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defaultThemeVersion="124226"/>
  <mc:AlternateContent xmlns:mc="http://schemas.openxmlformats.org/markup-compatibility/2006">
    <mc:Choice Requires="x15">
      <x15ac:absPath xmlns:x15ac="http://schemas.microsoft.com/office/spreadsheetml/2010/11/ac" url="H:\My Drive\FILE KERJA 2025\Tugas Akhir\SEMINAR PROPOSAL\"/>
    </mc:Choice>
  </mc:AlternateContent>
  <bookViews>
    <workbookView xWindow="-120" yWindow="-120" windowWidth="24240" windowHeight="13020" firstSheet="1" activeTab="1"/>
  </bookViews>
  <sheets>
    <sheet name="000000000" sheetId="4" state="veryHidden" r:id="rId1"/>
    <sheet name="Daftar" sheetId="150" r:id="rId2"/>
    <sheet name="u kon" sheetId="152" r:id="rId3"/>
    <sheet name="u jadi" sheetId="155" r:id="rId4"/>
    <sheet name="SURAT KET TA" sheetId="170" r:id="rId5"/>
    <sheet name="SURAT KET TA Dekan" sheetId="184" r:id="rId6"/>
    <sheet name="u rev KON" sheetId="163" r:id="rId7"/>
    <sheet name="u rev JADI" sheetId="168" r:id="rId8"/>
    <sheet name="Alokasi Jadwal" sheetId="171" r:id="rId9"/>
    <sheet name="jadwal" sheetId="183" r:id="rId10"/>
    <sheet name="B-acara" sheetId="153" r:id="rId11"/>
    <sheet name="map" sheetId="143" r:id="rId12"/>
    <sheet name="SURAT TUGAS" sheetId="159" r:id="rId13"/>
    <sheet name="SURAT TUGAS (2)" sheetId="182" r:id="rId14"/>
    <sheet name="ST PERPJGN" sheetId="161" r:id="rId15"/>
    <sheet name="SURAT TUGAS 1 org" sheetId="167" r:id="rId16"/>
    <sheet name="SURAT TUGAS 3 orang" sheetId="173" r:id="rId17"/>
    <sheet name="ST ARSIP" sheetId="169" r:id="rId18"/>
    <sheet name="ST TA DIKBUD" sheetId="175" r:id="rId19"/>
    <sheet name="Dosen JTE" sheetId="151" r:id="rId20"/>
    <sheet name="Dosen JTE (2)" sheetId="179" r:id="rId21"/>
    <sheet name="rekap" sheetId="156"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s>
  <definedNames>
    <definedName name="_xlnm._FilterDatabase" localSheetId="1" hidden="1">Daftar!$A$3:$AN$1216</definedName>
    <definedName name="bimbing1" localSheetId="9">[1]Daftar!$Q$337:$Q$419</definedName>
    <definedName name="bimbing1">Daftar!$Q$315:$Q$397</definedName>
    <definedName name="bimbing2" localSheetId="9">[1]Daftar!$R$337:$R$419</definedName>
    <definedName name="bimbing2">Daftar!$R$315:$R$397</definedName>
    <definedName name="data" localSheetId="9">[2]Daftar!$A$5:$U$516</definedName>
    <definedName name="data">Daftar!$A$4:$AG$1724</definedName>
    <definedName name="dosen" localSheetId="10">'Dosen JTE'!$A$5:$E$59</definedName>
    <definedName name="dosen" localSheetId="20">'Dosen JTE (2)'!$A$5:$E$59</definedName>
    <definedName name="dosen" localSheetId="9">'[2]Dosen JTE'!$A$5:$E$53</definedName>
    <definedName name="dosen" localSheetId="21">rekap!$A$6:$F$45</definedName>
    <definedName name="dosen">'Dosen JTE'!$A$5:$E$60</definedName>
    <definedName name="MHS">[3]MHS!$B$3:$C$774</definedName>
    <definedName name="penguji" localSheetId="9">[1]Daftar!$S$4:$U$246</definedName>
    <definedName name="penguji">Daftar!$S$4:$U$229</definedName>
    <definedName name="_xlnm.Print_Area" localSheetId="8">'Alokasi Jadwal'!$A$2:$P$348</definedName>
    <definedName name="_xlnm.Print_Area" localSheetId="10">'B-acara'!$A$1:$K$163</definedName>
    <definedName name="_xlnm.Print_Area" localSheetId="1">Daftar!$A$1:$O$340</definedName>
    <definedName name="_xlnm.Print_Area" localSheetId="9">jadwal!$B$2:$O$228</definedName>
    <definedName name="_xlnm.Print_Area" localSheetId="11">map!$A$1:$I$16</definedName>
    <definedName name="_xlnm.Print_Area" localSheetId="21">rekap!$A$1:$G$52</definedName>
    <definedName name="_xlnm.Print_Area" localSheetId="17">'ST ARSIP'!$A$1:$I$48</definedName>
    <definedName name="_xlnm.Print_Area" localSheetId="14">'ST PERPJGN'!$A$1:$I$51</definedName>
    <definedName name="_xlnm.Print_Area" localSheetId="18">'ST TA DIKBUD'!$A$1:$J$48</definedName>
    <definedName name="_xlnm.Print_Area" localSheetId="4">'SURAT KET TA'!$A$1:$J$39</definedName>
    <definedName name="_xlnm.Print_Area" localSheetId="5">'SURAT KET TA Dekan'!$A$1:$J$39</definedName>
    <definedName name="_xlnm.Print_Area" localSheetId="12">'SURAT TUGAS'!$A$1:$J$45</definedName>
    <definedName name="_xlnm.Print_Area" localSheetId="13">'SURAT TUGAS (2)'!$A$1:$J$44</definedName>
    <definedName name="_xlnm.Print_Area" localSheetId="15">'SURAT TUGAS 1 org'!$A$1:$I$48</definedName>
    <definedName name="_xlnm.Print_Area" localSheetId="16">'SURAT TUGAS 3 orang'!$A$1:$J$53</definedName>
    <definedName name="_xlnm.Print_Area" localSheetId="3">'u jadi'!$A$1:$K$56</definedName>
    <definedName name="_xlnm.Print_Area" localSheetId="2">'u kon'!$A$1:$K$56</definedName>
    <definedName name="_xlnm.Print_Area" localSheetId="7">'u rev JADI'!$A$1:$L$55</definedName>
    <definedName name="_xlnm.Print_Area" localSheetId="6">'u rev KON'!$A$1:$L$55</definedName>
    <definedName name="_xlnm.Print_Titles" localSheetId="8">'Alokasi Jadwal'!$4:$4</definedName>
    <definedName name="_xlnm.Print_Titles" localSheetId="1">Daftar!$3:$3</definedName>
    <definedName name="_xlnm.Print_Titles" localSheetId="9">jadwal!$4:$4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52" i="150" l="1"/>
  <c r="G1352" i="150"/>
  <c r="H1352" i="150"/>
  <c r="I1352" i="150"/>
  <c r="J1352" i="150"/>
  <c r="K1352" i="150"/>
  <c r="A1352" i="150"/>
  <c r="C1352" i="150"/>
  <c r="F1351" i="150" l="1"/>
  <c r="G1351" i="150"/>
  <c r="H1351" i="150"/>
  <c r="I1351" i="150"/>
  <c r="J1351" i="150"/>
  <c r="K1351" i="150"/>
  <c r="A1351" i="150"/>
  <c r="C1351" i="150"/>
  <c r="F1350" i="150"/>
  <c r="G1350" i="150"/>
  <c r="H1350" i="150"/>
  <c r="I1350" i="150"/>
  <c r="J1350" i="150"/>
  <c r="K1350" i="150"/>
  <c r="A1350" i="150"/>
  <c r="C1350" i="150"/>
  <c r="F1349" i="150"/>
  <c r="G1349" i="150"/>
  <c r="H1349" i="150"/>
  <c r="I1349" i="150"/>
  <c r="J1349" i="150"/>
  <c r="K1349" i="150"/>
  <c r="A1349" i="150"/>
  <c r="C1349" i="150"/>
  <c r="F1348" i="150"/>
  <c r="G1348" i="150"/>
  <c r="H1348" i="150"/>
  <c r="I1348" i="150"/>
  <c r="J1348" i="150"/>
  <c r="K1348" i="150"/>
  <c r="A1348" i="150"/>
  <c r="C1348" i="150"/>
  <c r="F1347" i="150"/>
  <c r="G1347" i="150"/>
  <c r="H1347" i="150"/>
  <c r="I1347" i="150"/>
  <c r="J1347" i="150"/>
  <c r="K1347" i="150"/>
  <c r="A1347" i="150"/>
  <c r="C1347" i="150"/>
  <c r="F1346" i="150"/>
  <c r="G1346" i="150"/>
  <c r="H1346" i="150"/>
  <c r="I1346" i="150"/>
  <c r="J1346" i="150"/>
  <c r="K1346" i="150"/>
  <c r="A1346" i="150"/>
  <c r="C1346" i="150"/>
  <c r="F1345" i="150" l="1"/>
  <c r="G1345" i="150"/>
  <c r="H1345" i="150"/>
  <c r="I1345" i="150"/>
  <c r="J1345" i="150"/>
  <c r="K1345" i="150"/>
  <c r="A1345" i="150"/>
  <c r="C1345" i="150"/>
  <c r="F1344" i="150"/>
  <c r="G1344" i="150"/>
  <c r="H1344" i="150"/>
  <c r="I1344" i="150"/>
  <c r="J1344" i="150"/>
  <c r="K1344" i="150"/>
  <c r="A1344" i="150"/>
  <c r="C1344" i="150"/>
  <c r="C1570" i="150" l="1"/>
  <c r="F1343" i="150" l="1"/>
  <c r="G1343" i="150"/>
  <c r="H1343" i="150"/>
  <c r="I1343" i="150"/>
  <c r="J1343" i="150"/>
  <c r="K1343" i="150"/>
  <c r="A1343" i="150"/>
  <c r="C1343" i="150"/>
  <c r="F1342" i="150"/>
  <c r="G1342" i="150"/>
  <c r="H1342" i="150"/>
  <c r="I1342" i="150"/>
  <c r="J1342" i="150"/>
  <c r="K1342" i="150"/>
  <c r="A1342" i="150"/>
  <c r="C1342" i="150"/>
  <c r="F1341" i="150" l="1"/>
  <c r="G1341" i="150"/>
  <c r="H1341" i="150"/>
  <c r="I1341" i="150"/>
  <c r="J1341" i="150"/>
  <c r="K1341" i="150"/>
  <c r="A1341" i="150"/>
  <c r="C1341" i="150"/>
  <c r="F1340" i="150" l="1"/>
  <c r="G1340" i="150"/>
  <c r="H1340" i="150"/>
  <c r="I1340" i="150"/>
  <c r="J1340" i="150"/>
  <c r="K1340" i="150"/>
  <c r="A1340" i="150"/>
  <c r="C1340" i="150"/>
  <c r="F1339" i="150"/>
  <c r="G1339" i="150"/>
  <c r="H1339" i="150"/>
  <c r="I1339" i="150"/>
  <c r="J1339" i="150"/>
  <c r="K1339" i="150"/>
  <c r="A1339" i="150"/>
  <c r="C1339" i="150"/>
  <c r="C1567" i="150" l="1"/>
  <c r="F1338" i="150" l="1"/>
  <c r="G1338" i="150"/>
  <c r="H1338" i="150"/>
  <c r="I1338" i="150"/>
  <c r="J1338" i="150"/>
  <c r="K1338" i="150"/>
  <c r="C1338" i="150"/>
  <c r="F1337" i="150" l="1"/>
  <c r="G1337" i="150"/>
  <c r="H1337" i="150"/>
  <c r="I1337" i="150"/>
  <c r="J1337" i="150"/>
  <c r="K1337" i="150"/>
  <c r="C1337" i="150"/>
  <c r="F1336" i="150"/>
  <c r="G1336" i="150"/>
  <c r="H1336" i="150"/>
  <c r="I1336" i="150"/>
  <c r="J1336" i="150"/>
  <c r="K1336" i="150"/>
  <c r="C1336" i="150"/>
  <c r="F1335" i="150"/>
  <c r="G1335" i="150"/>
  <c r="H1335" i="150"/>
  <c r="I1335" i="150"/>
  <c r="J1335" i="150"/>
  <c r="K1335" i="150"/>
  <c r="C1335" i="150"/>
  <c r="F1334" i="150" l="1"/>
  <c r="G1334" i="150"/>
  <c r="H1334" i="150"/>
  <c r="I1334" i="150"/>
  <c r="J1334" i="150"/>
  <c r="K1334" i="150"/>
  <c r="C1334" i="150"/>
  <c r="F1333" i="150"/>
  <c r="G1333" i="150"/>
  <c r="H1333" i="150"/>
  <c r="I1333" i="150"/>
  <c r="J1333" i="150"/>
  <c r="K1333" i="150"/>
  <c r="C1333" i="150"/>
  <c r="F1332" i="150"/>
  <c r="G1332" i="150"/>
  <c r="H1332" i="150"/>
  <c r="I1332" i="150"/>
  <c r="J1332" i="150"/>
  <c r="K1332" i="150"/>
  <c r="C1332" i="150"/>
  <c r="F1331" i="150" l="1"/>
  <c r="G1331" i="150"/>
  <c r="H1331" i="150"/>
  <c r="I1331" i="150"/>
  <c r="J1331" i="150"/>
  <c r="K1331" i="150"/>
  <c r="C1331" i="150"/>
  <c r="C1574" i="150"/>
  <c r="F1330" i="150" l="1"/>
  <c r="G1330" i="150"/>
  <c r="H1330" i="150"/>
  <c r="I1330" i="150"/>
  <c r="J1330" i="150"/>
  <c r="K1330" i="150"/>
  <c r="C1330" i="150"/>
  <c r="F1329" i="150" l="1"/>
  <c r="G1329" i="150"/>
  <c r="H1329" i="150"/>
  <c r="I1329" i="150"/>
  <c r="J1329" i="150"/>
  <c r="K1329" i="150"/>
  <c r="C1329" i="150"/>
  <c r="F1328" i="150"/>
  <c r="G1328" i="150"/>
  <c r="H1328" i="150"/>
  <c r="I1328" i="150"/>
  <c r="J1328" i="150"/>
  <c r="K1328" i="150"/>
  <c r="C1328" i="150"/>
  <c r="F1327" i="150"/>
  <c r="G1327" i="150"/>
  <c r="H1327" i="150"/>
  <c r="I1327" i="150"/>
  <c r="J1327" i="150"/>
  <c r="K1327" i="150"/>
  <c r="C1327" i="150"/>
  <c r="F1326" i="150"/>
  <c r="G1326" i="150"/>
  <c r="H1326" i="150"/>
  <c r="I1326" i="150"/>
  <c r="J1326" i="150"/>
  <c r="K1326" i="150"/>
  <c r="C1326" i="150"/>
  <c r="F1325" i="150"/>
  <c r="G1325" i="150"/>
  <c r="H1325" i="150"/>
  <c r="I1325" i="150"/>
  <c r="J1325" i="150"/>
  <c r="K1325" i="150"/>
  <c r="C1325" i="150"/>
  <c r="F1324" i="150" l="1"/>
  <c r="G1324" i="150"/>
  <c r="H1324" i="150"/>
  <c r="I1324" i="150"/>
  <c r="J1324" i="150"/>
  <c r="K1324" i="150"/>
  <c r="C1324" i="150"/>
  <c r="F1323" i="150" l="1"/>
  <c r="G1323" i="150"/>
  <c r="H1323" i="150"/>
  <c r="I1323" i="150"/>
  <c r="J1323" i="150"/>
  <c r="K1323" i="150"/>
  <c r="C1323" i="150"/>
  <c r="F1322" i="150"/>
  <c r="G1322" i="150"/>
  <c r="H1322" i="150"/>
  <c r="I1322" i="150"/>
  <c r="J1322" i="150"/>
  <c r="K1322" i="150"/>
  <c r="C1322" i="150"/>
  <c r="C1321" i="150"/>
  <c r="F1320" i="150"/>
  <c r="G1320" i="150"/>
  <c r="H1320" i="150"/>
  <c r="I1320" i="150"/>
  <c r="J1320" i="150"/>
  <c r="K1320" i="150"/>
  <c r="F1321" i="150"/>
  <c r="G1321" i="150"/>
  <c r="H1321" i="150"/>
  <c r="I1321" i="150"/>
  <c r="J1321" i="150"/>
  <c r="K1321" i="150"/>
  <c r="C1320" i="150"/>
  <c r="F1319" i="150"/>
  <c r="G1319" i="150"/>
  <c r="H1319" i="150"/>
  <c r="I1319" i="150"/>
  <c r="J1319" i="150"/>
  <c r="K1319" i="150"/>
  <c r="C1319" i="150"/>
  <c r="F1318" i="150" l="1"/>
  <c r="G1318" i="150"/>
  <c r="H1318" i="150"/>
  <c r="I1318" i="150"/>
  <c r="J1318" i="150"/>
  <c r="K1318" i="150"/>
  <c r="C1318" i="150" l="1"/>
  <c r="F1317" i="150"/>
  <c r="G1317" i="150"/>
  <c r="H1317" i="150"/>
  <c r="I1317" i="150"/>
  <c r="J1317" i="150"/>
  <c r="K1317" i="150"/>
  <c r="C1317" i="150"/>
  <c r="F1316" i="150"/>
  <c r="G1316" i="150"/>
  <c r="H1316" i="150"/>
  <c r="I1316" i="150"/>
  <c r="J1316" i="150"/>
  <c r="K1316" i="150"/>
  <c r="C1316" i="150"/>
  <c r="F1315" i="150"/>
  <c r="G1315" i="150"/>
  <c r="H1315" i="150"/>
  <c r="I1315" i="150"/>
  <c r="J1315" i="150"/>
  <c r="K1315" i="150"/>
  <c r="C1315" i="150"/>
  <c r="F1314" i="150" l="1"/>
  <c r="G1314" i="150"/>
  <c r="H1314" i="150"/>
  <c r="I1314" i="150"/>
  <c r="J1314" i="150"/>
  <c r="K1314" i="150"/>
  <c r="C1314" i="150"/>
  <c r="F1313" i="150" l="1"/>
  <c r="G1313" i="150"/>
  <c r="H1313" i="150"/>
  <c r="I1313" i="150"/>
  <c r="J1313" i="150"/>
  <c r="K1313" i="150"/>
  <c r="C1313" i="150"/>
  <c r="F1312" i="150" l="1"/>
  <c r="G1312" i="150"/>
  <c r="H1312" i="150"/>
  <c r="I1312" i="150"/>
  <c r="J1312" i="150"/>
  <c r="K1312" i="150"/>
  <c r="C1312" i="150"/>
  <c r="F1311" i="150"/>
  <c r="G1311" i="150"/>
  <c r="H1311" i="150"/>
  <c r="I1311" i="150"/>
  <c r="J1311" i="150"/>
  <c r="K1311" i="150"/>
  <c r="C1311" i="150"/>
  <c r="F1310" i="150" l="1"/>
  <c r="G1310" i="150"/>
  <c r="H1310" i="150"/>
  <c r="I1310" i="150"/>
  <c r="J1310" i="150"/>
  <c r="K1310" i="150"/>
  <c r="C1310" i="150"/>
  <c r="F1309" i="150" l="1"/>
  <c r="G1309" i="150"/>
  <c r="H1309" i="150"/>
  <c r="I1309" i="150"/>
  <c r="J1309" i="150"/>
  <c r="K1309" i="150"/>
  <c r="C1309" i="150"/>
  <c r="C1597" i="150"/>
  <c r="F1308" i="150" l="1"/>
  <c r="G1308" i="150"/>
  <c r="H1308" i="150"/>
  <c r="I1308" i="150"/>
  <c r="J1308" i="150"/>
  <c r="K1308" i="150"/>
  <c r="C1308" i="150"/>
  <c r="F1307" i="150"/>
  <c r="G1307" i="150"/>
  <c r="H1307" i="150"/>
  <c r="I1307" i="150"/>
  <c r="J1307" i="150"/>
  <c r="K1307" i="150"/>
  <c r="C1307" i="150"/>
  <c r="F1306" i="150"/>
  <c r="G1306" i="150"/>
  <c r="H1306" i="150"/>
  <c r="I1306" i="150"/>
  <c r="J1306" i="150"/>
  <c r="K1306" i="150"/>
  <c r="C1306" i="150"/>
  <c r="F1305" i="150" l="1"/>
  <c r="G1305" i="150"/>
  <c r="H1305" i="150"/>
  <c r="I1305" i="150"/>
  <c r="J1305" i="150"/>
  <c r="K1305" i="150"/>
  <c r="C1305" i="150"/>
  <c r="F1304" i="150" l="1"/>
  <c r="G1304" i="150"/>
  <c r="H1304" i="150"/>
  <c r="I1304" i="150"/>
  <c r="J1304" i="150"/>
  <c r="K1304" i="150"/>
  <c r="C1304" i="150"/>
  <c r="F1303" i="150" l="1"/>
  <c r="G1303" i="150"/>
  <c r="H1303" i="150"/>
  <c r="I1303" i="150"/>
  <c r="J1303" i="150"/>
  <c r="K1303" i="150"/>
  <c r="C1303" i="150"/>
  <c r="C1568" i="150" l="1"/>
  <c r="F1302" i="150" l="1"/>
  <c r="G1302" i="150"/>
  <c r="H1302" i="150"/>
  <c r="I1302" i="150"/>
  <c r="J1302" i="150"/>
  <c r="K1302" i="150"/>
  <c r="C1302" i="150"/>
  <c r="F1301" i="150" l="1"/>
  <c r="G1301" i="150"/>
  <c r="H1301" i="150"/>
  <c r="I1301" i="150"/>
  <c r="J1301" i="150"/>
  <c r="K1301" i="150"/>
  <c r="C1301" i="150"/>
  <c r="F1300" i="150" l="1"/>
  <c r="G1300" i="150"/>
  <c r="H1300" i="150"/>
  <c r="I1300" i="150"/>
  <c r="J1300" i="150"/>
  <c r="K1300" i="150"/>
  <c r="C1300" i="150"/>
  <c r="F1298" i="150"/>
  <c r="G1298" i="150"/>
  <c r="H1298" i="150"/>
  <c r="I1298" i="150"/>
  <c r="J1298" i="150"/>
  <c r="F1299" i="150"/>
  <c r="G1299" i="150"/>
  <c r="H1299" i="150"/>
  <c r="I1299" i="150"/>
  <c r="J1299" i="150"/>
  <c r="E61" i="156"/>
  <c r="E60" i="156"/>
  <c r="G48" i="156"/>
  <c r="F48" i="156"/>
  <c r="E48" i="156"/>
  <c r="G47" i="156"/>
  <c r="F47" i="156"/>
  <c r="E47" i="156"/>
  <c r="G46" i="156"/>
  <c r="F46" i="156"/>
  <c r="E46" i="156"/>
  <c r="F45" i="156"/>
  <c r="E45" i="156"/>
  <c r="A45" i="156"/>
  <c r="G45" i="156" s="1"/>
  <c r="G44" i="156"/>
  <c r="F44" i="156"/>
  <c r="E44" i="156"/>
  <c r="G7" i="156"/>
  <c r="F7" i="156"/>
  <c r="A7" i="156"/>
  <c r="E7" i="156" s="1"/>
  <c r="G6" i="156"/>
  <c r="F6" i="156"/>
  <c r="E6" i="156"/>
  <c r="D61" i="179"/>
  <c r="D60" i="179"/>
  <c r="F11" i="179"/>
  <c r="F10" i="179"/>
  <c r="F8" i="179"/>
  <c r="A8" i="179"/>
  <c r="A9" i="179" s="1"/>
  <c r="A7" i="179"/>
  <c r="F7" i="179" s="1"/>
  <c r="F6" i="179"/>
  <c r="A6" i="179"/>
  <c r="F5" i="179"/>
  <c r="D68" i="151"/>
  <c r="D67" i="151"/>
  <c r="J40" i="151"/>
  <c r="I40" i="151"/>
  <c r="H40" i="151"/>
  <c r="J39" i="151"/>
  <c r="I39" i="151"/>
  <c r="H39" i="151"/>
  <c r="J38" i="151"/>
  <c r="I38" i="151"/>
  <c r="H38" i="151"/>
  <c r="J37" i="151"/>
  <c r="I37" i="151"/>
  <c r="H37" i="151"/>
  <c r="J36" i="151"/>
  <c r="I36" i="151"/>
  <c r="H36" i="151"/>
  <c r="J35" i="151"/>
  <c r="I35" i="151"/>
  <c r="H35" i="151"/>
  <c r="J34" i="151"/>
  <c r="I34" i="151"/>
  <c r="H34" i="151"/>
  <c r="J33" i="151"/>
  <c r="I33" i="151"/>
  <c r="H33" i="151"/>
  <c r="J32" i="151"/>
  <c r="I32" i="151"/>
  <c r="H32" i="151"/>
  <c r="J31" i="151"/>
  <c r="I31" i="151"/>
  <c r="H31" i="151"/>
  <c r="J30" i="151"/>
  <c r="I30" i="151"/>
  <c r="H30" i="151"/>
  <c r="J29" i="151"/>
  <c r="I29" i="151"/>
  <c r="H29" i="151"/>
  <c r="J28" i="151"/>
  <c r="I28" i="151"/>
  <c r="H28" i="151"/>
  <c r="J27" i="151"/>
  <c r="I27" i="151"/>
  <c r="H27" i="151"/>
  <c r="J26" i="151"/>
  <c r="I26" i="151"/>
  <c r="H26" i="151"/>
  <c r="J25" i="151"/>
  <c r="I25" i="151"/>
  <c r="H25" i="151"/>
  <c r="J24" i="151"/>
  <c r="I24" i="151"/>
  <c r="H24" i="151"/>
  <c r="J23" i="151"/>
  <c r="I23" i="151"/>
  <c r="H23" i="151"/>
  <c r="J22" i="151"/>
  <c r="I22" i="151"/>
  <c r="H22" i="151"/>
  <c r="J21" i="151"/>
  <c r="I21" i="151"/>
  <c r="H21" i="151"/>
  <c r="J20" i="151"/>
  <c r="I20" i="151"/>
  <c r="H20" i="151"/>
  <c r="J19" i="151"/>
  <c r="I19" i="151"/>
  <c r="H19" i="151"/>
  <c r="J18" i="151"/>
  <c r="I18" i="151"/>
  <c r="H18" i="151"/>
  <c r="J17" i="151"/>
  <c r="I17" i="151"/>
  <c r="H17" i="151"/>
  <c r="J16" i="151"/>
  <c r="I16" i="151"/>
  <c r="H16" i="151"/>
  <c r="J15" i="151"/>
  <c r="I15" i="151"/>
  <c r="H15" i="151"/>
  <c r="J14" i="151"/>
  <c r="I14" i="151"/>
  <c r="H14" i="151"/>
  <c r="J13" i="151"/>
  <c r="I13" i="151"/>
  <c r="H13" i="151"/>
  <c r="J12" i="151"/>
  <c r="I12" i="151"/>
  <c r="H12" i="151"/>
  <c r="J11" i="151"/>
  <c r="I11" i="151"/>
  <c r="H11" i="151"/>
  <c r="J10" i="151"/>
  <c r="I10" i="151"/>
  <c r="H10" i="151"/>
  <c r="J9" i="151"/>
  <c r="I9" i="151"/>
  <c r="H9" i="151"/>
  <c r="J8" i="151"/>
  <c r="I8" i="151"/>
  <c r="H8" i="151"/>
  <c r="J7" i="151"/>
  <c r="I7" i="151"/>
  <c r="H7" i="151"/>
  <c r="J6" i="151"/>
  <c r="I6" i="151"/>
  <c r="H6" i="151"/>
  <c r="J5" i="151"/>
  <c r="I5" i="151"/>
  <c r="H5" i="151"/>
  <c r="M13" i="143"/>
  <c r="M14" i="143" s="1"/>
  <c r="N14" i="143" s="1"/>
  <c r="N16" i="143" s="1"/>
  <c r="E5" i="143"/>
  <c r="K231" i="183"/>
  <c r="L231" i="183" s="1"/>
  <c r="M231" i="183" s="1"/>
  <c r="N231" i="183" s="1"/>
  <c r="O231" i="183" s="1"/>
  <c r="P231" i="183" s="1"/>
  <c r="Q231" i="183" s="1"/>
  <c r="R231" i="183" s="1"/>
  <c r="S231" i="183" s="1"/>
  <c r="T231" i="183" s="1"/>
  <c r="U231" i="183" s="1"/>
  <c r="E231" i="183"/>
  <c r="F231" i="183" s="1"/>
  <c r="G231" i="183" s="1"/>
  <c r="H231" i="183" s="1"/>
  <c r="I231" i="183" s="1"/>
  <c r="J231" i="183" s="1"/>
  <c r="D231" i="183"/>
  <c r="C231" i="183"/>
  <c r="J189" i="171"/>
  <c r="I189" i="171"/>
  <c r="H189" i="171"/>
  <c r="G189" i="171"/>
  <c r="F189" i="171"/>
  <c r="C189" i="171"/>
  <c r="A189" i="171"/>
  <c r="J188" i="171"/>
  <c r="I188" i="171"/>
  <c r="H188" i="171"/>
  <c r="G188" i="171"/>
  <c r="F188" i="171"/>
  <c r="C188" i="171"/>
  <c r="J187" i="171"/>
  <c r="I187" i="171"/>
  <c r="H187" i="171"/>
  <c r="G187" i="171"/>
  <c r="F187" i="171"/>
  <c r="C187" i="171"/>
  <c r="A187" i="171"/>
  <c r="X186" i="171"/>
  <c r="Y186" i="171" s="1"/>
  <c r="J186" i="171"/>
  <c r="I186" i="171"/>
  <c r="H186" i="171"/>
  <c r="G186" i="171"/>
  <c r="F186" i="171"/>
  <c r="C186" i="171"/>
  <c r="Y185" i="171"/>
  <c r="X185" i="171"/>
  <c r="J185" i="171"/>
  <c r="I185" i="171"/>
  <c r="H185" i="171"/>
  <c r="G185" i="171"/>
  <c r="F185" i="171"/>
  <c r="C185" i="171"/>
  <c r="Y184" i="171"/>
  <c r="X184" i="171"/>
  <c r="J184" i="171"/>
  <c r="I184" i="171"/>
  <c r="H184" i="171"/>
  <c r="G184" i="171"/>
  <c r="F184" i="171"/>
  <c r="C184" i="171"/>
  <c r="X183" i="171"/>
  <c r="Y183" i="171" s="1"/>
  <c r="J183" i="171"/>
  <c r="I183" i="171"/>
  <c r="H183" i="171"/>
  <c r="G183" i="171"/>
  <c r="F183" i="171"/>
  <c r="C183" i="171"/>
  <c r="Y182" i="171"/>
  <c r="X182" i="171"/>
  <c r="J182" i="171"/>
  <c r="I182" i="171"/>
  <c r="H182" i="171"/>
  <c r="G182" i="171"/>
  <c r="F182" i="171"/>
  <c r="C182" i="171"/>
  <c r="Y181" i="171"/>
  <c r="X181" i="171"/>
  <c r="J181" i="171"/>
  <c r="I181" i="171"/>
  <c r="H181" i="171"/>
  <c r="G181" i="171"/>
  <c r="F181" i="171"/>
  <c r="C181" i="171"/>
  <c r="A181" i="171"/>
  <c r="Y180" i="171"/>
  <c r="X180" i="171"/>
  <c r="J180" i="171"/>
  <c r="I180" i="171"/>
  <c r="H180" i="171"/>
  <c r="G180" i="171"/>
  <c r="F180" i="171"/>
  <c r="C180" i="171"/>
  <c r="X179" i="171"/>
  <c r="Y179" i="171" s="1"/>
  <c r="J179" i="171"/>
  <c r="I179" i="171"/>
  <c r="H179" i="171"/>
  <c r="G179" i="171"/>
  <c r="F179" i="171"/>
  <c r="C179" i="171"/>
  <c r="Y178" i="171"/>
  <c r="X178" i="171"/>
  <c r="J178" i="171"/>
  <c r="I178" i="171"/>
  <c r="H178" i="171"/>
  <c r="G178" i="171"/>
  <c r="F178" i="171"/>
  <c r="C178" i="171"/>
  <c r="A178" i="171"/>
  <c r="Y177" i="171"/>
  <c r="X177" i="171"/>
  <c r="J177" i="171"/>
  <c r="I177" i="171"/>
  <c r="H177" i="171"/>
  <c r="G177" i="171"/>
  <c r="F177" i="171"/>
  <c r="C177" i="171"/>
  <c r="Y176" i="171"/>
  <c r="X176" i="171"/>
  <c r="J176" i="171"/>
  <c r="I176" i="171"/>
  <c r="H176" i="171"/>
  <c r="G176" i="171"/>
  <c r="F176" i="171"/>
  <c r="C176" i="171"/>
  <c r="Y175" i="171"/>
  <c r="X175" i="171"/>
  <c r="J175" i="171"/>
  <c r="I175" i="171"/>
  <c r="H175" i="171"/>
  <c r="G175" i="171"/>
  <c r="F175" i="171"/>
  <c r="C175" i="171"/>
  <c r="A175" i="171"/>
  <c r="A176" i="171" s="1"/>
  <c r="Y174" i="171"/>
  <c r="X174" i="171"/>
  <c r="J174" i="171"/>
  <c r="I174" i="171"/>
  <c r="H174" i="171"/>
  <c r="G174" i="171"/>
  <c r="F174" i="171"/>
  <c r="C174" i="171"/>
  <c r="X173" i="171"/>
  <c r="Y173" i="171" s="1"/>
  <c r="J173" i="171"/>
  <c r="I173" i="171"/>
  <c r="H173" i="171"/>
  <c r="G173" i="171"/>
  <c r="F173" i="171"/>
  <c r="C173" i="171"/>
  <c r="A173" i="171"/>
  <c r="X172" i="171"/>
  <c r="Y172" i="171" s="1"/>
  <c r="J172" i="171"/>
  <c r="I172" i="171"/>
  <c r="H172" i="171"/>
  <c r="G172" i="171"/>
  <c r="F172" i="171"/>
  <c r="C172" i="171"/>
  <c r="Y171" i="171"/>
  <c r="X171" i="171"/>
  <c r="J171" i="171"/>
  <c r="I171" i="171"/>
  <c r="H171" i="171"/>
  <c r="G171" i="171"/>
  <c r="F171" i="171"/>
  <c r="C171" i="171"/>
  <c r="Y170" i="171"/>
  <c r="X170" i="171"/>
  <c r="J170" i="171"/>
  <c r="I170" i="171"/>
  <c r="H170" i="171"/>
  <c r="G170" i="171"/>
  <c r="F170" i="171"/>
  <c r="C170" i="171"/>
  <c r="Y169" i="171"/>
  <c r="X169" i="171"/>
  <c r="J169" i="171"/>
  <c r="I169" i="171"/>
  <c r="H169" i="171"/>
  <c r="G169" i="171"/>
  <c r="F169" i="171"/>
  <c r="C169" i="171"/>
  <c r="A169" i="171"/>
  <c r="A170" i="171" s="1"/>
  <c r="A171" i="171" s="1"/>
  <c r="Y168" i="171"/>
  <c r="X168" i="171"/>
  <c r="J168" i="171"/>
  <c r="I168" i="171"/>
  <c r="H168" i="171"/>
  <c r="G168" i="171"/>
  <c r="F168" i="171"/>
  <c r="C168" i="171"/>
  <c r="Y167" i="171"/>
  <c r="X167" i="171"/>
  <c r="J167" i="171"/>
  <c r="I167" i="171"/>
  <c r="H167" i="171"/>
  <c r="G167" i="171"/>
  <c r="F167" i="171"/>
  <c r="C167" i="171"/>
  <c r="X166" i="171"/>
  <c r="Y166" i="171" s="1"/>
  <c r="J166" i="171"/>
  <c r="I166" i="171"/>
  <c r="H166" i="171"/>
  <c r="G166" i="171"/>
  <c r="F166" i="171"/>
  <c r="C166" i="171"/>
  <c r="Y165" i="171"/>
  <c r="X165" i="171"/>
  <c r="J165" i="171"/>
  <c r="I165" i="171"/>
  <c r="H165" i="171"/>
  <c r="G165" i="171"/>
  <c r="F165" i="171"/>
  <c r="C165" i="171"/>
  <c r="Y164" i="171"/>
  <c r="X164" i="171"/>
  <c r="J164" i="171"/>
  <c r="I164" i="171"/>
  <c r="H164" i="171"/>
  <c r="G164" i="171"/>
  <c r="F164" i="171"/>
  <c r="C164" i="171"/>
  <c r="X163" i="171"/>
  <c r="Y163" i="171" s="1"/>
  <c r="J163" i="171"/>
  <c r="I163" i="171"/>
  <c r="H163" i="171"/>
  <c r="G163" i="171"/>
  <c r="F163" i="171"/>
  <c r="C163" i="171"/>
  <c r="A163" i="171"/>
  <c r="X162" i="171"/>
  <c r="Y162" i="171" s="1"/>
  <c r="J162" i="171"/>
  <c r="I162" i="171"/>
  <c r="H162" i="171"/>
  <c r="G162" i="171"/>
  <c r="F162" i="171"/>
  <c r="C162" i="171"/>
  <c r="J161" i="171"/>
  <c r="I161" i="171"/>
  <c r="H161" i="171"/>
  <c r="G161" i="171"/>
  <c r="F161" i="171"/>
  <c r="C161" i="171"/>
  <c r="J160" i="171"/>
  <c r="I160" i="171"/>
  <c r="H160" i="171"/>
  <c r="G160" i="171"/>
  <c r="F160" i="171"/>
  <c r="C160" i="171"/>
  <c r="Y159" i="171"/>
  <c r="X159" i="171"/>
  <c r="J159" i="171"/>
  <c r="I159" i="171"/>
  <c r="H159" i="171"/>
  <c r="G159" i="171"/>
  <c r="F159" i="171"/>
  <c r="C159" i="171"/>
  <c r="Y158" i="171"/>
  <c r="X158" i="171"/>
  <c r="J158" i="171"/>
  <c r="I158" i="171"/>
  <c r="H158" i="171"/>
  <c r="G158" i="171"/>
  <c r="F158" i="171"/>
  <c r="C158" i="171"/>
  <c r="X157" i="171"/>
  <c r="Y157" i="171" s="1"/>
  <c r="J157" i="171"/>
  <c r="I157" i="171"/>
  <c r="H157" i="171"/>
  <c r="G157" i="171"/>
  <c r="F157" i="171"/>
  <c r="C157" i="171"/>
  <c r="A157" i="171"/>
  <c r="X156" i="171"/>
  <c r="Y156" i="171" s="1"/>
  <c r="J156" i="171"/>
  <c r="I156" i="171"/>
  <c r="H156" i="171"/>
  <c r="G156" i="171"/>
  <c r="F156" i="171"/>
  <c r="C156" i="171"/>
  <c r="Y155" i="171"/>
  <c r="X155" i="171"/>
  <c r="J155" i="171"/>
  <c r="I155" i="171"/>
  <c r="H155" i="171"/>
  <c r="G155" i="171"/>
  <c r="F155" i="171"/>
  <c r="C155" i="171"/>
  <c r="Y154" i="171"/>
  <c r="X154" i="171"/>
  <c r="J154" i="171"/>
  <c r="I154" i="171"/>
  <c r="H154" i="171"/>
  <c r="G154" i="171"/>
  <c r="F154" i="171"/>
  <c r="C154" i="171"/>
  <c r="X153" i="171"/>
  <c r="Y153" i="171" s="1"/>
  <c r="J153" i="171"/>
  <c r="I153" i="171"/>
  <c r="H153" i="171"/>
  <c r="G153" i="171"/>
  <c r="F153" i="171"/>
  <c r="C153" i="171"/>
  <c r="A153" i="171"/>
  <c r="X152" i="171"/>
  <c r="Y152" i="171" s="1"/>
  <c r="J152" i="171"/>
  <c r="I152" i="171"/>
  <c r="H152" i="171"/>
  <c r="G152" i="171"/>
  <c r="F152" i="171"/>
  <c r="C152" i="171"/>
  <c r="Y151" i="171"/>
  <c r="X151" i="171"/>
  <c r="J151" i="171"/>
  <c r="I151" i="171"/>
  <c r="H151" i="171"/>
  <c r="G151" i="171"/>
  <c r="F151" i="171"/>
  <c r="C151" i="171"/>
  <c r="A151" i="171"/>
  <c r="Y150" i="171"/>
  <c r="X150" i="171"/>
  <c r="J150" i="171"/>
  <c r="I150" i="171"/>
  <c r="H150" i="171"/>
  <c r="G150" i="171"/>
  <c r="F150" i="171"/>
  <c r="C150" i="171"/>
  <c r="Y149" i="171"/>
  <c r="X149" i="171"/>
  <c r="J149" i="171"/>
  <c r="I149" i="171"/>
  <c r="H149" i="171"/>
  <c r="G149" i="171"/>
  <c r="F149" i="171"/>
  <c r="C149" i="171"/>
  <c r="A149" i="171"/>
  <c r="Y148" i="171"/>
  <c r="X148" i="171"/>
  <c r="J148" i="171"/>
  <c r="I148" i="171"/>
  <c r="H148" i="171"/>
  <c r="G148" i="171"/>
  <c r="F148" i="171"/>
  <c r="C148" i="171"/>
  <c r="X147" i="171"/>
  <c r="Y147" i="171" s="1"/>
  <c r="J147" i="171"/>
  <c r="I147" i="171"/>
  <c r="H147" i="171"/>
  <c r="G147" i="171"/>
  <c r="F147" i="171"/>
  <c r="C147" i="171"/>
  <c r="Y146" i="171"/>
  <c r="X146" i="171"/>
  <c r="J146" i="171"/>
  <c r="I146" i="171"/>
  <c r="H146" i="171"/>
  <c r="G146" i="171"/>
  <c r="F146" i="171"/>
  <c r="C146" i="171"/>
  <c r="Y145" i="171"/>
  <c r="X145" i="171"/>
  <c r="J145" i="171"/>
  <c r="I145" i="171"/>
  <c r="H145" i="171"/>
  <c r="G145" i="171"/>
  <c r="F145" i="171"/>
  <c r="C145" i="171"/>
  <c r="X144" i="171"/>
  <c r="Y144" i="171" s="1"/>
  <c r="J144" i="171"/>
  <c r="I144" i="171"/>
  <c r="H144" i="171"/>
  <c r="G144" i="171"/>
  <c r="F144" i="171"/>
  <c r="C144" i="171"/>
  <c r="X143" i="171"/>
  <c r="Y143" i="171" s="1"/>
  <c r="J143" i="171"/>
  <c r="I143" i="171"/>
  <c r="H143" i="171"/>
  <c r="G143" i="171"/>
  <c r="F143" i="171"/>
  <c r="C143" i="171"/>
  <c r="A143" i="171"/>
  <c r="A144" i="171" s="1"/>
  <c r="X142" i="171"/>
  <c r="Y142" i="171" s="1"/>
  <c r="J142" i="171"/>
  <c r="I142" i="171"/>
  <c r="H142" i="171"/>
  <c r="G142" i="171"/>
  <c r="F142" i="171"/>
  <c r="C142" i="171"/>
  <c r="A142" i="171"/>
  <c r="X141" i="171"/>
  <c r="Y141" i="171" s="1"/>
  <c r="J141" i="171"/>
  <c r="I141" i="171"/>
  <c r="H141" i="171"/>
  <c r="G141" i="171"/>
  <c r="F141" i="171"/>
  <c r="C141" i="171"/>
  <c r="Y140" i="171"/>
  <c r="X140" i="171"/>
  <c r="J140" i="171"/>
  <c r="I140" i="171"/>
  <c r="H140" i="171"/>
  <c r="G140" i="171"/>
  <c r="F140" i="171"/>
  <c r="C140" i="171"/>
  <c r="J139" i="171"/>
  <c r="I139" i="171"/>
  <c r="H139" i="171"/>
  <c r="G139" i="171"/>
  <c r="F139" i="171"/>
  <c r="C139" i="171"/>
  <c r="A139" i="171"/>
  <c r="J138" i="171"/>
  <c r="I138" i="171"/>
  <c r="H138" i="171"/>
  <c r="G138" i="171"/>
  <c r="F138" i="171"/>
  <c r="C138" i="171"/>
  <c r="J137" i="171"/>
  <c r="I137" i="171"/>
  <c r="H137" i="171"/>
  <c r="G137" i="171"/>
  <c r="F137" i="171"/>
  <c r="C137" i="171"/>
  <c r="J136" i="171"/>
  <c r="I136" i="171"/>
  <c r="H136" i="171"/>
  <c r="G136" i="171"/>
  <c r="F136" i="171"/>
  <c r="C136" i="171"/>
  <c r="A136" i="171"/>
  <c r="J135" i="171"/>
  <c r="I135" i="171"/>
  <c r="H135" i="171"/>
  <c r="G135" i="171"/>
  <c r="F135" i="171"/>
  <c r="C135" i="171"/>
  <c r="G134" i="171"/>
  <c r="F134" i="171"/>
  <c r="C134" i="171"/>
  <c r="A134" i="171"/>
  <c r="G133" i="171"/>
  <c r="F133" i="171"/>
  <c r="C133" i="171"/>
  <c r="J132" i="171"/>
  <c r="I132" i="171"/>
  <c r="H132" i="171"/>
  <c r="G132" i="171"/>
  <c r="F132" i="171"/>
  <c r="C132" i="171"/>
  <c r="J131" i="171"/>
  <c r="I131" i="171"/>
  <c r="H131" i="171"/>
  <c r="G131" i="171"/>
  <c r="F131" i="171"/>
  <c r="C131" i="171"/>
  <c r="J130" i="171"/>
  <c r="I130" i="171"/>
  <c r="H130" i="171"/>
  <c r="G130" i="171"/>
  <c r="F130" i="171"/>
  <c r="C130" i="171"/>
  <c r="J129" i="171"/>
  <c r="I129" i="171"/>
  <c r="H129" i="171"/>
  <c r="G129" i="171"/>
  <c r="F129" i="171"/>
  <c r="C129" i="171"/>
  <c r="J128" i="171"/>
  <c r="I128" i="171"/>
  <c r="H128" i="171"/>
  <c r="G128" i="171"/>
  <c r="F128" i="171"/>
  <c r="C128" i="171"/>
  <c r="J127" i="171"/>
  <c r="I127" i="171"/>
  <c r="H127" i="171"/>
  <c r="G127" i="171"/>
  <c r="F127" i="171"/>
  <c r="C127" i="171"/>
  <c r="A127" i="171"/>
  <c r="J126" i="171"/>
  <c r="I126" i="171"/>
  <c r="H126" i="171"/>
  <c r="G126" i="171"/>
  <c r="F126" i="171"/>
  <c r="C126" i="171"/>
  <c r="A126" i="171"/>
  <c r="J125" i="171"/>
  <c r="I125" i="171"/>
  <c r="H125" i="171"/>
  <c r="G125" i="171"/>
  <c r="F125" i="171"/>
  <c r="C125" i="171"/>
  <c r="J124" i="171"/>
  <c r="I124" i="171"/>
  <c r="H124" i="171"/>
  <c r="G124" i="171"/>
  <c r="F124" i="171"/>
  <c r="C124" i="171"/>
  <c r="J123" i="171"/>
  <c r="I123" i="171"/>
  <c r="H123" i="171"/>
  <c r="G123" i="171"/>
  <c r="F123" i="171"/>
  <c r="C123" i="171"/>
  <c r="A123" i="171"/>
  <c r="A124" i="171" s="1"/>
  <c r="J122" i="171"/>
  <c r="I122" i="171"/>
  <c r="H122" i="171"/>
  <c r="G122" i="171"/>
  <c r="F122" i="171"/>
  <c r="C122" i="171"/>
  <c r="J121" i="171"/>
  <c r="I121" i="171"/>
  <c r="H121" i="171"/>
  <c r="G121" i="171"/>
  <c r="F121" i="171"/>
  <c r="C121" i="171"/>
  <c r="J120" i="171"/>
  <c r="I120" i="171"/>
  <c r="H120" i="171"/>
  <c r="G120" i="171"/>
  <c r="F120" i="171"/>
  <c r="C120" i="171"/>
  <c r="J119" i="171"/>
  <c r="I119" i="171"/>
  <c r="H119" i="171"/>
  <c r="G119" i="171"/>
  <c r="F119" i="171"/>
  <c r="C119" i="171"/>
  <c r="J118" i="171"/>
  <c r="I118" i="171"/>
  <c r="H118" i="171"/>
  <c r="G118" i="171"/>
  <c r="F118" i="171"/>
  <c r="C118" i="171"/>
  <c r="AF117" i="171"/>
  <c r="AC117" i="171"/>
  <c r="X117" i="171"/>
  <c r="Y117" i="171" s="1"/>
  <c r="J117" i="171"/>
  <c r="AE117" i="171" s="1"/>
  <c r="I117" i="171"/>
  <c r="H117" i="171"/>
  <c r="AD117" i="171" s="1"/>
  <c r="G117" i="171"/>
  <c r="F117" i="171"/>
  <c r="AB117" i="171" s="1"/>
  <c r="C117" i="171"/>
  <c r="A117" i="171"/>
  <c r="A118" i="171" s="1"/>
  <c r="A119" i="171" s="1"/>
  <c r="Y116" i="171"/>
  <c r="X116" i="171"/>
  <c r="J116" i="171"/>
  <c r="AF116" i="171" s="1"/>
  <c r="I116" i="171"/>
  <c r="H116" i="171"/>
  <c r="G116" i="171"/>
  <c r="F116" i="171"/>
  <c r="C116" i="171"/>
  <c r="X115" i="171"/>
  <c r="Y115" i="171" s="1"/>
  <c r="J115" i="171"/>
  <c r="I115" i="171"/>
  <c r="H115" i="171"/>
  <c r="G115" i="171"/>
  <c r="F115" i="171"/>
  <c r="C115" i="171"/>
  <c r="AB114" i="171"/>
  <c r="X114" i="171"/>
  <c r="Y114" i="171" s="1"/>
  <c r="J114" i="171"/>
  <c r="AF114" i="171" s="1"/>
  <c r="I114" i="171"/>
  <c r="H114" i="171"/>
  <c r="G114" i="171"/>
  <c r="F114" i="171"/>
  <c r="C114" i="171"/>
  <c r="A114" i="171"/>
  <c r="A115" i="171" s="1"/>
  <c r="Y113" i="171"/>
  <c r="X113" i="171"/>
  <c r="J113" i="171"/>
  <c r="I113" i="171"/>
  <c r="AE113" i="171" s="1"/>
  <c r="H113" i="171"/>
  <c r="G113" i="171"/>
  <c r="F113" i="171"/>
  <c r="C113" i="171"/>
  <c r="A113" i="171"/>
  <c r="AF112" i="171"/>
  <c r="X112" i="171"/>
  <c r="Y112" i="171" s="1"/>
  <c r="J112" i="171"/>
  <c r="I112" i="171"/>
  <c r="H112" i="171"/>
  <c r="G112" i="171"/>
  <c r="F112" i="171"/>
  <c r="C112" i="171"/>
  <c r="Y111" i="171"/>
  <c r="X111" i="171"/>
  <c r="J111" i="171"/>
  <c r="AF111" i="171" s="1"/>
  <c r="I111" i="171"/>
  <c r="AD111" i="171" s="1"/>
  <c r="H111" i="171"/>
  <c r="G111" i="171"/>
  <c r="F111" i="171"/>
  <c r="C111" i="171"/>
  <c r="A111" i="171"/>
  <c r="X110" i="171"/>
  <c r="Y110" i="171" s="1"/>
  <c r="J110" i="171"/>
  <c r="I110" i="171"/>
  <c r="H110" i="171"/>
  <c r="AD110" i="171" s="1"/>
  <c r="G110" i="171"/>
  <c r="F110" i="171"/>
  <c r="C110" i="171"/>
  <c r="Y109" i="171"/>
  <c r="X109" i="171"/>
  <c r="J109" i="171"/>
  <c r="I109" i="171"/>
  <c r="AD109" i="171" s="1"/>
  <c r="H109" i="171"/>
  <c r="G109" i="171"/>
  <c r="F109" i="171"/>
  <c r="C109" i="171"/>
  <c r="A109" i="171"/>
  <c r="X108" i="171"/>
  <c r="Y108" i="171" s="1"/>
  <c r="J108" i="171"/>
  <c r="I108" i="171"/>
  <c r="AE108" i="171" s="1"/>
  <c r="H108" i="171"/>
  <c r="AF108" i="171" s="1"/>
  <c r="G108" i="171"/>
  <c r="F108" i="171"/>
  <c r="C108" i="171"/>
  <c r="A108" i="171"/>
  <c r="X107" i="171"/>
  <c r="Y107" i="171" s="1"/>
  <c r="J107" i="171"/>
  <c r="I107" i="171"/>
  <c r="H107" i="171"/>
  <c r="F107" i="171"/>
  <c r="AB107" i="171" s="1"/>
  <c r="C107" i="171"/>
  <c r="X106" i="171"/>
  <c r="Y106" i="171" s="1"/>
  <c r="J106" i="171"/>
  <c r="AF106" i="171" s="1"/>
  <c r="I106" i="171"/>
  <c r="AD106" i="171" s="1"/>
  <c r="H106" i="171"/>
  <c r="G106" i="171"/>
  <c r="F106" i="171"/>
  <c r="C106" i="171"/>
  <c r="AF105" i="171"/>
  <c r="AC105" i="171"/>
  <c r="X105" i="171"/>
  <c r="Y105" i="171" s="1"/>
  <c r="J105" i="171"/>
  <c r="I105" i="171"/>
  <c r="H105" i="171"/>
  <c r="AD105" i="171" s="1"/>
  <c r="G105" i="171"/>
  <c r="F105" i="171"/>
  <c r="AB105" i="171" s="1"/>
  <c r="C105" i="171"/>
  <c r="Y104" i="171"/>
  <c r="X104" i="171"/>
  <c r="J104" i="171"/>
  <c r="I104" i="171"/>
  <c r="AE104" i="171" s="1"/>
  <c r="H104" i="171"/>
  <c r="G104" i="171"/>
  <c r="F104" i="171"/>
  <c r="C104" i="171"/>
  <c r="AB103" i="171"/>
  <c r="Y103" i="171"/>
  <c r="X103" i="171"/>
  <c r="J103" i="171"/>
  <c r="I103" i="171"/>
  <c r="H103" i="171"/>
  <c r="G103" i="171"/>
  <c r="AC103" i="171" s="1"/>
  <c r="F103" i="171"/>
  <c r="C103" i="171"/>
  <c r="AF102" i="171"/>
  <c r="AC102" i="171"/>
  <c r="X102" i="171"/>
  <c r="Y102" i="171" s="1"/>
  <c r="J102" i="171"/>
  <c r="I102" i="171"/>
  <c r="AE102" i="171" s="1"/>
  <c r="H102" i="171"/>
  <c r="G102" i="171"/>
  <c r="F102" i="171"/>
  <c r="C102" i="171"/>
  <c r="AB101" i="171"/>
  <c r="X101" i="171"/>
  <c r="Y101" i="171" s="1"/>
  <c r="J101" i="171"/>
  <c r="I101" i="171"/>
  <c r="H101" i="171"/>
  <c r="G101" i="171"/>
  <c r="AC101" i="171" s="1"/>
  <c r="F101" i="171"/>
  <c r="C101" i="171"/>
  <c r="A101" i="171"/>
  <c r="A102" i="171" s="1"/>
  <c r="Y100" i="171"/>
  <c r="X100" i="171"/>
  <c r="J100" i="171"/>
  <c r="I100" i="171"/>
  <c r="H100" i="171"/>
  <c r="G100" i="171"/>
  <c r="AC100" i="171" s="1"/>
  <c r="F100" i="171"/>
  <c r="C100" i="171"/>
  <c r="A100" i="171"/>
  <c r="X99" i="171"/>
  <c r="Y99" i="171" s="1"/>
  <c r="J99" i="171"/>
  <c r="I99" i="171"/>
  <c r="AE99" i="171" s="1"/>
  <c r="H99" i="171"/>
  <c r="AF99" i="171" s="1"/>
  <c r="G99" i="171"/>
  <c r="F99" i="171"/>
  <c r="C99" i="171"/>
  <c r="Y98" i="171"/>
  <c r="X98" i="171"/>
  <c r="J98" i="171"/>
  <c r="I98" i="171"/>
  <c r="H98" i="171"/>
  <c r="G98" i="171"/>
  <c r="F98" i="171"/>
  <c r="AB98" i="171" s="1"/>
  <c r="C98" i="171"/>
  <c r="X97" i="171"/>
  <c r="Y97" i="171" s="1"/>
  <c r="J97" i="171"/>
  <c r="AE97" i="171" s="1"/>
  <c r="I97" i="171"/>
  <c r="H97" i="171"/>
  <c r="AD97" i="171" s="1"/>
  <c r="G97" i="171"/>
  <c r="F97" i="171"/>
  <c r="C97" i="171"/>
  <c r="AB96" i="171"/>
  <c r="Y96" i="171"/>
  <c r="X96" i="171"/>
  <c r="J96" i="171"/>
  <c r="I96" i="171"/>
  <c r="H96" i="171"/>
  <c r="G96" i="171"/>
  <c r="AC96" i="171" s="1"/>
  <c r="F96" i="171"/>
  <c r="C96" i="171"/>
  <c r="A96" i="171"/>
  <c r="A97" i="171" s="1"/>
  <c r="A98" i="171" s="1"/>
  <c r="Y95" i="171"/>
  <c r="X95" i="171"/>
  <c r="J95" i="171"/>
  <c r="I95" i="171"/>
  <c r="H95" i="171"/>
  <c r="G95" i="171"/>
  <c r="F95" i="171"/>
  <c r="AB95" i="171" s="1"/>
  <c r="C95" i="171"/>
  <c r="X94" i="171"/>
  <c r="Y94" i="171" s="1"/>
  <c r="J94" i="171"/>
  <c r="I94" i="171"/>
  <c r="AD94" i="171" s="1"/>
  <c r="H94" i="171"/>
  <c r="G94" i="171"/>
  <c r="AC94" i="171" s="1"/>
  <c r="F94" i="171"/>
  <c r="C94" i="171"/>
  <c r="A94" i="171"/>
  <c r="Y93" i="171"/>
  <c r="X93" i="171"/>
  <c r="J93" i="171"/>
  <c r="I93" i="171"/>
  <c r="H93" i="171"/>
  <c r="G93" i="171"/>
  <c r="AC93" i="171" s="1"/>
  <c r="F93" i="171"/>
  <c r="C93" i="171"/>
  <c r="X92" i="171"/>
  <c r="Y92" i="171" s="1"/>
  <c r="J92" i="171"/>
  <c r="I92" i="171"/>
  <c r="H92" i="171"/>
  <c r="G92" i="171"/>
  <c r="F92" i="171"/>
  <c r="C92" i="171"/>
  <c r="A92" i="171"/>
  <c r="X91" i="171"/>
  <c r="Y91" i="171" s="1"/>
  <c r="J91" i="171"/>
  <c r="I91" i="171"/>
  <c r="H91" i="171"/>
  <c r="G91" i="171"/>
  <c r="F91" i="171"/>
  <c r="C91" i="171"/>
  <c r="Y90" i="171"/>
  <c r="X90" i="171"/>
  <c r="G90" i="171"/>
  <c r="F90" i="171"/>
  <c r="C90" i="171"/>
  <c r="Y89" i="171"/>
  <c r="X89" i="171"/>
  <c r="J89" i="171"/>
  <c r="I89" i="171"/>
  <c r="H89" i="171"/>
  <c r="G89" i="171"/>
  <c r="F89" i="171"/>
  <c r="C89" i="171"/>
  <c r="X88" i="171"/>
  <c r="Y88" i="171" s="1"/>
  <c r="J88" i="171"/>
  <c r="I88" i="171"/>
  <c r="H88" i="171"/>
  <c r="G88" i="171"/>
  <c r="F88" i="171"/>
  <c r="C88" i="171"/>
  <c r="X87" i="171"/>
  <c r="Y87" i="171" s="1"/>
  <c r="J87" i="171"/>
  <c r="I87" i="171"/>
  <c r="H87" i="171"/>
  <c r="G87" i="171"/>
  <c r="F87" i="171"/>
  <c r="C87" i="171"/>
  <c r="Y86" i="171"/>
  <c r="X86" i="171"/>
  <c r="J86" i="171"/>
  <c r="I86" i="171"/>
  <c r="H86" i="171"/>
  <c r="G86" i="171"/>
  <c r="F86" i="171"/>
  <c r="C86" i="171"/>
  <c r="X85" i="171"/>
  <c r="Y85" i="171" s="1"/>
  <c r="J85" i="171"/>
  <c r="I85" i="171"/>
  <c r="H85" i="171"/>
  <c r="G85" i="171"/>
  <c r="F85" i="171"/>
  <c r="C85" i="171"/>
  <c r="A85" i="171"/>
  <c r="X84" i="171"/>
  <c r="Y84" i="171" s="1"/>
  <c r="J84" i="171"/>
  <c r="I84" i="171"/>
  <c r="H84" i="171"/>
  <c r="G84" i="171"/>
  <c r="F84" i="171"/>
  <c r="C84" i="171"/>
  <c r="Y83" i="171"/>
  <c r="X83" i="171"/>
  <c r="J83" i="171"/>
  <c r="I83" i="171"/>
  <c r="H83" i="171"/>
  <c r="G83" i="171"/>
  <c r="F83" i="171"/>
  <c r="C83" i="171"/>
  <c r="A83" i="171"/>
  <c r="X82" i="171"/>
  <c r="Y82" i="171" s="1"/>
  <c r="J82" i="171"/>
  <c r="I82" i="171"/>
  <c r="H82" i="171"/>
  <c r="G82" i="171"/>
  <c r="F82" i="171"/>
  <c r="C82" i="171"/>
  <c r="Y81" i="171"/>
  <c r="X81" i="171"/>
  <c r="J81" i="171"/>
  <c r="I81" i="171"/>
  <c r="H81" i="171"/>
  <c r="G81" i="171"/>
  <c r="F81" i="171"/>
  <c r="C81" i="171"/>
  <c r="A81" i="171"/>
  <c r="Y80" i="171"/>
  <c r="X80" i="171"/>
  <c r="J80" i="171"/>
  <c r="I80" i="171"/>
  <c r="H80" i="171"/>
  <c r="F80" i="171"/>
  <c r="C80" i="171"/>
  <c r="X79" i="171"/>
  <c r="Y79" i="171" s="1"/>
  <c r="J79" i="171"/>
  <c r="I79" i="171"/>
  <c r="H79" i="171"/>
  <c r="G79" i="171"/>
  <c r="F79" i="171"/>
  <c r="C79" i="171"/>
  <c r="X78" i="171"/>
  <c r="Y78" i="171" s="1"/>
  <c r="J78" i="171"/>
  <c r="I78" i="171"/>
  <c r="H78" i="171"/>
  <c r="G78" i="171"/>
  <c r="F78" i="171"/>
  <c r="C78" i="171"/>
  <c r="Y77" i="171"/>
  <c r="X77" i="171"/>
  <c r="J77" i="171"/>
  <c r="I77" i="171"/>
  <c r="H77" i="171"/>
  <c r="G77" i="171"/>
  <c r="F77" i="171"/>
  <c r="C77" i="171"/>
  <c r="X76" i="171"/>
  <c r="Y76" i="171" s="1"/>
  <c r="J76" i="171"/>
  <c r="I76" i="171"/>
  <c r="H76" i="171"/>
  <c r="G76" i="171"/>
  <c r="F76" i="171"/>
  <c r="C76" i="171"/>
  <c r="A76" i="171"/>
  <c r="A77" i="171" s="1"/>
  <c r="A78" i="171" s="1"/>
  <c r="Y75" i="171"/>
  <c r="X75" i="171"/>
  <c r="J75" i="171"/>
  <c r="I75" i="171"/>
  <c r="H75" i="171"/>
  <c r="G75" i="171"/>
  <c r="F75" i="171"/>
  <c r="C75" i="171"/>
  <c r="X74" i="171"/>
  <c r="Y74" i="171" s="1"/>
  <c r="J74" i="171"/>
  <c r="I74" i="171"/>
  <c r="H74" i="171"/>
  <c r="G74" i="171"/>
  <c r="F74" i="171"/>
  <c r="C74" i="171"/>
  <c r="Y73" i="171"/>
  <c r="X73" i="171"/>
  <c r="J73" i="171"/>
  <c r="I73" i="171"/>
  <c r="H73" i="171"/>
  <c r="G73" i="171"/>
  <c r="F73" i="171"/>
  <c r="C73" i="171"/>
  <c r="X72" i="171"/>
  <c r="Y72" i="171" s="1"/>
  <c r="J72" i="171"/>
  <c r="I72" i="171"/>
  <c r="H72" i="171"/>
  <c r="G72" i="171"/>
  <c r="F72" i="171"/>
  <c r="C72" i="171"/>
  <c r="A72" i="171"/>
  <c r="A73" i="171" s="1"/>
  <c r="Y71" i="171"/>
  <c r="X71" i="171"/>
  <c r="J71" i="171"/>
  <c r="I71" i="171"/>
  <c r="H71" i="171"/>
  <c r="G71" i="171"/>
  <c r="F71" i="171"/>
  <c r="C71" i="171"/>
  <c r="A71" i="171"/>
  <c r="X70" i="171"/>
  <c r="Y70" i="171" s="1"/>
  <c r="J70" i="171"/>
  <c r="I70" i="171"/>
  <c r="H70" i="171"/>
  <c r="G70" i="171"/>
  <c r="F70" i="171"/>
  <c r="C70" i="171"/>
  <c r="X69" i="171"/>
  <c r="Y69" i="171" s="1"/>
  <c r="J69" i="171"/>
  <c r="I69" i="171"/>
  <c r="H69" i="171"/>
  <c r="G69" i="171"/>
  <c r="F69" i="171"/>
  <c r="C69" i="171"/>
  <c r="Y68" i="171"/>
  <c r="X68" i="171"/>
  <c r="J68" i="171"/>
  <c r="I68" i="171"/>
  <c r="H68" i="171"/>
  <c r="G68" i="171"/>
  <c r="F68" i="171"/>
  <c r="C68" i="171"/>
  <c r="Y67" i="171"/>
  <c r="X67" i="171"/>
  <c r="J67" i="171"/>
  <c r="I67" i="171"/>
  <c r="H67" i="171"/>
  <c r="G67" i="171"/>
  <c r="F67" i="171"/>
  <c r="C67" i="171"/>
  <c r="A67" i="171"/>
  <c r="A68" i="171" s="1"/>
  <c r="A69" i="171" s="1"/>
  <c r="Y66" i="171"/>
  <c r="X66" i="171"/>
  <c r="J66" i="171"/>
  <c r="I66" i="171"/>
  <c r="H66" i="171"/>
  <c r="G66" i="171"/>
  <c r="F66" i="171"/>
  <c r="C66" i="171"/>
  <c r="A66" i="171"/>
  <c r="Y65" i="171"/>
  <c r="X65" i="171"/>
  <c r="J65" i="171"/>
  <c r="I65" i="171"/>
  <c r="H65" i="171"/>
  <c r="G65" i="171"/>
  <c r="F65" i="171"/>
  <c r="C65" i="171"/>
  <c r="X64" i="171"/>
  <c r="Y64" i="171" s="1"/>
  <c r="J64" i="171"/>
  <c r="I64" i="171"/>
  <c r="H64" i="171"/>
  <c r="F64" i="171"/>
  <c r="C64" i="171"/>
  <c r="X63" i="171"/>
  <c r="Y63" i="171" s="1"/>
  <c r="J63" i="171"/>
  <c r="I63" i="171"/>
  <c r="H63" i="171"/>
  <c r="G63" i="171"/>
  <c r="F63" i="171"/>
  <c r="C63" i="171"/>
  <c r="A63" i="171"/>
  <c r="A64" i="171" s="1"/>
  <c r="Y62" i="171"/>
  <c r="X62" i="171"/>
  <c r="J62" i="171"/>
  <c r="I62" i="171"/>
  <c r="H62" i="171"/>
  <c r="F62" i="171"/>
  <c r="C62" i="171"/>
  <c r="A62" i="171"/>
  <c r="Y61" i="171"/>
  <c r="X61" i="171"/>
  <c r="J61" i="171"/>
  <c r="I61" i="171"/>
  <c r="H61" i="171"/>
  <c r="F61" i="171"/>
  <c r="C61" i="171"/>
  <c r="A61" i="171"/>
  <c r="G60" i="171"/>
  <c r="F60" i="171"/>
  <c r="C60" i="171"/>
  <c r="G59" i="171"/>
  <c r="F59" i="171"/>
  <c r="C59" i="171"/>
  <c r="G58" i="171"/>
  <c r="F58" i="171"/>
  <c r="C58" i="171"/>
  <c r="X57" i="171"/>
  <c r="Y57" i="171" s="1"/>
  <c r="J57" i="171"/>
  <c r="I57" i="171"/>
  <c r="H57" i="171"/>
  <c r="G57" i="171"/>
  <c r="F57" i="171"/>
  <c r="C57" i="171"/>
  <c r="X56" i="171"/>
  <c r="Y56" i="171" s="1"/>
  <c r="J56" i="171"/>
  <c r="I56" i="171"/>
  <c r="H56" i="171"/>
  <c r="G56" i="171"/>
  <c r="F56" i="171"/>
  <c r="C56" i="171"/>
  <c r="X55" i="171"/>
  <c r="Y55" i="171" s="1"/>
  <c r="J55" i="171"/>
  <c r="I55" i="171"/>
  <c r="H55" i="171"/>
  <c r="G55" i="171"/>
  <c r="F55" i="171"/>
  <c r="C55" i="171"/>
  <c r="X54" i="171"/>
  <c r="Y54" i="171" s="1"/>
  <c r="J54" i="171"/>
  <c r="I54" i="171"/>
  <c r="H54" i="171"/>
  <c r="G54" i="171"/>
  <c r="F54" i="171"/>
  <c r="C54" i="171"/>
  <c r="X53" i="171"/>
  <c r="Y53" i="171" s="1"/>
  <c r="J53" i="171"/>
  <c r="I53" i="171"/>
  <c r="H53" i="171"/>
  <c r="G53" i="171"/>
  <c r="F53" i="171"/>
  <c r="C53" i="171"/>
  <c r="A53" i="171"/>
  <c r="A54" i="171" s="1"/>
  <c r="X52" i="171"/>
  <c r="Y52" i="171" s="1"/>
  <c r="J52" i="171"/>
  <c r="I52" i="171"/>
  <c r="H52" i="171"/>
  <c r="G52" i="171"/>
  <c r="F52" i="171"/>
  <c r="C52" i="171"/>
  <c r="J51" i="171"/>
  <c r="I51" i="171"/>
  <c r="H51" i="171"/>
  <c r="G51" i="171"/>
  <c r="F51" i="171"/>
  <c r="C51" i="171"/>
  <c r="J50" i="171"/>
  <c r="I50" i="171"/>
  <c r="H50" i="171"/>
  <c r="G50" i="171"/>
  <c r="F50" i="171"/>
  <c r="C50" i="171"/>
  <c r="J49" i="171"/>
  <c r="I49" i="171"/>
  <c r="H49" i="171"/>
  <c r="G49" i="171"/>
  <c r="F49" i="171"/>
  <c r="C49" i="171"/>
  <c r="J48" i="171"/>
  <c r="I48" i="171"/>
  <c r="H48" i="171"/>
  <c r="G48" i="171"/>
  <c r="F48" i="171"/>
  <c r="C48" i="171"/>
  <c r="A48" i="171"/>
  <c r="A49" i="171" s="1"/>
  <c r="A50" i="171" s="1"/>
  <c r="A51" i="171" s="1"/>
  <c r="J47" i="171"/>
  <c r="I47" i="171"/>
  <c r="H47" i="171"/>
  <c r="G47" i="171"/>
  <c r="F47" i="171"/>
  <c r="C47" i="171"/>
  <c r="J46" i="171"/>
  <c r="I46" i="171"/>
  <c r="H46" i="171"/>
  <c r="G46" i="171"/>
  <c r="F46" i="171"/>
  <c r="C46" i="171"/>
  <c r="J45" i="171"/>
  <c r="I45" i="171"/>
  <c r="H45" i="171"/>
  <c r="G45" i="171"/>
  <c r="F45" i="171"/>
  <c r="C45" i="171"/>
  <c r="J44" i="171"/>
  <c r="I44" i="171"/>
  <c r="H44" i="171"/>
  <c r="G44" i="171"/>
  <c r="F44" i="171"/>
  <c r="C44" i="171"/>
  <c r="J43" i="171"/>
  <c r="I43" i="171"/>
  <c r="H43" i="171"/>
  <c r="G43" i="171"/>
  <c r="F43" i="171"/>
  <c r="C43" i="171"/>
  <c r="J42" i="171"/>
  <c r="I42" i="171"/>
  <c r="H42" i="171"/>
  <c r="G42" i="171"/>
  <c r="F42" i="171"/>
  <c r="C42" i="171"/>
  <c r="J41" i="171"/>
  <c r="I41" i="171"/>
  <c r="H41" i="171"/>
  <c r="G41" i="171"/>
  <c r="F41" i="171"/>
  <c r="C41" i="171"/>
  <c r="J40" i="171"/>
  <c r="I40" i="171"/>
  <c r="H40" i="171"/>
  <c r="G40" i="171"/>
  <c r="F40" i="171"/>
  <c r="C40" i="171"/>
  <c r="A40" i="171"/>
  <c r="A41" i="171" s="1"/>
  <c r="J39" i="171"/>
  <c r="I39" i="171"/>
  <c r="H39" i="171"/>
  <c r="G39" i="171"/>
  <c r="F39" i="171"/>
  <c r="C39" i="171"/>
  <c r="J38" i="171"/>
  <c r="I38" i="171"/>
  <c r="H38" i="171"/>
  <c r="G38" i="171"/>
  <c r="F38" i="171"/>
  <c r="C38" i="171"/>
  <c r="J37" i="171"/>
  <c r="I37" i="171"/>
  <c r="H37" i="171"/>
  <c r="G37" i="171"/>
  <c r="F37" i="171"/>
  <c r="C37" i="171"/>
  <c r="A37" i="171"/>
  <c r="A38" i="171" s="1"/>
  <c r="J36" i="171"/>
  <c r="I36" i="171"/>
  <c r="H36" i="171"/>
  <c r="G36" i="171"/>
  <c r="F36" i="171"/>
  <c r="C36" i="171"/>
  <c r="J35" i="171"/>
  <c r="I35" i="171"/>
  <c r="H35" i="171"/>
  <c r="G35" i="171"/>
  <c r="F35" i="171"/>
  <c r="C35" i="171"/>
  <c r="A35" i="171"/>
  <c r="J34" i="171"/>
  <c r="I34" i="171"/>
  <c r="H34" i="171"/>
  <c r="G34" i="171"/>
  <c r="F34" i="171"/>
  <c r="C34" i="171"/>
  <c r="A34" i="171"/>
  <c r="J33" i="171"/>
  <c r="I33" i="171"/>
  <c r="H33" i="171"/>
  <c r="G33" i="171"/>
  <c r="F33" i="171"/>
  <c r="C33" i="171"/>
  <c r="J32" i="171"/>
  <c r="I32" i="171"/>
  <c r="H32" i="171"/>
  <c r="G32" i="171"/>
  <c r="F32" i="171"/>
  <c r="C32" i="171"/>
  <c r="J31" i="171"/>
  <c r="I31" i="171"/>
  <c r="H31" i="171"/>
  <c r="G31" i="171"/>
  <c r="F31" i="171"/>
  <c r="C31" i="171"/>
  <c r="J30" i="171"/>
  <c r="I30" i="171"/>
  <c r="H30" i="171"/>
  <c r="G30" i="171"/>
  <c r="F30" i="171"/>
  <c r="C30" i="171"/>
  <c r="J29" i="171"/>
  <c r="I29" i="171"/>
  <c r="H29" i="171"/>
  <c r="G29" i="171"/>
  <c r="F29" i="171"/>
  <c r="C29" i="171"/>
  <c r="A29" i="171"/>
  <c r="A30" i="171" s="1"/>
  <c r="J28" i="171"/>
  <c r="I28" i="171"/>
  <c r="H28" i="171"/>
  <c r="G28" i="171"/>
  <c r="F28" i="171"/>
  <c r="C28" i="171"/>
  <c r="A28" i="171"/>
  <c r="J27" i="171"/>
  <c r="I27" i="171"/>
  <c r="H27" i="171"/>
  <c r="G27" i="171"/>
  <c r="F27" i="171"/>
  <c r="C27" i="171"/>
  <c r="J26" i="171"/>
  <c r="I26" i="171"/>
  <c r="H26" i="171"/>
  <c r="G26" i="171"/>
  <c r="F26" i="171"/>
  <c r="C26" i="171"/>
  <c r="J25" i="171"/>
  <c r="I25" i="171"/>
  <c r="H25" i="171"/>
  <c r="G25" i="171"/>
  <c r="F25" i="171"/>
  <c r="C25" i="171"/>
  <c r="A25" i="171"/>
  <c r="A26" i="171" s="1"/>
  <c r="J24" i="171"/>
  <c r="I24" i="171"/>
  <c r="H24" i="171"/>
  <c r="G24" i="171"/>
  <c r="F24" i="171"/>
  <c r="C24" i="171"/>
  <c r="J23" i="171"/>
  <c r="I23" i="171"/>
  <c r="H23" i="171"/>
  <c r="G23" i="171"/>
  <c r="F23" i="171"/>
  <c r="C23" i="171"/>
  <c r="J22" i="171"/>
  <c r="I22" i="171"/>
  <c r="H22" i="171"/>
  <c r="G22" i="171"/>
  <c r="F22" i="171"/>
  <c r="C22" i="171"/>
  <c r="A22" i="171"/>
  <c r="J21" i="171"/>
  <c r="I21" i="171"/>
  <c r="H21" i="171"/>
  <c r="G21" i="171"/>
  <c r="F21" i="171"/>
  <c r="C21" i="171"/>
  <c r="J20" i="171"/>
  <c r="I20" i="171"/>
  <c r="H20" i="171"/>
  <c r="G20" i="171"/>
  <c r="F20" i="171"/>
  <c r="C20" i="171"/>
  <c r="A20" i="171"/>
  <c r="A21" i="171" s="1"/>
  <c r="J19" i="171"/>
  <c r="I19" i="171"/>
  <c r="H19" i="171"/>
  <c r="G19" i="171"/>
  <c r="F19" i="171"/>
  <c r="C19" i="171"/>
  <c r="J18" i="171"/>
  <c r="I18" i="171"/>
  <c r="H18" i="171"/>
  <c r="G18" i="171"/>
  <c r="F18" i="171"/>
  <c r="C18" i="171"/>
  <c r="J17" i="171"/>
  <c r="I17" i="171"/>
  <c r="H17" i="171"/>
  <c r="G17" i="171"/>
  <c r="F17" i="171"/>
  <c r="C17" i="171"/>
  <c r="A17" i="171"/>
  <c r="J16" i="171"/>
  <c r="I16" i="171"/>
  <c r="H16" i="171"/>
  <c r="G16" i="171"/>
  <c r="F16" i="171"/>
  <c r="C16" i="171"/>
  <c r="J15" i="171"/>
  <c r="I15" i="171"/>
  <c r="H15" i="171"/>
  <c r="G15" i="171"/>
  <c r="F15" i="171"/>
  <c r="C15" i="171"/>
  <c r="J14" i="171"/>
  <c r="I14" i="171"/>
  <c r="H14" i="171"/>
  <c r="G14" i="171"/>
  <c r="F14" i="171"/>
  <c r="C14" i="171"/>
  <c r="J13" i="171"/>
  <c r="I13" i="171"/>
  <c r="H13" i="171"/>
  <c r="G13" i="171"/>
  <c r="F13" i="171"/>
  <c r="C13" i="171"/>
  <c r="J12" i="171"/>
  <c r="I12" i="171"/>
  <c r="H12" i="171"/>
  <c r="G12" i="171"/>
  <c r="F12" i="171"/>
  <c r="C12" i="171"/>
  <c r="J11" i="171"/>
  <c r="I11" i="171"/>
  <c r="H11" i="171"/>
  <c r="G11" i="171"/>
  <c r="F11" i="171"/>
  <c r="C11" i="171"/>
  <c r="J10" i="171"/>
  <c r="I10" i="171"/>
  <c r="H10" i="171"/>
  <c r="G10" i="171"/>
  <c r="F10" i="171"/>
  <c r="C10" i="171"/>
  <c r="J9" i="171"/>
  <c r="I9" i="171"/>
  <c r="H9" i="171"/>
  <c r="G9" i="171"/>
  <c r="F9" i="171"/>
  <c r="C9" i="171"/>
  <c r="J8" i="171"/>
  <c r="I8" i="171"/>
  <c r="H8" i="171"/>
  <c r="G8" i="171"/>
  <c r="F8" i="171"/>
  <c r="C8" i="171"/>
  <c r="J7" i="171"/>
  <c r="I7" i="171"/>
  <c r="H7" i="171"/>
  <c r="G7" i="171"/>
  <c r="F7" i="171"/>
  <c r="C7" i="171"/>
  <c r="A7" i="171"/>
  <c r="A8" i="171" s="1"/>
  <c r="A9" i="171" s="1"/>
  <c r="A10" i="171" s="1"/>
  <c r="A11" i="171" s="1"/>
  <c r="A12" i="171" s="1"/>
  <c r="A13" i="171" s="1"/>
  <c r="A14" i="171" s="1"/>
  <c r="A15" i="171" s="1"/>
  <c r="J6" i="171"/>
  <c r="I6" i="171"/>
  <c r="H6" i="171"/>
  <c r="G6" i="171"/>
  <c r="F6" i="171"/>
  <c r="C6" i="171"/>
  <c r="A6" i="171"/>
  <c r="J5" i="171"/>
  <c r="I5" i="171"/>
  <c r="H5" i="171"/>
  <c r="G5" i="171"/>
  <c r="F5" i="171"/>
  <c r="C5" i="171"/>
  <c r="X1670" i="150"/>
  <c r="X1669" i="150"/>
  <c r="X1668" i="150"/>
  <c r="X1667" i="150"/>
  <c r="X1666" i="150"/>
  <c r="X1665" i="150"/>
  <c r="X1664" i="150"/>
  <c r="X1663" i="150"/>
  <c r="X1662" i="150"/>
  <c r="X1661" i="150"/>
  <c r="X1660" i="150"/>
  <c r="X1659" i="150"/>
  <c r="X1658" i="150"/>
  <c r="X1657" i="150"/>
  <c r="X1656" i="150"/>
  <c r="X1655" i="150"/>
  <c r="X1654" i="150"/>
  <c r="X1653" i="150"/>
  <c r="X1652" i="150"/>
  <c r="X1651" i="150"/>
  <c r="X1650" i="150"/>
  <c r="X1649" i="150"/>
  <c r="X1648" i="150"/>
  <c r="X1647" i="150"/>
  <c r="X1646" i="150"/>
  <c r="X1645" i="150"/>
  <c r="X1644" i="150"/>
  <c r="X1643" i="150"/>
  <c r="X1642" i="150"/>
  <c r="X1641" i="150"/>
  <c r="X1640" i="150"/>
  <c r="E1634" i="150"/>
  <c r="E1628" i="150"/>
  <c r="E1627" i="150"/>
  <c r="E1626" i="150"/>
  <c r="E1625" i="150"/>
  <c r="E1624" i="150"/>
  <c r="E1631" i="150" s="1"/>
  <c r="E1612" i="150"/>
  <c r="D1609" i="150"/>
  <c r="E1609" i="150" s="1"/>
  <c r="F1609" i="150" s="1"/>
  <c r="G1609" i="150" s="1"/>
  <c r="H1609" i="150" s="1"/>
  <c r="I1609" i="150" s="1"/>
  <c r="J1609" i="150" s="1"/>
  <c r="K1609" i="150" s="1"/>
  <c r="L1609" i="150" s="1"/>
  <c r="M1609" i="150" s="1"/>
  <c r="N1609" i="150" s="1"/>
  <c r="O1609" i="150" s="1"/>
  <c r="P1609" i="150" s="1"/>
  <c r="Q1609" i="150" s="1"/>
  <c r="R1609" i="150" s="1"/>
  <c r="S1609" i="150" s="1"/>
  <c r="T1609" i="150" s="1"/>
  <c r="U1609" i="150" s="1"/>
  <c r="V1609" i="150" s="1"/>
  <c r="W1609" i="150" s="1"/>
  <c r="X1609" i="150" s="1"/>
  <c r="Y1609" i="150" s="1"/>
  <c r="Z1609" i="150" s="1"/>
  <c r="AA1609" i="150" s="1"/>
  <c r="AB1609" i="150" s="1"/>
  <c r="AC1609" i="150" s="1"/>
  <c r="AD1609" i="150" s="1"/>
  <c r="AE1609" i="150" s="1"/>
  <c r="AF1609" i="150" s="1"/>
  <c r="AG1609" i="150" s="1"/>
  <c r="AH1609" i="150" s="1"/>
  <c r="AI1609" i="150" s="1"/>
  <c r="AJ1609" i="150" s="1"/>
  <c r="AK1609" i="150" s="1"/>
  <c r="AL1609" i="150" s="1"/>
  <c r="B1608" i="150"/>
  <c r="C1608" i="150" s="1"/>
  <c r="D1608" i="150" s="1"/>
  <c r="E1608" i="150" s="1"/>
  <c r="F1608" i="150" s="1"/>
  <c r="G1608" i="150" s="1"/>
  <c r="H1608" i="150" s="1"/>
  <c r="I1608" i="150" s="1"/>
  <c r="J1608" i="150" s="1"/>
  <c r="K1608" i="150" s="1"/>
  <c r="L1608" i="150" s="1"/>
  <c r="M1608" i="150" s="1"/>
  <c r="N1608" i="150" s="1"/>
  <c r="O1608" i="150" s="1"/>
  <c r="P1608" i="150" s="1"/>
  <c r="Q1608" i="150" s="1"/>
  <c r="R1608" i="150" s="1"/>
  <c r="S1608" i="150" s="1"/>
  <c r="T1608" i="150" s="1"/>
  <c r="U1608" i="150" s="1"/>
  <c r="V1608" i="150" s="1"/>
  <c r="W1608" i="150" s="1"/>
  <c r="X1608" i="150" s="1"/>
  <c r="Y1608" i="150" s="1"/>
  <c r="Z1608" i="150" s="1"/>
  <c r="AA1608" i="150" s="1"/>
  <c r="AB1608" i="150" s="1"/>
  <c r="AC1608" i="150" s="1"/>
  <c r="AD1608" i="150" s="1"/>
  <c r="AE1608" i="150" s="1"/>
  <c r="AF1608" i="150" s="1"/>
  <c r="AG1608" i="150" s="1"/>
  <c r="P1597" i="150"/>
  <c r="J1597" i="150"/>
  <c r="I1597" i="150"/>
  <c r="H1597" i="150"/>
  <c r="G1597" i="150"/>
  <c r="F1597" i="150"/>
  <c r="P1596" i="150"/>
  <c r="J1596" i="150"/>
  <c r="I1596" i="150"/>
  <c r="H1596" i="150"/>
  <c r="G1596" i="150"/>
  <c r="F1596" i="150"/>
  <c r="C1596" i="150"/>
  <c r="P1595" i="150"/>
  <c r="J1595" i="150"/>
  <c r="I1595" i="150"/>
  <c r="H1595" i="150"/>
  <c r="G1595" i="150"/>
  <c r="F1595" i="150"/>
  <c r="C1595" i="150"/>
  <c r="P1594" i="150"/>
  <c r="J1594" i="150"/>
  <c r="I1594" i="150"/>
  <c r="H1594" i="150"/>
  <c r="G1594" i="150"/>
  <c r="F1594" i="150"/>
  <c r="C1594" i="150"/>
  <c r="P1593" i="150"/>
  <c r="J1593" i="150"/>
  <c r="I1593" i="150"/>
  <c r="H1593" i="150"/>
  <c r="G1593" i="150"/>
  <c r="F1593" i="150"/>
  <c r="C1593" i="150"/>
  <c r="P1592" i="150"/>
  <c r="J1592" i="150"/>
  <c r="I1592" i="150"/>
  <c r="H1592" i="150"/>
  <c r="G1592" i="150"/>
  <c r="F1592" i="150"/>
  <c r="C1592" i="150"/>
  <c r="P1591" i="150"/>
  <c r="J1591" i="150"/>
  <c r="I1591" i="150"/>
  <c r="H1591" i="150"/>
  <c r="G1591" i="150"/>
  <c r="F1591" i="150"/>
  <c r="C1591" i="150"/>
  <c r="P1590" i="150"/>
  <c r="J1590" i="150"/>
  <c r="I1590" i="150"/>
  <c r="H1590" i="150"/>
  <c r="G1590" i="150"/>
  <c r="F1590" i="150"/>
  <c r="C1590" i="150"/>
  <c r="P1589" i="150"/>
  <c r="J1589" i="150"/>
  <c r="I1589" i="150"/>
  <c r="H1589" i="150"/>
  <c r="G1589" i="150"/>
  <c r="F1589" i="150"/>
  <c r="C1589" i="150"/>
  <c r="P1588" i="150"/>
  <c r="J1588" i="150"/>
  <c r="I1588" i="150"/>
  <c r="H1588" i="150"/>
  <c r="G1588" i="150"/>
  <c r="F1588" i="150"/>
  <c r="C1588" i="150"/>
  <c r="P1587" i="150"/>
  <c r="J1587" i="150"/>
  <c r="I1587" i="150"/>
  <c r="H1587" i="150"/>
  <c r="G1587" i="150"/>
  <c r="F1587" i="150"/>
  <c r="C1587" i="150"/>
  <c r="P1586" i="150"/>
  <c r="J1586" i="150"/>
  <c r="I1586" i="150"/>
  <c r="H1586" i="150"/>
  <c r="G1586" i="150"/>
  <c r="F1586" i="150"/>
  <c r="C1586" i="150"/>
  <c r="P1585" i="150"/>
  <c r="J1585" i="150"/>
  <c r="I1585" i="150"/>
  <c r="H1585" i="150"/>
  <c r="G1585" i="150"/>
  <c r="F1585" i="150"/>
  <c r="C1585" i="150"/>
  <c r="P1584" i="150"/>
  <c r="J1584" i="150"/>
  <c r="I1584" i="150"/>
  <c r="H1584" i="150"/>
  <c r="G1584" i="150"/>
  <c r="F1584" i="150"/>
  <c r="C1584" i="150"/>
  <c r="P1583" i="150"/>
  <c r="J1583" i="150"/>
  <c r="I1583" i="150"/>
  <c r="H1583" i="150"/>
  <c r="G1583" i="150"/>
  <c r="F1583" i="150"/>
  <c r="C1583" i="150"/>
  <c r="P1582" i="150"/>
  <c r="J1582" i="150"/>
  <c r="I1582" i="150"/>
  <c r="H1582" i="150"/>
  <c r="G1582" i="150"/>
  <c r="F1582" i="150"/>
  <c r="C1582" i="150"/>
  <c r="P1581" i="150"/>
  <c r="J1581" i="150"/>
  <c r="I1581" i="150"/>
  <c r="H1581" i="150"/>
  <c r="G1581" i="150"/>
  <c r="F1581" i="150"/>
  <c r="C1581" i="150"/>
  <c r="P1580" i="150"/>
  <c r="J1580" i="150"/>
  <c r="I1580" i="150"/>
  <c r="H1580" i="150"/>
  <c r="G1580" i="150"/>
  <c r="F1580" i="150"/>
  <c r="C1580" i="150"/>
  <c r="P1579" i="150"/>
  <c r="J1579" i="150"/>
  <c r="I1579" i="150"/>
  <c r="H1579" i="150"/>
  <c r="G1579" i="150"/>
  <c r="F1579" i="150"/>
  <c r="C1579" i="150"/>
  <c r="P1578" i="150"/>
  <c r="J1578" i="150"/>
  <c r="I1578" i="150"/>
  <c r="H1578" i="150"/>
  <c r="G1578" i="150"/>
  <c r="F1578" i="150"/>
  <c r="C1578" i="150"/>
  <c r="P1577" i="150"/>
  <c r="J1577" i="150"/>
  <c r="I1577" i="150"/>
  <c r="H1577" i="150"/>
  <c r="G1577" i="150"/>
  <c r="F1577" i="150"/>
  <c r="C1577" i="150"/>
  <c r="P1576" i="150"/>
  <c r="J1576" i="150"/>
  <c r="I1576" i="150"/>
  <c r="H1576" i="150"/>
  <c r="G1576" i="150"/>
  <c r="F1576" i="150"/>
  <c r="C1576" i="150"/>
  <c r="P1575" i="150"/>
  <c r="J1575" i="150"/>
  <c r="I1575" i="150"/>
  <c r="H1575" i="150"/>
  <c r="G1575" i="150"/>
  <c r="F1575" i="150"/>
  <c r="C1575" i="150"/>
  <c r="P1574" i="150"/>
  <c r="J1574" i="150"/>
  <c r="I1574" i="150"/>
  <c r="H1574" i="150"/>
  <c r="G1574" i="150"/>
  <c r="F1574" i="150"/>
  <c r="AN1573" i="150"/>
  <c r="AL1573" i="150"/>
  <c r="Y1573" i="150"/>
  <c r="X1573" i="150"/>
  <c r="P1573" i="150"/>
  <c r="J1573" i="150"/>
  <c r="I1573" i="150"/>
  <c r="H1573" i="150"/>
  <c r="G1573" i="150"/>
  <c r="F1573" i="150"/>
  <c r="C1573" i="150"/>
  <c r="AN1572" i="150"/>
  <c r="AL1572" i="150"/>
  <c r="Y1572" i="150"/>
  <c r="X1572" i="150"/>
  <c r="P1572" i="150"/>
  <c r="J1572" i="150"/>
  <c r="I1572" i="150"/>
  <c r="H1572" i="150"/>
  <c r="G1572" i="150"/>
  <c r="F1572" i="150"/>
  <c r="C1572" i="150"/>
  <c r="AN1571" i="150"/>
  <c r="AL1571" i="150"/>
  <c r="Y1571" i="150"/>
  <c r="X1571" i="150"/>
  <c r="P1571" i="150"/>
  <c r="J1571" i="150"/>
  <c r="I1571" i="150"/>
  <c r="H1571" i="150"/>
  <c r="G1571" i="150"/>
  <c r="F1571" i="150"/>
  <c r="C1571" i="150"/>
  <c r="AN1570" i="150"/>
  <c r="AL1570" i="150"/>
  <c r="Y1570" i="150"/>
  <c r="X1570" i="150"/>
  <c r="P1570" i="150"/>
  <c r="J1570" i="150"/>
  <c r="I1570" i="150"/>
  <c r="H1570" i="150"/>
  <c r="G1570" i="150"/>
  <c r="F1570" i="150"/>
  <c r="AN1569" i="150"/>
  <c r="AL1569" i="150"/>
  <c r="Y1569" i="150"/>
  <c r="X1569" i="150"/>
  <c r="P1569" i="150"/>
  <c r="J1569" i="150"/>
  <c r="I1569" i="150"/>
  <c r="H1569" i="150"/>
  <c r="G1569" i="150"/>
  <c r="F1569" i="150"/>
  <c r="C1569" i="150"/>
  <c r="AN1568" i="150"/>
  <c r="AL1568" i="150"/>
  <c r="Y1568" i="150"/>
  <c r="X1568" i="150"/>
  <c r="P1568" i="150"/>
  <c r="J1568" i="150"/>
  <c r="I1568" i="150"/>
  <c r="H1568" i="150"/>
  <c r="G1568" i="150"/>
  <c r="F1568" i="150"/>
  <c r="AN1567" i="150"/>
  <c r="AL1567" i="150"/>
  <c r="Y1567" i="150"/>
  <c r="X1567" i="150"/>
  <c r="P1567" i="150"/>
  <c r="J1567" i="150"/>
  <c r="I1567" i="150"/>
  <c r="H1567" i="150"/>
  <c r="G1567" i="150"/>
  <c r="F1567" i="150"/>
  <c r="AN1566" i="150"/>
  <c r="AL1566" i="150"/>
  <c r="Y1566" i="150"/>
  <c r="X1566" i="150"/>
  <c r="P1566" i="150"/>
  <c r="J1566" i="150"/>
  <c r="I1566" i="150"/>
  <c r="H1566" i="150"/>
  <c r="G1566" i="150"/>
  <c r="F1566" i="150"/>
  <c r="C1566" i="150"/>
  <c r="AN1565" i="150"/>
  <c r="AL1565" i="150"/>
  <c r="Y1565" i="150"/>
  <c r="X1565" i="150"/>
  <c r="P1565" i="150"/>
  <c r="J1565" i="150"/>
  <c r="I1565" i="150"/>
  <c r="H1565" i="150"/>
  <c r="G1565" i="150"/>
  <c r="F1565" i="150"/>
  <c r="C1565" i="150"/>
  <c r="AN1564" i="150"/>
  <c r="AL1564" i="150"/>
  <c r="Y1564" i="150"/>
  <c r="X1564" i="150"/>
  <c r="P1564" i="150"/>
  <c r="J1564" i="150"/>
  <c r="I1564" i="150"/>
  <c r="H1564" i="150"/>
  <c r="G1564" i="150"/>
  <c r="F1564" i="150"/>
  <c r="C1564" i="150"/>
  <c r="AN1563" i="150"/>
  <c r="AL1563" i="150"/>
  <c r="Y1563" i="150"/>
  <c r="X1563" i="150"/>
  <c r="P1563" i="150"/>
  <c r="J1563" i="150"/>
  <c r="I1563" i="150"/>
  <c r="H1563" i="150"/>
  <c r="G1563" i="150"/>
  <c r="F1563" i="150"/>
  <c r="C1563" i="150"/>
  <c r="AN1562" i="150"/>
  <c r="AL1562" i="150"/>
  <c r="Y1562" i="150"/>
  <c r="X1562" i="150"/>
  <c r="P1562" i="150"/>
  <c r="J1562" i="150"/>
  <c r="I1562" i="150"/>
  <c r="H1562" i="150"/>
  <c r="G1562" i="150"/>
  <c r="F1562" i="150"/>
  <c r="C1562" i="150"/>
  <c r="AN1561" i="150"/>
  <c r="AL1561" i="150"/>
  <c r="Y1561" i="150"/>
  <c r="X1561" i="150"/>
  <c r="P1561" i="150"/>
  <c r="J1561" i="150"/>
  <c r="I1561" i="150"/>
  <c r="H1561" i="150"/>
  <c r="G1561" i="150"/>
  <c r="F1561" i="150"/>
  <c r="C1561" i="150"/>
  <c r="AN1560" i="150"/>
  <c r="AL1560" i="150"/>
  <c r="Y1560" i="150"/>
  <c r="X1560" i="150"/>
  <c r="P1560" i="150"/>
  <c r="J1560" i="150"/>
  <c r="I1560" i="150"/>
  <c r="H1560" i="150"/>
  <c r="G1560" i="150"/>
  <c r="F1560" i="150"/>
  <c r="C1560" i="150"/>
  <c r="AN1559" i="150"/>
  <c r="AL1559" i="150"/>
  <c r="Y1559" i="150"/>
  <c r="X1559" i="150"/>
  <c r="P1559" i="150"/>
  <c r="J1559" i="150"/>
  <c r="I1559" i="150"/>
  <c r="H1559" i="150"/>
  <c r="G1559" i="150"/>
  <c r="F1559" i="150"/>
  <c r="C1559" i="150"/>
  <c r="AN1558" i="150"/>
  <c r="AL1558" i="150"/>
  <c r="Y1558" i="150"/>
  <c r="X1558" i="150"/>
  <c r="P1558" i="150"/>
  <c r="J1558" i="150"/>
  <c r="I1558" i="150"/>
  <c r="H1558" i="150"/>
  <c r="G1558" i="150"/>
  <c r="F1558" i="150"/>
  <c r="C1558" i="150"/>
  <c r="AN1557" i="150"/>
  <c r="AL1557" i="150"/>
  <c r="Y1557" i="150"/>
  <c r="X1557" i="150"/>
  <c r="P1557" i="150"/>
  <c r="J1557" i="150"/>
  <c r="I1557" i="150"/>
  <c r="H1557" i="150"/>
  <c r="G1557" i="150"/>
  <c r="F1557" i="150"/>
  <c r="C1557" i="150"/>
  <c r="AN1556" i="150"/>
  <c r="AL1556" i="150"/>
  <c r="Y1556" i="150"/>
  <c r="X1556" i="150"/>
  <c r="P1556" i="150"/>
  <c r="J1556" i="150"/>
  <c r="I1556" i="150"/>
  <c r="H1556" i="150"/>
  <c r="G1556" i="150"/>
  <c r="F1556" i="150"/>
  <c r="C1556" i="150"/>
  <c r="AN1555" i="150"/>
  <c r="AL1555" i="150"/>
  <c r="Y1555" i="150"/>
  <c r="X1555" i="150"/>
  <c r="P1555" i="150"/>
  <c r="J1555" i="150"/>
  <c r="I1555" i="150"/>
  <c r="H1555" i="150"/>
  <c r="G1555" i="150"/>
  <c r="F1555" i="150"/>
  <c r="C1555" i="150"/>
  <c r="AN1554" i="150"/>
  <c r="AL1554" i="150"/>
  <c r="Y1554" i="150"/>
  <c r="X1554" i="150"/>
  <c r="P1554" i="150"/>
  <c r="J1554" i="150"/>
  <c r="I1554" i="150"/>
  <c r="H1554" i="150"/>
  <c r="G1554" i="150"/>
  <c r="F1554" i="150"/>
  <c r="C1554" i="150"/>
  <c r="AN1553" i="150"/>
  <c r="AL1553" i="150"/>
  <c r="Y1553" i="150"/>
  <c r="X1553" i="150"/>
  <c r="P1553" i="150"/>
  <c r="J1553" i="150"/>
  <c r="I1553" i="150"/>
  <c r="H1553" i="150"/>
  <c r="G1553" i="150"/>
  <c r="F1553" i="150"/>
  <c r="C1553" i="150"/>
  <c r="AN1552" i="150"/>
  <c r="AL1552" i="150"/>
  <c r="Y1552" i="150"/>
  <c r="X1552" i="150"/>
  <c r="P1552" i="150"/>
  <c r="J1552" i="150"/>
  <c r="I1552" i="150"/>
  <c r="H1552" i="150"/>
  <c r="G1552" i="150"/>
  <c r="F1552" i="150"/>
  <c r="C1552" i="150"/>
  <c r="AN1551" i="150"/>
  <c r="AL1551" i="150"/>
  <c r="Y1551" i="150"/>
  <c r="X1551" i="150"/>
  <c r="P1551" i="150"/>
  <c r="J1551" i="150"/>
  <c r="I1551" i="150"/>
  <c r="H1551" i="150"/>
  <c r="G1551" i="150"/>
  <c r="F1551" i="150"/>
  <c r="C1551" i="150"/>
  <c r="AN1550" i="150"/>
  <c r="AL1550" i="150"/>
  <c r="Y1550" i="150"/>
  <c r="X1550" i="150"/>
  <c r="P1550" i="150"/>
  <c r="J1550" i="150"/>
  <c r="I1550" i="150"/>
  <c r="H1550" i="150"/>
  <c r="G1550" i="150"/>
  <c r="F1550" i="150"/>
  <c r="C1550" i="150"/>
  <c r="AN1549" i="150"/>
  <c r="AL1549" i="150"/>
  <c r="Y1549" i="150"/>
  <c r="X1549" i="150"/>
  <c r="P1549" i="150"/>
  <c r="J1549" i="150"/>
  <c r="I1549" i="150"/>
  <c r="H1549" i="150"/>
  <c r="G1549" i="150"/>
  <c r="F1549" i="150"/>
  <c r="C1549" i="150"/>
  <c r="AN1548" i="150"/>
  <c r="AL1548" i="150"/>
  <c r="Y1548" i="150"/>
  <c r="X1548" i="150"/>
  <c r="P1548" i="150"/>
  <c r="J1548" i="150"/>
  <c r="I1548" i="150"/>
  <c r="H1548" i="150"/>
  <c r="G1548" i="150"/>
  <c r="F1548" i="150"/>
  <c r="C1548" i="150"/>
  <c r="AN1547" i="150"/>
  <c r="AL1547" i="150"/>
  <c r="Y1547" i="150"/>
  <c r="X1547" i="150"/>
  <c r="P1547" i="150"/>
  <c r="J1547" i="150"/>
  <c r="I1547" i="150"/>
  <c r="H1547" i="150"/>
  <c r="G1547" i="150"/>
  <c r="F1547" i="150"/>
  <c r="C1547" i="150"/>
  <c r="AN1546" i="150"/>
  <c r="AL1546" i="150"/>
  <c r="Y1546" i="150"/>
  <c r="X1546" i="150"/>
  <c r="P1546" i="150"/>
  <c r="J1546" i="150"/>
  <c r="I1546" i="150"/>
  <c r="H1546" i="150"/>
  <c r="G1546" i="150"/>
  <c r="F1546" i="150"/>
  <c r="C1546" i="150"/>
  <c r="AN1545" i="150"/>
  <c r="AL1545" i="150"/>
  <c r="Y1545" i="150"/>
  <c r="X1545" i="150"/>
  <c r="P1545" i="150"/>
  <c r="J1545" i="150"/>
  <c r="I1545" i="150"/>
  <c r="H1545" i="150"/>
  <c r="G1545" i="150"/>
  <c r="F1545" i="150"/>
  <c r="C1545" i="150"/>
  <c r="AN1544" i="150"/>
  <c r="AL1544" i="150"/>
  <c r="Y1544" i="150"/>
  <c r="X1544" i="150"/>
  <c r="P1544" i="150"/>
  <c r="J1544" i="150"/>
  <c r="I1544" i="150"/>
  <c r="H1544" i="150"/>
  <c r="G1544" i="150"/>
  <c r="F1544" i="150"/>
  <c r="C1544" i="150"/>
  <c r="AN1543" i="150"/>
  <c r="AL1543" i="150"/>
  <c r="Y1543" i="150"/>
  <c r="X1543" i="150"/>
  <c r="P1543" i="150"/>
  <c r="J1543" i="150"/>
  <c r="I1543" i="150"/>
  <c r="H1543" i="150"/>
  <c r="G1543" i="150"/>
  <c r="F1543" i="150"/>
  <c r="C1543" i="150"/>
  <c r="AN1542" i="150"/>
  <c r="AL1542" i="150"/>
  <c r="Y1542" i="150"/>
  <c r="X1542" i="150"/>
  <c r="P1542" i="150"/>
  <c r="J1542" i="150"/>
  <c r="I1542" i="150"/>
  <c r="H1542" i="150"/>
  <c r="G1542" i="150"/>
  <c r="F1542" i="150"/>
  <c r="C1542" i="150"/>
  <c r="AN1541" i="150"/>
  <c r="AL1541" i="150"/>
  <c r="Y1541" i="150"/>
  <c r="X1541" i="150"/>
  <c r="P1541" i="150"/>
  <c r="J1541" i="150"/>
  <c r="I1541" i="150"/>
  <c r="H1541" i="150"/>
  <c r="G1541" i="150"/>
  <c r="F1541" i="150"/>
  <c r="C1541" i="150"/>
  <c r="AN1540" i="150"/>
  <c r="AL1540" i="150"/>
  <c r="Y1540" i="150"/>
  <c r="X1540" i="150"/>
  <c r="P1540" i="150"/>
  <c r="J1540" i="150"/>
  <c r="I1540" i="150"/>
  <c r="H1540" i="150"/>
  <c r="G1540" i="150"/>
  <c r="F1540" i="150"/>
  <c r="C1540" i="150"/>
  <c r="AN1539" i="150"/>
  <c r="AL1539" i="150"/>
  <c r="Y1539" i="150"/>
  <c r="X1539" i="150"/>
  <c r="P1539" i="150"/>
  <c r="J1539" i="150"/>
  <c r="I1539" i="150"/>
  <c r="H1539" i="150"/>
  <c r="G1539" i="150"/>
  <c r="F1539" i="150"/>
  <c r="C1539" i="150"/>
  <c r="AN1538" i="150"/>
  <c r="AL1538" i="150"/>
  <c r="Y1538" i="150"/>
  <c r="X1538" i="150"/>
  <c r="P1538" i="150"/>
  <c r="J1538" i="150"/>
  <c r="I1538" i="150"/>
  <c r="H1538" i="150"/>
  <c r="G1538" i="150"/>
  <c r="F1538" i="150"/>
  <c r="C1538" i="150"/>
  <c r="AN1537" i="150"/>
  <c r="AL1537" i="150"/>
  <c r="Y1537" i="150"/>
  <c r="X1537" i="150"/>
  <c r="P1537" i="150"/>
  <c r="J1537" i="150"/>
  <c r="I1537" i="150"/>
  <c r="H1537" i="150"/>
  <c r="G1537" i="150"/>
  <c r="F1537" i="150"/>
  <c r="C1537" i="150"/>
  <c r="AN1536" i="150"/>
  <c r="AL1536" i="150"/>
  <c r="Y1536" i="150"/>
  <c r="X1536" i="150"/>
  <c r="P1536" i="150"/>
  <c r="J1536" i="150"/>
  <c r="I1536" i="150"/>
  <c r="H1536" i="150"/>
  <c r="G1536" i="150"/>
  <c r="F1536" i="150"/>
  <c r="C1536" i="150"/>
  <c r="AN1535" i="150"/>
  <c r="AL1535" i="150"/>
  <c r="Y1535" i="150"/>
  <c r="X1535" i="150"/>
  <c r="P1535" i="150"/>
  <c r="J1535" i="150"/>
  <c r="I1535" i="150"/>
  <c r="H1535" i="150"/>
  <c r="G1535" i="150"/>
  <c r="F1535" i="150"/>
  <c r="C1535" i="150"/>
  <c r="AN1534" i="150"/>
  <c r="AL1534" i="150"/>
  <c r="Y1534" i="150"/>
  <c r="X1534" i="150"/>
  <c r="P1534" i="150"/>
  <c r="J1534" i="150"/>
  <c r="I1534" i="150"/>
  <c r="H1534" i="150"/>
  <c r="G1534" i="150"/>
  <c r="F1534" i="150"/>
  <c r="C1534" i="150"/>
  <c r="AN1533" i="150"/>
  <c r="AL1533" i="150"/>
  <c r="Y1533" i="150"/>
  <c r="X1533" i="150"/>
  <c r="P1533" i="150"/>
  <c r="J1533" i="150"/>
  <c r="I1533" i="150"/>
  <c r="H1533" i="150"/>
  <c r="G1533" i="150"/>
  <c r="F1533" i="150"/>
  <c r="C1533" i="150"/>
  <c r="AN1532" i="150"/>
  <c r="AL1532" i="150"/>
  <c r="Y1532" i="150"/>
  <c r="X1532" i="150"/>
  <c r="P1532" i="150"/>
  <c r="J1532" i="150"/>
  <c r="I1532" i="150"/>
  <c r="H1532" i="150"/>
  <c r="G1532" i="150"/>
  <c r="F1532" i="150"/>
  <c r="C1532" i="150"/>
  <c r="AN1531" i="150"/>
  <c r="AL1531" i="150"/>
  <c r="Y1531" i="150"/>
  <c r="X1531" i="150"/>
  <c r="P1531" i="150"/>
  <c r="J1531" i="150"/>
  <c r="I1531" i="150"/>
  <c r="H1531" i="150"/>
  <c r="G1531" i="150"/>
  <c r="F1531" i="150"/>
  <c r="C1531" i="150"/>
  <c r="AN1530" i="150"/>
  <c r="AL1530" i="150"/>
  <c r="Y1530" i="150"/>
  <c r="X1530" i="150"/>
  <c r="P1530" i="150"/>
  <c r="J1530" i="150"/>
  <c r="I1530" i="150"/>
  <c r="H1530" i="150"/>
  <c r="G1530" i="150"/>
  <c r="F1530" i="150"/>
  <c r="C1530" i="150"/>
  <c r="AN1529" i="150"/>
  <c r="AL1529" i="150"/>
  <c r="Y1529" i="150"/>
  <c r="X1529" i="150"/>
  <c r="P1529" i="150"/>
  <c r="J1529" i="150"/>
  <c r="I1529" i="150"/>
  <c r="H1529" i="150"/>
  <c r="G1529" i="150"/>
  <c r="F1529" i="150"/>
  <c r="C1529" i="150"/>
  <c r="AN1528" i="150"/>
  <c r="AL1528" i="150"/>
  <c r="Y1528" i="150"/>
  <c r="X1528" i="150"/>
  <c r="P1528" i="150"/>
  <c r="J1528" i="150"/>
  <c r="I1528" i="150"/>
  <c r="H1528" i="150"/>
  <c r="G1528" i="150"/>
  <c r="F1528" i="150"/>
  <c r="C1528" i="150"/>
  <c r="P1527" i="150"/>
  <c r="AN1526" i="150"/>
  <c r="AL1526" i="150"/>
  <c r="Y1526" i="150"/>
  <c r="X1526" i="150"/>
  <c r="P1526" i="150"/>
  <c r="J1526" i="150"/>
  <c r="I1526" i="150"/>
  <c r="H1526" i="150"/>
  <c r="G1526" i="150"/>
  <c r="F1526" i="150"/>
  <c r="C1526" i="150"/>
  <c r="AN1525" i="150"/>
  <c r="AL1525" i="150"/>
  <c r="Y1525" i="150"/>
  <c r="X1525" i="150"/>
  <c r="P1525" i="150"/>
  <c r="J1525" i="150"/>
  <c r="I1525" i="150"/>
  <c r="H1525" i="150"/>
  <c r="G1525" i="150"/>
  <c r="F1525" i="150"/>
  <c r="C1525" i="150"/>
  <c r="AN1524" i="150"/>
  <c r="AL1524" i="150"/>
  <c r="Y1524" i="150"/>
  <c r="X1524" i="150"/>
  <c r="P1524" i="150"/>
  <c r="J1524" i="150"/>
  <c r="I1524" i="150"/>
  <c r="H1524" i="150"/>
  <c r="G1524" i="150"/>
  <c r="F1524" i="150"/>
  <c r="C1524" i="150"/>
  <c r="AN1523" i="150"/>
  <c r="AL1523" i="150"/>
  <c r="Y1523" i="150"/>
  <c r="X1523" i="150"/>
  <c r="P1523" i="150"/>
  <c r="J1523" i="150"/>
  <c r="I1523" i="150"/>
  <c r="H1523" i="150"/>
  <c r="G1523" i="150"/>
  <c r="F1523" i="150"/>
  <c r="C1523" i="150"/>
  <c r="AN1522" i="150"/>
  <c r="AL1522" i="150"/>
  <c r="Y1522" i="150"/>
  <c r="X1522" i="150"/>
  <c r="P1522" i="150"/>
  <c r="J1522" i="150"/>
  <c r="I1522" i="150"/>
  <c r="H1522" i="150"/>
  <c r="G1522" i="150"/>
  <c r="F1522" i="150"/>
  <c r="C1522" i="150"/>
  <c r="AN1521" i="150"/>
  <c r="AL1521" i="150"/>
  <c r="Y1521" i="150"/>
  <c r="X1521" i="150"/>
  <c r="P1521" i="150"/>
  <c r="J1521" i="150"/>
  <c r="I1521" i="150"/>
  <c r="H1521" i="150"/>
  <c r="G1521" i="150"/>
  <c r="F1521" i="150"/>
  <c r="C1521" i="150"/>
  <c r="AN1520" i="150"/>
  <c r="AL1520" i="150"/>
  <c r="Y1520" i="150"/>
  <c r="X1520" i="150"/>
  <c r="P1520" i="150"/>
  <c r="J1520" i="150"/>
  <c r="I1520" i="150"/>
  <c r="H1520" i="150"/>
  <c r="G1520" i="150"/>
  <c r="F1520" i="150"/>
  <c r="C1520" i="150"/>
  <c r="AN1519" i="150"/>
  <c r="AL1519" i="150"/>
  <c r="Y1519" i="150"/>
  <c r="X1519" i="150"/>
  <c r="P1519" i="150"/>
  <c r="J1519" i="150"/>
  <c r="I1519" i="150"/>
  <c r="H1519" i="150"/>
  <c r="G1519" i="150"/>
  <c r="F1519" i="150"/>
  <c r="C1519" i="150"/>
  <c r="AN1518" i="150"/>
  <c r="AL1518" i="150"/>
  <c r="Y1518" i="150"/>
  <c r="X1518" i="150"/>
  <c r="P1518" i="150"/>
  <c r="J1518" i="150"/>
  <c r="I1518" i="150"/>
  <c r="H1518" i="150"/>
  <c r="G1518" i="150"/>
  <c r="F1518" i="150"/>
  <c r="C1518" i="150"/>
  <c r="AN1517" i="150"/>
  <c r="AL1517" i="150"/>
  <c r="Y1517" i="150"/>
  <c r="X1517" i="150"/>
  <c r="P1517" i="150"/>
  <c r="J1517" i="150"/>
  <c r="I1517" i="150"/>
  <c r="H1517" i="150"/>
  <c r="G1517" i="150"/>
  <c r="F1517" i="150"/>
  <c r="C1517" i="150"/>
  <c r="AN1516" i="150"/>
  <c r="AL1516" i="150"/>
  <c r="Y1516" i="150"/>
  <c r="X1516" i="150"/>
  <c r="P1516" i="150"/>
  <c r="J1516" i="150"/>
  <c r="I1516" i="150"/>
  <c r="H1516" i="150"/>
  <c r="G1516" i="150"/>
  <c r="F1516" i="150"/>
  <c r="C1516" i="150"/>
  <c r="AN1515" i="150"/>
  <c r="AL1515" i="150"/>
  <c r="Y1515" i="150"/>
  <c r="X1515" i="150"/>
  <c r="P1515" i="150"/>
  <c r="J1515" i="150"/>
  <c r="I1515" i="150"/>
  <c r="H1515" i="150"/>
  <c r="G1515" i="150"/>
  <c r="F1515" i="150"/>
  <c r="C1515" i="150"/>
  <c r="AN1514" i="150"/>
  <c r="AL1514" i="150"/>
  <c r="Y1514" i="150"/>
  <c r="X1514" i="150"/>
  <c r="P1514" i="150"/>
  <c r="J1514" i="150"/>
  <c r="I1514" i="150"/>
  <c r="H1514" i="150"/>
  <c r="G1514" i="150"/>
  <c r="F1514" i="150"/>
  <c r="C1514" i="150"/>
  <c r="AN1513" i="150"/>
  <c r="AL1513" i="150"/>
  <c r="Y1513" i="150"/>
  <c r="X1513" i="150"/>
  <c r="P1513" i="150"/>
  <c r="J1513" i="150"/>
  <c r="I1513" i="150"/>
  <c r="H1513" i="150"/>
  <c r="G1513" i="150"/>
  <c r="F1513" i="150"/>
  <c r="C1513" i="150"/>
  <c r="AN1512" i="150"/>
  <c r="AL1512" i="150"/>
  <c r="Y1512" i="150"/>
  <c r="X1512" i="150"/>
  <c r="P1512" i="150"/>
  <c r="J1512" i="150"/>
  <c r="I1512" i="150"/>
  <c r="H1512" i="150"/>
  <c r="G1512" i="150"/>
  <c r="F1512" i="150"/>
  <c r="C1512" i="150"/>
  <c r="AN1511" i="150"/>
  <c r="AL1511" i="150"/>
  <c r="Y1511" i="150"/>
  <c r="X1511" i="150"/>
  <c r="P1511" i="150"/>
  <c r="J1511" i="150"/>
  <c r="I1511" i="150"/>
  <c r="H1511" i="150"/>
  <c r="G1511" i="150"/>
  <c r="F1511" i="150"/>
  <c r="C1511" i="150"/>
  <c r="AN1510" i="150"/>
  <c r="AL1510" i="150"/>
  <c r="Y1510" i="150"/>
  <c r="X1510" i="150"/>
  <c r="P1510" i="150"/>
  <c r="J1510" i="150"/>
  <c r="I1510" i="150"/>
  <c r="H1510" i="150"/>
  <c r="G1510" i="150"/>
  <c r="F1510" i="150"/>
  <c r="C1510" i="150"/>
  <c r="AN1509" i="150"/>
  <c r="AL1509" i="150"/>
  <c r="Y1509" i="150"/>
  <c r="X1509" i="150"/>
  <c r="P1509" i="150"/>
  <c r="J1509" i="150"/>
  <c r="I1509" i="150"/>
  <c r="H1509" i="150"/>
  <c r="G1509" i="150"/>
  <c r="F1509" i="150"/>
  <c r="C1509" i="150"/>
  <c r="AN1508" i="150"/>
  <c r="AL1508" i="150"/>
  <c r="Y1508" i="150"/>
  <c r="X1508" i="150"/>
  <c r="P1508" i="150"/>
  <c r="J1508" i="150"/>
  <c r="I1508" i="150"/>
  <c r="H1508" i="150"/>
  <c r="G1508" i="150"/>
  <c r="F1508" i="150"/>
  <c r="C1508" i="150"/>
  <c r="AN1507" i="150"/>
  <c r="AL1507" i="150"/>
  <c r="Y1507" i="150"/>
  <c r="X1507" i="150"/>
  <c r="P1507" i="150"/>
  <c r="J1507" i="150"/>
  <c r="I1507" i="150"/>
  <c r="H1507" i="150"/>
  <c r="G1507" i="150"/>
  <c r="F1507" i="150"/>
  <c r="C1507" i="150"/>
  <c r="P1506" i="150"/>
  <c r="J1506" i="150"/>
  <c r="I1506" i="150"/>
  <c r="H1506" i="150"/>
  <c r="G1506" i="150"/>
  <c r="F1506" i="150"/>
  <c r="C1506" i="150"/>
  <c r="AN1505" i="150"/>
  <c r="AL1505" i="150"/>
  <c r="Y1505" i="150"/>
  <c r="X1505" i="150"/>
  <c r="P1505" i="150"/>
  <c r="J1505" i="150"/>
  <c r="I1505" i="150"/>
  <c r="H1505" i="150"/>
  <c r="G1505" i="150"/>
  <c r="F1505" i="150"/>
  <c r="C1505" i="150"/>
  <c r="AN1504" i="150"/>
  <c r="AL1504" i="150"/>
  <c r="Y1504" i="150"/>
  <c r="X1504" i="150"/>
  <c r="P1504" i="150"/>
  <c r="J1504" i="150"/>
  <c r="I1504" i="150"/>
  <c r="H1504" i="150"/>
  <c r="G1504" i="150"/>
  <c r="F1504" i="150"/>
  <c r="C1504" i="150"/>
  <c r="AN1503" i="150"/>
  <c r="AL1503" i="150"/>
  <c r="Y1503" i="150"/>
  <c r="X1503" i="150"/>
  <c r="P1503" i="150"/>
  <c r="J1503" i="150"/>
  <c r="I1503" i="150"/>
  <c r="H1503" i="150"/>
  <c r="G1503" i="150"/>
  <c r="F1503" i="150"/>
  <c r="C1503" i="150"/>
  <c r="AN1502" i="150"/>
  <c r="AL1502" i="150"/>
  <c r="Y1502" i="150"/>
  <c r="X1502" i="150"/>
  <c r="P1502" i="150"/>
  <c r="J1502" i="150"/>
  <c r="I1502" i="150"/>
  <c r="H1502" i="150"/>
  <c r="G1502" i="150"/>
  <c r="F1502" i="150"/>
  <c r="C1502" i="150"/>
  <c r="AN1501" i="150"/>
  <c r="AL1501" i="150"/>
  <c r="Y1501" i="150"/>
  <c r="X1501" i="150"/>
  <c r="P1501" i="150"/>
  <c r="J1501" i="150"/>
  <c r="I1501" i="150"/>
  <c r="H1501" i="150"/>
  <c r="G1501" i="150"/>
  <c r="F1501" i="150"/>
  <c r="C1501" i="150"/>
  <c r="AN1500" i="150"/>
  <c r="AL1500" i="150"/>
  <c r="Y1500" i="150"/>
  <c r="X1500" i="150"/>
  <c r="P1500" i="150"/>
  <c r="J1500" i="150"/>
  <c r="I1500" i="150"/>
  <c r="H1500" i="150"/>
  <c r="G1500" i="150"/>
  <c r="F1500" i="150"/>
  <c r="C1500" i="150"/>
  <c r="AN1499" i="150"/>
  <c r="AL1499" i="150"/>
  <c r="Y1499" i="150"/>
  <c r="X1499" i="150"/>
  <c r="P1499" i="150"/>
  <c r="J1499" i="150"/>
  <c r="I1499" i="150"/>
  <c r="H1499" i="150"/>
  <c r="G1499" i="150"/>
  <c r="F1499" i="150"/>
  <c r="C1499" i="150"/>
  <c r="AN1498" i="150"/>
  <c r="AL1498" i="150"/>
  <c r="Y1498" i="150"/>
  <c r="X1498" i="150"/>
  <c r="P1498" i="150"/>
  <c r="J1498" i="150"/>
  <c r="I1498" i="150"/>
  <c r="H1498" i="150"/>
  <c r="G1498" i="150"/>
  <c r="F1498" i="150"/>
  <c r="C1498" i="150"/>
  <c r="AN1497" i="150"/>
  <c r="AL1497" i="150"/>
  <c r="Y1497" i="150"/>
  <c r="X1497" i="150"/>
  <c r="P1497" i="150"/>
  <c r="J1497" i="150"/>
  <c r="I1497" i="150"/>
  <c r="H1497" i="150"/>
  <c r="G1497" i="150"/>
  <c r="F1497" i="150"/>
  <c r="C1497" i="150"/>
  <c r="AN1496" i="150"/>
  <c r="AL1496" i="150"/>
  <c r="Y1496" i="150"/>
  <c r="X1496" i="150"/>
  <c r="P1496" i="150"/>
  <c r="J1496" i="150"/>
  <c r="I1496" i="150"/>
  <c r="H1496" i="150"/>
  <c r="G1496" i="150"/>
  <c r="F1496" i="150"/>
  <c r="C1496" i="150"/>
  <c r="AN1495" i="150"/>
  <c r="AL1495" i="150"/>
  <c r="Y1495" i="150"/>
  <c r="X1495" i="150"/>
  <c r="P1495" i="150"/>
  <c r="J1495" i="150"/>
  <c r="I1495" i="150"/>
  <c r="H1495" i="150"/>
  <c r="G1495" i="150"/>
  <c r="F1495" i="150"/>
  <c r="C1495" i="150"/>
  <c r="AN1494" i="150"/>
  <c r="AL1494" i="150"/>
  <c r="Y1494" i="150"/>
  <c r="X1494" i="150"/>
  <c r="P1494" i="150"/>
  <c r="J1494" i="150"/>
  <c r="I1494" i="150"/>
  <c r="H1494" i="150"/>
  <c r="G1494" i="150"/>
  <c r="F1494" i="150"/>
  <c r="C1494" i="150"/>
  <c r="AN1493" i="150"/>
  <c r="AL1493" i="150"/>
  <c r="Y1493" i="150"/>
  <c r="X1493" i="150"/>
  <c r="P1493" i="150"/>
  <c r="J1493" i="150"/>
  <c r="I1493" i="150"/>
  <c r="H1493" i="150"/>
  <c r="G1493" i="150"/>
  <c r="F1493" i="150"/>
  <c r="C1493" i="150"/>
  <c r="AN1492" i="150"/>
  <c r="AL1492" i="150"/>
  <c r="Y1492" i="150"/>
  <c r="X1492" i="150"/>
  <c r="P1492" i="150"/>
  <c r="J1492" i="150"/>
  <c r="I1492" i="150"/>
  <c r="H1492" i="150"/>
  <c r="G1492" i="150"/>
  <c r="F1492" i="150"/>
  <c r="C1492" i="150"/>
  <c r="AN1491" i="150"/>
  <c r="AL1491" i="150"/>
  <c r="Y1491" i="150"/>
  <c r="X1491" i="150"/>
  <c r="P1491" i="150"/>
  <c r="J1491" i="150"/>
  <c r="I1491" i="150"/>
  <c r="H1491" i="150"/>
  <c r="G1491" i="150"/>
  <c r="F1491" i="150"/>
  <c r="C1491" i="150"/>
  <c r="AN1490" i="150"/>
  <c r="AL1490" i="150"/>
  <c r="Y1490" i="150"/>
  <c r="X1490" i="150"/>
  <c r="P1490" i="150"/>
  <c r="J1490" i="150"/>
  <c r="I1490" i="150"/>
  <c r="H1490" i="150"/>
  <c r="G1490" i="150"/>
  <c r="F1490" i="150"/>
  <c r="C1490" i="150"/>
  <c r="AN1489" i="150"/>
  <c r="AL1489" i="150"/>
  <c r="Y1489" i="150"/>
  <c r="X1489" i="150"/>
  <c r="P1489" i="150"/>
  <c r="J1489" i="150"/>
  <c r="I1489" i="150"/>
  <c r="H1489" i="150"/>
  <c r="G1489" i="150"/>
  <c r="F1489" i="150"/>
  <c r="C1489" i="150"/>
  <c r="AN1488" i="150"/>
  <c r="AL1488" i="150"/>
  <c r="Y1488" i="150"/>
  <c r="X1488" i="150"/>
  <c r="P1488" i="150"/>
  <c r="J1488" i="150"/>
  <c r="I1488" i="150"/>
  <c r="H1488" i="150"/>
  <c r="G1488" i="150"/>
  <c r="F1488" i="150"/>
  <c r="C1488" i="150"/>
  <c r="AN1487" i="150"/>
  <c r="AL1487" i="150"/>
  <c r="Y1487" i="150"/>
  <c r="X1487" i="150"/>
  <c r="P1487" i="150"/>
  <c r="J1487" i="150"/>
  <c r="I1487" i="150"/>
  <c r="H1487" i="150"/>
  <c r="G1487" i="150"/>
  <c r="F1487" i="150"/>
  <c r="C1487" i="150"/>
  <c r="AN1486" i="150"/>
  <c r="AL1486" i="150"/>
  <c r="Y1486" i="150"/>
  <c r="X1486" i="150"/>
  <c r="P1486" i="150"/>
  <c r="J1486" i="150"/>
  <c r="I1486" i="150"/>
  <c r="H1486" i="150"/>
  <c r="G1486" i="150"/>
  <c r="F1486" i="150"/>
  <c r="C1486" i="150"/>
  <c r="AN1485" i="150"/>
  <c r="AL1485" i="150"/>
  <c r="Y1485" i="150"/>
  <c r="X1485" i="150"/>
  <c r="P1485" i="150"/>
  <c r="J1485" i="150"/>
  <c r="I1485" i="150"/>
  <c r="H1485" i="150"/>
  <c r="G1485" i="150"/>
  <c r="F1485" i="150"/>
  <c r="C1485" i="150"/>
  <c r="AN1484" i="150"/>
  <c r="AL1484" i="150"/>
  <c r="Y1484" i="150"/>
  <c r="X1484" i="150"/>
  <c r="P1484" i="150"/>
  <c r="J1484" i="150"/>
  <c r="I1484" i="150"/>
  <c r="H1484" i="150"/>
  <c r="G1484" i="150"/>
  <c r="F1484" i="150"/>
  <c r="C1484" i="150"/>
  <c r="AN1483" i="150"/>
  <c r="AL1483" i="150"/>
  <c r="Y1483" i="150"/>
  <c r="X1483" i="150"/>
  <c r="P1483" i="150"/>
  <c r="J1483" i="150"/>
  <c r="I1483" i="150"/>
  <c r="H1483" i="150"/>
  <c r="G1483" i="150"/>
  <c r="F1483" i="150"/>
  <c r="C1483" i="150"/>
  <c r="AN1482" i="150"/>
  <c r="AL1482" i="150"/>
  <c r="Y1482" i="150"/>
  <c r="X1482" i="150"/>
  <c r="P1482" i="150"/>
  <c r="J1482" i="150"/>
  <c r="I1482" i="150"/>
  <c r="H1482" i="150"/>
  <c r="G1482" i="150"/>
  <c r="F1482" i="150"/>
  <c r="C1482" i="150"/>
  <c r="AN1481" i="150"/>
  <c r="AL1481" i="150"/>
  <c r="Y1481" i="150"/>
  <c r="X1481" i="150"/>
  <c r="P1481" i="150"/>
  <c r="J1481" i="150"/>
  <c r="I1481" i="150"/>
  <c r="H1481" i="150"/>
  <c r="G1481" i="150"/>
  <c r="F1481" i="150"/>
  <c r="C1481" i="150"/>
  <c r="AN1480" i="150"/>
  <c r="AL1480" i="150"/>
  <c r="Y1480" i="150"/>
  <c r="X1480" i="150"/>
  <c r="P1480" i="150"/>
  <c r="J1480" i="150"/>
  <c r="I1480" i="150"/>
  <c r="H1480" i="150"/>
  <c r="G1480" i="150"/>
  <c r="F1480" i="150"/>
  <c r="C1480" i="150"/>
  <c r="AN1479" i="150"/>
  <c r="AL1479" i="150"/>
  <c r="Y1479" i="150"/>
  <c r="X1479" i="150"/>
  <c r="P1479" i="150"/>
  <c r="J1479" i="150"/>
  <c r="I1479" i="150"/>
  <c r="H1479" i="150"/>
  <c r="G1479" i="150"/>
  <c r="F1479" i="150"/>
  <c r="C1479" i="150"/>
  <c r="AN1478" i="150"/>
  <c r="AL1478" i="150"/>
  <c r="Y1478" i="150"/>
  <c r="X1478" i="150"/>
  <c r="P1478" i="150"/>
  <c r="J1478" i="150"/>
  <c r="I1478" i="150"/>
  <c r="H1478" i="150"/>
  <c r="G1478" i="150"/>
  <c r="F1478" i="150"/>
  <c r="C1478" i="150"/>
  <c r="AN1477" i="150"/>
  <c r="AL1477" i="150"/>
  <c r="Y1477" i="150"/>
  <c r="X1477" i="150"/>
  <c r="P1477" i="150"/>
  <c r="J1477" i="150"/>
  <c r="I1477" i="150"/>
  <c r="H1477" i="150"/>
  <c r="G1477" i="150"/>
  <c r="F1477" i="150"/>
  <c r="C1477" i="150"/>
  <c r="AN1476" i="150"/>
  <c r="AL1476" i="150"/>
  <c r="Y1476" i="150"/>
  <c r="X1476" i="150"/>
  <c r="P1476" i="150"/>
  <c r="J1476" i="150"/>
  <c r="I1476" i="150"/>
  <c r="H1476" i="150"/>
  <c r="G1476" i="150"/>
  <c r="F1476" i="150"/>
  <c r="C1476" i="150"/>
  <c r="AN1475" i="150"/>
  <c r="AL1475" i="150"/>
  <c r="Y1475" i="150"/>
  <c r="X1475" i="150"/>
  <c r="P1475" i="150"/>
  <c r="J1475" i="150"/>
  <c r="I1475" i="150"/>
  <c r="H1475" i="150"/>
  <c r="G1475" i="150"/>
  <c r="F1475" i="150"/>
  <c r="C1475" i="150"/>
  <c r="AN1474" i="150"/>
  <c r="AL1474" i="150"/>
  <c r="Y1474" i="150"/>
  <c r="X1474" i="150"/>
  <c r="P1474" i="150"/>
  <c r="J1474" i="150"/>
  <c r="I1474" i="150"/>
  <c r="H1474" i="150"/>
  <c r="G1474" i="150"/>
  <c r="F1474" i="150"/>
  <c r="C1474" i="150"/>
  <c r="AN1473" i="150"/>
  <c r="AL1473" i="150"/>
  <c r="Y1473" i="150"/>
  <c r="X1473" i="150"/>
  <c r="P1473" i="150"/>
  <c r="J1473" i="150"/>
  <c r="I1473" i="150"/>
  <c r="H1473" i="150"/>
  <c r="G1473" i="150"/>
  <c r="F1473" i="150"/>
  <c r="C1473" i="150"/>
  <c r="AN1472" i="150"/>
  <c r="AL1472" i="150"/>
  <c r="Y1472" i="150"/>
  <c r="X1472" i="150"/>
  <c r="P1472" i="150"/>
  <c r="J1472" i="150"/>
  <c r="I1472" i="150"/>
  <c r="H1472" i="150"/>
  <c r="G1472" i="150"/>
  <c r="F1472" i="150"/>
  <c r="C1472" i="150"/>
  <c r="AN1471" i="150"/>
  <c r="AL1471" i="150"/>
  <c r="Y1471" i="150"/>
  <c r="X1471" i="150"/>
  <c r="P1471" i="150"/>
  <c r="J1471" i="150"/>
  <c r="I1471" i="150"/>
  <c r="H1471" i="150"/>
  <c r="G1471" i="150"/>
  <c r="F1471" i="150"/>
  <c r="C1471" i="150"/>
  <c r="AN1470" i="150"/>
  <c r="AL1470" i="150"/>
  <c r="Y1470" i="150"/>
  <c r="X1470" i="150"/>
  <c r="P1470" i="150"/>
  <c r="J1470" i="150"/>
  <c r="I1470" i="150"/>
  <c r="H1470" i="150"/>
  <c r="G1470" i="150"/>
  <c r="F1470" i="150"/>
  <c r="C1470" i="150"/>
  <c r="AN1469" i="150"/>
  <c r="AL1469" i="150"/>
  <c r="Y1469" i="150"/>
  <c r="X1469" i="150"/>
  <c r="P1469" i="150"/>
  <c r="J1469" i="150"/>
  <c r="I1469" i="150"/>
  <c r="H1469" i="150"/>
  <c r="G1469" i="150"/>
  <c r="F1469" i="150"/>
  <c r="C1469" i="150"/>
  <c r="AN1468" i="150"/>
  <c r="AL1468" i="150"/>
  <c r="Y1468" i="150"/>
  <c r="X1468" i="150"/>
  <c r="P1468" i="150"/>
  <c r="J1468" i="150"/>
  <c r="I1468" i="150"/>
  <c r="H1468" i="150"/>
  <c r="G1468" i="150"/>
  <c r="F1468" i="150"/>
  <c r="C1468" i="150"/>
  <c r="AN1467" i="150"/>
  <c r="AL1467" i="150"/>
  <c r="Y1467" i="150"/>
  <c r="X1467" i="150"/>
  <c r="P1467" i="150"/>
  <c r="J1467" i="150"/>
  <c r="I1467" i="150"/>
  <c r="H1467" i="150"/>
  <c r="G1467" i="150"/>
  <c r="F1467" i="150"/>
  <c r="C1467" i="150"/>
  <c r="AN1466" i="150"/>
  <c r="AL1466" i="150"/>
  <c r="Y1466" i="150"/>
  <c r="X1466" i="150"/>
  <c r="P1466" i="150"/>
  <c r="J1466" i="150"/>
  <c r="I1466" i="150"/>
  <c r="H1466" i="150"/>
  <c r="G1466" i="150"/>
  <c r="F1466" i="150"/>
  <c r="C1466" i="150"/>
  <c r="AN1465" i="150"/>
  <c r="AL1465" i="150"/>
  <c r="Y1465" i="150"/>
  <c r="X1465" i="150"/>
  <c r="P1465" i="150"/>
  <c r="J1465" i="150"/>
  <c r="I1465" i="150"/>
  <c r="H1465" i="150"/>
  <c r="G1465" i="150"/>
  <c r="F1465" i="150"/>
  <c r="C1465" i="150"/>
  <c r="AN1464" i="150"/>
  <c r="AL1464" i="150"/>
  <c r="Y1464" i="150"/>
  <c r="X1464" i="150"/>
  <c r="P1464" i="150"/>
  <c r="J1464" i="150"/>
  <c r="I1464" i="150"/>
  <c r="H1464" i="150"/>
  <c r="G1464" i="150"/>
  <c r="F1464" i="150"/>
  <c r="C1464" i="150"/>
  <c r="AN1463" i="150"/>
  <c r="AL1463" i="150"/>
  <c r="Y1463" i="150"/>
  <c r="X1463" i="150"/>
  <c r="P1463" i="150"/>
  <c r="J1463" i="150"/>
  <c r="I1463" i="150"/>
  <c r="H1463" i="150"/>
  <c r="G1463" i="150"/>
  <c r="F1463" i="150"/>
  <c r="C1463" i="150"/>
  <c r="AN1462" i="150"/>
  <c r="AL1462" i="150"/>
  <c r="Y1462" i="150"/>
  <c r="X1462" i="150"/>
  <c r="P1462" i="150"/>
  <c r="J1462" i="150"/>
  <c r="I1462" i="150"/>
  <c r="H1462" i="150"/>
  <c r="G1462" i="150"/>
  <c r="F1462" i="150"/>
  <c r="C1462" i="150"/>
  <c r="AN1461" i="150"/>
  <c r="AL1461" i="150"/>
  <c r="Y1461" i="150"/>
  <c r="X1461" i="150"/>
  <c r="P1461" i="150"/>
  <c r="J1461" i="150"/>
  <c r="I1461" i="150"/>
  <c r="H1461" i="150"/>
  <c r="G1461" i="150"/>
  <c r="F1461" i="150"/>
  <c r="C1461" i="150"/>
  <c r="AN1460" i="150"/>
  <c r="AL1460" i="150"/>
  <c r="Y1460" i="150"/>
  <c r="X1460" i="150"/>
  <c r="P1460" i="150"/>
  <c r="J1460" i="150"/>
  <c r="I1460" i="150"/>
  <c r="H1460" i="150"/>
  <c r="G1460" i="150"/>
  <c r="F1460" i="150"/>
  <c r="C1460" i="150"/>
  <c r="AN1459" i="150"/>
  <c r="AL1459" i="150"/>
  <c r="Y1459" i="150"/>
  <c r="X1459" i="150"/>
  <c r="P1459" i="150"/>
  <c r="J1459" i="150"/>
  <c r="I1459" i="150"/>
  <c r="H1459" i="150"/>
  <c r="G1459" i="150"/>
  <c r="F1459" i="150"/>
  <c r="C1459" i="150"/>
  <c r="AN1458" i="150"/>
  <c r="AL1458" i="150"/>
  <c r="Y1458" i="150"/>
  <c r="X1458" i="150"/>
  <c r="P1458" i="150"/>
  <c r="J1458" i="150"/>
  <c r="I1458" i="150"/>
  <c r="H1458" i="150"/>
  <c r="G1458" i="150"/>
  <c r="F1458" i="150"/>
  <c r="C1458" i="150"/>
  <c r="AN1457" i="150"/>
  <c r="AL1457" i="150"/>
  <c r="Y1457" i="150"/>
  <c r="X1457" i="150"/>
  <c r="P1457" i="150"/>
  <c r="J1457" i="150"/>
  <c r="I1457" i="150"/>
  <c r="H1457" i="150"/>
  <c r="G1457" i="150"/>
  <c r="F1457" i="150"/>
  <c r="C1457" i="150"/>
  <c r="AN1456" i="150"/>
  <c r="AL1456" i="150"/>
  <c r="Y1456" i="150"/>
  <c r="X1456" i="150"/>
  <c r="P1456" i="150"/>
  <c r="J1456" i="150"/>
  <c r="I1456" i="150"/>
  <c r="H1456" i="150"/>
  <c r="G1456" i="150"/>
  <c r="F1456" i="150"/>
  <c r="C1456" i="150"/>
  <c r="AN1455" i="150"/>
  <c r="AL1455" i="150"/>
  <c r="Y1455" i="150"/>
  <c r="X1455" i="150"/>
  <c r="P1455" i="150"/>
  <c r="J1455" i="150"/>
  <c r="I1455" i="150"/>
  <c r="H1455" i="150"/>
  <c r="G1455" i="150"/>
  <c r="F1455" i="150"/>
  <c r="C1455" i="150"/>
  <c r="AN1454" i="150"/>
  <c r="AL1454" i="150"/>
  <c r="Y1454" i="150"/>
  <c r="X1454" i="150"/>
  <c r="P1454" i="150"/>
  <c r="J1454" i="150"/>
  <c r="I1454" i="150"/>
  <c r="H1454" i="150"/>
  <c r="G1454" i="150"/>
  <c r="F1454" i="150"/>
  <c r="C1454" i="150"/>
  <c r="AN1453" i="150"/>
  <c r="AL1453" i="150"/>
  <c r="Y1453" i="150"/>
  <c r="X1453" i="150"/>
  <c r="P1453" i="150"/>
  <c r="J1453" i="150"/>
  <c r="I1453" i="150"/>
  <c r="H1453" i="150"/>
  <c r="G1453" i="150"/>
  <c r="F1453" i="150"/>
  <c r="C1453" i="150"/>
  <c r="AN1452" i="150"/>
  <c r="AL1452" i="150"/>
  <c r="Y1452" i="150"/>
  <c r="X1452" i="150"/>
  <c r="P1452" i="150"/>
  <c r="J1452" i="150"/>
  <c r="I1452" i="150"/>
  <c r="H1452" i="150"/>
  <c r="G1452" i="150"/>
  <c r="F1452" i="150"/>
  <c r="C1452" i="150"/>
  <c r="AN1451" i="150"/>
  <c r="AL1451" i="150"/>
  <c r="Y1451" i="150"/>
  <c r="X1451" i="150"/>
  <c r="P1451" i="150"/>
  <c r="J1451" i="150"/>
  <c r="I1451" i="150"/>
  <c r="H1451" i="150"/>
  <c r="G1451" i="150"/>
  <c r="F1451" i="150"/>
  <c r="C1451" i="150"/>
  <c r="AN1450" i="150"/>
  <c r="AL1450" i="150"/>
  <c r="Y1450" i="150"/>
  <c r="X1450" i="150"/>
  <c r="P1450" i="150"/>
  <c r="J1450" i="150"/>
  <c r="I1450" i="150"/>
  <c r="H1450" i="150"/>
  <c r="G1450" i="150"/>
  <c r="F1450" i="150"/>
  <c r="C1450" i="150"/>
  <c r="AN1449" i="150"/>
  <c r="AL1449" i="150"/>
  <c r="Y1449" i="150"/>
  <c r="X1449" i="150"/>
  <c r="P1449" i="150"/>
  <c r="J1449" i="150"/>
  <c r="I1449" i="150"/>
  <c r="H1449" i="150"/>
  <c r="G1449" i="150"/>
  <c r="F1449" i="150"/>
  <c r="C1449" i="150"/>
  <c r="AN1448" i="150"/>
  <c r="AL1448" i="150"/>
  <c r="Y1448" i="150"/>
  <c r="X1448" i="150"/>
  <c r="P1448" i="150"/>
  <c r="J1448" i="150"/>
  <c r="I1448" i="150"/>
  <c r="H1448" i="150"/>
  <c r="G1448" i="150"/>
  <c r="F1448" i="150"/>
  <c r="C1448" i="150"/>
  <c r="AN1447" i="150"/>
  <c r="AL1447" i="150"/>
  <c r="Y1447" i="150"/>
  <c r="X1447" i="150"/>
  <c r="P1447" i="150"/>
  <c r="J1447" i="150"/>
  <c r="I1447" i="150"/>
  <c r="H1447" i="150"/>
  <c r="G1447" i="150"/>
  <c r="F1447" i="150"/>
  <c r="C1447" i="150"/>
  <c r="AN1445" i="150"/>
  <c r="AL1445" i="150"/>
  <c r="Y1445" i="150"/>
  <c r="X1445" i="150"/>
  <c r="P1445" i="150"/>
  <c r="J1445" i="150"/>
  <c r="I1445" i="150"/>
  <c r="H1445" i="150"/>
  <c r="G1445" i="150"/>
  <c r="F1445" i="150"/>
  <c r="C1445" i="150"/>
  <c r="AN1444" i="150"/>
  <c r="AL1444" i="150"/>
  <c r="Y1444" i="150"/>
  <c r="X1444" i="150"/>
  <c r="P1444" i="150"/>
  <c r="J1444" i="150"/>
  <c r="I1444" i="150"/>
  <c r="H1444" i="150"/>
  <c r="G1444" i="150"/>
  <c r="F1444" i="150"/>
  <c r="C1444" i="150"/>
  <c r="AN1443" i="150"/>
  <c r="AL1443" i="150"/>
  <c r="Y1443" i="150"/>
  <c r="X1443" i="150"/>
  <c r="P1443" i="150"/>
  <c r="J1443" i="150"/>
  <c r="I1443" i="150"/>
  <c r="H1443" i="150"/>
  <c r="G1443" i="150"/>
  <c r="F1443" i="150"/>
  <c r="C1443" i="150"/>
  <c r="AN1442" i="150"/>
  <c r="AL1442" i="150"/>
  <c r="Y1442" i="150"/>
  <c r="X1442" i="150"/>
  <c r="P1442" i="150"/>
  <c r="J1442" i="150"/>
  <c r="I1442" i="150"/>
  <c r="H1442" i="150"/>
  <c r="G1442" i="150"/>
  <c r="F1442" i="150"/>
  <c r="C1442" i="150"/>
  <c r="AN1441" i="150"/>
  <c r="AL1441" i="150"/>
  <c r="Y1441" i="150"/>
  <c r="X1441" i="150"/>
  <c r="P1441" i="150"/>
  <c r="J1441" i="150"/>
  <c r="I1441" i="150"/>
  <c r="H1441" i="150"/>
  <c r="G1441" i="150"/>
  <c r="F1441" i="150"/>
  <c r="C1441" i="150"/>
  <c r="AN1440" i="150"/>
  <c r="AL1440" i="150"/>
  <c r="Y1440" i="150"/>
  <c r="X1440" i="150"/>
  <c r="P1440" i="150"/>
  <c r="J1440" i="150"/>
  <c r="I1440" i="150"/>
  <c r="H1440" i="150"/>
  <c r="G1440" i="150"/>
  <c r="F1440" i="150"/>
  <c r="C1440" i="150"/>
  <c r="AN1439" i="150"/>
  <c r="AL1439" i="150"/>
  <c r="Y1439" i="150"/>
  <c r="X1439" i="150"/>
  <c r="P1439" i="150"/>
  <c r="J1439" i="150"/>
  <c r="I1439" i="150"/>
  <c r="H1439" i="150"/>
  <c r="G1439" i="150"/>
  <c r="F1439" i="150"/>
  <c r="C1439" i="150"/>
  <c r="AN1438" i="150"/>
  <c r="AL1438" i="150"/>
  <c r="Y1438" i="150"/>
  <c r="X1438" i="150"/>
  <c r="P1438" i="150"/>
  <c r="J1438" i="150"/>
  <c r="I1438" i="150"/>
  <c r="H1438" i="150"/>
  <c r="G1438" i="150"/>
  <c r="F1438" i="150"/>
  <c r="C1438" i="150"/>
  <c r="AN1437" i="150"/>
  <c r="AL1437" i="150"/>
  <c r="Y1437" i="150"/>
  <c r="X1437" i="150"/>
  <c r="P1437" i="150"/>
  <c r="J1437" i="150"/>
  <c r="I1437" i="150"/>
  <c r="H1437" i="150"/>
  <c r="G1437" i="150"/>
  <c r="F1437" i="150"/>
  <c r="C1437" i="150"/>
  <c r="AN1436" i="150"/>
  <c r="AL1436" i="150"/>
  <c r="Y1436" i="150"/>
  <c r="X1436" i="150"/>
  <c r="P1436" i="150"/>
  <c r="J1436" i="150"/>
  <c r="I1436" i="150"/>
  <c r="H1436" i="150"/>
  <c r="G1436" i="150"/>
  <c r="F1436" i="150"/>
  <c r="C1436" i="150"/>
  <c r="AN1435" i="150"/>
  <c r="Y1435" i="150"/>
  <c r="X1435" i="150"/>
  <c r="AN1434" i="150"/>
  <c r="Y1434" i="150"/>
  <c r="X1434" i="150"/>
  <c r="AN1433" i="150"/>
  <c r="Y1433" i="150"/>
  <c r="X1433" i="150"/>
  <c r="AN1432" i="150"/>
  <c r="Y1432" i="150"/>
  <c r="X1432" i="150"/>
  <c r="E1432" i="150"/>
  <c r="AU1431" i="150"/>
  <c r="AT1431" i="150"/>
  <c r="AS1431" i="150"/>
  <c r="AN1431" i="150"/>
  <c r="AU1430" i="150"/>
  <c r="AT1430" i="150"/>
  <c r="AS1430" i="150"/>
  <c r="AU1429" i="150"/>
  <c r="AT1429" i="150"/>
  <c r="AS1429" i="150"/>
  <c r="K1299" i="150"/>
  <c r="C1299" i="150"/>
  <c r="K1298" i="150"/>
  <c r="C1298" i="150"/>
  <c r="K1297" i="150"/>
  <c r="J1297" i="150"/>
  <c r="I1297" i="150"/>
  <c r="H1297" i="150"/>
  <c r="G1297" i="150"/>
  <c r="F1297" i="150"/>
  <c r="C1297" i="150"/>
  <c r="K1296" i="150"/>
  <c r="J1296" i="150"/>
  <c r="I1296" i="150"/>
  <c r="H1296" i="150"/>
  <c r="G1296" i="150"/>
  <c r="F1296" i="150"/>
  <c r="C1296" i="150"/>
  <c r="K1295" i="150"/>
  <c r="J1295" i="150"/>
  <c r="I1295" i="150"/>
  <c r="H1295" i="150"/>
  <c r="G1295" i="150"/>
  <c r="F1295" i="150"/>
  <c r="C1295" i="150"/>
  <c r="K1294" i="150"/>
  <c r="J1294" i="150"/>
  <c r="I1294" i="150"/>
  <c r="H1294" i="150"/>
  <c r="G1294" i="150"/>
  <c r="F1294" i="150"/>
  <c r="C1294" i="150"/>
  <c r="K1293" i="150"/>
  <c r="J1293" i="150"/>
  <c r="I1293" i="150"/>
  <c r="H1293" i="150"/>
  <c r="G1293" i="150"/>
  <c r="F1293" i="150"/>
  <c r="C1293" i="150"/>
  <c r="K1292" i="150"/>
  <c r="J1292" i="150"/>
  <c r="I1292" i="150"/>
  <c r="H1292" i="150"/>
  <c r="G1292" i="150"/>
  <c r="F1292" i="150"/>
  <c r="C1292" i="150"/>
  <c r="K1291" i="150"/>
  <c r="J1291" i="150"/>
  <c r="I1291" i="150"/>
  <c r="H1291" i="150"/>
  <c r="G1291" i="150"/>
  <c r="F1291" i="150"/>
  <c r="C1291" i="150"/>
  <c r="K1290" i="150"/>
  <c r="J1290" i="150"/>
  <c r="I1290" i="150"/>
  <c r="H1290" i="150"/>
  <c r="G1290" i="150"/>
  <c r="F1290" i="150"/>
  <c r="C1290" i="150"/>
  <c r="K1289" i="150"/>
  <c r="J1289" i="150"/>
  <c r="I1289" i="150"/>
  <c r="H1289" i="150"/>
  <c r="G1289" i="150"/>
  <c r="F1289" i="150"/>
  <c r="C1289" i="150"/>
  <c r="K1288" i="150"/>
  <c r="J1288" i="150"/>
  <c r="I1288" i="150"/>
  <c r="H1288" i="150"/>
  <c r="G1288" i="150"/>
  <c r="F1288" i="150"/>
  <c r="C1288" i="150"/>
  <c r="K1287" i="150"/>
  <c r="J1287" i="150"/>
  <c r="I1287" i="150"/>
  <c r="H1287" i="150"/>
  <c r="G1287" i="150"/>
  <c r="F1287" i="150"/>
  <c r="C1287" i="150"/>
  <c r="K1286" i="150"/>
  <c r="J1286" i="150"/>
  <c r="I1286" i="150"/>
  <c r="H1286" i="150"/>
  <c r="G1286" i="150"/>
  <c r="F1286" i="150"/>
  <c r="C1286" i="150"/>
  <c r="K1285" i="150"/>
  <c r="J1285" i="150"/>
  <c r="I1285" i="150"/>
  <c r="H1285" i="150"/>
  <c r="G1285" i="150"/>
  <c r="F1285" i="150"/>
  <c r="C1285" i="150"/>
  <c r="K1284" i="150"/>
  <c r="J1284" i="150"/>
  <c r="I1284" i="150"/>
  <c r="H1284" i="150"/>
  <c r="G1284" i="150"/>
  <c r="F1284" i="150"/>
  <c r="C1284" i="150"/>
  <c r="K1283" i="150"/>
  <c r="J1283" i="150"/>
  <c r="I1283" i="150"/>
  <c r="H1283" i="150"/>
  <c r="G1283" i="150"/>
  <c r="F1283" i="150"/>
  <c r="C1283" i="150"/>
  <c r="K1282" i="150"/>
  <c r="J1282" i="150"/>
  <c r="I1282" i="150"/>
  <c r="H1282" i="150"/>
  <c r="G1282" i="150"/>
  <c r="F1282" i="150"/>
  <c r="C1282" i="150"/>
  <c r="K1281" i="150"/>
  <c r="J1281" i="150"/>
  <c r="I1281" i="150"/>
  <c r="H1281" i="150"/>
  <c r="G1281" i="150"/>
  <c r="F1281" i="150"/>
  <c r="C1281" i="150"/>
  <c r="K1280" i="150"/>
  <c r="J1280" i="150"/>
  <c r="I1280" i="150"/>
  <c r="H1280" i="150"/>
  <c r="G1280" i="150"/>
  <c r="F1280" i="150"/>
  <c r="C1280" i="150"/>
  <c r="K1279" i="150"/>
  <c r="J1279" i="150"/>
  <c r="I1279" i="150"/>
  <c r="H1279" i="150"/>
  <c r="G1279" i="150"/>
  <c r="F1279" i="150"/>
  <c r="C1279" i="150"/>
  <c r="K1278" i="150"/>
  <c r="J1278" i="150"/>
  <c r="I1278" i="150"/>
  <c r="H1278" i="150"/>
  <c r="G1278" i="150"/>
  <c r="F1278" i="150"/>
  <c r="C1278" i="150"/>
  <c r="K1277" i="150"/>
  <c r="J1277" i="150"/>
  <c r="I1277" i="150"/>
  <c r="H1277" i="150"/>
  <c r="G1277" i="150"/>
  <c r="F1277" i="150"/>
  <c r="C1277" i="150"/>
  <c r="K1276" i="150"/>
  <c r="J1276" i="150"/>
  <c r="I1276" i="150"/>
  <c r="H1276" i="150"/>
  <c r="G1276" i="150"/>
  <c r="F1276" i="150"/>
  <c r="C1276" i="150"/>
  <c r="K1275" i="150"/>
  <c r="J1275" i="150"/>
  <c r="I1275" i="150"/>
  <c r="H1275" i="150"/>
  <c r="G1275" i="150"/>
  <c r="F1275" i="150"/>
  <c r="C1275" i="150"/>
  <c r="K1274" i="150"/>
  <c r="J1274" i="150"/>
  <c r="I1274" i="150"/>
  <c r="H1274" i="150"/>
  <c r="G1274" i="150"/>
  <c r="F1274" i="150"/>
  <c r="C1274" i="150"/>
  <c r="K1273" i="150"/>
  <c r="J1273" i="150"/>
  <c r="I1273" i="150"/>
  <c r="H1273" i="150"/>
  <c r="G1273" i="150"/>
  <c r="F1273" i="150"/>
  <c r="C1273" i="150"/>
  <c r="K1272" i="150"/>
  <c r="J1272" i="150"/>
  <c r="I1272" i="150"/>
  <c r="H1272" i="150"/>
  <c r="G1272" i="150"/>
  <c r="F1272" i="150"/>
  <c r="C1272" i="150"/>
  <c r="K1271" i="150"/>
  <c r="J1271" i="150"/>
  <c r="I1271" i="150"/>
  <c r="H1271" i="150"/>
  <c r="G1271" i="150"/>
  <c r="F1271" i="150"/>
  <c r="C1271" i="150"/>
  <c r="K1270" i="150"/>
  <c r="J1270" i="150"/>
  <c r="I1270" i="150"/>
  <c r="H1270" i="150"/>
  <c r="G1270" i="150"/>
  <c r="F1270" i="150"/>
  <c r="C1270" i="150"/>
  <c r="K1269" i="150"/>
  <c r="J1269" i="150"/>
  <c r="I1269" i="150"/>
  <c r="H1269" i="150"/>
  <c r="G1269" i="150"/>
  <c r="F1269" i="150"/>
  <c r="C1269" i="150"/>
  <c r="K1268" i="150"/>
  <c r="J1268" i="150"/>
  <c r="I1268" i="150"/>
  <c r="H1268" i="150"/>
  <c r="G1268" i="150"/>
  <c r="F1268" i="150"/>
  <c r="C1268" i="150"/>
  <c r="K1267" i="150"/>
  <c r="J1267" i="150"/>
  <c r="I1267" i="150"/>
  <c r="H1267" i="150"/>
  <c r="G1267" i="150"/>
  <c r="F1267" i="150"/>
  <c r="C1267" i="150"/>
  <c r="K1266" i="150"/>
  <c r="J1266" i="150"/>
  <c r="I1266" i="150"/>
  <c r="H1266" i="150"/>
  <c r="G1266" i="150"/>
  <c r="F1266" i="150"/>
  <c r="C1266" i="150"/>
  <c r="K1265" i="150"/>
  <c r="J1265" i="150"/>
  <c r="I1265" i="150"/>
  <c r="H1265" i="150"/>
  <c r="G1265" i="150"/>
  <c r="F1265" i="150"/>
  <c r="C1265" i="150"/>
  <c r="K1264" i="150"/>
  <c r="J1264" i="150"/>
  <c r="I1264" i="150"/>
  <c r="H1264" i="150"/>
  <c r="G1264" i="150"/>
  <c r="F1264" i="150"/>
  <c r="C1264" i="150"/>
  <c r="K1263" i="150"/>
  <c r="J1263" i="150"/>
  <c r="I1263" i="150"/>
  <c r="H1263" i="150"/>
  <c r="G1263" i="150"/>
  <c r="F1263" i="150"/>
  <c r="C1263" i="150"/>
  <c r="K1262" i="150"/>
  <c r="J1262" i="150"/>
  <c r="I1262" i="150"/>
  <c r="H1262" i="150"/>
  <c r="G1262" i="150"/>
  <c r="F1262" i="150"/>
  <c r="C1262" i="150"/>
  <c r="K1261" i="150"/>
  <c r="J1261" i="150"/>
  <c r="I1261" i="150"/>
  <c r="H1261" i="150"/>
  <c r="G1261" i="150"/>
  <c r="F1261" i="150"/>
  <c r="C1261" i="150"/>
  <c r="K1260" i="150"/>
  <c r="J1260" i="150"/>
  <c r="I1260" i="150"/>
  <c r="H1260" i="150"/>
  <c r="G1260" i="150"/>
  <c r="F1260" i="150"/>
  <c r="C1260" i="150"/>
  <c r="K1259" i="150"/>
  <c r="J1259" i="150"/>
  <c r="I1259" i="150"/>
  <c r="H1259" i="150"/>
  <c r="G1259" i="150"/>
  <c r="F1259" i="150"/>
  <c r="C1259" i="150"/>
  <c r="K1258" i="150"/>
  <c r="J1258" i="150"/>
  <c r="I1258" i="150"/>
  <c r="H1258" i="150"/>
  <c r="G1258" i="150"/>
  <c r="F1258" i="150"/>
  <c r="C1258" i="150"/>
  <c r="K1257" i="150"/>
  <c r="J1257" i="150"/>
  <c r="I1257" i="150"/>
  <c r="H1257" i="150"/>
  <c r="G1257" i="150"/>
  <c r="F1257" i="150"/>
  <c r="C1257" i="150"/>
  <c r="K1256" i="150"/>
  <c r="J1256" i="150"/>
  <c r="I1256" i="150"/>
  <c r="H1256" i="150"/>
  <c r="G1256" i="150"/>
  <c r="F1256" i="150"/>
  <c r="C1256" i="150"/>
  <c r="K1255" i="150"/>
  <c r="J1255" i="150"/>
  <c r="I1255" i="150"/>
  <c r="H1255" i="150"/>
  <c r="G1255" i="150"/>
  <c r="F1255" i="150"/>
  <c r="C1255" i="150"/>
  <c r="K1254" i="150"/>
  <c r="J1254" i="150"/>
  <c r="I1254" i="150"/>
  <c r="H1254" i="150"/>
  <c r="G1254" i="150"/>
  <c r="F1254" i="150"/>
  <c r="C1254" i="150"/>
  <c r="K1253" i="150"/>
  <c r="J1253" i="150"/>
  <c r="I1253" i="150"/>
  <c r="H1253" i="150"/>
  <c r="G1253" i="150"/>
  <c r="F1253" i="150"/>
  <c r="C1253" i="150"/>
  <c r="K1252" i="150"/>
  <c r="J1252" i="150"/>
  <c r="I1252" i="150"/>
  <c r="H1252" i="150"/>
  <c r="G1252" i="150"/>
  <c r="F1252" i="150"/>
  <c r="C1252" i="150"/>
  <c r="K1251" i="150"/>
  <c r="J1251" i="150"/>
  <c r="I1251" i="150"/>
  <c r="H1251" i="150"/>
  <c r="G1251" i="150"/>
  <c r="F1251" i="150"/>
  <c r="C1251" i="150"/>
  <c r="K1250" i="150"/>
  <c r="J1250" i="150"/>
  <c r="I1250" i="150"/>
  <c r="H1250" i="150"/>
  <c r="G1250" i="150"/>
  <c r="F1250" i="150"/>
  <c r="C1250" i="150"/>
  <c r="K1249" i="150"/>
  <c r="J1249" i="150"/>
  <c r="I1249" i="150"/>
  <c r="H1249" i="150"/>
  <c r="G1249" i="150"/>
  <c r="F1249" i="150"/>
  <c r="C1249" i="150"/>
  <c r="K1248" i="150"/>
  <c r="J1248" i="150"/>
  <c r="I1248" i="150"/>
  <c r="H1248" i="150"/>
  <c r="G1248" i="150"/>
  <c r="F1248" i="150"/>
  <c r="C1248" i="150"/>
  <c r="K1247" i="150"/>
  <c r="J1247" i="150"/>
  <c r="I1247" i="150"/>
  <c r="H1247" i="150"/>
  <c r="G1247" i="150"/>
  <c r="F1247" i="150"/>
  <c r="C1247" i="150"/>
  <c r="K1246" i="150"/>
  <c r="J1246" i="150"/>
  <c r="I1246" i="150"/>
  <c r="H1246" i="150"/>
  <c r="G1246" i="150"/>
  <c r="F1246" i="150"/>
  <c r="C1246" i="150"/>
  <c r="K1245" i="150"/>
  <c r="J1245" i="150"/>
  <c r="I1245" i="150"/>
  <c r="H1245" i="150"/>
  <c r="G1245" i="150"/>
  <c r="F1245" i="150"/>
  <c r="C1245" i="150"/>
  <c r="K1244" i="150"/>
  <c r="J1244" i="150"/>
  <c r="I1244" i="150"/>
  <c r="H1244" i="150"/>
  <c r="G1244" i="150"/>
  <c r="F1244" i="150"/>
  <c r="C1244" i="150"/>
  <c r="K1243" i="150"/>
  <c r="J1243" i="150"/>
  <c r="I1243" i="150"/>
  <c r="H1243" i="150"/>
  <c r="G1243" i="150"/>
  <c r="F1243" i="150"/>
  <c r="C1243" i="150"/>
  <c r="K1242" i="150"/>
  <c r="J1242" i="150"/>
  <c r="I1242" i="150"/>
  <c r="H1242" i="150"/>
  <c r="G1242" i="150"/>
  <c r="F1242" i="150"/>
  <c r="C1242" i="150"/>
  <c r="K1241" i="150"/>
  <c r="J1241" i="150"/>
  <c r="I1241" i="150"/>
  <c r="H1241" i="150"/>
  <c r="G1241" i="150"/>
  <c r="F1241" i="150"/>
  <c r="C1241" i="150"/>
  <c r="K1240" i="150"/>
  <c r="J1240" i="150"/>
  <c r="I1240" i="150"/>
  <c r="H1240" i="150"/>
  <c r="G1240" i="150"/>
  <c r="F1240" i="150"/>
  <c r="C1240" i="150"/>
  <c r="K1239" i="150"/>
  <c r="J1239" i="150"/>
  <c r="I1239" i="150"/>
  <c r="H1239" i="150"/>
  <c r="G1239" i="150"/>
  <c r="F1239" i="150"/>
  <c r="C1239" i="150"/>
  <c r="K1238" i="150"/>
  <c r="J1238" i="150"/>
  <c r="I1238" i="150"/>
  <c r="H1238" i="150"/>
  <c r="G1238" i="150"/>
  <c r="F1238" i="150"/>
  <c r="C1238" i="150"/>
  <c r="K1237" i="150"/>
  <c r="J1237" i="150"/>
  <c r="I1237" i="150"/>
  <c r="H1237" i="150"/>
  <c r="G1237" i="150"/>
  <c r="F1237" i="150"/>
  <c r="C1237" i="150"/>
  <c r="K1236" i="150"/>
  <c r="J1236" i="150"/>
  <c r="I1236" i="150"/>
  <c r="H1236" i="150"/>
  <c r="G1236" i="150"/>
  <c r="F1236" i="150"/>
  <c r="C1236" i="150"/>
  <c r="K1235" i="150"/>
  <c r="J1235" i="150"/>
  <c r="I1235" i="150"/>
  <c r="H1235" i="150"/>
  <c r="G1235" i="150"/>
  <c r="F1235" i="150"/>
  <c r="C1235" i="150"/>
  <c r="K1234" i="150"/>
  <c r="J1234" i="150"/>
  <c r="I1234" i="150"/>
  <c r="H1234" i="150"/>
  <c r="G1234" i="150"/>
  <c r="F1234" i="150"/>
  <c r="C1234" i="150"/>
  <c r="K1233" i="150"/>
  <c r="J1233" i="150"/>
  <c r="I1233" i="150"/>
  <c r="H1233" i="150"/>
  <c r="G1233" i="150"/>
  <c r="F1233" i="150"/>
  <c r="C1233" i="150"/>
  <c r="K1232" i="150"/>
  <c r="J1232" i="150"/>
  <c r="I1232" i="150"/>
  <c r="H1232" i="150"/>
  <c r="G1232" i="150"/>
  <c r="F1232" i="150"/>
  <c r="C1232" i="150"/>
  <c r="K1231" i="150"/>
  <c r="J1231" i="150"/>
  <c r="I1231" i="150"/>
  <c r="H1231" i="150"/>
  <c r="G1231" i="150"/>
  <c r="F1231" i="150"/>
  <c r="C1231" i="150"/>
  <c r="K1230" i="150"/>
  <c r="J1230" i="150"/>
  <c r="I1230" i="150"/>
  <c r="H1230" i="150"/>
  <c r="G1230" i="150"/>
  <c r="F1230" i="150"/>
  <c r="C1230" i="150"/>
  <c r="K1229" i="150"/>
  <c r="J1229" i="150"/>
  <c r="I1229" i="150"/>
  <c r="H1229" i="150"/>
  <c r="G1229" i="150"/>
  <c r="F1229" i="150"/>
  <c r="C1229" i="150"/>
  <c r="K1228" i="150"/>
  <c r="J1228" i="150"/>
  <c r="I1228" i="150"/>
  <c r="H1228" i="150"/>
  <c r="G1228" i="150"/>
  <c r="F1228" i="150"/>
  <c r="C1228" i="150"/>
  <c r="K1227" i="150"/>
  <c r="J1227" i="150"/>
  <c r="I1227" i="150"/>
  <c r="H1227" i="150"/>
  <c r="G1227" i="150"/>
  <c r="F1227" i="150"/>
  <c r="C1227" i="150"/>
  <c r="K1226" i="150"/>
  <c r="J1226" i="150"/>
  <c r="I1226" i="150"/>
  <c r="H1226" i="150"/>
  <c r="G1226" i="150"/>
  <c r="F1226" i="150"/>
  <c r="C1226" i="150"/>
  <c r="K1225" i="150"/>
  <c r="J1225" i="150"/>
  <c r="I1225" i="150"/>
  <c r="H1225" i="150"/>
  <c r="G1225" i="150"/>
  <c r="F1225" i="150"/>
  <c r="C1225" i="150"/>
  <c r="K1224" i="150"/>
  <c r="J1224" i="150"/>
  <c r="I1224" i="150"/>
  <c r="H1224" i="150"/>
  <c r="G1224" i="150"/>
  <c r="F1224" i="150"/>
  <c r="C1224" i="150"/>
  <c r="K1223" i="150"/>
  <c r="J1223" i="150"/>
  <c r="I1223" i="150"/>
  <c r="H1223" i="150"/>
  <c r="G1223" i="150"/>
  <c r="F1223" i="150"/>
  <c r="C1223" i="150"/>
  <c r="K1222" i="150"/>
  <c r="J1222" i="150"/>
  <c r="I1222" i="150"/>
  <c r="H1222" i="150"/>
  <c r="G1222" i="150"/>
  <c r="F1222" i="150"/>
  <c r="C1222" i="150"/>
  <c r="K1221" i="150"/>
  <c r="J1221" i="150"/>
  <c r="I1221" i="150"/>
  <c r="H1221" i="150"/>
  <c r="G1221" i="150"/>
  <c r="F1221" i="150"/>
  <c r="C1221" i="150"/>
  <c r="K1220" i="150"/>
  <c r="J1220" i="150"/>
  <c r="I1220" i="150"/>
  <c r="H1220" i="150"/>
  <c r="G1220" i="150"/>
  <c r="F1220" i="150"/>
  <c r="C1220" i="150"/>
  <c r="K1219" i="150"/>
  <c r="J1219" i="150"/>
  <c r="I1219" i="150"/>
  <c r="H1219" i="150"/>
  <c r="G1219" i="150"/>
  <c r="F1219" i="150"/>
  <c r="C1219" i="150"/>
  <c r="K1218" i="150"/>
  <c r="J1218" i="150"/>
  <c r="I1218" i="150"/>
  <c r="H1218" i="150"/>
  <c r="G1218" i="150"/>
  <c r="F1218" i="150"/>
  <c r="C1218" i="150"/>
  <c r="K1217" i="150"/>
  <c r="J1217" i="150"/>
  <c r="I1217" i="150"/>
  <c r="H1217" i="150"/>
  <c r="G1217" i="150"/>
  <c r="F1217" i="150"/>
  <c r="C1217" i="150"/>
  <c r="K1216" i="150"/>
  <c r="J1216" i="150"/>
  <c r="I1216" i="150"/>
  <c r="H1216" i="150"/>
  <c r="G1216" i="150"/>
  <c r="F1216" i="150"/>
  <c r="C1216" i="150"/>
  <c r="K1215" i="150"/>
  <c r="J1215" i="150"/>
  <c r="I1215" i="150"/>
  <c r="H1215" i="150"/>
  <c r="G1215" i="150"/>
  <c r="F1215" i="150"/>
  <c r="C1215" i="150"/>
  <c r="K1214" i="150"/>
  <c r="J1214" i="150"/>
  <c r="I1214" i="150"/>
  <c r="H1214" i="150"/>
  <c r="G1214" i="150"/>
  <c r="F1214" i="150"/>
  <c r="C1214" i="150"/>
  <c r="K1213" i="150"/>
  <c r="J1213" i="150"/>
  <c r="I1213" i="150"/>
  <c r="H1213" i="150"/>
  <c r="G1213" i="150"/>
  <c r="F1213" i="150"/>
  <c r="C1213" i="150"/>
  <c r="K1212" i="150"/>
  <c r="J1212" i="150"/>
  <c r="I1212" i="150"/>
  <c r="H1212" i="150"/>
  <c r="G1212" i="150"/>
  <c r="F1212" i="150"/>
  <c r="C1212" i="150"/>
  <c r="K1211" i="150"/>
  <c r="J1211" i="150"/>
  <c r="I1211" i="150"/>
  <c r="H1211" i="150"/>
  <c r="G1211" i="150"/>
  <c r="F1211" i="150"/>
  <c r="C1211" i="150"/>
  <c r="K1210" i="150"/>
  <c r="J1210" i="150"/>
  <c r="I1210" i="150"/>
  <c r="H1210" i="150"/>
  <c r="G1210" i="150"/>
  <c r="F1210" i="150"/>
  <c r="C1210" i="150"/>
  <c r="K1209" i="150"/>
  <c r="J1209" i="150"/>
  <c r="I1209" i="150"/>
  <c r="H1209" i="150"/>
  <c r="G1209" i="150"/>
  <c r="F1209" i="150"/>
  <c r="C1209" i="150"/>
  <c r="K1208" i="150"/>
  <c r="J1208" i="150"/>
  <c r="I1208" i="150"/>
  <c r="H1208" i="150"/>
  <c r="G1208" i="150"/>
  <c r="F1208" i="150"/>
  <c r="C1208" i="150"/>
  <c r="K1207" i="150"/>
  <c r="J1207" i="150"/>
  <c r="I1207" i="150"/>
  <c r="H1207" i="150"/>
  <c r="G1207" i="150"/>
  <c r="F1207" i="150"/>
  <c r="C1207" i="150"/>
  <c r="K1206" i="150"/>
  <c r="J1206" i="150"/>
  <c r="I1206" i="150"/>
  <c r="H1206" i="150"/>
  <c r="G1206" i="150"/>
  <c r="F1206" i="150"/>
  <c r="C1206" i="150"/>
  <c r="K1205" i="150"/>
  <c r="J1205" i="150"/>
  <c r="I1205" i="150"/>
  <c r="H1205" i="150"/>
  <c r="G1205" i="150"/>
  <c r="F1205" i="150"/>
  <c r="C1205" i="150"/>
  <c r="K1204" i="150"/>
  <c r="J1204" i="150"/>
  <c r="I1204" i="150"/>
  <c r="H1204" i="150"/>
  <c r="G1204" i="150"/>
  <c r="F1204" i="150"/>
  <c r="C1204" i="150"/>
  <c r="K1203" i="150"/>
  <c r="J1203" i="150"/>
  <c r="I1203" i="150"/>
  <c r="H1203" i="150"/>
  <c r="G1203" i="150"/>
  <c r="F1203" i="150"/>
  <c r="C1203" i="150"/>
  <c r="K1202" i="150"/>
  <c r="J1202" i="150"/>
  <c r="I1202" i="150"/>
  <c r="H1202" i="150"/>
  <c r="G1202" i="150"/>
  <c r="F1202" i="150"/>
  <c r="C1202" i="150"/>
  <c r="K1201" i="150"/>
  <c r="J1201" i="150"/>
  <c r="I1201" i="150"/>
  <c r="H1201" i="150"/>
  <c r="G1201" i="150"/>
  <c r="F1201" i="150"/>
  <c r="C1201" i="150"/>
  <c r="K1200" i="150"/>
  <c r="J1200" i="150"/>
  <c r="I1200" i="150"/>
  <c r="H1200" i="150"/>
  <c r="G1200" i="150"/>
  <c r="F1200" i="150"/>
  <c r="C1200" i="150"/>
  <c r="K1199" i="150"/>
  <c r="J1199" i="150"/>
  <c r="I1199" i="150"/>
  <c r="H1199" i="150"/>
  <c r="G1199" i="150"/>
  <c r="F1199" i="150"/>
  <c r="C1199" i="150"/>
  <c r="K1198" i="150"/>
  <c r="J1198" i="150"/>
  <c r="I1198" i="150"/>
  <c r="H1198" i="150"/>
  <c r="G1198" i="150"/>
  <c r="F1198" i="150"/>
  <c r="C1198" i="150"/>
  <c r="K1197" i="150"/>
  <c r="J1197" i="150"/>
  <c r="I1197" i="150"/>
  <c r="H1197" i="150"/>
  <c r="G1197" i="150"/>
  <c r="F1197" i="150"/>
  <c r="C1197" i="150"/>
  <c r="K1196" i="150"/>
  <c r="J1196" i="150"/>
  <c r="I1196" i="150"/>
  <c r="H1196" i="150"/>
  <c r="G1196" i="150"/>
  <c r="F1196" i="150"/>
  <c r="C1196" i="150"/>
  <c r="K1195" i="150"/>
  <c r="J1195" i="150"/>
  <c r="I1195" i="150"/>
  <c r="H1195" i="150"/>
  <c r="G1195" i="150"/>
  <c r="F1195" i="150"/>
  <c r="C1195" i="150"/>
  <c r="K1194" i="150"/>
  <c r="J1194" i="150"/>
  <c r="I1194" i="150"/>
  <c r="H1194" i="150"/>
  <c r="G1194" i="150"/>
  <c r="F1194" i="150"/>
  <c r="C1194" i="150"/>
  <c r="K1193" i="150"/>
  <c r="J1193" i="150"/>
  <c r="I1193" i="150"/>
  <c r="H1193" i="150"/>
  <c r="G1193" i="150"/>
  <c r="F1193" i="150"/>
  <c r="C1193" i="150"/>
  <c r="K1192" i="150"/>
  <c r="J1192" i="150"/>
  <c r="I1192" i="150"/>
  <c r="H1192" i="150"/>
  <c r="G1192" i="150"/>
  <c r="F1192" i="150"/>
  <c r="C1192" i="150"/>
  <c r="K1191" i="150"/>
  <c r="J1191" i="150"/>
  <c r="I1191" i="150"/>
  <c r="H1191" i="150"/>
  <c r="G1191" i="150"/>
  <c r="F1191" i="150"/>
  <c r="C1191" i="150"/>
  <c r="K1190" i="150"/>
  <c r="J1190" i="150"/>
  <c r="I1190" i="150"/>
  <c r="H1190" i="150"/>
  <c r="G1190" i="150"/>
  <c r="F1190" i="150"/>
  <c r="C1190" i="150"/>
  <c r="K1189" i="150"/>
  <c r="J1189" i="150"/>
  <c r="I1189" i="150"/>
  <c r="H1189" i="150"/>
  <c r="G1189" i="150"/>
  <c r="F1189" i="150"/>
  <c r="C1189" i="150"/>
  <c r="K1188" i="150"/>
  <c r="J1188" i="150"/>
  <c r="I1188" i="150"/>
  <c r="H1188" i="150"/>
  <c r="G1188" i="150"/>
  <c r="F1188" i="150"/>
  <c r="C1188" i="150"/>
  <c r="K1187" i="150"/>
  <c r="J1187" i="150"/>
  <c r="I1187" i="150"/>
  <c r="H1187" i="150"/>
  <c r="G1187" i="150"/>
  <c r="F1187" i="150"/>
  <c r="C1187" i="150"/>
  <c r="K1186" i="150"/>
  <c r="J1186" i="150"/>
  <c r="I1186" i="150"/>
  <c r="H1186" i="150"/>
  <c r="G1186" i="150"/>
  <c r="F1186" i="150"/>
  <c r="C1186" i="150"/>
  <c r="AT1185" i="150"/>
  <c r="K1185" i="150"/>
  <c r="J1185" i="150"/>
  <c r="I1185" i="150"/>
  <c r="H1185" i="150"/>
  <c r="G1185" i="150"/>
  <c r="F1185" i="150"/>
  <c r="C1185" i="150"/>
  <c r="AS1185" i="150" s="1"/>
  <c r="AT1184" i="150"/>
  <c r="K1184" i="150"/>
  <c r="J1184" i="150"/>
  <c r="I1184" i="150"/>
  <c r="H1184" i="150"/>
  <c r="G1184" i="150"/>
  <c r="F1184" i="150"/>
  <c r="C1184" i="150"/>
  <c r="AS1184" i="150" s="1"/>
  <c r="AT1183" i="150"/>
  <c r="K1183" i="150"/>
  <c r="J1183" i="150"/>
  <c r="I1183" i="150"/>
  <c r="H1183" i="150"/>
  <c r="G1183" i="150"/>
  <c r="F1183" i="150"/>
  <c r="C1183" i="150"/>
  <c r="AS1183" i="150" s="1"/>
  <c r="AT1182" i="150"/>
  <c r="K1182" i="150"/>
  <c r="J1182" i="150"/>
  <c r="I1182" i="150"/>
  <c r="H1182" i="150"/>
  <c r="G1182" i="150"/>
  <c r="F1182" i="150"/>
  <c r="C1182" i="150"/>
  <c r="AS1182" i="150" s="1"/>
  <c r="AT1181" i="150"/>
  <c r="K1181" i="150"/>
  <c r="J1181" i="150"/>
  <c r="I1181" i="150"/>
  <c r="H1181" i="150"/>
  <c r="G1181" i="150"/>
  <c r="F1181" i="150"/>
  <c r="C1181" i="150"/>
  <c r="AS1181" i="150" s="1"/>
  <c r="AT1180" i="150"/>
  <c r="K1180" i="150"/>
  <c r="J1180" i="150"/>
  <c r="I1180" i="150"/>
  <c r="H1180" i="150"/>
  <c r="G1180" i="150"/>
  <c r="F1180" i="150"/>
  <c r="C1180" i="150"/>
  <c r="AT1179" i="150"/>
  <c r="K1179" i="150"/>
  <c r="J1179" i="150"/>
  <c r="I1179" i="150"/>
  <c r="H1179" i="150"/>
  <c r="G1179" i="150"/>
  <c r="F1179" i="150"/>
  <c r="C1179" i="150"/>
  <c r="AS1179" i="150" s="1"/>
  <c r="AT1178" i="150"/>
  <c r="K1178" i="150"/>
  <c r="J1178" i="150"/>
  <c r="I1178" i="150"/>
  <c r="H1178" i="150"/>
  <c r="G1178" i="150"/>
  <c r="F1178" i="150"/>
  <c r="C1178" i="150"/>
  <c r="AT1177" i="150"/>
  <c r="K1177" i="150"/>
  <c r="J1177" i="150"/>
  <c r="I1177" i="150"/>
  <c r="H1177" i="150"/>
  <c r="G1177" i="150"/>
  <c r="F1177" i="150"/>
  <c r="C1177" i="150"/>
  <c r="AS1177" i="150" s="1"/>
  <c r="AT1176" i="150"/>
  <c r="K1176" i="150"/>
  <c r="J1176" i="150"/>
  <c r="I1176" i="150"/>
  <c r="H1176" i="150"/>
  <c r="G1176" i="150"/>
  <c r="F1176" i="150"/>
  <c r="C1176" i="150"/>
  <c r="AS1176" i="150" s="1"/>
  <c r="AT1175" i="150"/>
  <c r="K1175" i="150"/>
  <c r="J1175" i="150"/>
  <c r="I1175" i="150"/>
  <c r="H1175" i="150"/>
  <c r="G1175" i="150"/>
  <c r="F1175" i="150"/>
  <c r="C1175" i="150"/>
  <c r="AS1175" i="150" s="1"/>
  <c r="AT1174" i="150"/>
  <c r="K1174" i="150"/>
  <c r="J1174" i="150"/>
  <c r="I1174" i="150"/>
  <c r="H1174" i="150"/>
  <c r="G1174" i="150"/>
  <c r="F1174" i="150"/>
  <c r="C1174" i="150"/>
  <c r="AS1174" i="150" s="1"/>
  <c r="AT1173" i="150"/>
  <c r="K1173" i="150"/>
  <c r="J1173" i="150"/>
  <c r="I1173" i="150"/>
  <c r="H1173" i="150"/>
  <c r="G1173" i="150"/>
  <c r="F1173" i="150"/>
  <c r="C1173" i="150"/>
  <c r="AS1173" i="150" s="1"/>
  <c r="AT1172" i="150"/>
  <c r="K1172" i="150"/>
  <c r="J1172" i="150"/>
  <c r="I1172" i="150"/>
  <c r="H1172" i="150"/>
  <c r="G1172" i="150"/>
  <c r="F1172" i="150"/>
  <c r="C1172" i="150"/>
  <c r="AS1172" i="150" s="1"/>
  <c r="AT1171" i="150"/>
  <c r="K1171" i="150"/>
  <c r="J1171" i="150"/>
  <c r="I1171" i="150"/>
  <c r="H1171" i="150"/>
  <c r="G1171" i="150"/>
  <c r="F1171" i="150"/>
  <c r="C1171" i="150"/>
  <c r="AS1171" i="150" s="1"/>
  <c r="AT1170" i="150"/>
  <c r="K1170" i="150"/>
  <c r="J1170" i="150"/>
  <c r="I1170" i="150"/>
  <c r="H1170" i="150"/>
  <c r="G1170" i="150"/>
  <c r="F1170" i="150"/>
  <c r="C1170" i="150"/>
  <c r="AS1170" i="150" s="1"/>
  <c r="AT1169" i="150"/>
  <c r="K1169" i="150"/>
  <c r="J1169" i="150"/>
  <c r="I1169" i="150"/>
  <c r="H1169" i="150"/>
  <c r="G1169" i="150"/>
  <c r="F1169" i="150"/>
  <c r="C1169" i="150"/>
  <c r="AS1169" i="150" s="1"/>
  <c r="AT1168" i="150"/>
  <c r="K1168" i="150"/>
  <c r="J1168" i="150"/>
  <c r="I1168" i="150"/>
  <c r="H1168" i="150"/>
  <c r="G1168" i="150"/>
  <c r="F1168" i="150"/>
  <c r="C1168" i="150"/>
  <c r="AT1167" i="150"/>
  <c r="K1167" i="150"/>
  <c r="J1167" i="150"/>
  <c r="I1167" i="150"/>
  <c r="H1167" i="150"/>
  <c r="G1167" i="150"/>
  <c r="F1167" i="150"/>
  <c r="C1167" i="150"/>
  <c r="AS1167" i="150" s="1"/>
  <c r="AT1166" i="150"/>
  <c r="K1166" i="150"/>
  <c r="J1166" i="150"/>
  <c r="I1166" i="150"/>
  <c r="H1166" i="150"/>
  <c r="G1166" i="150"/>
  <c r="F1166" i="150"/>
  <c r="C1166" i="150"/>
  <c r="AS1166" i="150" s="1"/>
  <c r="AT1165" i="150"/>
  <c r="K1165" i="150"/>
  <c r="J1165" i="150"/>
  <c r="I1165" i="150"/>
  <c r="H1165" i="150"/>
  <c r="G1165" i="150"/>
  <c r="F1165" i="150"/>
  <c r="C1165" i="150"/>
  <c r="AS1165" i="150" s="1"/>
  <c r="AT1164" i="150"/>
  <c r="K1164" i="150"/>
  <c r="J1164" i="150"/>
  <c r="I1164" i="150"/>
  <c r="H1164" i="150"/>
  <c r="G1164" i="150"/>
  <c r="F1164" i="150"/>
  <c r="C1164" i="150"/>
  <c r="AS1164" i="150" s="1"/>
  <c r="AT1163" i="150"/>
  <c r="K1163" i="150"/>
  <c r="J1163" i="150"/>
  <c r="I1163" i="150"/>
  <c r="H1163" i="150"/>
  <c r="G1163" i="150"/>
  <c r="F1163" i="150"/>
  <c r="C1163" i="150"/>
  <c r="AT1162" i="150"/>
  <c r="K1162" i="150"/>
  <c r="J1162" i="150"/>
  <c r="I1162" i="150"/>
  <c r="H1162" i="150"/>
  <c r="G1162" i="150"/>
  <c r="F1162" i="150"/>
  <c r="C1162" i="150"/>
  <c r="AT1161" i="150"/>
  <c r="K1161" i="150"/>
  <c r="J1161" i="150"/>
  <c r="I1161" i="150"/>
  <c r="H1161" i="150"/>
  <c r="G1161" i="150"/>
  <c r="F1161" i="150"/>
  <c r="C1161" i="150"/>
  <c r="AS1161" i="150" s="1"/>
  <c r="AT1160" i="150"/>
  <c r="K1160" i="150"/>
  <c r="J1160" i="150"/>
  <c r="I1160" i="150"/>
  <c r="H1160" i="150"/>
  <c r="G1160" i="150"/>
  <c r="F1160" i="150"/>
  <c r="C1160" i="150"/>
  <c r="AS1160" i="150" s="1"/>
  <c r="AT1159" i="150"/>
  <c r="K1159" i="150"/>
  <c r="J1159" i="150"/>
  <c r="I1159" i="150"/>
  <c r="H1159" i="150"/>
  <c r="G1159" i="150"/>
  <c r="F1159" i="150"/>
  <c r="C1159" i="150"/>
  <c r="AS1159" i="150" s="1"/>
  <c r="AT1158" i="150"/>
  <c r="K1158" i="150"/>
  <c r="J1158" i="150"/>
  <c r="I1158" i="150"/>
  <c r="H1158" i="150"/>
  <c r="G1158" i="150"/>
  <c r="F1158" i="150"/>
  <c r="C1158" i="150"/>
  <c r="AT1157" i="150"/>
  <c r="K1157" i="150"/>
  <c r="J1157" i="150"/>
  <c r="I1157" i="150"/>
  <c r="H1157" i="150"/>
  <c r="G1157" i="150"/>
  <c r="F1157" i="150"/>
  <c r="C1157" i="150"/>
  <c r="AS1157" i="150" s="1"/>
  <c r="AT1156" i="150"/>
  <c r="K1156" i="150"/>
  <c r="J1156" i="150"/>
  <c r="I1156" i="150"/>
  <c r="H1156" i="150"/>
  <c r="G1156" i="150"/>
  <c r="F1156" i="150"/>
  <c r="C1156" i="150"/>
  <c r="AS1156" i="150" s="1"/>
  <c r="AT1155" i="150"/>
  <c r="K1155" i="150"/>
  <c r="J1155" i="150"/>
  <c r="I1155" i="150"/>
  <c r="H1155" i="150"/>
  <c r="G1155" i="150"/>
  <c r="F1155" i="150"/>
  <c r="C1155" i="150"/>
  <c r="AS1155" i="150" s="1"/>
  <c r="AT1154" i="150"/>
  <c r="K1154" i="150"/>
  <c r="J1154" i="150"/>
  <c r="I1154" i="150"/>
  <c r="H1154" i="150"/>
  <c r="G1154" i="150"/>
  <c r="F1154" i="150"/>
  <c r="C1154" i="150"/>
  <c r="AS1154" i="150" s="1"/>
  <c r="AT1153" i="150"/>
  <c r="K1153" i="150"/>
  <c r="J1153" i="150"/>
  <c r="I1153" i="150"/>
  <c r="H1153" i="150"/>
  <c r="G1153" i="150"/>
  <c r="F1153" i="150"/>
  <c r="C1153" i="150"/>
  <c r="AS1153" i="150" s="1"/>
  <c r="AT1152" i="150"/>
  <c r="K1152" i="150"/>
  <c r="J1152" i="150"/>
  <c r="I1152" i="150"/>
  <c r="H1152" i="150"/>
  <c r="G1152" i="150"/>
  <c r="F1152" i="150"/>
  <c r="C1152" i="150"/>
  <c r="AS1152" i="150" s="1"/>
  <c r="AT1151" i="150"/>
  <c r="K1151" i="150"/>
  <c r="J1151" i="150"/>
  <c r="I1151" i="150"/>
  <c r="H1151" i="150"/>
  <c r="G1151" i="150"/>
  <c r="F1151" i="150"/>
  <c r="C1151" i="150"/>
  <c r="AS1151" i="150" s="1"/>
  <c r="AT1150" i="150"/>
  <c r="K1150" i="150"/>
  <c r="J1150" i="150"/>
  <c r="I1150" i="150"/>
  <c r="H1150" i="150"/>
  <c r="G1150" i="150"/>
  <c r="F1150" i="150"/>
  <c r="C1150" i="150"/>
  <c r="AS1150" i="150" s="1"/>
  <c r="AT1149" i="150"/>
  <c r="K1149" i="150"/>
  <c r="J1149" i="150"/>
  <c r="I1149" i="150"/>
  <c r="H1149" i="150"/>
  <c r="G1149" i="150"/>
  <c r="F1149" i="150"/>
  <c r="C1149" i="150"/>
  <c r="AS1149" i="150" s="1"/>
  <c r="AT1148" i="150"/>
  <c r="K1148" i="150"/>
  <c r="J1148" i="150"/>
  <c r="I1148" i="150"/>
  <c r="H1148" i="150"/>
  <c r="G1148" i="150"/>
  <c r="F1148" i="150"/>
  <c r="C1148" i="150"/>
  <c r="AS1148" i="150" s="1"/>
  <c r="AT1147" i="150"/>
  <c r="K1147" i="150"/>
  <c r="J1147" i="150"/>
  <c r="I1147" i="150"/>
  <c r="H1147" i="150"/>
  <c r="G1147" i="150"/>
  <c r="F1147" i="150"/>
  <c r="C1147" i="150"/>
  <c r="AS1147" i="150" s="1"/>
  <c r="AT1146" i="150"/>
  <c r="K1146" i="150"/>
  <c r="J1146" i="150"/>
  <c r="I1146" i="150"/>
  <c r="H1146" i="150"/>
  <c r="G1146" i="150"/>
  <c r="F1146" i="150"/>
  <c r="C1146" i="150"/>
  <c r="AT1145" i="150"/>
  <c r="K1145" i="150"/>
  <c r="J1145" i="150"/>
  <c r="I1145" i="150"/>
  <c r="H1145" i="150"/>
  <c r="G1145" i="150"/>
  <c r="F1145" i="150"/>
  <c r="C1145" i="150"/>
  <c r="AS1145" i="150" s="1"/>
  <c r="AT1144" i="150"/>
  <c r="K1144" i="150"/>
  <c r="J1144" i="150"/>
  <c r="I1144" i="150"/>
  <c r="H1144" i="150"/>
  <c r="G1144" i="150"/>
  <c r="F1144" i="150"/>
  <c r="C1144" i="150"/>
  <c r="AS1144" i="150" s="1"/>
  <c r="AT1143" i="150"/>
  <c r="K1143" i="150"/>
  <c r="J1143" i="150"/>
  <c r="I1143" i="150"/>
  <c r="H1143" i="150"/>
  <c r="G1143" i="150"/>
  <c r="F1143" i="150"/>
  <c r="C1143" i="150"/>
  <c r="AS1143" i="150" s="1"/>
  <c r="AT1142" i="150"/>
  <c r="K1142" i="150"/>
  <c r="J1142" i="150"/>
  <c r="I1142" i="150"/>
  <c r="H1142" i="150"/>
  <c r="G1142" i="150"/>
  <c r="F1142" i="150"/>
  <c r="C1142" i="150"/>
  <c r="AS1142" i="150" s="1"/>
  <c r="AT1141" i="150"/>
  <c r="K1141" i="150"/>
  <c r="J1141" i="150"/>
  <c r="I1141" i="150"/>
  <c r="H1141" i="150"/>
  <c r="G1141" i="150"/>
  <c r="F1141" i="150"/>
  <c r="C1141" i="150"/>
  <c r="AS1141" i="150" s="1"/>
  <c r="AT1140" i="150"/>
  <c r="K1140" i="150"/>
  <c r="J1140" i="150"/>
  <c r="I1140" i="150"/>
  <c r="H1140" i="150"/>
  <c r="G1140" i="150"/>
  <c r="F1140" i="150"/>
  <c r="C1140" i="150"/>
  <c r="AS1140" i="150" s="1"/>
  <c r="AT1139" i="150"/>
  <c r="K1139" i="150"/>
  <c r="J1139" i="150"/>
  <c r="I1139" i="150"/>
  <c r="H1139" i="150"/>
  <c r="G1139" i="150"/>
  <c r="F1139" i="150"/>
  <c r="C1139" i="150"/>
  <c r="AS1139" i="150" s="1"/>
  <c r="AT1138" i="150"/>
  <c r="K1138" i="150"/>
  <c r="J1138" i="150"/>
  <c r="I1138" i="150"/>
  <c r="H1138" i="150"/>
  <c r="G1138" i="150"/>
  <c r="F1138" i="150"/>
  <c r="C1138" i="150"/>
  <c r="AS1138" i="150" s="1"/>
  <c r="AT1137" i="150"/>
  <c r="K1137" i="150"/>
  <c r="J1137" i="150"/>
  <c r="I1137" i="150"/>
  <c r="H1137" i="150"/>
  <c r="G1137" i="150"/>
  <c r="F1137" i="150"/>
  <c r="C1137" i="150"/>
  <c r="AS1137" i="150" s="1"/>
  <c r="AT1136" i="150"/>
  <c r="K1136" i="150"/>
  <c r="J1136" i="150"/>
  <c r="I1136" i="150"/>
  <c r="H1136" i="150"/>
  <c r="G1136" i="150"/>
  <c r="F1136" i="150"/>
  <c r="C1136" i="150"/>
  <c r="AS1136" i="150" s="1"/>
  <c r="AT1135" i="150"/>
  <c r="K1135" i="150"/>
  <c r="J1135" i="150"/>
  <c r="I1135" i="150"/>
  <c r="H1135" i="150"/>
  <c r="G1135" i="150"/>
  <c r="F1135" i="150"/>
  <c r="C1135" i="150"/>
  <c r="AS1135" i="150" s="1"/>
  <c r="AT1134" i="150"/>
  <c r="K1134" i="150"/>
  <c r="J1134" i="150"/>
  <c r="I1134" i="150"/>
  <c r="H1134" i="150"/>
  <c r="G1134" i="150"/>
  <c r="F1134" i="150"/>
  <c r="C1134" i="150"/>
  <c r="AS1134" i="150" s="1"/>
  <c r="AT1133" i="150"/>
  <c r="K1133" i="150"/>
  <c r="J1133" i="150"/>
  <c r="I1133" i="150"/>
  <c r="H1133" i="150"/>
  <c r="G1133" i="150"/>
  <c r="F1133" i="150"/>
  <c r="C1133" i="150"/>
  <c r="AS1133" i="150" s="1"/>
  <c r="AT1132" i="150"/>
  <c r="K1132" i="150"/>
  <c r="J1132" i="150"/>
  <c r="I1132" i="150"/>
  <c r="H1132" i="150"/>
  <c r="G1132" i="150"/>
  <c r="F1132" i="150"/>
  <c r="C1132" i="150"/>
  <c r="AS1132" i="150" s="1"/>
  <c r="AT1131" i="150"/>
  <c r="K1131" i="150"/>
  <c r="J1131" i="150"/>
  <c r="I1131" i="150"/>
  <c r="H1131" i="150"/>
  <c r="G1131" i="150"/>
  <c r="F1131" i="150"/>
  <c r="C1131" i="150"/>
  <c r="AS1131" i="150" s="1"/>
  <c r="AT1130" i="150"/>
  <c r="K1130" i="150"/>
  <c r="J1130" i="150"/>
  <c r="I1130" i="150"/>
  <c r="H1130" i="150"/>
  <c r="G1130" i="150"/>
  <c r="F1130" i="150"/>
  <c r="C1130" i="150"/>
  <c r="AS1130" i="150" s="1"/>
  <c r="AT1129" i="150"/>
  <c r="K1129" i="150"/>
  <c r="J1129" i="150"/>
  <c r="I1129" i="150"/>
  <c r="H1129" i="150"/>
  <c r="G1129" i="150"/>
  <c r="F1129" i="150"/>
  <c r="C1129" i="150"/>
  <c r="AT1128" i="150"/>
  <c r="K1128" i="150"/>
  <c r="J1128" i="150"/>
  <c r="I1128" i="150"/>
  <c r="H1128" i="150"/>
  <c r="G1128" i="150"/>
  <c r="F1128" i="150"/>
  <c r="C1128" i="150"/>
  <c r="AS1128" i="150" s="1"/>
  <c r="AT1127" i="150"/>
  <c r="K1127" i="150"/>
  <c r="J1127" i="150"/>
  <c r="I1127" i="150"/>
  <c r="H1127" i="150"/>
  <c r="G1127" i="150"/>
  <c r="F1127" i="150"/>
  <c r="C1127" i="150"/>
  <c r="AS1127" i="150" s="1"/>
  <c r="AT1126" i="150"/>
  <c r="K1126" i="150"/>
  <c r="J1126" i="150"/>
  <c r="I1126" i="150"/>
  <c r="H1126" i="150"/>
  <c r="G1126" i="150"/>
  <c r="F1126" i="150"/>
  <c r="C1126" i="150"/>
  <c r="AS1126" i="150" s="1"/>
  <c r="AT1125" i="150"/>
  <c r="K1125" i="150"/>
  <c r="J1125" i="150"/>
  <c r="I1125" i="150"/>
  <c r="H1125" i="150"/>
  <c r="G1125" i="150"/>
  <c r="F1125" i="150"/>
  <c r="C1125" i="150"/>
  <c r="AS1125" i="150" s="1"/>
  <c r="AT1124" i="150"/>
  <c r="K1124" i="150"/>
  <c r="J1124" i="150"/>
  <c r="I1124" i="150"/>
  <c r="H1124" i="150"/>
  <c r="G1124" i="150"/>
  <c r="F1124" i="150"/>
  <c r="C1124" i="150"/>
  <c r="AS1124" i="150" s="1"/>
  <c r="AT1123" i="150"/>
  <c r="K1123" i="150"/>
  <c r="J1123" i="150"/>
  <c r="I1123" i="150"/>
  <c r="H1123" i="150"/>
  <c r="G1123" i="150"/>
  <c r="F1123" i="150"/>
  <c r="C1123" i="150"/>
  <c r="AS1123" i="150" s="1"/>
  <c r="AT1122" i="150"/>
  <c r="K1122" i="150"/>
  <c r="J1122" i="150"/>
  <c r="I1122" i="150"/>
  <c r="H1122" i="150"/>
  <c r="G1122" i="150"/>
  <c r="F1122" i="150"/>
  <c r="C1122" i="150"/>
  <c r="AS1122" i="150" s="1"/>
  <c r="AT1121" i="150"/>
  <c r="K1121" i="150"/>
  <c r="J1121" i="150"/>
  <c r="I1121" i="150"/>
  <c r="H1121" i="150"/>
  <c r="G1121" i="150"/>
  <c r="F1121" i="150"/>
  <c r="C1121" i="150"/>
  <c r="AS1121" i="150" s="1"/>
  <c r="AT1120" i="150"/>
  <c r="K1120" i="150"/>
  <c r="J1120" i="150"/>
  <c r="I1120" i="150"/>
  <c r="H1120" i="150"/>
  <c r="G1120" i="150"/>
  <c r="F1120" i="150"/>
  <c r="C1120" i="150"/>
  <c r="AS1120" i="150" s="1"/>
  <c r="AT1119" i="150"/>
  <c r="K1119" i="150"/>
  <c r="J1119" i="150"/>
  <c r="I1119" i="150"/>
  <c r="H1119" i="150"/>
  <c r="G1119" i="150"/>
  <c r="F1119" i="150"/>
  <c r="C1119" i="150"/>
  <c r="AS1119" i="150" s="1"/>
  <c r="AT1118" i="150"/>
  <c r="K1118" i="150"/>
  <c r="J1118" i="150"/>
  <c r="I1118" i="150"/>
  <c r="H1118" i="150"/>
  <c r="G1118" i="150"/>
  <c r="F1118" i="150"/>
  <c r="C1118" i="150"/>
  <c r="AS1118" i="150" s="1"/>
  <c r="AT1117" i="150"/>
  <c r="K1117" i="150"/>
  <c r="J1117" i="150"/>
  <c r="I1117" i="150"/>
  <c r="H1117" i="150"/>
  <c r="G1117" i="150"/>
  <c r="F1117" i="150"/>
  <c r="C1117" i="150"/>
  <c r="AS1117" i="150" s="1"/>
  <c r="AT1116" i="150"/>
  <c r="K1116" i="150"/>
  <c r="J1116" i="150"/>
  <c r="I1116" i="150"/>
  <c r="H1116" i="150"/>
  <c r="G1116" i="150"/>
  <c r="F1116" i="150"/>
  <c r="C1116" i="150"/>
  <c r="AS1116" i="150" s="1"/>
  <c r="AT1115" i="150"/>
  <c r="K1115" i="150"/>
  <c r="J1115" i="150"/>
  <c r="I1115" i="150"/>
  <c r="H1115" i="150"/>
  <c r="G1115" i="150"/>
  <c r="F1115" i="150"/>
  <c r="C1115" i="150"/>
  <c r="AS1115" i="150" s="1"/>
  <c r="AT1114" i="150"/>
  <c r="K1114" i="150"/>
  <c r="J1114" i="150"/>
  <c r="I1114" i="150"/>
  <c r="H1114" i="150"/>
  <c r="G1114" i="150"/>
  <c r="F1114" i="150"/>
  <c r="C1114" i="150"/>
  <c r="AS1114" i="150" s="1"/>
  <c r="AT1113" i="150"/>
  <c r="K1113" i="150"/>
  <c r="J1113" i="150"/>
  <c r="I1113" i="150"/>
  <c r="H1113" i="150"/>
  <c r="G1113" i="150"/>
  <c r="F1113" i="150"/>
  <c r="C1113" i="150"/>
  <c r="AS1113" i="150" s="1"/>
  <c r="AT1112" i="150"/>
  <c r="K1112" i="150"/>
  <c r="J1112" i="150"/>
  <c r="I1112" i="150"/>
  <c r="H1112" i="150"/>
  <c r="G1112" i="150"/>
  <c r="F1112" i="150"/>
  <c r="C1112" i="150"/>
  <c r="AS1112" i="150" s="1"/>
  <c r="AT1111" i="150"/>
  <c r="K1111" i="150"/>
  <c r="J1111" i="150"/>
  <c r="I1111" i="150"/>
  <c r="H1111" i="150"/>
  <c r="G1111" i="150"/>
  <c r="F1111" i="150"/>
  <c r="C1111" i="150"/>
  <c r="AS1111" i="150" s="1"/>
  <c r="AT1110" i="150"/>
  <c r="K1110" i="150"/>
  <c r="J1110" i="150"/>
  <c r="I1110" i="150"/>
  <c r="H1110" i="150"/>
  <c r="G1110" i="150"/>
  <c r="F1110" i="150"/>
  <c r="C1110" i="150"/>
  <c r="AS1110" i="150" s="1"/>
  <c r="AT1109" i="150"/>
  <c r="K1109" i="150"/>
  <c r="J1109" i="150"/>
  <c r="I1109" i="150"/>
  <c r="H1109" i="150"/>
  <c r="G1109" i="150"/>
  <c r="F1109" i="150"/>
  <c r="C1109" i="150"/>
  <c r="AS1109" i="150" s="1"/>
  <c r="AT1108" i="150"/>
  <c r="K1108" i="150"/>
  <c r="J1108" i="150"/>
  <c r="I1108" i="150"/>
  <c r="H1108" i="150"/>
  <c r="G1108" i="150"/>
  <c r="F1108" i="150"/>
  <c r="C1108" i="150"/>
  <c r="AS1108" i="150" s="1"/>
  <c r="AT1107" i="150"/>
  <c r="K1107" i="150"/>
  <c r="J1107" i="150"/>
  <c r="I1107" i="150"/>
  <c r="H1107" i="150"/>
  <c r="G1107" i="150"/>
  <c r="F1107" i="150"/>
  <c r="C1107" i="150"/>
  <c r="AS1107" i="150" s="1"/>
  <c r="AT1106" i="150"/>
  <c r="K1106" i="150"/>
  <c r="J1106" i="150"/>
  <c r="I1106" i="150"/>
  <c r="H1106" i="150"/>
  <c r="G1106" i="150"/>
  <c r="F1106" i="150"/>
  <c r="C1106" i="150"/>
  <c r="AS1106" i="150" s="1"/>
  <c r="AT1105" i="150"/>
  <c r="K1105" i="150"/>
  <c r="J1105" i="150"/>
  <c r="I1105" i="150"/>
  <c r="H1105" i="150"/>
  <c r="G1105" i="150"/>
  <c r="F1105" i="150"/>
  <c r="C1105" i="150"/>
  <c r="AS1105" i="150" s="1"/>
  <c r="AT1104" i="150"/>
  <c r="K1104" i="150"/>
  <c r="J1104" i="150"/>
  <c r="I1104" i="150"/>
  <c r="H1104" i="150"/>
  <c r="G1104" i="150"/>
  <c r="F1104" i="150"/>
  <c r="C1104" i="150"/>
  <c r="AS1104" i="150" s="1"/>
  <c r="AT1103" i="150"/>
  <c r="K1103" i="150"/>
  <c r="J1103" i="150"/>
  <c r="I1103" i="150"/>
  <c r="H1103" i="150"/>
  <c r="G1103" i="150"/>
  <c r="F1103" i="150"/>
  <c r="C1103" i="150"/>
  <c r="AS1103" i="150" s="1"/>
  <c r="AT1102" i="150"/>
  <c r="K1102" i="150"/>
  <c r="J1102" i="150"/>
  <c r="I1102" i="150"/>
  <c r="H1102" i="150"/>
  <c r="G1102" i="150"/>
  <c r="F1102" i="150"/>
  <c r="C1102" i="150"/>
  <c r="AS1102" i="150" s="1"/>
  <c r="AT1101" i="150"/>
  <c r="K1101" i="150"/>
  <c r="J1101" i="150"/>
  <c r="I1101" i="150"/>
  <c r="H1101" i="150"/>
  <c r="G1101" i="150"/>
  <c r="F1101" i="150"/>
  <c r="C1101" i="150"/>
  <c r="AS1101" i="150" s="1"/>
  <c r="AT1100" i="150"/>
  <c r="K1100" i="150"/>
  <c r="J1100" i="150"/>
  <c r="I1100" i="150"/>
  <c r="H1100" i="150"/>
  <c r="G1100" i="150"/>
  <c r="F1100" i="150"/>
  <c r="C1100" i="150"/>
  <c r="AT1099" i="150"/>
  <c r="K1099" i="150"/>
  <c r="J1099" i="150"/>
  <c r="I1099" i="150"/>
  <c r="H1099" i="150"/>
  <c r="G1099" i="150"/>
  <c r="F1099" i="150"/>
  <c r="C1099" i="150"/>
  <c r="AS1099" i="150" s="1"/>
  <c r="AT1098" i="150"/>
  <c r="K1098" i="150"/>
  <c r="J1098" i="150"/>
  <c r="I1098" i="150"/>
  <c r="H1098" i="150"/>
  <c r="G1098" i="150"/>
  <c r="F1098" i="150"/>
  <c r="C1098" i="150"/>
  <c r="AS1098" i="150" s="1"/>
  <c r="AT1097" i="150"/>
  <c r="K1097" i="150"/>
  <c r="J1097" i="150"/>
  <c r="I1097" i="150"/>
  <c r="H1097" i="150"/>
  <c r="G1097" i="150"/>
  <c r="F1097" i="150"/>
  <c r="C1097" i="150"/>
  <c r="AS1097" i="150" s="1"/>
  <c r="AT1096" i="150"/>
  <c r="K1096" i="150"/>
  <c r="J1096" i="150"/>
  <c r="I1096" i="150"/>
  <c r="H1096" i="150"/>
  <c r="G1096" i="150"/>
  <c r="F1096" i="150"/>
  <c r="C1096" i="150"/>
  <c r="AS1096" i="150" s="1"/>
  <c r="AT1095" i="150"/>
  <c r="K1095" i="150"/>
  <c r="J1095" i="150"/>
  <c r="I1095" i="150"/>
  <c r="H1095" i="150"/>
  <c r="G1095" i="150"/>
  <c r="F1095" i="150"/>
  <c r="C1095" i="150"/>
  <c r="AS1095" i="150" s="1"/>
  <c r="AT1094" i="150"/>
  <c r="K1094" i="150"/>
  <c r="J1094" i="150"/>
  <c r="I1094" i="150"/>
  <c r="H1094" i="150"/>
  <c r="G1094" i="150"/>
  <c r="F1094" i="150"/>
  <c r="C1094" i="150"/>
  <c r="AS1094" i="150" s="1"/>
  <c r="AT1093" i="150"/>
  <c r="K1093" i="150"/>
  <c r="J1093" i="150"/>
  <c r="I1093" i="150"/>
  <c r="H1093" i="150"/>
  <c r="G1093" i="150"/>
  <c r="F1093" i="150"/>
  <c r="C1093" i="150"/>
  <c r="AS1093" i="150" s="1"/>
  <c r="AT1092" i="150"/>
  <c r="K1092" i="150"/>
  <c r="J1092" i="150"/>
  <c r="I1092" i="150"/>
  <c r="H1092" i="150"/>
  <c r="G1092" i="150"/>
  <c r="F1092" i="150"/>
  <c r="C1092" i="150"/>
  <c r="AS1092" i="150" s="1"/>
  <c r="AT1091" i="150"/>
  <c r="K1091" i="150"/>
  <c r="J1091" i="150"/>
  <c r="I1091" i="150"/>
  <c r="H1091" i="150"/>
  <c r="G1091" i="150"/>
  <c r="F1091" i="150"/>
  <c r="C1091" i="150"/>
  <c r="AS1091" i="150" s="1"/>
  <c r="AT1090" i="150"/>
  <c r="K1090" i="150"/>
  <c r="J1090" i="150"/>
  <c r="I1090" i="150"/>
  <c r="H1090" i="150"/>
  <c r="G1090" i="150"/>
  <c r="F1090" i="150"/>
  <c r="C1090" i="150"/>
  <c r="AS1090" i="150" s="1"/>
  <c r="AT1089" i="150"/>
  <c r="K1089" i="150"/>
  <c r="J1089" i="150"/>
  <c r="I1089" i="150"/>
  <c r="H1089" i="150"/>
  <c r="G1089" i="150"/>
  <c r="F1089" i="150"/>
  <c r="C1089" i="150"/>
  <c r="AS1089" i="150" s="1"/>
  <c r="AT1088" i="150"/>
  <c r="K1088" i="150"/>
  <c r="J1088" i="150"/>
  <c r="I1088" i="150"/>
  <c r="H1088" i="150"/>
  <c r="G1088" i="150"/>
  <c r="F1088" i="150"/>
  <c r="C1088" i="150"/>
  <c r="AS1088" i="150" s="1"/>
  <c r="AT1087" i="150"/>
  <c r="K1087" i="150"/>
  <c r="J1087" i="150"/>
  <c r="I1087" i="150"/>
  <c r="H1087" i="150"/>
  <c r="G1087" i="150"/>
  <c r="F1087" i="150"/>
  <c r="C1087" i="150"/>
  <c r="AS1087" i="150" s="1"/>
  <c r="AT1086" i="150"/>
  <c r="K1086" i="150"/>
  <c r="J1086" i="150"/>
  <c r="I1086" i="150"/>
  <c r="H1086" i="150"/>
  <c r="G1086" i="150"/>
  <c r="F1086" i="150"/>
  <c r="C1086" i="150"/>
  <c r="AS1086" i="150" s="1"/>
  <c r="AT1085" i="150"/>
  <c r="K1085" i="150"/>
  <c r="J1085" i="150"/>
  <c r="I1085" i="150"/>
  <c r="H1085" i="150"/>
  <c r="G1085" i="150"/>
  <c r="F1085" i="150"/>
  <c r="C1085" i="150"/>
  <c r="AS1085" i="150" s="1"/>
  <c r="AT1084" i="150"/>
  <c r="K1084" i="150"/>
  <c r="J1084" i="150"/>
  <c r="I1084" i="150"/>
  <c r="H1084" i="150"/>
  <c r="G1084" i="150"/>
  <c r="F1084" i="150"/>
  <c r="C1084" i="150"/>
  <c r="AS1084" i="150" s="1"/>
  <c r="AT1083" i="150"/>
  <c r="K1083" i="150"/>
  <c r="J1083" i="150"/>
  <c r="I1083" i="150"/>
  <c r="H1083" i="150"/>
  <c r="G1083" i="150"/>
  <c r="F1083" i="150"/>
  <c r="C1083" i="150"/>
  <c r="AS1083" i="150" s="1"/>
  <c r="AT1082" i="150"/>
  <c r="K1082" i="150"/>
  <c r="J1082" i="150"/>
  <c r="I1082" i="150"/>
  <c r="H1082" i="150"/>
  <c r="G1082" i="150"/>
  <c r="F1082" i="150"/>
  <c r="C1082" i="150"/>
  <c r="AS1082" i="150" s="1"/>
  <c r="AT1081" i="150"/>
  <c r="K1081" i="150"/>
  <c r="J1081" i="150"/>
  <c r="I1081" i="150"/>
  <c r="H1081" i="150"/>
  <c r="G1081" i="150"/>
  <c r="F1081" i="150"/>
  <c r="C1081" i="150"/>
  <c r="AS1081" i="150" s="1"/>
  <c r="AT1080" i="150"/>
  <c r="K1080" i="150"/>
  <c r="J1080" i="150"/>
  <c r="I1080" i="150"/>
  <c r="H1080" i="150"/>
  <c r="G1080" i="150"/>
  <c r="F1080" i="150"/>
  <c r="C1080" i="150"/>
  <c r="AS1080" i="150" s="1"/>
  <c r="AT1079" i="150"/>
  <c r="K1079" i="150"/>
  <c r="J1079" i="150"/>
  <c r="I1079" i="150"/>
  <c r="H1079" i="150"/>
  <c r="G1079" i="150"/>
  <c r="F1079" i="150"/>
  <c r="C1079" i="150"/>
  <c r="AS1079" i="150" s="1"/>
  <c r="AT1078" i="150"/>
  <c r="K1078" i="150"/>
  <c r="J1078" i="150"/>
  <c r="I1078" i="150"/>
  <c r="H1078" i="150"/>
  <c r="G1078" i="150"/>
  <c r="F1078" i="150"/>
  <c r="C1078" i="150"/>
  <c r="AS1078" i="150" s="1"/>
  <c r="AT1077" i="150"/>
  <c r="K1077" i="150"/>
  <c r="J1077" i="150"/>
  <c r="I1077" i="150"/>
  <c r="H1077" i="150"/>
  <c r="G1077" i="150"/>
  <c r="F1077" i="150"/>
  <c r="C1077" i="150"/>
  <c r="AS1077" i="150" s="1"/>
  <c r="AT1076" i="150"/>
  <c r="K1076" i="150"/>
  <c r="J1076" i="150"/>
  <c r="I1076" i="150"/>
  <c r="H1076" i="150"/>
  <c r="G1076" i="150"/>
  <c r="F1076" i="150"/>
  <c r="C1076" i="150"/>
  <c r="AS1076" i="150" s="1"/>
  <c r="AT1075" i="150"/>
  <c r="K1075" i="150"/>
  <c r="J1075" i="150"/>
  <c r="I1075" i="150"/>
  <c r="H1075" i="150"/>
  <c r="G1075" i="150"/>
  <c r="F1075" i="150"/>
  <c r="C1075" i="150"/>
  <c r="AS1075" i="150" s="1"/>
  <c r="AT1074" i="150"/>
  <c r="K1074" i="150"/>
  <c r="J1074" i="150"/>
  <c r="I1074" i="150"/>
  <c r="H1074" i="150"/>
  <c r="G1074" i="150"/>
  <c r="F1074" i="150"/>
  <c r="C1074" i="150"/>
  <c r="AS1074" i="150" s="1"/>
  <c r="AT1073" i="150"/>
  <c r="K1073" i="150"/>
  <c r="J1073" i="150"/>
  <c r="I1073" i="150"/>
  <c r="H1073" i="150"/>
  <c r="G1073" i="150"/>
  <c r="F1073" i="150"/>
  <c r="C1073" i="150"/>
  <c r="AS1073" i="150" s="1"/>
  <c r="AT1072" i="150"/>
  <c r="K1072" i="150"/>
  <c r="J1072" i="150"/>
  <c r="I1072" i="150"/>
  <c r="H1072" i="150"/>
  <c r="G1072" i="150"/>
  <c r="F1072" i="150"/>
  <c r="C1072" i="150"/>
  <c r="AT1071" i="150"/>
  <c r="K1071" i="150"/>
  <c r="J1071" i="150"/>
  <c r="I1071" i="150"/>
  <c r="H1071" i="150"/>
  <c r="G1071" i="150"/>
  <c r="F1071" i="150"/>
  <c r="C1071" i="150"/>
  <c r="AS1071" i="150" s="1"/>
  <c r="AT1070" i="150"/>
  <c r="K1070" i="150"/>
  <c r="J1070" i="150"/>
  <c r="I1070" i="150"/>
  <c r="H1070" i="150"/>
  <c r="G1070" i="150"/>
  <c r="F1070" i="150"/>
  <c r="C1070" i="150"/>
  <c r="AS1070" i="150" s="1"/>
  <c r="AT1069" i="150"/>
  <c r="K1069" i="150"/>
  <c r="J1069" i="150"/>
  <c r="I1069" i="150"/>
  <c r="H1069" i="150"/>
  <c r="G1069" i="150"/>
  <c r="F1069" i="150"/>
  <c r="C1069" i="150"/>
  <c r="AS1069" i="150" s="1"/>
  <c r="AT1068" i="150"/>
  <c r="K1068" i="150"/>
  <c r="J1068" i="150"/>
  <c r="I1068" i="150"/>
  <c r="H1068" i="150"/>
  <c r="G1068" i="150"/>
  <c r="F1068" i="150"/>
  <c r="C1068" i="150"/>
  <c r="AS1068" i="150" s="1"/>
  <c r="AT1067" i="150"/>
  <c r="K1067" i="150"/>
  <c r="J1067" i="150"/>
  <c r="I1067" i="150"/>
  <c r="H1067" i="150"/>
  <c r="G1067" i="150"/>
  <c r="F1067" i="150"/>
  <c r="C1067" i="150"/>
  <c r="AS1067" i="150" s="1"/>
  <c r="AT1066" i="150"/>
  <c r="K1066" i="150"/>
  <c r="J1066" i="150"/>
  <c r="I1066" i="150"/>
  <c r="H1066" i="150"/>
  <c r="G1066" i="150"/>
  <c r="F1066" i="150"/>
  <c r="C1066" i="150"/>
  <c r="AS1066" i="150" s="1"/>
  <c r="AT1065" i="150"/>
  <c r="K1065" i="150"/>
  <c r="J1065" i="150"/>
  <c r="I1065" i="150"/>
  <c r="H1065" i="150"/>
  <c r="G1065" i="150"/>
  <c r="F1065" i="150"/>
  <c r="C1065" i="150"/>
  <c r="AS1065" i="150" s="1"/>
  <c r="AT1064" i="150"/>
  <c r="K1064" i="150"/>
  <c r="J1064" i="150"/>
  <c r="I1064" i="150"/>
  <c r="H1064" i="150"/>
  <c r="G1064" i="150"/>
  <c r="F1064" i="150"/>
  <c r="C1064" i="150"/>
  <c r="AS1064" i="150" s="1"/>
  <c r="AT1063" i="150"/>
  <c r="K1063" i="150"/>
  <c r="J1063" i="150"/>
  <c r="I1063" i="150"/>
  <c r="H1063" i="150"/>
  <c r="G1063" i="150"/>
  <c r="F1063" i="150"/>
  <c r="C1063" i="150"/>
  <c r="AS1063" i="150" s="1"/>
  <c r="AT1062" i="150"/>
  <c r="K1062" i="150"/>
  <c r="J1062" i="150"/>
  <c r="I1062" i="150"/>
  <c r="H1062" i="150"/>
  <c r="G1062" i="150"/>
  <c r="F1062" i="150"/>
  <c r="C1062" i="150"/>
  <c r="AS1062" i="150" s="1"/>
  <c r="AT1061" i="150"/>
  <c r="K1061" i="150"/>
  <c r="J1061" i="150"/>
  <c r="I1061" i="150"/>
  <c r="H1061" i="150"/>
  <c r="G1061" i="150"/>
  <c r="F1061" i="150"/>
  <c r="C1061" i="150"/>
  <c r="AS1061" i="150" s="1"/>
  <c r="AT1060" i="150"/>
  <c r="K1060" i="150"/>
  <c r="J1060" i="150"/>
  <c r="I1060" i="150"/>
  <c r="H1060" i="150"/>
  <c r="G1060" i="150"/>
  <c r="F1060" i="150"/>
  <c r="C1060" i="150"/>
  <c r="AS1060" i="150" s="1"/>
  <c r="AT1059" i="150"/>
  <c r="K1059" i="150"/>
  <c r="J1059" i="150"/>
  <c r="I1059" i="150"/>
  <c r="H1059" i="150"/>
  <c r="G1059" i="150"/>
  <c r="F1059" i="150"/>
  <c r="C1059" i="150"/>
  <c r="AS1059" i="150" s="1"/>
  <c r="AT1058" i="150"/>
  <c r="K1058" i="150"/>
  <c r="J1058" i="150"/>
  <c r="I1058" i="150"/>
  <c r="H1058" i="150"/>
  <c r="G1058" i="150"/>
  <c r="F1058" i="150"/>
  <c r="C1058" i="150"/>
  <c r="AS1058" i="150" s="1"/>
  <c r="AT1057" i="150"/>
  <c r="K1057" i="150"/>
  <c r="J1057" i="150"/>
  <c r="I1057" i="150"/>
  <c r="H1057" i="150"/>
  <c r="G1057" i="150"/>
  <c r="F1057" i="150"/>
  <c r="C1057" i="150"/>
  <c r="AS1057" i="150" s="1"/>
  <c r="AT1056" i="150"/>
  <c r="K1056" i="150"/>
  <c r="J1056" i="150"/>
  <c r="I1056" i="150"/>
  <c r="H1056" i="150"/>
  <c r="G1056" i="150"/>
  <c r="F1056" i="150"/>
  <c r="C1056" i="150"/>
  <c r="AT1055" i="150"/>
  <c r="K1055" i="150"/>
  <c r="J1055" i="150"/>
  <c r="I1055" i="150"/>
  <c r="H1055" i="150"/>
  <c r="G1055" i="150"/>
  <c r="F1055" i="150"/>
  <c r="C1055" i="150"/>
  <c r="AS1055" i="150" s="1"/>
  <c r="AT1054" i="150"/>
  <c r="K1054" i="150"/>
  <c r="J1054" i="150"/>
  <c r="I1054" i="150"/>
  <c r="H1054" i="150"/>
  <c r="G1054" i="150"/>
  <c r="F1054" i="150"/>
  <c r="C1054" i="150"/>
  <c r="AS1054" i="150" s="1"/>
  <c r="AT1053" i="150"/>
  <c r="K1053" i="150"/>
  <c r="J1053" i="150"/>
  <c r="I1053" i="150"/>
  <c r="H1053" i="150"/>
  <c r="G1053" i="150"/>
  <c r="F1053" i="150"/>
  <c r="C1053" i="150"/>
  <c r="AS1053" i="150" s="1"/>
  <c r="AT1052" i="150"/>
  <c r="K1052" i="150"/>
  <c r="J1052" i="150"/>
  <c r="I1052" i="150"/>
  <c r="H1052" i="150"/>
  <c r="G1052" i="150"/>
  <c r="F1052" i="150"/>
  <c r="C1052" i="150"/>
  <c r="AS1052" i="150" s="1"/>
  <c r="AT1051" i="150"/>
  <c r="K1051" i="150"/>
  <c r="J1051" i="150"/>
  <c r="I1051" i="150"/>
  <c r="H1051" i="150"/>
  <c r="G1051" i="150"/>
  <c r="F1051" i="150"/>
  <c r="C1051" i="150"/>
  <c r="AS1051" i="150" s="1"/>
  <c r="AT1050" i="150"/>
  <c r="K1050" i="150"/>
  <c r="J1050" i="150"/>
  <c r="I1050" i="150"/>
  <c r="H1050" i="150"/>
  <c r="G1050" i="150"/>
  <c r="F1050" i="150"/>
  <c r="C1050" i="150"/>
  <c r="AS1050" i="150" s="1"/>
  <c r="AT1049" i="150"/>
  <c r="K1049" i="150"/>
  <c r="J1049" i="150"/>
  <c r="I1049" i="150"/>
  <c r="H1049" i="150"/>
  <c r="G1049" i="150"/>
  <c r="F1049" i="150"/>
  <c r="C1049" i="150"/>
  <c r="AS1049" i="150" s="1"/>
  <c r="AT1048" i="150"/>
  <c r="K1048" i="150"/>
  <c r="J1048" i="150"/>
  <c r="I1048" i="150"/>
  <c r="H1048" i="150"/>
  <c r="G1048" i="150"/>
  <c r="F1048" i="150"/>
  <c r="C1048" i="150"/>
  <c r="AS1048" i="150" s="1"/>
  <c r="AT1047" i="150"/>
  <c r="K1047" i="150"/>
  <c r="J1047" i="150"/>
  <c r="I1047" i="150"/>
  <c r="H1047" i="150"/>
  <c r="G1047" i="150"/>
  <c r="F1047" i="150"/>
  <c r="C1047" i="150"/>
  <c r="AS1047" i="150" s="1"/>
  <c r="AT1046" i="150"/>
  <c r="K1046" i="150"/>
  <c r="J1046" i="150"/>
  <c r="I1046" i="150"/>
  <c r="H1046" i="150"/>
  <c r="G1046" i="150"/>
  <c r="F1046" i="150"/>
  <c r="C1046" i="150"/>
  <c r="AS1046" i="150" s="1"/>
  <c r="AT1045" i="150"/>
  <c r="K1045" i="150"/>
  <c r="J1045" i="150"/>
  <c r="I1045" i="150"/>
  <c r="H1045" i="150"/>
  <c r="G1045" i="150"/>
  <c r="F1045" i="150"/>
  <c r="C1045" i="150"/>
  <c r="AS1045" i="150" s="1"/>
  <c r="AT1044" i="150"/>
  <c r="K1044" i="150"/>
  <c r="J1044" i="150"/>
  <c r="I1044" i="150"/>
  <c r="H1044" i="150"/>
  <c r="G1044" i="150"/>
  <c r="F1044" i="150"/>
  <c r="C1044" i="150"/>
  <c r="AS1044" i="150" s="1"/>
  <c r="AT1043" i="150"/>
  <c r="K1043" i="150"/>
  <c r="J1043" i="150"/>
  <c r="I1043" i="150"/>
  <c r="H1043" i="150"/>
  <c r="G1043" i="150"/>
  <c r="F1043" i="150"/>
  <c r="C1043" i="150"/>
  <c r="AS1043" i="150" s="1"/>
  <c r="AT1042" i="150"/>
  <c r="K1042" i="150"/>
  <c r="J1042" i="150"/>
  <c r="I1042" i="150"/>
  <c r="H1042" i="150"/>
  <c r="G1042" i="150"/>
  <c r="F1042" i="150"/>
  <c r="C1042" i="150"/>
  <c r="AS1042" i="150" s="1"/>
  <c r="AT1041" i="150"/>
  <c r="K1041" i="150"/>
  <c r="J1041" i="150"/>
  <c r="I1041" i="150"/>
  <c r="H1041" i="150"/>
  <c r="G1041" i="150"/>
  <c r="F1041" i="150"/>
  <c r="C1041" i="150"/>
  <c r="AS1041" i="150" s="1"/>
  <c r="AT1040" i="150"/>
  <c r="K1040" i="150"/>
  <c r="J1040" i="150"/>
  <c r="I1040" i="150"/>
  <c r="H1040" i="150"/>
  <c r="G1040" i="150"/>
  <c r="F1040" i="150"/>
  <c r="C1040" i="150"/>
  <c r="AS1040" i="150" s="1"/>
  <c r="AT1039" i="150"/>
  <c r="K1039" i="150"/>
  <c r="J1039" i="150"/>
  <c r="I1039" i="150"/>
  <c r="H1039" i="150"/>
  <c r="G1039" i="150"/>
  <c r="F1039" i="150"/>
  <c r="C1039" i="150"/>
  <c r="AS1039" i="150" s="1"/>
  <c r="AT1038" i="150"/>
  <c r="K1038" i="150"/>
  <c r="J1038" i="150"/>
  <c r="I1038" i="150"/>
  <c r="H1038" i="150"/>
  <c r="G1038" i="150"/>
  <c r="F1038" i="150"/>
  <c r="C1038" i="150"/>
  <c r="AS1038" i="150" s="1"/>
  <c r="AT1037" i="150"/>
  <c r="K1037" i="150"/>
  <c r="J1037" i="150"/>
  <c r="I1037" i="150"/>
  <c r="H1037" i="150"/>
  <c r="G1037" i="150"/>
  <c r="F1037" i="150"/>
  <c r="C1037" i="150"/>
  <c r="AS1037" i="150" s="1"/>
  <c r="AT1036" i="150"/>
  <c r="K1036" i="150"/>
  <c r="J1036" i="150"/>
  <c r="I1036" i="150"/>
  <c r="H1036" i="150"/>
  <c r="G1036" i="150"/>
  <c r="F1036" i="150"/>
  <c r="C1036" i="150"/>
  <c r="AS1036" i="150" s="1"/>
  <c r="AT1035" i="150"/>
  <c r="K1035" i="150"/>
  <c r="J1035" i="150"/>
  <c r="I1035" i="150"/>
  <c r="H1035" i="150"/>
  <c r="G1035" i="150"/>
  <c r="F1035" i="150"/>
  <c r="C1035" i="150"/>
  <c r="AS1035" i="150" s="1"/>
  <c r="AT1034" i="150"/>
  <c r="K1034" i="150"/>
  <c r="J1034" i="150"/>
  <c r="I1034" i="150"/>
  <c r="H1034" i="150"/>
  <c r="G1034" i="150"/>
  <c r="F1034" i="150"/>
  <c r="C1034" i="150"/>
  <c r="AS1034" i="150" s="1"/>
  <c r="AT1033" i="150"/>
  <c r="K1033" i="150"/>
  <c r="J1033" i="150"/>
  <c r="I1033" i="150"/>
  <c r="H1033" i="150"/>
  <c r="G1033" i="150"/>
  <c r="F1033" i="150"/>
  <c r="C1033" i="150"/>
  <c r="AS1033" i="150" s="1"/>
  <c r="AT1032" i="150"/>
  <c r="K1032" i="150"/>
  <c r="J1032" i="150"/>
  <c r="I1032" i="150"/>
  <c r="H1032" i="150"/>
  <c r="G1032" i="150"/>
  <c r="F1032" i="150"/>
  <c r="C1032" i="150"/>
  <c r="AS1032" i="150" s="1"/>
  <c r="AT1031" i="150"/>
  <c r="K1031" i="150"/>
  <c r="J1031" i="150"/>
  <c r="I1031" i="150"/>
  <c r="H1031" i="150"/>
  <c r="G1031" i="150"/>
  <c r="F1031" i="150"/>
  <c r="C1031" i="150"/>
  <c r="AS1031" i="150" s="1"/>
  <c r="AT1030" i="150"/>
  <c r="K1030" i="150"/>
  <c r="J1030" i="150"/>
  <c r="I1030" i="150"/>
  <c r="H1030" i="150"/>
  <c r="G1030" i="150"/>
  <c r="F1030" i="150"/>
  <c r="C1030" i="150"/>
  <c r="AS1030" i="150" s="1"/>
  <c r="AT1029" i="150"/>
  <c r="K1029" i="150"/>
  <c r="J1029" i="150"/>
  <c r="I1029" i="150"/>
  <c r="H1029" i="150"/>
  <c r="G1029" i="150"/>
  <c r="F1029" i="150"/>
  <c r="C1029" i="150"/>
  <c r="AS1029" i="150" s="1"/>
  <c r="AT1028" i="150"/>
  <c r="K1028" i="150"/>
  <c r="J1028" i="150"/>
  <c r="I1028" i="150"/>
  <c r="H1028" i="150"/>
  <c r="G1028" i="150"/>
  <c r="F1028" i="150"/>
  <c r="C1028" i="150"/>
  <c r="AS1028" i="150" s="1"/>
  <c r="AT1027" i="150"/>
  <c r="K1027" i="150"/>
  <c r="J1027" i="150"/>
  <c r="I1027" i="150"/>
  <c r="H1027" i="150"/>
  <c r="G1027" i="150"/>
  <c r="F1027" i="150"/>
  <c r="C1027" i="150"/>
  <c r="AS1027" i="150" s="1"/>
  <c r="AT1026" i="150"/>
  <c r="K1026" i="150"/>
  <c r="J1026" i="150"/>
  <c r="I1026" i="150"/>
  <c r="H1026" i="150"/>
  <c r="G1026" i="150"/>
  <c r="F1026" i="150"/>
  <c r="C1026" i="150"/>
  <c r="AS1026" i="150" s="1"/>
  <c r="AT1025" i="150"/>
  <c r="K1025" i="150"/>
  <c r="J1025" i="150"/>
  <c r="I1025" i="150"/>
  <c r="H1025" i="150"/>
  <c r="G1025" i="150"/>
  <c r="F1025" i="150"/>
  <c r="C1025" i="150"/>
  <c r="AS1025" i="150" s="1"/>
  <c r="AT1024" i="150"/>
  <c r="K1024" i="150"/>
  <c r="J1024" i="150"/>
  <c r="I1024" i="150"/>
  <c r="H1024" i="150"/>
  <c r="G1024" i="150"/>
  <c r="F1024" i="150"/>
  <c r="C1024" i="150"/>
  <c r="AS1024" i="150" s="1"/>
  <c r="AT1023" i="150"/>
  <c r="K1023" i="150"/>
  <c r="J1023" i="150"/>
  <c r="I1023" i="150"/>
  <c r="H1023" i="150"/>
  <c r="G1023" i="150"/>
  <c r="F1023" i="150"/>
  <c r="C1023" i="150"/>
  <c r="AS1023" i="150" s="1"/>
  <c r="AT1022" i="150"/>
  <c r="K1022" i="150"/>
  <c r="J1022" i="150"/>
  <c r="I1022" i="150"/>
  <c r="H1022" i="150"/>
  <c r="G1022" i="150"/>
  <c r="F1022" i="150"/>
  <c r="C1022" i="150"/>
  <c r="AS1022" i="150" s="1"/>
  <c r="AT1021" i="150"/>
  <c r="K1021" i="150"/>
  <c r="J1021" i="150"/>
  <c r="I1021" i="150"/>
  <c r="H1021" i="150"/>
  <c r="G1021" i="150"/>
  <c r="F1021" i="150"/>
  <c r="C1021" i="150"/>
  <c r="AS1021" i="150" s="1"/>
  <c r="AT1020" i="150"/>
  <c r="K1020" i="150"/>
  <c r="J1020" i="150"/>
  <c r="I1020" i="150"/>
  <c r="H1020" i="150"/>
  <c r="G1020" i="150"/>
  <c r="F1020" i="150"/>
  <c r="C1020" i="150"/>
  <c r="AS1020" i="150" s="1"/>
  <c r="AT1019" i="150"/>
  <c r="K1019" i="150"/>
  <c r="J1019" i="150"/>
  <c r="I1019" i="150"/>
  <c r="H1019" i="150"/>
  <c r="G1019" i="150"/>
  <c r="F1019" i="150"/>
  <c r="C1019" i="150"/>
  <c r="AS1019" i="150" s="1"/>
  <c r="AT1018" i="150"/>
  <c r="K1018" i="150"/>
  <c r="J1018" i="150"/>
  <c r="I1018" i="150"/>
  <c r="H1018" i="150"/>
  <c r="G1018" i="150"/>
  <c r="F1018" i="150"/>
  <c r="C1018" i="150"/>
  <c r="AS1018" i="150" s="1"/>
  <c r="AT1017" i="150"/>
  <c r="K1017" i="150"/>
  <c r="J1017" i="150"/>
  <c r="I1017" i="150"/>
  <c r="H1017" i="150"/>
  <c r="G1017" i="150"/>
  <c r="F1017" i="150"/>
  <c r="C1017" i="150"/>
  <c r="AS1017" i="150" s="1"/>
  <c r="AT1016" i="150"/>
  <c r="K1016" i="150"/>
  <c r="J1016" i="150"/>
  <c r="I1016" i="150"/>
  <c r="H1016" i="150"/>
  <c r="G1016" i="150"/>
  <c r="F1016" i="150"/>
  <c r="C1016" i="150"/>
  <c r="AS1016" i="150" s="1"/>
  <c r="AT1015" i="150"/>
  <c r="K1015" i="150"/>
  <c r="J1015" i="150"/>
  <c r="I1015" i="150"/>
  <c r="H1015" i="150"/>
  <c r="G1015" i="150"/>
  <c r="F1015" i="150"/>
  <c r="C1015" i="150"/>
  <c r="AS1015" i="150" s="1"/>
  <c r="AT1014" i="150"/>
  <c r="K1014" i="150"/>
  <c r="J1014" i="150"/>
  <c r="I1014" i="150"/>
  <c r="H1014" i="150"/>
  <c r="G1014" i="150"/>
  <c r="F1014" i="150"/>
  <c r="C1014" i="150"/>
  <c r="AS1014" i="150" s="1"/>
  <c r="AT1013" i="150"/>
  <c r="K1013" i="150"/>
  <c r="J1013" i="150"/>
  <c r="I1013" i="150"/>
  <c r="H1013" i="150"/>
  <c r="G1013" i="150"/>
  <c r="F1013" i="150"/>
  <c r="C1013" i="150"/>
  <c r="AS1013" i="150" s="1"/>
  <c r="AT1012" i="150"/>
  <c r="K1012" i="150"/>
  <c r="J1012" i="150"/>
  <c r="I1012" i="150"/>
  <c r="H1012" i="150"/>
  <c r="G1012" i="150"/>
  <c r="F1012" i="150"/>
  <c r="C1012" i="150"/>
  <c r="AS1012" i="150" s="1"/>
  <c r="AT1011" i="150"/>
  <c r="K1011" i="150"/>
  <c r="J1011" i="150"/>
  <c r="I1011" i="150"/>
  <c r="H1011" i="150"/>
  <c r="G1011" i="150"/>
  <c r="F1011" i="150"/>
  <c r="C1011" i="150"/>
  <c r="AS1011" i="150" s="1"/>
  <c r="AT1010" i="150"/>
  <c r="K1010" i="150"/>
  <c r="J1010" i="150"/>
  <c r="I1010" i="150"/>
  <c r="H1010" i="150"/>
  <c r="G1010" i="150"/>
  <c r="F1010" i="150"/>
  <c r="C1010" i="150"/>
  <c r="AS1010" i="150" s="1"/>
  <c r="AT1009" i="150"/>
  <c r="K1009" i="150"/>
  <c r="J1009" i="150"/>
  <c r="I1009" i="150"/>
  <c r="H1009" i="150"/>
  <c r="G1009" i="150"/>
  <c r="F1009" i="150"/>
  <c r="C1009" i="150"/>
  <c r="AS1009" i="150" s="1"/>
  <c r="AT1008" i="150"/>
  <c r="K1008" i="150"/>
  <c r="J1008" i="150"/>
  <c r="I1008" i="150"/>
  <c r="H1008" i="150"/>
  <c r="G1008" i="150"/>
  <c r="F1008" i="150"/>
  <c r="C1008" i="150"/>
  <c r="AS1008" i="150" s="1"/>
  <c r="AT1007" i="150"/>
  <c r="K1007" i="150"/>
  <c r="J1007" i="150"/>
  <c r="I1007" i="150"/>
  <c r="H1007" i="150"/>
  <c r="G1007" i="150"/>
  <c r="F1007" i="150"/>
  <c r="C1007" i="150"/>
  <c r="AS1007" i="150" s="1"/>
  <c r="AT1006" i="150"/>
  <c r="K1006" i="150"/>
  <c r="J1006" i="150"/>
  <c r="I1006" i="150"/>
  <c r="H1006" i="150"/>
  <c r="G1006" i="150"/>
  <c r="F1006" i="150"/>
  <c r="C1006" i="150"/>
  <c r="AS1006" i="150" s="1"/>
  <c r="AT1005" i="150"/>
  <c r="K1005" i="150"/>
  <c r="J1005" i="150"/>
  <c r="I1005" i="150"/>
  <c r="H1005" i="150"/>
  <c r="G1005" i="150"/>
  <c r="F1005" i="150"/>
  <c r="C1005" i="150"/>
  <c r="AS1005" i="150" s="1"/>
  <c r="AT1004" i="150"/>
  <c r="K1004" i="150"/>
  <c r="J1004" i="150"/>
  <c r="I1004" i="150"/>
  <c r="H1004" i="150"/>
  <c r="G1004" i="150"/>
  <c r="F1004" i="150"/>
  <c r="C1004" i="150"/>
  <c r="AS1004" i="150" s="1"/>
  <c r="AT1003" i="150"/>
  <c r="K1003" i="150"/>
  <c r="J1003" i="150"/>
  <c r="I1003" i="150"/>
  <c r="H1003" i="150"/>
  <c r="G1003" i="150"/>
  <c r="F1003" i="150"/>
  <c r="C1003" i="150"/>
  <c r="AS1003" i="150" s="1"/>
  <c r="AT1002" i="150"/>
  <c r="K1002" i="150"/>
  <c r="J1002" i="150"/>
  <c r="I1002" i="150"/>
  <c r="H1002" i="150"/>
  <c r="G1002" i="150"/>
  <c r="F1002" i="150"/>
  <c r="C1002" i="150"/>
  <c r="AS1002" i="150" s="1"/>
  <c r="AT1001" i="150"/>
  <c r="AN1001" i="150"/>
  <c r="K1001" i="150"/>
  <c r="J1001" i="150"/>
  <c r="I1001" i="150"/>
  <c r="H1001" i="150"/>
  <c r="G1001" i="150"/>
  <c r="F1001" i="150"/>
  <c r="C1001" i="150"/>
  <c r="AT1000" i="150"/>
  <c r="K1000" i="150"/>
  <c r="J1000" i="150"/>
  <c r="I1000" i="150"/>
  <c r="H1000" i="150"/>
  <c r="G1000" i="150"/>
  <c r="F1000" i="150"/>
  <c r="C1000" i="150"/>
  <c r="AS1000" i="150" s="1"/>
  <c r="AT999" i="150"/>
  <c r="K999" i="150"/>
  <c r="J999" i="150"/>
  <c r="I999" i="150"/>
  <c r="H999" i="150"/>
  <c r="G999" i="150"/>
  <c r="F999" i="150"/>
  <c r="C999" i="150"/>
  <c r="AS999" i="150" s="1"/>
  <c r="AT998" i="150"/>
  <c r="K998" i="150"/>
  <c r="J998" i="150"/>
  <c r="I998" i="150"/>
  <c r="H998" i="150"/>
  <c r="G998" i="150"/>
  <c r="F998" i="150"/>
  <c r="C998" i="150"/>
  <c r="AS998" i="150" s="1"/>
  <c r="AT997" i="150"/>
  <c r="K997" i="150"/>
  <c r="J997" i="150"/>
  <c r="I997" i="150"/>
  <c r="H997" i="150"/>
  <c r="G997" i="150"/>
  <c r="F997" i="150"/>
  <c r="C997" i="150"/>
  <c r="AS997" i="150" s="1"/>
  <c r="AT996" i="150"/>
  <c r="K996" i="150"/>
  <c r="J996" i="150"/>
  <c r="I996" i="150"/>
  <c r="H996" i="150"/>
  <c r="G996" i="150"/>
  <c r="F996" i="150"/>
  <c r="C996" i="150"/>
  <c r="AT995" i="150"/>
  <c r="K995" i="150"/>
  <c r="J995" i="150"/>
  <c r="I995" i="150"/>
  <c r="H995" i="150"/>
  <c r="G995" i="150"/>
  <c r="F995" i="150"/>
  <c r="C995" i="150"/>
  <c r="AS995" i="150" s="1"/>
  <c r="AT994" i="150"/>
  <c r="K994" i="150"/>
  <c r="J994" i="150"/>
  <c r="I994" i="150"/>
  <c r="H994" i="150"/>
  <c r="G994" i="150"/>
  <c r="F994" i="150"/>
  <c r="C994" i="150"/>
  <c r="AS994" i="150" s="1"/>
  <c r="AT993" i="150"/>
  <c r="K993" i="150"/>
  <c r="J993" i="150"/>
  <c r="I993" i="150"/>
  <c r="H993" i="150"/>
  <c r="G993" i="150"/>
  <c r="F993" i="150"/>
  <c r="C993" i="150"/>
  <c r="AS993" i="150" s="1"/>
  <c r="AT992" i="150"/>
  <c r="K992" i="150"/>
  <c r="J992" i="150"/>
  <c r="I992" i="150"/>
  <c r="H992" i="150"/>
  <c r="G992" i="150"/>
  <c r="F992" i="150"/>
  <c r="C992" i="150"/>
  <c r="AS992" i="150" s="1"/>
  <c r="AT991" i="150"/>
  <c r="K991" i="150"/>
  <c r="J991" i="150"/>
  <c r="I991" i="150"/>
  <c r="H991" i="150"/>
  <c r="G991" i="150"/>
  <c r="F991" i="150"/>
  <c r="C991" i="150"/>
  <c r="AS991" i="150" s="1"/>
  <c r="AT990" i="150"/>
  <c r="K990" i="150"/>
  <c r="J990" i="150"/>
  <c r="I990" i="150"/>
  <c r="H990" i="150"/>
  <c r="G990" i="150"/>
  <c r="F990" i="150"/>
  <c r="C990" i="150"/>
  <c r="AS990" i="150" s="1"/>
  <c r="AT989" i="150"/>
  <c r="K989" i="150"/>
  <c r="J989" i="150"/>
  <c r="I989" i="150"/>
  <c r="H989" i="150"/>
  <c r="G989" i="150"/>
  <c r="F989" i="150"/>
  <c r="C989" i="150"/>
  <c r="AS989" i="150" s="1"/>
  <c r="AT988" i="150"/>
  <c r="K988" i="150"/>
  <c r="J988" i="150"/>
  <c r="I988" i="150"/>
  <c r="H988" i="150"/>
  <c r="G988" i="150"/>
  <c r="F988" i="150"/>
  <c r="C988" i="150"/>
  <c r="AS988" i="150" s="1"/>
  <c r="AT987" i="150"/>
  <c r="K987" i="150"/>
  <c r="J987" i="150"/>
  <c r="I987" i="150"/>
  <c r="H987" i="150"/>
  <c r="G987" i="150"/>
  <c r="F987" i="150"/>
  <c r="C987" i="150"/>
  <c r="AS987" i="150" s="1"/>
  <c r="AT986" i="150"/>
  <c r="K986" i="150"/>
  <c r="J986" i="150"/>
  <c r="I986" i="150"/>
  <c r="H986" i="150"/>
  <c r="G986" i="150"/>
  <c r="F986" i="150"/>
  <c r="C986" i="150"/>
  <c r="AS986" i="150" s="1"/>
  <c r="AT985" i="150"/>
  <c r="K985" i="150"/>
  <c r="J985" i="150"/>
  <c r="I985" i="150"/>
  <c r="H985" i="150"/>
  <c r="G985" i="150"/>
  <c r="F985" i="150"/>
  <c r="C985" i="150"/>
  <c r="AS985" i="150" s="1"/>
  <c r="AT984" i="150"/>
  <c r="K984" i="150"/>
  <c r="J984" i="150"/>
  <c r="I984" i="150"/>
  <c r="H984" i="150"/>
  <c r="G984" i="150"/>
  <c r="F984" i="150"/>
  <c r="C984" i="150"/>
  <c r="AS984" i="150" s="1"/>
  <c r="AT983" i="150"/>
  <c r="K983" i="150"/>
  <c r="J983" i="150"/>
  <c r="I983" i="150"/>
  <c r="H983" i="150"/>
  <c r="G983" i="150"/>
  <c r="F983" i="150"/>
  <c r="C983" i="150"/>
  <c r="AS983" i="150" s="1"/>
  <c r="AT982" i="150"/>
  <c r="K982" i="150"/>
  <c r="J982" i="150"/>
  <c r="I982" i="150"/>
  <c r="H982" i="150"/>
  <c r="G982" i="150"/>
  <c r="F982" i="150"/>
  <c r="C982" i="150"/>
  <c r="AS982" i="150" s="1"/>
  <c r="AT981" i="150"/>
  <c r="K981" i="150"/>
  <c r="J981" i="150"/>
  <c r="I981" i="150"/>
  <c r="H981" i="150"/>
  <c r="G981" i="150"/>
  <c r="F981" i="150"/>
  <c r="C981" i="150"/>
  <c r="AT980" i="150"/>
  <c r="K980" i="150"/>
  <c r="J980" i="150"/>
  <c r="I980" i="150"/>
  <c r="H980" i="150"/>
  <c r="G980" i="150"/>
  <c r="F980" i="150"/>
  <c r="C980" i="150"/>
  <c r="AS980" i="150" s="1"/>
  <c r="AT979" i="150"/>
  <c r="K979" i="150"/>
  <c r="J979" i="150"/>
  <c r="I979" i="150"/>
  <c r="H979" i="150"/>
  <c r="G979" i="150"/>
  <c r="F979" i="150"/>
  <c r="C979" i="150"/>
  <c r="AS979" i="150" s="1"/>
  <c r="AT978" i="150"/>
  <c r="AN978" i="150"/>
  <c r="AM978" i="150"/>
  <c r="AL978" i="150"/>
  <c r="Y978" i="150"/>
  <c r="X978" i="150"/>
  <c r="W978" i="150"/>
  <c r="K978" i="150"/>
  <c r="J978" i="150"/>
  <c r="I978" i="150"/>
  <c r="H978" i="150"/>
  <c r="G978" i="150"/>
  <c r="F978" i="150"/>
  <c r="C978" i="150"/>
  <c r="AS978" i="150" s="1"/>
  <c r="AT977" i="150"/>
  <c r="AN977" i="150"/>
  <c r="AM977" i="150"/>
  <c r="AL977" i="150"/>
  <c r="Y977" i="150"/>
  <c r="X977" i="150"/>
  <c r="W977" i="150"/>
  <c r="K977" i="150"/>
  <c r="J977" i="150"/>
  <c r="I977" i="150"/>
  <c r="H977" i="150"/>
  <c r="G977" i="150"/>
  <c r="F977" i="150"/>
  <c r="C977" i="150"/>
  <c r="AS977" i="150" s="1"/>
  <c r="AT976" i="150"/>
  <c r="AN976" i="150"/>
  <c r="AM976" i="150"/>
  <c r="AL976" i="150"/>
  <c r="Y976" i="150"/>
  <c r="X976" i="150"/>
  <c r="W976" i="150"/>
  <c r="K976" i="150"/>
  <c r="J976" i="150"/>
  <c r="I976" i="150"/>
  <c r="H976" i="150"/>
  <c r="G976" i="150"/>
  <c r="F976" i="150"/>
  <c r="C976" i="150"/>
  <c r="AS976" i="150" s="1"/>
  <c r="AT975" i="150"/>
  <c r="AN975" i="150"/>
  <c r="AM975" i="150"/>
  <c r="AL975" i="150"/>
  <c r="Y975" i="150"/>
  <c r="X975" i="150"/>
  <c r="W975" i="150"/>
  <c r="K975" i="150"/>
  <c r="J975" i="150"/>
  <c r="I975" i="150"/>
  <c r="H975" i="150"/>
  <c r="G975" i="150"/>
  <c r="F975" i="150"/>
  <c r="C975" i="150"/>
  <c r="AS975" i="150" s="1"/>
  <c r="AT974" i="150"/>
  <c r="AN974" i="150"/>
  <c r="AM974" i="150"/>
  <c r="AL974" i="150"/>
  <c r="Y974" i="150"/>
  <c r="X974" i="150"/>
  <c r="W974" i="150"/>
  <c r="K974" i="150"/>
  <c r="J974" i="150"/>
  <c r="I974" i="150"/>
  <c r="H974" i="150"/>
  <c r="G974" i="150"/>
  <c r="F974" i="150"/>
  <c r="C974" i="150"/>
  <c r="AS974" i="150" s="1"/>
  <c r="AT973" i="150"/>
  <c r="AN973" i="150"/>
  <c r="AM973" i="150"/>
  <c r="AL973" i="150"/>
  <c r="Y973" i="150"/>
  <c r="X973" i="150"/>
  <c r="W973" i="150"/>
  <c r="K973" i="150"/>
  <c r="J973" i="150"/>
  <c r="I973" i="150"/>
  <c r="H973" i="150"/>
  <c r="G973" i="150"/>
  <c r="F973" i="150"/>
  <c r="C973" i="150"/>
  <c r="AS973" i="150" s="1"/>
  <c r="AT972" i="150"/>
  <c r="AN972" i="150"/>
  <c r="AM972" i="150"/>
  <c r="AL972" i="150"/>
  <c r="Y972" i="150"/>
  <c r="X972" i="150"/>
  <c r="W972" i="150"/>
  <c r="K972" i="150"/>
  <c r="J972" i="150"/>
  <c r="I972" i="150"/>
  <c r="H972" i="150"/>
  <c r="G972" i="150"/>
  <c r="F972" i="150"/>
  <c r="C972" i="150"/>
  <c r="AS972" i="150" s="1"/>
  <c r="AT971" i="150"/>
  <c r="AN971" i="150"/>
  <c r="AM971" i="150"/>
  <c r="AL971" i="150"/>
  <c r="Y971" i="150"/>
  <c r="X971" i="150"/>
  <c r="W971" i="150"/>
  <c r="K971" i="150"/>
  <c r="J971" i="150"/>
  <c r="I971" i="150"/>
  <c r="H971" i="150"/>
  <c r="G971" i="150"/>
  <c r="F971" i="150"/>
  <c r="C971" i="150"/>
  <c r="AS971" i="150" s="1"/>
  <c r="AT970" i="150"/>
  <c r="AN970" i="150"/>
  <c r="AM970" i="150"/>
  <c r="AL970" i="150"/>
  <c r="Y970" i="150"/>
  <c r="X970" i="150"/>
  <c r="W970" i="150"/>
  <c r="K970" i="150"/>
  <c r="J970" i="150"/>
  <c r="I970" i="150"/>
  <c r="H970" i="150"/>
  <c r="G970" i="150"/>
  <c r="F970" i="150"/>
  <c r="C970" i="150"/>
  <c r="AS970" i="150" s="1"/>
  <c r="AT969" i="150"/>
  <c r="AN969" i="150"/>
  <c r="AM969" i="150"/>
  <c r="AL969" i="150"/>
  <c r="Y969" i="150"/>
  <c r="X969" i="150"/>
  <c r="W969" i="150"/>
  <c r="K969" i="150"/>
  <c r="J969" i="150"/>
  <c r="I969" i="150"/>
  <c r="H969" i="150"/>
  <c r="G969" i="150"/>
  <c r="F969" i="150"/>
  <c r="C969" i="150"/>
  <c r="AS969" i="150" s="1"/>
  <c r="AT968" i="150"/>
  <c r="AN968" i="150"/>
  <c r="AM968" i="150"/>
  <c r="AL968" i="150"/>
  <c r="Y968" i="150"/>
  <c r="X968" i="150"/>
  <c r="W968" i="150"/>
  <c r="K968" i="150"/>
  <c r="J968" i="150"/>
  <c r="I968" i="150"/>
  <c r="H968" i="150"/>
  <c r="G968" i="150"/>
  <c r="F968" i="150"/>
  <c r="C968" i="150"/>
  <c r="AS968" i="150" s="1"/>
  <c r="AT967" i="150"/>
  <c r="AN967" i="150"/>
  <c r="AM967" i="150"/>
  <c r="AL967" i="150"/>
  <c r="Y967" i="150"/>
  <c r="X967" i="150"/>
  <c r="W967" i="150"/>
  <c r="K967" i="150"/>
  <c r="J967" i="150"/>
  <c r="I967" i="150"/>
  <c r="H967" i="150"/>
  <c r="G967" i="150"/>
  <c r="F967" i="150"/>
  <c r="C967" i="150"/>
  <c r="AS967" i="150" s="1"/>
  <c r="AT966" i="150"/>
  <c r="AN966" i="150"/>
  <c r="AM966" i="150"/>
  <c r="AL966" i="150"/>
  <c r="Y966" i="150"/>
  <c r="X966" i="150"/>
  <c r="W966" i="150"/>
  <c r="K966" i="150"/>
  <c r="J966" i="150"/>
  <c r="I966" i="150"/>
  <c r="H966" i="150"/>
  <c r="G966" i="150"/>
  <c r="F966" i="150"/>
  <c r="C966" i="150"/>
  <c r="AS966" i="150" s="1"/>
  <c r="AT965" i="150"/>
  <c r="AN965" i="150"/>
  <c r="AM965" i="150"/>
  <c r="AL965" i="150"/>
  <c r="Y965" i="150"/>
  <c r="X965" i="150"/>
  <c r="W965" i="150"/>
  <c r="K965" i="150"/>
  <c r="J965" i="150"/>
  <c r="I965" i="150"/>
  <c r="H965" i="150"/>
  <c r="G965" i="150"/>
  <c r="F965" i="150"/>
  <c r="C965" i="150"/>
  <c r="AS965" i="150" s="1"/>
  <c r="AT964" i="150"/>
  <c r="AN964" i="150"/>
  <c r="AM964" i="150"/>
  <c r="AL964" i="150"/>
  <c r="Y964" i="150"/>
  <c r="X964" i="150"/>
  <c r="W964" i="150"/>
  <c r="K964" i="150"/>
  <c r="J964" i="150"/>
  <c r="I964" i="150"/>
  <c r="H964" i="150"/>
  <c r="G964" i="150"/>
  <c r="F964" i="150"/>
  <c r="C964" i="150"/>
  <c r="AS964" i="150" s="1"/>
  <c r="AT963" i="150"/>
  <c r="AN963" i="150"/>
  <c r="AM963" i="150"/>
  <c r="AL963" i="150"/>
  <c r="Y963" i="150"/>
  <c r="X963" i="150"/>
  <c r="W963" i="150"/>
  <c r="K963" i="150"/>
  <c r="J963" i="150"/>
  <c r="I963" i="150"/>
  <c r="H963" i="150"/>
  <c r="G963" i="150"/>
  <c r="F963" i="150"/>
  <c r="C963" i="150"/>
  <c r="AS963" i="150" s="1"/>
  <c r="AT962" i="150"/>
  <c r="AN962" i="150"/>
  <c r="AM962" i="150"/>
  <c r="AL962" i="150"/>
  <c r="Y962" i="150"/>
  <c r="X962" i="150"/>
  <c r="W962" i="150"/>
  <c r="K962" i="150"/>
  <c r="J962" i="150"/>
  <c r="I962" i="150"/>
  <c r="H962" i="150"/>
  <c r="G962" i="150"/>
  <c r="F962" i="150"/>
  <c r="C962" i="150"/>
  <c r="AS962" i="150" s="1"/>
  <c r="AT961" i="150"/>
  <c r="AN961" i="150"/>
  <c r="AM961" i="150"/>
  <c r="AL961" i="150"/>
  <c r="Y961" i="150"/>
  <c r="X961" i="150"/>
  <c r="W961" i="150"/>
  <c r="K961" i="150"/>
  <c r="J961" i="150"/>
  <c r="I961" i="150"/>
  <c r="H961" i="150"/>
  <c r="G961" i="150"/>
  <c r="F961" i="150"/>
  <c r="C961" i="150"/>
  <c r="AS961" i="150" s="1"/>
  <c r="AT960" i="150"/>
  <c r="AN960" i="150"/>
  <c r="AM960" i="150"/>
  <c r="AL960" i="150"/>
  <c r="Y960" i="150"/>
  <c r="X960" i="150"/>
  <c r="W960" i="150"/>
  <c r="K960" i="150"/>
  <c r="J960" i="150"/>
  <c r="I960" i="150"/>
  <c r="H960" i="150"/>
  <c r="G960" i="150"/>
  <c r="F960" i="150"/>
  <c r="C960" i="150"/>
  <c r="AS960" i="150" s="1"/>
  <c r="AT959" i="150"/>
  <c r="AN959" i="150"/>
  <c r="AM959" i="150"/>
  <c r="AL959" i="150"/>
  <c r="Y959" i="150"/>
  <c r="X959" i="150"/>
  <c r="W959" i="150"/>
  <c r="K959" i="150"/>
  <c r="J959" i="150"/>
  <c r="I959" i="150"/>
  <c r="H959" i="150"/>
  <c r="G959" i="150"/>
  <c r="F959" i="150"/>
  <c r="C959" i="150"/>
  <c r="AS959" i="150" s="1"/>
  <c r="AT958" i="150"/>
  <c r="AN958" i="150"/>
  <c r="AM958" i="150"/>
  <c r="AL958" i="150"/>
  <c r="Y958" i="150"/>
  <c r="X958" i="150"/>
  <c r="W958" i="150"/>
  <c r="K958" i="150"/>
  <c r="J958" i="150"/>
  <c r="I958" i="150"/>
  <c r="H958" i="150"/>
  <c r="G958" i="150"/>
  <c r="F958" i="150"/>
  <c r="C958" i="150"/>
  <c r="AS958" i="150" s="1"/>
  <c r="AT957" i="150"/>
  <c r="AN957" i="150"/>
  <c r="AM957" i="150"/>
  <c r="AL957" i="150"/>
  <c r="Y957" i="150"/>
  <c r="X957" i="150"/>
  <c r="W957" i="150"/>
  <c r="K957" i="150"/>
  <c r="J957" i="150"/>
  <c r="I957" i="150"/>
  <c r="H957" i="150"/>
  <c r="G957" i="150"/>
  <c r="F957" i="150"/>
  <c r="C957" i="150"/>
  <c r="AS957" i="150" s="1"/>
  <c r="AT956" i="150"/>
  <c r="AN956" i="150"/>
  <c r="AM956" i="150"/>
  <c r="AL956" i="150"/>
  <c r="Y956" i="150"/>
  <c r="X956" i="150"/>
  <c r="W956" i="150"/>
  <c r="K956" i="150"/>
  <c r="J956" i="150"/>
  <c r="I956" i="150"/>
  <c r="H956" i="150"/>
  <c r="G956" i="150"/>
  <c r="F956" i="150"/>
  <c r="C956" i="150"/>
  <c r="AS956" i="150" s="1"/>
  <c r="AT955" i="150"/>
  <c r="AN955" i="150"/>
  <c r="AM955" i="150"/>
  <c r="AL955" i="150"/>
  <c r="Y955" i="150"/>
  <c r="X955" i="150"/>
  <c r="W955" i="150"/>
  <c r="K955" i="150"/>
  <c r="J955" i="150"/>
  <c r="I955" i="150"/>
  <c r="H955" i="150"/>
  <c r="G955" i="150"/>
  <c r="F955" i="150"/>
  <c r="C955" i="150"/>
  <c r="AS955" i="150" s="1"/>
  <c r="AT954" i="150"/>
  <c r="AN954" i="150"/>
  <c r="AM954" i="150"/>
  <c r="AL954" i="150"/>
  <c r="Y954" i="150"/>
  <c r="X954" i="150"/>
  <c r="W954" i="150"/>
  <c r="K954" i="150"/>
  <c r="J954" i="150"/>
  <c r="I954" i="150"/>
  <c r="H954" i="150"/>
  <c r="G954" i="150"/>
  <c r="F954" i="150"/>
  <c r="C954" i="150"/>
  <c r="AS954" i="150" s="1"/>
  <c r="AT953" i="150"/>
  <c r="AN953" i="150"/>
  <c r="AM953" i="150"/>
  <c r="AL953" i="150"/>
  <c r="Y953" i="150"/>
  <c r="X953" i="150"/>
  <c r="W953" i="150"/>
  <c r="K953" i="150"/>
  <c r="J953" i="150"/>
  <c r="I953" i="150"/>
  <c r="H953" i="150"/>
  <c r="G953" i="150"/>
  <c r="F953" i="150"/>
  <c r="C953" i="150"/>
  <c r="AS953" i="150" s="1"/>
  <c r="AT952" i="150"/>
  <c r="AN952" i="150"/>
  <c r="AM952" i="150"/>
  <c r="AL952" i="150"/>
  <c r="Y952" i="150"/>
  <c r="X952" i="150"/>
  <c r="W952" i="150"/>
  <c r="K952" i="150"/>
  <c r="J952" i="150"/>
  <c r="I952" i="150"/>
  <c r="H952" i="150"/>
  <c r="G952" i="150"/>
  <c r="F952" i="150"/>
  <c r="C952" i="150"/>
  <c r="AS952" i="150" s="1"/>
  <c r="AT951" i="150"/>
  <c r="AN951" i="150"/>
  <c r="AM951" i="150"/>
  <c r="AL951" i="150"/>
  <c r="Y951" i="150"/>
  <c r="X951" i="150"/>
  <c r="W951" i="150"/>
  <c r="K951" i="150"/>
  <c r="J951" i="150"/>
  <c r="I951" i="150"/>
  <c r="H951" i="150"/>
  <c r="G951" i="150"/>
  <c r="F951" i="150"/>
  <c r="C951" i="150"/>
  <c r="AS951" i="150" s="1"/>
  <c r="AT950" i="150"/>
  <c r="AN950" i="150"/>
  <c r="AM950" i="150"/>
  <c r="AL950" i="150"/>
  <c r="Y950" i="150"/>
  <c r="X950" i="150"/>
  <c r="W950" i="150"/>
  <c r="K950" i="150"/>
  <c r="J950" i="150"/>
  <c r="I950" i="150"/>
  <c r="H950" i="150"/>
  <c r="G950" i="150"/>
  <c r="F950" i="150"/>
  <c r="C950" i="150"/>
  <c r="AS950" i="150" s="1"/>
  <c r="AT949" i="150"/>
  <c r="AN949" i="150"/>
  <c r="AM949" i="150"/>
  <c r="AL949" i="150"/>
  <c r="Y949" i="150"/>
  <c r="X949" i="150"/>
  <c r="W949" i="150"/>
  <c r="J949" i="150"/>
  <c r="I949" i="150"/>
  <c r="H949" i="150"/>
  <c r="G949" i="150"/>
  <c r="F949" i="150"/>
  <c r="C949" i="150"/>
  <c r="AS949" i="150" s="1"/>
  <c r="AT948" i="150"/>
  <c r="AN948" i="150"/>
  <c r="AM948" i="150"/>
  <c r="AL948" i="150"/>
  <c r="Y948" i="150"/>
  <c r="X948" i="150"/>
  <c r="W948" i="150"/>
  <c r="K948" i="150"/>
  <c r="J948" i="150"/>
  <c r="I948" i="150"/>
  <c r="H948" i="150"/>
  <c r="G948" i="150"/>
  <c r="F948" i="150"/>
  <c r="C948" i="150"/>
  <c r="AS948" i="150" s="1"/>
  <c r="AT947" i="150"/>
  <c r="AN947" i="150"/>
  <c r="AM947" i="150"/>
  <c r="AL947" i="150"/>
  <c r="Y947" i="150"/>
  <c r="X947" i="150"/>
  <c r="W947" i="150"/>
  <c r="K947" i="150"/>
  <c r="J947" i="150"/>
  <c r="I947" i="150"/>
  <c r="H947" i="150"/>
  <c r="G947" i="150"/>
  <c r="F947" i="150"/>
  <c r="C947" i="150"/>
  <c r="AS947" i="150" s="1"/>
  <c r="AT946" i="150"/>
  <c r="AN946" i="150"/>
  <c r="AM946" i="150"/>
  <c r="AL946" i="150"/>
  <c r="Y946" i="150"/>
  <c r="X946" i="150"/>
  <c r="W946" i="150"/>
  <c r="K946" i="150"/>
  <c r="J946" i="150"/>
  <c r="I946" i="150"/>
  <c r="H946" i="150"/>
  <c r="G946" i="150"/>
  <c r="F946" i="150"/>
  <c r="C946" i="150"/>
  <c r="AS946" i="150" s="1"/>
  <c r="AT945" i="150"/>
  <c r="AN945" i="150"/>
  <c r="AM945" i="150"/>
  <c r="AL945" i="150"/>
  <c r="Y945" i="150"/>
  <c r="X945" i="150"/>
  <c r="W945" i="150"/>
  <c r="K945" i="150"/>
  <c r="J945" i="150"/>
  <c r="I945" i="150"/>
  <c r="H945" i="150"/>
  <c r="G945" i="150"/>
  <c r="F945" i="150"/>
  <c r="C945" i="150"/>
  <c r="AS945" i="150" s="1"/>
  <c r="AT944" i="150"/>
  <c r="AN944" i="150"/>
  <c r="AM944" i="150"/>
  <c r="AL944" i="150"/>
  <c r="Y944" i="150"/>
  <c r="X944" i="150"/>
  <c r="W944" i="150"/>
  <c r="K944" i="150"/>
  <c r="J944" i="150"/>
  <c r="I944" i="150"/>
  <c r="H944" i="150"/>
  <c r="G944" i="150"/>
  <c r="F944" i="150"/>
  <c r="C944" i="150"/>
  <c r="AS944" i="150" s="1"/>
  <c r="AT943" i="150"/>
  <c r="AN943" i="150"/>
  <c r="AM943" i="150"/>
  <c r="AL943" i="150"/>
  <c r="Y943" i="150"/>
  <c r="X943" i="150"/>
  <c r="W943" i="150"/>
  <c r="K943" i="150"/>
  <c r="J943" i="150"/>
  <c r="I943" i="150"/>
  <c r="H943" i="150"/>
  <c r="G943" i="150"/>
  <c r="F943" i="150"/>
  <c r="C943" i="150"/>
  <c r="AS943" i="150" s="1"/>
  <c r="AT942" i="150"/>
  <c r="AN942" i="150"/>
  <c r="AM942" i="150"/>
  <c r="AL942" i="150"/>
  <c r="Y942" i="150"/>
  <c r="X942" i="150"/>
  <c r="W942" i="150"/>
  <c r="K942" i="150"/>
  <c r="J942" i="150"/>
  <c r="I942" i="150"/>
  <c r="H942" i="150"/>
  <c r="G942" i="150"/>
  <c r="F942" i="150"/>
  <c r="C942" i="150"/>
  <c r="AS942" i="150" s="1"/>
  <c r="AT941" i="150"/>
  <c r="AN941" i="150"/>
  <c r="AM941" i="150"/>
  <c r="AL941" i="150"/>
  <c r="Y941" i="150"/>
  <c r="X941" i="150"/>
  <c r="W941" i="150"/>
  <c r="K941" i="150"/>
  <c r="J941" i="150"/>
  <c r="I941" i="150"/>
  <c r="H941" i="150"/>
  <c r="G941" i="150"/>
  <c r="F941" i="150"/>
  <c r="C941" i="150"/>
  <c r="AS941" i="150" s="1"/>
  <c r="AT940" i="150"/>
  <c r="AN940" i="150"/>
  <c r="AM940" i="150"/>
  <c r="AL940" i="150"/>
  <c r="Y940" i="150"/>
  <c r="X940" i="150"/>
  <c r="W940" i="150"/>
  <c r="K940" i="150"/>
  <c r="J940" i="150"/>
  <c r="I940" i="150"/>
  <c r="H940" i="150"/>
  <c r="G940" i="150"/>
  <c r="F940" i="150"/>
  <c r="C940" i="150"/>
  <c r="AS940" i="150" s="1"/>
  <c r="AT939" i="150"/>
  <c r="AN939" i="150"/>
  <c r="AM939" i="150"/>
  <c r="AL939" i="150"/>
  <c r="Y939" i="150"/>
  <c r="X939" i="150"/>
  <c r="W939" i="150"/>
  <c r="K939" i="150"/>
  <c r="J939" i="150"/>
  <c r="I939" i="150"/>
  <c r="H939" i="150"/>
  <c r="G939" i="150"/>
  <c r="F939" i="150"/>
  <c r="C939" i="150"/>
  <c r="AS939" i="150" s="1"/>
  <c r="AT938" i="150"/>
  <c r="AN938" i="150"/>
  <c r="AM938" i="150"/>
  <c r="AL938" i="150"/>
  <c r="Y938" i="150"/>
  <c r="X938" i="150"/>
  <c r="W938" i="150"/>
  <c r="K938" i="150"/>
  <c r="J938" i="150"/>
  <c r="I938" i="150"/>
  <c r="H938" i="150"/>
  <c r="G938" i="150"/>
  <c r="F938" i="150"/>
  <c r="C938" i="150"/>
  <c r="AS938" i="150" s="1"/>
  <c r="AT937" i="150"/>
  <c r="AN937" i="150"/>
  <c r="AM937" i="150"/>
  <c r="AL937" i="150"/>
  <c r="Y937" i="150"/>
  <c r="X937" i="150"/>
  <c r="W937" i="150"/>
  <c r="K937" i="150"/>
  <c r="J937" i="150"/>
  <c r="I937" i="150"/>
  <c r="H937" i="150"/>
  <c r="G937" i="150"/>
  <c r="F937" i="150"/>
  <c r="C937" i="150"/>
  <c r="AS937" i="150" s="1"/>
  <c r="AT936" i="150"/>
  <c r="AN936" i="150"/>
  <c r="AM936" i="150"/>
  <c r="AL936" i="150"/>
  <c r="Y936" i="150"/>
  <c r="X936" i="150"/>
  <c r="W936" i="150"/>
  <c r="K936" i="150"/>
  <c r="J936" i="150"/>
  <c r="I936" i="150"/>
  <c r="H936" i="150"/>
  <c r="G936" i="150"/>
  <c r="F936" i="150"/>
  <c r="C936" i="150"/>
  <c r="AS936" i="150" s="1"/>
  <c r="AT935" i="150"/>
  <c r="AN935" i="150"/>
  <c r="AM935" i="150"/>
  <c r="AL935" i="150"/>
  <c r="Y935" i="150"/>
  <c r="X935" i="150"/>
  <c r="W935" i="150"/>
  <c r="K935" i="150"/>
  <c r="J935" i="150"/>
  <c r="I935" i="150"/>
  <c r="H935" i="150"/>
  <c r="G935" i="150"/>
  <c r="F935" i="150"/>
  <c r="C935" i="150"/>
  <c r="AS935" i="150" s="1"/>
  <c r="AT934" i="150"/>
  <c r="AN934" i="150"/>
  <c r="AM934" i="150"/>
  <c r="AL934" i="150"/>
  <c r="Y934" i="150"/>
  <c r="X934" i="150"/>
  <c r="W934" i="150"/>
  <c r="K934" i="150"/>
  <c r="J934" i="150"/>
  <c r="I934" i="150"/>
  <c r="H934" i="150"/>
  <c r="G934" i="150"/>
  <c r="F934" i="150"/>
  <c r="C934" i="150"/>
  <c r="AS934" i="150" s="1"/>
  <c r="AT933" i="150"/>
  <c r="AN933" i="150"/>
  <c r="AM933" i="150"/>
  <c r="AL933" i="150"/>
  <c r="Y933" i="150"/>
  <c r="X933" i="150"/>
  <c r="W933" i="150"/>
  <c r="K933" i="150"/>
  <c r="J933" i="150"/>
  <c r="I933" i="150"/>
  <c r="H933" i="150"/>
  <c r="G933" i="150"/>
  <c r="F933" i="150"/>
  <c r="C933" i="150"/>
  <c r="AS933" i="150" s="1"/>
  <c r="AT932" i="150"/>
  <c r="AN932" i="150"/>
  <c r="AM932" i="150"/>
  <c r="AL932" i="150"/>
  <c r="Y932" i="150"/>
  <c r="X932" i="150"/>
  <c r="W932" i="150"/>
  <c r="K932" i="150"/>
  <c r="J932" i="150"/>
  <c r="I932" i="150"/>
  <c r="H932" i="150"/>
  <c r="G932" i="150"/>
  <c r="F932" i="150"/>
  <c r="C932" i="150"/>
  <c r="AS932" i="150" s="1"/>
  <c r="AT931" i="150"/>
  <c r="AN931" i="150"/>
  <c r="AM931" i="150"/>
  <c r="AL931" i="150"/>
  <c r="Y931" i="150"/>
  <c r="X931" i="150"/>
  <c r="W931" i="150"/>
  <c r="K931" i="150"/>
  <c r="J931" i="150"/>
  <c r="I931" i="150"/>
  <c r="H931" i="150"/>
  <c r="G931" i="150"/>
  <c r="F931" i="150"/>
  <c r="C931" i="150"/>
  <c r="AS931" i="150" s="1"/>
  <c r="AT930" i="150"/>
  <c r="AN930" i="150"/>
  <c r="AM930" i="150"/>
  <c r="AL930" i="150"/>
  <c r="Y930" i="150"/>
  <c r="X930" i="150"/>
  <c r="W930" i="150"/>
  <c r="K930" i="150"/>
  <c r="J930" i="150"/>
  <c r="I930" i="150"/>
  <c r="H930" i="150"/>
  <c r="G930" i="150"/>
  <c r="F930" i="150"/>
  <c r="C930" i="150"/>
  <c r="AS930" i="150" s="1"/>
  <c r="AT929" i="150"/>
  <c r="AN929" i="150"/>
  <c r="AM929" i="150"/>
  <c r="AL929" i="150"/>
  <c r="Y929" i="150"/>
  <c r="X929" i="150"/>
  <c r="W929" i="150"/>
  <c r="K929" i="150"/>
  <c r="J929" i="150"/>
  <c r="I929" i="150"/>
  <c r="H929" i="150"/>
  <c r="G929" i="150"/>
  <c r="F929" i="150"/>
  <c r="C929" i="150"/>
  <c r="AS929" i="150" s="1"/>
  <c r="AT928" i="150"/>
  <c r="AN928" i="150"/>
  <c r="AM928" i="150"/>
  <c r="AL928" i="150"/>
  <c r="Y928" i="150"/>
  <c r="X928" i="150"/>
  <c r="W928" i="150"/>
  <c r="K928" i="150"/>
  <c r="J928" i="150"/>
  <c r="I928" i="150"/>
  <c r="H928" i="150"/>
  <c r="G928" i="150"/>
  <c r="F928" i="150"/>
  <c r="C928" i="150"/>
  <c r="AS928" i="150" s="1"/>
  <c r="AT927" i="150"/>
  <c r="AN927" i="150"/>
  <c r="AM927" i="150"/>
  <c r="AL927" i="150"/>
  <c r="Y927" i="150"/>
  <c r="X927" i="150"/>
  <c r="W927" i="150"/>
  <c r="K927" i="150"/>
  <c r="J927" i="150"/>
  <c r="I927" i="150"/>
  <c r="H927" i="150"/>
  <c r="G927" i="150"/>
  <c r="F927" i="150"/>
  <c r="C927" i="150"/>
  <c r="AS927" i="150" s="1"/>
  <c r="AT926" i="150"/>
  <c r="AN926" i="150"/>
  <c r="AM926" i="150"/>
  <c r="AL926" i="150"/>
  <c r="Y926" i="150"/>
  <c r="X926" i="150"/>
  <c r="W926" i="150"/>
  <c r="K926" i="150"/>
  <c r="J926" i="150"/>
  <c r="I926" i="150"/>
  <c r="H926" i="150"/>
  <c r="G926" i="150"/>
  <c r="F926" i="150"/>
  <c r="C926" i="150"/>
  <c r="AS926" i="150" s="1"/>
  <c r="AT925" i="150"/>
  <c r="AN925" i="150"/>
  <c r="AM925" i="150"/>
  <c r="AL925" i="150"/>
  <c r="Y925" i="150"/>
  <c r="X925" i="150"/>
  <c r="W925" i="150"/>
  <c r="K925" i="150"/>
  <c r="J925" i="150"/>
  <c r="I925" i="150"/>
  <c r="H925" i="150"/>
  <c r="G925" i="150"/>
  <c r="F925" i="150"/>
  <c r="C925" i="150"/>
  <c r="AS925" i="150" s="1"/>
  <c r="AT924" i="150"/>
  <c r="AN924" i="150"/>
  <c r="AM924" i="150"/>
  <c r="AL924" i="150"/>
  <c r="Y924" i="150"/>
  <c r="X924" i="150"/>
  <c r="W924" i="150"/>
  <c r="K924" i="150"/>
  <c r="J924" i="150"/>
  <c r="I924" i="150"/>
  <c r="H924" i="150"/>
  <c r="G924" i="150"/>
  <c r="F924" i="150"/>
  <c r="C924" i="150"/>
  <c r="AS924" i="150" s="1"/>
  <c r="AT923" i="150"/>
  <c r="AN923" i="150"/>
  <c r="AM923" i="150"/>
  <c r="AL923" i="150"/>
  <c r="Y923" i="150"/>
  <c r="X923" i="150"/>
  <c r="W923" i="150"/>
  <c r="K923" i="150"/>
  <c r="J923" i="150"/>
  <c r="I923" i="150"/>
  <c r="H923" i="150"/>
  <c r="G923" i="150"/>
  <c r="F923" i="150"/>
  <c r="C923" i="150"/>
  <c r="AS923" i="150" s="1"/>
  <c r="AT922" i="150"/>
  <c r="AN922" i="150"/>
  <c r="AM922" i="150"/>
  <c r="AL922" i="150"/>
  <c r="Y922" i="150"/>
  <c r="X922" i="150"/>
  <c r="W922" i="150"/>
  <c r="K922" i="150"/>
  <c r="J922" i="150"/>
  <c r="I922" i="150"/>
  <c r="H922" i="150"/>
  <c r="G922" i="150"/>
  <c r="F922" i="150"/>
  <c r="C922" i="150"/>
  <c r="AS922" i="150" s="1"/>
  <c r="AT921" i="150"/>
  <c r="AN921" i="150"/>
  <c r="AM921" i="150"/>
  <c r="AL921" i="150"/>
  <c r="Y921" i="150"/>
  <c r="X921" i="150"/>
  <c r="W921" i="150"/>
  <c r="K921" i="150"/>
  <c r="J921" i="150"/>
  <c r="I921" i="150"/>
  <c r="H921" i="150"/>
  <c r="G921" i="150"/>
  <c r="F921" i="150"/>
  <c r="C921" i="150"/>
  <c r="AS921" i="150" s="1"/>
  <c r="AT920" i="150"/>
  <c r="AN920" i="150"/>
  <c r="AM920" i="150"/>
  <c r="AL920" i="150"/>
  <c r="Y920" i="150"/>
  <c r="X920" i="150"/>
  <c r="W920" i="150"/>
  <c r="K920" i="150"/>
  <c r="J920" i="150"/>
  <c r="I920" i="150"/>
  <c r="H920" i="150"/>
  <c r="G920" i="150"/>
  <c r="F920" i="150"/>
  <c r="C920" i="150"/>
  <c r="AS920" i="150" s="1"/>
  <c r="AT919" i="150"/>
  <c r="AN919" i="150"/>
  <c r="AM919" i="150"/>
  <c r="AL919" i="150"/>
  <c r="Y919" i="150"/>
  <c r="X919" i="150"/>
  <c r="W919" i="150"/>
  <c r="K919" i="150"/>
  <c r="J919" i="150"/>
  <c r="I919" i="150"/>
  <c r="H919" i="150"/>
  <c r="G919" i="150"/>
  <c r="F919" i="150"/>
  <c r="C919" i="150"/>
  <c r="AS919" i="150" s="1"/>
  <c r="AT918" i="150"/>
  <c r="AN918" i="150"/>
  <c r="AM918" i="150"/>
  <c r="AL918" i="150"/>
  <c r="Y918" i="150"/>
  <c r="X918" i="150"/>
  <c r="W918" i="150"/>
  <c r="K918" i="150"/>
  <c r="J918" i="150"/>
  <c r="I918" i="150"/>
  <c r="H918" i="150"/>
  <c r="G918" i="150"/>
  <c r="F918" i="150"/>
  <c r="C918" i="150"/>
  <c r="AS918" i="150" s="1"/>
  <c r="AT917" i="150"/>
  <c r="AN917" i="150"/>
  <c r="AM917" i="150"/>
  <c r="AL917" i="150"/>
  <c r="Y917" i="150"/>
  <c r="X917" i="150"/>
  <c r="W917" i="150"/>
  <c r="K917" i="150"/>
  <c r="J917" i="150"/>
  <c r="I917" i="150"/>
  <c r="H917" i="150"/>
  <c r="G917" i="150"/>
  <c r="F917" i="150"/>
  <c r="C917" i="150"/>
  <c r="AS917" i="150" s="1"/>
  <c r="AT916" i="150"/>
  <c r="AN916" i="150"/>
  <c r="AM916" i="150"/>
  <c r="AL916" i="150"/>
  <c r="Y916" i="150"/>
  <c r="X916" i="150"/>
  <c r="W916" i="150"/>
  <c r="K916" i="150"/>
  <c r="J916" i="150"/>
  <c r="I916" i="150"/>
  <c r="H916" i="150"/>
  <c r="G916" i="150"/>
  <c r="F916" i="150"/>
  <c r="C916" i="150"/>
  <c r="AS916" i="150" s="1"/>
  <c r="AT915" i="150"/>
  <c r="AN915" i="150"/>
  <c r="AM915" i="150"/>
  <c r="AL915" i="150"/>
  <c r="Y915" i="150"/>
  <c r="X915" i="150"/>
  <c r="W915" i="150"/>
  <c r="K915" i="150"/>
  <c r="J915" i="150"/>
  <c r="I915" i="150"/>
  <c r="H915" i="150"/>
  <c r="G915" i="150"/>
  <c r="F915" i="150"/>
  <c r="C915" i="150"/>
  <c r="AS915" i="150" s="1"/>
  <c r="AT914" i="150"/>
  <c r="AN914" i="150"/>
  <c r="AM914" i="150"/>
  <c r="AL914" i="150"/>
  <c r="Y914" i="150"/>
  <c r="X914" i="150"/>
  <c r="W914" i="150"/>
  <c r="K914" i="150"/>
  <c r="J914" i="150"/>
  <c r="I914" i="150"/>
  <c r="H914" i="150"/>
  <c r="G914" i="150"/>
  <c r="F914" i="150"/>
  <c r="C914" i="150"/>
  <c r="AS914" i="150" s="1"/>
  <c r="AT913" i="150"/>
  <c r="AN913" i="150"/>
  <c r="AM913" i="150"/>
  <c r="AL913" i="150"/>
  <c r="Y913" i="150"/>
  <c r="X913" i="150"/>
  <c r="W913" i="150"/>
  <c r="K913" i="150"/>
  <c r="J913" i="150"/>
  <c r="I913" i="150"/>
  <c r="H913" i="150"/>
  <c r="G913" i="150"/>
  <c r="F913" i="150"/>
  <c r="C913" i="150"/>
  <c r="AS913" i="150" s="1"/>
  <c r="AT912" i="150"/>
  <c r="AN912" i="150"/>
  <c r="AM912" i="150"/>
  <c r="AL912" i="150"/>
  <c r="Y912" i="150"/>
  <c r="X912" i="150"/>
  <c r="W912" i="150"/>
  <c r="K912" i="150"/>
  <c r="J912" i="150"/>
  <c r="I912" i="150"/>
  <c r="H912" i="150"/>
  <c r="G912" i="150"/>
  <c r="F912" i="150"/>
  <c r="C912" i="150"/>
  <c r="AS912" i="150" s="1"/>
  <c r="AT911" i="150"/>
  <c r="AN911" i="150"/>
  <c r="AM911" i="150"/>
  <c r="AL911" i="150"/>
  <c r="Y911" i="150"/>
  <c r="X911" i="150"/>
  <c r="W911" i="150"/>
  <c r="K911" i="150"/>
  <c r="J911" i="150"/>
  <c r="I911" i="150"/>
  <c r="H911" i="150"/>
  <c r="G911" i="150"/>
  <c r="F911" i="150"/>
  <c r="C911" i="150"/>
  <c r="AS911" i="150" s="1"/>
  <c r="AT910" i="150"/>
  <c r="AN910" i="150"/>
  <c r="AM910" i="150"/>
  <c r="AL910" i="150"/>
  <c r="Y910" i="150"/>
  <c r="X910" i="150"/>
  <c r="W910" i="150"/>
  <c r="K910" i="150"/>
  <c r="J910" i="150"/>
  <c r="I910" i="150"/>
  <c r="H910" i="150"/>
  <c r="G910" i="150"/>
  <c r="F910" i="150"/>
  <c r="C910" i="150"/>
  <c r="AS910" i="150" s="1"/>
  <c r="AT909" i="150"/>
  <c r="AN909" i="150"/>
  <c r="AM909" i="150"/>
  <c r="AL909" i="150"/>
  <c r="Y909" i="150"/>
  <c r="X909" i="150"/>
  <c r="W909" i="150"/>
  <c r="K909" i="150"/>
  <c r="J909" i="150"/>
  <c r="I909" i="150"/>
  <c r="H909" i="150"/>
  <c r="G909" i="150"/>
  <c r="F909" i="150"/>
  <c r="C909" i="150"/>
  <c r="AS909" i="150" s="1"/>
  <c r="AT908" i="150"/>
  <c r="AN908" i="150"/>
  <c r="AM908" i="150"/>
  <c r="AL908" i="150"/>
  <c r="Y908" i="150"/>
  <c r="X908" i="150"/>
  <c r="W908" i="150"/>
  <c r="K908" i="150"/>
  <c r="J908" i="150"/>
  <c r="I908" i="150"/>
  <c r="H908" i="150"/>
  <c r="G908" i="150"/>
  <c r="F908" i="150"/>
  <c r="C908" i="150"/>
  <c r="AS908" i="150" s="1"/>
  <c r="AT907" i="150"/>
  <c r="AN907" i="150"/>
  <c r="AM907" i="150"/>
  <c r="Y907" i="150"/>
  <c r="X907" i="150"/>
  <c r="W907" i="150"/>
  <c r="K907" i="150"/>
  <c r="J907" i="150"/>
  <c r="I907" i="150"/>
  <c r="H907" i="150"/>
  <c r="G907" i="150"/>
  <c r="F907" i="150"/>
  <c r="C907" i="150"/>
  <c r="AS907" i="150" s="1"/>
  <c r="AT906" i="150"/>
  <c r="AN906" i="150"/>
  <c r="AM906" i="150"/>
  <c r="AL906" i="150"/>
  <c r="Y906" i="150"/>
  <c r="X906" i="150"/>
  <c r="W906" i="150"/>
  <c r="K906" i="150"/>
  <c r="J906" i="150"/>
  <c r="I906" i="150"/>
  <c r="H906" i="150"/>
  <c r="G906" i="150"/>
  <c r="F906" i="150"/>
  <c r="C906" i="150"/>
  <c r="AS906" i="150" s="1"/>
  <c r="AT905" i="150"/>
  <c r="AN905" i="150"/>
  <c r="AM905" i="150"/>
  <c r="AL905" i="150"/>
  <c r="Y905" i="150"/>
  <c r="X905" i="150"/>
  <c r="W905" i="150"/>
  <c r="K905" i="150"/>
  <c r="J905" i="150"/>
  <c r="I905" i="150"/>
  <c r="H905" i="150"/>
  <c r="G905" i="150"/>
  <c r="F905" i="150"/>
  <c r="C905" i="150"/>
  <c r="AS905" i="150" s="1"/>
  <c r="AT904" i="150"/>
  <c r="AN904" i="150"/>
  <c r="AM904" i="150"/>
  <c r="AL904" i="150"/>
  <c r="Y904" i="150"/>
  <c r="X904" i="150"/>
  <c r="W904" i="150"/>
  <c r="K904" i="150"/>
  <c r="J904" i="150"/>
  <c r="I904" i="150"/>
  <c r="H904" i="150"/>
  <c r="G904" i="150"/>
  <c r="F904" i="150"/>
  <c r="C904" i="150"/>
  <c r="AS904" i="150" s="1"/>
  <c r="AT903" i="150"/>
  <c r="AN903" i="150"/>
  <c r="AM903" i="150"/>
  <c r="AL903" i="150"/>
  <c r="Y903" i="150"/>
  <c r="X903" i="150"/>
  <c r="W903" i="150"/>
  <c r="K903" i="150"/>
  <c r="J903" i="150"/>
  <c r="I903" i="150"/>
  <c r="H903" i="150"/>
  <c r="G903" i="150"/>
  <c r="F903" i="150"/>
  <c r="C903" i="150"/>
  <c r="AS903" i="150" s="1"/>
  <c r="AT902" i="150"/>
  <c r="AN902" i="150"/>
  <c r="AM902" i="150"/>
  <c r="AL902" i="150"/>
  <c r="Y902" i="150"/>
  <c r="X902" i="150"/>
  <c r="W902" i="150"/>
  <c r="K902" i="150"/>
  <c r="J902" i="150"/>
  <c r="I902" i="150"/>
  <c r="H902" i="150"/>
  <c r="G902" i="150"/>
  <c r="F902" i="150"/>
  <c r="C902" i="150"/>
  <c r="AS902" i="150" s="1"/>
  <c r="AT901" i="150"/>
  <c r="AN901" i="150"/>
  <c r="AM901" i="150"/>
  <c r="AL901" i="150"/>
  <c r="Y901" i="150"/>
  <c r="X901" i="150"/>
  <c r="W901" i="150"/>
  <c r="K901" i="150"/>
  <c r="J901" i="150"/>
  <c r="I901" i="150"/>
  <c r="H901" i="150"/>
  <c r="G901" i="150"/>
  <c r="F901" i="150"/>
  <c r="C901" i="150"/>
  <c r="AS901" i="150" s="1"/>
  <c r="AT900" i="150"/>
  <c r="AN900" i="150"/>
  <c r="AM900" i="150"/>
  <c r="AL900" i="150"/>
  <c r="Y900" i="150"/>
  <c r="X900" i="150"/>
  <c r="W900" i="150"/>
  <c r="K900" i="150"/>
  <c r="J900" i="150"/>
  <c r="I900" i="150"/>
  <c r="H900" i="150"/>
  <c r="G900" i="150"/>
  <c r="F900" i="150"/>
  <c r="C900" i="150"/>
  <c r="AS900" i="150" s="1"/>
  <c r="AT899" i="150"/>
  <c r="AN899" i="150"/>
  <c r="AM899" i="150"/>
  <c r="AL899" i="150"/>
  <c r="Y899" i="150"/>
  <c r="X899" i="150"/>
  <c r="W899" i="150"/>
  <c r="K899" i="150"/>
  <c r="J899" i="150"/>
  <c r="I899" i="150"/>
  <c r="H899" i="150"/>
  <c r="G899" i="150"/>
  <c r="F899" i="150"/>
  <c r="C899" i="150"/>
  <c r="AS899" i="150" s="1"/>
  <c r="AT898" i="150"/>
  <c r="AN898" i="150"/>
  <c r="AM898" i="150"/>
  <c r="AL898" i="150"/>
  <c r="Y898" i="150"/>
  <c r="X898" i="150"/>
  <c r="W898" i="150"/>
  <c r="K898" i="150"/>
  <c r="J898" i="150"/>
  <c r="I898" i="150"/>
  <c r="H898" i="150"/>
  <c r="G898" i="150"/>
  <c r="F898" i="150"/>
  <c r="C898" i="150"/>
  <c r="AS898" i="150" s="1"/>
  <c r="AT897" i="150"/>
  <c r="AN897" i="150"/>
  <c r="AM897" i="150"/>
  <c r="AL897" i="150"/>
  <c r="Y897" i="150"/>
  <c r="X897" i="150"/>
  <c r="W897" i="150"/>
  <c r="K897" i="150"/>
  <c r="J897" i="150"/>
  <c r="I897" i="150"/>
  <c r="H897" i="150"/>
  <c r="G897" i="150"/>
  <c r="F897" i="150"/>
  <c r="C897" i="150"/>
  <c r="AS897" i="150" s="1"/>
  <c r="AT896" i="150"/>
  <c r="AN896" i="150"/>
  <c r="AM896" i="150"/>
  <c r="AL896" i="150"/>
  <c r="Y896" i="150"/>
  <c r="X896" i="150"/>
  <c r="W896" i="150"/>
  <c r="K896" i="150"/>
  <c r="J896" i="150"/>
  <c r="I896" i="150"/>
  <c r="H896" i="150"/>
  <c r="G896" i="150"/>
  <c r="F896" i="150"/>
  <c r="C896" i="150"/>
  <c r="AS896" i="150" s="1"/>
  <c r="AT895" i="150"/>
  <c r="AN895" i="150"/>
  <c r="AM895" i="150"/>
  <c r="AL895" i="150"/>
  <c r="Y895" i="150"/>
  <c r="X895" i="150"/>
  <c r="W895" i="150"/>
  <c r="K895" i="150"/>
  <c r="J895" i="150"/>
  <c r="I895" i="150"/>
  <c r="H895" i="150"/>
  <c r="G895" i="150"/>
  <c r="F895" i="150"/>
  <c r="C895" i="150"/>
  <c r="AS895" i="150" s="1"/>
  <c r="AT894" i="150"/>
  <c r="AN894" i="150"/>
  <c r="AM894" i="150"/>
  <c r="AL894" i="150"/>
  <c r="Y894" i="150"/>
  <c r="X894" i="150"/>
  <c r="W894" i="150"/>
  <c r="K894" i="150"/>
  <c r="J894" i="150"/>
  <c r="I894" i="150"/>
  <c r="H894" i="150"/>
  <c r="G894" i="150"/>
  <c r="F894" i="150"/>
  <c r="C894" i="150"/>
  <c r="AS894" i="150" s="1"/>
  <c r="AT893" i="150"/>
  <c r="AN893" i="150"/>
  <c r="AM893" i="150"/>
  <c r="AL893" i="150"/>
  <c r="Y893" i="150"/>
  <c r="X893" i="150"/>
  <c r="W893" i="150"/>
  <c r="K893" i="150"/>
  <c r="J893" i="150"/>
  <c r="I893" i="150"/>
  <c r="H893" i="150"/>
  <c r="G893" i="150"/>
  <c r="F893" i="150"/>
  <c r="C893" i="150"/>
  <c r="AS893" i="150" s="1"/>
  <c r="AT892" i="150"/>
  <c r="AN892" i="150"/>
  <c r="AM892" i="150"/>
  <c r="AL892" i="150"/>
  <c r="Y892" i="150"/>
  <c r="X892" i="150"/>
  <c r="W892" i="150"/>
  <c r="K892" i="150"/>
  <c r="J892" i="150"/>
  <c r="I892" i="150"/>
  <c r="H892" i="150"/>
  <c r="G892" i="150"/>
  <c r="F892" i="150"/>
  <c r="C892" i="150"/>
  <c r="AS892" i="150" s="1"/>
  <c r="AT891" i="150"/>
  <c r="AN891" i="150"/>
  <c r="AM891" i="150"/>
  <c r="AL891" i="150"/>
  <c r="Y891" i="150"/>
  <c r="X891" i="150"/>
  <c r="W891" i="150"/>
  <c r="K891" i="150"/>
  <c r="J891" i="150"/>
  <c r="I891" i="150"/>
  <c r="H891" i="150"/>
  <c r="G891" i="150"/>
  <c r="F891" i="150"/>
  <c r="C891" i="150"/>
  <c r="AS891" i="150" s="1"/>
  <c r="AT890" i="150"/>
  <c r="AN890" i="150"/>
  <c r="AM890" i="150"/>
  <c r="AL890" i="150"/>
  <c r="Y890" i="150"/>
  <c r="X890" i="150"/>
  <c r="W890" i="150"/>
  <c r="K890" i="150"/>
  <c r="J890" i="150"/>
  <c r="I890" i="150"/>
  <c r="H890" i="150"/>
  <c r="G890" i="150"/>
  <c r="F890" i="150"/>
  <c r="C890" i="150"/>
  <c r="AS890" i="150" s="1"/>
  <c r="AT889" i="150"/>
  <c r="AN889" i="150"/>
  <c r="AM889" i="150"/>
  <c r="AL889" i="150"/>
  <c r="Y889" i="150"/>
  <c r="X889" i="150"/>
  <c r="W889" i="150"/>
  <c r="K889" i="150"/>
  <c r="J889" i="150"/>
  <c r="I889" i="150"/>
  <c r="H889" i="150"/>
  <c r="G889" i="150"/>
  <c r="F889" i="150"/>
  <c r="C889" i="150"/>
  <c r="AS889" i="150" s="1"/>
  <c r="AT888" i="150"/>
  <c r="AN888" i="150"/>
  <c r="AM888" i="150"/>
  <c r="AL888" i="150"/>
  <c r="Y888" i="150"/>
  <c r="X888" i="150"/>
  <c r="W888" i="150"/>
  <c r="K888" i="150"/>
  <c r="J888" i="150"/>
  <c r="I888" i="150"/>
  <c r="H888" i="150"/>
  <c r="G888" i="150"/>
  <c r="F888" i="150"/>
  <c r="C888" i="150"/>
  <c r="AS888" i="150" s="1"/>
  <c r="AT887" i="150"/>
  <c r="AN887" i="150"/>
  <c r="AM887" i="150"/>
  <c r="AL887" i="150"/>
  <c r="Y887" i="150"/>
  <c r="X887" i="150"/>
  <c r="W887" i="150"/>
  <c r="K887" i="150"/>
  <c r="J887" i="150"/>
  <c r="I887" i="150"/>
  <c r="H887" i="150"/>
  <c r="G887" i="150"/>
  <c r="F887" i="150"/>
  <c r="C887" i="150"/>
  <c r="AS887" i="150" s="1"/>
  <c r="AT886" i="150"/>
  <c r="AN886" i="150"/>
  <c r="AM886" i="150"/>
  <c r="AL886" i="150"/>
  <c r="Y886" i="150"/>
  <c r="X886" i="150"/>
  <c r="W886" i="150"/>
  <c r="K886" i="150"/>
  <c r="J886" i="150"/>
  <c r="I886" i="150"/>
  <c r="H886" i="150"/>
  <c r="G886" i="150"/>
  <c r="F886" i="150"/>
  <c r="C886" i="150"/>
  <c r="AS886" i="150" s="1"/>
  <c r="AT885" i="150"/>
  <c r="AN885" i="150"/>
  <c r="AM885" i="150"/>
  <c r="AL885" i="150"/>
  <c r="Y885" i="150"/>
  <c r="X885" i="150"/>
  <c r="W885" i="150"/>
  <c r="K885" i="150"/>
  <c r="J885" i="150"/>
  <c r="I885" i="150"/>
  <c r="H885" i="150"/>
  <c r="G885" i="150"/>
  <c r="F885" i="150"/>
  <c r="C885" i="150"/>
  <c r="AS885" i="150" s="1"/>
  <c r="AT884" i="150"/>
  <c r="AN884" i="150"/>
  <c r="AM884" i="150"/>
  <c r="AL884" i="150"/>
  <c r="Y884" i="150"/>
  <c r="X884" i="150"/>
  <c r="W884" i="150"/>
  <c r="K884" i="150"/>
  <c r="J884" i="150"/>
  <c r="I884" i="150"/>
  <c r="H884" i="150"/>
  <c r="G884" i="150"/>
  <c r="F884" i="150"/>
  <c r="C884" i="150"/>
  <c r="AS884" i="150" s="1"/>
  <c r="AT883" i="150"/>
  <c r="AN883" i="150"/>
  <c r="AM883" i="150"/>
  <c r="AL883" i="150"/>
  <c r="Y883" i="150"/>
  <c r="X883" i="150"/>
  <c r="W883" i="150"/>
  <c r="K883" i="150"/>
  <c r="J883" i="150"/>
  <c r="I883" i="150"/>
  <c r="H883" i="150"/>
  <c r="G883" i="150"/>
  <c r="F883" i="150"/>
  <c r="C883" i="150"/>
  <c r="AS883" i="150" s="1"/>
  <c r="AT882" i="150"/>
  <c r="AN882" i="150"/>
  <c r="AM882" i="150"/>
  <c r="AL882" i="150"/>
  <c r="Y882" i="150"/>
  <c r="X882" i="150"/>
  <c r="W882" i="150"/>
  <c r="K882" i="150"/>
  <c r="J882" i="150"/>
  <c r="I882" i="150"/>
  <c r="H882" i="150"/>
  <c r="G882" i="150"/>
  <c r="F882" i="150"/>
  <c r="C882" i="150"/>
  <c r="AS882" i="150" s="1"/>
  <c r="AT881" i="150"/>
  <c r="AN881" i="150"/>
  <c r="AM881" i="150"/>
  <c r="AL881" i="150"/>
  <c r="Y881" i="150"/>
  <c r="X881" i="150"/>
  <c r="W881" i="150"/>
  <c r="K881" i="150"/>
  <c r="J881" i="150"/>
  <c r="I881" i="150"/>
  <c r="H881" i="150"/>
  <c r="G881" i="150"/>
  <c r="F881" i="150"/>
  <c r="C881" i="150"/>
  <c r="AS881" i="150" s="1"/>
  <c r="AT880" i="150"/>
  <c r="AN880" i="150"/>
  <c r="AM880" i="150"/>
  <c r="AL880" i="150"/>
  <c r="Y880" i="150"/>
  <c r="X880" i="150"/>
  <c r="W880" i="150"/>
  <c r="K880" i="150"/>
  <c r="J880" i="150"/>
  <c r="I880" i="150"/>
  <c r="H880" i="150"/>
  <c r="G880" i="150"/>
  <c r="F880" i="150"/>
  <c r="C880" i="150"/>
  <c r="AS880" i="150" s="1"/>
  <c r="AT879" i="150"/>
  <c r="AN879" i="150"/>
  <c r="AM879" i="150"/>
  <c r="AL879" i="150"/>
  <c r="Z879" i="150"/>
  <c r="AA879" i="150" s="1"/>
  <c r="AB879" i="150" s="1"/>
  <c r="Y879" i="150"/>
  <c r="X879" i="150"/>
  <c r="W879" i="150"/>
  <c r="K879" i="150"/>
  <c r="J879" i="150"/>
  <c r="I879" i="150"/>
  <c r="H879" i="150"/>
  <c r="G879" i="150"/>
  <c r="F879" i="150"/>
  <c r="C879" i="150"/>
  <c r="AS879" i="150" s="1"/>
  <c r="AT878" i="150"/>
  <c r="AN878" i="150"/>
  <c r="AM878" i="150"/>
  <c r="AL878" i="150"/>
  <c r="Y878" i="150"/>
  <c r="X878" i="150"/>
  <c r="W878" i="150"/>
  <c r="K878" i="150"/>
  <c r="J878" i="150"/>
  <c r="I878" i="150"/>
  <c r="H878" i="150"/>
  <c r="G878" i="150"/>
  <c r="F878" i="150"/>
  <c r="C878" i="150"/>
  <c r="AS878" i="150" s="1"/>
  <c r="AT877" i="150"/>
  <c r="AN877" i="150"/>
  <c r="AM877" i="150"/>
  <c r="AL877" i="150"/>
  <c r="Y877" i="150"/>
  <c r="X877" i="150"/>
  <c r="W877" i="150"/>
  <c r="K877" i="150"/>
  <c r="J877" i="150"/>
  <c r="I877" i="150"/>
  <c r="H877" i="150"/>
  <c r="G877" i="150"/>
  <c r="F877" i="150"/>
  <c r="C877" i="150"/>
  <c r="AS877" i="150" s="1"/>
  <c r="AT876" i="150"/>
  <c r="AN876" i="150"/>
  <c r="AM876" i="150"/>
  <c r="AL876" i="150"/>
  <c r="Y876" i="150"/>
  <c r="X876" i="150"/>
  <c r="W876" i="150"/>
  <c r="K876" i="150"/>
  <c r="J876" i="150"/>
  <c r="I876" i="150"/>
  <c r="H876" i="150"/>
  <c r="G876" i="150"/>
  <c r="F876" i="150"/>
  <c r="C876" i="150"/>
  <c r="AS876" i="150" s="1"/>
  <c r="AT875" i="150"/>
  <c r="AN875" i="150"/>
  <c r="AM875" i="150"/>
  <c r="AL875" i="150"/>
  <c r="Y875" i="150"/>
  <c r="X875" i="150"/>
  <c r="W875" i="150"/>
  <c r="K875" i="150"/>
  <c r="J875" i="150"/>
  <c r="I875" i="150"/>
  <c r="H875" i="150"/>
  <c r="G875" i="150"/>
  <c r="F875" i="150"/>
  <c r="C875" i="150"/>
  <c r="AS875" i="150" s="1"/>
  <c r="AT874" i="150"/>
  <c r="AN874" i="150"/>
  <c r="AM874" i="150"/>
  <c r="AL874" i="150"/>
  <c r="Y874" i="150"/>
  <c r="X874" i="150"/>
  <c r="W874" i="150"/>
  <c r="K874" i="150"/>
  <c r="J874" i="150"/>
  <c r="I874" i="150"/>
  <c r="H874" i="150"/>
  <c r="G874" i="150"/>
  <c r="F874" i="150"/>
  <c r="C874" i="150"/>
  <c r="AS874" i="150" s="1"/>
  <c r="AT873" i="150"/>
  <c r="AN873" i="150"/>
  <c r="AM873" i="150"/>
  <c r="AL873" i="150"/>
  <c r="Y873" i="150"/>
  <c r="X873" i="150"/>
  <c r="W873" i="150"/>
  <c r="K873" i="150"/>
  <c r="J873" i="150"/>
  <c r="I873" i="150"/>
  <c r="H873" i="150"/>
  <c r="G873" i="150"/>
  <c r="F873" i="150"/>
  <c r="C873" i="150"/>
  <c r="AS873" i="150" s="1"/>
  <c r="AT872" i="150"/>
  <c r="AN872" i="150"/>
  <c r="AM872" i="150"/>
  <c r="AL872" i="150"/>
  <c r="Y872" i="150"/>
  <c r="X872" i="150"/>
  <c r="W872" i="150"/>
  <c r="K872" i="150"/>
  <c r="J872" i="150"/>
  <c r="I872" i="150"/>
  <c r="H872" i="150"/>
  <c r="G872" i="150"/>
  <c r="F872" i="150"/>
  <c r="C872" i="150"/>
  <c r="AS872" i="150" s="1"/>
  <c r="AT871" i="150"/>
  <c r="AN871" i="150"/>
  <c r="AM871" i="150"/>
  <c r="AL871" i="150"/>
  <c r="Y871" i="150"/>
  <c r="X871" i="150"/>
  <c r="W871" i="150"/>
  <c r="K871" i="150"/>
  <c r="J871" i="150"/>
  <c r="I871" i="150"/>
  <c r="H871" i="150"/>
  <c r="G871" i="150"/>
  <c r="F871" i="150"/>
  <c r="C871" i="150"/>
  <c r="AS871" i="150" s="1"/>
  <c r="AT870" i="150"/>
  <c r="AN870" i="150"/>
  <c r="AM870" i="150"/>
  <c r="AL870" i="150"/>
  <c r="Y870" i="150"/>
  <c r="X870" i="150"/>
  <c r="W870" i="150"/>
  <c r="K870" i="150"/>
  <c r="J870" i="150"/>
  <c r="I870" i="150"/>
  <c r="H870" i="150"/>
  <c r="G870" i="150"/>
  <c r="F870" i="150"/>
  <c r="C870" i="150"/>
  <c r="AS870" i="150" s="1"/>
  <c r="AT869" i="150"/>
  <c r="AN869" i="150"/>
  <c r="AM869" i="150"/>
  <c r="AL869" i="150"/>
  <c r="Y869" i="150"/>
  <c r="X869" i="150"/>
  <c r="W869" i="150"/>
  <c r="K869" i="150"/>
  <c r="J869" i="150"/>
  <c r="I869" i="150"/>
  <c r="H869" i="150"/>
  <c r="G869" i="150"/>
  <c r="F869" i="150"/>
  <c r="C869" i="150"/>
  <c r="AS869" i="150" s="1"/>
  <c r="AT868" i="150"/>
  <c r="AN868" i="150"/>
  <c r="AM868" i="150"/>
  <c r="AL868" i="150"/>
  <c r="Y868" i="150"/>
  <c r="X868" i="150"/>
  <c r="W868" i="150"/>
  <c r="K868" i="150"/>
  <c r="J868" i="150"/>
  <c r="I868" i="150"/>
  <c r="H868" i="150"/>
  <c r="G868" i="150"/>
  <c r="F868" i="150"/>
  <c r="C868" i="150"/>
  <c r="AS868" i="150" s="1"/>
  <c r="AT867" i="150"/>
  <c r="AN867" i="150"/>
  <c r="AM867" i="150"/>
  <c r="AL867" i="150"/>
  <c r="Y867" i="150"/>
  <c r="X867" i="150"/>
  <c r="W867" i="150"/>
  <c r="K867" i="150"/>
  <c r="J867" i="150"/>
  <c r="I867" i="150"/>
  <c r="H867" i="150"/>
  <c r="G867" i="150"/>
  <c r="F867" i="150"/>
  <c r="C867" i="150"/>
  <c r="AS867" i="150" s="1"/>
  <c r="AT866" i="150"/>
  <c r="AN866" i="150"/>
  <c r="AM866" i="150"/>
  <c r="AL866" i="150"/>
  <c r="Y866" i="150"/>
  <c r="X866" i="150"/>
  <c r="W866" i="150"/>
  <c r="K866" i="150"/>
  <c r="J866" i="150"/>
  <c r="I866" i="150"/>
  <c r="H866" i="150"/>
  <c r="G866" i="150"/>
  <c r="F866" i="150"/>
  <c r="C866" i="150"/>
  <c r="AS866" i="150" s="1"/>
  <c r="AT865" i="150"/>
  <c r="AN865" i="150"/>
  <c r="AM865" i="150"/>
  <c r="AL865" i="150"/>
  <c r="Y865" i="150"/>
  <c r="X865" i="150"/>
  <c r="W865" i="150"/>
  <c r="K865" i="150"/>
  <c r="J865" i="150"/>
  <c r="I865" i="150"/>
  <c r="H865" i="150"/>
  <c r="G865" i="150"/>
  <c r="F865" i="150"/>
  <c r="C865" i="150"/>
  <c r="AS865" i="150" s="1"/>
  <c r="AT864" i="150"/>
  <c r="AN864" i="150"/>
  <c r="AM864" i="150"/>
  <c r="AL864" i="150"/>
  <c r="Y864" i="150"/>
  <c r="X864" i="150"/>
  <c r="W864" i="150"/>
  <c r="K864" i="150"/>
  <c r="J864" i="150"/>
  <c r="I864" i="150"/>
  <c r="H864" i="150"/>
  <c r="G864" i="150"/>
  <c r="F864" i="150"/>
  <c r="C864" i="150"/>
  <c r="AS864" i="150" s="1"/>
  <c r="AT863" i="150"/>
  <c r="AN863" i="150"/>
  <c r="AM863" i="150"/>
  <c r="AL863" i="150"/>
  <c r="Y863" i="150"/>
  <c r="X863" i="150"/>
  <c r="W863" i="150"/>
  <c r="K863" i="150"/>
  <c r="J863" i="150"/>
  <c r="I863" i="150"/>
  <c r="H863" i="150"/>
  <c r="G863" i="150"/>
  <c r="F863" i="150"/>
  <c r="C863" i="150"/>
  <c r="AS863" i="150" s="1"/>
  <c r="AT862" i="150"/>
  <c r="AN862" i="150"/>
  <c r="AM862" i="150"/>
  <c r="AL862" i="150"/>
  <c r="Y862" i="150"/>
  <c r="X862" i="150"/>
  <c r="W862" i="150"/>
  <c r="K862" i="150"/>
  <c r="J862" i="150"/>
  <c r="I862" i="150"/>
  <c r="H862" i="150"/>
  <c r="G862" i="150"/>
  <c r="F862" i="150"/>
  <c r="C862" i="150"/>
  <c r="AS862" i="150" s="1"/>
  <c r="AT861" i="150"/>
  <c r="AN861" i="150"/>
  <c r="AM861" i="150"/>
  <c r="AL861" i="150"/>
  <c r="Y861" i="150"/>
  <c r="X861" i="150"/>
  <c r="W861" i="150"/>
  <c r="K861" i="150"/>
  <c r="J861" i="150"/>
  <c r="I861" i="150"/>
  <c r="H861" i="150"/>
  <c r="G861" i="150"/>
  <c r="F861" i="150"/>
  <c r="C861" i="150"/>
  <c r="AS861" i="150" s="1"/>
  <c r="AT860" i="150"/>
  <c r="AN860" i="150"/>
  <c r="AM860" i="150"/>
  <c r="AL860" i="150"/>
  <c r="Y860" i="150"/>
  <c r="X860" i="150"/>
  <c r="W860" i="150"/>
  <c r="K860" i="150"/>
  <c r="J860" i="150"/>
  <c r="I860" i="150"/>
  <c r="H860" i="150"/>
  <c r="G860" i="150"/>
  <c r="F860" i="150"/>
  <c r="C860" i="150"/>
  <c r="AS860" i="150" s="1"/>
  <c r="AT859" i="150"/>
  <c r="AN859" i="150"/>
  <c r="AM859" i="150"/>
  <c r="AL859" i="150"/>
  <c r="Y859" i="150"/>
  <c r="X859" i="150"/>
  <c r="W859" i="150"/>
  <c r="K859" i="150"/>
  <c r="J859" i="150"/>
  <c r="I859" i="150"/>
  <c r="H859" i="150"/>
  <c r="G859" i="150"/>
  <c r="F859" i="150"/>
  <c r="C859" i="150"/>
  <c r="AS859" i="150" s="1"/>
  <c r="AT858" i="150"/>
  <c r="AN858" i="150"/>
  <c r="AM858" i="150"/>
  <c r="AL858" i="150"/>
  <c r="Y858" i="150"/>
  <c r="X858" i="150"/>
  <c r="W858" i="150"/>
  <c r="K858" i="150"/>
  <c r="J858" i="150"/>
  <c r="I858" i="150"/>
  <c r="H858" i="150"/>
  <c r="G858" i="150"/>
  <c r="F858" i="150"/>
  <c r="C858" i="150"/>
  <c r="AS858" i="150" s="1"/>
  <c r="AT857" i="150"/>
  <c r="AN857" i="150"/>
  <c r="AM857" i="150"/>
  <c r="AL857" i="150"/>
  <c r="Y857" i="150"/>
  <c r="X857" i="150"/>
  <c r="W857" i="150"/>
  <c r="K857" i="150"/>
  <c r="J857" i="150"/>
  <c r="I857" i="150"/>
  <c r="H857" i="150"/>
  <c r="G857" i="150"/>
  <c r="F857" i="150"/>
  <c r="C857" i="150"/>
  <c r="AS857" i="150" s="1"/>
  <c r="AT856" i="150"/>
  <c r="AN856" i="150"/>
  <c r="AM856" i="150"/>
  <c r="AL856" i="150"/>
  <c r="Y856" i="150"/>
  <c r="X856" i="150"/>
  <c r="W856" i="150"/>
  <c r="K856" i="150"/>
  <c r="J856" i="150"/>
  <c r="I856" i="150"/>
  <c r="H856" i="150"/>
  <c r="G856" i="150"/>
  <c r="F856" i="150"/>
  <c r="C856" i="150"/>
  <c r="AS856" i="150" s="1"/>
  <c r="AT855" i="150"/>
  <c r="AN855" i="150"/>
  <c r="AM855" i="150"/>
  <c r="AL855" i="150"/>
  <c r="Y855" i="150"/>
  <c r="X855" i="150"/>
  <c r="W855" i="150"/>
  <c r="K855" i="150"/>
  <c r="J855" i="150"/>
  <c r="I855" i="150"/>
  <c r="H855" i="150"/>
  <c r="G855" i="150"/>
  <c r="F855" i="150"/>
  <c r="C855" i="150"/>
  <c r="AS855" i="150" s="1"/>
  <c r="AT854" i="150"/>
  <c r="AN854" i="150"/>
  <c r="AM854" i="150"/>
  <c r="AL854" i="150"/>
  <c r="Y854" i="150"/>
  <c r="X854" i="150"/>
  <c r="W854" i="150"/>
  <c r="K854" i="150"/>
  <c r="J854" i="150"/>
  <c r="I854" i="150"/>
  <c r="H854" i="150"/>
  <c r="G854" i="150"/>
  <c r="F854" i="150"/>
  <c r="C854" i="150"/>
  <c r="AS854" i="150" s="1"/>
  <c r="AT853" i="150"/>
  <c r="AN853" i="150"/>
  <c r="AM853" i="150"/>
  <c r="AL853" i="150"/>
  <c r="Y853" i="150"/>
  <c r="X853" i="150"/>
  <c r="W853" i="150"/>
  <c r="K853" i="150"/>
  <c r="J853" i="150"/>
  <c r="I853" i="150"/>
  <c r="H853" i="150"/>
  <c r="G853" i="150"/>
  <c r="F853" i="150"/>
  <c r="C853" i="150"/>
  <c r="AS853" i="150" s="1"/>
  <c r="AT852" i="150"/>
  <c r="AN852" i="150"/>
  <c r="AM852" i="150"/>
  <c r="AL852" i="150"/>
  <c r="Y852" i="150"/>
  <c r="X852" i="150"/>
  <c r="W852" i="150"/>
  <c r="K852" i="150"/>
  <c r="J852" i="150"/>
  <c r="I852" i="150"/>
  <c r="H852" i="150"/>
  <c r="G852" i="150"/>
  <c r="F852" i="150"/>
  <c r="C852" i="150"/>
  <c r="AS852" i="150" s="1"/>
  <c r="AT851" i="150"/>
  <c r="AN851" i="150"/>
  <c r="AM851" i="150"/>
  <c r="AL851" i="150"/>
  <c r="Y851" i="150"/>
  <c r="X851" i="150"/>
  <c r="W851" i="150"/>
  <c r="K851" i="150"/>
  <c r="J851" i="150"/>
  <c r="I851" i="150"/>
  <c r="H851" i="150"/>
  <c r="G851" i="150"/>
  <c r="F851" i="150"/>
  <c r="C851" i="150"/>
  <c r="AS851" i="150" s="1"/>
  <c r="AT850" i="150"/>
  <c r="AN850" i="150"/>
  <c r="AM850" i="150"/>
  <c r="AL850" i="150"/>
  <c r="Y850" i="150"/>
  <c r="X850" i="150"/>
  <c r="W850" i="150"/>
  <c r="K850" i="150"/>
  <c r="J850" i="150"/>
  <c r="I850" i="150"/>
  <c r="H850" i="150"/>
  <c r="G850" i="150"/>
  <c r="F850" i="150"/>
  <c r="C850" i="150"/>
  <c r="AS850" i="150" s="1"/>
  <c r="AT849" i="150"/>
  <c r="AN849" i="150"/>
  <c r="AM849" i="150"/>
  <c r="AL849" i="150"/>
  <c r="Y849" i="150"/>
  <c r="X849" i="150"/>
  <c r="W849" i="150"/>
  <c r="K849" i="150"/>
  <c r="J849" i="150"/>
  <c r="I849" i="150"/>
  <c r="H849" i="150"/>
  <c r="G849" i="150"/>
  <c r="F849" i="150"/>
  <c r="C849" i="150"/>
  <c r="AS849" i="150" s="1"/>
  <c r="AT848" i="150"/>
  <c r="AN848" i="150"/>
  <c r="AM848" i="150"/>
  <c r="AL848" i="150"/>
  <c r="Y848" i="150"/>
  <c r="X848" i="150"/>
  <c r="W848" i="150"/>
  <c r="K848" i="150"/>
  <c r="J848" i="150"/>
  <c r="I848" i="150"/>
  <c r="H848" i="150"/>
  <c r="G848" i="150"/>
  <c r="F848" i="150"/>
  <c r="C848" i="150"/>
  <c r="AS848" i="150" s="1"/>
  <c r="AT847" i="150"/>
  <c r="AN847" i="150"/>
  <c r="AM847" i="150"/>
  <c r="AL847" i="150"/>
  <c r="Y847" i="150"/>
  <c r="X847" i="150"/>
  <c r="W847" i="150"/>
  <c r="K847" i="150"/>
  <c r="J847" i="150"/>
  <c r="I847" i="150"/>
  <c r="H847" i="150"/>
  <c r="G847" i="150"/>
  <c r="F847" i="150"/>
  <c r="C847" i="150"/>
  <c r="AS847" i="150" s="1"/>
  <c r="AT846" i="150"/>
  <c r="AN846" i="150"/>
  <c r="AM846" i="150"/>
  <c r="AL846" i="150"/>
  <c r="Y846" i="150"/>
  <c r="X846" i="150"/>
  <c r="W846" i="150"/>
  <c r="K846" i="150"/>
  <c r="J846" i="150"/>
  <c r="I846" i="150"/>
  <c r="H846" i="150"/>
  <c r="G846" i="150"/>
  <c r="F846" i="150"/>
  <c r="C846" i="150"/>
  <c r="AS846" i="150" s="1"/>
  <c r="AT845" i="150"/>
  <c r="AN845" i="150"/>
  <c r="AM845" i="150"/>
  <c r="AL845" i="150"/>
  <c r="Y845" i="150"/>
  <c r="X845" i="150"/>
  <c r="W845" i="150"/>
  <c r="K845" i="150"/>
  <c r="J845" i="150"/>
  <c r="I845" i="150"/>
  <c r="H845" i="150"/>
  <c r="G845" i="150"/>
  <c r="F845" i="150"/>
  <c r="C845" i="150"/>
  <c r="AS845" i="150" s="1"/>
  <c r="AT844" i="150"/>
  <c r="AN844" i="150"/>
  <c r="AM844" i="150"/>
  <c r="AL844" i="150"/>
  <c r="Y844" i="150"/>
  <c r="X844" i="150"/>
  <c r="W844" i="150"/>
  <c r="K844" i="150"/>
  <c r="J844" i="150"/>
  <c r="I844" i="150"/>
  <c r="H844" i="150"/>
  <c r="G844" i="150"/>
  <c r="F844" i="150"/>
  <c r="C844" i="150"/>
  <c r="AS844" i="150" s="1"/>
  <c r="AT843" i="150"/>
  <c r="AN843" i="150"/>
  <c r="AM843" i="150"/>
  <c r="AL843" i="150"/>
  <c r="Y843" i="150"/>
  <c r="X843" i="150"/>
  <c r="W843" i="150"/>
  <c r="K843" i="150"/>
  <c r="J843" i="150"/>
  <c r="I843" i="150"/>
  <c r="H843" i="150"/>
  <c r="G843" i="150"/>
  <c r="F843" i="150"/>
  <c r="C843" i="150"/>
  <c r="AS843" i="150" s="1"/>
  <c r="AT842" i="150"/>
  <c r="AN842" i="150"/>
  <c r="AM842" i="150"/>
  <c r="AL842" i="150"/>
  <c r="Y842" i="150"/>
  <c r="X842" i="150"/>
  <c r="W842" i="150"/>
  <c r="K842" i="150"/>
  <c r="J842" i="150"/>
  <c r="I842" i="150"/>
  <c r="H842" i="150"/>
  <c r="G842" i="150"/>
  <c r="F842" i="150"/>
  <c r="C842" i="150"/>
  <c r="AS842" i="150" s="1"/>
  <c r="AT841" i="150"/>
  <c r="AN841" i="150"/>
  <c r="AM841" i="150"/>
  <c r="AL841" i="150"/>
  <c r="Y841" i="150"/>
  <c r="X841" i="150"/>
  <c r="W841" i="150"/>
  <c r="K841" i="150"/>
  <c r="J841" i="150"/>
  <c r="I841" i="150"/>
  <c r="H841" i="150"/>
  <c r="G841" i="150"/>
  <c r="F841" i="150"/>
  <c r="C841" i="150"/>
  <c r="AS841" i="150" s="1"/>
  <c r="AT840" i="150"/>
  <c r="AN840" i="150"/>
  <c r="AM840" i="150"/>
  <c r="AL840" i="150"/>
  <c r="Y840" i="150"/>
  <c r="X840" i="150"/>
  <c r="W840" i="150"/>
  <c r="K840" i="150"/>
  <c r="J840" i="150"/>
  <c r="I840" i="150"/>
  <c r="H840" i="150"/>
  <c r="G840" i="150"/>
  <c r="F840" i="150"/>
  <c r="C840" i="150"/>
  <c r="AS840" i="150" s="1"/>
  <c r="AT839" i="150"/>
  <c r="AN839" i="150"/>
  <c r="AM839" i="150"/>
  <c r="AL839" i="150"/>
  <c r="Y839" i="150"/>
  <c r="X839" i="150"/>
  <c r="W839" i="150"/>
  <c r="K839" i="150"/>
  <c r="J839" i="150"/>
  <c r="I839" i="150"/>
  <c r="H839" i="150"/>
  <c r="G839" i="150"/>
  <c r="F839" i="150"/>
  <c r="C839" i="150"/>
  <c r="AS839" i="150" s="1"/>
  <c r="AT838" i="150"/>
  <c r="AN838" i="150"/>
  <c r="AM838" i="150"/>
  <c r="AL838" i="150"/>
  <c r="Y838" i="150"/>
  <c r="X838" i="150"/>
  <c r="W838" i="150"/>
  <c r="K838" i="150"/>
  <c r="J838" i="150"/>
  <c r="I838" i="150"/>
  <c r="H838" i="150"/>
  <c r="G838" i="150"/>
  <c r="F838" i="150"/>
  <c r="C838" i="150"/>
  <c r="AS838" i="150" s="1"/>
  <c r="AT837" i="150"/>
  <c r="AN837" i="150"/>
  <c r="AM837" i="150"/>
  <c r="AL837" i="150"/>
  <c r="Y837" i="150"/>
  <c r="X837" i="150"/>
  <c r="W837" i="150"/>
  <c r="K837" i="150"/>
  <c r="J837" i="150"/>
  <c r="I837" i="150"/>
  <c r="H837" i="150"/>
  <c r="G837" i="150"/>
  <c r="F837" i="150"/>
  <c r="C837" i="150"/>
  <c r="AS837" i="150" s="1"/>
  <c r="AT836" i="150"/>
  <c r="AN836" i="150"/>
  <c r="AM836" i="150"/>
  <c r="AL836" i="150"/>
  <c r="Y836" i="150"/>
  <c r="X836" i="150"/>
  <c r="W836" i="150"/>
  <c r="K836" i="150"/>
  <c r="J836" i="150"/>
  <c r="I836" i="150"/>
  <c r="H836" i="150"/>
  <c r="G836" i="150"/>
  <c r="F836" i="150"/>
  <c r="C836" i="150"/>
  <c r="AS836" i="150" s="1"/>
  <c r="AT835" i="150"/>
  <c r="AN835" i="150"/>
  <c r="AM835" i="150"/>
  <c r="AL835" i="150"/>
  <c r="Y835" i="150"/>
  <c r="X835" i="150"/>
  <c r="W835" i="150"/>
  <c r="K835" i="150"/>
  <c r="J835" i="150"/>
  <c r="I835" i="150"/>
  <c r="H835" i="150"/>
  <c r="G835" i="150"/>
  <c r="F835" i="150"/>
  <c r="C835" i="150"/>
  <c r="AS835" i="150" s="1"/>
  <c r="AT834" i="150"/>
  <c r="AN834" i="150"/>
  <c r="AM834" i="150"/>
  <c r="AL834" i="150"/>
  <c r="Y834" i="150"/>
  <c r="X834" i="150"/>
  <c r="W834" i="150"/>
  <c r="K834" i="150"/>
  <c r="J834" i="150"/>
  <c r="I834" i="150"/>
  <c r="H834" i="150"/>
  <c r="G834" i="150"/>
  <c r="F834" i="150"/>
  <c r="C834" i="150"/>
  <c r="AS834" i="150" s="1"/>
  <c r="AT833" i="150"/>
  <c r="AN833" i="150"/>
  <c r="AM833" i="150"/>
  <c r="AL833" i="150"/>
  <c r="Y833" i="150"/>
  <c r="X833" i="150"/>
  <c r="W833" i="150"/>
  <c r="K833" i="150"/>
  <c r="J833" i="150"/>
  <c r="I833" i="150"/>
  <c r="H833" i="150"/>
  <c r="G833" i="150"/>
  <c r="F833" i="150"/>
  <c r="C833" i="150"/>
  <c r="AS833" i="150" s="1"/>
  <c r="AT832" i="150"/>
  <c r="AN832" i="150"/>
  <c r="AM832" i="150"/>
  <c r="AL832" i="150"/>
  <c r="Y832" i="150"/>
  <c r="X832" i="150"/>
  <c r="W832" i="150"/>
  <c r="K832" i="150"/>
  <c r="J832" i="150"/>
  <c r="I832" i="150"/>
  <c r="H832" i="150"/>
  <c r="G832" i="150"/>
  <c r="F832" i="150"/>
  <c r="C832" i="150"/>
  <c r="AS832" i="150" s="1"/>
  <c r="AT831" i="150"/>
  <c r="AN831" i="150"/>
  <c r="AM831" i="150"/>
  <c r="AL831" i="150"/>
  <c r="Y831" i="150"/>
  <c r="X831" i="150"/>
  <c r="W831" i="150"/>
  <c r="K831" i="150"/>
  <c r="J831" i="150"/>
  <c r="I831" i="150"/>
  <c r="H831" i="150"/>
  <c r="G831" i="150"/>
  <c r="F831" i="150"/>
  <c r="C831" i="150"/>
  <c r="AS831" i="150" s="1"/>
  <c r="AT830" i="150"/>
  <c r="AN830" i="150"/>
  <c r="AM830" i="150"/>
  <c r="AL830" i="150"/>
  <c r="Y830" i="150"/>
  <c r="X830" i="150"/>
  <c r="W830" i="150"/>
  <c r="K830" i="150"/>
  <c r="J830" i="150"/>
  <c r="I830" i="150"/>
  <c r="H830" i="150"/>
  <c r="G830" i="150"/>
  <c r="F830" i="150"/>
  <c r="C830" i="150"/>
  <c r="AS830" i="150" s="1"/>
  <c r="AT829" i="150"/>
  <c r="AN829" i="150"/>
  <c r="AM829" i="150"/>
  <c r="AL829" i="150"/>
  <c r="Y829" i="150"/>
  <c r="X829" i="150"/>
  <c r="W829" i="150"/>
  <c r="K829" i="150"/>
  <c r="J829" i="150"/>
  <c r="I829" i="150"/>
  <c r="H829" i="150"/>
  <c r="G829" i="150"/>
  <c r="F829" i="150"/>
  <c r="C829" i="150"/>
  <c r="AS829" i="150" s="1"/>
  <c r="AT828" i="150"/>
  <c r="AN828" i="150"/>
  <c r="AM828" i="150"/>
  <c r="AL828" i="150"/>
  <c r="Y828" i="150"/>
  <c r="X828" i="150"/>
  <c r="W828" i="150"/>
  <c r="K828" i="150"/>
  <c r="J828" i="150"/>
  <c r="I828" i="150"/>
  <c r="H828" i="150"/>
  <c r="G828" i="150"/>
  <c r="F828" i="150"/>
  <c r="C828" i="150"/>
  <c r="AS828" i="150" s="1"/>
  <c r="AT827" i="150"/>
  <c r="AN827" i="150"/>
  <c r="AM827" i="150"/>
  <c r="AL827" i="150"/>
  <c r="Y827" i="150"/>
  <c r="X827" i="150"/>
  <c r="W827" i="150"/>
  <c r="K827" i="150"/>
  <c r="J827" i="150"/>
  <c r="I827" i="150"/>
  <c r="H827" i="150"/>
  <c r="G827" i="150"/>
  <c r="F827" i="150"/>
  <c r="C827" i="150"/>
  <c r="AS827" i="150" s="1"/>
  <c r="AT826" i="150"/>
  <c r="AN826" i="150"/>
  <c r="AM826" i="150"/>
  <c r="AL826" i="150"/>
  <c r="Y826" i="150"/>
  <c r="X826" i="150"/>
  <c r="W826" i="150"/>
  <c r="K826" i="150"/>
  <c r="J826" i="150"/>
  <c r="I826" i="150"/>
  <c r="H826" i="150"/>
  <c r="G826" i="150"/>
  <c r="F826" i="150"/>
  <c r="C826" i="150"/>
  <c r="AS826" i="150" s="1"/>
  <c r="AT825" i="150"/>
  <c r="AN825" i="150"/>
  <c r="AM825" i="150"/>
  <c r="AL825" i="150"/>
  <c r="Y825" i="150"/>
  <c r="X825" i="150"/>
  <c r="W825" i="150"/>
  <c r="K825" i="150"/>
  <c r="J825" i="150"/>
  <c r="I825" i="150"/>
  <c r="H825" i="150"/>
  <c r="G825" i="150"/>
  <c r="F825" i="150"/>
  <c r="C825" i="150"/>
  <c r="AS825" i="150" s="1"/>
  <c r="AT824" i="150"/>
  <c r="AN824" i="150"/>
  <c r="AM824" i="150"/>
  <c r="AL824" i="150"/>
  <c r="Y824" i="150"/>
  <c r="X824" i="150"/>
  <c r="W824" i="150"/>
  <c r="K824" i="150"/>
  <c r="J824" i="150"/>
  <c r="I824" i="150"/>
  <c r="H824" i="150"/>
  <c r="G824" i="150"/>
  <c r="F824" i="150"/>
  <c r="C824" i="150"/>
  <c r="AS824" i="150" s="1"/>
  <c r="AT823" i="150"/>
  <c r="AN823" i="150"/>
  <c r="AM823" i="150"/>
  <c r="AL823" i="150"/>
  <c r="Y823" i="150"/>
  <c r="X823" i="150"/>
  <c r="W823" i="150"/>
  <c r="K823" i="150"/>
  <c r="J823" i="150"/>
  <c r="I823" i="150"/>
  <c r="H823" i="150"/>
  <c r="G823" i="150"/>
  <c r="F823" i="150"/>
  <c r="C823" i="150"/>
  <c r="AS823" i="150" s="1"/>
  <c r="AT822" i="150"/>
  <c r="AN822" i="150"/>
  <c r="AM822" i="150"/>
  <c r="AL822" i="150"/>
  <c r="Y822" i="150"/>
  <c r="X822" i="150"/>
  <c r="W822" i="150"/>
  <c r="K822" i="150"/>
  <c r="J822" i="150"/>
  <c r="I822" i="150"/>
  <c r="H822" i="150"/>
  <c r="G822" i="150"/>
  <c r="F822" i="150"/>
  <c r="C822" i="150"/>
  <c r="AS822" i="150" s="1"/>
  <c r="AT821" i="150"/>
  <c r="AN821" i="150"/>
  <c r="AM821" i="150"/>
  <c r="AL821" i="150"/>
  <c r="Y821" i="150"/>
  <c r="X821" i="150"/>
  <c r="W821" i="150"/>
  <c r="K821" i="150"/>
  <c r="J821" i="150"/>
  <c r="I821" i="150"/>
  <c r="H821" i="150"/>
  <c r="G821" i="150"/>
  <c r="F821" i="150"/>
  <c r="C821" i="150"/>
  <c r="AS821" i="150" s="1"/>
  <c r="AT820" i="150"/>
  <c r="AN820" i="150"/>
  <c r="AM820" i="150"/>
  <c r="AL820" i="150"/>
  <c r="Y820" i="150"/>
  <c r="X820" i="150"/>
  <c r="W820" i="150"/>
  <c r="K820" i="150"/>
  <c r="J820" i="150"/>
  <c r="I820" i="150"/>
  <c r="H820" i="150"/>
  <c r="G820" i="150"/>
  <c r="F820" i="150"/>
  <c r="C820" i="150"/>
  <c r="AS820" i="150" s="1"/>
  <c r="AT819" i="150"/>
  <c r="AN819" i="150"/>
  <c r="AM819" i="150"/>
  <c r="AL819" i="150"/>
  <c r="Y819" i="150"/>
  <c r="X819" i="150"/>
  <c r="W819" i="150"/>
  <c r="K819" i="150"/>
  <c r="J819" i="150"/>
  <c r="I819" i="150"/>
  <c r="H819" i="150"/>
  <c r="G819" i="150"/>
  <c r="F819" i="150"/>
  <c r="C819" i="150"/>
  <c r="AS819" i="150" s="1"/>
  <c r="AT818" i="150"/>
  <c r="AN818" i="150"/>
  <c r="AM818" i="150"/>
  <c r="AL818" i="150"/>
  <c r="Y818" i="150"/>
  <c r="X818" i="150"/>
  <c r="W818" i="150"/>
  <c r="K818" i="150"/>
  <c r="J818" i="150"/>
  <c r="I818" i="150"/>
  <c r="H818" i="150"/>
  <c r="G818" i="150"/>
  <c r="F818" i="150"/>
  <c r="C818" i="150"/>
  <c r="AS818" i="150" s="1"/>
  <c r="AT817" i="150"/>
  <c r="AN817" i="150"/>
  <c r="AM817" i="150"/>
  <c r="AL817" i="150"/>
  <c r="Y817" i="150"/>
  <c r="X817" i="150"/>
  <c r="W817" i="150"/>
  <c r="K817" i="150"/>
  <c r="J817" i="150"/>
  <c r="I817" i="150"/>
  <c r="H817" i="150"/>
  <c r="G817" i="150"/>
  <c r="F817" i="150"/>
  <c r="C817" i="150"/>
  <c r="AS817" i="150" s="1"/>
  <c r="AT816" i="150"/>
  <c r="AN816" i="150"/>
  <c r="AM816" i="150"/>
  <c r="AL816" i="150"/>
  <c r="Y816" i="150"/>
  <c r="X816" i="150"/>
  <c r="W816" i="150"/>
  <c r="K816" i="150"/>
  <c r="J816" i="150"/>
  <c r="I816" i="150"/>
  <c r="H816" i="150"/>
  <c r="G816" i="150"/>
  <c r="F816" i="150"/>
  <c r="C816" i="150"/>
  <c r="AS816" i="150" s="1"/>
  <c r="AT815" i="150"/>
  <c r="AN815" i="150"/>
  <c r="AM815" i="150"/>
  <c r="AL815" i="150"/>
  <c r="Y815" i="150"/>
  <c r="X815" i="150"/>
  <c r="W815" i="150"/>
  <c r="K815" i="150"/>
  <c r="J815" i="150"/>
  <c r="I815" i="150"/>
  <c r="H815" i="150"/>
  <c r="G815" i="150"/>
  <c r="F815" i="150"/>
  <c r="C815" i="150"/>
  <c r="AT814" i="150"/>
  <c r="AN814" i="150"/>
  <c r="AM814" i="150"/>
  <c r="AL814" i="150"/>
  <c r="Y814" i="150"/>
  <c r="X814" i="150"/>
  <c r="W814" i="150"/>
  <c r="K814" i="150"/>
  <c r="J814" i="150"/>
  <c r="I814" i="150"/>
  <c r="H814" i="150"/>
  <c r="G814" i="150"/>
  <c r="F814" i="150"/>
  <c r="C814" i="150"/>
  <c r="AS814" i="150" s="1"/>
  <c r="AT813" i="150"/>
  <c r="AN813" i="150"/>
  <c r="AM813" i="150"/>
  <c r="AL813" i="150"/>
  <c r="Y813" i="150"/>
  <c r="X813" i="150"/>
  <c r="W813" i="150"/>
  <c r="K813" i="150"/>
  <c r="J813" i="150"/>
  <c r="I813" i="150"/>
  <c r="H813" i="150"/>
  <c r="G813" i="150"/>
  <c r="F813" i="150"/>
  <c r="C813" i="150"/>
  <c r="AS813" i="150" s="1"/>
  <c r="AT812" i="150"/>
  <c r="AN812" i="150"/>
  <c r="AM812" i="150"/>
  <c r="AL812" i="150"/>
  <c r="Y812" i="150"/>
  <c r="X812" i="150"/>
  <c r="W812" i="150"/>
  <c r="K812" i="150"/>
  <c r="J812" i="150"/>
  <c r="I812" i="150"/>
  <c r="H812" i="150"/>
  <c r="G812" i="150"/>
  <c r="F812" i="150"/>
  <c r="C812" i="150"/>
  <c r="AS812" i="150" s="1"/>
  <c r="AT811" i="150"/>
  <c r="AN811" i="150"/>
  <c r="AM811" i="150"/>
  <c r="AL811" i="150"/>
  <c r="Y811" i="150"/>
  <c r="X811" i="150"/>
  <c r="W811" i="150"/>
  <c r="K811" i="150"/>
  <c r="J811" i="150"/>
  <c r="I811" i="150"/>
  <c r="H811" i="150"/>
  <c r="G811" i="150"/>
  <c r="F811" i="150"/>
  <c r="C811" i="150"/>
  <c r="AS811" i="150" s="1"/>
  <c r="AT810" i="150"/>
  <c r="AN810" i="150"/>
  <c r="AM810" i="150"/>
  <c r="AL810" i="150"/>
  <c r="Y810" i="150"/>
  <c r="X810" i="150"/>
  <c r="W810" i="150"/>
  <c r="K810" i="150"/>
  <c r="J810" i="150"/>
  <c r="I810" i="150"/>
  <c r="H810" i="150"/>
  <c r="G810" i="150"/>
  <c r="F810" i="150"/>
  <c r="C810" i="150"/>
  <c r="AS810" i="150" s="1"/>
  <c r="AT809" i="150"/>
  <c r="AN809" i="150"/>
  <c r="AM809" i="150"/>
  <c r="AL809" i="150"/>
  <c r="Y809" i="150"/>
  <c r="X809" i="150"/>
  <c r="W809" i="150"/>
  <c r="K809" i="150"/>
  <c r="J809" i="150"/>
  <c r="I809" i="150"/>
  <c r="H809" i="150"/>
  <c r="G809" i="150"/>
  <c r="F809" i="150"/>
  <c r="C809" i="150"/>
  <c r="AS809" i="150" s="1"/>
  <c r="AT808" i="150"/>
  <c r="AN808" i="150"/>
  <c r="AM808" i="150"/>
  <c r="AL808" i="150"/>
  <c r="Y808" i="150"/>
  <c r="X808" i="150"/>
  <c r="W808" i="150"/>
  <c r="K808" i="150"/>
  <c r="J808" i="150"/>
  <c r="I808" i="150"/>
  <c r="H808" i="150"/>
  <c r="G808" i="150"/>
  <c r="F808" i="150"/>
  <c r="C808" i="150"/>
  <c r="AS808" i="150" s="1"/>
  <c r="AT807" i="150"/>
  <c r="AN807" i="150"/>
  <c r="AM807" i="150"/>
  <c r="AL807" i="150"/>
  <c r="Y807" i="150"/>
  <c r="X807" i="150"/>
  <c r="W807" i="150"/>
  <c r="K807" i="150"/>
  <c r="J807" i="150"/>
  <c r="I807" i="150"/>
  <c r="H807" i="150"/>
  <c r="G807" i="150"/>
  <c r="F807" i="150"/>
  <c r="C807" i="150"/>
  <c r="AS807" i="150" s="1"/>
  <c r="AT806" i="150"/>
  <c r="AN806" i="150"/>
  <c r="AM806" i="150"/>
  <c r="AL806" i="150"/>
  <c r="Y806" i="150"/>
  <c r="X806" i="150"/>
  <c r="W806" i="150"/>
  <c r="K806" i="150"/>
  <c r="J806" i="150"/>
  <c r="I806" i="150"/>
  <c r="H806" i="150"/>
  <c r="G806" i="150"/>
  <c r="F806" i="150"/>
  <c r="C806" i="150"/>
  <c r="AS806" i="150" s="1"/>
  <c r="AT805" i="150"/>
  <c r="AN805" i="150"/>
  <c r="AM805" i="150"/>
  <c r="AL805" i="150"/>
  <c r="Y805" i="150"/>
  <c r="X805" i="150"/>
  <c r="W805" i="150"/>
  <c r="K805" i="150"/>
  <c r="J805" i="150"/>
  <c r="I805" i="150"/>
  <c r="H805" i="150"/>
  <c r="G805" i="150"/>
  <c r="F805" i="150"/>
  <c r="C805" i="150"/>
  <c r="AS805" i="150" s="1"/>
  <c r="AT804" i="150"/>
  <c r="AN804" i="150"/>
  <c r="AM804" i="150"/>
  <c r="AL804" i="150"/>
  <c r="Y804" i="150"/>
  <c r="X804" i="150"/>
  <c r="W804" i="150"/>
  <c r="K804" i="150"/>
  <c r="J804" i="150"/>
  <c r="I804" i="150"/>
  <c r="H804" i="150"/>
  <c r="G804" i="150"/>
  <c r="F804" i="150"/>
  <c r="C804" i="150"/>
  <c r="AS804" i="150" s="1"/>
  <c r="AT803" i="150"/>
  <c r="AN803" i="150"/>
  <c r="AM803" i="150"/>
  <c r="AL803" i="150"/>
  <c r="Y803" i="150"/>
  <c r="X803" i="150"/>
  <c r="W803" i="150"/>
  <c r="K803" i="150"/>
  <c r="J803" i="150"/>
  <c r="I803" i="150"/>
  <c r="H803" i="150"/>
  <c r="G803" i="150"/>
  <c r="F803" i="150"/>
  <c r="C803" i="150"/>
  <c r="AS803" i="150" s="1"/>
  <c r="AT802" i="150"/>
  <c r="AN802" i="150"/>
  <c r="AM802" i="150"/>
  <c r="AL802" i="150"/>
  <c r="Y802" i="150"/>
  <c r="X802" i="150"/>
  <c r="W802" i="150"/>
  <c r="K802" i="150"/>
  <c r="J802" i="150"/>
  <c r="I802" i="150"/>
  <c r="H802" i="150"/>
  <c r="G802" i="150"/>
  <c r="F802" i="150"/>
  <c r="C802" i="150"/>
  <c r="AS802" i="150" s="1"/>
  <c r="AT801" i="150"/>
  <c r="AN801" i="150"/>
  <c r="AM801" i="150"/>
  <c r="AL801" i="150"/>
  <c r="Y801" i="150"/>
  <c r="X801" i="150"/>
  <c r="W801" i="150"/>
  <c r="K801" i="150"/>
  <c r="J801" i="150"/>
  <c r="I801" i="150"/>
  <c r="H801" i="150"/>
  <c r="G801" i="150"/>
  <c r="F801" i="150"/>
  <c r="C801" i="150"/>
  <c r="AS801" i="150" s="1"/>
  <c r="AT800" i="150"/>
  <c r="AN800" i="150"/>
  <c r="AM800" i="150"/>
  <c r="AL800" i="150"/>
  <c r="Y800" i="150"/>
  <c r="X800" i="150"/>
  <c r="W800" i="150"/>
  <c r="K800" i="150"/>
  <c r="J800" i="150"/>
  <c r="I800" i="150"/>
  <c r="H800" i="150"/>
  <c r="G800" i="150"/>
  <c r="F800" i="150"/>
  <c r="C800" i="150"/>
  <c r="AS800" i="150" s="1"/>
  <c r="AT799" i="150"/>
  <c r="AN799" i="150"/>
  <c r="AM799" i="150"/>
  <c r="AL799" i="150"/>
  <c r="Y799" i="150"/>
  <c r="X799" i="150"/>
  <c r="W799" i="150"/>
  <c r="K799" i="150"/>
  <c r="J799" i="150"/>
  <c r="I799" i="150"/>
  <c r="H799" i="150"/>
  <c r="G799" i="150"/>
  <c r="F799" i="150"/>
  <c r="C799" i="150"/>
  <c r="AS799" i="150" s="1"/>
  <c r="AT798" i="150"/>
  <c r="AN798" i="150"/>
  <c r="AM798" i="150"/>
  <c r="AL798" i="150"/>
  <c r="Y798" i="150"/>
  <c r="X798" i="150"/>
  <c r="W798" i="150"/>
  <c r="K798" i="150"/>
  <c r="J798" i="150"/>
  <c r="I798" i="150"/>
  <c r="H798" i="150"/>
  <c r="G798" i="150"/>
  <c r="F798" i="150"/>
  <c r="C798" i="150"/>
  <c r="AS798" i="150" s="1"/>
  <c r="AT797" i="150"/>
  <c r="AN797" i="150"/>
  <c r="AM797" i="150"/>
  <c r="AL797" i="150"/>
  <c r="Y797" i="150"/>
  <c r="X797" i="150"/>
  <c r="W797" i="150"/>
  <c r="K797" i="150"/>
  <c r="J797" i="150"/>
  <c r="I797" i="150"/>
  <c r="H797" i="150"/>
  <c r="G797" i="150"/>
  <c r="F797" i="150"/>
  <c r="C797" i="150"/>
  <c r="AS797" i="150" s="1"/>
  <c r="AT796" i="150"/>
  <c r="AN796" i="150"/>
  <c r="AM796" i="150"/>
  <c r="AL796" i="150"/>
  <c r="Y796" i="150"/>
  <c r="X796" i="150"/>
  <c r="W796" i="150"/>
  <c r="K796" i="150"/>
  <c r="J796" i="150"/>
  <c r="I796" i="150"/>
  <c r="H796" i="150"/>
  <c r="G796" i="150"/>
  <c r="F796" i="150"/>
  <c r="C796" i="150"/>
  <c r="AS796" i="150" s="1"/>
  <c r="AT795" i="150"/>
  <c r="AN795" i="150"/>
  <c r="AM795" i="150"/>
  <c r="AL795" i="150"/>
  <c r="Y795" i="150"/>
  <c r="X795" i="150"/>
  <c r="W795" i="150"/>
  <c r="K795" i="150"/>
  <c r="J795" i="150"/>
  <c r="I795" i="150"/>
  <c r="H795" i="150"/>
  <c r="G795" i="150"/>
  <c r="F795" i="150"/>
  <c r="C795" i="150"/>
  <c r="AS795" i="150" s="1"/>
  <c r="AT794" i="150"/>
  <c r="AN794" i="150"/>
  <c r="AM794" i="150"/>
  <c r="AL794" i="150"/>
  <c r="Y794" i="150"/>
  <c r="X794" i="150"/>
  <c r="W794" i="150"/>
  <c r="K794" i="150"/>
  <c r="J794" i="150"/>
  <c r="I794" i="150"/>
  <c r="H794" i="150"/>
  <c r="G794" i="150"/>
  <c r="F794" i="150"/>
  <c r="C794" i="150"/>
  <c r="AS794" i="150" s="1"/>
  <c r="AT793" i="150"/>
  <c r="AN793" i="150"/>
  <c r="AM793" i="150"/>
  <c r="AL793" i="150"/>
  <c r="Y793" i="150"/>
  <c r="X793" i="150"/>
  <c r="W793" i="150"/>
  <c r="K793" i="150"/>
  <c r="J793" i="150"/>
  <c r="I793" i="150"/>
  <c r="H793" i="150"/>
  <c r="G793" i="150"/>
  <c r="F793" i="150"/>
  <c r="C793" i="150"/>
  <c r="AS793" i="150" s="1"/>
  <c r="AT792" i="150"/>
  <c r="AN792" i="150"/>
  <c r="AM792" i="150"/>
  <c r="AL792" i="150"/>
  <c r="Y792" i="150"/>
  <c r="X792" i="150"/>
  <c r="W792" i="150"/>
  <c r="K792" i="150"/>
  <c r="J792" i="150"/>
  <c r="I792" i="150"/>
  <c r="H792" i="150"/>
  <c r="G792" i="150"/>
  <c r="F792" i="150"/>
  <c r="C792" i="150"/>
  <c r="AS792" i="150" s="1"/>
  <c r="AT791" i="150"/>
  <c r="AN791" i="150"/>
  <c r="AM791" i="150"/>
  <c r="AL791" i="150"/>
  <c r="Y791" i="150"/>
  <c r="X791" i="150"/>
  <c r="W791" i="150"/>
  <c r="K791" i="150"/>
  <c r="J791" i="150"/>
  <c r="I791" i="150"/>
  <c r="H791" i="150"/>
  <c r="G791" i="150"/>
  <c r="F791" i="150"/>
  <c r="C791" i="150"/>
  <c r="AS791" i="150" s="1"/>
  <c r="AT790" i="150"/>
  <c r="AN790" i="150"/>
  <c r="AM790" i="150"/>
  <c r="AL790" i="150"/>
  <c r="Y790" i="150"/>
  <c r="X790" i="150"/>
  <c r="W790" i="150"/>
  <c r="K790" i="150"/>
  <c r="J790" i="150"/>
  <c r="I790" i="150"/>
  <c r="H790" i="150"/>
  <c r="G790" i="150"/>
  <c r="F790" i="150"/>
  <c r="C790" i="150"/>
  <c r="AS790" i="150" s="1"/>
  <c r="AT789" i="150"/>
  <c r="AN789" i="150"/>
  <c r="AM789" i="150"/>
  <c r="AL789" i="150"/>
  <c r="Y789" i="150"/>
  <c r="X789" i="150"/>
  <c r="W789" i="150"/>
  <c r="K789" i="150"/>
  <c r="J789" i="150"/>
  <c r="I789" i="150"/>
  <c r="H789" i="150"/>
  <c r="G789" i="150"/>
  <c r="F789" i="150"/>
  <c r="C789" i="150"/>
  <c r="AS789" i="150" s="1"/>
  <c r="AT788" i="150"/>
  <c r="AN788" i="150"/>
  <c r="AM788" i="150"/>
  <c r="AL788" i="150"/>
  <c r="Y788" i="150"/>
  <c r="X788" i="150"/>
  <c r="W788" i="150"/>
  <c r="K788" i="150"/>
  <c r="J788" i="150"/>
  <c r="I788" i="150"/>
  <c r="H788" i="150"/>
  <c r="G788" i="150"/>
  <c r="F788" i="150"/>
  <c r="C788" i="150"/>
  <c r="AS788" i="150" s="1"/>
  <c r="AT787" i="150"/>
  <c r="AN787" i="150"/>
  <c r="AM787" i="150"/>
  <c r="AL787" i="150"/>
  <c r="Y787" i="150"/>
  <c r="X787" i="150"/>
  <c r="W787" i="150"/>
  <c r="K787" i="150"/>
  <c r="J787" i="150"/>
  <c r="I787" i="150"/>
  <c r="H787" i="150"/>
  <c r="G787" i="150"/>
  <c r="F787" i="150"/>
  <c r="C787" i="150"/>
  <c r="AS787" i="150" s="1"/>
  <c r="AT786" i="150"/>
  <c r="AN786" i="150"/>
  <c r="AM786" i="150"/>
  <c r="AL786" i="150"/>
  <c r="Y786" i="150"/>
  <c r="X786" i="150"/>
  <c r="W786" i="150"/>
  <c r="K786" i="150"/>
  <c r="J786" i="150"/>
  <c r="I786" i="150"/>
  <c r="H786" i="150"/>
  <c r="G786" i="150"/>
  <c r="F786" i="150"/>
  <c r="C786" i="150"/>
  <c r="AS786" i="150" s="1"/>
  <c r="AT785" i="150"/>
  <c r="AN785" i="150"/>
  <c r="AM785" i="150"/>
  <c r="AL785" i="150"/>
  <c r="Y785" i="150"/>
  <c r="X785" i="150"/>
  <c r="W785" i="150"/>
  <c r="K785" i="150"/>
  <c r="J785" i="150"/>
  <c r="I785" i="150"/>
  <c r="H785" i="150"/>
  <c r="G785" i="150"/>
  <c r="F785" i="150"/>
  <c r="C785" i="150"/>
  <c r="AS785" i="150" s="1"/>
  <c r="AT784" i="150"/>
  <c r="AN784" i="150"/>
  <c r="AM784" i="150"/>
  <c r="AL784" i="150"/>
  <c r="Y784" i="150"/>
  <c r="X784" i="150"/>
  <c r="W784" i="150"/>
  <c r="K784" i="150"/>
  <c r="J784" i="150"/>
  <c r="I784" i="150"/>
  <c r="H784" i="150"/>
  <c r="G784" i="150"/>
  <c r="F784" i="150"/>
  <c r="C784" i="150"/>
  <c r="AS784" i="150" s="1"/>
  <c r="AT783" i="150"/>
  <c r="AN783" i="150"/>
  <c r="AM783" i="150"/>
  <c r="AL783" i="150"/>
  <c r="Y783" i="150"/>
  <c r="X783" i="150"/>
  <c r="W783" i="150"/>
  <c r="K783" i="150"/>
  <c r="J783" i="150"/>
  <c r="I783" i="150"/>
  <c r="H783" i="150"/>
  <c r="G783" i="150"/>
  <c r="F783" i="150"/>
  <c r="C783" i="150"/>
  <c r="AS783" i="150" s="1"/>
  <c r="AT782" i="150"/>
  <c r="AN782" i="150"/>
  <c r="AM782" i="150"/>
  <c r="AL782" i="150"/>
  <c r="Y782" i="150"/>
  <c r="X782" i="150"/>
  <c r="W782" i="150"/>
  <c r="K782" i="150"/>
  <c r="J782" i="150"/>
  <c r="I782" i="150"/>
  <c r="H782" i="150"/>
  <c r="G782" i="150"/>
  <c r="F782" i="150"/>
  <c r="C782" i="150"/>
  <c r="AS782" i="150" s="1"/>
  <c r="AT781" i="150"/>
  <c r="AN781" i="150"/>
  <c r="AM781" i="150"/>
  <c r="AL781" i="150"/>
  <c r="Y781" i="150"/>
  <c r="X781" i="150"/>
  <c r="W781" i="150"/>
  <c r="K781" i="150"/>
  <c r="J781" i="150"/>
  <c r="I781" i="150"/>
  <c r="H781" i="150"/>
  <c r="G781" i="150"/>
  <c r="F781" i="150"/>
  <c r="C781" i="150"/>
  <c r="AS781" i="150" s="1"/>
  <c r="AT780" i="150"/>
  <c r="AN780" i="150"/>
  <c r="AM780" i="150"/>
  <c r="AL780" i="150"/>
  <c r="Y780" i="150"/>
  <c r="X780" i="150"/>
  <c r="W780" i="150"/>
  <c r="K780" i="150"/>
  <c r="J780" i="150"/>
  <c r="I780" i="150"/>
  <c r="H780" i="150"/>
  <c r="G780" i="150"/>
  <c r="F780" i="150"/>
  <c r="C780" i="150"/>
  <c r="AS780" i="150" s="1"/>
  <c r="AT779" i="150"/>
  <c r="AN779" i="150"/>
  <c r="AM779" i="150"/>
  <c r="AL779" i="150"/>
  <c r="Y779" i="150"/>
  <c r="X779" i="150"/>
  <c r="W779" i="150"/>
  <c r="K779" i="150"/>
  <c r="J779" i="150"/>
  <c r="I779" i="150"/>
  <c r="H779" i="150"/>
  <c r="G779" i="150"/>
  <c r="F779" i="150"/>
  <c r="C779" i="150"/>
  <c r="AS779" i="150" s="1"/>
  <c r="AT778" i="150"/>
  <c r="AN778" i="150"/>
  <c r="AM778" i="150"/>
  <c r="AL778" i="150"/>
  <c r="Y778" i="150"/>
  <c r="X778" i="150"/>
  <c r="W778" i="150"/>
  <c r="K778" i="150"/>
  <c r="J778" i="150"/>
  <c r="I778" i="150"/>
  <c r="H778" i="150"/>
  <c r="G778" i="150"/>
  <c r="F778" i="150"/>
  <c r="C778" i="150"/>
  <c r="AS778" i="150" s="1"/>
  <c r="AT777" i="150"/>
  <c r="AN777" i="150"/>
  <c r="AM777" i="150"/>
  <c r="AL777" i="150"/>
  <c r="Y777" i="150"/>
  <c r="X777" i="150"/>
  <c r="W777" i="150"/>
  <c r="K777" i="150"/>
  <c r="J777" i="150"/>
  <c r="I777" i="150"/>
  <c r="H777" i="150"/>
  <c r="G777" i="150"/>
  <c r="F777" i="150"/>
  <c r="C777" i="150"/>
  <c r="AS777" i="150" s="1"/>
  <c r="AT776" i="150"/>
  <c r="AN776" i="150"/>
  <c r="AM776" i="150"/>
  <c r="AL776" i="150"/>
  <c r="Y776" i="150"/>
  <c r="X776" i="150"/>
  <c r="W776" i="150"/>
  <c r="K776" i="150"/>
  <c r="J776" i="150"/>
  <c r="I776" i="150"/>
  <c r="H776" i="150"/>
  <c r="G776" i="150"/>
  <c r="F776" i="150"/>
  <c r="C776" i="150"/>
  <c r="AS776" i="150" s="1"/>
  <c r="AT775" i="150"/>
  <c r="AN775" i="150"/>
  <c r="AM775" i="150"/>
  <c r="AL775" i="150"/>
  <c r="Y775" i="150"/>
  <c r="X775" i="150"/>
  <c r="W775" i="150"/>
  <c r="K775" i="150"/>
  <c r="J775" i="150"/>
  <c r="I775" i="150"/>
  <c r="H775" i="150"/>
  <c r="G775" i="150"/>
  <c r="F775" i="150"/>
  <c r="C775" i="150"/>
  <c r="AS775" i="150" s="1"/>
  <c r="AT774" i="150"/>
  <c r="AN774" i="150"/>
  <c r="AM774" i="150"/>
  <c r="AL774" i="150"/>
  <c r="Y774" i="150"/>
  <c r="X774" i="150"/>
  <c r="W774" i="150"/>
  <c r="K774" i="150"/>
  <c r="J774" i="150"/>
  <c r="I774" i="150"/>
  <c r="H774" i="150"/>
  <c r="G774" i="150"/>
  <c r="F774" i="150"/>
  <c r="C774" i="150"/>
  <c r="AS774" i="150" s="1"/>
  <c r="AT773" i="150"/>
  <c r="AN773" i="150"/>
  <c r="AM773" i="150"/>
  <c r="AL773" i="150"/>
  <c r="Y773" i="150"/>
  <c r="X773" i="150"/>
  <c r="W773" i="150"/>
  <c r="K773" i="150"/>
  <c r="J773" i="150"/>
  <c r="I773" i="150"/>
  <c r="H773" i="150"/>
  <c r="G773" i="150"/>
  <c r="F773" i="150"/>
  <c r="C773" i="150"/>
  <c r="AS773" i="150" s="1"/>
  <c r="AT772" i="150"/>
  <c r="AN772" i="150"/>
  <c r="AM772" i="150"/>
  <c r="AL772" i="150"/>
  <c r="Y772" i="150"/>
  <c r="X772" i="150"/>
  <c r="W772" i="150"/>
  <c r="K772" i="150"/>
  <c r="J772" i="150"/>
  <c r="I772" i="150"/>
  <c r="H772" i="150"/>
  <c r="G772" i="150"/>
  <c r="F772" i="150"/>
  <c r="C772" i="150"/>
  <c r="AS772" i="150" s="1"/>
  <c r="AT771" i="150"/>
  <c r="AN771" i="150"/>
  <c r="AM771" i="150"/>
  <c r="AL771" i="150"/>
  <c r="Y771" i="150"/>
  <c r="X771" i="150"/>
  <c r="W771" i="150"/>
  <c r="K771" i="150"/>
  <c r="J771" i="150"/>
  <c r="I771" i="150"/>
  <c r="H771" i="150"/>
  <c r="G771" i="150"/>
  <c r="F771" i="150"/>
  <c r="C771" i="150"/>
  <c r="AS771" i="150" s="1"/>
  <c r="AT770" i="150"/>
  <c r="AS770" i="150"/>
  <c r="AN770" i="150"/>
  <c r="AM770" i="150"/>
  <c r="AL770" i="150"/>
  <c r="Y770" i="150"/>
  <c r="X770" i="150"/>
  <c r="W770" i="150"/>
  <c r="K770" i="150"/>
  <c r="J770" i="150"/>
  <c r="I770" i="150"/>
  <c r="H770" i="150"/>
  <c r="G770" i="150"/>
  <c r="F770" i="150"/>
  <c r="C770" i="150"/>
  <c r="AT769" i="150"/>
  <c r="AN769" i="150"/>
  <c r="AM769" i="150"/>
  <c r="AL769" i="150"/>
  <c r="Y769" i="150"/>
  <c r="X769" i="150"/>
  <c r="W769" i="150"/>
  <c r="K769" i="150"/>
  <c r="J769" i="150"/>
  <c r="I769" i="150"/>
  <c r="H769" i="150"/>
  <c r="G769" i="150"/>
  <c r="F769" i="150"/>
  <c r="C769" i="150"/>
  <c r="AS769" i="150" s="1"/>
  <c r="AT768" i="150"/>
  <c r="AN768" i="150"/>
  <c r="AM768" i="150"/>
  <c r="AL768" i="150"/>
  <c r="Y768" i="150"/>
  <c r="X768" i="150"/>
  <c r="W768" i="150"/>
  <c r="K768" i="150"/>
  <c r="J768" i="150"/>
  <c r="I768" i="150"/>
  <c r="H768" i="150"/>
  <c r="G768" i="150"/>
  <c r="F768" i="150"/>
  <c r="C768" i="150"/>
  <c r="AS768" i="150" s="1"/>
  <c r="AT767" i="150"/>
  <c r="AN767" i="150"/>
  <c r="AM767" i="150"/>
  <c r="AL767" i="150"/>
  <c r="Y767" i="150"/>
  <c r="X767" i="150"/>
  <c r="W767" i="150"/>
  <c r="K767" i="150"/>
  <c r="J767" i="150"/>
  <c r="I767" i="150"/>
  <c r="H767" i="150"/>
  <c r="G767" i="150"/>
  <c r="F767" i="150"/>
  <c r="C767" i="150"/>
  <c r="AS767" i="150" s="1"/>
  <c r="AT766" i="150"/>
  <c r="AN766" i="150"/>
  <c r="AM766" i="150"/>
  <c r="AL766" i="150"/>
  <c r="Y766" i="150"/>
  <c r="X766" i="150"/>
  <c r="W766" i="150"/>
  <c r="K766" i="150"/>
  <c r="J766" i="150"/>
  <c r="I766" i="150"/>
  <c r="H766" i="150"/>
  <c r="G766" i="150"/>
  <c r="F766" i="150"/>
  <c r="C766" i="150"/>
  <c r="AS766" i="150" s="1"/>
  <c r="AT765" i="150"/>
  <c r="AN765" i="150"/>
  <c r="AM765" i="150"/>
  <c r="AL765" i="150"/>
  <c r="Y765" i="150"/>
  <c r="X765" i="150"/>
  <c r="W765" i="150"/>
  <c r="K765" i="150"/>
  <c r="J765" i="150"/>
  <c r="I765" i="150"/>
  <c r="H765" i="150"/>
  <c r="G765" i="150"/>
  <c r="F765" i="150"/>
  <c r="C765" i="150"/>
  <c r="AS765" i="150" s="1"/>
  <c r="AT764" i="150"/>
  <c r="AN764" i="150"/>
  <c r="AM764" i="150"/>
  <c r="AL764" i="150"/>
  <c r="Y764" i="150"/>
  <c r="X764" i="150"/>
  <c r="W764" i="150"/>
  <c r="K764" i="150"/>
  <c r="J764" i="150"/>
  <c r="I764" i="150"/>
  <c r="H764" i="150"/>
  <c r="G764" i="150"/>
  <c r="F764" i="150"/>
  <c r="C764" i="150"/>
  <c r="AS764" i="150" s="1"/>
  <c r="AT763" i="150"/>
  <c r="AN763" i="150"/>
  <c r="AM763" i="150"/>
  <c r="AL763" i="150"/>
  <c r="Y763" i="150"/>
  <c r="X763" i="150"/>
  <c r="W763" i="150"/>
  <c r="K763" i="150"/>
  <c r="J763" i="150"/>
  <c r="I763" i="150"/>
  <c r="H763" i="150"/>
  <c r="G763" i="150"/>
  <c r="F763" i="150"/>
  <c r="C763" i="150"/>
  <c r="AS763" i="150" s="1"/>
  <c r="AT762" i="150"/>
  <c r="AN762" i="150"/>
  <c r="AM762" i="150"/>
  <c r="AL762" i="150"/>
  <c r="Y762" i="150"/>
  <c r="X762" i="150"/>
  <c r="W762" i="150"/>
  <c r="K762" i="150"/>
  <c r="J762" i="150"/>
  <c r="I762" i="150"/>
  <c r="H762" i="150"/>
  <c r="G762" i="150"/>
  <c r="F762" i="150"/>
  <c r="C762" i="150"/>
  <c r="AS762" i="150" s="1"/>
  <c r="AT761" i="150"/>
  <c r="AN761" i="150"/>
  <c r="AM761" i="150"/>
  <c r="AL761" i="150"/>
  <c r="Y761" i="150"/>
  <c r="X761" i="150"/>
  <c r="W761" i="150"/>
  <c r="K761" i="150"/>
  <c r="J761" i="150"/>
  <c r="I761" i="150"/>
  <c r="H761" i="150"/>
  <c r="G761" i="150"/>
  <c r="F761" i="150"/>
  <c r="C761" i="150"/>
  <c r="AS761" i="150" s="1"/>
  <c r="AT760" i="150"/>
  <c r="AN760" i="150"/>
  <c r="AM760" i="150"/>
  <c r="AL760" i="150"/>
  <c r="Y760" i="150"/>
  <c r="X760" i="150"/>
  <c r="W760" i="150"/>
  <c r="K760" i="150"/>
  <c r="J760" i="150"/>
  <c r="I760" i="150"/>
  <c r="H760" i="150"/>
  <c r="G760" i="150"/>
  <c r="F760" i="150"/>
  <c r="C760" i="150"/>
  <c r="AS760" i="150" s="1"/>
  <c r="AT759" i="150"/>
  <c r="AN759" i="150"/>
  <c r="AM759" i="150"/>
  <c r="AL759" i="150"/>
  <c r="Y759" i="150"/>
  <c r="X759" i="150"/>
  <c r="W759" i="150"/>
  <c r="K759" i="150"/>
  <c r="J759" i="150"/>
  <c r="I759" i="150"/>
  <c r="H759" i="150"/>
  <c r="G759" i="150"/>
  <c r="F759" i="150"/>
  <c r="C759" i="150"/>
  <c r="AS759" i="150" s="1"/>
  <c r="AT758" i="150"/>
  <c r="AN758" i="150"/>
  <c r="AM758" i="150"/>
  <c r="AL758" i="150"/>
  <c r="Y758" i="150"/>
  <c r="X758" i="150"/>
  <c r="W758" i="150"/>
  <c r="K758" i="150"/>
  <c r="J758" i="150"/>
  <c r="I758" i="150"/>
  <c r="H758" i="150"/>
  <c r="G758" i="150"/>
  <c r="F758" i="150"/>
  <c r="C758" i="150"/>
  <c r="AS758" i="150" s="1"/>
  <c r="AT757" i="150"/>
  <c r="AN757" i="150"/>
  <c r="AM757" i="150"/>
  <c r="AL757" i="150"/>
  <c r="Y757" i="150"/>
  <c r="X757" i="150"/>
  <c r="W757" i="150"/>
  <c r="K757" i="150"/>
  <c r="J757" i="150"/>
  <c r="I757" i="150"/>
  <c r="H757" i="150"/>
  <c r="G757" i="150"/>
  <c r="F757" i="150"/>
  <c r="C757" i="150"/>
  <c r="AS757" i="150" s="1"/>
  <c r="AT756" i="150"/>
  <c r="AN756" i="150"/>
  <c r="AM756" i="150"/>
  <c r="AL756" i="150"/>
  <c r="Y756" i="150"/>
  <c r="X756" i="150"/>
  <c r="W756" i="150"/>
  <c r="K756" i="150"/>
  <c r="J756" i="150"/>
  <c r="I756" i="150"/>
  <c r="H756" i="150"/>
  <c r="G756" i="150"/>
  <c r="F756" i="150"/>
  <c r="C756" i="150"/>
  <c r="AS756" i="150" s="1"/>
  <c r="AT755" i="150"/>
  <c r="AN755" i="150"/>
  <c r="AM755" i="150"/>
  <c r="AL755" i="150"/>
  <c r="Y755" i="150"/>
  <c r="X755" i="150"/>
  <c r="W755" i="150"/>
  <c r="K755" i="150"/>
  <c r="J755" i="150"/>
  <c r="I755" i="150"/>
  <c r="H755" i="150"/>
  <c r="G755" i="150"/>
  <c r="F755" i="150"/>
  <c r="C755" i="150"/>
  <c r="AS755" i="150" s="1"/>
  <c r="AT754" i="150"/>
  <c r="AN754" i="150"/>
  <c r="AM754" i="150"/>
  <c r="AL754" i="150"/>
  <c r="Y754" i="150"/>
  <c r="X754" i="150"/>
  <c r="W754" i="150"/>
  <c r="K754" i="150"/>
  <c r="J754" i="150"/>
  <c r="I754" i="150"/>
  <c r="H754" i="150"/>
  <c r="G754" i="150"/>
  <c r="F754" i="150"/>
  <c r="C754" i="150"/>
  <c r="AS754" i="150" s="1"/>
  <c r="AT753" i="150"/>
  <c r="AN753" i="150"/>
  <c r="AM753" i="150"/>
  <c r="AL753" i="150"/>
  <c r="Y753" i="150"/>
  <c r="X753" i="150"/>
  <c r="W753" i="150"/>
  <c r="K753" i="150"/>
  <c r="J753" i="150"/>
  <c r="I753" i="150"/>
  <c r="H753" i="150"/>
  <c r="G753" i="150"/>
  <c r="F753" i="150"/>
  <c r="C753" i="150"/>
  <c r="AS753" i="150" s="1"/>
  <c r="AT752" i="150"/>
  <c r="AS752" i="150"/>
  <c r="AN752" i="150"/>
  <c r="AM752" i="150"/>
  <c r="AL752" i="150"/>
  <c r="Y752" i="150"/>
  <c r="X752" i="150"/>
  <c r="W752" i="150"/>
  <c r="K752" i="150"/>
  <c r="AT751" i="150"/>
  <c r="AS751" i="150"/>
  <c r="AN751" i="150"/>
  <c r="AM751" i="150"/>
  <c r="AL751" i="150"/>
  <c r="Y751" i="150"/>
  <c r="X751" i="150"/>
  <c r="W751" i="150"/>
  <c r="K751" i="150"/>
  <c r="AT750" i="150"/>
  <c r="AS750" i="150"/>
  <c r="AN750" i="150"/>
  <c r="AM750" i="150"/>
  <c r="AL750" i="150"/>
  <c r="Y750" i="150"/>
  <c r="X750" i="150"/>
  <c r="W750" i="150"/>
  <c r="K750" i="150"/>
  <c r="J750" i="150"/>
  <c r="I750" i="150"/>
  <c r="H750" i="150"/>
  <c r="G750" i="150"/>
  <c r="F750" i="150"/>
  <c r="AT749" i="150"/>
  <c r="AN749" i="150"/>
  <c r="AM749" i="150"/>
  <c r="AL749" i="150"/>
  <c r="Y749" i="150"/>
  <c r="X749" i="150"/>
  <c r="W749" i="150"/>
  <c r="K749" i="150"/>
  <c r="J749" i="150"/>
  <c r="I749" i="150"/>
  <c r="H749" i="150"/>
  <c r="G749" i="150"/>
  <c r="F749" i="150"/>
  <c r="C749" i="150"/>
  <c r="AS749" i="150" s="1"/>
  <c r="AT748" i="150"/>
  <c r="AN748" i="150"/>
  <c r="AM748" i="150"/>
  <c r="AL748" i="150"/>
  <c r="Y748" i="150"/>
  <c r="X748" i="150"/>
  <c r="W748" i="150"/>
  <c r="K748" i="150"/>
  <c r="J748" i="150"/>
  <c r="I748" i="150"/>
  <c r="H748" i="150"/>
  <c r="G748" i="150"/>
  <c r="F748" i="150"/>
  <c r="C748" i="150"/>
  <c r="AS748" i="150" s="1"/>
  <c r="AT747" i="150"/>
  <c r="AN747" i="150"/>
  <c r="AM747" i="150"/>
  <c r="AL747" i="150"/>
  <c r="Y747" i="150"/>
  <c r="X747" i="150"/>
  <c r="W747" i="150"/>
  <c r="K747" i="150"/>
  <c r="J747" i="150"/>
  <c r="I747" i="150"/>
  <c r="H747" i="150"/>
  <c r="G747" i="150"/>
  <c r="F747" i="150"/>
  <c r="C747" i="150"/>
  <c r="AS747" i="150" s="1"/>
  <c r="AT746" i="150"/>
  <c r="AN746" i="150"/>
  <c r="AM746" i="150"/>
  <c r="AL746" i="150"/>
  <c r="Y746" i="150"/>
  <c r="X746" i="150"/>
  <c r="W746" i="150"/>
  <c r="K746" i="150"/>
  <c r="C746" i="150"/>
  <c r="AS746" i="150" s="1"/>
  <c r="AT745" i="150"/>
  <c r="AN745" i="150"/>
  <c r="AM745" i="150"/>
  <c r="AL745" i="150"/>
  <c r="Y745" i="150"/>
  <c r="X745" i="150"/>
  <c r="W745" i="150"/>
  <c r="K745" i="150"/>
  <c r="J745" i="150"/>
  <c r="I745" i="150"/>
  <c r="H745" i="150"/>
  <c r="G745" i="150"/>
  <c r="F745" i="150"/>
  <c r="C745" i="150"/>
  <c r="AS745" i="150" s="1"/>
  <c r="AT744" i="150"/>
  <c r="AN744" i="150"/>
  <c r="AM744" i="150"/>
  <c r="AL744" i="150"/>
  <c r="Y744" i="150"/>
  <c r="X744" i="150"/>
  <c r="W744" i="150"/>
  <c r="K744" i="150"/>
  <c r="J744" i="150"/>
  <c r="I744" i="150"/>
  <c r="H744" i="150"/>
  <c r="G744" i="150"/>
  <c r="F744" i="150"/>
  <c r="C744" i="150"/>
  <c r="AS744" i="150" s="1"/>
  <c r="AT743" i="150"/>
  <c r="AN743" i="150"/>
  <c r="AM743" i="150"/>
  <c r="AL743" i="150"/>
  <c r="Y743" i="150"/>
  <c r="X743" i="150"/>
  <c r="W743" i="150"/>
  <c r="K743" i="150"/>
  <c r="J743" i="150"/>
  <c r="I743" i="150"/>
  <c r="H743" i="150"/>
  <c r="G743" i="150"/>
  <c r="F743" i="150"/>
  <c r="C743" i="150"/>
  <c r="AS743" i="150" s="1"/>
  <c r="AT742" i="150"/>
  <c r="AN742" i="150"/>
  <c r="AM742" i="150"/>
  <c r="AL742" i="150"/>
  <c r="Y742" i="150"/>
  <c r="X742" i="150"/>
  <c r="W742" i="150"/>
  <c r="K742" i="150"/>
  <c r="J742" i="150"/>
  <c r="I742" i="150"/>
  <c r="H742" i="150"/>
  <c r="G742" i="150"/>
  <c r="F742" i="150"/>
  <c r="C742" i="150"/>
  <c r="AS742" i="150" s="1"/>
  <c r="AT741" i="150"/>
  <c r="AN741" i="150"/>
  <c r="AM741" i="150"/>
  <c r="AL741" i="150"/>
  <c r="Y741" i="150"/>
  <c r="X741" i="150"/>
  <c r="W741" i="150"/>
  <c r="K741" i="150"/>
  <c r="J741" i="150"/>
  <c r="I741" i="150"/>
  <c r="H741" i="150"/>
  <c r="G741" i="150"/>
  <c r="F741" i="150"/>
  <c r="C741" i="150"/>
  <c r="AS741" i="150" s="1"/>
  <c r="AT740" i="150"/>
  <c r="AN740" i="150"/>
  <c r="AM740" i="150"/>
  <c r="AL740" i="150"/>
  <c r="Y740" i="150"/>
  <c r="X740" i="150"/>
  <c r="W740" i="150"/>
  <c r="K740" i="150"/>
  <c r="J740" i="150"/>
  <c r="I740" i="150"/>
  <c r="H740" i="150"/>
  <c r="G740" i="150"/>
  <c r="F740" i="150"/>
  <c r="C740" i="150"/>
  <c r="AS740" i="150" s="1"/>
  <c r="AT739" i="150"/>
  <c r="AN739" i="150"/>
  <c r="AM739" i="150"/>
  <c r="AL739" i="150"/>
  <c r="Y739" i="150"/>
  <c r="X739" i="150"/>
  <c r="W739" i="150"/>
  <c r="K739" i="150"/>
  <c r="J739" i="150"/>
  <c r="I739" i="150"/>
  <c r="H739" i="150"/>
  <c r="G739" i="150"/>
  <c r="F739" i="150"/>
  <c r="C739" i="150"/>
  <c r="AS739" i="150" s="1"/>
  <c r="AT738" i="150"/>
  <c r="AN738" i="150"/>
  <c r="AM738" i="150"/>
  <c r="AL738" i="150"/>
  <c r="Y738" i="150"/>
  <c r="X738" i="150"/>
  <c r="W738" i="150"/>
  <c r="K738" i="150"/>
  <c r="J738" i="150"/>
  <c r="I738" i="150"/>
  <c r="H738" i="150"/>
  <c r="G738" i="150"/>
  <c r="F738" i="150"/>
  <c r="C738" i="150"/>
  <c r="AS738" i="150" s="1"/>
  <c r="AT737" i="150"/>
  <c r="AN737" i="150"/>
  <c r="AM737" i="150"/>
  <c r="AL737" i="150"/>
  <c r="Y737" i="150"/>
  <c r="X737" i="150"/>
  <c r="W737" i="150"/>
  <c r="K737" i="150"/>
  <c r="J737" i="150"/>
  <c r="I737" i="150"/>
  <c r="H737" i="150"/>
  <c r="G737" i="150"/>
  <c r="F737" i="150"/>
  <c r="C737" i="150"/>
  <c r="AS737" i="150" s="1"/>
  <c r="AT736" i="150"/>
  <c r="AN736" i="150"/>
  <c r="AM736" i="150"/>
  <c r="AL736" i="150"/>
  <c r="Y736" i="150"/>
  <c r="X736" i="150"/>
  <c r="W736" i="150"/>
  <c r="K736" i="150"/>
  <c r="J736" i="150"/>
  <c r="I736" i="150"/>
  <c r="H736" i="150"/>
  <c r="G736" i="150"/>
  <c r="F736" i="150"/>
  <c r="C736" i="150"/>
  <c r="AS736" i="150" s="1"/>
  <c r="AT735" i="150"/>
  <c r="AN735" i="150"/>
  <c r="AM735" i="150"/>
  <c r="AL735" i="150"/>
  <c r="Y735" i="150"/>
  <c r="X735" i="150"/>
  <c r="W735" i="150"/>
  <c r="K735" i="150"/>
  <c r="J735" i="150"/>
  <c r="I735" i="150"/>
  <c r="H735" i="150"/>
  <c r="G735" i="150"/>
  <c r="F735" i="150"/>
  <c r="C735" i="150"/>
  <c r="AS735" i="150" s="1"/>
  <c r="AT734" i="150"/>
  <c r="AN734" i="150"/>
  <c r="AM734" i="150"/>
  <c r="AL734" i="150"/>
  <c r="Y734" i="150"/>
  <c r="X734" i="150"/>
  <c r="W734" i="150"/>
  <c r="K734" i="150"/>
  <c r="J734" i="150"/>
  <c r="I734" i="150"/>
  <c r="H734" i="150"/>
  <c r="G734" i="150"/>
  <c r="F734" i="150"/>
  <c r="C734" i="150"/>
  <c r="AS734" i="150" s="1"/>
  <c r="AT733" i="150"/>
  <c r="AN733" i="150"/>
  <c r="AM733" i="150"/>
  <c r="AL733" i="150"/>
  <c r="Y733" i="150"/>
  <c r="X733" i="150"/>
  <c r="W733" i="150"/>
  <c r="K733" i="150"/>
  <c r="J733" i="150"/>
  <c r="I733" i="150"/>
  <c r="H733" i="150"/>
  <c r="G733" i="150"/>
  <c r="F733" i="150"/>
  <c r="C733" i="150"/>
  <c r="AS733" i="150" s="1"/>
  <c r="AT732" i="150"/>
  <c r="AN732" i="150"/>
  <c r="AM732" i="150"/>
  <c r="AL732" i="150"/>
  <c r="Y732" i="150"/>
  <c r="X732" i="150"/>
  <c r="W732" i="150"/>
  <c r="K732" i="150"/>
  <c r="J732" i="150"/>
  <c r="I732" i="150"/>
  <c r="H732" i="150"/>
  <c r="G732" i="150"/>
  <c r="F732" i="150"/>
  <c r="C732" i="150"/>
  <c r="AS732" i="150" s="1"/>
  <c r="AT731" i="150"/>
  <c r="AN731" i="150"/>
  <c r="AM731" i="150"/>
  <c r="AL731" i="150"/>
  <c r="Y731" i="150"/>
  <c r="X731" i="150"/>
  <c r="W731" i="150"/>
  <c r="K731" i="150"/>
  <c r="J731" i="150"/>
  <c r="I731" i="150"/>
  <c r="H731" i="150"/>
  <c r="G731" i="150"/>
  <c r="F731" i="150"/>
  <c r="C731" i="150"/>
  <c r="AS731" i="150" s="1"/>
  <c r="AT730" i="150"/>
  <c r="AN730" i="150"/>
  <c r="AM730" i="150"/>
  <c r="AL730" i="150"/>
  <c r="Y730" i="150"/>
  <c r="X730" i="150"/>
  <c r="W730" i="150"/>
  <c r="K730" i="150"/>
  <c r="J730" i="150"/>
  <c r="I730" i="150"/>
  <c r="H730" i="150"/>
  <c r="G730" i="150"/>
  <c r="F730" i="150"/>
  <c r="C730" i="150"/>
  <c r="AS730" i="150" s="1"/>
  <c r="AT729" i="150"/>
  <c r="AN729" i="150"/>
  <c r="AM729" i="150"/>
  <c r="AL729" i="150"/>
  <c r="Y729" i="150"/>
  <c r="X729" i="150"/>
  <c r="W729" i="150"/>
  <c r="K729" i="150"/>
  <c r="J729" i="150"/>
  <c r="I729" i="150"/>
  <c r="H729" i="150"/>
  <c r="G729" i="150"/>
  <c r="F729" i="150"/>
  <c r="C729" i="150"/>
  <c r="AS729" i="150" s="1"/>
  <c r="AT728" i="150"/>
  <c r="AN728" i="150"/>
  <c r="AM728" i="150"/>
  <c r="AL728" i="150"/>
  <c r="Y728" i="150"/>
  <c r="X728" i="150"/>
  <c r="W728" i="150"/>
  <c r="K728" i="150"/>
  <c r="J728" i="150"/>
  <c r="I728" i="150"/>
  <c r="H728" i="150"/>
  <c r="G728" i="150"/>
  <c r="F728" i="150"/>
  <c r="C728" i="150"/>
  <c r="AS728" i="150" s="1"/>
  <c r="AT727" i="150"/>
  <c r="AN727" i="150"/>
  <c r="AM727" i="150"/>
  <c r="AL727" i="150"/>
  <c r="Y727" i="150"/>
  <c r="X727" i="150"/>
  <c r="W727" i="150"/>
  <c r="K727" i="150"/>
  <c r="J727" i="150"/>
  <c r="I727" i="150"/>
  <c r="H727" i="150"/>
  <c r="G727" i="150"/>
  <c r="F727" i="150"/>
  <c r="C727" i="150"/>
  <c r="AS727" i="150" s="1"/>
  <c r="AT726" i="150"/>
  <c r="AN726" i="150"/>
  <c r="AM726" i="150"/>
  <c r="AL726" i="150"/>
  <c r="Y726" i="150"/>
  <c r="X726" i="150"/>
  <c r="W726" i="150"/>
  <c r="K726" i="150"/>
  <c r="J726" i="150"/>
  <c r="I726" i="150"/>
  <c r="H726" i="150"/>
  <c r="G726" i="150"/>
  <c r="F726" i="150"/>
  <c r="C726" i="150"/>
  <c r="AS726" i="150" s="1"/>
  <c r="AT725" i="150"/>
  <c r="AN725" i="150"/>
  <c r="AM725" i="150"/>
  <c r="AL725" i="150"/>
  <c r="Y725" i="150"/>
  <c r="X725" i="150"/>
  <c r="W725" i="150"/>
  <c r="K725" i="150"/>
  <c r="J725" i="150"/>
  <c r="I725" i="150"/>
  <c r="H725" i="150"/>
  <c r="G725" i="150"/>
  <c r="F725" i="150"/>
  <c r="C725" i="150"/>
  <c r="AS725" i="150" s="1"/>
  <c r="AT724" i="150"/>
  <c r="AN724" i="150"/>
  <c r="AM724" i="150"/>
  <c r="AL724" i="150"/>
  <c r="Y724" i="150"/>
  <c r="X724" i="150"/>
  <c r="W724" i="150"/>
  <c r="K724" i="150"/>
  <c r="J724" i="150"/>
  <c r="I724" i="150"/>
  <c r="H724" i="150"/>
  <c r="G724" i="150"/>
  <c r="F724" i="150"/>
  <c r="C724" i="150"/>
  <c r="AS724" i="150" s="1"/>
  <c r="AT723" i="150"/>
  <c r="AN723" i="150"/>
  <c r="AM723" i="150"/>
  <c r="AL723" i="150"/>
  <c r="Y723" i="150"/>
  <c r="X723" i="150"/>
  <c r="W723" i="150"/>
  <c r="K723" i="150"/>
  <c r="J723" i="150"/>
  <c r="I723" i="150"/>
  <c r="H723" i="150"/>
  <c r="G723" i="150"/>
  <c r="F723" i="150"/>
  <c r="C723" i="150"/>
  <c r="AS723" i="150" s="1"/>
  <c r="AT722" i="150"/>
  <c r="AN722" i="150"/>
  <c r="AM722" i="150"/>
  <c r="AL722" i="150"/>
  <c r="Y722" i="150"/>
  <c r="X722" i="150"/>
  <c r="W722" i="150"/>
  <c r="K722" i="150"/>
  <c r="J722" i="150"/>
  <c r="I722" i="150"/>
  <c r="H722" i="150"/>
  <c r="G722" i="150"/>
  <c r="F722" i="150"/>
  <c r="C722" i="150"/>
  <c r="AS722" i="150" s="1"/>
  <c r="AT721" i="150"/>
  <c r="AN721" i="150"/>
  <c r="AM721" i="150"/>
  <c r="AL721" i="150"/>
  <c r="Y721" i="150"/>
  <c r="X721" i="150"/>
  <c r="W721" i="150"/>
  <c r="K721" i="150"/>
  <c r="J721" i="150"/>
  <c r="I721" i="150"/>
  <c r="H721" i="150"/>
  <c r="G721" i="150"/>
  <c r="F721" i="150"/>
  <c r="C721" i="150"/>
  <c r="AS721" i="150" s="1"/>
  <c r="AT720" i="150"/>
  <c r="AN720" i="150"/>
  <c r="AM720" i="150"/>
  <c r="AL720" i="150"/>
  <c r="Y720" i="150"/>
  <c r="X720" i="150"/>
  <c r="W720" i="150"/>
  <c r="K720" i="150"/>
  <c r="J720" i="150"/>
  <c r="I720" i="150"/>
  <c r="H720" i="150"/>
  <c r="G720" i="150"/>
  <c r="F720" i="150"/>
  <c r="C720" i="150"/>
  <c r="AS720" i="150" s="1"/>
  <c r="AT719" i="150"/>
  <c r="AN719" i="150"/>
  <c r="AM719" i="150"/>
  <c r="AL719" i="150"/>
  <c r="Y719" i="150"/>
  <c r="X719" i="150"/>
  <c r="W719" i="150"/>
  <c r="K719" i="150"/>
  <c r="J719" i="150"/>
  <c r="I719" i="150"/>
  <c r="H719" i="150"/>
  <c r="G719" i="150"/>
  <c r="F719" i="150"/>
  <c r="C719" i="150"/>
  <c r="AS719" i="150" s="1"/>
  <c r="AT718" i="150"/>
  <c r="AN718" i="150"/>
  <c r="AM718" i="150"/>
  <c r="AL718" i="150"/>
  <c r="Y718" i="150"/>
  <c r="X718" i="150"/>
  <c r="W718" i="150"/>
  <c r="K718" i="150"/>
  <c r="J718" i="150"/>
  <c r="I718" i="150"/>
  <c r="H718" i="150"/>
  <c r="G718" i="150"/>
  <c r="F718" i="150"/>
  <c r="C718" i="150"/>
  <c r="AS718" i="150" s="1"/>
  <c r="AT717" i="150"/>
  <c r="AN717" i="150"/>
  <c r="AM717" i="150"/>
  <c r="AL717" i="150"/>
  <c r="Y717" i="150"/>
  <c r="X717" i="150"/>
  <c r="W717" i="150"/>
  <c r="K717" i="150"/>
  <c r="J717" i="150"/>
  <c r="I717" i="150"/>
  <c r="H717" i="150"/>
  <c r="G717" i="150"/>
  <c r="F717" i="150"/>
  <c r="C717" i="150"/>
  <c r="AS717" i="150" s="1"/>
  <c r="AT716" i="150"/>
  <c r="AN716" i="150"/>
  <c r="AM716" i="150"/>
  <c r="AL716" i="150"/>
  <c r="Y716" i="150"/>
  <c r="X716" i="150"/>
  <c r="W716" i="150"/>
  <c r="K716" i="150"/>
  <c r="J716" i="150"/>
  <c r="I716" i="150"/>
  <c r="H716" i="150"/>
  <c r="G716" i="150"/>
  <c r="F716" i="150"/>
  <c r="C716" i="150"/>
  <c r="AS716" i="150" s="1"/>
  <c r="AT715" i="150"/>
  <c r="AN715" i="150"/>
  <c r="AM715" i="150"/>
  <c r="AL715" i="150"/>
  <c r="Y715" i="150"/>
  <c r="X715" i="150"/>
  <c r="W715" i="150"/>
  <c r="K715" i="150"/>
  <c r="J715" i="150"/>
  <c r="I715" i="150"/>
  <c r="H715" i="150"/>
  <c r="G715" i="150"/>
  <c r="F715" i="150"/>
  <c r="C715" i="150"/>
  <c r="AS715" i="150" s="1"/>
  <c r="AT714" i="150"/>
  <c r="AN714" i="150"/>
  <c r="AM714" i="150"/>
  <c r="AL714" i="150"/>
  <c r="Y714" i="150"/>
  <c r="X714" i="150"/>
  <c r="W714" i="150"/>
  <c r="K714" i="150"/>
  <c r="J714" i="150"/>
  <c r="I714" i="150"/>
  <c r="H714" i="150"/>
  <c r="G714" i="150"/>
  <c r="F714" i="150"/>
  <c r="C714" i="150"/>
  <c r="AS714" i="150" s="1"/>
  <c r="AT713" i="150"/>
  <c r="AN713" i="150"/>
  <c r="AM713" i="150"/>
  <c r="AL713" i="150"/>
  <c r="Y713" i="150"/>
  <c r="X713" i="150"/>
  <c r="W713" i="150"/>
  <c r="K713" i="150"/>
  <c r="J713" i="150"/>
  <c r="I713" i="150"/>
  <c r="H713" i="150"/>
  <c r="G713" i="150"/>
  <c r="F713" i="150"/>
  <c r="C713" i="150"/>
  <c r="AS713" i="150" s="1"/>
  <c r="AT712" i="150"/>
  <c r="AN712" i="150"/>
  <c r="AM712" i="150"/>
  <c r="AL712" i="150"/>
  <c r="Y712" i="150"/>
  <c r="X712" i="150"/>
  <c r="W712" i="150"/>
  <c r="K712" i="150"/>
  <c r="J712" i="150"/>
  <c r="I712" i="150"/>
  <c r="H712" i="150"/>
  <c r="G712" i="150"/>
  <c r="F712" i="150"/>
  <c r="C712" i="150"/>
  <c r="AS712" i="150" s="1"/>
  <c r="AT711" i="150"/>
  <c r="AN711" i="150"/>
  <c r="AM711" i="150"/>
  <c r="AL711" i="150"/>
  <c r="Y711" i="150"/>
  <c r="X711" i="150"/>
  <c r="W711" i="150"/>
  <c r="K711" i="150"/>
  <c r="J711" i="150"/>
  <c r="I711" i="150"/>
  <c r="H711" i="150"/>
  <c r="G711" i="150"/>
  <c r="F711" i="150"/>
  <c r="C711" i="150"/>
  <c r="AS711" i="150" s="1"/>
  <c r="AT710" i="150"/>
  <c r="AN710" i="150"/>
  <c r="AM710" i="150"/>
  <c r="AL710" i="150"/>
  <c r="Y710" i="150"/>
  <c r="X710" i="150"/>
  <c r="W710" i="150"/>
  <c r="K710" i="150"/>
  <c r="J710" i="150"/>
  <c r="I710" i="150"/>
  <c r="H710" i="150"/>
  <c r="G710" i="150"/>
  <c r="F710" i="150"/>
  <c r="C710" i="150"/>
  <c r="AS710" i="150" s="1"/>
  <c r="AT709" i="150"/>
  <c r="AS709" i="150"/>
  <c r="AN709" i="150"/>
  <c r="AM709" i="150"/>
  <c r="AL709" i="150"/>
  <c r="Y709" i="150"/>
  <c r="X709" i="150"/>
  <c r="W709" i="150"/>
  <c r="K709" i="150"/>
  <c r="J709" i="150"/>
  <c r="I709" i="150"/>
  <c r="H709" i="150"/>
  <c r="G709" i="150"/>
  <c r="F709" i="150"/>
  <c r="C709" i="150"/>
  <c r="AT708" i="150"/>
  <c r="AN708" i="150"/>
  <c r="AM708" i="150"/>
  <c r="AL708" i="150"/>
  <c r="Y708" i="150"/>
  <c r="X708" i="150"/>
  <c r="W708" i="150"/>
  <c r="K708" i="150"/>
  <c r="C708" i="150"/>
  <c r="AS708" i="150" s="1"/>
  <c r="AT707" i="150"/>
  <c r="AN707" i="150"/>
  <c r="AM707" i="150"/>
  <c r="AL707" i="150"/>
  <c r="Y707" i="150"/>
  <c r="X707" i="150"/>
  <c r="W707" i="150"/>
  <c r="K707" i="150"/>
  <c r="C707" i="150"/>
  <c r="AS707" i="150" s="1"/>
  <c r="AT706" i="150"/>
  <c r="AN706" i="150"/>
  <c r="AM706" i="150"/>
  <c r="AL706" i="150"/>
  <c r="Y706" i="150"/>
  <c r="X706" i="150"/>
  <c r="W706" i="150"/>
  <c r="K706" i="150"/>
  <c r="C706" i="150"/>
  <c r="AS706" i="150" s="1"/>
  <c r="AT705" i="150"/>
  <c r="AN705" i="150"/>
  <c r="AM705" i="150"/>
  <c r="AL705" i="150"/>
  <c r="Y705" i="150"/>
  <c r="X705" i="150"/>
  <c r="W705" i="150"/>
  <c r="K705" i="150"/>
  <c r="C705" i="150"/>
  <c r="AS705" i="150" s="1"/>
  <c r="AT704" i="150"/>
  <c r="AN704" i="150"/>
  <c r="AM704" i="150"/>
  <c r="AL704" i="150"/>
  <c r="Y704" i="150"/>
  <c r="X704" i="150"/>
  <c r="W704" i="150"/>
  <c r="K704" i="150"/>
  <c r="C704" i="150"/>
  <c r="AS704" i="150" s="1"/>
  <c r="AT703" i="150"/>
  <c r="AN703" i="150"/>
  <c r="AM703" i="150"/>
  <c r="AL703" i="150"/>
  <c r="Y703" i="150"/>
  <c r="X703" i="150"/>
  <c r="W703" i="150"/>
  <c r="K703" i="150"/>
  <c r="C703" i="150"/>
  <c r="AS703" i="150" s="1"/>
  <c r="AT702" i="150"/>
  <c r="AN702" i="150"/>
  <c r="AM702" i="150"/>
  <c r="AL702" i="150"/>
  <c r="Y702" i="150"/>
  <c r="X702" i="150"/>
  <c r="W702" i="150"/>
  <c r="K702" i="150"/>
  <c r="C702" i="150"/>
  <c r="AS702" i="150" s="1"/>
  <c r="AT701" i="150"/>
  <c r="AN701" i="150"/>
  <c r="AM701" i="150"/>
  <c r="AL701" i="150"/>
  <c r="Y701" i="150"/>
  <c r="X701" i="150"/>
  <c r="W701" i="150"/>
  <c r="K701" i="150"/>
  <c r="C701" i="150"/>
  <c r="AS701" i="150" s="1"/>
  <c r="AT700" i="150"/>
  <c r="AN700" i="150"/>
  <c r="AM700" i="150"/>
  <c r="AL700" i="150"/>
  <c r="Y700" i="150"/>
  <c r="X700" i="150"/>
  <c r="W700" i="150"/>
  <c r="K700" i="150"/>
  <c r="C700" i="150"/>
  <c r="AS700" i="150" s="1"/>
  <c r="AT699" i="150"/>
  <c r="AN699" i="150"/>
  <c r="AM699" i="150"/>
  <c r="AL699" i="150"/>
  <c r="Y699" i="150"/>
  <c r="X699" i="150"/>
  <c r="W699" i="150"/>
  <c r="K699" i="150"/>
  <c r="C699" i="150"/>
  <c r="AS699" i="150" s="1"/>
  <c r="AT698" i="150"/>
  <c r="AN698" i="150"/>
  <c r="AM698" i="150"/>
  <c r="AL698" i="150"/>
  <c r="Y698" i="150"/>
  <c r="X698" i="150"/>
  <c r="W698" i="150"/>
  <c r="K698" i="150"/>
  <c r="C698" i="150"/>
  <c r="AS698" i="150" s="1"/>
  <c r="AT697" i="150"/>
  <c r="AN697" i="150"/>
  <c r="AM697" i="150"/>
  <c r="AL697" i="150"/>
  <c r="Y697" i="150"/>
  <c r="X697" i="150"/>
  <c r="W697" i="150"/>
  <c r="K697" i="150"/>
  <c r="C697" i="150"/>
  <c r="AS697" i="150" s="1"/>
  <c r="AT696" i="150"/>
  <c r="AN696" i="150"/>
  <c r="AM696" i="150"/>
  <c r="AL696" i="150"/>
  <c r="Y696" i="150"/>
  <c r="X696" i="150"/>
  <c r="W696" i="150"/>
  <c r="K696" i="150"/>
  <c r="C696" i="150"/>
  <c r="AS696" i="150" s="1"/>
  <c r="AT695" i="150"/>
  <c r="AN695" i="150"/>
  <c r="AM695" i="150"/>
  <c r="AL695" i="150"/>
  <c r="Y695" i="150"/>
  <c r="X695" i="150"/>
  <c r="W695" i="150"/>
  <c r="K695" i="150"/>
  <c r="C695" i="150"/>
  <c r="AS695" i="150" s="1"/>
  <c r="AT694" i="150"/>
  <c r="AN694" i="150"/>
  <c r="AM694" i="150"/>
  <c r="AL694" i="150"/>
  <c r="Y694" i="150"/>
  <c r="X694" i="150"/>
  <c r="W694" i="150"/>
  <c r="K694" i="150"/>
  <c r="C694" i="150"/>
  <c r="AS694" i="150" s="1"/>
  <c r="AT693" i="150"/>
  <c r="AN693" i="150"/>
  <c r="AM693" i="150"/>
  <c r="AL693" i="150"/>
  <c r="Y693" i="150"/>
  <c r="X693" i="150"/>
  <c r="W693" i="150"/>
  <c r="K693" i="150"/>
  <c r="C693" i="150"/>
  <c r="AS693" i="150" s="1"/>
  <c r="AT692" i="150"/>
  <c r="AN692" i="150"/>
  <c r="AM692" i="150"/>
  <c r="AL692" i="150"/>
  <c r="Y692" i="150"/>
  <c r="X692" i="150"/>
  <c r="W692" i="150"/>
  <c r="K692" i="150"/>
  <c r="C692" i="150"/>
  <c r="AS692" i="150" s="1"/>
  <c r="AT691" i="150"/>
  <c r="AN691" i="150"/>
  <c r="AM691" i="150"/>
  <c r="AL691" i="150"/>
  <c r="Y691" i="150"/>
  <c r="X691" i="150"/>
  <c r="W691" i="150"/>
  <c r="K691" i="150"/>
  <c r="C691" i="150"/>
  <c r="AS691" i="150" s="1"/>
  <c r="AT690" i="150"/>
  <c r="AN690" i="150"/>
  <c r="AM690" i="150"/>
  <c r="AL690" i="150"/>
  <c r="Y690" i="150"/>
  <c r="X690" i="150"/>
  <c r="W690" i="150"/>
  <c r="K690" i="150"/>
  <c r="C690" i="150"/>
  <c r="AS690" i="150" s="1"/>
  <c r="AT689" i="150"/>
  <c r="AN689" i="150"/>
  <c r="AM689" i="150"/>
  <c r="AL689" i="150"/>
  <c r="Y689" i="150"/>
  <c r="X689" i="150"/>
  <c r="W689" i="150"/>
  <c r="K689" i="150"/>
  <c r="C689" i="150"/>
  <c r="AS689" i="150" s="1"/>
  <c r="AT688" i="150"/>
  <c r="AN688" i="150"/>
  <c r="AM688" i="150"/>
  <c r="AL688" i="150"/>
  <c r="Y688" i="150"/>
  <c r="X688" i="150"/>
  <c r="W688" i="150"/>
  <c r="K688" i="150"/>
  <c r="C688" i="150"/>
  <c r="AS688" i="150" s="1"/>
  <c r="AT687" i="150"/>
  <c r="AN687" i="150"/>
  <c r="AM687" i="150"/>
  <c r="AL687" i="150"/>
  <c r="Y687" i="150"/>
  <c r="X687" i="150"/>
  <c r="W687" i="150"/>
  <c r="K687" i="150"/>
  <c r="C687" i="150"/>
  <c r="AS687" i="150" s="1"/>
  <c r="AT686" i="150"/>
  <c r="AN686" i="150"/>
  <c r="AM686" i="150"/>
  <c r="AL686" i="150"/>
  <c r="Y686" i="150"/>
  <c r="X686" i="150"/>
  <c r="W686" i="150"/>
  <c r="K686" i="150"/>
  <c r="C686" i="150"/>
  <c r="AS686" i="150" s="1"/>
  <c r="AT685" i="150"/>
  <c r="AN685" i="150"/>
  <c r="AM685" i="150"/>
  <c r="AL685" i="150"/>
  <c r="Y685" i="150"/>
  <c r="X685" i="150"/>
  <c r="W685" i="150"/>
  <c r="K685" i="150"/>
  <c r="C685" i="150"/>
  <c r="AS685" i="150" s="1"/>
  <c r="AT684" i="150"/>
  <c r="AN684" i="150"/>
  <c r="AM684" i="150"/>
  <c r="AL684" i="150"/>
  <c r="Y684" i="150"/>
  <c r="X684" i="150"/>
  <c r="W684" i="150"/>
  <c r="K684" i="150"/>
  <c r="C684" i="150"/>
  <c r="AS684" i="150" s="1"/>
  <c r="AT683" i="150"/>
  <c r="AN683" i="150"/>
  <c r="AM683" i="150"/>
  <c r="AL683" i="150"/>
  <c r="Y683" i="150"/>
  <c r="X683" i="150"/>
  <c r="W683" i="150"/>
  <c r="K683" i="150"/>
  <c r="C683" i="150"/>
  <c r="AS683" i="150" s="1"/>
  <c r="AT682" i="150"/>
  <c r="AN682" i="150"/>
  <c r="AM682" i="150"/>
  <c r="AL682" i="150"/>
  <c r="Y682" i="150"/>
  <c r="X682" i="150"/>
  <c r="W682" i="150"/>
  <c r="K682" i="150"/>
  <c r="C682" i="150"/>
  <c r="AS682" i="150" s="1"/>
  <c r="AT681" i="150"/>
  <c r="AN681" i="150"/>
  <c r="AM681" i="150"/>
  <c r="AL681" i="150"/>
  <c r="Y681" i="150"/>
  <c r="X681" i="150"/>
  <c r="W681" i="150"/>
  <c r="K681" i="150"/>
  <c r="C681" i="150"/>
  <c r="AS681" i="150" s="1"/>
  <c r="AT680" i="150"/>
  <c r="AN680" i="150"/>
  <c r="AM680" i="150"/>
  <c r="AL680" i="150"/>
  <c r="Y680" i="150"/>
  <c r="X680" i="150"/>
  <c r="W680" i="150"/>
  <c r="K680" i="150"/>
  <c r="C680" i="150"/>
  <c r="AS680" i="150" s="1"/>
  <c r="AT679" i="150"/>
  <c r="AN679" i="150"/>
  <c r="AM679" i="150"/>
  <c r="AL679" i="150"/>
  <c r="Y679" i="150"/>
  <c r="X679" i="150"/>
  <c r="W679" i="150"/>
  <c r="K679" i="150"/>
  <c r="C679" i="150"/>
  <c r="AS679" i="150" s="1"/>
  <c r="AT678" i="150"/>
  <c r="AN678" i="150"/>
  <c r="AM678" i="150"/>
  <c r="AL678" i="150"/>
  <c r="Y678" i="150"/>
  <c r="X678" i="150"/>
  <c r="W678" i="150"/>
  <c r="K678" i="150"/>
  <c r="C678" i="150"/>
  <c r="AS678" i="150" s="1"/>
  <c r="AT677" i="150"/>
  <c r="AN677" i="150"/>
  <c r="AM677" i="150"/>
  <c r="AL677" i="150"/>
  <c r="Y677" i="150"/>
  <c r="X677" i="150"/>
  <c r="W677" i="150"/>
  <c r="K677" i="150"/>
  <c r="C677" i="150"/>
  <c r="AS677" i="150" s="1"/>
  <c r="AT676" i="150"/>
  <c r="AN676" i="150"/>
  <c r="AM676" i="150"/>
  <c r="AL676" i="150"/>
  <c r="Y676" i="150"/>
  <c r="X676" i="150"/>
  <c r="W676" i="150"/>
  <c r="K676" i="150"/>
  <c r="C676" i="150"/>
  <c r="AS676" i="150" s="1"/>
  <c r="AT675" i="150"/>
  <c r="AN675" i="150"/>
  <c r="AM675" i="150"/>
  <c r="AL675" i="150"/>
  <c r="Y675" i="150"/>
  <c r="X675" i="150"/>
  <c r="W675" i="150"/>
  <c r="K675" i="150"/>
  <c r="C675" i="150"/>
  <c r="AS675" i="150" s="1"/>
  <c r="AT674" i="150"/>
  <c r="AN674" i="150"/>
  <c r="AM674" i="150"/>
  <c r="AL674" i="150"/>
  <c r="Y674" i="150"/>
  <c r="X674" i="150"/>
  <c r="W674" i="150"/>
  <c r="K674" i="150"/>
  <c r="J674" i="150"/>
  <c r="I674" i="150"/>
  <c r="H674" i="150"/>
  <c r="G674" i="150"/>
  <c r="F674" i="150"/>
  <c r="C674" i="150"/>
  <c r="AS674" i="150" s="1"/>
  <c r="AT673" i="150"/>
  <c r="AN673" i="150"/>
  <c r="AM673" i="150"/>
  <c r="AL673" i="150"/>
  <c r="Y673" i="150"/>
  <c r="X673" i="150"/>
  <c r="W673" i="150"/>
  <c r="K673" i="150"/>
  <c r="C673" i="150"/>
  <c r="AS673" i="150" s="1"/>
  <c r="AT672" i="150"/>
  <c r="AN672" i="150"/>
  <c r="AM672" i="150"/>
  <c r="AL672" i="150"/>
  <c r="Y672" i="150"/>
  <c r="X672" i="150"/>
  <c r="W672" i="150"/>
  <c r="K672" i="150"/>
  <c r="C672" i="150"/>
  <c r="AS672" i="150" s="1"/>
  <c r="AT671" i="150"/>
  <c r="AN671" i="150"/>
  <c r="AM671" i="150"/>
  <c r="AL671" i="150"/>
  <c r="Y671" i="150"/>
  <c r="X671" i="150"/>
  <c r="W671" i="150"/>
  <c r="K671" i="150"/>
  <c r="C671" i="150"/>
  <c r="AS671" i="150" s="1"/>
  <c r="AT670" i="150"/>
  <c r="AN670" i="150"/>
  <c r="AM670" i="150"/>
  <c r="AL670" i="150"/>
  <c r="Y670" i="150"/>
  <c r="X670" i="150"/>
  <c r="W670" i="150"/>
  <c r="K670" i="150"/>
  <c r="C670" i="150"/>
  <c r="AS670" i="150" s="1"/>
  <c r="AT669" i="150"/>
  <c r="AN669" i="150"/>
  <c r="AM669" i="150"/>
  <c r="AL669" i="150"/>
  <c r="Y669" i="150"/>
  <c r="X669" i="150"/>
  <c r="W669" i="150"/>
  <c r="K669" i="150"/>
  <c r="C669" i="150"/>
  <c r="AS669" i="150" s="1"/>
  <c r="AT668" i="150"/>
  <c r="AN668" i="150"/>
  <c r="AM668" i="150"/>
  <c r="AL668" i="150"/>
  <c r="Y668" i="150"/>
  <c r="X668" i="150"/>
  <c r="W668" i="150"/>
  <c r="K668" i="150"/>
  <c r="C668" i="150"/>
  <c r="AS668" i="150" s="1"/>
  <c r="AT667" i="150"/>
  <c r="AN667" i="150"/>
  <c r="AM667" i="150"/>
  <c r="AL667" i="150"/>
  <c r="Y667" i="150"/>
  <c r="X667" i="150"/>
  <c r="W667" i="150"/>
  <c r="K667" i="150"/>
  <c r="C667" i="150"/>
  <c r="AS667" i="150" s="1"/>
  <c r="AT666" i="150"/>
  <c r="AN666" i="150"/>
  <c r="AM666" i="150"/>
  <c r="AL666" i="150"/>
  <c r="Y666" i="150"/>
  <c r="X666" i="150"/>
  <c r="W666" i="150"/>
  <c r="K666" i="150"/>
  <c r="C666" i="150"/>
  <c r="AS666" i="150" s="1"/>
  <c r="AT665" i="150"/>
  <c r="AN665" i="150"/>
  <c r="AM665" i="150"/>
  <c r="AL665" i="150"/>
  <c r="Y665" i="150"/>
  <c r="X665" i="150"/>
  <c r="W665" i="150"/>
  <c r="K665" i="150"/>
  <c r="C665" i="150"/>
  <c r="AS665" i="150" s="1"/>
  <c r="AT664" i="150"/>
  <c r="AN664" i="150"/>
  <c r="AM664" i="150"/>
  <c r="AL664" i="150"/>
  <c r="Y664" i="150"/>
  <c r="X664" i="150"/>
  <c r="W664" i="150"/>
  <c r="K664" i="150"/>
  <c r="C664" i="150"/>
  <c r="AS664" i="150" s="1"/>
  <c r="AT663" i="150"/>
  <c r="AN663" i="150"/>
  <c r="AM663" i="150"/>
  <c r="AL663" i="150"/>
  <c r="Y663" i="150"/>
  <c r="X663" i="150"/>
  <c r="W663" i="150"/>
  <c r="K663" i="150"/>
  <c r="C663" i="150"/>
  <c r="AS663" i="150" s="1"/>
  <c r="AT662" i="150"/>
  <c r="AN662" i="150"/>
  <c r="AM662" i="150"/>
  <c r="AL662" i="150"/>
  <c r="Y662" i="150"/>
  <c r="X662" i="150"/>
  <c r="W662" i="150"/>
  <c r="K662" i="150"/>
  <c r="C662" i="150"/>
  <c r="AS662" i="150" s="1"/>
  <c r="AT661" i="150"/>
  <c r="AN661" i="150"/>
  <c r="AM661" i="150"/>
  <c r="AL661" i="150"/>
  <c r="Y661" i="150"/>
  <c r="X661" i="150"/>
  <c r="W661" i="150"/>
  <c r="K661" i="150"/>
  <c r="C661" i="150"/>
  <c r="AS661" i="150" s="1"/>
  <c r="AT660" i="150"/>
  <c r="AN660" i="150"/>
  <c r="AM660" i="150"/>
  <c r="AL660" i="150"/>
  <c r="Y660" i="150"/>
  <c r="X660" i="150"/>
  <c r="W660" i="150"/>
  <c r="K660" i="150"/>
  <c r="C660" i="150"/>
  <c r="AS660" i="150" s="1"/>
  <c r="AT659" i="150"/>
  <c r="AN659" i="150"/>
  <c r="AM659" i="150"/>
  <c r="AL659" i="150"/>
  <c r="Y659" i="150"/>
  <c r="X659" i="150"/>
  <c r="W659" i="150"/>
  <c r="K659" i="150"/>
  <c r="C659" i="150"/>
  <c r="AS659" i="150" s="1"/>
  <c r="AT658" i="150"/>
  <c r="AN658" i="150"/>
  <c r="AM658" i="150"/>
  <c r="AL658" i="150"/>
  <c r="Y658" i="150"/>
  <c r="X658" i="150"/>
  <c r="W658" i="150"/>
  <c r="K658" i="150"/>
  <c r="C658" i="150"/>
  <c r="AS658" i="150" s="1"/>
  <c r="AT657" i="150"/>
  <c r="AN657" i="150"/>
  <c r="AM657" i="150"/>
  <c r="AL657" i="150"/>
  <c r="Y657" i="150"/>
  <c r="X657" i="150"/>
  <c r="W657" i="150"/>
  <c r="K657" i="150"/>
  <c r="C657" i="150"/>
  <c r="AS657" i="150" s="1"/>
  <c r="AT656" i="150"/>
  <c r="AN656" i="150"/>
  <c r="AM656" i="150"/>
  <c r="AL656" i="150"/>
  <c r="Y656" i="150"/>
  <c r="X656" i="150"/>
  <c r="W656" i="150"/>
  <c r="K656" i="150"/>
  <c r="C656" i="150"/>
  <c r="AS656" i="150" s="1"/>
  <c r="AT655" i="150"/>
  <c r="AN655" i="150"/>
  <c r="AM655" i="150"/>
  <c r="AL655" i="150"/>
  <c r="Y655" i="150"/>
  <c r="X655" i="150"/>
  <c r="W655" i="150"/>
  <c r="K655" i="150"/>
  <c r="C655" i="150"/>
  <c r="AS655" i="150" s="1"/>
  <c r="AT654" i="150"/>
  <c r="AN654" i="150"/>
  <c r="AM654" i="150"/>
  <c r="AL654" i="150"/>
  <c r="Y654" i="150"/>
  <c r="X654" i="150"/>
  <c r="W654" i="150"/>
  <c r="K654" i="150"/>
  <c r="C654" i="150"/>
  <c r="AS654" i="150" s="1"/>
  <c r="AT653" i="150"/>
  <c r="AN653" i="150"/>
  <c r="AM653" i="150"/>
  <c r="AL653" i="150"/>
  <c r="Y653" i="150"/>
  <c r="X653" i="150"/>
  <c r="W653" i="150"/>
  <c r="K653" i="150"/>
  <c r="C653" i="150"/>
  <c r="AS653" i="150" s="1"/>
  <c r="AT652" i="150"/>
  <c r="AN652" i="150"/>
  <c r="AM652" i="150"/>
  <c r="AL652" i="150"/>
  <c r="Y652" i="150"/>
  <c r="X652" i="150"/>
  <c r="W652" i="150"/>
  <c r="K652" i="150"/>
  <c r="C652" i="150"/>
  <c r="AS652" i="150" s="1"/>
  <c r="AT651" i="150"/>
  <c r="AN651" i="150"/>
  <c r="AM651" i="150"/>
  <c r="AL651" i="150"/>
  <c r="Y651" i="150"/>
  <c r="X651" i="150"/>
  <c r="W651" i="150"/>
  <c r="K651" i="150"/>
  <c r="C651" i="150"/>
  <c r="AS651" i="150" s="1"/>
  <c r="AT650" i="150"/>
  <c r="AN650" i="150"/>
  <c r="AM650" i="150"/>
  <c r="AL650" i="150"/>
  <c r="Y650" i="150"/>
  <c r="X650" i="150"/>
  <c r="W650" i="150"/>
  <c r="K650" i="150"/>
  <c r="C650" i="150"/>
  <c r="AS650" i="150" s="1"/>
  <c r="AT649" i="150"/>
  <c r="AN649" i="150"/>
  <c r="AM649" i="150"/>
  <c r="AL649" i="150"/>
  <c r="Y649" i="150"/>
  <c r="X649" i="150"/>
  <c r="W649" i="150"/>
  <c r="K649" i="150"/>
  <c r="C649" i="150"/>
  <c r="AS649" i="150" s="1"/>
  <c r="AT648" i="150"/>
  <c r="AN648" i="150"/>
  <c r="AM648" i="150"/>
  <c r="AL648" i="150"/>
  <c r="Y648" i="150"/>
  <c r="X648" i="150"/>
  <c r="W648" i="150"/>
  <c r="K648" i="150"/>
  <c r="C648" i="150"/>
  <c r="AS648" i="150" s="1"/>
  <c r="AT647" i="150"/>
  <c r="AN647" i="150"/>
  <c r="AM647" i="150"/>
  <c r="AL647" i="150"/>
  <c r="Y647" i="150"/>
  <c r="X647" i="150"/>
  <c r="W647" i="150"/>
  <c r="K647" i="150"/>
  <c r="C647" i="150"/>
  <c r="AS647" i="150" s="1"/>
  <c r="AT646" i="150"/>
  <c r="AN646" i="150"/>
  <c r="AM646" i="150"/>
  <c r="AL646" i="150"/>
  <c r="Y646" i="150"/>
  <c r="X646" i="150"/>
  <c r="W646" i="150"/>
  <c r="K646" i="150"/>
  <c r="C646" i="150"/>
  <c r="AS646" i="150" s="1"/>
  <c r="AT645" i="150"/>
  <c r="AN645" i="150"/>
  <c r="AM645" i="150"/>
  <c r="AL645" i="150"/>
  <c r="Y645" i="150"/>
  <c r="X645" i="150"/>
  <c r="W645" i="150"/>
  <c r="K645" i="150"/>
  <c r="C645" i="150"/>
  <c r="AS645" i="150" s="1"/>
  <c r="AT644" i="150"/>
  <c r="AN644" i="150"/>
  <c r="AM644" i="150"/>
  <c r="AL644" i="150"/>
  <c r="Y644" i="150"/>
  <c r="X644" i="150"/>
  <c r="W644" i="150"/>
  <c r="K644" i="150"/>
  <c r="C644" i="150"/>
  <c r="AS644" i="150" s="1"/>
  <c r="AT643" i="150"/>
  <c r="AN643" i="150"/>
  <c r="AM643" i="150"/>
  <c r="AL643" i="150"/>
  <c r="Y643" i="150"/>
  <c r="X643" i="150"/>
  <c r="W643" i="150"/>
  <c r="K643" i="150"/>
  <c r="C643" i="150"/>
  <c r="AS643" i="150" s="1"/>
  <c r="AT642" i="150"/>
  <c r="AN642" i="150"/>
  <c r="AM642" i="150"/>
  <c r="AL642" i="150"/>
  <c r="Y642" i="150"/>
  <c r="X642" i="150"/>
  <c r="W642" i="150"/>
  <c r="K642" i="150"/>
  <c r="C642" i="150"/>
  <c r="AS642" i="150" s="1"/>
  <c r="AT641" i="150"/>
  <c r="AN641" i="150"/>
  <c r="AM641" i="150"/>
  <c r="AL641" i="150"/>
  <c r="Y641" i="150"/>
  <c r="X641" i="150"/>
  <c r="W641" i="150"/>
  <c r="K641" i="150"/>
  <c r="C641" i="150"/>
  <c r="AS641" i="150" s="1"/>
  <c r="AT640" i="150"/>
  <c r="AN640" i="150"/>
  <c r="AM640" i="150"/>
  <c r="AL640" i="150"/>
  <c r="Y640" i="150"/>
  <c r="X640" i="150"/>
  <c r="W640" i="150"/>
  <c r="K640" i="150"/>
  <c r="C640" i="150"/>
  <c r="AS640" i="150" s="1"/>
  <c r="AT639" i="150"/>
  <c r="AN639" i="150"/>
  <c r="AM639" i="150"/>
  <c r="AL639" i="150"/>
  <c r="Y639" i="150"/>
  <c r="X639" i="150"/>
  <c r="W639" i="150"/>
  <c r="K639" i="150"/>
  <c r="C639" i="150"/>
  <c r="AS639" i="150" s="1"/>
  <c r="AT638" i="150"/>
  <c r="AN638" i="150"/>
  <c r="AM638" i="150"/>
  <c r="AL638" i="150"/>
  <c r="Y638" i="150"/>
  <c r="X638" i="150"/>
  <c r="W638" i="150"/>
  <c r="K638" i="150"/>
  <c r="C638" i="150"/>
  <c r="AS638" i="150" s="1"/>
  <c r="AT637" i="150"/>
  <c r="AN637" i="150"/>
  <c r="AM637" i="150"/>
  <c r="AL637" i="150"/>
  <c r="Y637" i="150"/>
  <c r="X637" i="150"/>
  <c r="W637" i="150"/>
  <c r="K637" i="150"/>
  <c r="C637" i="150"/>
  <c r="AS637" i="150" s="1"/>
  <c r="AT636" i="150"/>
  <c r="AN636" i="150"/>
  <c r="AM636" i="150"/>
  <c r="AL636" i="150"/>
  <c r="Y636" i="150"/>
  <c r="X636" i="150"/>
  <c r="W636" i="150"/>
  <c r="K636" i="150"/>
  <c r="C636" i="150"/>
  <c r="AS636" i="150" s="1"/>
  <c r="AT635" i="150"/>
  <c r="AN635" i="150"/>
  <c r="AM635" i="150"/>
  <c r="AL635" i="150"/>
  <c r="Y635" i="150"/>
  <c r="X635" i="150"/>
  <c r="W635" i="150"/>
  <c r="K635" i="150"/>
  <c r="C635" i="150"/>
  <c r="AS635" i="150" s="1"/>
  <c r="AT634" i="150"/>
  <c r="AN634" i="150"/>
  <c r="AM634" i="150"/>
  <c r="AL634" i="150"/>
  <c r="Y634" i="150"/>
  <c r="X634" i="150"/>
  <c r="W634" i="150"/>
  <c r="K634" i="150"/>
  <c r="C634" i="150"/>
  <c r="AS634" i="150" s="1"/>
  <c r="AT633" i="150"/>
  <c r="AN633" i="150"/>
  <c r="AM633" i="150"/>
  <c r="AL633" i="150"/>
  <c r="Y633" i="150"/>
  <c r="X633" i="150"/>
  <c r="W633" i="150"/>
  <c r="K633" i="150"/>
  <c r="C633" i="150"/>
  <c r="AS633" i="150" s="1"/>
  <c r="AT632" i="150"/>
  <c r="AN632" i="150"/>
  <c r="AM632" i="150"/>
  <c r="AL632" i="150"/>
  <c r="Y632" i="150"/>
  <c r="X632" i="150"/>
  <c r="W632" i="150"/>
  <c r="K632" i="150"/>
  <c r="C632" i="150"/>
  <c r="AS632" i="150" s="1"/>
  <c r="AT631" i="150"/>
  <c r="AN631" i="150"/>
  <c r="AM631" i="150"/>
  <c r="AL631" i="150"/>
  <c r="Y631" i="150"/>
  <c r="X631" i="150"/>
  <c r="W631" i="150"/>
  <c r="K631" i="150"/>
  <c r="C631" i="150"/>
  <c r="AS631" i="150" s="1"/>
  <c r="AT630" i="150"/>
  <c r="AN630" i="150"/>
  <c r="AM630" i="150"/>
  <c r="AL630" i="150"/>
  <c r="Y630" i="150"/>
  <c r="X630" i="150"/>
  <c r="W630" i="150"/>
  <c r="K630" i="150"/>
  <c r="C630" i="150"/>
  <c r="AS630" i="150" s="1"/>
  <c r="AT629" i="150"/>
  <c r="AN629" i="150"/>
  <c r="AM629" i="150"/>
  <c r="AL629" i="150"/>
  <c r="Y629" i="150"/>
  <c r="X629" i="150"/>
  <c r="W629" i="150"/>
  <c r="K629" i="150"/>
  <c r="C629" i="150"/>
  <c r="AS629" i="150" s="1"/>
  <c r="AT628" i="150"/>
  <c r="AN628" i="150"/>
  <c r="AM628" i="150"/>
  <c r="AL628" i="150"/>
  <c r="Y628" i="150"/>
  <c r="X628" i="150"/>
  <c r="W628" i="150"/>
  <c r="K628" i="150"/>
  <c r="C628" i="150"/>
  <c r="AS628" i="150" s="1"/>
  <c r="AT627" i="150"/>
  <c r="AN627" i="150"/>
  <c r="AM627" i="150"/>
  <c r="AL627" i="150"/>
  <c r="Y627" i="150"/>
  <c r="X627" i="150"/>
  <c r="W627" i="150"/>
  <c r="K627" i="150"/>
  <c r="C627" i="150"/>
  <c r="AS627" i="150" s="1"/>
  <c r="AT626" i="150"/>
  <c r="AN626" i="150"/>
  <c r="AM626" i="150"/>
  <c r="AL626" i="150"/>
  <c r="Y626" i="150"/>
  <c r="X626" i="150"/>
  <c r="W626" i="150"/>
  <c r="K626" i="150"/>
  <c r="C626" i="150"/>
  <c r="AS626" i="150" s="1"/>
  <c r="AT625" i="150"/>
  <c r="AN625" i="150"/>
  <c r="AM625" i="150"/>
  <c r="AL625" i="150"/>
  <c r="Y625" i="150"/>
  <c r="X625" i="150"/>
  <c r="W625" i="150"/>
  <c r="C625" i="150"/>
  <c r="AS625" i="150" s="1"/>
  <c r="AT624" i="150"/>
  <c r="AN624" i="150"/>
  <c r="AM624" i="150"/>
  <c r="AL624" i="150"/>
  <c r="Y624" i="150"/>
  <c r="X624" i="150"/>
  <c r="W624" i="150"/>
  <c r="C624" i="150"/>
  <c r="AS624" i="150" s="1"/>
  <c r="AT623" i="150"/>
  <c r="AN623" i="150"/>
  <c r="AM623" i="150"/>
  <c r="AL623" i="150"/>
  <c r="Y623" i="150"/>
  <c r="X623" i="150"/>
  <c r="W623" i="150"/>
  <c r="C623" i="150"/>
  <c r="AS623" i="150" s="1"/>
  <c r="AT622" i="150"/>
  <c r="AS622" i="150"/>
  <c r="AN622" i="150"/>
  <c r="AM622" i="150"/>
  <c r="AL622" i="150"/>
  <c r="Y622" i="150"/>
  <c r="X622" i="150"/>
  <c r="W622" i="150"/>
  <c r="C622" i="150"/>
  <c r="AT621" i="150"/>
  <c r="AN621" i="150"/>
  <c r="AM621" i="150"/>
  <c r="AL621" i="150"/>
  <c r="Y621" i="150"/>
  <c r="X621" i="150"/>
  <c r="W621" i="150"/>
  <c r="C621" i="150"/>
  <c r="AS621" i="150" s="1"/>
  <c r="AT620" i="150"/>
  <c r="AN620" i="150"/>
  <c r="AM620" i="150"/>
  <c r="AL620" i="150"/>
  <c r="Y620" i="150"/>
  <c r="X620" i="150"/>
  <c r="W620" i="150"/>
  <c r="C620" i="150"/>
  <c r="AS620" i="150" s="1"/>
  <c r="AT619" i="150"/>
  <c r="AN619" i="150"/>
  <c r="AM619" i="150"/>
  <c r="AL619" i="150"/>
  <c r="Y619" i="150"/>
  <c r="X619" i="150"/>
  <c r="W619" i="150"/>
  <c r="C619" i="150"/>
  <c r="AS619" i="150" s="1"/>
  <c r="AT618" i="150"/>
  <c r="AN618" i="150"/>
  <c r="AM618" i="150"/>
  <c r="AL618" i="150"/>
  <c r="Y618" i="150"/>
  <c r="X618" i="150"/>
  <c r="W618" i="150"/>
  <c r="C618" i="150"/>
  <c r="AS618" i="150" s="1"/>
  <c r="AT617" i="150"/>
  <c r="AN617" i="150"/>
  <c r="AM617" i="150"/>
  <c r="AL617" i="150"/>
  <c r="Y617" i="150"/>
  <c r="X617" i="150"/>
  <c r="W617" i="150"/>
  <c r="C617" i="150"/>
  <c r="AS617" i="150" s="1"/>
  <c r="AT616" i="150"/>
  <c r="AN616" i="150"/>
  <c r="AM616" i="150"/>
  <c r="AL616" i="150"/>
  <c r="Y616" i="150"/>
  <c r="X616" i="150"/>
  <c r="W616" i="150"/>
  <c r="C616" i="150"/>
  <c r="AS616" i="150" s="1"/>
  <c r="AT615" i="150"/>
  <c r="AN615" i="150"/>
  <c r="AM615" i="150"/>
  <c r="AL615" i="150"/>
  <c r="Y615" i="150"/>
  <c r="X615" i="150"/>
  <c r="W615" i="150"/>
  <c r="C615" i="150"/>
  <c r="AS615" i="150" s="1"/>
  <c r="AT614" i="150"/>
  <c r="AN614" i="150"/>
  <c r="AM614" i="150"/>
  <c r="AL614" i="150"/>
  <c r="Y614" i="150"/>
  <c r="X614" i="150"/>
  <c r="W614" i="150"/>
  <c r="C614" i="150"/>
  <c r="AS614" i="150" s="1"/>
  <c r="AT613" i="150"/>
  <c r="AN613" i="150"/>
  <c r="AM613" i="150"/>
  <c r="AL613" i="150"/>
  <c r="Y613" i="150"/>
  <c r="X613" i="150"/>
  <c r="W613" i="150"/>
  <c r="C613" i="150"/>
  <c r="AS613" i="150" s="1"/>
  <c r="AT612" i="150"/>
  <c r="AN612" i="150"/>
  <c r="AM612" i="150"/>
  <c r="AL612" i="150"/>
  <c r="Y612" i="150"/>
  <c r="X612" i="150"/>
  <c r="W612" i="150"/>
  <c r="C612" i="150"/>
  <c r="AS612" i="150" s="1"/>
  <c r="AT611" i="150"/>
  <c r="AN611" i="150"/>
  <c r="AM611" i="150"/>
  <c r="AL611" i="150"/>
  <c r="Y611" i="150"/>
  <c r="X611" i="150"/>
  <c r="W611" i="150"/>
  <c r="C611" i="150"/>
  <c r="AS611" i="150" s="1"/>
  <c r="AT610" i="150"/>
  <c r="AN610" i="150"/>
  <c r="AM610" i="150"/>
  <c r="AL610" i="150"/>
  <c r="Y610" i="150"/>
  <c r="X610" i="150"/>
  <c r="W610" i="150"/>
  <c r="C610" i="150"/>
  <c r="AS610" i="150" s="1"/>
  <c r="AT609" i="150"/>
  <c r="AN609" i="150"/>
  <c r="AM609" i="150"/>
  <c r="AL609" i="150"/>
  <c r="Y609" i="150"/>
  <c r="X609" i="150"/>
  <c r="W609" i="150"/>
  <c r="C609" i="150"/>
  <c r="AS609" i="150" s="1"/>
  <c r="AT608" i="150"/>
  <c r="AN608" i="150"/>
  <c r="AM608" i="150"/>
  <c r="AL608" i="150"/>
  <c r="Y608" i="150"/>
  <c r="X608" i="150"/>
  <c r="W608" i="150"/>
  <c r="C608" i="150"/>
  <c r="AS608" i="150" s="1"/>
  <c r="AT607" i="150"/>
  <c r="AN607" i="150"/>
  <c r="AM607" i="150"/>
  <c r="AL607" i="150"/>
  <c r="Y607" i="150"/>
  <c r="X607" i="150"/>
  <c r="W607" i="150"/>
  <c r="C607" i="150"/>
  <c r="AS607" i="150" s="1"/>
  <c r="AT606" i="150"/>
  <c r="AN606" i="150"/>
  <c r="AM606" i="150"/>
  <c r="AL606" i="150"/>
  <c r="Y606" i="150"/>
  <c r="X606" i="150"/>
  <c r="W606" i="150"/>
  <c r="C606" i="150"/>
  <c r="AS606" i="150" s="1"/>
  <c r="AT605" i="150"/>
  <c r="AN605" i="150"/>
  <c r="AM605" i="150"/>
  <c r="AL605" i="150"/>
  <c r="Y605" i="150"/>
  <c r="X605" i="150"/>
  <c r="W605" i="150"/>
  <c r="C605" i="150"/>
  <c r="AS605" i="150" s="1"/>
  <c r="AT604" i="150"/>
  <c r="AS604" i="150"/>
  <c r="AN604" i="150"/>
  <c r="AM604" i="150"/>
  <c r="AL604" i="150"/>
  <c r="Y604" i="150"/>
  <c r="X604" i="150"/>
  <c r="W604" i="150"/>
  <c r="C604" i="150"/>
  <c r="AT603" i="150"/>
  <c r="AN603" i="150"/>
  <c r="AM603" i="150"/>
  <c r="AL603" i="150"/>
  <c r="Y603" i="150"/>
  <c r="X603" i="150"/>
  <c r="W603" i="150"/>
  <c r="C603" i="150"/>
  <c r="AS603" i="150" s="1"/>
  <c r="AT602" i="150"/>
  <c r="AN602" i="150"/>
  <c r="AM602" i="150"/>
  <c r="AL602" i="150"/>
  <c r="Y602" i="150"/>
  <c r="X602" i="150"/>
  <c r="W602" i="150"/>
  <c r="C602" i="150"/>
  <c r="AS602" i="150" s="1"/>
  <c r="AT601" i="150"/>
  <c r="AN601" i="150"/>
  <c r="AM601" i="150"/>
  <c r="AL601" i="150"/>
  <c r="Y601" i="150"/>
  <c r="X601" i="150"/>
  <c r="W601" i="150"/>
  <c r="C601" i="150"/>
  <c r="AS601" i="150" s="1"/>
  <c r="AT600" i="150"/>
  <c r="AN600" i="150"/>
  <c r="AM600" i="150"/>
  <c r="AL600" i="150"/>
  <c r="Y600" i="150"/>
  <c r="X600" i="150"/>
  <c r="W600" i="150"/>
  <c r="C600" i="150"/>
  <c r="AS600" i="150" s="1"/>
  <c r="AT599" i="150"/>
  <c r="AN599" i="150"/>
  <c r="AM599" i="150"/>
  <c r="AL599" i="150"/>
  <c r="Y599" i="150"/>
  <c r="X599" i="150"/>
  <c r="W599" i="150"/>
  <c r="C599" i="150"/>
  <c r="AS599" i="150" s="1"/>
  <c r="AT598" i="150"/>
  <c r="AN598" i="150"/>
  <c r="AM598" i="150"/>
  <c r="AL598" i="150"/>
  <c r="Y598" i="150"/>
  <c r="X598" i="150"/>
  <c r="W598" i="150"/>
  <c r="C598" i="150"/>
  <c r="AS598" i="150" s="1"/>
  <c r="AT597" i="150"/>
  <c r="AN597" i="150"/>
  <c r="AM597" i="150"/>
  <c r="AL597" i="150"/>
  <c r="Y597" i="150"/>
  <c r="X597" i="150"/>
  <c r="W597" i="150"/>
  <c r="C597" i="150"/>
  <c r="AS597" i="150" s="1"/>
  <c r="AT596" i="150"/>
  <c r="AN596" i="150"/>
  <c r="AM596" i="150"/>
  <c r="AL596" i="150"/>
  <c r="Y596" i="150"/>
  <c r="X596" i="150"/>
  <c r="W596" i="150"/>
  <c r="C596" i="150"/>
  <c r="AS596" i="150" s="1"/>
  <c r="AT595" i="150"/>
  <c r="AN595" i="150"/>
  <c r="AM595" i="150"/>
  <c r="AL595" i="150"/>
  <c r="Y595" i="150"/>
  <c r="X595" i="150"/>
  <c r="W595" i="150"/>
  <c r="C595" i="150"/>
  <c r="AS595" i="150" s="1"/>
  <c r="AT594" i="150"/>
  <c r="AN594" i="150"/>
  <c r="AM594" i="150"/>
  <c r="AL594" i="150"/>
  <c r="Y594" i="150"/>
  <c r="X594" i="150"/>
  <c r="W594" i="150"/>
  <c r="C594" i="150"/>
  <c r="AS594" i="150" s="1"/>
  <c r="AT593" i="150"/>
  <c r="AN593" i="150"/>
  <c r="AM593" i="150"/>
  <c r="AL593" i="150"/>
  <c r="Y593" i="150"/>
  <c r="X593" i="150"/>
  <c r="W593" i="150"/>
  <c r="C593" i="150"/>
  <c r="AS593" i="150" s="1"/>
  <c r="AT592" i="150"/>
  <c r="AN592" i="150"/>
  <c r="AM592" i="150"/>
  <c r="AL592" i="150"/>
  <c r="Y592" i="150"/>
  <c r="X592" i="150"/>
  <c r="W592" i="150"/>
  <c r="C592" i="150"/>
  <c r="AS592" i="150" s="1"/>
  <c r="AT591" i="150"/>
  <c r="AN591" i="150"/>
  <c r="AM591" i="150"/>
  <c r="AL591" i="150"/>
  <c r="Y591" i="150"/>
  <c r="X591" i="150"/>
  <c r="W591" i="150"/>
  <c r="C591" i="150"/>
  <c r="AS591" i="150" s="1"/>
  <c r="AT590" i="150"/>
  <c r="AN590" i="150"/>
  <c r="AM590" i="150"/>
  <c r="AL590" i="150"/>
  <c r="Y590" i="150"/>
  <c r="X590" i="150"/>
  <c r="W590" i="150"/>
  <c r="C590" i="150"/>
  <c r="AS590" i="150" s="1"/>
  <c r="AT589" i="150"/>
  <c r="AN589" i="150"/>
  <c r="AM589" i="150"/>
  <c r="AL589" i="150"/>
  <c r="Y589" i="150"/>
  <c r="X589" i="150"/>
  <c r="W589" i="150"/>
  <c r="C589" i="150"/>
  <c r="AS589" i="150" s="1"/>
  <c r="AT588" i="150"/>
  <c r="AN588" i="150"/>
  <c r="AM588" i="150"/>
  <c r="AL588" i="150"/>
  <c r="Y588" i="150"/>
  <c r="X588" i="150"/>
  <c r="W588" i="150"/>
  <c r="C588" i="150"/>
  <c r="AS588" i="150" s="1"/>
  <c r="AT587" i="150"/>
  <c r="AN587" i="150"/>
  <c r="AM587" i="150"/>
  <c r="AL587" i="150"/>
  <c r="Y587" i="150"/>
  <c r="X587" i="150"/>
  <c r="W587" i="150"/>
  <c r="C587" i="150"/>
  <c r="AS587" i="150" s="1"/>
  <c r="AT586" i="150"/>
  <c r="AN586" i="150"/>
  <c r="AM586" i="150"/>
  <c r="AL586" i="150"/>
  <c r="Y586" i="150"/>
  <c r="X586" i="150"/>
  <c r="W586" i="150"/>
  <c r="C586" i="150"/>
  <c r="AS586" i="150" s="1"/>
  <c r="AT585" i="150"/>
  <c r="AN585" i="150"/>
  <c r="AM585" i="150"/>
  <c r="AL585" i="150"/>
  <c r="Y585" i="150"/>
  <c r="X585" i="150"/>
  <c r="W585" i="150"/>
  <c r="C585" i="150"/>
  <c r="AS585" i="150" s="1"/>
  <c r="AT584" i="150"/>
  <c r="AN584" i="150"/>
  <c r="AM584" i="150"/>
  <c r="AL584" i="150"/>
  <c r="Y584" i="150"/>
  <c r="X584" i="150"/>
  <c r="W584" i="150"/>
  <c r="C584" i="150"/>
  <c r="AS584" i="150" s="1"/>
  <c r="AT583" i="150"/>
  <c r="AN583" i="150"/>
  <c r="AM583" i="150"/>
  <c r="AL583" i="150"/>
  <c r="Y583" i="150"/>
  <c r="X583" i="150"/>
  <c r="W583" i="150"/>
  <c r="C583" i="150"/>
  <c r="AS583" i="150" s="1"/>
  <c r="AT582" i="150"/>
  <c r="AN582" i="150"/>
  <c r="AM582" i="150"/>
  <c r="AL582" i="150"/>
  <c r="Y582" i="150"/>
  <c r="X582" i="150"/>
  <c r="W582" i="150"/>
  <c r="C582" i="150"/>
  <c r="AS582" i="150" s="1"/>
  <c r="AT581" i="150"/>
  <c r="AN581" i="150"/>
  <c r="AM581" i="150"/>
  <c r="AL581" i="150"/>
  <c r="Y581" i="150"/>
  <c r="X581" i="150"/>
  <c r="W581" i="150"/>
  <c r="C581" i="150"/>
  <c r="AS581" i="150" s="1"/>
  <c r="AT580" i="150"/>
  <c r="AN580" i="150"/>
  <c r="AM580" i="150"/>
  <c r="AL580" i="150"/>
  <c r="Y580" i="150"/>
  <c r="X580" i="150"/>
  <c r="W580" i="150"/>
  <c r="C580" i="150"/>
  <c r="AS580" i="150" s="1"/>
  <c r="AT579" i="150"/>
  <c r="AN579" i="150"/>
  <c r="AM579" i="150"/>
  <c r="AL579" i="150"/>
  <c r="Y579" i="150"/>
  <c r="X579" i="150"/>
  <c r="W579" i="150"/>
  <c r="C579" i="150"/>
  <c r="AS579" i="150" s="1"/>
  <c r="AT578" i="150"/>
  <c r="AN578" i="150"/>
  <c r="AM578" i="150"/>
  <c r="AL578" i="150"/>
  <c r="Y578" i="150"/>
  <c r="X578" i="150"/>
  <c r="W578" i="150"/>
  <c r="C578" i="150"/>
  <c r="AS578" i="150" s="1"/>
  <c r="AT577" i="150"/>
  <c r="AN577" i="150"/>
  <c r="AM577" i="150"/>
  <c r="AL577" i="150"/>
  <c r="Y577" i="150"/>
  <c r="X577" i="150"/>
  <c r="W577" i="150"/>
  <c r="C577" i="150"/>
  <c r="AS577" i="150" s="1"/>
  <c r="AT576" i="150"/>
  <c r="AN576" i="150"/>
  <c r="AM576" i="150"/>
  <c r="AL576" i="150"/>
  <c r="Y576" i="150"/>
  <c r="X576" i="150"/>
  <c r="W576" i="150"/>
  <c r="C576" i="150"/>
  <c r="AS576" i="150" s="1"/>
  <c r="AT575" i="150"/>
  <c r="AN575" i="150"/>
  <c r="AM575" i="150"/>
  <c r="AL575" i="150"/>
  <c r="Y575" i="150"/>
  <c r="X575" i="150"/>
  <c r="W575" i="150"/>
  <c r="C575" i="150"/>
  <c r="AS575" i="150" s="1"/>
  <c r="AT574" i="150"/>
  <c r="AN574" i="150"/>
  <c r="AM574" i="150"/>
  <c r="AL574" i="150"/>
  <c r="Y574" i="150"/>
  <c r="X574" i="150"/>
  <c r="W574" i="150"/>
  <c r="C574" i="150"/>
  <c r="AS574" i="150" s="1"/>
  <c r="AT573" i="150"/>
  <c r="AN573" i="150"/>
  <c r="AM573" i="150"/>
  <c r="AL573" i="150"/>
  <c r="Y573" i="150"/>
  <c r="X573" i="150"/>
  <c r="W573" i="150"/>
  <c r="C573" i="150"/>
  <c r="AS573" i="150" s="1"/>
  <c r="AT572" i="150"/>
  <c r="AN572" i="150"/>
  <c r="AM572" i="150"/>
  <c r="AL572" i="150"/>
  <c r="Y572" i="150"/>
  <c r="X572" i="150"/>
  <c r="W572" i="150"/>
  <c r="C572" i="150"/>
  <c r="AS572" i="150" s="1"/>
  <c r="AT571" i="150"/>
  <c r="AN571" i="150"/>
  <c r="AM571" i="150"/>
  <c r="AL571" i="150"/>
  <c r="Y571" i="150"/>
  <c r="X571" i="150"/>
  <c r="W571" i="150"/>
  <c r="C571" i="150"/>
  <c r="AS571" i="150" s="1"/>
  <c r="AT570" i="150"/>
  <c r="AN570" i="150"/>
  <c r="AM570" i="150"/>
  <c r="AL570" i="150"/>
  <c r="Y570" i="150"/>
  <c r="X570" i="150"/>
  <c r="W570" i="150"/>
  <c r="C570" i="150"/>
  <c r="AS570" i="150" s="1"/>
  <c r="AT569" i="150"/>
  <c r="AN569" i="150"/>
  <c r="AM569" i="150"/>
  <c r="AL569" i="150"/>
  <c r="Y569" i="150"/>
  <c r="X569" i="150"/>
  <c r="W569" i="150"/>
  <c r="C569" i="150"/>
  <c r="AS569" i="150" s="1"/>
  <c r="AT568" i="150"/>
  <c r="AN568" i="150"/>
  <c r="AM568" i="150"/>
  <c r="AL568" i="150"/>
  <c r="Y568" i="150"/>
  <c r="X568" i="150"/>
  <c r="W568" i="150"/>
  <c r="C568" i="150"/>
  <c r="AS568" i="150" s="1"/>
  <c r="AT567" i="150"/>
  <c r="AN567" i="150"/>
  <c r="AM567" i="150"/>
  <c r="AL567" i="150"/>
  <c r="Y567" i="150"/>
  <c r="X567" i="150"/>
  <c r="W567" i="150"/>
  <c r="C567" i="150"/>
  <c r="AS567" i="150" s="1"/>
  <c r="AT566" i="150"/>
  <c r="AN566" i="150"/>
  <c r="AM566" i="150"/>
  <c r="AL566" i="150"/>
  <c r="Y566" i="150"/>
  <c r="X566" i="150"/>
  <c r="W566" i="150"/>
  <c r="C566" i="150"/>
  <c r="AS566" i="150" s="1"/>
  <c r="AT565" i="150"/>
  <c r="AN565" i="150"/>
  <c r="AM565" i="150"/>
  <c r="AL565" i="150"/>
  <c r="Y565" i="150"/>
  <c r="X565" i="150"/>
  <c r="W565" i="150"/>
  <c r="C565" i="150"/>
  <c r="AS565" i="150" s="1"/>
  <c r="AT564" i="150"/>
  <c r="AN564" i="150"/>
  <c r="AM564" i="150"/>
  <c r="AL564" i="150"/>
  <c r="Y564" i="150"/>
  <c r="X564" i="150"/>
  <c r="W564" i="150"/>
  <c r="C564" i="150"/>
  <c r="AS564" i="150" s="1"/>
  <c r="AT563" i="150"/>
  <c r="AN563" i="150"/>
  <c r="AM563" i="150"/>
  <c r="AL563" i="150"/>
  <c r="Y563" i="150"/>
  <c r="X563" i="150"/>
  <c r="W563" i="150"/>
  <c r="C563" i="150"/>
  <c r="AS563" i="150" s="1"/>
  <c r="AT562" i="150"/>
  <c r="AN562" i="150"/>
  <c r="AM562" i="150"/>
  <c r="AL562" i="150"/>
  <c r="Y562" i="150"/>
  <c r="X562" i="150"/>
  <c r="W562" i="150"/>
  <c r="C562" i="150"/>
  <c r="AS562" i="150" s="1"/>
  <c r="AT561" i="150"/>
  <c r="AN561" i="150"/>
  <c r="AM561" i="150"/>
  <c r="AL561" i="150"/>
  <c r="Y561" i="150"/>
  <c r="X561" i="150"/>
  <c r="W561" i="150"/>
  <c r="C561" i="150"/>
  <c r="AS561" i="150" s="1"/>
  <c r="AT560" i="150"/>
  <c r="AN560" i="150"/>
  <c r="AM560" i="150"/>
  <c r="AL560" i="150"/>
  <c r="Y560" i="150"/>
  <c r="X560" i="150"/>
  <c r="W560" i="150"/>
  <c r="C560" i="150"/>
  <c r="AS560" i="150" s="1"/>
  <c r="AT559" i="150"/>
  <c r="AN559" i="150"/>
  <c r="AM559" i="150"/>
  <c r="AL559" i="150"/>
  <c r="Y559" i="150"/>
  <c r="X559" i="150"/>
  <c r="W559" i="150"/>
  <c r="C559" i="150"/>
  <c r="AS559" i="150" s="1"/>
  <c r="AT558" i="150"/>
  <c r="AN558" i="150"/>
  <c r="AM558" i="150"/>
  <c r="AL558" i="150"/>
  <c r="Y558" i="150"/>
  <c r="X558" i="150"/>
  <c r="W558" i="150"/>
  <c r="C558" i="150"/>
  <c r="AS558" i="150" s="1"/>
  <c r="AT557" i="150"/>
  <c r="AN557" i="150"/>
  <c r="AM557" i="150"/>
  <c r="AL557" i="150"/>
  <c r="Y557" i="150"/>
  <c r="X557" i="150"/>
  <c r="W557" i="150"/>
  <c r="C557" i="150"/>
  <c r="AS557" i="150" s="1"/>
  <c r="AT556" i="150"/>
  <c r="AN556" i="150"/>
  <c r="AM556" i="150"/>
  <c r="AL556" i="150"/>
  <c r="Y556" i="150"/>
  <c r="X556" i="150"/>
  <c r="W556" i="150"/>
  <c r="C556" i="150"/>
  <c r="AS556" i="150" s="1"/>
  <c r="AT555" i="150"/>
  <c r="AN555" i="150"/>
  <c r="AM555" i="150"/>
  <c r="AL555" i="150"/>
  <c r="Y555" i="150"/>
  <c r="X555" i="150"/>
  <c r="W555" i="150"/>
  <c r="C555" i="150"/>
  <c r="AS555" i="150" s="1"/>
  <c r="AT554" i="150"/>
  <c r="AN554" i="150"/>
  <c r="AM554" i="150"/>
  <c r="AL554" i="150"/>
  <c r="Y554" i="150"/>
  <c r="X554" i="150"/>
  <c r="W554" i="150"/>
  <c r="C554" i="150"/>
  <c r="AS554" i="150" s="1"/>
  <c r="AT553" i="150"/>
  <c r="AN553" i="150"/>
  <c r="AM553" i="150"/>
  <c r="AL553" i="150"/>
  <c r="Y553" i="150"/>
  <c r="X553" i="150"/>
  <c r="W553" i="150"/>
  <c r="C553" i="150"/>
  <c r="AS553" i="150" s="1"/>
  <c r="AT552" i="150"/>
  <c r="AS552" i="150"/>
  <c r="AN552" i="150"/>
  <c r="AM552" i="150"/>
  <c r="AL552" i="150"/>
  <c r="Y552" i="150"/>
  <c r="X552" i="150"/>
  <c r="W552" i="150"/>
  <c r="C552" i="150"/>
  <c r="AT551" i="150"/>
  <c r="AN551" i="150"/>
  <c r="AM551" i="150"/>
  <c r="AL551" i="150"/>
  <c r="Y551" i="150"/>
  <c r="X551" i="150"/>
  <c r="W551" i="150"/>
  <c r="C551" i="150"/>
  <c r="AS551" i="150" s="1"/>
  <c r="AT550" i="150"/>
  <c r="AN550" i="150"/>
  <c r="AM550" i="150"/>
  <c r="AL550" i="150"/>
  <c r="Y550" i="150"/>
  <c r="X550" i="150"/>
  <c r="W550" i="150"/>
  <c r="C550" i="150"/>
  <c r="AS550" i="150" s="1"/>
  <c r="AT549" i="150"/>
  <c r="AN549" i="150"/>
  <c r="AM549" i="150"/>
  <c r="AL549" i="150"/>
  <c r="Y549" i="150"/>
  <c r="X549" i="150"/>
  <c r="W549" i="150"/>
  <c r="C549" i="150"/>
  <c r="AS549" i="150" s="1"/>
  <c r="AT548" i="150"/>
  <c r="AN548" i="150"/>
  <c r="AM548" i="150"/>
  <c r="AL548" i="150"/>
  <c r="Y548" i="150"/>
  <c r="X548" i="150"/>
  <c r="W548" i="150"/>
  <c r="C548" i="150"/>
  <c r="AS548" i="150" s="1"/>
  <c r="AT547" i="150"/>
  <c r="AN547" i="150"/>
  <c r="AM547" i="150"/>
  <c r="AL547" i="150"/>
  <c r="Y547" i="150"/>
  <c r="X547" i="150"/>
  <c r="W547" i="150"/>
  <c r="C547" i="150"/>
  <c r="AS547" i="150" s="1"/>
  <c r="AT546" i="150"/>
  <c r="AN546" i="150"/>
  <c r="AM546" i="150"/>
  <c r="AL546" i="150"/>
  <c r="Y546" i="150"/>
  <c r="X546" i="150"/>
  <c r="W546" i="150"/>
  <c r="C546" i="150"/>
  <c r="AS546" i="150" s="1"/>
  <c r="AT545" i="150"/>
  <c r="AN545" i="150"/>
  <c r="AM545" i="150"/>
  <c r="AL545" i="150"/>
  <c r="Y545" i="150"/>
  <c r="X545" i="150"/>
  <c r="W545" i="150"/>
  <c r="C545" i="150"/>
  <c r="AS545" i="150" s="1"/>
  <c r="AT544" i="150"/>
  <c r="AN544" i="150"/>
  <c r="AM544" i="150"/>
  <c r="AL544" i="150"/>
  <c r="Y544" i="150"/>
  <c r="X544" i="150"/>
  <c r="W544" i="150"/>
  <c r="C544" i="150"/>
  <c r="AS544" i="150" s="1"/>
  <c r="AT543" i="150"/>
  <c r="AN543" i="150"/>
  <c r="AM543" i="150"/>
  <c r="AL543" i="150"/>
  <c r="Y543" i="150"/>
  <c r="X543" i="150"/>
  <c r="W543" i="150"/>
  <c r="C543" i="150"/>
  <c r="AS543" i="150" s="1"/>
  <c r="AT542" i="150"/>
  <c r="AN542" i="150"/>
  <c r="AM542" i="150"/>
  <c r="AL542" i="150"/>
  <c r="Y542" i="150"/>
  <c r="X542" i="150"/>
  <c r="W542" i="150"/>
  <c r="C542" i="150"/>
  <c r="AS542" i="150" s="1"/>
  <c r="AT541" i="150"/>
  <c r="AN541" i="150"/>
  <c r="AM541" i="150"/>
  <c r="AL541" i="150"/>
  <c r="Z541" i="150"/>
  <c r="AA541" i="150" s="1"/>
  <c r="Y541" i="150"/>
  <c r="X541" i="150"/>
  <c r="W541" i="150"/>
  <c r="C541" i="150"/>
  <c r="AS541" i="150" s="1"/>
  <c r="AT540" i="150"/>
  <c r="AN540" i="150"/>
  <c r="AM540" i="150"/>
  <c r="AL540" i="150"/>
  <c r="Z540" i="150"/>
  <c r="AA540" i="150" s="1"/>
  <c r="Y540" i="150"/>
  <c r="X540" i="150"/>
  <c r="W540" i="150"/>
  <c r="C540" i="150"/>
  <c r="AS540" i="150" s="1"/>
  <c r="AT539" i="150"/>
  <c r="AN539" i="150"/>
  <c r="AM539" i="150"/>
  <c r="AL539" i="150"/>
  <c r="Z539" i="150"/>
  <c r="AA539" i="150" s="1"/>
  <c r="Y539" i="150"/>
  <c r="X539" i="150"/>
  <c r="W539" i="150"/>
  <c r="C539" i="150"/>
  <c r="AS539" i="150" s="1"/>
  <c r="AT538" i="150"/>
  <c r="AN538" i="150"/>
  <c r="AM538" i="150"/>
  <c r="AL538" i="150"/>
  <c r="Z538" i="150"/>
  <c r="AA538" i="150" s="1"/>
  <c r="Y538" i="150"/>
  <c r="X538" i="150"/>
  <c r="W538" i="150"/>
  <c r="C538" i="150"/>
  <c r="AS538" i="150" s="1"/>
  <c r="AT537" i="150"/>
  <c r="AN537" i="150"/>
  <c r="AM537" i="150"/>
  <c r="AL537" i="150"/>
  <c r="Z537" i="150"/>
  <c r="AA537" i="150" s="1"/>
  <c r="Y537" i="150"/>
  <c r="X537" i="150"/>
  <c r="W537" i="150"/>
  <c r="C537" i="150"/>
  <c r="AS537" i="150" s="1"/>
  <c r="AT536" i="150"/>
  <c r="AN536" i="150"/>
  <c r="AM536" i="150"/>
  <c r="AL536" i="150"/>
  <c r="Z536" i="150"/>
  <c r="AA536" i="150" s="1"/>
  <c r="Y536" i="150"/>
  <c r="X536" i="150"/>
  <c r="W536" i="150"/>
  <c r="C536" i="150"/>
  <c r="AS536" i="150" s="1"/>
  <c r="AT535" i="150"/>
  <c r="AN535" i="150"/>
  <c r="AM535" i="150"/>
  <c r="AL535" i="150"/>
  <c r="Z535" i="150"/>
  <c r="AA535" i="150" s="1"/>
  <c r="Y535" i="150"/>
  <c r="X535" i="150"/>
  <c r="W535" i="150"/>
  <c r="C535" i="150"/>
  <c r="AS535" i="150" s="1"/>
  <c r="AT534" i="150"/>
  <c r="AN534" i="150"/>
  <c r="AM534" i="150"/>
  <c r="AL534" i="150"/>
  <c r="Z534" i="150"/>
  <c r="AA534" i="150" s="1"/>
  <c r="Y534" i="150"/>
  <c r="X534" i="150"/>
  <c r="W534" i="150"/>
  <c r="C534" i="150"/>
  <c r="AS534" i="150" s="1"/>
  <c r="AT533" i="150"/>
  <c r="AN533" i="150"/>
  <c r="AM533" i="150"/>
  <c r="AL533" i="150"/>
  <c r="Z533" i="150"/>
  <c r="AA533" i="150" s="1"/>
  <c r="Y533" i="150"/>
  <c r="X533" i="150"/>
  <c r="W533" i="150"/>
  <c r="C533" i="150"/>
  <c r="AS533" i="150" s="1"/>
  <c r="AT532" i="150"/>
  <c r="AN532" i="150"/>
  <c r="AM532" i="150"/>
  <c r="AL532" i="150"/>
  <c r="Z532" i="150"/>
  <c r="AA532" i="150" s="1"/>
  <c r="Y532" i="150"/>
  <c r="X532" i="150"/>
  <c r="W532" i="150"/>
  <c r="C532" i="150"/>
  <c r="AS532" i="150" s="1"/>
  <c r="AT531" i="150"/>
  <c r="AN531" i="150"/>
  <c r="AM531" i="150"/>
  <c r="AL531" i="150"/>
  <c r="Z531" i="150"/>
  <c r="AA531" i="150" s="1"/>
  <c r="Y531" i="150"/>
  <c r="X531" i="150"/>
  <c r="W531" i="150"/>
  <c r="C531" i="150"/>
  <c r="AS531" i="150" s="1"/>
  <c r="AT530" i="150"/>
  <c r="AN530" i="150"/>
  <c r="AM530" i="150"/>
  <c r="AL530" i="150"/>
  <c r="Z530" i="150"/>
  <c r="AA530" i="150" s="1"/>
  <c r="Y530" i="150"/>
  <c r="X530" i="150"/>
  <c r="W530" i="150"/>
  <c r="C530" i="150"/>
  <c r="AS530" i="150" s="1"/>
  <c r="AT529" i="150"/>
  <c r="AN529" i="150"/>
  <c r="AM529" i="150"/>
  <c r="AL529" i="150"/>
  <c r="Z529" i="150"/>
  <c r="AA529" i="150" s="1"/>
  <c r="Y529" i="150"/>
  <c r="X529" i="150"/>
  <c r="W529" i="150"/>
  <c r="C529" i="150"/>
  <c r="AS529" i="150" s="1"/>
  <c r="AT528" i="150"/>
  <c r="AN528" i="150"/>
  <c r="AM528" i="150"/>
  <c r="AL528" i="150"/>
  <c r="Z528" i="150"/>
  <c r="AA528" i="150" s="1"/>
  <c r="Y528" i="150"/>
  <c r="X528" i="150"/>
  <c r="W528" i="150"/>
  <c r="C528" i="150"/>
  <c r="AS528" i="150" s="1"/>
  <c r="AT527" i="150"/>
  <c r="AN527" i="150"/>
  <c r="AM527" i="150"/>
  <c r="AL527" i="150"/>
  <c r="Z527" i="150"/>
  <c r="AA527" i="150" s="1"/>
  <c r="Y527" i="150"/>
  <c r="X527" i="150"/>
  <c r="W527" i="150"/>
  <c r="C527" i="150"/>
  <c r="AS527" i="150" s="1"/>
  <c r="AT526" i="150"/>
  <c r="AN526" i="150"/>
  <c r="AM526" i="150"/>
  <c r="AL526" i="150"/>
  <c r="Z526" i="150"/>
  <c r="AA526" i="150" s="1"/>
  <c r="Y526" i="150"/>
  <c r="X526" i="150"/>
  <c r="W526" i="150"/>
  <c r="C526" i="150"/>
  <c r="AS526" i="150" s="1"/>
  <c r="AT525" i="150"/>
  <c r="AN525" i="150"/>
  <c r="AM525" i="150"/>
  <c r="AL525" i="150"/>
  <c r="Z525" i="150"/>
  <c r="AA525" i="150" s="1"/>
  <c r="Y525" i="150"/>
  <c r="X525" i="150"/>
  <c r="W525" i="150"/>
  <c r="C525" i="150"/>
  <c r="AS525" i="150" s="1"/>
  <c r="AT524" i="150"/>
  <c r="AN524" i="150"/>
  <c r="AM524" i="150"/>
  <c r="AL524" i="150"/>
  <c r="Z524" i="150"/>
  <c r="AA524" i="150" s="1"/>
  <c r="Y524" i="150"/>
  <c r="X524" i="150"/>
  <c r="W524" i="150"/>
  <c r="C524" i="150"/>
  <c r="AS524" i="150" s="1"/>
  <c r="AT523" i="150"/>
  <c r="AN523" i="150"/>
  <c r="AM523" i="150"/>
  <c r="AL523" i="150"/>
  <c r="Z523" i="150"/>
  <c r="AA523" i="150" s="1"/>
  <c r="Y523" i="150"/>
  <c r="X523" i="150"/>
  <c r="W523" i="150"/>
  <c r="C523" i="150"/>
  <c r="AS523" i="150" s="1"/>
  <c r="AT522" i="150"/>
  <c r="AN522" i="150"/>
  <c r="AM522" i="150"/>
  <c r="AL522" i="150"/>
  <c r="Z522" i="150"/>
  <c r="AA522" i="150" s="1"/>
  <c r="Y522" i="150"/>
  <c r="X522" i="150"/>
  <c r="W522" i="150"/>
  <c r="C522" i="150"/>
  <c r="AS522" i="150" s="1"/>
  <c r="AT521" i="150"/>
  <c r="AN521" i="150"/>
  <c r="AM521" i="150"/>
  <c r="AL521" i="150"/>
  <c r="Z521" i="150"/>
  <c r="AA521" i="150" s="1"/>
  <c r="Y521" i="150"/>
  <c r="X521" i="150"/>
  <c r="W521" i="150"/>
  <c r="C521" i="150"/>
  <c r="AS521" i="150" s="1"/>
  <c r="AT520" i="150"/>
  <c r="AN520" i="150"/>
  <c r="AM520" i="150"/>
  <c r="AL520" i="150"/>
  <c r="Z520" i="150"/>
  <c r="AA520" i="150" s="1"/>
  <c r="Y520" i="150"/>
  <c r="X520" i="150"/>
  <c r="W520" i="150"/>
  <c r="C520" i="150"/>
  <c r="AS520" i="150" s="1"/>
  <c r="AT519" i="150"/>
  <c r="AN519" i="150"/>
  <c r="AM519" i="150"/>
  <c r="AL519" i="150"/>
  <c r="Z519" i="150"/>
  <c r="AA519" i="150" s="1"/>
  <c r="Y519" i="150"/>
  <c r="X519" i="150"/>
  <c r="W519" i="150"/>
  <c r="C519" i="150"/>
  <c r="AS519" i="150" s="1"/>
  <c r="AT518" i="150"/>
  <c r="AN518" i="150"/>
  <c r="AM518" i="150"/>
  <c r="AL518" i="150"/>
  <c r="Z518" i="150"/>
  <c r="AA518" i="150" s="1"/>
  <c r="Y518" i="150"/>
  <c r="X518" i="150"/>
  <c r="W518" i="150"/>
  <c r="C518" i="150"/>
  <c r="AS518" i="150" s="1"/>
  <c r="AT517" i="150"/>
  <c r="AN517" i="150"/>
  <c r="AM517" i="150"/>
  <c r="AL517" i="150"/>
  <c r="Z517" i="150"/>
  <c r="AA517" i="150" s="1"/>
  <c r="Y517" i="150"/>
  <c r="X517" i="150"/>
  <c r="W517" i="150"/>
  <c r="C517" i="150"/>
  <c r="AS517" i="150" s="1"/>
  <c r="AT516" i="150"/>
  <c r="AN516" i="150"/>
  <c r="AM516" i="150"/>
  <c r="AL516" i="150"/>
  <c r="Z516" i="150"/>
  <c r="AA516" i="150" s="1"/>
  <c r="Y516" i="150"/>
  <c r="X516" i="150"/>
  <c r="W516" i="150"/>
  <c r="C516" i="150"/>
  <c r="AS516" i="150" s="1"/>
  <c r="AT515" i="150"/>
  <c r="AN515" i="150"/>
  <c r="AM515" i="150"/>
  <c r="AL515" i="150"/>
  <c r="Z515" i="150"/>
  <c r="AA515" i="150" s="1"/>
  <c r="Y515" i="150"/>
  <c r="X515" i="150"/>
  <c r="W515" i="150"/>
  <c r="C515" i="150"/>
  <c r="AS515" i="150" s="1"/>
  <c r="AT514" i="150"/>
  <c r="AN514" i="150"/>
  <c r="AM514" i="150"/>
  <c r="AL514" i="150"/>
  <c r="Z514" i="150"/>
  <c r="AA514" i="150" s="1"/>
  <c r="Y514" i="150"/>
  <c r="X514" i="150"/>
  <c r="W514" i="150"/>
  <c r="C514" i="150"/>
  <c r="AS514" i="150" s="1"/>
  <c r="AT513" i="150"/>
  <c r="AN513" i="150"/>
  <c r="AM513" i="150"/>
  <c r="AL513" i="150"/>
  <c r="Z513" i="150"/>
  <c r="AA513" i="150" s="1"/>
  <c r="Y513" i="150"/>
  <c r="X513" i="150"/>
  <c r="W513" i="150"/>
  <c r="C513" i="150"/>
  <c r="AS513" i="150" s="1"/>
  <c r="AT512" i="150"/>
  <c r="AN512" i="150"/>
  <c r="AM512" i="150"/>
  <c r="AL512" i="150"/>
  <c r="Z512" i="150"/>
  <c r="AA512" i="150" s="1"/>
  <c r="Y512" i="150"/>
  <c r="X512" i="150"/>
  <c r="W512" i="150"/>
  <c r="C512" i="150"/>
  <c r="AS512" i="150" s="1"/>
  <c r="AT511" i="150"/>
  <c r="AN511" i="150"/>
  <c r="AM511" i="150"/>
  <c r="AL511" i="150"/>
  <c r="Z511" i="150"/>
  <c r="AA511" i="150" s="1"/>
  <c r="Y511" i="150"/>
  <c r="X511" i="150"/>
  <c r="W511" i="150"/>
  <c r="C511" i="150"/>
  <c r="AS511" i="150" s="1"/>
  <c r="AT510" i="150"/>
  <c r="AN510" i="150"/>
  <c r="AM510" i="150"/>
  <c r="AL510" i="150"/>
  <c r="Z510" i="150"/>
  <c r="AA510" i="150" s="1"/>
  <c r="Y510" i="150"/>
  <c r="X510" i="150"/>
  <c r="W510" i="150"/>
  <c r="C510" i="150"/>
  <c r="AS510" i="150" s="1"/>
  <c r="AT509" i="150"/>
  <c r="AN509" i="150"/>
  <c r="AM509" i="150"/>
  <c r="AL509" i="150"/>
  <c r="Z509" i="150"/>
  <c r="AA509" i="150" s="1"/>
  <c r="Y509" i="150"/>
  <c r="X509" i="150"/>
  <c r="W509" i="150"/>
  <c r="C509" i="150"/>
  <c r="AS509" i="150" s="1"/>
  <c r="AT508" i="150"/>
  <c r="AN508" i="150"/>
  <c r="AM508" i="150"/>
  <c r="AL508" i="150"/>
  <c r="Z508" i="150"/>
  <c r="AA508" i="150" s="1"/>
  <c r="Y508" i="150"/>
  <c r="X508" i="150"/>
  <c r="W508" i="150"/>
  <c r="C508" i="150"/>
  <c r="AS508" i="150" s="1"/>
  <c r="AT507" i="150"/>
  <c r="AN507" i="150"/>
  <c r="AM507" i="150"/>
  <c r="AL507" i="150"/>
  <c r="Z507" i="150"/>
  <c r="AA507" i="150" s="1"/>
  <c r="Y507" i="150"/>
  <c r="X507" i="150"/>
  <c r="W507" i="150"/>
  <c r="C507" i="150"/>
  <c r="AS507" i="150" s="1"/>
  <c r="AT506" i="150"/>
  <c r="AN506" i="150"/>
  <c r="AM506" i="150"/>
  <c r="AL506" i="150"/>
  <c r="AA506" i="150"/>
  <c r="Z506" i="150"/>
  <c r="Y506" i="150"/>
  <c r="X506" i="150"/>
  <c r="W506" i="150"/>
  <c r="C506" i="150"/>
  <c r="AS506" i="150" s="1"/>
  <c r="AT505" i="150"/>
  <c r="AN505" i="150"/>
  <c r="AM505" i="150"/>
  <c r="AL505" i="150"/>
  <c r="Z505" i="150"/>
  <c r="AA505" i="150" s="1"/>
  <c r="Y505" i="150"/>
  <c r="X505" i="150"/>
  <c r="W505" i="150"/>
  <c r="C505" i="150"/>
  <c r="AS505" i="150" s="1"/>
  <c r="AT504" i="150"/>
  <c r="AN504" i="150"/>
  <c r="AM504" i="150"/>
  <c r="AL504" i="150"/>
  <c r="Z504" i="150"/>
  <c r="AA504" i="150" s="1"/>
  <c r="Y504" i="150"/>
  <c r="X504" i="150"/>
  <c r="W504" i="150"/>
  <c r="C504" i="150"/>
  <c r="AS504" i="150" s="1"/>
  <c r="AT503" i="150"/>
  <c r="AN503" i="150"/>
  <c r="AM503" i="150"/>
  <c r="AL503" i="150"/>
  <c r="AB503" i="150"/>
  <c r="Z503" i="150"/>
  <c r="Y503" i="150"/>
  <c r="X503" i="150"/>
  <c r="W503" i="150"/>
  <c r="C503" i="150"/>
  <c r="AS503" i="150" s="1"/>
  <c r="AT502" i="150"/>
  <c r="AN502" i="150"/>
  <c r="AM502" i="150"/>
  <c r="AL502" i="150"/>
  <c r="Z502" i="150"/>
  <c r="AA502" i="150" s="1"/>
  <c r="Y502" i="150"/>
  <c r="X502" i="150"/>
  <c r="W502" i="150"/>
  <c r="C502" i="150"/>
  <c r="AS502" i="150" s="1"/>
  <c r="AT501" i="150"/>
  <c r="AN501" i="150"/>
  <c r="AM501" i="150"/>
  <c r="AL501" i="150"/>
  <c r="Z501" i="150"/>
  <c r="AA501" i="150" s="1"/>
  <c r="Y501" i="150"/>
  <c r="X501" i="150"/>
  <c r="W501" i="150"/>
  <c r="C501" i="150"/>
  <c r="AS501" i="150" s="1"/>
  <c r="AT500" i="150"/>
  <c r="AN500" i="150"/>
  <c r="AM500" i="150"/>
  <c r="AL500" i="150"/>
  <c r="Z500" i="150"/>
  <c r="AA500" i="150" s="1"/>
  <c r="Y500" i="150"/>
  <c r="X500" i="150"/>
  <c r="W500" i="150"/>
  <c r="C500" i="150"/>
  <c r="AS500" i="150" s="1"/>
  <c r="AT499" i="150"/>
  <c r="AN499" i="150"/>
  <c r="AM499" i="150"/>
  <c r="AL499" i="150"/>
  <c r="Z499" i="150"/>
  <c r="AA499" i="150" s="1"/>
  <c r="Y499" i="150"/>
  <c r="X499" i="150"/>
  <c r="W499" i="150"/>
  <c r="C499" i="150"/>
  <c r="AS499" i="150" s="1"/>
  <c r="AT498" i="150"/>
  <c r="AN498" i="150"/>
  <c r="AM498" i="150"/>
  <c r="AL498" i="150"/>
  <c r="Z498" i="150"/>
  <c r="AA498" i="150" s="1"/>
  <c r="Y498" i="150"/>
  <c r="X498" i="150"/>
  <c r="W498" i="150"/>
  <c r="C498" i="150"/>
  <c r="AS498" i="150" s="1"/>
  <c r="AT497" i="150"/>
  <c r="AN497" i="150"/>
  <c r="AM497" i="150"/>
  <c r="AL497" i="150"/>
  <c r="Z497" i="150"/>
  <c r="AA497" i="150" s="1"/>
  <c r="Y497" i="150"/>
  <c r="X497" i="150"/>
  <c r="W497" i="150"/>
  <c r="C497" i="150"/>
  <c r="AS497" i="150" s="1"/>
  <c r="AT496" i="150"/>
  <c r="AN496" i="150"/>
  <c r="AM496" i="150"/>
  <c r="AL496" i="150"/>
  <c r="Y496" i="150"/>
  <c r="X496" i="150"/>
  <c r="W496" i="150"/>
  <c r="C496" i="150"/>
  <c r="AS496" i="150" s="1"/>
  <c r="AT495" i="150"/>
  <c r="AN495" i="150"/>
  <c r="AM495" i="150"/>
  <c r="AL495" i="150"/>
  <c r="Y495" i="150"/>
  <c r="X495" i="150"/>
  <c r="W495" i="150"/>
  <c r="C495" i="150"/>
  <c r="AS495" i="150" s="1"/>
  <c r="AT494" i="150"/>
  <c r="AN494" i="150"/>
  <c r="AM494" i="150"/>
  <c r="AL494" i="150"/>
  <c r="Y494" i="150"/>
  <c r="X494" i="150"/>
  <c r="W494" i="150"/>
  <c r="C494" i="150"/>
  <c r="AS494" i="150" s="1"/>
  <c r="AT493" i="150"/>
  <c r="AN493" i="150"/>
  <c r="AM493" i="150"/>
  <c r="AL493" i="150"/>
  <c r="Y493" i="150"/>
  <c r="X493" i="150"/>
  <c r="W493" i="150"/>
  <c r="C493" i="150"/>
  <c r="AS493" i="150" s="1"/>
  <c r="AT492" i="150"/>
  <c r="AN492" i="150"/>
  <c r="AM492" i="150"/>
  <c r="AL492" i="150"/>
  <c r="Y492" i="150"/>
  <c r="X492" i="150"/>
  <c r="W492" i="150"/>
  <c r="C492" i="150"/>
  <c r="AS492" i="150" s="1"/>
  <c r="AT491" i="150"/>
  <c r="AN491" i="150"/>
  <c r="AM491" i="150"/>
  <c r="AL491" i="150"/>
  <c r="Y491" i="150"/>
  <c r="X491" i="150"/>
  <c r="W491" i="150"/>
  <c r="C491" i="150"/>
  <c r="AS491" i="150" s="1"/>
  <c r="AT490" i="150"/>
  <c r="AS490" i="150"/>
  <c r="AN490" i="150"/>
  <c r="AM490" i="150"/>
  <c r="AL490" i="150"/>
  <c r="Y490" i="150"/>
  <c r="X490" i="150"/>
  <c r="W490" i="150"/>
  <c r="C490" i="150"/>
  <c r="AT489" i="150"/>
  <c r="AN489" i="150"/>
  <c r="AM489" i="150"/>
  <c r="AL489" i="150"/>
  <c r="Y489" i="150"/>
  <c r="X489" i="150"/>
  <c r="W489" i="150"/>
  <c r="C489" i="150"/>
  <c r="AS489" i="150" s="1"/>
  <c r="AT488" i="150"/>
  <c r="AN488" i="150"/>
  <c r="AM488" i="150"/>
  <c r="AL488" i="150"/>
  <c r="Y488" i="150"/>
  <c r="X488" i="150"/>
  <c r="W488" i="150"/>
  <c r="C488" i="150"/>
  <c r="AS488" i="150" s="1"/>
  <c r="AT487" i="150"/>
  <c r="AN487" i="150"/>
  <c r="AM487" i="150"/>
  <c r="AL487" i="150"/>
  <c r="Y487" i="150"/>
  <c r="X487" i="150"/>
  <c r="W487" i="150"/>
  <c r="C487" i="150"/>
  <c r="AS487" i="150" s="1"/>
  <c r="AT486" i="150"/>
  <c r="AN486" i="150"/>
  <c r="AM486" i="150"/>
  <c r="AL486" i="150"/>
  <c r="Y486" i="150"/>
  <c r="X486" i="150"/>
  <c r="W486" i="150"/>
  <c r="C486" i="150"/>
  <c r="AS486" i="150" s="1"/>
  <c r="AT485" i="150"/>
  <c r="AN485" i="150"/>
  <c r="AM485" i="150"/>
  <c r="AL485" i="150"/>
  <c r="Y485" i="150"/>
  <c r="X485" i="150"/>
  <c r="W485" i="150"/>
  <c r="C485" i="150"/>
  <c r="AS485" i="150" s="1"/>
  <c r="AT484" i="150"/>
  <c r="AN484" i="150"/>
  <c r="AM484" i="150"/>
  <c r="AL484" i="150"/>
  <c r="Y484" i="150"/>
  <c r="X484" i="150"/>
  <c r="W484" i="150"/>
  <c r="P484" i="150"/>
  <c r="P485" i="150" s="1"/>
  <c r="P486" i="150" s="1"/>
  <c r="P487" i="150" s="1"/>
  <c r="C484" i="150"/>
  <c r="AS484" i="150" s="1"/>
  <c r="AT483" i="150"/>
  <c r="AN483" i="150"/>
  <c r="AM483" i="150"/>
  <c r="AL483" i="150"/>
  <c r="Y483" i="150"/>
  <c r="X483" i="150"/>
  <c r="W483" i="150"/>
  <c r="C483" i="150"/>
  <c r="AS483" i="150" s="1"/>
  <c r="AT482" i="150"/>
  <c r="AN482" i="150"/>
  <c r="AM482" i="150"/>
  <c r="AL482" i="150"/>
  <c r="Y482" i="150"/>
  <c r="X482" i="150"/>
  <c r="W482" i="150"/>
  <c r="C482" i="150"/>
  <c r="AS482" i="150" s="1"/>
  <c r="AT481" i="150"/>
  <c r="AN481" i="150"/>
  <c r="AM481" i="150"/>
  <c r="AL481" i="150"/>
  <c r="Y481" i="150"/>
  <c r="X481" i="150"/>
  <c r="W481" i="150"/>
  <c r="C481" i="150"/>
  <c r="AS481" i="150" s="1"/>
  <c r="AT480" i="150"/>
  <c r="AN480" i="150"/>
  <c r="AM480" i="150"/>
  <c r="AL480" i="150"/>
  <c r="Y480" i="150"/>
  <c r="X480" i="150"/>
  <c r="W480" i="150"/>
  <c r="C480" i="150"/>
  <c r="AS480" i="150" s="1"/>
  <c r="AT479" i="150"/>
  <c r="AN479" i="150"/>
  <c r="AM479" i="150"/>
  <c r="AL479" i="150"/>
  <c r="Y479" i="150"/>
  <c r="X479" i="150"/>
  <c r="W479" i="150"/>
  <c r="C479" i="150"/>
  <c r="AS479" i="150" s="1"/>
  <c r="AT478" i="150"/>
  <c r="AN478" i="150"/>
  <c r="AM478" i="150"/>
  <c r="AL478" i="150"/>
  <c r="Y478" i="150"/>
  <c r="X478" i="150"/>
  <c r="W478" i="150"/>
  <c r="C478" i="150"/>
  <c r="AS478" i="150" s="1"/>
  <c r="AT477" i="150"/>
  <c r="AN477" i="150"/>
  <c r="AM477" i="150"/>
  <c r="AL477" i="150"/>
  <c r="Y477" i="150"/>
  <c r="X477" i="150"/>
  <c r="W477" i="150"/>
  <c r="C477" i="150"/>
  <c r="AS477" i="150" s="1"/>
  <c r="AT476" i="150"/>
  <c r="AN476" i="150"/>
  <c r="AM476" i="150"/>
  <c r="AL476" i="150"/>
  <c r="Y476" i="150"/>
  <c r="X476" i="150"/>
  <c r="W476" i="150"/>
  <c r="C476" i="150"/>
  <c r="AS476" i="150" s="1"/>
  <c r="AT475" i="150"/>
  <c r="AN475" i="150"/>
  <c r="AM475" i="150"/>
  <c r="AL475" i="150"/>
  <c r="Y475" i="150"/>
  <c r="X475" i="150"/>
  <c r="W475" i="150"/>
  <c r="C475" i="150"/>
  <c r="AS475" i="150" s="1"/>
  <c r="AT474" i="150"/>
  <c r="AN474" i="150"/>
  <c r="AM474" i="150"/>
  <c r="AL474" i="150"/>
  <c r="Y474" i="150"/>
  <c r="X474" i="150"/>
  <c r="W474" i="150"/>
  <c r="C474" i="150"/>
  <c r="AS474" i="150" s="1"/>
  <c r="AT473" i="150"/>
  <c r="AN473" i="150"/>
  <c r="AM473" i="150"/>
  <c r="AL473" i="150"/>
  <c r="Y473" i="150"/>
  <c r="X473" i="150"/>
  <c r="W473" i="150"/>
  <c r="C473" i="150"/>
  <c r="AS473" i="150" s="1"/>
  <c r="AT472" i="150"/>
  <c r="AN472" i="150"/>
  <c r="AM472" i="150"/>
  <c r="AL472" i="150"/>
  <c r="Y472" i="150"/>
  <c r="X472" i="150"/>
  <c r="W472" i="150"/>
  <c r="C472" i="150"/>
  <c r="AS472" i="150" s="1"/>
  <c r="AT471" i="150"/>
  <c r="AN471" i="150"/>
  <c r="AM471" i="150"/>
  <c r="AL471" i="150"/>
  <c r="Y471" i="150"/>
  <c r="X471" i="150"/>
  <c r="W471" i="150"/>
  <c r="C471" i="150"/>
  <c r="AS471" i="150" s="1"/>
  <c r="AT470" i="150"/>
  <c r="AN470" i="150"/>
  <c r="AM470" i="150"/>
  <c r="AL470" i="150"/>
  <c r="Y470" i="150"/>
  <c r="X470" i="150"/>
  <c r="W470" i="150"/>
  <c r="C470" i="150"/>
  <c r="AS470" i="150" s="1"/>
  <c r="AT469" i="150"/>
  <c r="AN469" i="150"/>
  <c r="AM469" i="150"/>
  <c r="AL469" i="150"/>
  <c r="Y469" i="150"/>
  <c r="X469" i="150"/>
  <c r="W469" i="150"/>
  <c r="C469" i="150"/>
  <c r="AS469" i="150" s="1"/>
  <c r="AT468" i="150"/>
  <c r="AN468" i="150"/>
  <c r="AM468" i="150"/>
  <c r="AL468" i="150"/>
  <c r="Y468" i="150"/>
  <c r="X468" i="150"/>
  <c r="W468" i="150"/>
  <c r="C468" i="150"/>
  <c r="AS468" i="150" s="1"/>
  <c r="AT467" i="150"/>
  <c r="AN467" i="150"/>
  <c r="AM467" i="150"/>
  <c r="AL467" i="150"/>
  <c r="Y467" i="150"/>
  <c r="X467" i="150"/>
  <c r="W467" i="150"/>
  <c r="C467" i="150"/>
  <c r="AS467" i="150" s="1"/>
  <c r="AT466" i="150"/>
  <c r="AN466" i="150"/>
  <c r="AM466" i="150"/>
  <c r="AL466" i="150"/>
  <c r="Y466" i="150"/>
  <c r="X466" i="150"/>
  <c r="W466" i="150"/>
  <c r="C466" i="150"/>
  <c r="AS466" i="150" s="1"/>
  <c r="AT465" i="150"/>
  <c r="AN465" i="150"/>
  <c r="AM465" i="150"/>
  <c r="AL465" i="150"/>
  <c r="Y465" i="150"/>
  <c r="X465" i="150"/>
  <c r="W465" i="150"/>
  <c r="C465" i="150"/>
  <c r="AS465" i="150" s="1"/>
  <c r="AT464" i="150"/>
  <c r="AN464" i="150"/>
  <c r="AM464" i="150"/>
  <c r="AL464" i="150"/>
  <c r="Y464" i="150"/>
  <c r="X464" i="150"/>
  <c r="W464" i="150"/>
  <c r="C464" i="150"/>
  <c r="AS464" i="150" s="1"/>
  <c r="AT463" i="150"/>
  <c r="AN463" i="150"/>
  <c r="AM463" i="150"/>
  <c r="AL463" i="150"/>
  <c r="Y463" i="150"/>
  <c r="X463" i="150"/>
  <c r="W463" i="150"/>
  <c r="C463" i="150"/>
  <c r="AS463" i="150" s="1"/>
  <c r="AT462" i="150"/>
  <c r="AN462" i="150"/>
  <c r="AM462" i="150"/>
  <c r="AL462" i="150"/>
  <c r="Y462" i="150"/>
  <c r="X462" i="150"/>
  <c r="W462" i="150"/>
  <c r="C462" i="150"/>
  <c r="AS462" i="150" s="1"/>
  <c r="AT461" i="150"/>
  <c r="AN461" i="150"/>
  <c r="AM461" i="150"/>
  <c r="AL461" i="150"/>
  <c r="Y461" i="150"/>
  <c r="X461" i="150"/>
  <c r="W461" i="150"/>
  <c r="C461" i="150"/>
  <c r="AS461" i="150" s="1"/>
  <c r="AT460" i="150"/>
  <c r="AN460" i="150"/>
  <c r="AM460" i="150"/>
  <c r="AL460" i="150"/>
  <c r="Y460" i="150"/>
  <c r="X460" i="150"/>
  <c r="W460" i="150"/>
  <c r="C460" i="150"/>
  <c r="AS460" i="150" s="1"/>
  <c r="AT459" i="150"/>
  <c r="AN459" i="150"/>
  <c r="AM459" i="150"/>
  <c r="AL459" i="150"/>
  <c r="Y459" i="150"/>
  <c r="X459" i="150"/>
  <c r="W459" i="150"/>
  <c r="C459" i="150"/>
  <c r="AS459" i="150" s="1"/>
  <c r="AT458" i="150"/>
  <c r="AN458" i="150"/>
  <c r="AM458" i="150"/>
  <c r="AL458" i="150"/>
  <c r="Y458" i="150"/>
  <c r="X458" i="150"/>
  <c r="W458" i="150"/>
  <c r="C458" i="150"/>
  <c r="AS458" i="150" s="1"/>
  <c r="AT457" i="150"/>
  <c r="AN457" i="150"/>
  <c r="AM457" i="150"/>
  <c r="AL457" i="150"/>
  <c r="Y457" i="150"/>
  <c r="X457" i="150"/>
  <c r="W457" i="150"/>
  <c r="C457" i="150"/>
  <c r="AS457" i="150" s="1"/>
  <c r="AT456" i="150"/>
  <c r="AN456" i="150"/>
  <c r="AM456" i="150"/>
  <c r="AL456" i="150"/>
  <c r="Y456" i="150"/>
  <c r="X456" i="150"/>
  <c r="W456" i="150"/>
  <c r="C456" i="150"/>
  <c r="AS456" i="150" s="1"/>
  <c r="AT455" i="150"/>
  <c r="AN455" i="150"/>
  <c r="AM455" i="150"/>
  <c r="AL455" i="150"/>
  <c r="Y455" i="150"/>
  <c r="X455" i="150"/>
  <c r="W455" i="150"/>
  <c r="C455" i="150"/>
  <c r="AS455" i="150" s="1"/>
  <c r="AT454" i="150"/>
  <c r="AN454" i="150"/>
  <c r="AM454" i="150"/>
  <c r="AL454" i="150"/>
  <c r="Y454" i="150"/>
  <c r="X454" i="150"/>
  <c r="W454" i="150"/>
  <c r="C454" i="150"/>
  <c r="AS454" i="150" s="1"/>
  <c r="AT453" i="150"/>
  <c r="AN453" i="150"/>
  <c r="AM453" i="150"/>
  <c r="AL453" i="150"/>
  <c r="Y453" i="150"/>
  <c r="X453" i="150"/>
  <c r="W453" i="150"/>
  <c r="C453" i="150"/>
  <c r="AS453" i="150" s="1"/>
  <c r="AT452" i="150"/>
  <c r="AN452" i="150"/>
  <c r="AM452" i="150"/>
  <c r="AL452" i="150"/>
  <c r="Y452" i="150"/>
  <c r="X452" i="150"/>
  <c r="W452" i="150"/>
  <c r="C452" i="150"/>
  <c r="AS452" i="150" s="1"/>
  <c r="AT451" i="150"/>
  <c r="AN451" i="150"/>
  <c r="AM451" i="150"/>
  <c r="AL451" i="150"/>
  <c r="Y451" i="150"/>
  <c r="X451" i="150"/>
  <c r="W451" i="150"/>
  <c r="C451" i="150"/>
  <c r="AS451" i="150" s="1"/>
  <c r="AT450" i="150"/>
  <c r="AN450" i="150"/>
  <c r="AM450" i="150"/>
  <c r="AL450" i="150"/>
  <c r="Y450" i="150"/>
  <c r="X450" i="150"/>
  <c r="W450" i="150"/>
  <c r="C450" i="150"/>
  <c r="AS450" i="150" s="1"/>
  <c r="AT449" i="150"/>
  <c r="AN449" i="150"/>
  <c r="AM449" i="150"/>
  <c r="AL449" i="150"/>
  <c r="Y449" i="150"/>
  <c r="X449" i="150"/>
  <c r="W449" i="150"/>
  <c r="C449" i="150"/>
  <c r="AS449" i="150" s="1"/>
  <c r="AT448" i="150"/>
  <c r="AN448" i="150"/>
  <c r="AM448" i="150"/>
  <c r="AL448" i="150"/>
  <c r="Y448" i="150"/>
  <c r="X448" i="150"/>
  <c r="W448" i="150"/>
  <c r="C448" i="150"/>
  <c r="AS448" i="150" s="1"/>
  <c r="AT447" i="150"/>
  <c r="AN447" i="150"/>
  <c r="AM447" i="150"/>
  <c r="AL447" i="150"/>
  <c r="Y447" i="150"/>
  <c r="X447" i="150"/>
  <c r="W447" i="150"/>
  <c r="C447" i="150"/>
  <c r="AS447" i="150" s="1"/>
  <c r="AT446" i="150"/>
  <c r="AN446" i="150"/>
  <c r="AM446" i="150"/>
  <c r="AL446" i="150"/>
  <c r="Y446" i="150"/>
  <c r="X446" i="150"/>
  <c r="W446" i="150"/>
  <c r="C446" i="150"/>
  <c r="AS446" i="150" s="1"/>
  <c r="AT445" i="150"/>
  <c r="AN445" i="150"/>
  <c r="AM445" i="150"/>
  <c r="AL445" i="150"/>
  <c r="Y445" i="150"/>
  <c r="X445" i="150"/>
  <c r="W445" i="150"/>
  <c r="C445" i="150"/>
  <c r="AS445" i="150" s="1"/>
  <c r="AT444" i="150"/>
  <c r="AN444" i="150"/>
  <c r="AM444" i="150"/>
  <c r="AL444" i="150"/>
  <c r="Y444" i="150"/>
  <c r="X444" i="150"/>
  <c r="W444" i="150"/>
  <c r="C444" i="150"/>
  <c r="AS444" i="150" s="1"/>
  <c r="AT443" i="150"/>
  <c r="AN443" i="150"/>
  <c r="AM443" i="150"/>
  <c r="AL443" i="150"/>
  <c r="Y443" i="150"/>
  <c r="X443" i="150"/>
  <c r="W443" i="150"/>
  <c r="C443" i="150"/>
  <c r="AS443" i="150" s="1"/>
  <c r="AT442" i="150"/>
  <c r="AN442" i="150"/>
  <c r="AM442" i="150"/>
  <c r="AL442" i="150"/>
  <c r="Y442" i="150"/>
  <c r="X442" i="150"/>
  <c r="W442" i="150"/>
  <c r="C442" i="150"/>
  <c r="AS442" i="150" s="1"/>
  <c r="AT441" i="150"/>
  <c r="AN441" i="150"/>
  <c r="AM441" i="150"/>
  <c r="AL441" i="150"/>
  <c r="Y441" i="150"/>
  <c r="X441" i="150"/>
  <c r="W441" i="150"/>
  <c r="C441" i="150"/>
  <c r="AS441" i="150" s="1"/>
  <c r="AT440" i="150"/>
  <c r="AN440" i="150"/>
  <c r="AM440" i="150"/>
  <c r="AL440" i="150"/>
  <c r="Y440" i="150"/>
  <c r="X440" i="150"/>
  <c r="W440" i="150"/>
  <c r="C440" i="150"/>
  <c r="AS440" i="150" s="1"/>
  <c r="AT439" i="150"/>
  <c r="AN439" i="150"/>
  <c r="AM439" i="150"/>
  <c r="AL439" i="150"/>
  <c r="Y439" i="150"/>
  <c r="X439" i="150"/>
  <c r="W439" i="150"/>
  <c r="C439" i="150"/>
  <c r="AS439" i="150" s="1"/>
  <c r="AT438" i="150"/>
  <c r="AN438" i="150"/>
  <c r="AM438" i="150"/>
  <c r="AL438" i="150"/>
  <c r="Y438" i="150"/>
  <c r="X438" i="150"/>
  <c r="W438" i="150"/>
  <c r="C438" i="150"/>
  <c r="AS438" i="150" s="1"/>
  <c r="AT437" i="150"/>
  <c r="AN437" i="150"/>
  <c r="AM437" i="150"/>
  <c r="AL437" i="150"/>
  <c r="Y437" i="150"/>
  <c r="X437" i="150"/>
  <c r="W437" i="150"/>
  <c r="C437" i="150"/>
  <c r="AS437" i="150" s="1"/>
  <c r="AT436" i="150"/>
  <c r="AN436" i="150"/>
  <c r="AM436" i="150"/>
  <c r="AL436" i="150"/>
  <c r="Y436" i="150"/>
  <c r="X436" i="150"/>
  <c r="W436" i="150"/>
  <c r="C436" i="150"/>
  <c r="AS436" i="150" s="1"/>
  <c r="AT435" i="150"/>
  <c r="AN435" i="150"/>
  <c r="AM435" i="150"/>
  <c r="AL435" i="150"/>
  <c r="Y435" i="150"/>
  <c r="X435" i="150"/>
  <c r="W435" i="150"/>
  <c r="C435" i="150"/>
  <c r="AS435" i="150" s="1"/>
  <c r="AT434" i="150"/>
  <c r="AN434" i="150"/>
  <c r="AM434" i="150"/>
  <c r="AL434" i="150"/>
  <c r="Y434" i="150"/>
  <c r="X434" i="150"/>
  <c r="W434" i="150"/>
  <c r="C434" i="150"/>
  <c r="AS434" i="150" s="1"/>
  <c r="AT433" i="150"/>
  <c r="AN433" i="150"/>
  <c r="AM433" i="150"/>
  <c r="AL433" i="150"/>
  <c r="Y433" i="150"/>
  <c r="X433" i="150"/>
  <c r="W433" i="150"/>
  <c r="C433" i="150"/>
  <c r="AS433" i="150" s="1"/>
  <c r="AT432" i="150"/>
  <c r="AN432" i="150"/>
  <c r="AM432" i="150"/>
  <c r="AL432" i="150"/>
  <c r="Y432" i="150"/>
  <c r="X432" i="150"/>
  <c r="W432" i="150"/>
  <c r="C432" i="150"/>
  <c r="AS432" i="150" s="1"/>
  <c r="AT431" i="150"/>
  <c r="AN431" i="150"/>
  <c r="AM431" i="150"/>
  <c r="AL431" i="150"/>
  <c r="Y431" i="150"/>
  <c r="X431" i="150"/>
  <c r="W431" i="150"/>
  <c r="C431" i="150"/>
  <c r="AS431" i="150" s="1"/>
  <c r="AT430" i="150"/>
  <c r="AN430" i="150"/>
  <c r="AM430" i="150"/>
  <c r="AL430" i="150"/>
  <c r="Y430" i="150"/>
  <c r="X430" i="150"/>
  <c r="W430" i="150"/>
  <c r="C430" i="150"/>
  <c r="AS430" i="150" s="1"/>
  <c r="AT429" i="150"/>
  <c r="AN429" i="150"/>
  <c r="AM429" i="150"/>
  <c r="AL429" i="150"/>
  <c r="Y429" i="150"/>
  <c r="X429" i="150"/>
  <c r="W429" i="150"/>
  <c r="C429" i="150"/>
  <c r="AS429" i="150" s="1"/>
  <c r="AT428" i="150"/>
  <c r="AN428" i="150"/>
  <c r="AM428" i="150"/>
  <c r="AL428" i="150"/>
  <c r="Y428" i="150"/>
  <c r="X428" i="150"/>
  <c r="W428" i="150"/>
  <c r="C428" i="150"/>
  <c r="AS428" i="150" s="1"/>
  <c r="AT427" i="150"/>
  <c r="AN427" i="150"/>
  <c r="AM427" i="150"/>
  <c r="AL427" i="150"/>
  <c r="Y427" i="150"/>
  <c r="X427" i="150"/>
  <c r="W427" i="150"/>
  <c r="C427" i="150"/>
  <c r="AS427" i="150" s="1"/>
  <c r="AT426" i="150"/>
  <c r="AN426" i="150"/>
  <c r="AM426" i="150"/>
  <c r="AL426" i="150"/>
  <c r="Y426" i="150"/>
  <c r="X426" i="150"/>
  <c r="W426" i="150"/>
  <c r="C426" i="150"/>
  <c r="AS426" i="150" s="1"/>
  <c r="AT425" i="150"/>
  <c r="AN425" i="150"/>
  <c r="AM425" i="150"/>
  <c r="AL425" i="150"/>
  <c r="Y425" i="150"/>
  <c r="X425" i="150"/>
  <c r="W425" i="150"/>
  <c r="C425" i="150"/>
  <c r="AS425" i="150" s="1"/>
  <c r="AT424" i="150"/>
  <c r="AN424" i="150"/>
  <c r="AM424" i="150"/>
  <c r="AL424" i="150"/>
  <c r="Y424" i="150"/>
  <c r="X424" i="150"/>
  <c r="W424" i="150"/>
  <c r="C424" i="150"/>
  <c r="AS424" i="150" s="1"/>
  <c r="AT423" i="150"/>
  <c r="AN423" i="150"/>
  <c r="AM423" i="150"/>
  <c r="AL423" i="150"/>
  <c r="Y423" i="150"/>
  <c r="X423" i="150"/>
  <c r="W423" i="150"/>
  <c r="C423" i="150"/>
  <c r="AS423" i="150" s="1"/>
  <c r="AT422" i="150"/>
  <c r="AN422" i="150"/>
  <c r="AM422" i="150"/>
  <c r="AL422" i="150"/>
  <c r="Y422" i="150"/>
  <c r="X422" i="150"/>
  <c r="W422" i="150"/>
  <c r="C422" i="150"/>
  <c r="AS422" i="150" s="1"/>
  <c r="AT421" i="150"/>
  <c r="AN421" i="150"/>
  <c r="AM421" i="150"/>
  <c r="AL421" i="150"/>
  <c r="Y421" i="150"/>
  <c r="X421" i="150"/>
  <c r="W421" i="150"/>
  <c r="C421" i="150"/>
  <c r="AS421" i="150" s="1"/>
  <c r="AT420" i="150"/>
  <c r="AN420" i="150"/>
  <c r="AM420" i="150"/>
  <c r="AL420" i="150"/>
  <c r="Y420" i="150"/>
  <c r="X420" i="150"/>
  <c r="W420" i="150"/>
  <c r="C420" i="150"/>
  <c r="AS420" i="150" s="1"/>
  <c r="AT419" i="150"/>
  <c r="AN419" i="150"/>
  <c r="AM419" i="150"/>
  <c r="AL419" i="150"/>
  <c r="Y419" i="150"/>
  <c r="X419" i="150"/>
  <c r="W419" i="150"/>
  <c r="C419" i="150"/>
  <c r="AS419" i="150" s="1"/>
  <c r="AT418" i="150"/>
  <c r="AN418" i="150"/>
  <c r="AM418" i="150"/>
  <c r="AL418" i="150"/>
  <c r="Y418" i="150"/>
  <c r="X418" i="150"/>
  <c r="W418" i="150"/>
  <c r="C418" i="150"/>
  <c r="AS418" i="150" s="1"/>
  <c r="AT417" i="150"/>
  <c r="AN417" i="150"/>
  <c r="AM417" i="150"/>
  <c r="AL417" i="150"/>
  <c r="Y417" i="150"/>
  <c r="X417" i="150"/>
  <c r="W417" i="150"/>
  <c r="C417" i="150"/>
  <c r="AS417" i="150" s="1"/>
  <c r="AT416" i="150"/>
  <c r="AN416" i="150"/>
  <c r="AM416" i="150"/>
  <c r="AL416" i="150"/>
  <c r="Y416" i="150"/>
  <c r="X416" i="150"/>
  <c r="W416" i="150"/>
  <c r="C416" i="150"/>
  <c r="AS416" i="150" s="1"/>
  <c r="AT415" i="150"/>
  <c r="AN415" i="150"/>
  <c r="AM415" i="150"/>
  <c r="AL415" i="150"/>
  <c r="Y415" i="150"/>
  <c r="X415" i="150"/>
  <c r="W415" i="150"/>
  <c r="C415" i="150"/>
  <c r="AS415" i="150" s="1"/>
  <c r="AT414" i="150"/>
  <c r="AN414" i="150"/>
  <c r="AM414" i="150"/>
  <c r="AL414" i="150"/>
  <c r="Y414" i="150"/>
  <c r="X414" i="150"/>
  <c r="W414" i="150"/>
  <c r="C414" i="150"/>
  <c r="AS414" i="150" s="1"/>
  <c r="AT413" i="150"/>
  <c r="AN413" i="150"/>
  <c r="AM413" i="150"/>
  <c r="AL413" i="150"/>
  <c r="Y413" i="150"/>
  <c r="X413" i="150"/>
  <c r="W413" i="150"/>
  <c r="C413" i="150"/>
  <c r="AS413" i="150" s="1"/>
  <c r="AT412" i="150"/>
  <c r="AN412" i="150"/>
  <c r="AM412" i="150"/>
  <c r="AL412" i="150"/>
  <c r="Y412" i="150"/>
  <c r="X412" i="150"/>
  <c r="W412" i="150"/>
  <c r="C412" i="150"/>
  <c r="AS412" i="150" s="1"/>
  <c r="AT411" i="150"/>
  <c r="AN411" i="150"/>
  <c r="AM411" i="150"/>
  <c r="AL411" i="150"/>
  <c r="Y411" i="150"/>
  <c r="X411" i="150"/>
  <c r="W411" i="150"/>
  <c r="C411" i="150"/>
  <c r="AS411" i="150" s="1"/>
  <c r="AT410" i="150"/>
  <c r="AN410" i="150"/>
  <c r="AM410" i="150"/>
  <c r="AL410" i="150"/>
  <c r="Y410" i="150"/>
  <c r="X410" i="150"/>
  <c r="W410" i="150"/>
  <c r="C410" i="150"/>
  <c r="AS410" i="150" s="1"/>
  <c r="AT409" i="150"/>
  <c r="AN409" i="150"/>
  <c r="AM409" i="150"/>
  <c r="AL409" i="150"/>
  <c r="Y409" i="150"/>
  <c r="X409" i="150"/>
  <c r="W409" i="150"/>
  <c r="C409" i="150"/>
  <c r="AS409" i="150" s="1"/>
  <c r="AT408" i="150"/>
  <c r="AN408" i="150"/>
  <c r="AM408" i="150"/>
  <c r="AL408" i="150"/>
  <c r="Y408" i="150"/>
  <c r="X408" i="150"/>
  <c r="W408" i="150"/>
  <c r="C408" i="150"/>
  <c r="AS408" i="150" s="1"/>
  <c r="AT407" i="150"/>
  <c r="AN407" i="150"/>
  <c r="AM407" i="150"/>
  <c r="AL407" i="150"/>
  <c r="Y407" i="150"/>
  <c r="X407" i="150"/>
  <c r="W407" i="150"/>
  <c r="C407" i="150"/>
  <c r="AS407" i="150" s="1"/>
  <c r="AT406" i="150"/>
  <c r="AN406" i="150"/>
  <c r="AM406" i="150"/>
  <c r="AL406" i="150"/>
  <c r="Y406" i="150"/>
  <c r="X406" i="150"/>
  <c r="W406" i="150"/>
  <c r="C406" i="150"/>
  <c r="AS406" i="150" s="1"/>
  <c r="AT405" i="150"/>
  <c r="AN405" i="150"/>
  <c r="AM405" i="150"/>
  <c r="AL405" i="150"/>
  <c r="Y405" i="150"/>
  <c r="X405" i="150"/>
  <c r="W405" i="150"/>
  <c r="C405" i="150"/>
  <c r="AS405" i="150" s="1"/>
  <c r="AT404" i="150"/>
  <c r="AN404" i="150"/>
  <c r="AM404" i="150"/>
  <c r="AL404" i="150"/>
  <c r="Y404" i="150"/>
  <c r="X404" i="150"/>
  <c r="W404" i="150"/>
  <c r="C404" i="150"/>
  <c r="AS404" i="150" s="1"/>
  <c r="AT403" i="150"/>
  <c r="AN403" i="150"/>
  <c r="AM403" i="150"/>
  <c r="AL403" i="150"/>
  <c r="Y403" i="150"/>
  <c r="X403" i="150"/>
  <c r="W403" i="150"/>
  <c r="C403" i="150"/>
  <c r="AS403" i="150" s="1"/>
  <c r="AT402" i="150"/>
  <c r="AN402" i="150"/>
  <c r="AM402" i="150"/>
  <c r="AL402" i="150"/>
  <c r="Y402" i="150"/>
  <c r="X402" i="150"/>
  <c r="W402" i="150"/>
  <c r="C402" i="150"/>
  <c r="AS402" i="150" s="1"/>
  <c r="AT401" i="150"/>
  <c r="AN401" i="150"/>
  <c r="AM401" i="150"/>
  <c r="AL401" i="150"/>
  <c r="Y401" i="150"/>
  <c r="X401" i="150"/>
  <c r="W401" i="150"/>
  <c r="C401" i="150"/>
  <c r="AS401" i="150" s="1"/>
  <c r="AT400" i="150"/>
  <c r="AN400" i="150"/>
  <c r="AM400" i="150"/>
  <c r="AL400" i="150"/>
  <c r="Y400" i="150"/>
  <c r="X400" i="150"/>
  <c r="W400" i="150"/>
  <c r="C400" i="150"/>
  <c r="AS400" i="150" s="1"/>
  <c r="AT399" i="150"/>
  <c r="AN399" i="150"/>
  <c r="AM399" i="150"/>
  <c r="AL399" i="150"/>
  <c r="Y399" i="150"/>
  <c r="X399" i="150"/>
  <c r="W399" i="150"/>
  <c r="C399" i="150"/>
  <c r="AS399" i="150" s="1"/>
  <c r="AT398" i="150"/>
  <c r="AN398" i="150"/>
  <c r="AM398" i="150"/>
  <c r="AL398" i="150"/>
  <c r="Y398" i="150"/>
  <c r="X398" i="150"/>
  <c r="W398" i="150"/>
  <c r="C398" i="150"/>
  <c r="AS398" i="150" s="1"/>
  <c r="AT397" i="150"/>
  <c r="AN397" i="150"/>
  <c r="AM397" i="150"/>
  <c r="AL397" i="150"/>
  <c r="Y397" i="150"/>
  <c r="X397" i="150"/>
  <c r="W397" i="150"/>
  <c r="C397" i="150"/>
  <c r="AS397" i="150" s="1"/>
  <c r="AT396" i="150"/>
  <c r="AN396" i="150"/>
  <c r="AM396" i="150"/>
  <c r="AL396" i="150"/>
  <c r="Y396" i="150"/>
  <c r="X396" i="150"/>
  <c r="W396" i="150"/>
  <c r="C396" i="150"/>
  <c r="AS396" i="150" s="1"/>
  <c r="AT395" i="150"/>
  <c r="AN395" i="150"/>
  <c r="AM395" i="150"/>
  <c r="AL395" i="150"/>
  <c r="Y395" i="150"/>
  <c r="X395" i="150"/>
  <c r="W395" i="150"/>
  <c r="C395" i="150"/>
  <c r="AS395" i="150" s="1"/>
  <c r="AT394" i="150"/>
  <c r="AN394" i="150"/>
  <c r="AM394" i="150"/>
  <c r="AL394" i="150"/>
  <c r="Y394" i="150"/>
  <c r="X394" i="150"/>
  <c r="W394" i="150"/>
  <c r="C394" i="150"/>
  <c r="AS394" i="150" s="1"/>
  <c r="AT393" i="150"/>
  <c r="AN393" i="150"/>
  <c r="AM393" i="150"/>
  <c r="AL393" i="150"/>
  <c r="Y393" i="150"/>
  <c r="X393" i="150"/>
  <c r="W393" i="150"/>
  <c r="C393" i="150"/>
  <c r="AS393" i="150" s="1"/>
  <c r="AT392" i="150"/>
  <c r="AN392" i="150"/>
  <c r="AM392" i="150"/>
  <c r="AL392" i="150"/>
  <c r="Y392" i="150"/>
  <c r="X392" i="150"/>
  <c r="W392" i="150"/>
  <c r="C392" i="150"/>
  <c r="AS392" i="150" s="1"/>
  <c r="AT391" i="150"/>
  <c r="AN391" i="150"/>
  <c r="AM391" i="150"/>
  <c r="AL391" i="150"/>
  <c r="Y391" i="150"/>
  <c r="X391" i="150"/>
  <c r="W391" i="150"/>
  <c r="C391" i="150"/>
  <c r="AS391" i="150" s="1"/>
  <c r="AT390" i="150"/>
  <c r="AN390" i="150"/>
  <c r="AM390" i="150"/>
  <c r="AL390" i="150"/>
  <c r="Y390" i="150"/>
  <c r="X390" i="150"/>
  <c r="W390" i="150"/>
  <c r="C390" i="150"/>
  <c r="AS390" i="150" s="1"/>
  <c r="AT389" i="150"/>
  <c r="AN389" i="150"/>
  <c r="AM389" i="150"/>
  <c r="AL389" i="150"/>
  <c r="Y389" i="150"/>
  <c r="X389" i="150"/>
  <c r="W389" i="150"/>
  <c r="C389" i="150"/>
  <c r="AS389" i="150" s="1"/>
  <c r="AT388" i="150"/>
  <c r="AN388" i="150"/>
  <c r="AM388" i="150"/>
  <c r="AL388" i="150"/>
  <c r="Y388" i="150"/>
  <c r="X388" i="150"/>
  <c r="W388" i="150"/>
  <c r="C388" i="150"/>
  <c r="AS388" i="150" s="1"/>
  <c r="AT387" i="150"/>
  <c r="AN387" i="150"/>
  <c r="AM387" i="150"/>
  <c r="AL387" i="150"/>
  <c r="Y387" i="150"/>
  <c r="X387" i="150"/>
  <c r="W387" i="150"/>
  <c r="C387" i="150"/>
  <c r="AS387" i="150" s="1"/>
  <c r="AT386" i="150"/>
  <c r="AN386" i="150"/>
  <c r="AM386" i="150"/>
  <c r="AL386" i="150"/>
  <c r="Y386" i="150"/>
  <c r="X386" i="150"/>
  <c r="W386" i="150"/>
  <c r="C386" i="150"/>
  <c r="AS386" i="150" s="1"/>
  <c r="AT385" i="150"/>
  <c r="AN385" i="150"/>
  <c r="AM385" i="150"/>
  <c r="AL385" i="150"/>
  <c r="Y385" i="150"/>
  <c r="X385" i="150"/>
  <c r="W385" i="150"/>
  <c r="C385" i="150"/>
  <c r="AS385" i="150" s="1"/>
  <c r="AT384" i="150"/>
  <c r="AN384" i="150"/>
  <c r="AM384" i="150"/>
  <c r="AL384" i="150"/>
  <c r="Y384" i="150"/>
  <c r="X384" i="150"/>
  <c r="W384" i="150"/>
  <c r="C384" i="150"/>
  <c r="AS384" i="150" s="1"/>
  <c r="AT383" i="150"/>
  <c r="AN383" i="150"/>
  <c r="AM383" i="150"/>
  <c r="AL383" i="150"/>
  <c r="Y383" i="150"/>
  <c r="X383" i="150"/>
  <c r="W383" i="150"/>
  <c r="C383" i="150"/>
  <c r="AS383" i="150" s="1"/>
  <c r="AT382" i="150"/>
  <c r="AN382" i="150"/>
  <c r="AM382" i="150"/>
  <c r="AL382" i="150"/>
  <c r="Y382" i="150"/>
  <c r="X382" i="150"/>
  <c r="W382" i="150"/>
  <c r="C382" i="150"/>
  <c r="AS382" i="150" s="1"/>
  <c r="AT381" i="150"/>
  <c r="AN381" i="150"/>
  <c r="AM381" i="150"/>
  <c r="AL381" i="150"/>
  <c r="Y381" i="150"/>
  <c r="X381" i="150"/>
  <c r="W381" i="150"/>
  <c r="C381" i="150"/>
  <c r="AS381" i="150" s="1"/>
  <c r="AT380" i="150"/>
  <c r="AS380" i="150"/>
  <c r="AN380" i="150"/>
  <c r="AM380" i="150"/>
  <c r="AL380" i="150"/>
  <c r="Y380" i="150"/>
  <c r="X380" i="150"/>
  <c r="W380" i="150"/>
  <c r="C380" i="150"/>
  <c r="AT379" i="150"/>
  <c r="AN379" i="150"/>
  <c r="AM379" i="150"/>
  <c r="AL379" i="150"/>
  <c r="Y379" i="150"/>
  <c r="X379" i="150"/>
  <c r="W379" i="150"/>
  <c r="C379" i="150"/>
  <c r="AS379" i="150" s="1"/>
  <c r="AT378" i="150"/>
  <c r="AN378" i="150"/>
  <c r="AM378" i="150"/>
  <c r="AL378" i="150"/>
  <c r="Y378" i="150"/>
  <c r="X378" i="150"/>
  <c r="W378" i="150"/>
  <c r="C378" i="150"/>
  <c r="AS378" i="150" s="1"/>
  <c r="AT377" i="150"/>
  <c r="AN377" i="150"/>
  <c r="AM377" i="150"/>
  <c r="AL377" i="150"/>
  <c r="Y377" i="150"/>
  <c r="X377" i="150"/>
  <c r="W377" i="150"/>
  <c r="C377" i="150"/>
  <c r="AS377" i="150" s="1"/>
  <c r="AT376" i="150"/>
  <c r="AN376" i="150"/>
  <c r="AM376" i="150"/>
  <c r="AL376" i="150"/>
  <c r="Y376" i="150"/>
  <c r="X376" i="150"/>
  <c r="W376" i="150"/>
  <c r="C376" i="150"/>
  <c r="AS376" i="150" s="1"/>
  <c r="AT375" i="150"/>
  <c r="AN375" i="150"/>
  <c r="AM375" i="150"/>
  <c r="AL375" i="150"/>
  <c r="Z375" i="150"/>
  <c r="AA375" i="150" s="1"/>
  <c r="Y375" i="150"/>
  <c r="X375" i="150"/>
  <c r="W375" i="150"/>
  <c r="C375" i="150"/>
  <c r="AS375" i="150" s="1"/>
  <c r="AT374" i="150"/>
  <c r="AN374" i="150"/>
  <c r="AM374" i="150"/>
  <c r="AL374" i="150"/>
  <c r="Z374" i="150"/>
  <c r="AA374" i="150" s="1"/>
  <c r="Y374" i="150"/>
  <c r="X374" i="150"/>
  <c r="W374" i="150"/>
  <c r="C374" i="150"/>
  <c r="AS374" i="150" s="1"/>
  <c r="AT373" i="150"/>
  <c r="AN373" i="150"/>
  <c r="AM373" i="150"/>
  <c r="AL373" i="150"/>
  <c r="Z373" i="150"/>
  <c r="AA373" i="150" s="1"/>
  <c r="Y373" i="150"/>
  <c r="X373" i="150"/>
  <c r="W373" i="150"/>
  <c r="C373" i="150"/>
  <c r="AS373" i="150" s="1"/>
  <c r="AT372" i="150"/>
  <c r="AN372" i="150"/>
  <c r="AM372" i="150"/>
  <c r="AL372" i="150"/>
  <c r="Z372" i="150"/>
  <c r="AA372" i="150" s="1"/>
  <c r="Y372" i="150"/>
  <c r="X372" i="150"/>
  <c r="W372" i="150"/>
  <c r="C372" i="150"/>
  <c r="AS372" i="150" s="1"/>
  <c r="AT371" i="150"/>
  <c r="AN371" i="150"/>
  <c r="AM371" i="150"/>
  <c r="AL371" i="150"/>
  <c r="Z371" i="150"/>
  <c r="AA371" i="150" s="1"/>
  <c r="Y371" i="150"/>
  <c r="X371" i="150"/>
  <c r="W371" i="150"/>
  <c r="C371" i="150"/>
  <c r="AS371" i="150" s="1"/>
  <c r="AT370" i="150"/>
  <c r="AN370" i="150"/>
  <c r="AM370" i="150"/>
  <c r="AL370" i="150"/>
  <c r="Z370" i="150"/>
  <c r="AA370" i="150" s="1"/>
  <c r="Y370" i="150"/>
  <c r="X370" i="150"/>
  <c r="W370" i="150"/>
  <c r="C370" i="150"/>
  <c r="AS370" i="150" s="1"/>
  <c r="AT369" i="150"/>
  <c r="AN369" i="150"/>
  <c r="AM369" i="150"/>
  <c r="AL369" i="150"/>
  <c r="Z369" i="150"/>
  <c r="AA369" i="150" s="1"/>
  <c r="Y369" i="150"/>
  <c r="X369" i="150"/>
  <c r="W369" i="150"/>
  <c r="C369" i="150"/>
  <c r="AS369" i="150" s="1"/>
  <c r="AT368" i="150"/>
  <c r="AN368" i="150"/>
  <c r="AM368" i="150"/>
  <c r="AL368" i="150"/>
  <c r="Z368" i="150"/>
  <c r="AA368" i="150" s="1"/>
  <c r="Y368" i="150"/>
  <c r="X368" i="150"/>
  <c r="W368" i="150"/>
  <c r="C368" i="150"/>
  <c r="AS368" i="150" s="1"/>
  <c r="AT367" i="150"/>
  <c r="AN367" i="150"/>
  <c r="AM367" i="150"/>
  <c r="AL367" i="150"/>
  <c r="Z367" i="150"/>
  <c r="AA367" i="150" s="1"/>
  <c r="Y367" i="150"/>
  <c r="X367" i="150"/>
  <c r="J367" i="150"/>
  <c r="I367" i="150"/>
  <c r="H367" i="150"/>
  <c r="G367" i="150"/>
  <c r="F367" i="150"/>
  <c r="C367" i="150"/>
  <c r="AS367" i="150" s="1"/>
  <c r="AT366" i="150"/>
  <c r="AN366" i="150"/>
  <c r="AM366" i="150"/>
  <c r="AL366" i="150"/>
  <c r="Z366" i="150"/>
  <c r="AA366" i="150" s="1"/>
  <c r="Y366" i="150"/>
  <c r="X366" i="150"/>
  <c r="W366" i="150"/>
  <c r="C366" i="150"/>
  <c r="AS366" i="150" s="1"/>
  <c r="AT365" i="150"/>
  <c r="AN365" i="150"/>
  <c r="AM365" i="150"/>
  <c r="AL365" i="150"/>
  <c r="Z365" i="150"/>
  <c r="AA365" i="150" s="1"/>
  <c r="Y365" i="150"/>
  <c r="X365" i="150"/>
  <c r="W365" i="150"/>
  <c r="C365" i="150"/>
  <c r="AS365" i="150" s="1"/>
  <c r="AT364" i="150"/>
  <c r="AN364" i="150"/>
  <c r="AM364" i="150"/>
  <c r="AL364" i="150"/>
  <c r="Z364" i="150"/>
  <c r="AA364" i="150" s="1"/>
  <c r="Y364" i="150"/>
  <c r="X364" i="150"/>
  <c r="W364" i="150"/>
  <c r="C364" i="150"/>
  <c r="AS364" i="150" s="1"/>
  <c r="AT363" i="150"/>
  <c r="AN363" i="150"/>
  <c r="AM363" i="150"/>
  <c r="AL363" i="150"/>
  <c r="Z363" i="150"/>
  <c r="AA363" i="150" s="1"/>
  <c r="Y363" i="150"/>
  <c r="X363" i="150"/>
  <c r="W363" i="150"/>
  <c r="C363" i="150"/>
  <c r="AS363" i="150" s="1"/>
  <c r="AT362" i="150"/>
  <c r="AN362" i="150"/>
  <c r="AM362" i="150"/>
  <c r="AL362" i="150"/>
  <c r="Z362" i="150"/>
  <c r="AA362" i="150" s="1"/>
  <c r="Y362" i="150"/>
  <c r="X362" i="150"/>
  <c r="W362" i="150"/>
  <c r="C362" i="150"/>
  <c r="AS362" i="150" s="1"/>
  <c r="AT361" i="150"/>
  <c r="AN361" i="150"/>
  <c r="AM361" i="150"/>
  <c r="AL361" i="150"/>
  <c r="Z361" i="150"/>
  <c r="AA361" i="150" s="1"/>
  <c r="Y361" i="150"/>
  <c r="X361" i="150"/>
  <c r="W361" i="150"/>
  <c r="C361" i="150"/>
  <c r="AS361" i="150" s="1"/>
  <c r="AT360" i="150"/>
  <c r="AN360" i="150"/>
  <c r="AM360" i="150"/>
  <c r="AL360" i="150"/>
  <c r="Z360" i="150"/>
  <c r="AA360" i="150" s="1"/>
  <c r="Y360" i="150"/>
  <c r="X360" i="150"/>
  <c r="W360" i="150"/>
  <c r="C360" i="150"/>
  <c r="AS360" i="150" s="1"/>
  <c r="AT359" i="150"/>
  <c r="AN359" i="150"/>
  <c r="AM359" i="150"/>
  <c r="AL359" i="150"/>
  <c r="Z359" i="150"/>
  <c r="AA359" i="150" s="1"/>
  <c r="Y359" i="150"/>
  <c r="X359" i="150"/>
  <c r="W359" i="150"/>
  <c r="C359" i="150"/>
  <c r="AS359" i="150" s="1"/>
  <c r="AT358" i="150"/>
  <c r="AN358" i="150"/>
  <c r="AM358" i="150"/>
  <c r="AL358" i="150"/>
  <c r="Z358" i="150"/>
  <c r="AA358" i="150" s="1"/>
  <c r="Y358" i="150"/>
  <c r="X358" i="150"/>
  <c r="W358" i="150"/>
  <c r="C358" i="150"/>
  <c r="AS358" i="150" s="1"/>
  <c r="AT357" i="150"/>
  <c r="AN357" i="150"/>
  <c r="AM357" i="150"/>
  <c r="AL357" i="150"/>
  <c r="Z357" i="150"/>
  <c r="AA357" i="150" s="1"/>
  <c r="Y357" i="150"/>
  <c r="X357" i="150"/>
  <c r="W357" i="150"/>
  <c r="C357" i="150"/>
  <c r="AS357" i="150" s="1"/>
  <c r="AT356" i="150"/>
  <c r="AN356" i="150"/>
  <c r="AM356" i="150"/>
  <c r="AL356" i="150"/>
  <c r="Z356" i="150"/>
  <c r="AA356" i="150" s="1"/>
  <c r="Y356" i="150"/>
  <c r="X356" i="150"/>
  <c r="W356" i="150"/>
  <c r="C356" i="150"/>
  <c r="AS356" i="150" s="1"/>
  <c r="AT355" i="150"/>
  <c r="AN355" i="150"/>
  <c r="AM355" i="150"/>
  <c r="AL355" i="150"/>
  <c r="Z355" i="150"/>
  <c r="AA355" i="150" s="1"/>
  <c r="Y355" i="150"/>
  <c r="X355" i="150"/>
  <c r="W355" i="150"/>
  <c r="C355" i="150"/>
  <c r="AS355" i="150" s="1"/>
  <c r="AT354" i="150"/>
  <c r="AN354" i="150"/>
  <c r="AM354" i="150"/>
  <c r="AL354" i="150"/>
  <c r="Z354" i="150"/>
  <c r="AA354" i="150" s="1"/>
  <c r="Y354" i="150"/>
  <c r="X354" i="150"/>
  <c r="W354" i="150"/>
  <c r="C354" i="150"/>
  <c r="AS354" i="150" s="1"/>
  <c r="AT353" i="150"/>
  <c r="AN353" i="150"/>
  <c r="AM353" i="150"/>
  <c r="AL353" i="150"/>
  <c r="Z353" i="150"/>
  <c r="AA353" i="150" s="1"/>
  <c r="Y353" i="150"/>
  <c r="X353" i="150"/>
  <c r="W353" i="150"/>
  <c r="C353" i="150"/>
  <c r="AS353" i="150" s="1"/>
  <c r="AT352" i="150"/>
  <c r="AN352" i="150"/>
  <c r="AM352" i="150"/>
  <c r="AL352" i="150"/>
  <c r="Z352" i="150"/>
  <c r="AA352" i="150" s="1"/>
  <c r="Y352" i="150"/>
  <c r="X352" i="150"/>
  <c r="W352" i="150"/>
  <c r="C352" i="150"/>
  <c r="AS352" i="150" s="1"/>
  <c r="AT351" i="150"/>
  <c r="AN351" i="150"/>
  <c r="AM351" i="150"/>
  <c r="AL351" i="150"/>
  <c r="Z351" i="150"/>
  <c r="AA351" i="150" s="1"/>
  <c r="Y351" i="150"/>
  <c r="X351" i="150"/>
  <c r="W351" i="150"/>
  <c r="C351" i="150"/>
  <c r="AS351" i="150" s="1"/>
  <c r="AT350" i="150"/>
  <c r="AN350" i="150"/>
  <c r="AM350" i="150"/>
  <c r="AL350" i="150"/>
  <c r="Z350" i="150"/>
  <c r="AA350" i="150" s="1"/>
  <c r="Y350" i="150"/>
  <c r="X350" i="150"/>
  <c r="W350" i="150"/>
  <c r="C350" i="150"/>
  <c r="AS350" i="150" s="1"/>
  <c r="AT349" i="150"/>
  <c r="AN349" i="150"/>
  <c r="AM349" i="150"/>
  <c r="AL349" i="150"/>
  <c r="Z349" i="150"/>
  <c r="AA349" i="150" s="1"/>
  <c r="Y349" i="150"/>
  <c r="X349" i="150"/>
  <c r="W349" i="150"/>
  <c r="C349" i="150"/>
  <c r="AS349" i="150" s="1"/>
  <c r="AT348" i="150"/>
  <c r="AN348" i="150"/>
  <c r="AM348" i="150"/>
  <c r="AL348" i="150"/>
  <c r="Z348" i="150"/>
  <c r="AA348" i="150" s="1"/>
  <c r="Y348" i="150"/>
  <c r="X348" i="150"/>
  <c r="W348" i="150"/>
  <c r="C348" i="150"/>
  <c r="AS348" i="150" s="1"/>
  <c r="AT347" i="150"/>
  <c r="AN347" i="150"/>
  <c r="AM347" i="150"/>
  <c r="AL347" i="150"/>
  <c r="Z347" i="150"/>
  <c r="AA347" i="150" s="1"/>
  <c r="Y347" i="150"/>
  <c r="X347" i="150"/>
  <c r="W347" i="150"/>
  <c r="C347" i="150"/>
  <c r="AS347" i="150" s="1"/>
  <c r="AT346" i="150"/>
  <c r="AN346" i="150"/>
  <c r="AM346" i="150"/>
  <c r="AL346" i="150"/>
  <c r="Z346" i="150"/>
  <c r="AA346" i="150" s="1"/>
  <c r="Y346" i="150"/>
  <c r="X346" i="150"/>
  <c r="W346" i="150"/>
  <c r="C346" i="150"/>
  <c r="AS346" i="150" s="1"/>
  <c r="AT345" i="150"/>
  <c r="AN345" i="150"/>
  <c r="AM345" i="150"/>
  <c r="AL345" i="150"/>
  <c r="Z345" i="150"/>
  <c r="AA345" i="150" s="1"/>
  <c r="Y345" i="150"/>
  <c r="X345" i="150"/>
  <c r="W345" i="150"/>
  <c r="C345" i="150"/>
  <c r="AS345" i="150" s="1"/>
  <c r="AT344" i="150"/>
  <c r="AN344" i="150"/>
  <c r="AM344" i="150"/>
  <c r="AL344" i="150"/>
  <c r="Z344" i="150"/>
  <c r="AA344" i="150" s="1"/>
  <c r="Y344" i="150"/>
  <c r="X344" i="150"/>
  <c r="W344" i="150"/>
  <c r="C344" i="150"/>
  <c r="AS344" i="150" s="1"/>
  <c r="AT343" i="150"/>
  <c r="AN343" i="150"/>
  <c r="AM343" i="150"/>
  <c r="AL343" i="150"/>
  <c r="Z343" i="150"/>
  <c r="AA343" i="150" s="1"/>
  <c r="Y343" i="150"/>
  <c r="X343" i="150"/>
  <c r="W343" i="150"/>
  <c r="C343" i="150"/>
  <c r="AS343" i="150" s="1"/>
  <c r="AT342" i="150"/>
  <c r="AN342" i="150"/>
  <c r="AM342" i="150"/>
  <c r="AL342" i="150"/>
  <c r="Z342" i="150"/>
  <c r="AA342" i="150" s="1"/>
  <c r="Y342" i="150"/>
  <c r="X342" i="150"/>
  <c r="W342" i="150"/>
  <c r="C342" i="150"/>
  <c r="AS342" i="150" s="1"/>
  <c r="AT341" i="150"/>
  <c r="AN341" i="150"/>
  <c r="AM341" i="150"/>
  <c r="AL341" i="150"/>
  <c r="Z341" i="150"/>
  <c r="AA341" i="150" s="1"/>
  <c r="Y341" i="150"/>
  <c r="X341" i="150"/>
  <c r="W341" i="150"/>
  <c r="C341" i="150"/>
  <c r="AS341" i="150" s="1"/>
  <c r="AT340" i="150"/>
  <c r="AN340" i="150"/>
  <c r="AM340" i="150"/>
  <c r="AL340" i="150"/>
  <c r="Z340" i="150"/>
  <c r="AA340" i="150" s="1"/>
  <c r="Y340" i="150"/>
  <c r="X340" i="150"/>
  <c r="W340" i="150"/>
  <c r="C340" i="150"/>
  <c r="AS340" i="150" s="1"/>
  <c r="AT339" i="150"/>
  <c r="AN339" i="150"/>
  <c r="AM339" i="150"/>
  <c r="AL339" i="150"/>
  <c r="Z339" i="150"/>
  <c r="AA339" i="150" s="1"/>
  <c r="Y339" i="150"/>
  <c r="X339" i="150"/>
  <c r="W339" i="150"/>
  <c r="C339" i="150"/>
  <c r="AS339" i="150" s="1"/>
  <c r="AT338" i="150"/>
  <c r="AN338" i="150"/>
  <c r="AM338" i="150"/>
  <c r="AL338" i="150"/>
  <c r="Z338" i="150"/>
  <c r="AA338" i="150" s="1"/>
  <c r="Y338" i="150"/>
  <c r="X338" i="150"/>
  <c r="W338" i="150"/>
  <c r="C338" i="150"/>
  <c r="AS338" i="150" s="1"/>
  <c r="AT337" i="150"/>
  <c r="AN337" i="150"/>
  <c r="AM337" i="150"/>
  <c r="AL337" i="150"/>
  <c r="Z337" i="150"/>
  <c r="AA337" i="150" s="1"/>
  <c r="Y337" i="150"/>
  <c r="X337" i="150"/>
  <c r="W337" i="150"/>
  <c r="C337" i="150"/>
  <c r="AS337" i="150" s="1"/>
  <c r="AT336" i="150"/>
  <c r="AN336" i="150"/>
  <c r="AM336" i="150"/>
  <c r="AL336" i="150"/>
  <c r="Z336" i="150"/>
  <c r="AA336" i="150" s="1"/>
  <c r="Y336" i="150"/>
  <c r="X336" i="150"/>
  <c r="W336" i="150"/>
  <c r="C336" i="150"/>
  <c r="AS336" i="150" s="1"/>
  <c r="AT335" i="150"/>
  <c r="AN335" i="150"/>
  <c r="AM335" i="150"/>
  <c r="AL335" i="150"/>
  <c r="Z335" i="150"/>
  <c r="AA335" i="150" s="1"/>
  <c r="Y335" i="150"/>
  <c r="X335" i="150"/>
  <c r="W335" i="150"/>
  <c r="C335" i="150"/>
  <c r="AS335" i="150" s="1"/>
  <c r="AT334" i="150"/>
  <c r="AN334" i="150"/>
  <c r="AM334" i="150"/>
  <c r="AL334" i="150"/>
  <c r="Z334" i="150"/>
  <c r="AA334" i="150" s="1"/>
  <c r="Y334" i="150"/>
  <c r="X334" i="150"/>
  <c r="W334" i="150"/>
  <c r="C334" i="150"/>
  <c r="AS334" i="150" s="1"/>
  <c r="AT333" i="150"/>
  <c r="AN333" i="150"/>
  <c r="AM333" i="150"/>
  <c r="AL333" i="150"/>
  <c r="Z333" i="150"/>
  <c r="AA333" i="150" s="1"/>
  <c r="Y333" i="150"/>
  <c r="X333" i="150"/>
  <c r="W333" i="150"/>
  <c r="C333" i="150"/>
  <c r="AS333" i="150" s="1"/>
  <c r="AT332" i="150"/>
  <c r="AN332" i="150"/>
  <c r="AM332" i="150"/>
  <c r="AL332" i="150"/>
  <c r="Z332" i="150"/>
  <c r="AA332" i="150" s="1"/>
  <c r="Y332" i="150"/>
  <c r="X332" i="150"/>
  <c r="W332" i="150"/>
  <c r="C332" i="150"/>
  <c r="AS332" i="150" s="1"/>
  <c r="AT331" i="150"/>
  <c r="AN331" i="150"/>
  <c r="AM331" i="150"/>
  <c r="AL331" i="150"/>
  <c r="Z331" i="150"/>
  <c r="AA331" i="150" s="1"/>
  <c r="Y331" i="150"/>
  <c r="X331" i="150"/>
  <c r="W331" i="150"/>
  <c r="C331" i="150"/>
  <c r="AS331" i="150" s="1"/>
  <c r="AT330" i="150"/>
  <c r="AN330" i="150"/>
  <c r="AM330" i="150"/>
  <c r="AL330" i="150"/>
  <c r="Z330" i="150"/>
  <c r="AA330" i="150" s="1"/>
  <c r="Y330" i="150"/>
  <c r="X330" i="150"/>
  <c r="W330" i="150"/>
  <c r="C330" i="150"/>
  <c r="AS330" i="150" s="1"/>
  <c r="AT329" i="150"/>
  <c r="AN329" i="150"/>
  <c r="AM329" i="150"/>
  <c r="AL329" i="150"/>
  <c r="Z329" i="150"/>
  <c r="AA329" i="150" s="1"/>
  <c r="Y329" i="150"/>
  <c r="X329" i="150"/>
  <c r="W329" i="150"/>
  <c r="C329" i="150"/>
  <c r="AS329" i="150" s="1"/>
  <c r="AT328" i="150"/>
  <c r="AN328" i="150"/>
  <c r="AM328" i="150"/>
  <c r="AL328" i="150"/>
  <c r="Z328" i="150"/>
  <c r="AA328" i="150" s="1"/>
  <c r="Y328" i="150"/>
  <c r="X328" i="150"/>
  <c r="W328" i="150"/>
  <c r="C328" i="150"/>
  <c r="AS328" i="150" s="1"/>
  <c r="AT327" i="150"/>
  <c r="AN327" i="150"/>
  <c r="AM327" i="150"/>
  <c r="AL327" i="150"/>
  <c r="Z327" i="150"/>
  <c r="AA327" i="150" s="1"/>
  <c r="Y327" i="150"/>
  <c r="X327" i="150"/>
  <c r="W327" i="150"/>
  <c r="C327" i="150"/>
  <c r="AS327" i="150" s="1"/>
  <c r="AT326" i="150"/>
  <c r="AN326" i="150"/>
  <c r="AM326" i="150"/>
  <c r="AL326" i="150"/>
  <c r="Z326" i="150"/>
  <c r="AA326" i="150" s="1"/>
  <c r="Y326" i="150"/>
  <c r="X326" i="150"/>
  <c r="W326" i="150"/>
  <c r="C326" i="150"/>
  <c r="AS326" i="150" s="1"/>
  <c r="AT325" i="150"/>
  <c r="AN325" i="150"/>
  <c r="AM325" i="150"/>
  <c r="AL325" i="150"/>
  <c r="Z325" i="150"/>
  <c r="AA325" i="150" s="1"/>
  <c r="Y325" i="150"/>
  <c r="X325" i="150"/>
  <c r="W325" i="150"/>
  <c r="C325" i="150"/>
  <c r="AS325" i="150" s="1"/>
  <c r="AT324" i="150"/>
  <c r="AN324" i="150"/>
  <c r="AM324" i="150"/>
  <c r="AL324" i="150"/>
  <c r="Z324" i="150"/>
  <c r="AA324" i="150" s="1"/>
  <c r="Y324" i="150"/>
  <c r="X324" i="150"/>
  <c r="W324" i="150"/>
  <c r="C324" i="150"/>
  <c r="AS324" i="150" s="1"/>
  <c r="AT323" i="150"/>
  <c r="AN323" i="150"/>
  <c r="AM323" i="150"/>
  <c r="AL323" i="150"/>
  <c r="Z323" i="150"/>
  <c r="AA323" i="150" s="1"/>
  <c r="Y323" i="150"/>
  <c r="X323" i="150"/>
  <c r="W323" i="150"/>
  <c r="C323" i="150"/>
  <c r="AS323" i="150" s="1"/>
  <c r="AT322" i="150"/>
  <c r="AN322" i="150"/>
  <c r="AM322" i="150"/>
  <c r="AL322" i="150"/>
  <c r="Z322" i="150"/>
  <c r="AA322" i="150" s="1"/>
  <c r="Y322" i="150"/>
  <c r="X322" i="150"/>
  <c r="W322" i="150"/>
  <c r="C322" i="150"/>
  <c r="AS322" i="150" s="1"/>
  <c r="AT321" i="150"/>
  <c r="AN321" i="150"/>
  <c r="AM321" i="150"/>
  <c r="AL321" i="150"/>
  <c r="AA321" i="150"/>
  <c r="Z321" i="150"/>
  <c r="Y321" i="150"/>
  <c r="X321" i="150"/>
  <c r="W321" i="150"/>
  <c r="C321" i="150"/>
  <c r="AS321" i="150" s="1"/>
  <c r="AT320" i="150"/>
  <c r="AN320" i="150"/>
  <c r="AM320" i="150"/>
  <c r="AL320" i="150"/>
  <c r="Z320" i="150"/>
  <c r="AA320" i="150" s="1"/>
  <c r="Y320" i="150"/>
  <c r="X320" i="150"/>
  <c r="W320" i="150"/>
  <c r="C320" i="150"/>
  <c r="AS320" i="150" s="1"/>
  <c r="AT319" i="150"/>
  <c r="AN319" i="150"/>
  <c r="AM319" i="150"/>
  <c r="AL319" i="150"/>
  <c r="Z319" i="150"/>
  <c r="AA319" i="150" s="1"/>
  <c r="Y319" i="150"/>
  <c r="X319" i="150"/>
  <c r="W319" i="150"/>
  <c r="C319" i="150"/>
  <c r="AS319" i="150" s="1"/>
  <c r="AT318" i="150"/>
  <c r="AN318" i="150"/>
  <c r="AM318" i="150"/>
  <c r="AL318" i="150"/>
  <c r="Z318" i="150"/>
  <c r="AA318" i="150" s="1"/>
  <c r="Y318" i="150"/>
  <c r="X318" i="150"/>
  <c r="W318" i="150"/>
  <c r="C318" i="150"/>
  <c r="AS318" i="150" s="1"/>
  <c r="AT317" i="150"/>
  <c r="AN317" i="150"/>
  <c r="AM317" i="150"/>
  <c r="AL317" i="150"/>
  <c r="Z317" i="150"/>
  <c r="AA317" i="150" s="1"/>
  <c r="Y317" i="150"/>
  <c r="X317" i="150"/>
  <c r="W317" i="150"/>
  <c r="C317" i="150"/>
  <c r="AS317" i="150" s="1"/>
  <c r="AT316" i="150"/>
  <c r="AN316" i="150"/>
  <c r="AM316" i="150"/>
  <c r="AL316" i="150"/>
  <c r="Z316" i="150"/>
  <c r="AA316" i="150" s="1"/>
  <c r="Y316" i="150"/>
  <c r="X316" i="150"/>
  <c r="W316" i="150"/>
  <c r="C316" i="150"/>
  <c r="AS316" i="150" s="1"/>
  <c r="AT315" i="150"/>
  <c r="AN315" i="150"/>
  <c r="AM315" i="150"/>
  <c r="AL315" i="150"/>
  <c r="Z315" i="150"/>
  <c r="AA315" i="150" s="1"/>
  <c r="Y315" i="150"/>
  <c r="X315" i="150"/>
  <c r="W315" i="150"/>
  <c r="C315" i="150"/>
  <c r="AS315" i="150" s="1"/>
  <c r="AT314" i="150"/>
  <c r="AN314" i="150"/>
  <c r="AM314" i="150"/>
  <c r="AL314" i="150"/>
  <c r="Z314" i="150"/>
  <c r="AA314" i="150" s="1"/>
  <c r="Y314" i="150"/>
  <c r="X314" i="150"/>
  <c r="W314" i="150"/>
  <c r="C314" i="150"/>
  <c r="AS314" i="150" s="1"/>
  <c r="AT313" i="150"/>
  <c r="AN313" i="150"/>
  <c r="AM313" i="150"/>
  <c r="AL313" i="150"/>
  <c r="Z313" i="150"/>
  <c r="AA313" i="150" s="1"/>
  <c r="Y313" i="150"/>
  <c r="X313" i="150"/>
  <c r="W313" i="150"/>
  <c r="C313" i="150"/>
  <c r="AS313" i="150" s="1"/>
  <c r="AT312" i="150"/>
  <c r="AN312" i="150"/>
  <c r="AM312" i="150"/>
  <c r="AL312" i="150"/>
  <c r="Z312" i="150"/>
  <c r="AA312" i="150" s="1"/>
  <c r="Y312" i="150"/>
  <c r="X312" i="150"/>
  <c r="W312" i="150"/>
  <c r="C312" i="150"/>
  <c r="AS312" i="150" s="1"/>
  <c r="AT311" i="150"/>
  <c r="AN311" i="150"/>
  <c r="AM311" i="150"/>
  <c r="AL311" i="150"/>
  <c r="Z311" i="150"/>
  <c r="AA311" i="150" s="1"/>
  <c r="Y311" i="150"/>
  <c r="X311" i="150"/>
  <c r="W311" i="150"/>
  <c r="C311" i="150"/>
  <c r="AS311" i="150" s="1"/>
  <c r="AT310" i="150"/>
  <c r="AN310" i="150"/>
  <c r="AM310" i="150"/>
  <c r="AL310" i="150"/>
  <c r="Z310" i="150"/>
  <c r="AA310" i="150" s="1"/>
  <c r="Y310" i="150"/>
  <c r="X310" i="150"/>
  <c r="W310" i="150"/>
  <c r="C310" i="150"/>
  <c r="AS310" i="150" s="1"/>
  <c r="AT309" i="150"/>
  <c r="AN309" i="150"/>
  <c r="AM309" i="150"/>
  <c r="AL309" i="150"/>
  <c r="Z309" i="150"/>
  <c r="AA309" i="150" s="1"/>
  <c r="Y309" i="150"/>
  <c r="X309" i="150"/>
  <c r="W309" i="150"/>
  <c r="C309" i="150"/>
  <c r="AS309" i="150" s="1"/>
  <c r="AT308" i="150"/>
  <c r="AN308" i="150"/>
  <c r="AM308" i="150"/>
  <c r="AL308" i="150"/>
  <c r="Z308" i="150"/>
  <c r="AA308" i="150" s="1"/>
  <c r="Y308" i="150"/>
  <c r="X308" i="150"/>
  <c r="W308" i="150"/>
  <c r="C308" i="150"/>
  <c r="AS308" i="150" s="1"/>
  <c r="AT307" i="150"/>
  <c r="AN307" i="150"/>
  <c r="AM307" i="150"/>
  <c r="AL307" i="150"/>
  <c r="Z307" i="150"/>
  <c r="AA307" i="150" s="1"/>
  <c r="Y307" i="150"/>
  <c r="X307" i="150"/>
  <c r="W307" i="150"/>
  <c r="C307" i="150"/>
  <c r="AS307" i="150" s="1"/>
  <c r="AT306" i="150"/>
  <c r="AN306" i="150"/>
  <c r="AM306" i="150"/>
  <c r="AL306" i="150"/>
  <c r="Z306" i="150"/>
  <c r="AA306" i="150" s="1"/>
  <c r="Y306" i="150"/>
  <c r="X306" i="150"/>
  <c r="W306" i="150"/>
  <c r="C306" i="150"/>
  <c r="AS306" i="150" s="1"/>
  <c r="AT305" i="150"/>
  <c r="AN305" i="150"/>
  <c r="AM305" i="150"/>
  <c r="AL305" i="150"/>
  <c r="Z305" i="150"/>
  <c r="AA305" i="150" s="1"/>
  <c r="Y305" i="150"/>
  <c r="X305" i="150"/>
  <c r="W305" i="150"/>
  <c r="C305" i="150"/>
  <c r="AS305" i="150" s="1"/>
  <c r="AT304" i="150"/>
  <c r="AN304" i="150"/>
  <c r="AM304" i="150"/>
  <c r="AL304" i="150"/>
  <c r="Z304" i="150"/>
  <c r="AA304" i="150" s="1"/>
  <c r="Y304" i="150"/>
  <c r="X304" i="150"/>
  <c r="W304" i="150"/>
  <c r="C304" i="150"/>
  <c r="AS304" i="150" s="1"/>
  <c r="AT303" i="150"/>
  <c r="AN303" i="150"/>
  <c r="AM303" i="150"/>
  <c r="AL303" i="150"/>
  <c r="Z303" i="150"/>
  <c r="AA303" i="150" s="1"/>
  <c r="Y303" i="150"/>
  <c r="X303" i="150"/>
  <c r="W303" i="150"/>
  <c r="C303" i="150"/>
  <c r="AS303" i="150" s="1"/>
  <c r="AT302" i="150"/>
  <c r="AN302" i="150"/>
  <c r="AM302" i="150"/>
  <c r="AL302" i="150"/>
  <c r="Z302" i="150"/>
  <c r="AA302" i="150" s="1"/>
  <c r="Y302" i="150"/>
  <c r="X302" i="150"/>
  <c r="W302" i="150"/>
  <c r="C302" i="150"/>
  <c r="AS302" i="150" s="1"/>
  <c r="AT301" i="150"/>
  <c r="AN301" i="150"/>
  <c r="AM301" i="150"/>
  <c r="AL301" i="150"/>
  <c r="Z301" i="150"/>
  <c r="AA301" i="150" s="1"/>
  <c r="Y301" i="150"/>
  <c r="X301" i="150"/>
  <c r="W301" i="150"/>
  <c r="C301" i="150"/>
  <c r="AS301" i="150" s="1"/>
  <c r="AT300" i="150"/>
  <c r="AN300" i="150"/>
  <c r="AM300" i="150"/>
  <c r="AL300" i="150"/>
  <c r="Z300" i="150"/>
  <c r="AA300" i="150" s="1"/>
  <c r="Y300" i="150"/>
  <c r="X300" i="150"/>
  <c r="W300" i="150"/>
  <c r="C300" i="150"/>
  <c r="AS300" i="150" s="1"/>
  <c r="AT299" i="150"/>
  <c r="AN299" i="150"/>
  <c r="AM299" i="150"/>
  <c r="AL299" i="150"/>
  <c r="Z299" i="150"/>
  <c r="AA299" i="150" s="1"/>
  <c r="Y299" i="150"/>
  <c r="X299" i="150"/>
  <c r="W299" i="150"/>
  <c r="C299" i="150"/>
  <c r="AS299" i="150" s="1"/>
  <c r="AT298" i="150"/>
  <c r="AN298" i="150"/>
  <c r="AM298" i="150"/>
  <c r="AL298" i="150"/>
  <c r="Z298" i="150"/>
  <c r="AA298" i="150" s="1"/>
  <c r="Y298" i="150"/>
  <c r="X298" i="150"/>
  <c r="W298" i="150"/>
  <c r="C298" i="150"/>
  <c r="AS298" i="150" s="1"/>
  <c r="AT297" i="150"/>
  <c r="AN297" i="150"/>
  <c r="AM297" i="150"/>
  <c r="AL297" i="150"/>
  <c r="Z297" i="150"/>
  <c r="AA297" i="150" s="1"/>
  <c r="Y297" i="150"/>
  <c r="X297" i="150"/>
  <c r="W297" i="150"/>
  <c r="C297" i="150"/>
  <c r="AS297" i="150" s="1"/>
  <c r="AT296" i="150"/>
  <c r="AN296" i="150"/>
  <c r="AM296" i="150"/>
  <c r="AL296" i="150"/>
  <c r="Z296" i="150"/>
  <c r="AA296" i="150" s="1"/>
  <c r="Y296" i="150"/>
  <c r="X296" i="150"/>
  <c r="W296" i="150"/>
  <c r="C296" i="150"/>
  <c r="AS296" i="150" s="1"/>
  <c r="AT295" i="150"/>
  <c r="AN295" i="150"/>
  <c r="AM295" i="150"/>
  <c r="AL295" i="150"/>
  <c r="Z295" i="150"/>
  <c r="AA295" i="150" s="1"/>
  <c r="Y295" i="150"/>
  <c r="X295" i="150"/>
  <c r="W295" i="150"/>
  <c r="C295" i="150"/>
  <c r="AS295" i="150" s="1"/>
  <c r="AT294" i="150"/>
  <c r="AN294" i="150"/>
  <c r="AM294" i="150"/>
  <c r="AL294" i="150"/>
  <c r="Z294" i="150"/>
  <c r="AA294" i="150" s="1"/>
  <c r="Y294" i="150"/>
  <c r="X294" i="150"/>
  <c r="W294" i="150"/>
  <c r="C294" i="150"/>
  <c r="AS294" i="150" s="1"/>
  <c r="AT293" i="150"/>
  <c r="AN293" i="150"/>
  <c r="AM293" i="150"/>
  <c r="AL293" i="150"/>
  <c r="Z293" i="150"/>
  <c r="AA293" i="150" s="1"/>
  <c r="Y293" i="150"/>
  <c r="X293" i="150"/>
  <c r="W293" i="150"/>
  <c r="C293" i="150"/>
  <c r="AS293" i="150" s="1"/>
  <c r="AT292" i="150"/>
  <c r="AN292" i="150"/>
  <c r="AM292" i="150"/>
  <c r="AL292" i="150"/>
  <c r="Z292" i="150"/>
  <c r="AA292" i="150" s="1"/>
  <c r="Y292" i="150"/>
  <c r="X292" i="150"/>
  <c r="W292" i="150"/>
  <c r="C292" i="150"/>
  <c r="AS292" i="150" s="1"/>
  <c r="AT291" i="150"/>
  <c r="AN291" i="150"/>
  <c r="AM291" i="150"/>
  <c r="AL291" i="150"/>
  <c r="Z291" i="150"/>
  <c r="AA291" i="150" s="1"/>
  <c r="Y291" i="150"/>
  <c r="X291" i="150"/>
  <c r="W291" i="150"/>
  <c r="C291" i="150"/>
  <c r="AS291" i="150" s="1"/>
  <c r="AT290" i="150"/>
  <c r="AN290" i="150"/>
  <c r="AM290" i="150"/>
  <c r="AL290" i="150"/>
  <c r="Z290" i="150"/>
  <c r="AA290" i="150" s="1"/>
  <c r="Y290" i="150"/>
  <c r="X290" i="150"/>
  <c r="W290" i="150"/>
  <c r="C290" i="150"/>
  <c r="AS290" i="150" s="1"/>
  <c r="AT289" i="150"/>
  <c r="AN289" i="150"/>
  <c r="AM289" i="150"/>
  <c r="AL289" i="150"/>
  <c r="Z289" i="150"/>
  <c r="AA289" i="150" s="1"/>
  <c r="Y289" i="150"/>
  <c r="X289" i="150"/>
  <c r="W289" i="150"/>
  <c r="C289" i="150"/>
  <c r="AS289" i="150" s="1"/>
  <c r="AT288" i="150"/>
  <c r="AN288" i="150"/>
  <c r="AM288" i="150"/>
  <c r="AL288" i="150"/>
  <c r="Z288" i="150"/>
  <c r="AA288" i="150" s="1"/>
  <c r="Y288" i="150"/>
  <c r="X288" i="150"/>
  <c r="W288" i="150"/>
  <c r="C288" i="150"/>
  <c r="AS288" i="150" s="1"/>
  <c r="AT287" i="150"/>
  <c r="AN287" i="150"/>
  <c r="AM287" i="150"/>
  <c r="AL287" i="150"/>
  <c r="Z287" i="150"/>
  <c r="AA287" i="150" s="1"/>
  <c r="Y287" i="150"/>
  <c r="X287" i="150"/>
  <c r="W287" i="150"/>
  <c r="C287" i="150"/>
  <c r="AS287" i="150" s="1"/>
  <c r="AT286" i="150"/>
  <c r="AN286" i="150"/>
  <c r="AM286" i="150"/>
  <c r="AL286" i="150"/>
  <c r="Z286" i="150"/>
  <c r="AA286" i="150" s="1"/>
  <c r="Y286" i="150"/>
  <c r="X286" i="150"/>
  <c r="W286" i="150"/>
  <c r="C286" i="150"/>
  <c r="AS286" i="150" s="1"/>
  <c r="AT285" i="150"/>
  <c r="AN285" i="150"/>
  <c r="AM285" i="150"/>
  <c r="AL285" i="150"/>
  <c r="AI285" i="150"/>
  <c r="Z285" i="150"/>
  <c r="AA285" i="150" s="1"/>
  <c r="Y285" i="150"/>
  <c r="X285" i="150"/>
  <c r="W285" i="150"/>
  <c r="C285" i="150"/>
  <c r="AS285" i="150" s="1"/>
  <c r="AT284" i="150"/>
  <c r="AN284" i="150"/>
  <c r="AM284" i="150"/>
  <c r="AL284" i="150"/>
  <c r="Z284" i="150"/>
  <c r="AA284" i="150" s="1"/>
  <c r="Y284" i="150"/>
  <c r="X284" i="150"/>
  <c r="W284" i="150"/>
  <c r="C284" i="150"/>
  <c r="AS284" i="150" s="1"/>
  <c r="AT283" i="150"/>
  <c r="AN283" i="150"/>
  <c r="AM283" i="150"/>
  <c r="AL283" i="150"/>
  <c r="Z283" i="150"/>
  <c r="AA283" i="150" s="1"/>
  <c r="Y283" i="150"/>
  <c r="X283" i="150"/>
  <c r="W283" i="150"/>
  <c r="C283" i="150"/>
  <c r="AS283" i="150" s="1"/>
  <c r="AT282" i="150"/>
  <c r="AN282" i="150"/>
  <c r="AM282" i="150"/>
  <c r="AL282" i="150"/>
  <c r="AI282" i="150"/>
  <c r="Z282" i="150"/>
  <c r="AA282" i="150" s="1"/>
  <c r="Y282" i="150"/>
  <c r="X282" i="150"/>
  <c r="W282" i="150"/>
  <c r="C282" i="150"/>
  <c r="AS282" i="150" s="1"/>
  <c r="AT281" i="150"/>
  <c r="AN281" i="150"/>
  <c r="AM281" i="150"/>
  <c r="AL281" i="150"/>
  <c r="AI281" i="150"/>
  <c r="Z281" i="150"/>
  <c r="AA281" i="150" s="1"/>
  <c r="Y281" i="150"/>
  <c r="X281" i="150"/>
  <c r="W281" i="150"/>
  <c r="C281" i="150"/>
  <c r="AS281" i="150" s="1"/>
  <c r="AT280" i="150"/>
  <c r="AN280" i="150"/>
  <c r="AM280" i="150"/>
  <c r="AL280" i="150"/>
  <c r="AI280" i="150"/>
  <c r="Z280" i="150"/>
  <c r="AA280" i="150" s="1"/>
  <c r="Y280" i="150"/>
  <c r="X280" i="150"/>
  <c r="W280" i="150"/>
  <c r="C280" i="150"/>
  <c r="AS280" i="150" s="1"/>
  <c r="AT279" i="150"/>
  <c r="AN279" i="150"/>
  <c r="AM279" i="150"/>
  <c r="AL279" i="150"/>
  <c r="AI279" i="150"/>
  <c r="Z279" i="150"/>
  <c r="AA279" i="150" s="1"/>
  <c r="Y279" i="150"/>
  <c r="X279" i="150"/>
  <c r="W279" i="150"/>
  <c r="C279" i="150"/>
  <c r="AS279" i="150" s="1"/>
  <c r="AT278" i="150"/>
  <c r="AN278" i="150"/>
  <c r="AM278" i="150"/>
  <c r="AL278" i="150"/>
  <c r="AI278" i="150"/>
  <c r="Z278" i="150"/>
  <c r="AA278" i="150" s="1"/>
  <c r="Y278" i="150"/>
  <c r="X278" i="150"/>
  <c r="W278" i="150"/>
  <c r="C278" i="150"/>
  <c r="AS278" i="150" s="1"/>
  <c r="AT277" i="150"/>
  <c r="AS277" i="150"/>
  <c r="AN277" i="150"/>
  <c r="AM277" i="150"/>
  <c r="AL277" i="150"/>
  <c r="AI277" i="150"/>
  <c r="Z277" i="150"/>
  <c r="AA277" i="150" s="1"/>
  <c r="Y277" i="150"/>
  <c r="X277" i="150"/>
  <c r="W277" i="150"/>
  <c r="C277" i="150"/>
  <c r="AT276" i="150"/>
  <c r="AN276" i="150"/>
  <c r="AM276" i="150"/>
  <c r="AL276" i="150"/>
  <c r="AI276" i="150"/>
  <c r="Z276" i="150"/>
  <c r="AA276" i="150" s="1"/>
  <c r="Y276" i="150"/>
  <c r="X276" i="150"/>
  <c r="W276" i="150"/>
  <c r="C276" i="150"/>
  <c r="AS276" i="150" s="1"/>
  <c r="AT275" i="150"/>
  <c r="AN275" i="150"/>
  <c r="AM275" i="150"/>
  <c r="AL275" i="150"/>
  <c r="AI275" i="150"/>
  <c r="Z275" i="150"/>
  <c r="AA275" i="150" s="1"/>
  <c r="Y275" i="150"/>
  <c r="X275" i="150"/>
  <c r="W275" i="150"/>
  <c r="C275" i="150"/>
  <c r="AS275" i="150" s="1"/>
  <c r="AT274" i="150"/>
  <c r="AN274" i="150"/>
  <c r="AM274" i="150"/>
  <c r="AL274" i="150"/>
  <c r="AI274" i="150"/>
  <c r="Z274" i="150"/>
  <c r="AA274" i="150" s="1"/>
  <c r="Y274" i="150"/>
  <c r="X274" i="150"/>
  <c r="W274" i="150"/>
  <c r="C274" i="150"/>
  <c r="AS274" i="150" s="1"/>
  <c r="AT273" i="150"/>
  <c r="AN273" i="150"/>
  <c r="AM273" i="150"/>
  <c r="AL273" i="150"/>
  <c r="AI273" i="150"/>
  <c r="Z273" i="150"/>
  <c r="AA273" i="150" s="1"/>
  <c r="Y273" i="150"/>
  <c r="X273" i="150"/>
  <c r="W273" i="150"/>
  <c r="C273" i="150"/>
  <c r="AS273" i="150" s="1"/>
  <c r="AT272" i="150"/>
  <c r="AN272" i="150"/>
  <c r="AM272" i="150"/>
  <c r="AL272" i="150"/>
  <c r="AI272" i="150"/>
  <c r="Z272" i="150"/>
  <c r="AA272" i="150" s="1"/>
  <c r="Y272" i="150"/>
  <c r="X272" i="150"/>
  <c r="W272" i="150"/>
  <c r="C272" i="150"/>
  <c r="AS272" i="150" s="1"/>
  <c r="AT271" i="150"/>
  <c r="AS271" i="150"/>
  <c r="AN271" i="150"/>
  <c r="AM271" i="150"/>
  <c r="AL271" i="150"/>
  <c r="AI271" i="150"/>
  <c r="Z271" i="150"/>
  <c r="AA271" i="150" s="1"/>
  <c r="Y271" i="150"/>
  <c r="X271" i="150"/>
  <c r="W271" i="150"/>
  <c r="C271" i="150"/>
  <c r="AT270" i="150"/>
  <c r="AN270" i="150"/>
  <c r="AM270" i="150"/>
  <c r="AL270" i="150"/>
  <c r="AI270" i="150"/>
  <c r="Z270" i="150"/>
  <c r="AA270" i="150" s="1"/>
  <c r="Y270" i="150"/>
  <c r="X270" i="150"/>
  <c r="W270" i="150"/>
  <c r="C270" i="150"/>
  <c r="AS270" i="150" s="1"/>
  <c r="AT269" i="150"/>
  <c r="AN269" i="150"/>
  <c r="AM269" i="150"/>
  <c r="AL269" i="150"/>
  <c r="Z269" i="150"/>
  <c r="AA269" i="150" s="1"/>
  <c r="Y269" i="150"/>
  <c r="X269" i="150"/>
  <c r="W269" i="150"/>
  <c r="C269" i="150"/>
  <c r="AS269" i="150" s="1"/>
  <c r="AT268" i="150"/>
  <c r="AN268" i="150"/>
  <c r="AM268" i="150"/>
  <c r="AL268" i="150"/>
  <c r="Z268" i="150"/>
  <c r="AA268" i="150" s="1"/>
  <c r="Y268" i="150"/>
  <c r="X268" i="150"/>
  <c r="W268" i="150"/>
  <c r="C268" i="150"/>
  <c r="AS268" i="150" s="1"/>
  <c r="AT267" i="150"/>
  <c r="AN267" i="150"/>
  <c r="AM267" i="150"/>
  <c r="AL267" i="150"/>
  <c r="Z267" i="150"/>
  <c r="AA267" i="150" s="1"/>
  <c r="Y267" i="150"/>
  <c r="X267" i="150"/>
  <c r="W267" i="150"/>
  <c r="C267" i="150"/>
  <c r="AS267" i="150" s="1"/>
  <c r="AT266" i="150"/>
  <c r="AN266" i="150"/>
  <c r="AM266" i="150"/>
  <c r="AL266" i="150"/>
  <c r="Z266" i="150"/>
  <c r="AA266" i="150" s="1"/>
  <c r="Y266" i="150"/>
  <c r="X266" i="150"/>
  <c r="W266" i="150"/>
  <c r="C266" i="150"/>
  <c r="AS266" i="150" s="1"/>
  <c r="AT265" i="150"/>
  <c r="AN265" i="150"/>
  <c r="AM265" i="150"/>
  <c r="AL265" i="150"/>
  <c r="Z265" i="150"/>
  <c r="AA265" i="150" s="1"/>
  <c r="Y265" i="150"/>
  <c r="X265" i="150"/>
  <c r="W265" i="150"/>
  <c r="C265" i="150"/>
  <c r="AS265" i="150" s="1"/>
  <c r="AT264" i="150"/>
  <c r="AN264" i="150"/>
  <c r="AM264" i="150"/>
  <c r="AL264" i="150"/>
  <c r="Z264" i="150"/>
  <c r="AA264" i="150" s="1"/>
  <c r="Y264" i="150"/>
  <c r="X264" i="150"/>
  <c r="W264" i="150"/>
  <c r="C264" i="150"/>
  <c r="AS264" i="150" s="1"/>
  <c r="AT263" i="150"/>
  <c r="AN263" i="150"/>
  <c r="AM263" i="150"/>
  <c r="AL263" i="150"/>
  <c r="Z263" i="150"/>
  <c r="AA263" i="150" s="1"/>
  <c r="Y263" i="150"/>
  <c r="X263" i="150"/>
  <c r="W263" i="150"/>
  <c r="C263" i="150"/>
  <c r="AS263" i="150" s="1"/>
  <c r="AT262" i="150"/>
  <c r="AN262" i="150"/>
  <c r="AM262" i="150"/>
  <c r="AL262" i="150"/>
  <c r="AI262" i="150"/>
  <c r="Z262" i="150"/>
  <c r="AA262" i="150" s="1"/>
  <c r="Y262" i="150"/>
  <c r="X262" i="150"/>
  <c r="W262" i="150"/>
  <c r="C262" i="150"/>
  <c r="AS262" i="150" s="1"/>
  <c r="AT261" i="150"/>
  <c r="AS261" i="150"/>
  <c r="AN261" i="150"/>
  <c r="AM261" i="150"/>
  <c r="AL261" i="150"/>
  <c r="AI261" i="150"/>
  <c r="Z261" i="150"/>
  <c r="AA261" i="150" s="1"/>
  <c r="Y261" i="150"/>
  <c r="X261" i="150"/>
  <c r="W261" i="150"/>
  <c r="C261" i="150"/>
  <c r="AT260" i="150"/>
  <c r="AN260" i="150"/>
  <c r="AM260" i="150"/>
  <c r="AL260" i="150"/>
  <c r="AI260" i="150"/>
  <c r="Z260" i="150"/>
  <c r="AA260" i="150" s="1"/>
  <c r="Y260" i="150"/>
  <c r="X260" i="150"/>
  <c r="W260" i="150"/>
  <c r="C260" i="150"/>
  <c r="AS260" i="150" s="1"/>
  <c r="AT259" i="150"/>
  <c r="AN259" i="150"/>
  <c r="AM259" i="150"/>
  <c r="AL259" i="150"/>
  <c r="AI259" i="150"/>
  <c r="Z259" i="150"/>
  <c r="AA259" i="150" s="1"/>
  <c r="Y259" i="150"/>
  <c r="X259" i="150"/>
  <c r="W259" i="150"/>
  <c r="C259" i="150"/>
  <c r="AS259" i="150" s="1"/>
  <c r="AT258" i="150"/>
  <c r="AN258" i="150"/>
  <c r="AM258" i="150"/>
  <c r="AL258" i="150"/>
  <c r="AI258" i="150"/>
  <c r="Z258" i="150"/>
  <c r="AA258" i="150" s="1"/>
  <c r="Y258" i="150"/>
  <c r="X258" i="150"/>
  <c r="W258" i="150"/>
  <c r="C258" i="150"/>
  <c r="AS258" i="150" s="1"/>
  <c r="AT257" i="150"/>
  <c r="AN257" i="150"/>
  <c r="AM257" i="150"/>
  <c r="AL257" i="150"/>
  <c r="AI257" i="150"/>
  <c r="Z257" i="150"/>
  <c r="AA257" i="150" s="1"/>
  <c r="Y257" i="150"/>
  <c r="X257" i="150"/>
  <c r="W257" i="150"/>
  <c r="C257" i="150"/>
  <c r="AS257" i="150" s="1"/>
  <c r="AT256" i="150"/>
  <c r="AN256" i="150"/>
  <c r="AM256" i="150"/>
  <c r="AL256" i="150"/>
  <c r="AI256" i="150"/>
  <c r="Z256" i="150"/>
  <c r="AA256" i="150" s="1"/>
  <c r="Y256" i="150"/>
  <c r="X256" i="150"/>
  <c r="W256" i="150"/>
  <c r="C256" i="150"/>
  <c r="AS256" i="150" s="1"/>
  <c r="AT255" i="150"/>
  <c r="AN255" i="150"/>
  <c r="AM255" i="150"/>
  <c r="AL255" i="150"/>
  <c r="AI255" i="150"/>
  <c r="Z255" i="150"/>
  <c r="AA255" i="150" s="1"/>
  <c r="Y255" i="150"/>
  <c r="X255" i="150"/>
  <c r="W255" i="150"/>
  <c r="C255" i="150"/>
  <c r="AS255" i="150" s="1"/>
  <c r="AT254" i="150"/>
  <c r="AN254" i="150"/>
  <c r="AM254" i="150"/>
  <c r="AL254" i="150"/>
  <c r="AI254" i="150"/>
  <c r="Z254" i="150"/>
  <c r="AA254" i="150" s="1"/>
  <c r="Y254" i="150"/>
  <c r="X254" i="150"/>
  <c r="W254" i="150"/>
  <c r="C254" i="150"/>
  <c r="AS254" i="150" s="1"/>
  <c r="AT253" i="150"/>
  <c r="AN253" i="150"/>
  <c r="AM253" i="150"/>
  <c r="AL253" i="150"/>
  <c r="AI253" i="150"/>
  <c r="Z253" i="150"/>
  <c r="AA253" i="150" s="1"/>
  <c r="Y253" i="150"/>
  <c r="X253" i="150"/>
  <c r="W253" i="150"/>
  <c r="C253" i="150"/>
  <c r="AS253" i="150" s="1"/>
  <c r="AT252" i="150"/>
  <c r="AN252" i="150"/>
  <c r="AM252" i="150"/>
  <c r="AL252" i="150"/>
  <c r="AI252" i="150"/>
  <c r="Z252" i="150"/>
  <c r="AA252" i="150" s="1"/>
  <c r="Y252" i="150"/>
  <c r="X252" i="150"/>
  <c r="W252" i="150"/>
  <c r="C252" i="150"/>
  <c r="AS252" i="150" s="1"/>
  <c r="AT251" i="150"/>
  <c r="AN251" i="150"/>
  <c r="AM251" i="150"/>
  <c r="AL251" i="150"/>
  <c r="AI251" i="150"/>
  <c r="Z251" i="150"/>
  <c r="AA251" i="150" s="1"/>
  <c r="Y251" i="150"/>
  <c r="X251" i="150"/>
  <c r="W251" i="150"/>
  <c r="C251" i="150"/>
  <c r="AS251" i="150" s="1"/>
  <c r="AT250" i="150"/>
  <c r="AN250" i="150"/>
  <c r="AM250" i="150"/>
  <c r="AL250" i="150"/>
  <c r="AI250" i="150"/>
  <c r="Z250" i="150"/>
  <c r="AA250" i="150" s="1"/>
  <c r="Y250" i="150"/>
  <c r="X250" i="150"/>
  <c r="W250" i="150"/>
  <c r="C250" i="150"/>
  <c r="AS250" i="150" s="1"/>
  <c r="AT249" i="150"/>
  <c r="AS249" i="150"/>
  <c r="AN249" i="150"/>
  <c r="AM249" i="150"/>
  <c r="AL249" i="150"/>
  <c r="AI249" i="150"/>
  <c r="Z249" i="150"/>
  <c r="AA249" i="150" s="1"/>
  <c r="Y249" i="150"/>
  <c r="X249" i="150"/>
  <c r="W249" i="150"/>
  <c r="C249" i="150"/>
  <c r="AT248" i="150"/>
  <c r="AN248" i="150"/>
  <c r="AM248" i="150"/>
  <c r="AL248" i="150"/>
  <c r="AI248" i="150"/>
  <c r="Z248" i="150"/>
  <c r="AA248" i="150" s="1"/>
  <c r="Y248" i="150"/>
  <c r="X248" i="150"/>
  <c r="W248" i="150"/>
  <c r="C248" i="150"/>
  <c r="AS248" i="150" s="1"/>
  <c r="AT247" i="150"/>
  <c r="AN247" i="150"/>
  <c r="AM247" i="150"/>
  <c r="AL247" i="150"/>
  <c r="AI247" i="150"/>
  <c r="Z247" i="150"/>
  <c r="AA247" i="150" s="1"/>
  <c r="AB247" i="150" s="1"/>
  <c r="Y247" i="150"/>
  <c r="X247" i="150"/>
  <c r="W247" i="150"/>
  <c r="C247" i="150"/>
  <c r="AS247" i="150" s="1"/>
  <c r="AT246" i="150"/>
  <c r="AN246" i="150"/>
  <c r="AM246" i="150"/>
  <c r="AL246" i="150"/>
  <c r="AI246" i="150"/>
  <c r="Z246" i="150"/>
  <c r="AA246" i="150" s="1"/>
  <c r="Y246" i="150"/>
  <c r="X246" i="150"/>
  <c r="W246" i="150"/>
  <c r="C246" i="150"/>
  <c r="AS246" i="150" s="1"/>
  <c r="AT245" i="150"/>
  <c r="AN245" i="150"/>
  <c r="AM245" i="150"/>
  <c r="AL245" i="150"/>
  <c r="AI245" i="150"/>
  <c r="Z245" i="150"/>
  <c r="AA245" i="150" s="1"/>
  <c r="Y245" i="150"/>
  <c r="X245" i="150"/>
  <c r="W245" i="150"/>
  <c r="C245" i="150"/>
  <c r="AS245" i="150" s="1"/>
  <c r="AT244" i="150"/>
  <c r="AN244" i="150"/>
  <c r="AM244" i="150"/>
  <c r="AL244" i="150"/>
  <c r="AI244" i="150"/>
  <c r="Z244" i="150"/>
  <c r="AA244" i="150" s="1"/>
  <c r="Y244" i="150"/>
  <c r="X244" i="150"/>
  <c r="W244" i="150"/>
  <c r="C244" i="150"/>
  <c r="AS244" i="150" s="1"/>
  <c r="AT243" i="150"/>
  <c r="AN243" i="150"/>
  <c r="AM243" i="150"/>
  <c r="AL243" i="150"/>
  <c r="AI243" i="150"/>
  <c r="Z243" i="150"/>
  <c r="AA243" i="150" s="1"/>
  <c r="Y243" i="150"/>
  <c r="X243" i="150"/>
  <c r="W243" i="150"/>
  <c r="C243" i="150"/>
  <c r="AS243" i="150" s="1"/>
  <c r="AT242" i="150"/>
  <c r="AN242" i="150"/>
  <c r="AM242" i="150"/>
  <c r="AL242" i="150"/>
  <c r="AI242" i="150"/>
  <c r="Z242" i="150"/>
  <c r="AA242" i="150" s="1"/>
  <c r="Y242" i="150"/>
  <c r="X242" i="150"/>
  <c r="W242" i="150"/>
  <c r="C242" i="150"/>
  <c r="AS242" i="150" s="1"/>
  <c r="AT241" i="150"/>
  <c r="AN241" i="150"/>
  <c r="AM241" i="150"/>
  <c r="AL241" i="150"/>
  <c r="AI241" i="150"/>
  <c r="Z241" i="150"/>
  <c r="AA241" i="150" s="1"/>
  <c r="AB241" i="150" s="1"/>
  <c r="Y241" i="150"/>
  <c r="X241" i="150"/>
  <c r="W241" i="150"/>
  <c r="C241" i="150"/>
  <c r="AS241" i="150" s="1"/>
  <c r="AT240" i="150"/>
  <c r="AN240" i="150"/>
  <c r="AM240" i="150"/>
  <c r="AL240" i="150"/>
  <c r="AI240" i="150"/>
  <c r="Z240" i="150"/>
  <c r="AA240" i="150" s="1"/>
  <c r="Y240" i="150"/>
  <c r="X240" i="150"/>
  <c r="W240" i="150"/>
  <c r="C240" i="150"/>
  <c r="AS240" i="150" s="1"/>
  <c r="AT239" i="150"/>
  <c r="AN239" i="150"/>
  <c r="AM239" i="150"/>
  <c r="AL239" i="150"/>
  <c r="AI239" i="150"/>
  <c r="Z239" i="150"/>
  <c r="AA239" i="150" s="1"/>
  <c r="Y239" i="150"/>
  <c r="X239" i="150"/>
  <c r="W239" i="150"/>
  <c r="C239" i="150"/>
  <c r="AS239" i="150" s="1"/>
  <c r="AT238" i="150"/>
  <c r="AN238" i="150"/>
  <c r="AM238" i="150"/>
  <c r="AL238" i="150"/>
  <c r="AI238" i="150"/>
  <c r="Z238" i="150"/>
  <c r="AA238" i="150" s="1"/>
  <c r="Y238" i="150"/>
  <c r="X238" i="150"/>
  <c r="W238" i="150"/>
  <c r="C238" i="150"/>
  <c r="AS238" i="150" s="1"/>
  <c r="AT237" i="150"/>
  <c r="AN237" i="150"/>
  <c r="AM237" i="150"/>
  <c r="AL237" i="150"/>
  <c r="AI237" i="150"/>
  <c r="Z237" i="150"/>
  <c r="AA237" i="150" s="1"/>
  <c r="Y237" i="150"/>
  <c r="X237" i="150"/>
  <c r="W237" i="150"/>
  <c r="C237" i="150"/>
  <c r="AS237" i="150" s="1"/>
  <c r="AT236" i="150"/>
  <c r="AS236" i="150"/>
  <c r="AN236" i="150"/>
  <c r="AM236" i="150"/>
  <c r="AL236" i="150"/>
  <c r="AI236" i="150"/>
  <c r="Z236" i="150"/>
  <c r="AA236" i="150" s="1"/>
  <c r="Y236" i="150"/>
  <c r="X236" i="150"/>
  <c r="W236" i="150"/>
  <c r="C236" i="150"/>
  <c r="AT235" i="150"/>
  <c r="AN235" i="150"/>
  <c r="AM235" i="150"/>
  <c r="AL235" i="150"/>
  <c r="AI235" i="150"/>
  <c r="Z235" i="150"/>
  <c r="AA235" i="150" s="1"/>
  <c r="Y235" i="150"/>
  <c r="X235" i="150"/>
  <c r="W235" i="150"/>
  <c r="C235" i="150"/>
  <c r="AS235" i="150" s="1"/>
  <c r="AT234" i="150"/>
  <c r="AN234" i="150"/>
  <c r="AM234" i="150"/>
  <c r="AL234" i="150"/>
  <c r="AI234" i="150"/>
  <c r="Z234" i="150"/>
  <c r="AA234" i="150" s="1"/>
  <c r="Y234" i="150"/>
  <c r="X234" i="150"/>
  <c r="W234" i="150"/>
  <c r="C234" i="150"/>
  <c r="AS234" i="150" s="1"/>
  <c r="AT233" i="150"/>
  <c r="AN233" i="150"/>
  <c r="AM233" i="150"/>
  <c r="AL233" i="150"/>
  <c r="AI233" i="150"/>
  <c r="Z233" i="150"/>
  <c r="AA233" i="150" s="1"/>
  <c r="Y233" i="150"/>
  <c r="X233" i="150"/>
  <c r="W233" i="150"/>
  <c r="C233" i="150"/>
  <c r="AS233" i="150" s="1"/>
  <c r="AT232" i="150"/>
  <c r="AN232" i="150"/>
  <c r="AM232" i="150"/>
  <c r="AL232" i="150"/>
  <c r="AI232" i="150"/>
  <c r="Z232" i="150"/>
  <c r="AA232" i="150" s="1"/>
  <c r="Y232" i="150"/>
  <c r="X232" i="150"/>
  <c r="W232" i="150"/>
  <c r="C232" i="150"/>
  <c r="AS232" i="150" s="1"/>
  <c r="AT231" i="150"/>
  <c r="AN231" i="150"/>
  <c r="AM231" i="150"/>
  <c r="AL231" i="150"/>
  <c r="AI231" i="150"/>
  <c r="Z231" i="150"/>
  <c r="AA231" i="150" s="1"/>
  <c r="Y231" i="150"/>
  <c r="X231" i="150"/>
  <c r="W231" i="150"/>
  <c r="C231" i="150"/>
  <c r="AS231" i="150" s="1"/>
  <c r="AT230" i="150"/>
  <c r="AN230" i="150"/>
  <c r="AM230" i="150"/>
  <c r="AL230" i="150"/>
  <c r="AI230" i="150"/>
  <c r="AA230" i="150"/>
  <c r="Z230" i="150"/>
  <c r="Y230" i="150"/>
  <c r="X230" i="150"/>
  <c r="W230" i="150"/>
  <c r="C230" i="150"/>
  <c r="AS230" i="150" s="1"/>
  <c r="AT229" i="150"/>
  <c r="AN229" i="150"/>
  <c r="AM229" i="150"/>
  <c r="AL229" i="150"/>
  <c r="AI229" i="150"/>
  <c r="Z229" i="150"/>
  <c r="AA229" i="150" s="1"/>
  <c r="AB229" i="150" s="1"/>
  <c r="Y229" i="150"/>
  <c r="X229" i="150"/>
  <c r="W229" i="150"/>
  <c r="C229" i="150"/>
  <c r="AS229" i="150" s="1"/>
  <c r="AT228" i="150"/>
  <c r="AN228" i="150"/>
  <c r="AM228" i="150"/>
  <c r="AL228" i="150"/>
  <c r="AI228" i="150"/>
  <c r="Z228" i="150"/>
  <c r="AA228" i="150" s="1"/>
  <c r="Y228" i="150"/>
  <c r="X228" i="150"/>
  <c r="W228" i="150"/>
  <c r="C228" i="150"/>
  <c r="AS228" i="150" s="1"/>
  <c r="AT227" i="150"/>
  <c r="AN227" i="150"/>
  <c r="AM227" i="150"/>
  <c r="AL227" i="150"/>
  <c r="AI227" i="150"/>
  <c r="Z227" i="150"/>
  <c r="AA227" i="150" s="1"/>
  <c r="Y227" i="150"/>
  <c r="X227" i="150"/>
  <c r="W227" i="150"/>
  <c r="C227" i="150"/>
  <c r="AS227" i="150" s="1"/>
  <c r="AT226" i="150"/>
  <c r="AN226" i="150"/>
  <c r="AM226" i="150"/>
  <c r="AL226" i="150"/>
  <c r="AI226" i="150"/>
  <c r="Z226" i="150"/>
  <c r="AA226" i="150" s="1"/>
  <c r="AB226" i="150" s="1"/>
  <c r="Y226" i="150"/>
  <c r="X226" i="150"/>
  <c r="W226" i="150"/>
  <c r="C226" i="150"/>
  <c r="AS226" i="150" s="1"/>
  <c r="AT225" i="150"/>
  <c r="AN225" i="150"/>
  <c r="AM225" i="150"/>
  <c r="AL225" i="150"/>
  <c r="AI225" i="150"/>
  <c r="Z225" i="150"/>
  <c r="AA225" i="150" s="1"/>
  <c r="AB225" i="150" s="1"/>
  <c r="Y225" i="150"/>
  <c r="X225" i="150"/>
  <c r="W225" i="150"/>
  <c r="C225" i="150"/>
  <c r="AS225" i="150" s="1"/>
  <c r="AT224" i="150"/>
  <c r="AN224" i="150"/>
  <c r="AM224" i="150"/>
  <c r="AL224" i="150"/>
  <c r="AI224" i="150"/>
  <c r="Z224" i="150"/>
  <c r="AA224" i="150" s="1"/>
  <c r="Y224" i="150"/>
  <c r="X224" i="150"/>
  <c r="W224" i="150"/>
  <c r="C224" i="150"/>
  <c r="AS224" i="150" s="1"/>
  <c r="AT223" i="150"/>
  <c r="AN223" i="150"/>
  <c r="AM223" i="150"/>
  <c r="AL223" i="150"/>
  <c r="AI223" i="150"/>
  <c r="Z223" i="150"/>
  <c r="AA223" i="150" s="1"/>
  <c r="Y223" i="150"/>
  <c r="X223" i="150"/>
  <c r="W223" i="150"/>
  <c r="C223" i="150"/>
  <c r="AS223" i="150" s="1"/>
  <c r="AT222" i="150"/>
  <c r="AS222" i="150"/>
  <c r="AN222" i="150"/>
  <c r="AM222" i="150"/>
  <c r="AL222" i="150"/>
  <c r="AI222" i="150"/>
  <c r="Z222" i="150"/>
  <c r="AA222" i="150" s="1"/>
  <c r="Y222" i="150"/>
  <c r="X222" i="150"/>
  <c r="W222" i="150"/>
  <c r="C222" i="150"/>
  <c r="AT221" i="150"/>
  <c r="AN221" i="150"/>
  <c r="AM221" i="150"/>
  <c r="AL221" i="150"/>
  <c r="AI221" i="150"/>
  <c r="Z221" i="150"/>
  <c r="AA221" i="150" s="1"/>
  <c r="Y221" i="150"/>
  <c r="X221" i="150"/>
  <c r="W221" i="150"/>
  <c r="C221" i="150"/>
  <c r="AS221" i="150" s="1"/>
  <c r="AT220" i="150"/>
  <c r="AN220" i="150"/>
  <c r="AM220" i="150"/>
  <c r="AL220" i="150"/>
  <c r="AI220" i="150"/>
  <c r="Z220" i="150"/>
  <c r="AA220" i="150" s="1"/>
  <c r="Y220" i="150"/>
  <c r="X220" i="150"/>
  <c r="W220" i="150"/>
  <c r="C220" i="150"/>
  <c r="AS220" i="150" s="1"/>
  <c r="AT219" i="150"/>
  <c r="AN219" i="150"/>
  <c r="AM219" i="150"/>
  <c r="AL219" i="150"/>
  <c r="AI219" i="150"/>
  <c r="Z219" i="150"/>
  <c r="AA219" i="150" s="1"/>
  <c r="Y219" i="150"/>
  <c r="X219" i="150"/>
  <c r="W219" i="150"/>
  <c r="C219" i="150"/>
  <c r="AS219" i="150" s="1"/>
  <c r="AT218" i="150"/>
  <c r="AN218" i="150"/>
  <c r="AM218" i="150"/>
  <c r="AL218" i="150"/>
  <c r="AI218" i="150"/>
  <c r="Z218" i="150"/>
  <c r="AA218" i="150" s="1"/>
  <c r="Y218" i="150"/>
  <c r="X218" i="150"/>
  <c r="W218" i="150"/>
  <c r="C218" i="150"/>
  <c r="AS218" i="150" s="1"/>
  <c r="AT217" i="150"/>
  <c r="AN217" i="150"/>
  <c r="AM217" i="150"/>
  <c r="AL217" i="150"/>
  <c r="AI217" i="150"/>
  <c r="Z217" i="150"/>
  <c r="AA217" i="150" s="1"/>
  <c r="Y217" i="150"/>
  <c r="X217" i="150"/>
  <c r="W217" i="150"/>
  <c r="C217" i="150"/>
  <c r="AS217" i="150" s="1"/>
  <c r="AT216" i="150"/>
  <c r="AN216" i="150"/>
  <c r="AM216" i="150"/>
  <c r="AL216" i="150"/>
  <c r="AI216" i="150"/>
  <c r="Z216" i="150"/>
  <c r="AA216" i="150" s="1"/>
  <c r="Y216" i="150"/>
  <c r="X216" i="150"/>
  <c r="W216" i="150"/>
  <c r="C216" i="150"/>
  <c r="AS216" i="150" s="1"/>
  <c r="AT215" i="150"/>
  <c r="AN215" i="150"/>
  <c r="AM215" i="150"/>
  <c r="AL215" i="150"/>
  <c r="AI215" i="150"/>
  <c r="Z215" i="150"/>
  <c r="AA215" i="150" s="1"/>
  <c r="Y215" i="150"/>
  <c r="X215" i="150"/>
  <c r="W215" i="150"/>
  <c r="C215" i="150"/>
  <c r="AS215" i="150" s="1"/>
  <c r="AT214" i="150"/>
  <c r="AN214" i="150"/>
  <c r="AM214" i="150"/>
  <c r="AL214" i="150"/>
  <c r="AI214" i="150"/>
  <c r="Z214" i="150"/>
  <c r="AA214" i="150" s="1"/>
  <c r="Y214" i="150"/>
  <c r="X214" i="150"/>
  <c r="W214" i="150"/>
  <c r="C214" i="150"/>
  <c r="AS214" i="150" s="1"/>
  <c r="AT213" i="150"/>
  <c r="AN213" i="150"/>
  <c r="AM213" i="150"/>
  <c r="AL213" i="150"/>
  <c r="AI213" i="150"/>
  <c r="Z213" i="150"/>
  <c r="AA213" i="150" s="1"/>
  <c r="Y213" i="150"/>
  <c r="X213" i="150"/>
  <c r="W213" i="150"/>
  <c r="C213" i="150"/>
  <c r="AS213" i="150" s="1"/>
  <c r="AT212" i="150"/>
  <c r="AN212" i="150"/>
  <c r="AM212" i="150"/>
  <c r="AL212" i="150"/>
  <c r="AI212" i="150"/>
  <c r="Z212" i="150"/>
  <c r="AA212" i="150" s="1"/>
  <c r="Y212" i="150"/>
  <c r="X212" i="150"/>
  <c r="W212" i="150"/>
  <c r="C212" i="150"/>
  <c r="AS212" i="150" s="1"/>
  <c r="AT211" i="150"/>
  <c r="AN211" i="150"/>
  <c r="AM211" i="150"/>
  <c r="AL211" i="150"/>
  <c r="AI211" i="150"/>
  <c r="Z211" i="150"/>
  <c r="AA211" i="150" s="1"/>
  <c r="Y211" i="150"/>
  <c r="X211" i="150"/>
  <c r="W211" i="150"/>
  <c r="C211" i="150"/>
  <c r="AS211" i="150" s="1"/>
  <c r="AT210" i="150"/>
  <c r="AN210" i="150"/>
  <c r="AM210" i="150"/>
  <c r="AL210" i="150"/>
  <c r="AI210" i="150"/>
  <c r="Z210" i="150"/>
  <c r="AA210" i="150" s="1"/>
  <c r="Y210" i="150"/>
  <c r="X210" i="150"/>
  <c r="W210" i="150"/>
  <c r="C210" i="150"/>
  <c r="AS210" i="150" s="1"/>
  <c r="AT209" i="150"/>
  <c r="AN209" i="150"/>
  <c r="AM209" i="150"/>
  <c r="AL209" i="150"/>
  <c r="AI209" i="150"/>
  <c r="Z209" i="150"/>
  <c r="AA209" i="150" s="1"/>
  <c r="Y209" i="150"/>
  <c r="X209" i="150"/>
  <c r="W209" i="150"/>
  <c r="C209" i="150"/>
  <c r="AS209" i="150" s="1"/>
  <c r="AT208" i="150"/>
  <c r="AN208" i="150"/>
  <c r="AM208" i="150"/>
  <c r="AL208" i="150"/>
  <c r="AI208" i="150"/>
  <c r="Z208" i="150"/>
  <c r="AA208" i="150" s="1"/>
  <c r="Y208" i="150"/>
  <c r="X208" i="150"/>
  <c r="W208" i="150"/>
  <c r="C208" i="150"/>
  <c r="AS208" i="150" s="1"/>
  <c r="AT207" i="150"/>
  <c r="AN207" i="150"/>
  <c r="AM207" i="150"/>
  <c r="AL207" i="150"/>
  <c r="AI207" i="150"/>
  <c r="Z207" i="150"/>
  <c r="AA207" i="150" s="1"/>
  <c r="Y207" i="150"/>
  <c r="X207" i="150"/>
  <c r="W207" i="150"/>
  <c r="C207" i="150"/>
  <c r="AS207" i="150" s="1"/>
  <c r="AT206" i="150"/>
  <c r="AN206" i="150"/>
  <c r="AM206" i="150"/>
  <c r="AL206" i="150"/>
  <c r="AI206" i="150"/>
  <c r="Z206" i="150"/>
  <c r="AA206" i="150" s="1"/>
  <c r="Y206" i="150"/>
  <c r="X206" i="150"/>
  <c r="W206" i="150"/>
  <c r="C206" i="150"/>
  <c r="AS206" i="150" s="1"/>
  <c r="AT205" i="150"/>
  <c r="AN205" i="150"/>
  <c r="AM205" i="150"/>
  <c r="AL205" i="150"/>
  <c r="AI205" i="150"/>
  <c r="Z205" i="150"/>
  <c r="AA205" i="150" s="1"/>
  <c r="Y205" i="150"/>
  <c r="X205" i="150"/>
  <c r="W205" i="150"/>
  <c r="C205" i="150"/>
  <c r="AS205" i="150" s="1"/>
  <c r="AT204" i="150"/>
  <c r="AN204" i="150"/>
  <c r="AM204" i="150"/>
  <c r="AL204" i="150"/>
  <c r="AI204" i="150"/>
  <c r="Z204" i="150"/>
  <c r="AA204" i="150" s="1"/>
  <c r="Y204" i="150"/>
  <c r="X204" i="150"/>
  <c r="W204" i="150"/>
  <c r="C204" i="150"/>
  <c r="AS204" i="150" s="1"/>
  <c r="AT203" i="150"/>
  <c r="AN203" i="150"/>
  <c r="AM203" i="150"/>
  <c r="AL203" i="150"/>
  <c r="AI203" i="150"/>
  <c r="Z203" i="150"/>
  <c r="AA203" i="150" s="1"/>
  <c r="Y203" i="150"/>
  <c r="X203" i="150"/>
  <c r="W203" i="150"/>
  <c r="C203" i="150"/>
  <c r="AS203" i="150" s="1"/>
  <c r="AT202" i="150"/>
  <c r="AN202" i="150"/>
  <c r="AM202" i="150"/>
  <c r="AL202" i="150"/>
  <c r="AI202" i="150"/>
  <c r="Z202" i="150"/>
  <c r="AA202" i="150" s="1"/>
  <c r="Y202" i="150"/>
  <c r="X202" i="150"/>
  <c r="W202" i="150"/>
  <c r="C202" i="150"/>
  <c r="AS202" i="150" s="1"/>
  <c r="AT201" i="150"/>
  <c r="AN201" i="150"/>
  <c r="AM201" i="150"/>
  <c r="AL201" i="150"/>
  <c r="AI201" i="150"/>
  <c r="Z201" i="150"/>
  <c r="AA201" i="150" s="1"/>
  <c r="Y201" i="150"/>
  <c r="X201" i="150"/>
  <c r="W201" i="150"/>
  <c r="C201" i="150"/>
  <c r="AS201" i="150" s="1"/>
  <c r="AT200" i="150"/>
  <c r="AN200" i="150"/>
  <c r="AM200" i="150"/>
  <c r="AL200" i="150"/>
  <c r="AI200" i="150"/>
  <c r="Z200" i="150"/>
  <c r="AA200" i="150" s="1"/>
  <c r="Y200" i="150"/>
  <c r="X200" i="150"/>
  <c r="W200" i="150"/>
  <c r="C200" i="150"/>
  <c r="AS200" i="150" s="1"/>
  <c r="AT199" i="150"/>
  <c r="AN199" i="150"/>
  <c r="AM199" i="150"/>
  <c r="AL199" i="150"/>
  <c r="AI199" i="150"/>
  <c r="Z199" i="150"/>
  <c r="AA199" i="150" s="1"/>
  <c r="Y199" i="150"/>
  <c r="X199" i="150"/>
  <c r="W199" i="150"/>
  <c r="C199" i="150"/>
  <c r="AS199" i="150" s="1"/>
  <c r="AT198" i="150"/>
  <c r="AN198" i="150"/>
  <c r="AM198" i="150"/>
  <c r="AL198" i="150"/>
  <c r="AI198" i="150"/>
  <c r="Z198" i="150"/>
  <c r="AA198" i="150" s="1"/>
  <c r="Y198" i="150"/>
  <c r="X198" i="150"/>
  <c r="W198" i="150"/>
  <c r="C198" i="150"/>
  <c r="AS198" i="150" s="1"/>
  <c r="AT197" i="150"/>
  <c r="AN197" i="150"/>
  <c r="AM197" i="150"/>
  <c r="AL197" i="150"/>
  <c r="AI197" i="150"/>
  <c r="Z197" i="150"/>
  <c r="AA197" i="150" s="1"/>
  <c r="Y197" i="150"/>
  <c r="X197" i="150"/>
  <c r="W197" i="150"/>
  <c r="C197" i="150"/>
  <c r="AS197" i="150" s="1"/>
  <c r="AT196" i="150"/>
  <c r="AN196" i="150"/>
  <c r="AM196" i="150"/>
  <c r="AL196" i="150"/>
  <c r="AI196" i="150"/>
  <c r="AA196" i="150"/>
  <c r="Z196" i="150"/>
  <c r="Y196" i="150"/>
  <c r="X196" i="150"/>
  <c r="W196" i="150"/>
  <c r="C196" i="150"/>
  <c r="AS196" i="150" s="1"/>
  <c r="AT195" i="150"/>
  <c r="AN195" i="150"/>
  <c r="AM195" i="150"/>
  <c r="AL195" i="150"/>
  <c r="AI195" i="150"/>
  <c r="Z195" i="150"/>
  <c r="AA195" i="150" s="1"/>
  <c r="Y195" i="150"/>
  <c r="X195" i="150"/>
  <c r="W195" i="150"/>
  <c r="C195" i="150"/>
  <c r="AS195" i="150" s="1"/>
  <c r="AT194" i="150"/>
  <c r="AN194" i="150"/>
  <c r="AM194" i="150"/>
  <c r="AL194" i="150"/>
  <c r="AI194" i="150"/>
  <c r="Z194" i="150"/>
  <c r="AA194" i="150" s="1"/>
  <c r="Y194" i="150"/>
  <c r="X194" i="150"/>
  <c r="W194" i="150"/>
  <c r="C194" i="150"/>
  <c r="AS194" i="150" s="1"/>
  <c r="AT193" i="150"/>
  <c r="AN193" i="150"/>
  <c r="AM193" i="150"/>
  <c r="AL193" i="150"/>
  <c r="AI193" i="150"/>
  <c r="Z193" i="150"/>
  <c r="AA193" i="150" s="1"/>
  <c r="Y193" i="150"/>
  <c r="X193" i="150"/>
  <c r="W193" i="150"/>
  <c r="C193" i="150"/>
  <c r="AS193" i="150" s="1"/>
  <c r="AT192" i="150"/>
  <c r="AN192" i="150"/>
  <c r="AM192" i="150"/>
  <c r="AL192" i="150"/>
  <c r="AI192" i="150"/>
  <c r="Z192" i="150"/>
  <c r="AA192" i="150" s="1"/>
  <c r="Y192" i="150"/>
  <c r="X192" i="150"/>
  <c r="W192" i="150"/>
  <c r="C192" i="150"/>
  <c r="AS192" i="150" s="1"/>
  <c r="AT191" i="150"/>
  <c r="AN191" i="150"/>
  <c r="AM191" i="150"/>
  <c r="AL191" i="150"/>
  <c r="AI191" i="150"/>
  <c r="Z191" i="150"/>
  <c r="AA191" i="150" s="1"/>
  <c r="Y191" i="150"/>
  <c r="X191" i="150"/>
  <c r="W191" i="150"/>
  <c r="C191" i="150"/>
  <c r="AS191" i="150" s="1"/>
  <c r="AT190" i="150"/>
  <c r="AN190" i="150"/>
  <c r="AM190" i="150"/>
  <c r="AL190" i="150"/>
  <c r="AI190" i="150"/>
  <c r="Z190" i="150"/>
  <c r="AA190" i="150" s="1"/>
  <c r="Y190" i="150"/>
  <c r="X190" i="150"/>
  <c r="W190" i="150"/>
  <c r="C190" i="150"/>
  <c r="AS190" i="150" s="1"/>
  <c r="AT189" i="150"/>
  <c r="AN189" i="150"/>
  <c r="AM189" i="150"/>
  <c r="AL189" i="150"/>
  <c r="AI189" i="150"/>
  <c r="Z189" i="150"/>
  <c r="AA189" i="150" s="1"/>
  <c r="Y189" i="150"/>
  <c r="X189" i="150"/>
  <c r="W189" i="150"/>
  <c r="C189" i="150"/>
  <c r="AS189" i="150" s="1"/>
  <c r="AT188" i="150"/>
  <c r="AN188" i="150"/>
  <c r="AM188" i="150"/>
  <c r="AL188" i="150"/>
  <c r="AI188" i="150"/>
  <c r="Z188" i="150"/>
  <c r="AA188" i="150" s="1"/>
  <c r="Y188" i="150"/>
  <c r="X188" i="150"/>
  <c r="W188" i="150"/>
  <c r="C188" i="150"/>
  <c r="AS188" i="150" s="1"/>
  <c r="AT187" i="150"/>
  <c r="AN187" i="150"/>
  <c r="AM187" i="150"/>
  <c r="AL187" i="150"/>
  <c r="AI187" i="150"/>
  <c r="Z187" i="150"/>
  <c r="AA187" i="150" s="1"/>
  <c r="Y187" i="150"/>
  <c r="X187" i="150"/>
  <c r="W187" i="150"/>
  <c r="C187" i="150"/>
  <c r="AS187" i="150" s="1"/>
  <c r="AT186" i="150"/>
  <c r="AN186" i="150"/>
  <c r="AM186" i="150"/>
  <c r="AL186" i="150"/>
  <c r="AI186" i="150"/>
  <c r="Z186" i="150"/>
  <c r="AA186" i="150" s="1"/>
  <c r="Y186" i="150"/>
  <c r="X186" i="150"/>
  <c r="W186" i="150"/>
  <c r="C186" i="150"/>
  <c r="AS186" i="150" s="1"/>
  <c r="AT185" i="150"/>
  <c r="AN185" i="150"/>
  <c r="AM185" i="150"/>
  <c r="AL185" i="150"/>
  <c r="AI185" i="150"/>
  <c r="Z185" i="150"/>
  <c r="AA185" i="150" s="1"/>
  <c r="Y185" i="150"/>
  <c r="X185" i="150"/>
  <c r="W185" i="150"/>
  <c r="C185" i="150"/>
  <c r="AS185" i="150" s="1"/>
  <c r="AT184" i="150"/>
  <c r="AN184" i="150"/>
  <c r="AM184" i="150"/>
  <c r="AL184" i="150"/>
  <c r="AI184" i="150"/>
  <c r="Z184" i="150"/>
  <c r="AA184" i="150" s="1"/>
  <c r="Y184" i="150"/>
  <c r="X184" i="150"/>
  <c r="W184" i="150"/>
  <c r="C184" i="150"/>
  <c r="AS184" i="150" s="1"/>
  <c r="AT183" i="150"/>
  <c r="AN183" i="150"/>
  <c r="AM183" i="150"/>
  <c r="AL183" i="150"/>
  <c r="AI183" i="150"/>
  <c r="Z183" i="150"/>
  <c r="AA183" i="150" s="1"/>
  <c r="Y183" i="150"/>
  <c r="X183" i="150"/>
  <c r="W183" i="150"/>
  <c r="C183" i="150"/>
  <c r="AS183" i="150" s="1"/>
  <c r="AT182" i="150"/>
  <c r="AN182" i="150"/>
  <c r="AM182" i="150"/>
  <c r="AL182" i="150"/>
  <c r="AI182" i="150"/>
  <c r="Z182" i="150"/>
  <c r="AA182" i="150" s="1"/>
  <c r="Y182" i="150"/>
  <c r="X182" i="150"/>
  <c r="W182" i="150"/>
  <c r="C182" i="150"/>
  <c r="AS182" i="150" s="1"/>
  <c r="AT181" i="150"/>
  <c r="AN181" i="150"/>
  <c r="AM181" i="150"/>
  <c r="AL181" i="150"/>
  <c r="AI181" i="150"/>
  <c r="Z181" i="150"/>
  <c r="AA181" i="150" s="1"/>
  <c r="Y181" i="150"/>
  <c r="X181" i="150"/>
  <c r="W181" i="150"/>
  <c r="C181" i="150"/>
  <c r="AS181" i="150" s="1"/>
  <c r="AT180" i="150"/>
  <c r="AN180" i="150"/>
  <c r="AM180" i="150"/>
  <c r="AL180" i="150"/>
  <c r="AI180" i="150"/>
  <c r="Z180" i="150"/>
  <c r="AA180" i="150" s="1"/>
  <c r="Y180" i="150"/>
  <c r="X180" i="150"/>
  <c r="W180" i="150"/>
  <c r="C180" i="150"/>
  <c r="AS180" i="150" s="1"/>
  <c r="AT179" i="150"/>
  <c r="AN179" i="150"/>
  <c r="AM179" i="150"/>
  <c r="AL179" i="150"/>
  <c r="AI179" i="150"/>
  <c r="Z179" i="150"/>
  <c r="AA179" i="150" s="1"/>
  <c r="Y179" i="150"/>
  <c r="X179" i="150"/>
  <c r="W179" i="150"/>
  <c r="C179" i="150"/>
  <c r="AS179" i="150" s="1"/>
  <c r="AT178" i="150"/>
  <c r="AN178" i="150"/>
  <c r="AM178" i="150"/>
  <c r="AL178" i="150"/>
  <c r="AI178" i="150"/>
  <c r="Z178" i="150"/>
  <c r="AA178" i="150" s="1"/>
  <c r="Y178" i="150"/>
  <c r="X178" i="150"/>
  <c r="W178" i="150"/>
  <c r="C178" i="150"/>
  <c r="AS178" i="150" s="1"/>
  <c r="AT177" i="150"/>
  <c r="AN177" i="150"/>
  <c r="AM177" i="150"/>
  <c r="AL177" i="150"/>
  <c r="AI177" i="150"/>
  <c r="Z177" i="150"/>
  <c r="AA177" i="150" s="1"/>
  <c r="Y177" i="150"/>
  <c r="X177" i="150"/>
  <c r="W177" i="150"/>
  <c r="C177" i="150"/>
  <c r="AS177" i="150" s="1"/>
  <c r="AT176" i="150"/>
  <c r="AN176" i="150"/>
  <c r="AM176" i="150"/>
  <c r="AL176" i="150"/>
  <c r="AI176" i="150"/>
  <c r="Z176" i="150"/>
  <c r="AA176" i="150" s="1"/>
  <c r="Y176" i="150"/>
  <c r="X176" i="150"/>
  <c r="W176" i="150"/>
  <c r="C176" i="150"/>
  <c r="AS176" i="150" s="1"/>
  <c r="AT175" i="150"/>
  <c r="AN175" i="150"/>
  <c r="AM175" i="150"/>
  <c r="AL175" i="150"/>
  <c r="AI175" i="150"/>
  <c r="Z175" i="150"/>
  <c r="AA175" i="150" s="1"/>
  <c r="Y175" i="150"/>
  <c r="X175" i="150"/>
  <c r="W175" i="150"/>
  <c r="C175" i="150"/>
  <c r="AS175" i="150" s="1"/>
  <c r="AT174" i="150"/>
  <c r="AN174" i="150"/>
  <c r="AM174" i="150"/>
  <c r="AL174" i="150"/>
  <c r="AI174" i="150"/>
  <c r="Z174" i="150"/>
  <c r="AA174" i="150" s="1"/>
  <c r="Y174" i="150"/>
  <c r="X174" i="150"/>
  <c r="W174" i="150"/>
  <c r="C174" i="150"/>
  <c r="AS174" i="150" s="1"/>
  <c r="AT173" i="150"/>
  <c r="AN173" i="150"/>
  <c r="AM173" i="150"/>
  <c r="AL173" i="150"/>
  <c r="AI173" i="150"/>
  <c r="Z173" i="150"/>
  <c r="AA173" i="150" s="1"/>
  <c r="Y173" i="150"/>
  <c r="X173" i="150"/>
  <c r="W173" i="150"/>
  <c r="C173" i="150"/>
  <c r="AS173" i="150" s="1"/>
  <c r="AT172" i="150"/>
  <c r="AN172" i="150"/>
  <c r="AM172" i="150"/>
  <c r="AL172" i="150"/>
  <c r="AI172" i="150"/>
  <c r="Z172" i="150"/>
  <c r="AA172" i="150" s="1"/>
  <c r="Y172" i="150"/>
  <c r="X172" i="150"/>
  <c r="W172" i="150"/>
  <c r="C172" i="150"/>
  <c r="AS172" i="150" s="1"/>
  <c r="AT171" i="150"/>
  <c r="AN171" i="150"/>
  <c r="AM171" i="150"/>
  <c r="AL171" i="150"/>
  <c r="AI171" i="150"/>
  <c r="Z171" i="150"/>
  <c r="AA171" i="150" s="1"/>
  <c r="Y171" i="150"/>
  <c r="X171" i="150"/>
  <c r="W171" i="150"/>
  <c r="C171" i="150"/>
  <c r="AS171" i="150" s="1"/>
  <c r="AT170" i="150"/>
  <c r="AN170" i="150"/>
  <c r="AM170" i="150"/>
  <c r="AL170" i="150"/>
  <c r="AI170" i="150"/>
  <c r="Z170" i="150"/>
  <c r="AA170" i="150" s="1"/>
  <c r="Y170" i="150"/>
  <c r="X170" i="150"/>
  <c r="W170" i="150"/>
  <c r="C170" i="150"/>
  <c r="AS170" i="150" s="1"/>
  <c r="AT169" i="150"/>
  <c r="AN169" i="150"/>
  <c r="AM169" i="150"/>
  <c r="AL169" i="150"/>
  <c r="AI169" i="150"/>
  <c r="Z169" i="150"/>
  <c r="AA169" i="150" s="1"/>
  <c r="Y169" i="150"/>
  <c r="X169" i="150"/>
  <c r="W169" i="150"/>
  <c r="C169" i="150"/>
  <c r="AS169" i="150" s="1"/>
  <c r="AT168" i="150"/>
  <c r="AN168" i="150"/>
  <c r="AM168" i="150"/>
  <c r="AL168" i="150"/>
  <c r="AI168" i="150"/>
  <c r="Z168" i="150"/>
  <c r="AA168" i="150" s="1"/>
  <c r="Y168" i="150"/>
  <c r="X168" i="150"/>
  <c r="W168" i="150"/>
  <c r="C168" i="150"/>
  <c r="AS168" i="150" s="1"/>
  <c r="AT167" i="150"/>
  <c r="AN167" i="150"/>
  <c r="AM167" i="150"/>
  <c r="AL167" i="150"/>
  <c r="AI167" i="150"/>
  <c r="Z167" i="150"/>
  <c r="AA167" i="150" s="1"/>
  <c r="Y167" i="150"/>
  <c r="X167" i="150"/>
  <c r="W167" i="150"/>
  <c r="C167" i="150"/>
  <c r="AS167" i="150" s="1"/>
  <c r="AT166" i="150"/>
  <c r="AN166" i="150"/>
  <c r="AM166" i="150"/>
  <c r="AL166" i="150"/>
  <c r="AI166" i="150"/>
  <c r="Z166" i="150"/>
  <c r="AA166" i="150" s="1"/>
  <c r="Y166" i="150"/>
  <c r="X166" i="150"/>
  <c r="W166" i="150"/>
  <c r="C166" i="150"/>
  <c r="AS166" i="150" s="1"/>
  <c r="AT165" i="150"/>
  <c r="AN165" i="150"/>
  <c r="AM165" i="150"/>
  <c r="AL165" i="150"/>
  <c r="AI165" i="150"/>
  <c r="Z165" i="150"/>
  <c r="AA165" i="150" s="1"/>
  <c r="Y165" i="150"/>
  <c r="X165" i="150"/>
  <c r="W165" i="150"/>
  <c r="C165" i="150"/>
  <c r="AS165" i="150" s="1"/>
  <c r="AT164" i="150"/>
  <c r="AN164" i="150"/>
  <c r="AM164" i="150"/>
  <c r="AL164" i="150"/>
  <c r="AI164" i="150"/>
  <c r="Z164" i="150"/>
  <c r="AA164" i="150" s="1"/>
  <c r="Y164" i="150"/>
  <c r="X164" i="150"/>
  <c r="W164" i="150"/>
  <c r="C164" i="150"/>
  <c r="AS164" i="150" s="1"/>
  <c r="AT163" i="150"/>
  <c r="AN163" i="150"/>
  <c r="AM163" i="150"/>
  <c r="AL163" i="150"/>
  <c r="AI163" i="150"/>
  <c r="Z163" i="150"/>
  <c r="AA163" i="150" s="1"/>
  <c r="Y163" i="150"/>
  <c r="X163" i="150"/>
  <c r="W163" i="150"/>
  <c r="C163" i="150"/>
  <c r="AS163" i="150" s="1"/>
  <c r="AT162" i="150"/>
  <c r="AN162" i="150"/>
  <c r="AM162" i="150"/>
  <c r="AL162" i="150"/>
  <c r="AI162" i="150"/>
  <c r="Z162" i="150"/>
  <c r="AA162" i="150" s="1"/>
  <c r="Y162" i="150"/>
  <c r="X162" i="150"/>
  <c r="W162" i="150"/>
  <c r="C162" i="150"/>
  <c r="AS162" i="150" s="1"/>
  <c r="AT161" i="150"/>
  <c r="AN161" i="150"/>
  <c r="AM161" i="150"/>
  <c r="AL161" i="150"/>
  <c r="AI161" i="150"/>
  <c r="Z161" i="150"/>
  <c r="AA161" i="150" s="1"/>
  <c r="Y161" i="150"/>
  <c r="X161" i="150"/>
  <c r="W161" i="150"/>
  <c r="C161" i="150"/>
  <c r="AS161" i="150" s="1"/>
  <c r="AT160" i="150"/>
  <c r="AN160" i="150"/>
  <c r="AM160" i="150"/>
  <c r="AL160" i="150"/>
  <c r="AI160" i="150"/>
  <c r="Z160" i="150"/>
  <c r="AA160" i="150" s="1"/>
  <c r="Y160" i="150"/>
  <c r="X160" i="150"/>
  <c r="W160" i="150"/>
  <c r="C160" i="150"/>
  <c r="AS160" i="150" s="1"/>
  <c r="AT159" i="150"/>
  <c r="AN159" i="150"/>
  <c r="AM159" i="150"/>
  <c r="AL159" i="150"/>
  <c r="AI159" i="150"/>
  <c r="Z159" i="150"/>
  <c r="AA159" i="150" s="1"/>
  <c r="Y159" i="150"/>
  <c r="X159" i="150"/>
  <c r="W159" i="150"/>
  <c r="C159" i="150"/>
  <c r="AS159" i="150" s="1"/>
  <c r="AT158" i="150"/>
  <c r="AN158" i="150"/>
  <c r="AM158" i="150"/>
  <c r="AL158" i="150"/>
  <c r="AI158" i="150"/>
  <c r="Z158" i="150"/>
  <c r="AA158" i="150" s="1"/>
  <c r="Y158" i="150"/>
  <c r="X158" i="150"/>
  <c r="W158" i="150"/>
  <c r="C158" i="150"/>
  <c r="AS158" i="150" s="1"/>
  <c r="AT157" i="150"/>
  <c r="AN157" i="150"/>
  <c r="AM157" i="150"/>
  <c r="AL157" i="150"/>
  <c r="AI157" i="150"/>
  <c r="Z157" i="150"/>
  <c r="AA157" i="150" s="1"/>
  <c r="Y157" i="150"/>
  <c r="X157" i="150"/>
  <c r="W157" i="150"/>
  <c r="C157" i="150"/>
  <c r="AS157" i="150" s="1"/>
  <c r="AT156" i="150"/>
  <c r="AS156" i="150"/>
  <c r="AN156" i="150"/>
  <c r="AM156" i="150"/>
  <c r="AL156" i="150"/>
  <c r="AI156" i="150"/>
  <c r="Z156" i="150"/>
  <c r="AA156" i="150" s="1"/>
  <c r="Y156" i="150"/>
  <c r="X156" i="150"/>
  <c r="W156" i="150"/>
  <c r="C156" i="150"/>
  <c r="AT155" i="150"/>
  <c r="AN155" i="150"/>
  <c r="AM155" i="150"/>
  <c r="AL155" i="150"/>
  <c r="AI155" i="150"/>
  <c r="Z155" i="150"/>
  <c r="AA155" i="150" s="1"/>
  <c r="Y155" i="150"/>
  <c r="X155" i="150"/>
  <c r="W155" i="150"/>
  <c r="C155" i="150"/>
  <c r="AS155" i="150" s="1"/>
  <c r="AT154" i="150"/>
  <c r="AN154" i="150"/>
  <c r="AM154" i="150"/>
  <c r="AL154" i="150"/>
  <c r="AI154" i="150"/>
  <c r="Z154" i="150"/>
  <c r="AA154" i="150" s="1"/>
  <c r="Y154" i="150"/>
  <c r="X154" i="150"/>
  <c r="W154" i="150"/>
  <c r="C154" i="150"/>
  <c r="AS154" i="150" s="1"/>
  <c r="AT153" i="150"/>
  <c r="AN153" i="150"/>
  <c r="AM153" i="150"/>
  <c r="AL153" i="150"/>
  <c r="AI153" i="150"/>
  <c r="AB153" i="150"/>
  <c r="Z153" i="150"/>
  <c r="Y153" i="150"/>
  <c r="X153" i="150"/>
  <c r="W153" i="150"/>
  <c r="C153" i="150"/>
  <c r="AS153" i="150" s="1"/>
  <c r="AT152" i="150"/>
  <c r="AN152" i="150"/>
  <c r="AM152" i="150"/>
  <c r="AL152" i="150"/>
  <c r="AI152" i="150"/>
  <c r="Z152" i="150"/>
  <c r="AA152" i="150" s="1"/>
  <c r="Y152" i="150"/>
  <c r="X152" i="150"/>
  <c r="W152" i="150"/>
  <c r="C152" i="150"/>
  <c r="AS152" i="150" s="1"/>
  <c r="AT151" i="150"/>
  <c r="AN151" i="150"/>
  <c r="AM151" i="150"/>
  <c r="AL151" i="150"/>
  <c r="AI151" i="150"/>
  <c r="Z151" i="150"/>
  <c r="AA151" i="150" s="1"/>
  <c r="Y151" i="150"/>
  <c r="X151" i="150"/>
  <c r="W151" i="150"/>
  <c r="C151" i="150"/>
  <c r="AS151" i="150" s="1"/>
  <c r="AT150" i="150"/>
  <c r="AN150" i="150"/>
  <c r="AM150" i="150"/>
  <c r="AL150" i="150"/>
  <c r="AI150" i="150"/>
  <c r="Z150" i="150"/>
  <c r="AA150" i="150" s="1"/>
  <c r="Y150" i="150"/>
  <c r="X150" i="150"/>
  <c r="W150" i="150"/>
  <c r="C150" i="150"/>
  <c r="AS150" i="150" s="1"/>
  <c r="AT149" i="150"/>
  <c r="AN149" i="150"/>
  <c r="AM149" i="150"/>
  <c r="AL149" i="150"/>
  <c r="AI149" i="150"/>
  <c r="Z149" i="150"/>
  <c r="AA149" i="150" s="1"/>
  <c r="Y149" i="150"/>
  <c r="X149" i="150"/>
  <c r="W149" i="150"/>
  <c r="C149" i="150"/>
  <c r="AS149" i="150" s="1"/>
  <c r="AT148" i="150"/>
  <c r="AN148" i="150"/>
  <c r="AM148" i="150"/>
  <c r="AL148" i="150"/>
  <c r="AI148" i="150"/>
  <c r="Z148" i="150"/>
  <c r="AA148" i="150" s="1"/>
  <c r="Y148" i="150"/>
  <c r="X148" i="150"/>
  <c r="W148" i="150"/>
  <c r="C148" i="150"/>
  <c r="AS148" i="150" s="1"/>
  <c r="AT147" i="150"/>
  <c r="AN147" i="150"/>
  <c r="AM147" i="150"/>
  <c r="AL147" i="150"/>
  <c r="AI147" i="150"/>
  <c r="AA147" i="150"/>
  <c r="Z147" i="150"/>
  <c r="Y147" i="150"/>
  <c r="X147" i="150"/>
  <c r="W147" i="150"/>
  <c r="C147" i="150"/>
  <c r="AS147" i="150" s="1"/>
  <c r="AT146" i="150"/>
  <c r="AN146" i="150"/>
  <c r="AM146" i="150"/>
  <c r="AL146" i="150"/>
  <c r="AI146" i="150"/>
  <c r="Z146" i="150"/>
  <c r="AA146" i="150" s="1"/>
  <c r="Y146" i="150"/>
  <c r="X146" i="150"/>
  <c r="W146" i="150"/>
  <c r="C146" i="150"/>
  <c r="AS146" i="150" s="1"/>
  <c r="AT145" i="150"/>
  <c r="AN145" i="150"/>
  <c r="AM145" i="150"/>
  <c r="AL145" i="150"/>
  <c r="AI145" i="150"/>
  <c r="Z145" i="150"/>
  <c r="AA145" i="150" s="1"/>
  <c r="Y145" i="150"/>
  <c r="X145" i="150"/>
  <c r="W145" i="150"/>
  <c r="C145" i="150"/>
  <c r="AS145" i="150" s="1"/>
  <c r="AT144" i="150"/>
  <c r="AN144" i="150"/>
  <c r="AM144" i="150"/>
  <c r="AL144" i="150"/>
  <c r="AI144" i="150"/>
  <c r="Z144" i="150"/>
  <c r="AA144" i="150" s="1"/>
  <c r="Y144" i="150"/>
  <c r="X144" i="150"/>
  <c r="W144" i="150"/>
  <c r="C144" i="150"/>
  <c r="AS144" i="150" s="1"/>
  <c r="AT143" i="150"/>
  <c r="AN143" i="150"/>
  <c r="AM143" i="150"/>
  <c r="AL143" i="150"/>
  <c r="AI143" i="150"/>
  <c r="Z143" i="150"/>
  <c r="AA143" i="150" s="1"/>
  <c r="Y143" i="150"/>
  <c r="X143" i="150"/>
  <c r="W143" i="150"/>
  <c r="C143" i="150"/>
  <c r="AS143" i="150" s="1"/>
  <c r="AT142" i="150"/>
  <c r="AN142" i="150"/>
  <c r="AM142" i="150"/>
  <c r="AL142" i="150"/>
  <c r="AI142" i="150"/>
  <c r="Z142" i="150"/>
  <c r="AA142" i="150" s="1"/>
  <c r="Y142" i="150"/>
  <c r="X142" i="150"/>
  <c r="W142" i="150"/>
  <c r="C142" i="150"/>
  <c r="AS142" i="150" s="1"/>
  <c r="AT141" i="150"/>
  <c r="AN141" i="150"/>
  <c r="AM141" i="150"/>
  <c r="AL141" i="150"/>
  <c r="AI141" i="150"/>
  <c r="Z141" i="150"/>
  <c r="AA141" i="150" s="1"/>
  <c r="Y141" i="150"/>
  <c r="X141" i="150"/>
  <c r="W141" i="150"/>
  <c r="C141" i="150"/>
  <c r="AS141" i="150" s="1"/>
  <c r="AT140" i="150"/>
  <c r="AN140" i="150"/>
  <c r="AM140" i="150"/>
  <c r="AL140" i="150"/>
  <c r="AI140" i="150"/>
  <c r="Z140" i="150"/>
  <c r="AA140" i="150" s="1"/>
  <c r="Y140" i="150"/>
  <c r="X140" i="150"/>
  <c r="W140" i="150"/>
  <c r="C140" i="150"/>
  <c r="AS140" i="150" s="1"/>
  <c r="AT139" i="150"/>
  <c r="AN139" i="150"/>
  <c r="AM139" i="150"/>
  <c r="AL139" i="150"/>
  <c r="AI139" i="150"/>
  <c r="Z139" i="150"/>
  <c r="AA139" i="150" s="1"/>
  <c r="Y139" i="150"/>
  <c r="X139" i="150"/>
  <c r="W139" i="150"/>
  <c r="C139" i="150"/>
  <c r="AS139" i="150" s="1"/>
  <c r="AT138" i="150"/>
  <c r="AN138" i="150"/>
  <c r="AM138" i="150"/>
  <c r="AL138" i="150"/>
  <c r="AI138" i="150"/>
  <c r="Z138" i="150"/>
  <c r="AA138" i="150" s="1"/>
  <c r="Y138" i="150"/>
  <c r="X138" i="150"/>
  <c r="W138" i="150"/>
  <c r="C138" i="150"/>
  <c r="AS138" i="150" s="1"/>
  <c r="AT137" i="150"/>
  <c r="AN137" i="150"/>
  <c r="AM137" i="150"/>
  <c r="AL137" i="150"/>
  <c r="AI137" i="150"/>
  <c r="Z137" i="150"/>
  <c r="AA137" i="150" s="1"/>
  <c r="Y137" i="150"/>
  <c r="X137" i="150"/>
  <c r="W137" i="150"/>
  <c r="C137" i="150"/>
  <c r="AS137" i="150" s="1"/>
  <c r="AT136" i="150"/>
  <c r="AN136" i="150"/>
  <c r="AM136" i="150"/>
  <c r="AL136" i="150"/>
  <c r="AI136" i="150"/>
  <c r="Z136" i="150"/>
  <c r="AA136" i="150" s="1"/>
  <c r="Y136" i="150"/>
  <c r="X136" i="150"/>
  <c r="W136" i="150"/>
  <c r="C136" i="150"/>
  <c r="AS136" i="150" s="1"/>
  <c r="AT135" i="150"/>
  <c r="AN135" i="150"/>
  <c r="AM135" i="150"/>
  <c r="AL135" i="150"/>
  <c r="AI135" i="150"/>
  <c r="Z135" i="150"/>
  <c r="AA135" i="150" s="1"/>
  <c r="Y135" i="150"/>
  <c r="X135" i="150"/>
  <c r="W135" i="150"/>
  <c r="C135" i="150"/>
  <c r="AS135" i="150" s="1"/>
  <c r="AT134" i="150"/>
  <c r="AN134" i="150"/>
  <c r="AM134" i="150"/>
  <c r="AL134" i="150"/>
  <c r="AI134" i="150"/>
  <c r="Z134" i="150"/>
  <c r="AA134" i="150" s="1"/>
  <c r="Y134" i="150"/>
  <c r="X134" i="150"/>
  <c r="W134" i="150"/>
  <c r="C134" i="150"/>
  <c r="AS134" i="150" s="1"/>
  <c r="AT133" i="150"/>
  <c r="AN133" i="150"/>
  <c r="AM133" i="150"/>
  <c r="AL133" i="150"/>
  <c r="AI133" i="150"/>
  <c r="Z133" i="150"/>
  <c r="AA133" i="150" s="1"/>
  <c r="Y133" i="150"/>
  <c r="X133" i="150"/>
  <c r="W133" i="150"/>
  <c r="C133" i="150"/>
  <c r="AS133" i="150" s="1"/>
  <c r="AT132" i="150"/>
  <c r="AN132" i="150"/>
  <c r="AM132" i="150"/>
  <c r="AL132" i="150"/>
  <c r="AI132" i="150"/>
  <c r="Z132" i="150"/>
  <c r="AA132" i="150" s="1"/>
  <c r="Y132" i="150"/>
  <c r="X132" i="150"/>
  <c r="W132" i="150"/>
  <c r="C132" i="150"/>
  <c r="AS132" i="150" s="1"/>
  <c r="AT131" i="150"/>
  <c r="AN131" i="150"/>
  <c r="AM131" i="150"/>
  <c r="AL131" i="150"/>
  <c r="AI131" i="150"/>
  <c r="Z131" i="150"/>
  <c r="AA131" i="150" s="1"/>
  <c r="Y131" i="150"/>
  <c r="X131" i="150"/>
  <c r="W131" i="150"/>
  <c r="C131" i="150"/>
  <c r="AS131" i="150" s="1"/>
  <c r="AT130" i="150"/>
  <c r="AN130" i="150"/>
  <c r="AM130" i="150"/>
  <c r="AL130" i="150"/>
  <c r="AI130" i="150"/>
  <c r="Z130" i="150"/>
  <c r="AA130" i="150" s="1"/>
  <c r="Y130" i="150"/>
  <c r="X130" i="150"/>
  <c r="W130" i="150"/>
  <c r="C130" i="150"/>
  <c r="AS130" i="150" s="1"/>
  <c r="AT129" i="150"/>
  <c r="AN129" i="150"/>
  <c r="AM129" i="150"/>
  <c r="AL129" i="150"/>
  <c r="AI129" i="150"/>
  <c r="Z129" i="150"/>
  <c r="AA129" i="150" s="1"/>
  <c r="Y129" i="150"/>
  <c r="X129" i="150"/>
  <c r="W129" i="150"/>
  <c r="C129" i="150"/>
  <c r="AS129" i="150" s="1"/>
  <c r="AT128" i="150"/>
  <c r="AN128" i="150"/>
  <c r="AM128" i="150"/>
  <c r="AL128" i="150"/>
  <c r="AI128" i="150"/>
  <c r="Z128" i="150"/>
  <c r="AA128" i="150" s="1"/>
  <c r="Y128" i="150"/>
  <c r="X128" i="150"/>
  <c r="W128" i="150"/>
  <c r="C128" i="150"/>
  <c r="AS128" i="150" s="1"/>
  <c r="AT127" i="150"/>
  <c r="AN127" i="150"/>
  <c r="AM127" i="150"/>
  <c r="AL127" i="150"/>
  <c r="AI127" i="150"/>
  <c r="Z127" i="150"/>
  <c r="AA127" i="150" s="1"/>
  <c r="Y127" i="150"/>
  <c r="X127" i="150"/>
  <c r="W127" i="150"/>
  <c r="C127" i="150"/>
  <c r="AS127" i="150" s="1"/>
  <c r="AT126" i="150"/>
  <c r="AN126" i="150"/>
  <c r="AM126" i="150"/>
  <c r="AL126" i="150"/>
  <c r="AI126" i="150"/>
  <c r="Z126" i="150"/>
  <c r="AA126" i="150" s="1"/>
  <c r="Y126" i="150"/>
  <c r="X126" i="150"/>
  <c r="W126" i="150"/>
  <c r="C126" i="150"/>
  <c r="AS126" i="150" s="1"/>
  <c r="AT125" i="150"/>
  <c r="AN125" i="150"/>
  <c r="AM125" i="150"/>
  <c r="AL125" i="150"/>
  <c r="AI125" i="150"/>
  <c r="Z125" i="150"/>
  <c r="AA125" i="150" s="1"/>
  <c r="Y125" i="150"/>
  <c r="X125" i="150"/>
  <c r="W125" i="150"/>
  <c r="C125" i="150"/>
  <c r="AS125" i="150" s="1"/>
  <c r="AT124" i="150"/>
  <c r="AN124" i="150"/>
  <c r="AM124" i="150"/>
  <c r="AL124" i="150"/>
  <c r="AI124" i="150"/>
  <c r="Z124" i="150"/>
  <c r="AA124" i="150" s="1"/>
  <c r="Y124" i="150"/>
  <c r="X124" i="150"/>
  <c r="W124" i="150"/>
  <c r="C124" i="150"/>
  <c r="AS124" i="150" s="1"/>
  <c r="AT123" i="150"/>
  <c r="AN123" i="150"/>
  <c r="AM123" i="150"/>
  <c r="AL123" i="150"/>
  <c r="AI123" i="150"/>
  <c r="AH123" i="150"/>
  <c r="AG123" i="150"/>
  <c r="AF123" i="150"/>
  <c r="AE123" i="150"/>
  <c r="AD123" i="150"/>
  <c r="Z123" i="150"/>
  <c r="AA123" i="150" s="1"/>
  <c r="Y123" i="150"/>
  <c r="X123" i="150"/>
  <c r="W123" i="150"/>
  <c r="C123" i="150"/>
  <c r="AS123" i="150" s="1"/>
  <c r="AT122" i="150"/>
  <c r="AN122" i="150"/>
  <c r="AM122" i="150"/>
  <c r="AL122" i="150"/>
  <c r="AI122" i="150"/>
  <c r="AH122" i="150"/>
  <c r="AG122" i="150"/>
  <c r="AF122" i="150"/>
  <c r="AE122" i="150"/>
  <c r="AD122" i="150"/>
  <c r="Z122" i="150"/>
  <c r="AA122" i="150" s="1"/>
  <c r="Y122" i="150"/>
  <c r="X122" i="150"/>
  <c r="W122" i="150"/>
  <c r="C122" i="150"/>
  <c r="AS122" i="150" s="1"/>
  <c r="AT121" i="150"/>
  <c r="AN121" i="150"/>
  <c r="AM121" i="150"/>
  <c r="AL121" i="150"/>
  <c r="AI121" i="150"/>
  <c r="AH121" i="150"/>
  <c r="AG121" i="150"/>
  <c r="AF121" i="150"/>
  <c r="AE121" i="150"/>
  <c r="AD121" i="150"/>
  <c r="Z121" i="150"/>
  <c r="AA121" i="150" s="1"/>
  <c r="Y121" i="150"/>
  <c r="X121" i="150"/>
  <c r="W121" i="150"/>
  <c r="C121" i="150"/>
  <c r="AS121" i="150" s="1"/>
  <c r="AT120" i="150"/>
  <c r="AN120" i="150"/>
  <c r="AM120" i="150"/>
  <c r="AL120" i="150"/>
  <c r="AI120" i="150"/>
  <c r="AH120" i="150"/>
  <c r="AG120" i="150"/>
  <c r="AF120" i="150"/>
  <c r="AE120" i="150"/>
  <c r="AD120" i="150"/>
  <c r="Z120" i="150"/>
  <c r="AA120" i="150" s="1"/>
  <c r="Y120" i="150"/>
  <c r="X120" i="150"/>
  <c r="W120" i="150"/>
  <c r="C120" i="150"/>
  <c r="AS120" i="150" s="1"/>
  <c r="AT119" i="150"/>
  <c r="AN119" i="150"/>
  <c r="AM119" i="150"/>
  <c r="AL119" i="150"/>
  <c r="AI119" i="150"/>
  <c r="AH119" i="150"/>
  <c r="AG119" i="150"/>
  <c r="AF119" i="150"/>
  <c r="AE119" i="150"/>
  <c r="AD119" i="150"/>
  <c r="Z119" i="150"/>
  <c r="AA119" i="150" s="1"/>
  <c r="Y119" i="150"/>
  <c r="X119" i="150"/>
  <c r="W119" i="150"/>
  <c r="C119" i="150"/>
  <c r="AS119" i="150" s="1"/>
  <c r="AT118" i="150"/>
  <c r="AN118" i="150"/>
  <c r="AM118" i="150"/>
  <c r="AL118" i="150"/>
  <c r="AI118" i="150"/>
  <c r="AH118" i="150"/>
  <c r="AG118" i="150"/>
  <c r="AF118" i="150"/>
  <c r="AE118" i="150"/>
  <c r="AD118" i="150"/>
  <c r="Z118" i="150"/>
  <c r="AA118" i="150" s="1"/>
  <c r="Y118" i="150"/>
  <c r="X118" i="150"/>
  <c r="W118" i="150"/>
  <c r="C118" i="150"/>
  <c r="AS118" i="150" s="1"/>
  <c r="AT117" i="150"/>
  <c r="AN117" i="150"/>
  <c r="AM117" i="150"/>
  <c r="AL117" i="150"/>
  <c r="AI117" i="150"/>
  <c r="AH117" i="150"/>
  <c r="AG117" i="150"/>
  <c r="AF117" i="150"/>
  <c r="AE117" i="150"/>
  <c r="AD117" i="150"/>
  <c r="AA117" i="150"/>
  <c r="Z117" i="150"/>
  <c r="Y117" i="150"/>
  <c r="X117" i="150"/>
  <c r="W117" i="150"/>
  <c r="P117" i="150"/>
  <c r="P118" i="150" s="1"/>
  <c r="P119" i="150" s="1"/>
  <c r="C117" i="150"/>
  <c r="AS117" i="150" s="1"/>
  <c r="AT116" i="150"/>
  <c r="AN116" i="150"/>
  <c r="AM116" i="150"/>
  <c r="AL116" i="150"/>
  <c r="AI116" i="150"/>
  <c r="AH116" i="150"/>
  <c r="AG116" i="150"/>
  <c r="AF116" i="150"/>
  <c r="AE116" i="150"/>
  <c r="AD116" i="150"/>
  <c r="Z116" i="150"/>
  <c r="AA116" i="150" s="1"/>
  <c r="Y116" i="150"/>
  <c r="X116" i="150"/>
  <c r="W116" i="150"/>
  <c r="C116" i="150"/>
  <c r="AS116" i="150" s="1"/>
  <c r="AT115" i="150"/>
  <c r="AN115" i="150"/>
  <c r="AM115" i="150"/>
  <c r="AL115" i="150"/>
  <c r="AI115" i="150"/>
  <c r="AH115" i="150"/>
  <c r="AG115" i="150"/>
  <c r="AF115" i="150"/>
  <c r="AE115" i="150"/>
  <c r="AD115" i="150"/>
  <c r="Z115" i="150"/>
  <c r="AA115" i="150" s="1"/>
  <c r="Y115" i="150"/>
  <c r="X115" i="150"/>
  <c r="W115" i="150"/>
  <c r="C115" i="150"/>
  <c r="AS115" i="150" s="1"/>
  <c r="AT114" i="150"/>
  <c r="AN114" i="150"/>
  <c r="AM114" i="150"/>
  <c r="AL114" i="150"/>
  <c r="AI114" i="150"/>
  <c r="AH114" i="150"/>
  <c r="AG114" i="150"/>
  <c r="AF114" i="150"/>
  <c r="AE114" i="150"/>
  <c r="AD114" i="150"/>
  <c r="Z114" i="150"/>
  <c r="AA114" i="150" s="1"/>
  <c r="Y114" i="150"/>
  <c r="X114" i="150"/>
  <c r="W114" i="150"/>
  <c r="C114" i="150"/>
  <c r="AS114" i="150" s="1"/>
  <c r="AT113" i="150"/>
  <c r="AN113" i="150"/>
  <c r="AM113" i="150"/>
  <c r="AL113" i="150"/>
  <c r="AI113" i="150"/>
  <c r="AH113" i="150"/>
  <c r="AG113" i="150"/>
  <c r="AF113" i="150"/>
  <c r="AE113" i="150"/>
  <c r="AD113" i="150"/>
  <c r="Z113" i="150"/>
  <c r="AA113" i="150" s="1"/>
  <c r="Y113" i="150"/>
  <c r="X113" i="150"/>
  <c r="W113" i="150"/>
  <c r="C113" i="150"/>
  <c r="AS113" i="150" s="1"/>
  <c r="AT112" i="150"/>
  <c r="AN112" i="150"/>
  <c r="AM112" i="150"/>
  <c r="AL112" i="150"/>
  <c r="AI112" i="150"/>
  <c r="AH112" i="150"/>
  <c r="AG112" i="150"/>
  <c r="AF112" i="150"/>
  <c r="AE112" i="150"/>
  <c r="AD112" i="150"/>
  <c r="Z112" i="150"/>
  <c r="AA112" i="150" s="1"/>
  <c r="Y112" i="150"/>
  <c r="X112" i="150"/>
  <c r="W112" i="150"/>
  <c r="C112" i="150"/>
  <c r="AS112" i="150" s="1"/>
  <c r="AT111" i="150"/>
  <c r="AN111" i="150"/>
  <c r="AM111" i="150"/>
  <c r="AL111" i="150"/>
  <c r="AI111" i="150"/>
  <c r="AH111" i="150"/>
  <c r="AG111" i="150"/>
  <c r="AF111" i="150"/>
  <c r="AE111" i="150"/>
  <c r="AD111" i="150"/>
  <c r="Z111" i="150"/>
  <c r="AA111" i="150" s="1"/>
  <c r="Y111" i="150"/>
  <c r="X111" i="150"/>
  <c r="W111" i="150"/>
  <c r="C111" i="150"/>
  <c r="AS111" i="150" s="1"/>
  <c r="AT110" i="150"/>
  <c r="AN110" i="150"/>
  <c r="AM110" i="150"/>
  <c r="AL110" i="150"/>
  <c r="AI110" i="150"/>
  <c r="AH110" i="150"/>
  <c r="AG110" i="150"/>
  <c r="AF110" i="150"/>
  <c r="AE110" i="150"/>
  <c r="AD110" i="150"/>
  <c r="Z110" i="150"/>
  <c r="AA110" i="150" s="1"/>
  <c r="Y110" i="150"/>
  <c r="X110" i="150"/>
  <c r="W110" i="150"/>
  <c r="C110" i="150"/>
  <c r="AS110" i="150" s="1"/>
  <c r="AT109" i="150"/>
  <c r="AN109" i="150"/>
  <c r="AM109" i="150"/>
  <c r="AL109" i="150"/>
  <c r="AI109" i="150"/>
  <c r="AH109" i="150"/>
  <c r="AG109" i="150"/>
  <c r="AF109" i="150"/>
  <c r="AE109" i="150"/>
  <c r="AD109" i="150"/>
  <c r="Z109" i="150"/>
  <c r="AA109" i="150" s="1"/>
  <c r="Y109" i="150"/>
  <c r="X109" i="150"/>
  <c r="W109" i="150"/>
  <c r="C109" i="150"/>
  <c r="AS109" i="150" s="1"/>
  <c r="AT108" i="150"/>
  <c r="AN108" i="150"/>
  <c r="AM108" i="150"/>
  <c r="AL108" i="150"/>
  <c r="AI108" i="150"/>
  <c r="AH108" i="150"/>
  <c r="AG108" i="150"/>
  <c r="AF108" i="150"/>
  <c r="AE108" i="150"/>
  <c r="AD108" i="150"/>
  <c r="Z108" i="150"/>
  <c r="AA108" i="150" s="1"/>
  <c r="Y108" i="150"/>
  <c r="X108" i="150"/>
  <c r="W108" i="150"/>
  <c r="C108" i="150"/>
  <c r="AS108" i="150" s="1"/>
  <c r="AT107" i="150"/>
  <c r="AN107" i="150"/>
  <c r="AM107" i="150"/>
  <c r="AL107" i="150"/>
  <c r="AI107" i="150"/>
  <c r="AH107" i="150"/>
  <c r="AG107" i="150"/>
  <c r="AF107" i="150"/>
  <c r="AE107" i="150"/>
  <c r="AD107" i="150"/>
  <c r="Z107" i="150"/>
  <c r="AA107" i="150" s="1"/>
  <c r="Y107" i="150"/>
  <c r="X107" i="150"/>
  <c r="W107" i="150"/>
  <c r="C107" i="150"/>
  <c r="AS107" i="150" s="1"/>
  <c r="AT106" i="150"/>
  <c r="AN106" i="150"/>
  <c r="AM106" i="150"/>
  <c r="AL106" i="150"/>
  <c r="AI106" i="150"/>
  <c r="AH106" i="150"/>
  <c r="AG106" i="150"/>
  <c r="AF106" i="150"/>
  <c r="AE106" i="150"/>
  <c r="AD106" i="150"/>
  <c r="Z106" i="150"/>
  <c r="AA106" i="150" s="1"/>
  <c r="Y106" i="150"/>
  <c r="X106" i="150"/>
  <c r="W106" i="150"/>
  <c r="C106" i="150"/>
  <c r="AS106" i="150" s="1"/>
  <c r="AT105" i="150"/>
  <c r="AN105" i="150"/>
  <c r="AM105" i="150"/>
  <c r="AL105" i="150"/>
  <c r="AI105" i="150"/>
  <c r="AH105" i="150"/>
  <c r="AG105" i="150"/>
  <c r="AF105" i="150"/>
  <c r="AE105" i="150"/>
  <c r="AD105" i="150"/>
  <c r="Z105" i="150"/>
  <c r="AA105" i="150" s="1"/>
  <c r="Y105" i="150"/>
  <c r="X105" i="150"/>
  <c r="W105" i="150"/>
  <c r="C105" i="150"/>
  <c r="AS105" i="150" s="1"/>
  <c r="AT104" i="150"/>
  <c r="AN104" i="150"/>
  <c r="AM104" i="150"/>
  <c r="AL104" i="150"/>
  <c r="AI104" i="150"/>
  <c r="AH104" i="150"/>
  <c r="AG104" i="150"/>
  <c r="AF104" i="150"/>
  <c r="AE104" i="150"/>
  <c r="AD104" i="150"/>
  <c r="Z104" i="150"/>
  <c r="AA104" i="150" s="1"/>
  <c r="Y104" i="150"/>
  <c r="X104" i="150"/>
  <c r="W104" i="150"/>
  <c r="C104" i="150"/>
  <c r="AS104" i="150" s="1"/>
  <c r="AT103" i="150"/>
  <c r="AN103" i="150"/>
  <c r="AM103" i="150"/>
  <c r="AL103" i="150"/>
  <c r="AI103" i="150"/>
  <c r="AH103" i="150"/>
  <c r="AG103" i="150"/>
  <c r="AF103" i="150"/>
  <c r="AE103" i="150"/>
  <c r="AD103" i="150"/>
  <c r="Z103" i="150"/>
  <c r="AA103" i="150" s="1"/>
  <c r="Y103" i="150"/>
  <c r="X103" i="150"/>
  <c r="W103" i="150"/>
  <c r="C103" i="150"/>
  <c r="AS103" i="150" s="1"/>
  <c r="AT102" i="150"/>
  <c r="AN102" i="150"/>
  <c r="AM102" i="150"/>
  <c r="AL102" i="150"/>
  <c r="AI102" i="150"/>
  <c r="AH102" i="150"/>
  <c r="AG102" i="150"/>
  <c r="AF102" i="150"/>
  <c r="AE102" i="150"/>
  <c r="AD102" i="150"/>
  <c r="Z102" i="150"/>
  <c r="AA102" i="150" s="1"/>
  <c r="Y102" i="150"/>
  <c r="X102" i="150"/>
  <c r="W102" i="150"/>
  <c r="C102" i="150"/>
  <c r="AS102" i="150" s="1"/>
  <c r="AT101" i="150"/>
  <c r="AN101" i="150"/>
  <c r="AM101" i="150"/>
  <c r="AL101" i="150"/>
  <c r="AI101" i="150"/>
  <c r="AH101" i="150"/>
  <c r="AG101" i="150"/>
  <c r="AF101" i="150"/>
  <c r="AE101" i="150"/>
  <c r="AD101" i="150"/>
  <c r="Z101" i="150"/>
  <c r="AA101" i="150" s="1"/>
  <c r="Y101" i="150"/>
  <c r="X101" i="150"/>
  <c r="W101" i="150"/>
  <c r="C101" i="150"/>
  <c r="AS101" i="150" s="1"/>
  <c r="AT100" i="150"/>
  <c r="AN100" i="150"/>
  <c r="AM100" i="150"/>
  <c r="AL100" i="150"/>
  <c r="AI100" i="150"/>
  <c r="AH100" i="150"/>
  <c r="AG100" i="150"/>
  <c r="AF100" i="150"/>
  <c r="AE100" i="150"/>
  <c r="AD100" i="150"/>
  <c r="Z100" i="150"/>
  <c r="AA100" i="150" s="1"/>
  <c r="Y100" i="150"/>
  <c r="X100" i="150"/>
  <c r="W100" i="150"/>
  <c r="C100" i="150"/>
  <c r="AS100" i="150" s="1"/>
  <c r="AT99" i="150"/>
  <c r="AN99" i="150"/>
  <c r="AM99" i="150"/>
  <c r="AL99" i="150"/>
  <c r="AI99" i="150"/>
  <c r="AH99" i="150"/>
  <c r="AG99" i="150"/>
  <c r="AF99" i="150"/>
  <c r="AE99" i="150"/>
  <c r="AD99" i="150"/>
  <c r="Z99" i="150"/>
  <c r="AA99" i="150" s="1"/>
  <c r="Y99" i="150"/>
  <c r="X99" i="150"/>
  <c r="W99" i="150"/>
  <c r="C99" i="150"/>
  <c r="AS99" i="150" s="1"/>
  <c r="AT98" i="150"/>
  <c r="AN98" i="150"/>
  <c r="AM98" i="150"/>
  <c r="AL98" i="150"/>
  <c r="AI98" i="150"/>
  <c r="AH98" i="150"/>
  <c r="AG98" i="150"/>
  <c r="AF98" i="150"/>
  <c r="AE98" i="150"/>
  <c r="AD98" i="150"/>
  <c r="Z98" i="150"/>
  <c r="AA98" i="150" s="1"/>
  <c r="Y98" i="150"/>
  <c r="X98" i="150"/>
  <c r="W98" i="150"/>
  <c r="C98" i="150"/>
  <c r="AS98" i="150" s="1"/>
  <c r="AT97" i="150"/>
  <c r="AN97" i="150"/>
  <c r="AM97" i="150"/>
  <c r="AL97" i="150"/>
  <c r="AI97" i="150"/>
  <c r="AH97" i="150"/>
  <c r="AG97" i="150"/>
  <c r="AF97" i="150"/>
  <c r="AE97" i="150"/>
  <c r="AD97" i="150"/>
  <c r="Z97" i="150"/>
  <c r="AA97" i="150" s="1"/>
  <c r="Y97" i="150"/>
  <c r="X97" i="150"/>
  <c r="W97" i="150"/>
  <c r="C97" i="150"/>
  <c r="AS97" i="150" s="1"/>
  <c r="AT96" i="150"/>
  <c r="AN96" i="150"/>
  <c r="AM96" i="150"/>
  <c r="AL96" i="150"/>
  <c r="AI96" i="150"/>
  <c r="Z96" i="150"/>
  <c r="AA96" i="150" s="1"/>
  <c r="Y96" i="150"/>
  <c r="X96" i="150"/>
  <c r="W96" i="150"/>
  <c r="C96" i="150"/>
  <c r="AS96" i="150" s="1"/>
  <c r="AT95" i="150"/>
  <c r="AN95" i="150"/>
  <c r="AM95" i="150"/>
  <c r="AL95" i="150"/>
  <c r="AI95" i="150"/>
  <c r="Z95" i="150"/>
  <c r="AA95" i="150" s="1"/>
  <c r="Y95" i="150"/>
  <c r="X95" i="150"/>
  <c r="W95" i="150"/>
  <c r="C95" i="150"/>
  <c r="AS95" i="150" s="1"/>
  <c r="AT94" i="150"/>
  <c r="AN94" i="150"/>
  <c r="AM94" i="150"/>
  <c r="AL94" i="150"/>
  <c r="AI94" i="150"/>
  <c r="Z94" i="150"/>
  <c r="AA94" i="150" s="1"/>
  <c r="Y94" i="150"/>
  <c r="X94" i="150"/>
  <c r="W94" i="150"/>
  <c r="C94" i="150"/>
  <c r="AS94" i="150" s="1"/>
  <c r="AT93" i="150"/>
  <c r="AN93" i="150"/>
  <c r="AM93" i="150"/>
  <c r="AL93" i="150"/>
  <c r="AI93" i="150"/>
  <c r="Z93" i="150"/>
  <c r="AA93" i="150" s="1"/>
  <c r="Y93" i="150"/>
  <c r="X93" i="150"/>
  <c r="W93" i="150"/>
  <c r="C93" i="150"/>
  <c r="AS93" i="150" s="1"/>
  <c r="AT92" i="150"/>
  <c r="AN92" i="150"/>
  <c r="AM92" i="150"/>
  <c r="AL92" i="150"/>
  <c r="AI92" i="150"/>
  <c r="Z92" i="150"/>
  <c r="AA92" i="150" s="1"/>
  <c r="Y92" i="150"/>
  <c r="X92" i="150"/>
  <c r="W92" i="150"/>
  <c r="C92" i="150"/>
  <c r="AS92" i="150" s="1"/>
  <c r="AT91" i="150"/>
  <c r="AN91" i="150"/>
  <c r="AM91" i="150"/>
  <c r="AL91" i="150"/>
  <c r="AI91" i="150"/>
  <c r="Z91" i="150"/>
  <c r="AA91" i="150" s="1"/>
  <c r="Y91" i="150"/>
  <c r="X91" i="150"/>
  <c r="W91" i="150"/>
  <c r="C91" i="150"/>
  <c r="AS91" i="150" s="1"/>
  <c r="AT90" i="150"/>
  <c r="AN90" i="150"/>
  <c r="AM90" i="150"/>
  <c r="AL90" i="150"/>
  <c r="AI90" i="150"/>
  <c r="Z90" i="150"/>
  <c r="AA90" i="150" s="1"/>
  <c r="Y90" i="150"/>
  <c r="X90" i="150"/>
  <c r="W90" i="150"/>
  <c r="C90" i="150"/>
  <c r="AS90" i="150" s="1"/>
  <c r="AT89" i="150"/>
  <c r="AN89" i="150"/>
  <c r="AM89" i="150"/>
  <c r="AL89" i="150"/>
  <c r="AI89" i="150"/>
  <c r="Z89" i="150"/>
  <c r="AA89" i="150" s="1"/>
  <c r="Y89" i="150"/>
  <c r="X89" i="150"/>
  <c r="W89" i="150"/>
  <c r="C89" i="150"/>
  <c r="AS89" i="150" s="1"/>
  <c r="AT88" i="150"/>
  <c r="AN88" i="150"/>
  <c r="AM88" i="150"/>
  <c r="AL88" i="150"/>
  <c r="AI88" i="150"/>
  <c r="Z88" i="150"/>
  <c r="AA88" i="150" s="1"/>
  <c r="Y88" i="150"/>
  <c r="X88" i="150"/>
  <c r="W88" i="150"/>
  <c r="C88" i="150"/>
  <c r="AS88" i="150" s="1"/>
  <c r="AT87" i="150"/>
  <c r="AN87" i="150"/>
  <c r="AM87" i="150"/>
  <c r="AL87" i="150"/>
  <c r="AI87" i="150"/>
  <c r="Z87" i="150"/>
  <c r="AA87" i="150" s="1"/>
  <c r="Y87" i="150"/>
  <c r="X87" i="150"/>
  <c r="W87" i="150"/>
  <c r="C87" i="150"/>
  <c r="AS87" i="150" s="1"/>
  <c r="AT86" i="150"/>
  <c r="AN86" i="150"/>
  <c r="AM86" i="150"/>
  <c r="AL86" i="150"/>
  <c r="AI86" i="150"/>
  <c r="Z86" i="150"/>
  <c r="AA86" i="150" s="1"/>
  <c r="Y86" i="150"/>
  <c r="X86" i="150"/>
  <c r="W86" i="150"/>
  <c r="C86" i="150"/>
  <c r="AS86" i="150" s="1"/>
  <c r="AT85" i="150"/>
  <c r="AN85" i="150"/>
  <c r="AM85" i="150"/>
  <c r="AL85" i="150"/>
  <c r="AI85" i="150"/>
  <c r="Z85" i="150"/>
  <c r="AA85" i="150" s="1"/>
  <c r="Y85" i="150"/>
  <c r="X85" i="150"/>
  <c r="W85" i="150"/>
  <c r="C85" i="150"/>
  <c r="AS85" i="150" s="1"/>
  <c r="AT84" i="150"/>
  <c r="AN84" i="150"/>
  <c r="AM84" i="150"/>
  <c r="AL84" i="150"/>
  <c r="AI84" i="150"/>
  <c r="Z84" i="150"/>
  <c r="AA84" i="150" s="1"/>
  <c r="Y84" i="150"/>
  <c r="X84" i="150"/>
  <c r="W84" i="150"/>
  <c r="C84" i="150"/>
  <c r="AS84" i="150" s="1"/>
  <c r="AT83" i="150"/>
  <c r="AN83" i="150"/>
  <c r="AM83" i="150"/>
  <c r="AL83" i="150"/>
  <c r="AI83" i="150"/>
  <c r="Z83" i="150"/>
  <c r="AA83" i="150" s="1"/>
  <c r="Y83" i="150"/>
  <c r="X83" i="150"/>
  <c r="W83" i="150"/>
  <c r="C83" i="150"/>
  <c r="AS83" i="150" s="1"/>
  <c r="AT82" i="150"/>
  <c r="AN82" i="150"/>
  <c r="AM82" i="150"/>
  <c r="AL82" i="150"/>
  <c r="AI82" i="150"/>
  <c r="Z82" i="150"/>
  <c r="AA82" i="150" s="1"/>
  <c r="Y82" i="150"/>
  <c r="X82" i="150"/>
  <c r="W82" i="150"/>
  <c r="C82" i="150"/>
  <c r="AS82" i="150" s="1"/>
  <c r="AT81" i="150"/>
  <c r="AN81" i="150"/>
  <c r="AM81" i="150"/>
  <c r="AL81" i="150"/>
  <c r="AI81" i="150"/>
  <c r="Z81" i="150"/>
  <c r="AA81" i="150" s="1"/>
  <c r="Y81" i="150"/>
  <c r="X81" i="150"/>
  <c r="W81" i="150"/>
  <c r="C81" i="150"/>
  <c r="AS81" i="150" s="1"/>
  <c r="AT80" i="150"/>
  <c r="AN80" i="150"/>
  <c r="AM80" i="150"/>
  <c r="AL80" i="150"/>
  <c r="AI80" i="150"/>
  <c r="Z80" i="150"/>
  <c r="AA80" i="150" s="1"/>
  <c r="Y80" i="150"/>
  <c r="X80" i="150"/>
  <c r="W80" i="150"/>
  <c r="C80" i="150"/>
  <c r="AS80" i="150" s="1"/>
  <c r="AT79" i="150"/>
  <c r="AN79" i="150"/>
  <c r="AM79" i="150"/>
  <c r="AL79" i="150"/>
  <c r="AI79" i="150"/>
  <c r="Z79" i="150"/>
  <c r="AA79" i="150" s="1"/>
  <c r="Y79" i="150"/>
  <c r="X79" i="150"/>
  <c r="W79" i="150"/>
  <c r="C79" i="150"/>
  <c r="AS79" i="150" s="1"/>
  <c r="AT78" i="150"/>
  <c r="AN78" i="150"/>
  <c r="AM78" i="150"/>
  <c r="AL78" i="150"/>
  <c r="AI78" i="150"/>
  <c r="Z78" i="150"/>
  <c r="AA78" i="150" s="1"/>
  <c r="Y78" i="150"/>
  <c r="X78" i="150"/>
  <c r="W78" i="150"/>
  <c r="C78" i="150"/>
  <c r="AS78" i="150" s="1"/>
  <c r="AT77" i="150"/>
  <c r="AN77" i="150"/>
  <c r="AM77" i="150"/>
  <c r="AL77" i="150"/>
  <c r="AI77" i="150"/>
  <c r="Z77" i="150"/>
  <c r="AA77" i="150" s="1"/>
  <c r="Y77" i="150"/>
  <c r="X77" i="150"/>
  <c r="W77" i="150"/>
  <c r="C77" i="150"/>
  <c r="AS77" i="150" s="1"/>
  <c r="AT76" i="150"/>
  <c r="AN76" i="150"/>
  <c r="AM76" i="150"/>
  <c r="AL76" i="150"/>
  <c r="AI76" i="150"/>
  <c r="Z76" i="150"/>
  <c r="AA76" i="150" s="1"/>
  <c r="Y76" i="150"/>
  <c r="X76" i="150"/>
  <c r="W76" i="150"/>
  <c r="C76" i="150"/>
  <c r="AS76" i="150" s="1"/>
  <c r="AT75" i="150"/>
  <c r="AN75" i="150"/>
  <c r="AM75" i="150"/>
  <c r="AL75" i="150"/>
  <c r="AI75" i="150"/>
  <c r="Z75" i="150"/>
  <c r="AA75" i="150" s="1"/>
  <c r="Y75" i="150"/>
  <c r="X75" i="150"/>
  <c r="W75" i="150"/>
  <c r="C75" i="150"/>
  <c r="AS75" i="150" s="1"/>
  <c r="AT74" i="150"/>
  <c r="AN74" i="150"/>
  <c r="AM74" i="150"/>
  <c r="AL74" i="150"/>
  <c r="AI74" i="150"/>
  <c r="Z74" i="150"/>
  <c r="AA74" i="150" s="1"/>
  <c r="Y74" i="150"/>
  <c r="X74" i="150"/>
  <c r="W74" i="150"/>
  <c r="C74" i="150"/>
  <c r="AS74" i="150" s="1"/>
  <c r="AT73" i="150"/>
  <c r="AN73" i="150"/>
  <c r="AM73" i="150"/>
  <c r="AL73" i="150"/>
  <c r="AI73" i="150"/>
  <c r="Z73" i="150"/>
  <c r="AA73" i="150" s="1"/>
  <c r="Y73" i="150"/>
  <c r="X73" i="150"/>
  <c r="W73" i="150"/>
  <c r="C73" i="150"/>
  <c r="AS73" i="150" s="1"/>
  <c r="AT72" i="150"/>
  <c r="AN72" i="150"/>
  <c r="AM72" i="150"/>
  <c r="AL72" i="150"/>
  <c r="AI72" i="150"/>
  <c r="Z72" i="150"/>
  <c r="AA72" i="150" s="1"/>
  <c r="Y72" i="150"/>
  <c r="X72" i="150"/>
  <c r="W72" i="150"/>
  <c r="C72" i="150"/>
  <c r="AS72" i="150" s="1"/>
  <c r="AT71" i="150"/>
  <c r="AN71" i="150"/>
  <c r="AM71" i="150"/>
  <c r="AL71" i="150"/>
  <c r="AI71" i="150"/>
  <c r="Z71" i="150"/>
  <c r="AA71" i="150" s="1"/>
  <c r="Y71" i="150"/>
  <c r="X71" i="150"/>
  <c r="W71" i="150"/>
  <c r="C71" i="150"/>
  <c r="AS71" i="150" s="1"/>
  <c r="AT70" i="150"/>
  <c r="AN70" i="150"/>
  <c r="AM70" i="150"/>
  <c r="AL70" i="150"/>
  <c r="AI70" i="150"/>
  <c r="Z70" i="150"/>
  <c r="AA70" i="150" s="1"/>
  <c r="Y70" i="150"/>
  <c r="X70" i="150"/>
  <c r="W70" i="150"/>
  <c r="C70" i="150"/>
  <c r="AS70" i="150" s="1"/>
  <c r="AT69" i="150"/>
  <c r="AN69" i="150"/>
  <c r="AM69" i="150"/>
  <c r="AL69" i="150"/>
  <c r="AI69" i="150"/>
  <c r="Z69" i="150"/>
  <c r="AA69" i="150" s="1"/>
  <c r="Y69" i="150"/>
  <c r="X69" i="150"/>
  <c r="W69" i="150"/>
  <c r="C69" i="150"/>
  <c r="AS69" i="150" s="1"/>
  <c r="AT68" i="150"/>
  <c r="AN68" i="150"/>
  <c r="AM68" i="150"/>
  <c r="AL68" i="150"/>
  <c r="AI68" i="150"/>
  <c r="Z68" i="150"/>
  <c r="AA68" i="150" s="1"/>
  <c r="Y68" i="150"/>
  <c r="X68" i="150"/>
  <c r="W68" i="150"/>
  <c r="C68" i="150"/>
  <c r="AS68" i="150" s="1"/>
  <c r="AT67" i="150"/>
  <c r="AN67" i="150"/>
  <c r="AM67" i="150"/>
  <c r="AL67" i="150"/>
  <c r="AI67" i="150"/>
  <c r="Z67" i="150"/>
  <c r="AA67" i="150" s="1"/>
  <c r="Y67" i="150"/>
  <c r="X67" i="150"/>
  <c r="W67" i="150"/>
  <c r="C67" i="150"/>
  <c r="AS67" i="150" s="1"/>
  <c r="AT66" i="150"/>
  <c r="AN66" i="150"/>
  <c r="AM66" i="150"/>
  <c r="AL66" i="150"/>
  <c r="AI66" i="150"/>
  <c r="Z66" i="150"/>
  <c r="AA66" i="150" s="1"/>
  <c r="Y66" i="150"/>
  <c r="X66" i="150"/>
  <c r="W66" i="150"/>
  <c r="C66" i="150"/>
  <c r="AS66" i="150" s="1"/>
  <c r="AT65" i="150"/>
  <c r="AN65" i="150"/>
  <c r="AM65" i="150"/>
  <c r="AL65" i="150"/>
  <c r="AI65" i="150"/>
  <c r="Z65" i="150"/>
  <c r="AA65" i="150" s="1"/>
  <c r="Y65" i="150"/>
  <c r="X65" i="150"/>
  <c r="W65" i="150"/>
  <c r="C65" i="150"/>
  <c r="AS65" i="150" s="1"/>
  <c r="AT64" i="150"/>
  <c r="AN64" i="150"/>
  <c r="AM64" i="150"/>
  <c r="AL64" i="150"/>
  <c r="AI64" i="150"/>
  <c r="Z64" i="150"/>
  <c r="AA64" i="150" s="1"/>
  <c r="Y64" i="150"/>
  <c r="X64" i="150"/>
  <c r="W64" i="150"/>
  <c r="C64" i="150"/>
  <c r="AS64" i="150" s="1"/>
  <c r="AT63" i="150"/>
  <c r="AN63" i="150"/>
  <c r="AM63" i="150"/>
  <c r="AL63" i="150"/>
  <c r="AI63" i="150"/>
  <c r="Z63" i="150"/>
  <c r="AA63" i="150" s="1"/>
  <c r="Y63" i="150"/>
  <c r="X63" i="150"/>
  <c r="W63" i="150"/>
  <c r="C63" i="150"/>
  <c r="AS63" i="150" s="1"/>
  <c r="AT62" i="150"/>
  <c r="AN62" i="150"/>
  <c r="AM62" i="150"/>
  <c r="AL62" i="150"/>
  <c r="AI62" i="150"/>
  <c r="Z62" i="150"/>
  <c r="AA62" i="150" s="1"/>
  <c r="Y62" i="150"/>
  <c r="X62" i="150"/>
  <c r="W62" i="150"/>
  <c r="C62" i="150"/>
  <c r="AS62" i="150" s="1"/>
  <c r="AT61" i="150"/>
  <c r="AN61" i="150"/>
  <c r="AM61" i="150"/>
  <c r="AL61" i="150"/>
  <c r="AI61" i="150"/>
  <c r="Z61" i="150"/>
  <c r="AA61" i="150" s="1"/>
  <c r="Y61" i="150"/>
  <c r="X61" i="150"/>
  <c r="W61" i="150"/>
  <c r="C61" i="150"/>
  <c r="AS61" i="150" s="1"/>
  <c r="AT60" i="150"/>
  <c r="AN60" i="150"/>
  <c r="AM60" i="150"/>
  <c r="AL60" i="150"/>
  <c r="AI60" i="150"/>
  <c r="Z60" i="150"/>
  <c r="AA60" i="150" s="1"/>
  <c r="Y60" i="150"/>
  <c r="X60" i="150"/>
  <c r="W60" i="150"/>
  <c r="C60" i="150"/>
  <c r="AS60" i="150" s="1"/>
  <c r="AT59" i="150"/>
  <c r="AN59" i="150"/>
  <c r="AM59" i="150"/>
  <c r="AL59" i="150"/>
  <c r="AI59" i="150"/>
  <c r="Z59" i="150"/>
  <c r="AA59" i="150" s="1"/>
  <c r="Y59" i="150"/>
  <c r="X59" i="150"/>
  <c r="W59" i="150"/>
  <c r="C59" i="150"/>
  <c r="AS59" i="150" s="1"/>
  <c r="AT58" i="150"/>
  <c r="AN58" i="150"/>
  <c r="AM58" i="150"/>
  <c r="AL58" i="150"/>
  <c r="AI58" i="150"/>
  <c r="Z58" i="150"/>
  <c r="AA58" i="150" s="1"/>
  <c r="Y58" i="150"/>
  <c r="X58" i="150"/>
  <c r="W58" i="150"/>
  <c r="C58" i="150"/>
  <c r="AS58" i="150" s="1"/>
  <c r="AT57" i="150"/>
  <c r="AN57" i="150"/>
  <c r="AM57" i="150"/>
  <c r="AL57" i="150"/>
  <c r="AI57" i="150"/>
  <c r="Z57" i="150"/>
  <c r="AA57" i="150" s="1"/>
  <c r="Y57" i="150"/>
  <c r="X57" i="150"/>
  <c r="W57" i="150"/>
  <c r="C57" i="150"/>
  <c r="AS57" i="150" s="1"/>
  <c r="AT56" i="150"/>
  <c r="AN56" i="150"/>
  <c r="AM56" i="150"/>
  <c r="AL56" i="150"/>
  <c r="AI56" i="150"/>
  <c r="Z56" i="150"/>
  <c r="AA56" i="150" s="1"/>
  <c r="Y56" i="150"/>
  <c r="X56" i="150"/>
  <c r="W56" i="150"/>
  <c r="C56" i="150"/>
  <c r="AS56" i="150" s="1"/>
  <c r="AT55" i="150"/>
  <c r="AN55" i="150"/>
  <c r="AM55" i="150"/>
  <c r="AL55" i="150"/>
  <c r="AI55" i="150"/>
  <c r="Z55" i="150"/>
  <c r="AA55" i="150" s="1"/>
  <c r="Y55" i="150"/>
  <c r="X55" i="150"/>
  <c r="W55" i="150"/>
  <c r="C55" i="150"/>
  <c r="AS55" i="150" s="1"/>
  <c r="AT54" i="150"/>
  <c r="AN54" i="150"/>
  <c r="AM54" i="150"/>
  <c r="AL54" i="150"/>
  <c r="AI54" i="150"/>
  <c r="Z54" i="150"/>
  <c r="AA54" i="150" s="1"/>
  <c r="Y54" i="150"/>
  <c r="X54" i="150"/>
  <c r="W54" i="150"/>
  <c r="C54" i="150"/>
  <c r="AS54" i="150" s="1"/>
  <c r="AT53" i="150"/>
  <c r="AN53" i="150"/>
  <c r="AM53" i="150"/>
  <c r="AL53" i="150"/>
  <c r="AI53" i="150"/>
  <c r="Z53" i="150"/>
  <c r="AA53" i="150" s="1"/>
  <c r="Y53" i="150"/>
  <c r="X53" i="150"/>
  <c r="W53" i="150"/>
  <c r="C53" i="150"/>
  <c r="AS53" i="150" s="1"/>
  <c r="AT52" i="150"/>
  <c r="AN52" i="150"/>
  <c r="AM52" i="150"/>
  <c r="AL52" i="150"/>
  <c r="AI52" i="150"/>
  <c r="Z52" i="150"/>
  <c r="AA52" i="150" s="1"/>
  <c r="Y52" i="150"/>
  <c r="X52" i="150"/>
  <c r="W52" i="150"/>
  <c r="C52" i="150"/>
  <c r="AS52" i="150" s="1"/>
  <c r="AT51" i="150"/>
  <c r="AS51" i="150"/>
  <c r="AN51" i="150"/>
  <c r="AM51" i="150"/>
  <c r="AL51" i="150"/>
  <c r="AI51" i="150"/>
  <c r="Z51" i="150"/>
  <c r="AA51" i="150" s="1"/>
  <c r="Y51" i="150"/>
  <c r="X51" i="150"/>
  <c r="W51" i="150"/>
  <c r="C51" i="150"/>
  <c r="AT50" i="150"/>
  <c r="AN50" i="150"/>
  <c r="AM50" i="150"/>
  <c r="AL50" i="150"/>
  <c r="AI50" i="150"/>
  <c r="Z50" i="150"/>
  <c r="AA50" i="150" s="1"/>
  <c r="Y50" i="150"/>
  <c r="X50" i="150"/>
  <c r="W50" i="150"/>
  <c r="C50" i="150"/>
  <c r="AS50" i="150" s="1"/>
  <c r="AT49" i="150"/>
  <c r="AN49" i="150"/>
  <c r="AM49" i="150"/>
  <c r="AL49" i="150"/>
  <c r="AI49" i="150"/>
  <c r="Z49" i="150"/>
  <c r="AA49" i="150" s="1"/>
  <c r="Y49" i="150"/>
  <c r="X49" i="150"/>
  <c r="W49" i="150"/>
  <c r="C49" i="150"/>
  <c r="AS49" i="150" s="1"/>
  <c r="AT48" i="150"/>
  <c r="AN48" i="150"/>
  <c r="AM48" i="150"/>
  <c r="AL48" i="150"/>
  <c r="AI48" i="150"/>
  <c r="Z48" i="150"/>
  <c r="AA48" i="150" s="1"/>
  <c r="Y48" i="150"/>
  <c r="X48" i="150"/>
  <c r="W48" i="150"/>
  <c r="C48" i="150"/>
  <c r="AS48" i="150" s="1"/>
  <c r="AT47" i="150"/>
  <c r="AN47" i="150"/>
  <c r="AM47" i="150"/>
  <c r="AL47" i="150"/>
  <c r="AI47" i="150"/>
  <c r="Z47" i="150"/>
  <c r="AA47" i="150" s="1"/>
  <c r="Y47" i="150"/>
  <c r="X47" i="150"/>
  <c r="W47" i="150"/>
  <c r="C47" i="150"/>
  <c r="AS47" i="150" s="1"/>
  <c r="AT46" i="150"/>
  <c r="AN46" i="150"/>
  <c r="AM46" i="150"/>
  <c r="AL46" i="150"/>
  <c r="AI46" i="150"/>
  <c r="Z46" i="150"/>
  <c r="AA46" i="150" s="1"/>
  <c r="AB46" i="150" s="1"/>
  <c r="Y46" i="150"/>
  <c r="X46" i="150"/>
  <c r="W46" i="150"/>
  <c r="C46" i="150"/>
  <c r="AS46" i="150" s="1"/>
  <c r="AT45" i="150"/>
  <c r="AN45" i="150"/>
  <c r="AM45" i="150"/>
  <c r="AL45" i="150"/>
  <c r="AI45" i="150"/>
  <c r="Z45" i="150"/>
  <c r="AA45" i="150" s="1"/>
  <c r="Y45" i="150"/>
  <c r="X45" i="150"/>
  <c r="W45" i="150"/>
  <c r="C45" i="150"/>
  <c r="AS45" i="150" s="1"/>
  <c r="AT44" i="150"/>
  <c r="AS44" i="150"/>
  <c r="AN44" i="150"/>
  <c r="AM44" i="150"/>
  <c r="AL44" i="150"/>
  <c r="AI44" i="150"/>
  <c r="Z44" i="150"/>
  <c r="AA44" i="150" s="1"/>
  <c r="Y44" i="150"/>
  <c r="X44" i="150"/>
  <c r="W44" i="150"/>
  <c r="C44" i="150"/>
  <c r="AT43" i="150"/>
  <c r="AN43" i="150"/>
  <c r="AM43" i="150"/>
  <c r="AL43" i="150"/>
  <c r="AI43" i="150"/>
  <c r="Z43" i="150"/>
  <c r="AA43" i="150" s="1"/>
  <c r="Y43" i="150"/>
  <c r="X43" i="150"/>
  <c r="W43" i="150"/>
  <c r="C43" i="150"/>
  <c r="AS43" i="150" s="1"/>
  <c r="AT42" i="150"/>
  <c r="AN42" i="150"/>
  <c r="AM42" i="150"/>
  <c r="AL42" i="150"/>
  <c r="AI42" i="150"/>
  <c r="Z42" i="150"/>
  <c r="AA42" i="150" s="1"/>
  <c r="Y42" i="150"/>
  <c r="X42" i="150"/>
  <c r="W42" i="150"/>
  <c r="C42" i="150"/>
  <c r="AS42" i="150" s="1"/>
  <c r="AT41" i="150"/>
  <c r="AN41" i="150"/>
  <c r="AM41" i="150"/>
  <c r="AL41" i="150"/>
  <c r="AI41" i="150"/>
  <c r="Z41" i="150"/>
  <c r="AA41" i="150" s="1"/>
  <c r="Y41" i="150"/>
  <c r="X41" i="150"/>
  <c r="W41" i="150"/>
  <c r="C41" i="150"/>
  <c r="AS41" i="150" s="1"/>
  <c r="AT40" i="150"/>
  <c r="AN40" i="150"/>
  <c r="AM40" i="150"/>
  <c r="AL40" i="150"/>
  <c r="AI40" i="150"/>
  <c r="Z40" i="150"/>
  <c r="AA40" i="150" s="1"/>
  <c r="Y40" i="150"/>
  <c r="X40" i="150"/>
  <c r="W40" i="150"/>
  <c r="C40" i="150"/>
  <c r="AS40" i="150" s="1"/>
  <c r="AT39" i="150"/>
  <c r="AN39" i="150"/>
  <c r="AM39" i="150"/>
  <c r="AL39" i="150"/>
  <c r="AI39" i="150"/>
  <c r="Z39" i="150"/>
  <c r="AA39" i="150" s="1"/>
  <c r="AB39" i="150" s="1"/>
  <c r="Y39" i="150"/>
  <c r="X39" i="150"/>
  <c r="W39" i="150"/>
  <c r="C39" i="150"/>
  <c r="AS39" i="150" s="1"/>
  <c r="AT38" i="150"/>
  <c r="AN38" i="150"/>
  <c r="AM38" i="150"/>
  <c r="AL38" i="150"/>
  <c r="AI38" i="150"/>
  <c r="Z38" i="150"/>
  <c r="AA38" i="150" s="1"/>
  <c r="Y38" i="150"/>
  <c r="X38" i="150"/>
  <c r="W38" i="150"/>
  <c r="C38" i="150"/>
  <c r="AS38" i="150" s="1"/>
  <c r="AT37" i="150"/>
  <c r="AN37" i="150"/>
  <c r="AM37" i="150"/>
  <c r="AL37" i="150"/>
  <c r="AI37" i="150"/>
  <c r="Z37" i="150"/>
  <c r="AA37" i="150" s="1"/>
  <c r="AB37" i="150" s="1"/>
  <c r="Y37" i="150"/>
  <c r="X37" i="150"/>
  <c r="W37" i="150"/>
  <c r="C37" i="150"/>
  <c r="AS37" i="150" s="1"/>
  <c r="AT36" i="150"/>
  <c r="AN36" i="150"/>
  <c r="AM36" i="150"/>
  <c r="AL36" i="150"/>
  <c r="AI36" i="150"/>
  <c r="Z36" i="150"/>
  <c r="AA36" i="150" s="1"/>
  <c r="Y36" i="150"/>
  <c r="X36" i="150"/>
  <c r="W36" i="150"/>
  <c r="C36" i="150"/>
  <c r="AS36" i="150" s="1"/>
  <c r="AT35" i="150"/>
  <c r="AN35" i="150"/>
  <c r="AM35" i="150"/>
  <c r="AL35" i="150"/>
  <c r="AI35" i="150"/>
  <c r="Z35" i="150"/>
  <c r="AA35" i="150" s="1"/>
  <c r="AB35" i="150" s="1"/>
  <c r="Y35" i="150"/>
  <c r="X35" i="150"/>
  <c r="W35" i="150"/>
  <c r="C35" i="150"/>
  <c r="AS35" i="150" s="1"/>
  <c r="AT34" i="150"/>
  <c r="AN34" i="150"/>
  <c r="AM34" i="150"/>
  <c r="AL34" i="150"/>
  <c r="AI34" i="150"/>
  <c r="Z34" i="150"/>
  <c r="AA34" i="150" s="1"/>
  <c r="AB34" i="150" s="1"/>
  <c r="Y34" i="150"/>
  <c r="X34" i="150"/>
  <c r="W34" i="150"/>
  <c r="C34" i="150"/>
  <c r="AS34" i="150" s="1"/>
  <c r="AT33" i="150"/>
  <c r="AN33" i="150"/>
  <c r="AM33" i="150"/>
  <c r="AL33" i="150"/>
  <c r="AI33" i="150"/>
  <c r="Z33" i="150"/>
  <c r="AA33" i="150" s="1"/>
  <c r="Y33" i="150"/>
  <c r="X33" i="150"/>
  <c r="W33" i="150"/>
  <c r="C33" i="150"/>
  <c r="AS33" i="150" s="1"/>
  <c r="AT32" i="150"/>
  <c r="AN32" i="150"/>
  <c r="AM32" i="150"/>
  <c r="AL32" i="150"/>
  <c r="AI32" i="150"/>
  <c r="Z32" i="150"/>
  <c r="AA32" i="150" s="1"/>
  <c r="Y32" i="150"/>
  <c r="X32" i="150"/>
  <c r="W32" i="150"/>
  <c r="C32" i="150"/>
  <c r="AS32" i="150" s="1"/>
  <c r="AT31" i="150"/>
  <c r="AN31" i="150"/>
  <c r="AM31" i="150"/>
  <c r="AL31" i="150"/>
  <c r="AI31" i="150"/>
  <c r="Z31" i="150"/>
  <c r="AA31" i="150" s="1"/>
  <c r="Y31" i="150"/>
  <c r="X31" i="150"/>
  <c r="W31" i="150"/>
  <c r="C31" i="150"/>
  <c r="AS31" i="150" s="1"/>
  <c r="AT30" i="150"/>
  <c r="AN30" i="150"/>
  <c r="AM30" i="150"/>
  <c r="AL30" i="150"/>
  <c r="AI30" i="150"/>
  <c r="Z30" i="150"/>
  <c r="AA30" i="150" s="1"/>
  <c r="Y30" i="150"/>
  <c r="X30" i="150"/>
  <c r="W30" i="150"/>
  <c r="C30" i="150"/>
  <c r="AS30" i="150" s="1"/>
  <c r="AT29" i="150"/>
  <c r="AN29" i="150"/>
  <c r="AM29" i="150"/>
  <c r="AL29" i="150"/>
  <c r="AI29" i="150"/>
  <c r="Z29" i="150"/>
  <c r="AA29" i="150" s="1"/>
  <c r="Y29" i="150"/>
  <c r="X29" i="150"/>
  <c r="W29" i="150"/>
  <c r="C29" i="150"/>
  <c r="AS29" i="150" s="1"/>
  <c r="AT28" i="150"/>
  <c r="AN28" i="150"/>
  <c r="AM28" i="150"/>
  <c r="AL28" i="150"/>
  <c r="AI28" i="150"/>
  <c r="Z28" i="150"/>
  <c r="AA28" i="150" s="1"/>
  <c r="Y28" i="150"/>
  <c r="X28" i="150"/>
  <c r="W28" i="150"/>
  <c r="C28" i="150"/>
  <c r="AS28" i="150" s="1"/>
  <c r="AT27" i="150"/>
  <c r="AN27" i="150"/>
  <c r="AM27" i="150"/>
  <c r="AL27" i="150"/>
  <c r="AI27" i="150"/>
  <c r="Z27" i="150"/>
  <c r="AA27" i="150" s="1"/>
  <c r="Y27" i="150"/>
  <c r="X27" i="150"/>
  <c r="W27" i="150"/>
  <c r="C27" i="150"/>
  <c r="AS27" i="150" s="1"/>
  <c r="AT26" i="150"/>
  <c r="AN26" i="150"/>
  <c r="AM26" i="150"/>
  <c r="AL26" i="150"/>
  <c r="AI26" i="150"/>
  <c r="Z26" i="150"/>
  <c r="AA26" i="150" s="1"/>
  <c r="Y26" i="150"/>
  <c r="X26" i="150"/>
  <c r="W26" i="150"/>
  <c r="C26" i="150"/>
  <c r="AS26" i="150" s="1"/>
  <c r="AT25" i="150"/>
  <c r="AS25" i="150"/>
  <c r="AN25" i="150"/>
  <c r="AM25" i="150"/>
  <c r="AL25" i="150"/>
  <c r="AI25" i="150"/>
  <c r="Z25" i="150"/>
  <c r="AA25" i="150" s="1"/>
  <c r="Y25" i="150"/>
  <c r="X25" i="150"/>
  <c r="W25" i="150"/>
  <c r="C25" i="150"/>
  <c r="AT24" i="150"/>
  <c r="AN24" i="150"/>
  <c r="AM24" i="150"/>
  <c r="AL24" i="150"/>
  <c r="AI24" i="150"/>
  <c r="Z24" i="150"/>
  <c r="AA24" i="150" s="1"/>
  <c r="AB24" i="150" s="1"/>
  <c r="Y24" i="150"/>
  <c r="X24" i="150"/>
  <c r="W24" i="150"/>
  <c r="C24" i="150"/>
  <c r="AS24" i="150" s="1"/>
  <c r="AT23" i="150"/>
  <c r="AN23" i="150"/>
  <c r="AM23" i="150"/>
  <c r="AL23" i="150"/>
  <c r="AI23" i="150"/>
  <c r="Z23" i="150"/>
  <c r="AA23" i="150" s="1"/>
  <c r="AB23" i="150" s="1"/>
  <c r="Y23" i="150"/>
  <c r="X23" i="150"/>
  <c r="W23" i="150"/>
  <c r="C23" i="150"/>
  <c r="AS23" i="150" s="1"/>
  <c r="AT22" i="150"/>
  <c r="AN22" i="150"/>
  <c r="AM22" i="150"/>
  <c r="AL22" i="150"/>
  <c r="AI22" i="150"/>
  <c r="Z22" i="150"/>
  <c r="AA22" i="150" s="1"/>
  <c r="Y22" i="150"/>
  <c r="X22" i="150"/>
  <c r="W22" i="150"/>
  <c r="C22" i="150"/>
  <c r="AS22" i="150" s="1"/>
  <c r="AT21" i="150"/>
  <c r="AN21" i="150"/>
  <c r="AM21" i="150"/>
  <c r="AL21" i="150"/>
  <c r="AI21" i="150"/>
  <c r="Z21" i="150"/>
  <c r="AA21" i="150" s="1"/>
  <c r="Y21" i="150"/>
  <c r="X21" i="150"/>
  <c r="W21" i="150"/>
  <c r="C21" i="150"/>
  <c r="AS21" i="150" s="1"/>
  <c r="AT20" i="150"/>
  <c r="AN20" i="150"/>
  <c r="AM20" i="150"/>
  <c r="AL20" i="150"/>
  <c r="AI20" i="150"/>
  <c r="Z20" i="150"/>
  <c r="AA20" i="150" s="1"/>
  <c r="Y20" i="150"/>
  <c r="X20" i="150"/>
  <c r="W20" i="150"/>
  <c r="C20" i="150"/>
  <c r="AS20" i="150" s="1"/>
  <c r="AT19" i="150"/>
  <c r="AN19" i="150"/>
  <c r="AM19" i="150"/>
  <c r="AL19" i="150"/>
  <c r="AI19" i="150"/>
  <c r="Z19" i="150"/>
  <c r="AA19" i="150" s="1"/>
  <c r="AB19" i="150" s="1"/>
  <c r="Y19" i="150"/>
  <c r="X19" i="150"/>
  <c r="W19" i="150"/>
  <c r="C19" i="150"/>
  <c r="AS19" i="150" s="1"/>
  <c r="AT18" i="150"/>
  <c r="AN18" i="150"/>
  <c r="AM18" i="150"/>
  <c r="AL18" i="150"/>
  <c r="AI18" i="150"/>
  <c r="Z18" i="150"/>
  <c r="AA18" i="150" s="1"/>
  <c r="Y18" i="150"/>
  <c r="X18" i="150"/>
  <c r="W18" i="150"/>
  <c r="C18" i="150"/>
  <c r="AS18" i="150" s="1"/>
  <c r="AT17" i="150"/>
  <c r="AN17" i="150"/>
  <c r="AM17" i="150"/>
  <c r="AL17" i="150"/>
  <c r="AI17" i="150"/>
  <c r="Z17" i="150"/>
  <c r="AA17" i="150" s="1"/>
  <c r="Y17" i="150"/>
  <c r="X17" i="150"/>
  <c r="W17" i="150"/>
  <c r="C17" i="150"/>
  <c r="AS17" i="150" s="1"/>
  <c r="AT16" i="150"/>
  <c r="AN16" i="150"/>
  <c r="AM16" i="150"/>
  <c r="AL16" i="150"/>
  <c r="AI16" i="150"/>
  <c r="AA16" i="150"/>
  <c r="Z16" i="150"/>
  <c r="Y16" i="150"/>
  <c r="X16" i="150"/>
  <c r="W16" i="150"/>
  <c r="C16" i="150"/>
  <c r="AS16" i="150" s="1"/>
  <c r="AT15" i="150"/>
  <c r="AN15" i="150"/>
  <c r="AM15" i="150"/>
  <c r="AL15" i="150"/>
  <c r="AI15" i="150"/>
  <c r="Z15" i="150"/>
  <c r="AA15" i="150" s="1"/>
  <c r="Y15" i="150"/>
  <c r="X15" i="150"/>
  <c r="W15" i="150"/>
  <c r="C15" i="150"/>
  <c r="AS15" i="150" s="1"/>
  <c r="AT14" i="150"/>
  <c r="AN14" i="150"/>
  <c r="AM14" i="150"/>
  <c r="AL14" i="150"/>
  <c r="AI14" i="150"/>
  <c r="Z14" i="150"/>
  <c r="AA14" i="150" s="1"/>
  <c r="AB14" i="150" s="1"/>
  <c r="Y14" i="150"/>
  <c r="X14" i="150"/>
  <c r="W14" i="150"/>
  <c r="C14" i="150"/>
  <c r="AS14" i="150" s="1"/>
  <c r="AT13" i="150"/>
  <c r="AN13" i="150"/>
  <c r="AM13" i="150"/>
  <c r="AL13" i="150"/>
  <c r="AI13" i="150"/>
  <c r="Z13" i="150"/>
  <c r="AA13" i="150" s="1"/>
  <c r="Y13" i="150"/>
  <c r="X13" i="150"/>
  <c r="W13" i="150"/>
  <c r="C13" i="150"/>
  <c r="AS13" i="150" s="1"/>
  <c r="AT12" i="150"/>
  <c r="AN12" i="150"/>
  <c r="AM12" i="150"/>
  <c r="AL12" i="150"/>
  <c r="AI12" i="150"/>
  <c r="Z12" i="150"/>
  <c r="AA12" i="150" s="1"/>
  <c r="Y12" i="150"/>
  <c r="X12" i="150"/>
  <c r="W12" i="150"/>
  <c r="C12" i="150"/>
  <c r="AS12" i="150" s="1"/>
  <c r="AT11" i="150"/>
  <c r="AN11" i="150"/>
  <c r="AM11" i="150"/>
  <c r="AL11" i="150"/>
  <c r="AI11" i="150"/>
  <c r="Z11" i="150"/>
  <c r="AA11" i="150" s="1"/>
  <c r="Y11" i="150"/>
  <c r="X11" i="150"/>
  <c r="W11" i="150"/>
  <c r="C11" i="150"/>
  <c r="AS11" i="150" s="1"/>
  <c r="AT10" i="150"/>
  <c r="AN10" i="150"/>
  <c r="AM10" i="150"/>
  <c r="AL10" i="150"/>
  <c r="AI10" i="150"/>
  <c r="Z10" i="150"/>
  <c r="AA10" i="150" s="1"/>
  <c r="AB10" i="150" s="1"/>
  <c r="Y10" i="150"/>
  <c r="X10" i="150"/>
  <c r="W10" i="150"/>
  <c r="C10" i="150"/>
  <c r="AS10" i="150" s="1"/>
  <c r="AT9" i="150"/>
  <c r="AN9" i="150"/>
  <c r="AM9" i="150"/>
  <c r="AL9" i="150"/>
  <c r="AI9" i="150"/>
  <c r="Z9" i="150"/>
  <c r="AA9" i="150" s="1"/>
  <c r="Y9" i="150"/>
  <c r="X9" i="150"/>
  <c r="W9" i="150"/>
  <c r="C9" i="150"/>
  <c r="AS9" i="150" s="1"/>
  <c r="AT8" i="150"/>
  <c r="AN8" i="150"/>
  <c r="AM8" i="150"/>
  <c r="AL8" i="150"/>
  <c r="AI8" i="150"/>
  <c r="Z8" i="150"/>
  <c r="AA8" i="150" s="1"/>
  <c r="Y8" i="150"/>
  <c r="X8" i="150"/>
  <c r="W8" i="150"/>
  <c r="C8" i="150"/>
  <c r="AS8" i="150" s="1"/>
  <c r="AT7" i="150"/>
  <c r="AS7" i="150"/>
  <c r="AN7" i="150"/>
  <c r="AM7" i="150"/>
  <c r="AL7" i="150"/>
  <c r="AI7" i="150"/>
  <c r="Z7" i="150"/>
  <c r="AA7" i="150" s="1"/>
  <c r="Y7" i="150"/>
  <c r="X7" i="150"/>
  <c r="W7" i="150"/>
  <c r="AT6" i="150"/>
  <c r="AN6" i="150"/>
  <c r="AM6" i="150"/>
  <c r="AL6" i="150"/>
  <c r="AI6" i="150"/>
  <c r="Z6" i="150"/>
  <c r="AA6" i="150" s="1"/>
  <c r="Y6" i="150"/>
  <c r="X6" i="150"/>
  <c r="W6" i="150"/>
  <c r="C6" i="150"/>
  <c r="AS6" i="150" s="1"/>
  <c r="AT5" i="150"/>
  <c r="AN5" i="150"/>
  <c r="AM5" i="150"/>
  <c r="AL5" i="150"/>
  <c r="AI5" i="150"/>
  <c r="Z5" i="150"/>
  <c r="AA5" i="150" s="1"/>
  <c r="Y5" i="150"/>
  <c r="X5" i="150"/>
  <c r="W5" i="150"/>
  <c r="C5" i="150"/>
  <c r="AS5" i="150" s="1"/>
  <c r="A5" i="150"/>
  <c r="A6" i="150" s="1"/>
  <c r="AU4" i="150"/>
  <c r="AT4" i="150"/>
  <c r="AN4" i="150"/>
  <c r="AM4" i="150"/>
  <c r="AL4" i="150"/>
  <c r="AI4" i="150"/>
  <c r="Z4" i="150"/>
  <c r="AA4" i="150" s="1"/>
  <c r="Y4" i="150"/>
  <c r="X4" i="150"/>
  <c r="W4" i="150"/>
  <c r="C4" i="150"/>
  <c r="AS4" i="150" s="1"/>
  <c r="AF93" i="171" l="1"/>
  <c r="AB93" i="171"/>
  <c r="AE101" i="171"/>
  <c r="AE107" i="171"/>
  <c r="AB115" i="171"/>
  <c r="AD115" i="171"/>
  <c r="AD93" i="171"/>
  <c r="AD96" i="171"/>
  <c r="AE96" i="171"/>
  <c r="AD98" i="171"/>
  <c r="AF100" i="171"/>
  <c r="AB100" i="171"/>
  <c r="AD103" i="171"/>
  <c r="AE103" i="171"/>
  <c r="AF109" i="171"/>
  <c r="AB109" i="171"/>
  <c r="AB112" i="171"/>
  <c r="AD112" i="171"/>
  <c r="AE115" i="171"/>
  <c r="A10" i="179"/>
  <c r="A11" i="179" s="1"/>
  <c r="A12" i="179" s="1"/>
  <c r="A13" i="179" s="1"/>
  <c r="A14" i="179" s="1"/>
  <c r="A15" i="179" s="1"/>
  <c r="A16" i="179" s="1"/>
  <c r="A17" i="179" s="1"/>
  <c r="A18" i="179" s="1"/>
  <c r="A19" i="179" s="1"/>
  <c r="A20" i="179" s="1"/>
  <c r="A21" i="179" s="1"/>
  <c r="A22" i="179" s="1"/>
  <c r="A23" i="179" s="1"/>
  <c r="A24" i="179" s="1"/>
  <c r="A25" i="179" s="1"/>
  <c r="A26" i="179" s="1"/>
  <c r="A27" i="179" s="1"/>
  <c r="A28" i="179" s="1"/>
  <c r="A29" i="179" s="1"/>
  <c r="A30" i="179" s="1"/>
  <c r="A31" i="179" s="1"/>
  <c r="A32" i="179" s="1"/>
  <c r="A33" i="179" s="1"/>
  <c r="A34" i="179" s="1"/>
  <c r="A35" i="179" s="1"/>
  <c r="A36" i="179" s="1"/>
  <c r="A37" i="179" s="1"/>
  <c r="A38" i="179" s="1"/>
  <c r="A39" i="179" s="1"/>
  <c r="A40" i="179" s="1"/>
  <c r="A41" i="179" s="1"/>
  <c r="A42" i="179" s="1"/>
  <c r="A43" i="179" s="1"/>
  <c r="A44" i="179" s="1"/>
  <c r="A45" i="179" s="1"/>
  <c r="A46" i="179" s="1"/>
  <c r="A47" i="179" s="1"/>
  <c r="A48" i="179" s="1"/>
  <c r="A49" i="179" s="1"/>
  <c r="A50" i="179" s="1"/>
  <c r="A51" i="179" s="1"/>
  <c r="A52" i="179" s="1"/>
  <c r="A53" i="179" s="1"/>
  <c r="A54" i="179" s="1"/>
  <c r="A55" i="179" s="1"/>
  <c r="A56" i="179" s="1"/>
  <c r="F9" i="179"/>
  <c r="AF94" i="171"/>
  <c r="AD95" i="171"/>
  <c r="AD100" i="171"/>
  <c r="AD101" i="171"/>
  <c r="AD107" i="171"/>
  <c r="AC109" i="171"/>
  <c r="AE110" i="171"/>
  <c r="AB111" i="171"/>
  <c r="AE112" i="171"/>
  <c r="AC114" i="171"/>
  <c r="AE114" i="171"/>
  <c r="AC116" i="171"/>
  <c r="AB116" i="171"/>
  <c r="AE93" i="171"/>
  <c r="AF96" i="171"/>
  <c r="AB97" i="171"/>
  <c r="AC97" i="171"/>
  <c r="AC98" i="171"/>
  <c r="AE98" i="171"/>
  <c r="AC99" i="171"/>
  <c r="AF101" i="171"/>
  <c r="AF103" i="171"/>
  <c r="AF104" i="171"/>
  <c r="AB104" i="171"/>
  <c r="AB106" i="171"/>
  <c r="AF107" i="171"/>
  <c r="AC108" i="171"/>
  <c r="AF113" i="171"/>
  <c r="AB113" i="171"/>
  <c r="AD116" i="171"/>
  <c r="AE116" i="171"/>
  <c r="AB94" i="171"/>
  <c r="AC95" i="171"/>
  <c r="AE95" i="171"/>
  <c r="AF97" i="171"/>
  <c r="AF98" i="171"/>
  <c r="AE100" i="171"/>
  <c r="AB102" i="171"/>
  <c r="AD102" i="171"/>
  <c r="AC104" i="171"/>
  <c r="AD104" i="171"/>
  <c r="AE105" i="171"/>
  <c r="AC106" i="171"/>
  <c r="AE106" i="171"/>
  <c r="AE109" i="171"/>
  <c r="AB110" i="171"/>
  <c r="AC110" i="171"/>
  <c r="AC113" i="171"/>
  <c r="AD113" i="171"/>
  <c r="AD114" i="171"/>
  <c r="AC115" i="171"/>
  <c r="AE94" i="171"/>
  <c r="AF95" i="171"/>
  <c r="AB99" i="171"/>
  <c r="AD99" i="171"/>
  <c r="AB108" i="171"/>
  <c r="AD108" i="171"/>
  <c r="AF110" i="171"/>
  <c r="AC111" i="171"/>
  <c r="AE111" i="171"/>
  <c r="AC112" i="171"/>
  <c r="AF115" i="171"/>
  <c r="A8" i="156"/>
  <c r="AC107" i="171"/>
  <c r="A7" i="150"/>
  <c r="AU6" i="150"/>
  <c r="AU5" i="150"/>
  <c r="AS1158" i="150"/>
  <c r="AS1180" i="150"/>
  <c r="AS1163" i="150"/>
  <c r="AS1100" i="150"/>
  <c r="AS1056" i="150"/>
  <c r="AS1072" i="150"/>
  <c r="AS1168" i="150"/>
  <c r="AS815" i="150"/>
  <c r="AS996" i="150"/>
  <c r="AS1001" i="150"/>
  <c r="AS1129" i="150"/>
  <c r="AS981" i="150"/>
  <c r="AS1146" i="150"/>
  <c r="AS1162" i="150"/>
  <c r="AS1178" i="150"/>
  <c r="K5" i="143"/>
  <c r="A9" i="156" l="1"/>
  <c r="G8" i="156"/>
  <c r="F8" i="156"/>
  <c r="E8" i="156"/>
  <c r="AU7" i="150"/>
  <c r="A8" i="150"/>
  <c r="E23" i="143"/>
  <c r="A10" i="156" l="1"/>
  <c r="G9" i="156"/>
  <c r="F9" i="156"/>
  <c r="E9" i="156"/>
  <c r="A9" i="150"/>
  <c r="AU8" i="150"/>
  <c r="K23" i="143"/>
  <c r="E41" i="143"/>
  <c r="F10" i="156" l="1"/>
  <c r="E10" i="156"/>
  <c r="A11" i="156"/>
  <c r="G10" i="156"/>
  <c r="A10" i="150"/>
  <c r="AU9" i="150"/>
  <c r="A12" i="156" l="1"/>
  <c r="G11" i="156"/>
  <c r="F11" i="156"/>
  <c r="E11" i="156"/>
  <c r="A11" i="150"/>
  <c r="AU10" i="150"/>
  <c r="A13" i="156" l="1"/>
  <c r="G12" i="156"/>
  <c r="F12" i="156"/>
  <c r="E12" i="156"/>
  <c r="AU11" i="150"/>
  <c r="A12" i="150"/>
  <c r="F13" i="156" l="1"/>
  <c r="E13" i="156"/>
  <c r="A14" i="156"/>
  <c r="G13" i="156"/>
  <c r="A13" i="150"/>
  <c r="AU12" i="150"/>
  <c r="A15" i="156" l="1"/>
  <c r="G14" i="156"/>
  <c r="F14" i="156"/>
  <c r="E14" i="156"/>
  <c r="A14" i="150"/>
  <c r="AU13" i="150"/>
  <c r="A16" i="156" l="1"/>
  <c r="G15" i="156"/>
  <c r="F15" i="156"/>
  <c r="E15" i="156"/>
  <c r="A15" i="150"/>
  <c r="AU14" i="150"/>
  <c r="F16" i="156" l="1"/>
  <c r="E16" i="156"/>
  <c r="A17" i="156"/>
  <c r="G16" i="156"/>
  <c r="AU15" i="150"/>
  <c r="A16" i="150"/>
  <c r="A18" i="156" l="1"/>
  <c r="G17" i="156"/>
  <c r="F17" i="156"/>
  <c r="E17" i="156"/>
  <c r="A17" i="150"/>
  <c r="AU16" i="150"/>
  <c r="A19" i="156" l="1"/>
  <c r="G18" i="156"/>
  <c r="F18" i="156"/>
  <c r="E18" i="156"/>
  <c r="AU17" i="150"/>
  <c r="A18" i="150"/>
  <c r="F19" i="156" l="1"/>
  <c r="E19" i="156"/>
  <c r="A20" i="156"/>
  <c r="G19" i="156"/>
  <c r="A19" i="150"/>
  <c r="AU18" i="150"/>
  <c r="A21" i="156" l="1"/>
  <c r="G20" i="156"/>
  <c r="F20" i="156"/>
  <c r="E20" i="156"/>
  <c r="A20" i="150"/>
  <c r="AU19" i="150"/>
  <c r="A22" i="156" l="1"/>
  <c r="G21" i="156"/>
  <c r="F21" i="156"/>
  <c r="E21" i="156"/>
  <c r="AU20" i="150"/>
  <c r="A21" i="150"/>
  <c r="F22" i="156" l="1"/>
  <c r="E22" i="156"/>
  <c r="A23" i="156"/>
  <c r="G22" i="156"/>
  <c r="A22" i="150"/>
  <c r="AU21" i="150"/>
  <c r="A24" i="156" l="1"/>
  <c r="G23" i="156"/>
  <c r="F23" i="156"/>
  <c r="E23" i="156"/>
  <c r="A23" i="150"/>
  <c r="AU22" i="150"/>
  <c r="A25" i="156" l="1"/>
  <c r="G24" i="156"/>
  <c r="F24" i="156"/>
  <c r="E24" i="156"/>
  <c r="A24" i="150"/>
  <c r="AU23" i="150"/>
  <c r="F25" i="156" l="1"/>
  <c r="E25" i="156"/>
  <c r="A26" i="156"/>
  <c r="G25" i="156"/>
  <c r="A25" i="150"/>
  <c r="AU24" i="150"/>
  <c r="A27" i="156" l="1"/>
  <c r="G26" i="156"/>
  <c r="F26" i="156"/>
  <c r="E26" i="156"/>
  <c r="AU25" i="150"/>
  <c r="A26" i="150"/>
  <c r="A28" i="156" l="1"/>
  <c r="G27" i="156"/>
  <c r="F27" i="156"/>
  <c r="E27" i="156"/>
  <c r="A27" i="150"/>
  <c r="AU26" i="150"/>
  <c r="F28" i="156" l="1"/>
  <c r="E28" i="156"/>
  <c r="A29" i="156"/>
  <c r="G28" i="156"/>
  <c r="A28" i="150"/>
  <c r="AU27" i="150"/>
  <c r="A30" i="156" l="1"/>
  <c r="G29" i="156"/>
  <c r="F29" i="156"/>
  <c r="E29" i="156"/>
  <c r="A29" i="150"/>
  <c r="AU28" i="150"/>
  <c r="A31" i="156" l="1"/>
  <c r="G30" i="156"/>
  <c r="F30" i="156"/>
  <c r="E30" i="156"/>
  <c r="AU29" i="150"/>
  <c r="A30" i="150"/>
  <c r="F31" i="156" l="1"/>
  <c r="E31" i="156"/>
  <c r="A32" i="156"/>
  <c r="G31" i="156"/>
  <c r="A31" i="150"/>
  <c r="AU30" i="150"/>
  <c r="A33" i="156" l="1"/>
  <c r="G32" i="156"/>
  <c r="F32" i="156"/>
  <c r="E32" i="156"/>
  <c r="A32" i="150"/>
  <c r="AU31" i="150"/>
  <c r="A34" i="156" l="1"/>
  <c r="G33" i="156"/>
  <c r="F33" i="156"/>
  <c r="E33" i="156"/>
  <c r="A33" i="150"/>
  <c r="AU32" i="150"/>
  <c r="F34" i="156" l="1"/>
  <c r="E34" i="156"/>
  <c r="A35" i="156"/>
  <c r="G34" i="156"/>
  <c r="AU33" i="150"/>
  <c r="A34" i="150"/>
  <c r="A36" i="156" l="1"/>
  <c r="G35" i="156"/>
  <c r="F35" i="156"/>
  <c r="E35" i="156"/>
  <c r="A35" i="150"/>
  <c r="AU34" i="150"/>
  <c r="A37" i="156" l="1"/>
  <c r="G36" i="156"/>
  <c r="F36" i="156"/>
  <c r="E36" i="156"/>
  <c r="A36" i="150"/>
  <c r="AU35" i="150"/>
  <c r="F37" i="156" l="1"/>
  <c r="E37" i="156"/>
  <c r="A38" i="156"/>
  <c r="G37" i="156"/>
  <c r="A37" i="150"/>
  <c r="AU36" i="150"/>
  <c r="A39" i="156" l="1"/>
  <c r="G38" i="156"/>
  <c r="F38" i="156"/>
  <c r="E38" i="156"/>
  <c r="A38" i="150"/>
  <c r="AU37" i="150"/>
  <c r="A40" i="156" l="1"/>
  <c r="G39" i="156"/>
  <c r="F39" i="156"/>
  <c r="E39" i="156"/>
  <c r="A39" i="150"/>
  <c r="AU38" i="150"/>
  <c r="F40" i="156" l="1"/>
  <c r="E40" i="156"/>
  <c r="A41" i="156"/>
  <c r="G40" i="156"/>
  <c r="AU39" i="150"/>
  <c r="A40" i="150"/>
  <c r="A42" i="156" l="1"/>
  <c r="G41" i="156"/>
  <c r="F41" i="156"/>
  <c r="E41" i="156"/>
  <c r="AU40" i="150"/>
  <c r="A41" i="150"/>
  <c r="A43" i="156" l="1"/>
  <c r="G42" i="156"/>
  <c r="F42" i="156"/>
  <c r="E42" i="156"/>
  <c r="A42" i="150"/>
  <c r="AU41" i="150"/>
  <c r="F43" i="156" l="1"/>
  <c r="E43" i="156"/>
  <c r="G43" i="156"/>
  <c r="A43" i="150"/>
  <c r="AU42" i="150"/>
  <c r="G50" i="156" l="1"/>
  <c r="G52" i="156"/>
  <c r="G51" i="156"/>
  <c r="E50" i="156"/>
  <c r="E52" i="156"/>
  <c r="E51" i="156"/>
  <c r="F50" i="156"/>
  <c r="F52" i="156"/>
  <c r="F51" i="156"/>
  <c r="AU43" i="150"/>
  <c r="A44" i="150"/>
  <c r="A45" i="150" l="1"/>
  <c r="AU44" i="150"/>
  <c r="A46" i="150" l="1"/>
  <c r="AU45" i="150"/>
  <c r="A47" i="150" l="1"/>
  <c r="AU46" i="150"/>
  <c r="A48" i="150" l="1"/>
  <c r="AU47" i="150"/>
  <c r="A49" i="150" l="1"/>
  <c r="AU48" i="150"/>
  <c r="AU49" i="150" l="1"/>
  <c r="A50" i="150"/>
  <c r="A51" i="150" l="1"/>
  <c r="AU50" i="150"/>
  <c r="AU51" i="150" l="1"/>
  <c r="A52" i="150"/>
  <c r="A53" i="150" l="1"/>
  <c r="AU52" i="150"/>
  <c r="A54" i="150" l="1"/>
  <c r="AU53" i="150"/>
  <c r="A55" i="150" l="1"/>
  <c r="AU54" i="150"/>
  <c r="A56" i="150" l="1"/>
  <c r="AU55" i="150"/>
  <c r="A57" i="150" l="1"/>
  <c r="AU56" i="150"/>
  <c r="A58" i="150" l="1"/>
  <c r="AU57" i="150"/>
  <c r="AU58" i="150" l="1"/>
  <c r="A59" i="150"/>
  <c r="A60" i="150" l="1"/>
  <c r="AU59" i="150"/>
  <c r="A61" i="150" l="1"/>
  <c r="AU60" i="150"/>
  <c r="A62" i="150" l="1"/>
  <c r="AU61" i="150"/>
  <c r="A63" i="150" l="1"/>
  <c r="AU62" i="150"/>
  <c r="A64" i="150" l="1"/>
  <c r="AU63" i="150"/>
  <c r="A65" i="150" l="1"/>
  <c r="AU64" i="150"/>
  <c r="A66" i="150" l="1"/>
  <c r="AU65" i="150"/>
  <c r="AU66" i="150" l="1"/>
  <c r="A67" i="150"/>
  <c r="A68" i="150" l="1"/>
  <c r="AU67" i="150"/>
  <c r="A69" i="150" l="1"/>
  <c r="AU68" i="150"/>
  <c r="A70" i="150" l="1"/>
  <c r="AU69" i="150"/>
  <c r="A71" i="150" l="1"/>
  <c r="AU70" i="150"/>
  <c r="A72" i="150" l="1"/>
  <c r="AU71" i="150"/>
  <c r="A73" i="150" l="1"/>
  <c r="AU72" i="150"/>
  <c r="A74" i="150" l="1"/>
  <c r="AU73" i="150"/>
  <c r="A75" i="150" l="1"/>
  <c r="AU74" i="150"/>
  <c r="A76" i="150" l="1"/>
  <c r="AU75" i="150"/>
  <c r="A77" i="150" l="1"/>
  <c r="AU76" i="150"/>
  <c r="A78" i="150" l="1"/>
  <c r="AU77" i="150"/>
  <c r="AU78" i="150" l="1"/>
  <c r="A79" i="150"/>
  <c r="A80" i="150" l="1"/>
  <c r="AU79" i="150"/>
  <c r="A81" i="150" l="1"/>
  <c r="AU80" i="150"/>
  <c r="A82" i="150" l="1"/>
  <c r="AU81" i="150"/>
  <c r="A83" i="150" l="1"/>
  <c r="AU82" i="150"/>
  <c r="A84" i="150" l="1"/>
  <c r="AU83" i="150"/>
  <c r="A85" i="150" l="1"/>
  <c r="AU84" i="150"/>
  <c r="A86" i="150" l="1"/>
  <c r="AU85" i="150"/>
  <c r="A87" i="150" l="1"/>
  <c r="AU86" i="150"/>
  <c r="A88" i="150" l="1"/>
  <c r="AU87" i="150"/>
  <c r="A89" i="150" l="1"/>
  <c r="AU88" i="150"/>
  <c r="A90" i="150" l="1"/>
  <c r="AU89" i="150"/>
  <c r="A91" i="150" l="1"/>
  <c r="AU90" i="150"/>
  <c r="A92" i="150" l="1"/>
  <c r="AU91" i="150"/>
  <c r="A93" i="150" l="1"/>
  <c r="AU92" i="150"/>
  <c r="A94" i="150" l="1"/>
  <c r="AU93" i="150"/>
  <c r="A95" i="150" l="1"/>
  <c r="AU94" i="150"/>
  <c r="A96" i="150" l="1"/>
  <c r="AU95" i="150"/>
  <c r="A97" i="150" l="1"/>
  <c r="AU96" i="150"/>
  <c r="AU97" i="150" l="1"/>
  <c r="A98" i="150"/>
  <c r="A99" i="150" l="1"/>
  <c r="AU98" i="150"/>
  <c r="AU99" i="150" l="1"/>
  <c r="A100" i="150"/>
  <c r="A101" i="150" l="1"/>
  <c r="AU100" i="150"/>
  <c r="AU101" i="150" l="1"/>
  <c r="A102" i="150"/>
  <c r="A103" i="150" l="1"/>
  <c r="AU102" i="150"/>
  <c r="A104" i="150" l="1"/>
  <c r="AU103" i="150"/>
  <c r="A105" i="150" l="1"/>
  <c r="AU104" i="150"/>
  <c r="AU105" i="150" l="1"/>
  <c r="A106" i="150"/>
  <c r="A107" i="150" l="1"/>
  <c r="AU106" i="150"/>
  <c r="AU107" i="150" l="1"/>
  <c r="A108" i="150"/>
  <c r="A109" i="150" l="1"/>
  <c r="AU108" i="150"/>
  <c r="AU109" i="150" l="1"/>
  <c r="A110" i="150"/>
  <c r="A111" i="150" l="1"/>
  <c r="AU110" i="150"/>
  <c r="A112" i="150" l="1"/>
  <c r="AU111" i="150"/>
  <c r="A113" i="150" l="1"/>
  <c r="AU112" i="150"/>
  <c r="AU113" i="150" l="1"/>
  <c r="A114" i="150"/>
  <c r="A115" i="150" l="1"/>
  <c r="AU114" i="150"/>
  <c r="AU115" i="150" l="1"/>
  <c r="A116" i="150"/>
  <c r="AU116" i="150" l="1"/>
  <c r="A117" i="150"/>
  <c r="A118" i="150" l="1"/>
  <c r="AU117" i="150"/>
  <c r="AU118" i="150" l="1"/>
  <c r="A119" i="150"/>
  <c r="A120" i="150" l="1"/>
  <c r="AU119" i="150"/>
  <c r="AU120" i="150" l="1"/>
  <c r="A121" i="150"/>
  <c r="A122" i="150" l="1"/>
  <c r="AU121" i="150"/>
  <c r="AU122" i="150" l="1"/>
  <c r="A123" i="150"/>
  <c r="A124" i="150" l="1"/>
  <c r="AU123" i="150"/>
  <c r="A125" i="150" l="1"/>
  <c r="AU124" i="150"/>
  <c r="A126" i="150" l="1"/>
  <c r="AU125" i="150"/>
  <c r="A127" i="150" l="1"/>
  <c r="AU126" i="150"/>
  <c r="AU127" i="150" l="1"/>
  <c r="A128" i="150"/>
  <c r="A129" i="150" l="1"/>
  <c r="AU128" i="150"/>
  <c r="A130" i="150" l="1"/>
  <c r="AU129" i="150"/>
  <c r="A131" i="150" l="1"/>
  <c r="AU130" i="150"/>
  <c r="AU131" i="150" l="1"/>
  <c r="A132" i="150"/>
  <c r="A133" i="150" l="1"/>
  <c r="AU132" i="150"/>
  <c r="A134" i="150" l="1"/>
  <c r="AU133" i="150"/>
  <c r="A135" i="150" l="1"/>
  <c r="AU134" i="150"/>
  <c r="AU135" i="150" l="1"/>
  <c r="A136" i="150"/>
  <c r="A137" i="150" l="1"/>
  <c r="AU136" i="150"/>
  <c r="A138" i="150" l="1"/>
  <c r="AU137" i="150"/>
  <c r="A139" i="150" l="1"/>
  <c r="AU138" i="150"/>
  <c r="AU139" i="150" l="1"/>
  <c r="A140" i="150"/>
  <c r="A141" i="150" l="1"/>
  <c r="AU140" i="150"/>
  <c r="A142" i="150" l="1"/>
  <c r="AU141" i="150"/>
  <c r="A143" i="150" l="1"/>
  <c r="AU142" i="150"/>
  <c r="AU143" i="150" l="1"/>
  <c r="A144" i="150"/>
  <c r="A145" i="150" l="1"/>
  <c r="AU144" i="150"/>
  <c r="A146" i="150" l="1"/>
  <c r="AU145" i="150"/>
  <c r="A147" i="150" l="1"/>
  <c r="AU146" i="150"/>
  <c r="A148" i="150" l="1"/>
  <c r="AU147" i="150"/>
  <c r="A149" i="150" l="1"/>
  <c r="AU148" i="150"/>
  <c r="A150" i="150" l="1"/>
  <c r="AU149" i="150"/>
  <c r="A151" i="150" l="1"/>
  <c r="AU150" i="150"/>
  <c r="AU151" i="150" l="1"/>
  <c r="A152" i="150"/>
  <c r="A153" i="150" l="1"/>
  <c r="AU152" i="150"/>
  <c r="A154" i="150" l="1"/>
  <c r="AU153" i="150"/>
  <c r="A155" i="150" l="1"/>
  <c r="AU154" i="150"/>
  <c r="AU155" i="150" l="1"/>
  <c r="A156" i="150"/>
  <c r="A157" i="150" l="1"/>
  <c r="AU156" i="150"/>
  <c r="A158" i="150" l="1"/>
  <c r="AU157" i="150"/>
  <c r="AU158" i="150" l="1"/>
  <c r="A159" i="150"/>
  <c r="A160" i="150" l="1"/>
  <c r="AU159" i="150"/>
  <c r="A161" i="150" l="1"/>
  <c r="AU160" i="150"/>
  <c r="A162" i="150" l="1"/>
  <c r="AU161" i="150"/>
  <c r="A163" i="150" l="1"/>
  <c r="AU162" i="150"/>
  <c r="A164" i="150" l="1"/>
  <c r="AU163" i="150"/>
  <c r="A165" i="150" l="1"/>
  <c r="AU164" i="150"/>
  <c r="A166" i="150" l="1"/>
  <c r="AU165" i="150"/>
  <c r="A167" i="150" l="1"/>
  <c r="AU166" i="150"/>
  <c r="A168" i="150" l="1"/>
  <c r="AU167" i="150"/>
  <c r="AU168" i="150" l="1"/>
  <c r="A169" i="150"/>
  <c r="A170" i="150" l="1"/>
  <c r="AU169" i="150"/>
  <c r="A171" i="150" l="1"/>
  <c r="AU170" i="150"/>
  <c r="AU171" i="150" l="1"/>
  <c r="A172" i="150"/>
  <c r="A173" i="150" l="1"/>
  <c r="AU172" i="150"/>
  <c r="A174" i="150" l="1"/>
  <c r="AU173" i="150"/>
  <c r="AU174" i="150" l="1"/>
  <c r="A175" i="150"/>
  <c r="A176" i="150" l="1"/>
  <c r="AU175" i="150"/>
  <c r="AU176" i="150" l="1"/>
  <c r="A177" i="150"/>
  <c r="A178" i="150" l="1"/>
  <c r="AU177" i="150"/>
  <c r="A179" i="150" l="1"/>
  <c r="AU178" i="150"/>
  <c r="AU179" i="150" l="1"/>
  <c r="A180" i="150"/>
  <c r="A181" i="150" l="1"/>
  <c r="AU180" i="150"/>
  <c r="A182" i="150" l="1"/>
  <c r="AU181" i="150"/>
  <c r="AU182" i="150" l="1"/>
  <c r="A183" i="150"/>
  <c r="A184" i="150" l="1"/>
  <c r="AU183" i="150"/>
  <c r="AU184" i="150" l="1"/>
  <c r="A185" i="150"/>
  <c r="A186" i="150" l="1"/>
  <c r="AU185" i="150"/>
  <c r="A187" i="150" l="1"/>
  <c r="AU186" i="150"/>
  <c r="AU187" i="150" l="1"/>
  <c r="A188" i="150"/>
  <c r="A189" i="150" l="1"/>
  <c r="AU188" i="150"/>
  <c r="A190" i="150" l="1"/>
  <c r="AU189" i="150"/>
  <c r="AU190" i="150" l="1"/>
  <c r="A191" i="150"/>
  <c r="A192" i="150" l="1"/>
  <c r="AU191" i="150"/>
  <c r="AU192" i="150" l="1"/>
  <c r="A193" i="150"/>
  <c r="A194" i="150" l="1"/>
  <c r="AU193" i="150"/>
  <c r="A195" i="150" l="1"/>
  <c r="AU194" i="150"/>
  <c r="AU195" i="150" l="1"/>
  <c r="A196" i="150"/>
  <c r="A197" i="150" l="1"/>
  <c r="AU196" i="150"/>
  <c r="A198" i="150" l="1"/>
  <c r="AU197" i="150"/>
  <c r="AU198" i="150" l="1"/>
  <c r="A199" i="150"/>
  <c r="A200" i="150" l="1"/>
  <c r="AU199" i="150"/>
  <c r="AU200" i="150" l="1"/>
  <c r="A201" i="150"/>
  <c r="A202" i="150" l="1"/>
  <c r="AU201" i="150"/>
  <c r="A203" i="150" l="1"/>
  <c r="AU202" i="150"/>
  <c r="AU203" i="150" l="1"/>
  <c r="A204" i="150"/>
  <c r="A205" i="150" l="1"/>
  <c r="AU204" i="150"/>
  <c r="A206" i="150" l="1"/>
  <c r="AU205" i="150"/>
  <c r="AU206" i="150" l="1"/>
  <c r="A207" i="150"/>
  <c r="A208" i="150" l="1"/>
  <c r="AU207" i="150"/>
  <c r="AU208" i="150" l="1"/>
  <c r="A209" i="150"/>
  <c r="A210" i="150" l="1"/>
  <c r="AU209" i="150"/>
  <c r="A211" i="150" l="1"/>
  <c r="AU210" i="150"/>
  <c r="AU211" i="150" l="1"/>
  <c r="A212" i="150"/>
  <c r="A213" i="150" l="1"/>
  <c r="AU212" i="150"/>
  <c r="A214" i="150" l="1"/>
  <c r="AU213" i="150"/>
  <c r="AU214" i="150" l="1"/>
  <c r="A215" i="150"/>
  <c r="A216" i="150" l="1"/>
  <c r="AU215" i="150"/>
  <c r="AU216" i="150" l="1"/>
  <c r="A217" i="150"/>
  <c r="A218" i="150" l="1"/>
  <c r="AU217" i="150"/>
  <c r="A219" i="150" l="1"/>
  <c r="AU218" i="150"/>
  <c r="AU219" i="150" l="1"/>
  <c r="A220" i="150"/>
  <c r="A221" i="150" l="1"/>
  <c r="AU220" i="150"/>
  <c r="A222" i="150" l="1"/>
  <c r="AU221" i="150"/>
  <c r="AU222" i="150" l="1"/>
  <c r="A223" i="150"/>
  <c r="A224" i="150" l="1"/>
  <c r="AU223" i="150"/>
  <c r="AU224" i="150" l="1"/>
  <c r="A225" i="150"/>
  <c r="AU225" i="150" l="1"/>
  <c r="A226" i="150"/>
  <c r="A227" i="150" l="1"/>
  <c r="AU226" i="150"/>
  <c r="AU227" i="150" l="1"/>
  <c r="A228" i="150"/>
  <c r="A229" i="150" l="1"/>
  <c r="AU228" i="150"/>
  <c r="AU229" i="150" l="1"/>
  <c r="A230" i="150"/>
  <c r="AU230" i="150" l="1"/>
  <c r="A231" i="150"/>
  <c r="A232" i="150" l="1"/>
  <c r="AU231" i="150"/>
  <c r="A233" i="150" l="1"/>
  <c r="AU232" i="150"/>
  <c r="A234" i="150" l="1"/>
  <c r="AU233" i="150"/>
  <c r="AU234" i="150" l="1"/>
  <c r="A235" i="150"/>
  <c r="A236" i="150" l="1"/>
  <c r="AU235" i="150"/>
  <c r="A237" i="150" l="1"/>
  <c r="AU236" i="150"/>
  <c r="AU237" i="150" l="1"/>
  <c r="A238" i="150"/>
  <c r="AU238" i="150" l="1"/>
  <c r="A239" i="150"/>
  <c r="A240" i="150" l="1"/>
  <c r="AU239" i="150"/>
  <c r="A241" i="150" l="1"/>
  <c r="AU240" i="150"/>
  <c r="AU241" i="150" l="1"/>
  <c r="A242" i="150"/>
  <c r="A243" i="150" l="1"/>
  <c r="AU242" i="150"/>
  <c r="A244" i="150" l="1"/>
  <c r="AU243" i="150"/>
  <c r="AU244" i="150" l="1"/>
  <c r="A245" i="150"/>
  <c r="A246" i="150" l="1"/>
  <c r="AU245" i="150"/>
  <c r="AU246" i="150" l="1"/>
  <c r="A247" i="150"/>
  <c r="AU247" i="150" l="1"/>
  <c r="A248" i="150"/>
  <c r="A249" i="150" l="1"/>
  <c r="AU248" i="150"/>
  <c r="A250" i="150" l="1"/>
  <c r="AU249" i="150"/>
  <c r="A251" i="150" l="1"/>
  <c r="AU250" i="150"/>
  <c r="AU251" i="150" l="1"/>
  <c r="A252" i="150"/>
  <c r="A253" i="150" l="1"/>
  <c r="AU252" i="150"/>
  <c r="A254" i="150" l="1"/>
  <c r="AU253" i="150"/>
  <c r="AU254" i="150" l="1"/>
  <c r="A255" i="150"/>
  <c r="AU255" i="150" l="1"/>
  <c r="A256" i="150"/>
  <c r="A257" i="150" l="1"/>
  <c r="AU256" i="150"/>
  <c r="A258" i="150" l="1"/>
  <c r="AU257" i="150"/>
  <c r="A259" i="150" l="1"/>
  <c r="AU258" i="150"/>
  <c r="AU259" i="150" l="1"/>
  <c r="A260" i="150"/>
  <c r="A261" i="150" l="1"/>
  <c r="AU260" i="150"/>
  <c r="A262" i="150" l="1"/>
  <c r="AU261" i="150"/>
  <c r="AU262" i="150" l="1"/>
  <c r="A263" i="150"/>
  <c r="A264" i="150" l="1"/>
  <c r="AU263" i="150"/>
  <c r="A265" i="150" l="1"/>
  <c r="AU264" i="150"/>
  <c r="A266" i="150" l="1"/>
  <c r="AU265" i="150"/>
  <c r="A267" i="150" l="1"/>
  <c r="AU266" i="150"/>
  <c r="A268" i="150" l="1"/>
  <c r="AU267" i="150"/>
  <c r="AU268" i="150" l="1"/>
  <c r="A269" i="150"/>
  <c r="AU269" i="150" l="1"/>
  <c r="A270" i="150"/>
  <c r="A271" i="150" l="1"/>
  <c r="AU270" i="150"/>
  <c r="AU271" i="150" l="1"/>
  <c r="A272" i="150"/>
  <c r="A273" i="150" l="1"/>
  <c r="AU272" i="150"/>
  <c r="A274" i="150" l="1"/>
  <c r="AU273" i="150"/>
  <c r="AU274" i="150" l="1"/>
  <c r="A275" i="150"/>
  <c r="A276" i="150" l="1"/>
  <c r="AU275" i="150"/>
  <c r="A277" i="150" l="1"/>
  <c r="AU276" i="150"/>
  <c r="AU277" i="150" l="1"/>
  <c r="A278" i="150"/>
  <c r="A279" i="150" l="1"/>
  <c r="AU278" i="150"/>
  <c r="AU279" i="150" l="1"/>
  <c r="A280" i="150"/>
  <c r="A281" i="150" l="1"/>
  <c r="AU280" i="150"/>
  <c r="A282" i="150" l="1"/>
  <c r="AU281" i="150"/>
  <c r="AU282" i="150" l="1"/>
  <c r="A283" i="150"/>
  <c r="AU283" i="150" l="1"/>
  <c r="A284" i="150"/>
  <c r="A285" i="150" l="1"/>
  <c r="AU284" i="150"/>
  <c r="A286" i="150" l="1"/>
  <c r="AU285" i="150"/>
  <c r="AU286" i="150" l="1"/>
  <c r="A287" i="150"/>
  <c r="AU287" i="150" l="1"/>
  <c r="A288" i="150"/>
  <c r="AU288" i="150" l="1"/>
  <c r="A289" i="150"/>
  <c r="A290" i="150" l="1"/>
  <c r="AU289" i="150"/>
  <c r="A291" i="150" l="1"/>
  <c r="AU290" i="150"/>
  <c r="A292" i="150" l="1"/>
  <c r="AU291" i="150"/>
  <c r="A293" i="150" l="1"/>
  <c r="AU292" i="150"/>
  <c r="A294" i="150" l="1"/>
  <c r="AU293" i="150"/>
  <c r="AU294" i="150" l="1"/>
  <c r="A295" i="150"/>
  <c r="AU295" i="150" l="1"/>
  <c r="A296" i="150"/>
  <c r="AU296" i="150" l="1"/>
  <c r="A297" i="150"/>
  <c r="A298" i="150" l="1"/>
  <c r="AU297" i="150"/>
  <c r="A299" i="150" l="1"/>
  <c r="AU298" i="150"/>
  <c r="A300" i="150" l="1"/>
  <c r="AU299" i="150"/>
  <c r="A301" i="150" l="1"/>
  <c r="AU300" i="150"/>
  <c r="A302" i="150" l="1"/>
  <c r="AU301" i="150"/>
  <c r="AU302" i="150" l="1"/>
  <c r="A303" i="150"/>
  <c r="AU303" i="150" l="1"/>
  <c r="A304" i="150"/>
  <c r="AU304" i="150" l="1"/>
  <c r="A305" i="150"/>
  <c r="A306" i="150" l="1"/>
  <c r="AU305" i="150"/>
  <c r="A307" i="150" l="1"/>
  <c r="AU306" i="150"/>
  <c r="AU307" i="150" l="1"/>
  <c r="A308" i="150"/>
  <c r="A309" i="150" l="1"/>
  <c r="AU308" i="150"/>
  <c r="AU309" i="150" l="1"/>
  <c r="A310" i="150"/>
  <c r="A311" i="150" l="1"/>
  <c r="AU310" i="150"/>
  <c r="AU311" i="150" l="1"/>
  <c r="A312" i="150"/>
  <c r="A313" i="150" l="1"/>
  <c r="AU312" i="150"/>
  <c r="A314" i="150" l="1"/>
  <c r="AU313" i="150"/>
  <c r="A315" i="150" l="1"/>
  <c r="AU314" i="150"/>
  <c r="A316" i="150" l="1"/>
  <c r="AU315" i="150"/>
  <c r="A317" i="150" l="1"/>
  <c r="AU316" i="150"/>
  <c r="AU317" i="150" l="1"/>
  <c r="A318" i="150"/>
  <c r="A319" i="150" l="1"/>
  <c r="AU318" i="150"/>
  <c r="AU319" i="150" l="1"/>
  <c r="A320" i="150"/>
  <c r="A321" i="150" l="1"/>
  <c r="AU320" i="150"/>
  <c r="A322" i="150" l="1"/>
  <c r="AU321" i="150"/>
  <c r="A323" i="150" l="1"/>
  <c r="AU322" i="150"/>
  <c r="A324" i="150" l="1"/>
  <c r="AU323" i="150"/>
  <c r="AU324" i="150" l="1"/>
  <c r="A325" i="150"/>
  <c r="AU325" i="150" l="1"/>
  <c r="A326" i="150"/>
  <c r="A327" i="150" l="1"/>
  <c r="AU326" i="150"/>
  <c r="AU327" i="150" l="1"/>
  <c r="A328" i="150"/>
  <c r="A329" i="150" l="1"/>
  <c r="AU328" i="150"/>
  <c r="A330" i="150" l="1"/>
  <c r="AU329" i="150"/>
  <c r="A331" i="150" l="1"/>
  <c r="AU330" i="150"/>
  <c r="A332" i="150" l="1"/>
  <c r="AU331" i="150"/>
  <c r="A333" i="150" l="1"/>
  <c r="AU332" i="150"/>
  <c r="A334" i="150" l="1"/>
  <c r="AU333" i="150"/>
  <c r="A335" i="150" l="1"/>
  <c r="AU334" i="150"/>
  <c r="AU335" i="150" l="1"/>
  <c r="A336" i="150"/>
  <c r="A337" i="150" l="1"/>
  <c r="AU336" i="150"/>
  <c r="A338" i="150" l="1"/>
  <c r="AU337" i="150"/>
  <c r="A339" i="150" l="1"/>
  <c r="AU338" i="150"/>
  <c r="A340" i="150" l="1"/>
  <c r="AU339" i="150"/>
  <c r="A341" i="150" l="1"/>
  <c r="AU340" i="150"/>
  <c r="A342" i="150" l="1"/>
  <c r="AU341" i="150"/>
  <c r="A343" i="150" l="1"/>
  <c r="AU342" i="150"/>
  <c r="AU343" i="150" l="1"/>
  <c r="A344" i="150"/>
  <c r="A345" i="150" l="1"/>
  <c r="AU344" i="150"/>
  <c r="A346" i="150" l="1"/>
  <c r="AU345" i="150"/>
  <c r="A347" i="150" l="1"/>
  <c r="AU346" i="150"/>
  <c r="A348" i="150" l="1"/>
  <c r="AU347" i="150"/>
  <c r="A349" i="150" l="1"/>
  <c r="AU348" i="150"/>
  <c r="A350" i="150" l="1"/>
  <c r="AU349" i="150"/>
  <c r="A351" i="150" l="1"/>
  <c r="AU350" i="150"/>
  <c r="AU351" i="150" l="1"/>
  <c r="A352" i="150"/>
  <c r="A353" i="150" l="1"/>
  <c r="AU352" i="150"/>
  <c r="A354" i="150" l="1"/>
  <c r="AU353" i="150"/>
  <c r="A355" i="150" l="1"/>
  <c r="AU354" i="150"/>
  <c r="A356" i="150" l="1"/>
  <c r="AU355" i="150"/>
  <c r="A357" i="150" l="1"/>
  <c r="AU356" i="150"/>
  <c r="A358" i="150" l="1"/>
  <c r="AU357" i="150"/>
  <c r="A359" i="150" l="1"/>
  <c r="AU358" i="150"/>
  <c r="AU359" i="150" l="1"/>
  <c r="A360" i="150"/>
  <c r="A361" i="150" l="1"/>
  <c r="AU360" i="150"/>
  <c r="A362" i="150" l="1"/>
  <c r="AU361" i="150"/>
  <c r="A363" i="150" l="1"/>
  <c r="AU362" i="150"/>
  <c r="A364" i="150" l="1"/>
  <c r="AU363" i="150"/>
  <c r="A365" i="150" l="1"/>
  <c r="AU364" i="150"/>
  <c r="A366" i="150" l="1"/>
  <c r="AU365" i="150"/>
  <c r="A367" i="150" l="1"/>
  <c r="AU366" i="150"/>
  <c r="A368" i="150" l="1"/>
  <c r="AU367" i="150"/>
  <c r="A369" i="150" l="1"/>
  <c r="AU368" i="150"/>
  <c r="A370" i="150" l="1"/>
  <c r="AU369" i="150"/>
  <c r="A371" i="150" l="1"/>
  <c r="AU370" i="150"/>
  <c r="AU371" i="150" l="1"/>
  <c r="A372" i="150"/>
  <c r="A373" i="150" l="1"/>
  <c r="AU372" i="150"/>
  <c r="A374" i="150" l="1"/>
  <c r="AU373" i="150"/>
  <c r="A375" i="150" l="1"/>
  <c r="AU374" i="150"/>
  <c r="A376" i="150" l="1"/>
  <c r="AU375" i="150"/>
  <c r="A377" i="150" l="1"/>
  <c r="AU376" i="150"/>
  <c r="A378" i="150" l="1"/>
  <c r="AU377" i="150"/>
  <c r="A379" i="150" l="1"/>
  <c r="AU378" i="150"/>
  <c r="AU379" i="150" l="1"/>
  <c r="A380" i="150"/>
  <c r="A381" i="150" l="1"/>
  <c r="AU380" i="150"/>
  <c r="A382" i="150" l="1"/>
  <c r="AU381" i="150"/>
  <c r="A383" i="150" l="1"/>
  <c r="AU382" i="150"/>
  <c r="A384" i="150" l="1"/>
  <c r="AU383" i="150"/>
  <c r="A385" i="150" l="1"/>
  <c r="AU384" i="150"/>
  <c r="A386" i="150" l="1"/>
  <c r="AU385" i="150"/>
  <c r="A387" i="150" l="1"/>
  <c r="AU386" i="150"/>
  <c r="AU387" i="150" l="1"/>
  <c r="A388" i="150"/>
  <c r="A389" i="150" l="1"/>
  <c r="AU388" i="150"/>
  <c r="A390" i="150" l="1"/>
  <c r="AU389" i="150"/>
  <c r="A391" i="150" l="1"/>
  <c r="AU390" i="150"/>
  <c r="A392" i="150" l="1"/>
  <c r="AU391" i="150"/>
  <c r="A393" i="150" l="1"/>
  <c r="AU392" i="150"/>
  <c r="A394" i="150" l="1"/>
  <c r="AU393" i="150"/>
  <c r="A395" i="150" l="1"/>
  <c r="AU394" i="150"/>
  <c r="AU395" i="150" l="1"/>
  <c r="A396" i="150"/>
  <c r="A397" i="150" l="1"/>
  <c r="AU396" i="150"/>
  <c r="A398" i="150" l="1"/>
  <c r="AU397" i="150"/>
  <c r="A399" i="150" l="1"/>
  <c r="AU398" i="150"/>
  <c r="A400" i="150" l="1"/>
  <c r="AU399" i="150"/>
  <c r="A401" i="150" l="1"/>
  <c r="AU400" i="150"/>
  <c r="A402" i="150" l="1"/>
  <c r="AU401" i="150"/>
  <c r="A403" i="150" l="1"/>
  <c r="AU402" i="150"/>
  <c r="AU403" i="150" l="1"/>
  <c r="A404" i="150"/>
  <c r="A405" i="150" l="1"/>
  <c r="AU404" i="150"/>
  <c r="A406" i="150" l="1"/>
  <c r="AU405" i="150"/>
  <c r="A407" i="150" l="1"/>
  <c r="AU406" i="150"/>
  <c r="A408" i="150" l="1"/>
  <c r="AU407" i="150"/>
  <c r="A409" i="150" l="1"/>
  <c r="AU408" i="150"/>
  <c r="A410" i="150" l="1"/>
  <c r="AU409" i="150"/>
  <c r="A411" i="150" l="1"/>
  <c r="AU410" i="150"/>
  <c r="AU411" i="150" l="1"/>
  <c r="A412" i="150"/>
  <c r="A413" i="150" l="1"/>
  <c r="AU412" i="150"/>
  <c r="A414" i="150" l="1"/>
  <c r="AU413" i="150"/>
  <c r="A415" i="150" l="1"/>
  <c r="AU414" i="150"/>
  <c r="A416" i="150" l="1"/>
  <c r="AU415" i="150"/>
  <c r="A417" i="150" l="1"/>
  <c r="AU416" i="150"/>
  <c r="A418" i="150" l="1"/>
  <c r="AU417" i="150"/>
  <c r="A419" i="150" l="1"/>
  <c r="AU418" i="150"/>
  <c r="AU419" i="150" l="1"/>
  <c r="A420" i="150"/>
  <c r="A421" i="150" l="1"/>
  <c r="AU420" i="150"/>
  <c r="A422" i="150" l="1"/>
  <c r="AU421" i="150"/>
  <c r="A423" i="150" l="1"/>
  <c r="AU422" i="150"/>
  <c r="A424" i="150" l="1"/>
  <c r="AU423" i="150"/>
  <c r="A425" i="150" l="1"/>
  <c r="AU424" i="150"/>
  <c r="A426" i="150" l="1"/>
  <c r="AU425" i="150"/>
  <c r="A427" i="150" l="1"/>
  <c r="AU426" i="150"/>
  <c r="A428" i="150" l="1"/>
  <c r="AU427" i="150"/>
  <c r="A429" i="150" l="1"/>
  <c r="AU428" i="150"/>
  <c r="AU429" i="150" l="1"/>
  <c r="A430" i="150"/>
  <c r="A431" i="150" l="1"/>
  <c r="AU430" i="150"/>
  <c r="A432" i="150" l="1"/>
  <c r="AU431" i="150"/>
  <c r="A433" i="150" l="1"/>
  <c r="AU432" i="150"/>
  <c r="A434" i="150" l="1"/>
  <c r="AU433" i="150"/>
  <c r="A435" i="150" l="1"/>
  <c r="AU434" i="150"/>
  <c r="A436" i="150" l="1"/>
  <c r="AU435" i="150"/>
  <c r="A437" i="150" l="1"/>
  <c r="AU436" i="150"/>
  <c r="AU437" i="150" l="1"/>
  <c r="A438" i="150"/>
  <c r="A439" i="150" l="1"/>
  <c r="AU438" i="150"/>
  <c r="A440" i="150" l="1"/>
  <c r="AU439" i="150"/>
  <c r="A441" i="150" l="1"/>
  <c r="AU440" i="150"/>
  <c r="A442" i="150" l="1"/>
  <c r="AU441" i="150"/>
  <c r="A443" i="150" l="1"/>
  <c r="AU442" i="150"/>
  <c r="AU443" i="150" l="1"/>
  <c r="A444" i="150"/>
  <c r="A445" i="150" l="1"/>
  <c r="AU444" i="150"/>
  <c r="AU445" i="150" l="1"/>
  <c r="A446" i="150"/>
  <c r="AU446" i="150" l="1"/>
  <c r="A447" i="150"/>
  <c r="A448" i="150" l="1"/>
  <c r="AU447" i="150"/>
  <c r="A449" i="150" l="1"/>
  <c r="AU448" i="150"/>
  <c r="A450" i="150" l="1"/>
  <c r="AU449" i="150"/>
  <c r="A451" i="150" l="1"/>
  <c r="AU450" i="150"/>
  <c r="A452" i="150" l="1"/>
  <c r="AU451" i="150"/>
  <c r="AU452" i="150" l="1"/>
  <c r="A453" i="150"/>
  <c r="AU453" i="150" l="1"/>
  <c r="A454" i="150"/>
  <c r="A455" i="150" l="1"/>
  <c r="AU454" i="150"/>
  <c r="AU455" i="150" l="1"/>
  <c r="A456" i="150"/>
  <c r="A457" i="150" l="1"/>
  <c r="AU456" i="150"/>
  <c r="A458" i="150" l="1"/>
  <c r="AU457" i="150"/>
  <c r="A459" i="150" l="1"/>
  <c r="AU458" i="150"/>
  <c r="A460" i="150" l="1"/>
  <c r="AU459" i="150"/>
  <c r="A461" i="150" l="1"/>
  <c r="AU460" i="150"/>
  <c r="AU461" i="150" l="1"/>
  <c r="A462" i="150"/>
  <c r="A463" i="150" l="1"/>
  <c r="AU462" i="150"/>
  <c r="A464" i="150" l="1"/>
  <c r="AU463" i="150"/>
  <c r="AU464" i="150" l="1"/>
  <c r="A465" i="150"/>
  <c r="A466" i="150" l="1"/>
  <c r="AU465" i="150"/>
  <c r="A467" i="150" l="1"/>
  <c r="AU466" i="150"/>
  <c r="A468" i="150" l="1"/>
  <c r="AU467" i="150"/>
  <c r="A469" i="150" l="1"/>
  <c r="AU468" i="150"/>
  <c r="AU469" i="150" l="1"/>
  <c r="A470" i="150"/>
  <c r="A471" i="150" l="1"/>
  <c r="AU470" i="150"/>
  <c r="A472" i="150" l="1"/>
  <c r="AU471" i="150"/>
  <c r="A473" i="150" l="1"/>
  <c r="AU472" i="150"/>
  <c r="AU473" i="150" l="1"/>
  <c r="A474" i="150"/>
  <c r="A475" i="150" l="1"/>
  <c r="AU474" i="150"/>
  <c r="A476" i="150" l="1"/>
  <c r="AU475" i="150"/>
  <c r="A477" i="150" l="1"/>
  <c r="AU476" i="150"/>
  <c r="AU477" i="150" l="1"/>
  <c r="A478" i="150"/>
  <c r="A479" i="150" l="1"/>
  <c r="AU478" i="150"/>
  <c r="A480" i="150" l="1"/>
  <c r="AU479" i="150"/>
  <c r="A481" i="150" l="1"/>
  <c r="AU480" i="150"/>
  <c r="A482" i="150" l="1"/>
  <c r="AU481" i="150"/>
  <c r="A483" i="150" l="1"/>
  <c r="AU482" i="150"/>
  <c r="A484" i="150" l="1"/>
  <c r="AU483" i="150"/>
  <c r="A485" i="150" l="1"/>
  <c r="AU484" i="150"/>
  <c r="AU485" i="150" l="1"/>
  <c r="A486" i="150"/>
  <c r="A487" i="150" l="1"/>
  <c r="AU486" i="150"/>
  <c r="A488" i="150" l="1"/>
  <c r="AU487" i="150"/>
  <c r="A489" i="150" l="1"/>
  <c r="AU488" i="150"/>
  <c r="AU489" i="150" l="1"/>
  <c r="A490" i="150"/>
  <c r="A491" i="150" l="1"/>
  <c r="AU490" i="150"/>
  <c r="A492" i="150" l="1"/>
  <c r="AU491" i="150"/>
  <c r="A493" i="150" l="1"/>
  <c r="AU492" i="150"/>
  <c r="AU493" i="150" l="1"/>
  <c r="A494" i="150"/>
  <c r="A495" i="150" l="1"/>
  <c r="AU494" i="150"/>
  <c r="A496" i="150" l="1"/>
  <c r="AU495" i="150"/>
  <c r="A497" i="150" l="1"/>
  <c r="AU496" i="150"/>
  <c r="A498" i="150" l="1"/>
  <c r="AU497" i="150"/>
  <c r="A499" i="150" l="1"/>
  <c r="AU498" i="150"/>
  <c r="A500" i="150" l="1"/>
  <c r="AU499" i="150"/>
  <c r="A501" i="150" l="1"/>
  <c r="AU500" i="150"/>
  <c r="A502" i="150" l="1"/>
  <c r="AU501" i="150"/>
  <c r="A503" i="150" l="1"/>
  <c r="AU502" i="150"/>
  <c r="AU503" i="150" l="1"/>
  <c r="A504" i="150"/>
  <c r="A505" i="150" l="1"/>
  <c r="AU504" i="150"/>
  <c r="A506" i="150" l="1"/>
  <c r="AU505" i="150"/>
  <c r="A507" i="150" l="1"/>
  <c r="AU506" i="150"/>
  <c r="AU507" i="150" l="1"/>
  <c r="A508" i="150"/>
  <c r="A509" i="150" l="1"/>
  <c r="AU508" i="150"/>
  <c r="A510" i="150" l="1"/>
  <c r="AU509" i="150"/>
  <c r="A511" i="150" l="1"/>
  <c r="AU510" i="150"/>
  <c r="AU511" i="150" l="1"/>
  <c r="A512" i="150"/>
  <c r="A513" i="150" l="1"/>
  <c r="AU512" i="150"/>
  <c r="A514" i="150" l="1"/>
  <c r="AU513" i="150"/>
  <c r="A515" i="150" l="1"/>
  <c r="AU514" i="150"/>
  <c r="A516" i="150" l="1"/>
  <c r="AU515" i="150"/>
  <c r="A517" i="150" l="1"/>
  <c r="AU516" i="150"/>
  <c r="A518" i="150" l="1"/>
  <c r="AU517" i="150"/>
  <c r="A519" i="150" l="1"/>
  <c r="AU518" i="150"/>
  <c r="AU519" i="150" l="1"/>
  <c r="A520" i="150"/>
  <c r="A521" i="150" l="1"/>
  <c r="AU520" i="150"/>
  <c r="A522" i="150" l="1"/>
  <c r="AU521" i="150"/>
  <c r="A523" i="150" l="1"/>
  <c r="AU522" i="150"/>
  <c r="A524" i="150" l="1"/>
  <c r="AU523" i="150"/>
  <c r="A525" i="150" l="1"/>
  <c r="AU524" i="150"/>
  <c r="A526" i="150" l="1"/>
  <c r="AU525" i="150"/>
  <c r="AU526" i="150" l="1"/>
  <c r="A527" i="150"/>
  <c r="AU527" i="150" l="1"/>
  <c r="A528" i="150"/>
  <c r="A529" i="150" l="1"/>
  <c r="AU528" i="150"/>
  <c r="AU529" i="150" l="1"/>
  <c r="A530" i="150"/>
  <c r="A531" i="150" l="1"/>
  <c r="AU530" i="150"/>
  <c r="A532" i="150" l="1"/>
  <c r="AU531" i="150"/>
  <c r="A533" i="150" l="1"/>
  <c r="AU532" i="150"/>
  <c r="A534" i="150" l="1"/>
  <c r="AU533" i="150"/>
  <c r="AU534" i="150" l="1"/>
  <c r="A535" i="150"/>
  <c r="AU535" i="150" l="1"/>
  <c r="A536" i="150"/>
  <c r="A537" i="150" l="1"/>
  <c r="AU536" i="150"/>
  <c r="AU537" i="150" l="1"/>
  <c r="A538" i="150"/>
  <c r="A539" i="150" l="1"/>
  <c r="AU538" i="150"/>
  <c r="AU539" i="150" l="1"/>
  <c r="A540" i="150"/>
  <c r="A541" i="150" l="1"/>
  <c r="AU540" i="150"/>
  <c r="A542" i="150" l="1"/>
  <c r="AU541" i="150"/>
  <c r="A543" i="150" l="1"/>
  <c r="AU542" i="150"/>
  <c r="A544" i="150" l="1"/>
  <c r="AU543" i="150"/>
  <c r="AU544" i="150" l="1"/>
  <c r="A545" i="150"/>
  <c r="AU545" i="150" l="1"/>
  <c r="A546" i="150"/>
  <c r="A547" i="150" l="1"/>
  <c r="AU546" i="150"/>
  <c r="AU547" i="150" l="1"/>
  <c r="A548" i="150"/>
  <c r="A549" i="150" l="1"/>
  <c r="AU548" i="150"/>
  <c r="A550" i="150" l="1"/>
  <c r="AU549" i="150"/>
  <c r="A551" i="150" l="1"/>
  <c r="AU550" i="150"/>
  <c r="A552" i="150" l="1"/>
  <c r="AU551" i="150"/>
  <c r="A553" i="150" l="1"/>
  <c r="AU552" i="150"/>
  <c r="AU553" i="150" l="1"/>
  <c r="A554" i="150"/>
  <c r="A555" i="150" l="1"/>
  <c r="AU554" i="150"/>
  <c r="A556" i="150" l="1"/>
  <c r="AU555" i="150"/>
  <c r="AU556" i="150" l="1"/>
  <c r="A557" i="150"/>
  <c r="A558" i="150" l="1"/>
  <c r="AU557" i="150"/>
  <c r="A559" i="150" l="1"/>
  <c r="AU558" i="150"/>
  <c r="AU559" i="150" l="1"/>
  <c r="A560" i="150"/>
  <c r="A561" i="150" l="1"/>
  <c r="AU560" i="150"/>
  <c r="AU561" i="150" l="1"/>
  <c r="A562" i="150"/>
  <c r="AU562" i="150" l="1"/>
  <c r="A563" i="150"/>
  <c r="A564" i="150" l="1"/>
  <c r="AU563" i="150"/>
  <c r="A565" i="150" l="1"/>
  <c r="AU564" i="150"/>
  <c r="AU565" i="150" l="1"/>
  <c r="A566" i="150"/>
  <c r="A567" i="150" l="1"/>
  <c r="AU566" i="150"/>
  <c r="A568" i="150" l="1"/>
  <c r="AU567" i="150"/>
  <c r="AU568" i="150" l="1"/>
  <c r="A569" i="150"/>
  <c r="AU569" i="150" l="1"/>
  <c r="A570" i="150"/>
  <c r="A571" i="150" l="1"/>
  <c r="AU570" i="150"/>
  <c r="AU571" i="150" l="1"/>
  <c r="A572" i="150"/>
  <c r="A573" i="150" l="1"/>
  <c r="AU572" i="150"/>
  <c r="A574" i="150" l="1"/>
  <c r="AU573" i="150"/>
  <c r="A575" i="150" l="1"/>
  <c r="AU574" i="150"/>
  <c r="A576" i="150" l="1"/>
  <c r="AU575" i="150"/>
  <c r="A577" i="150" l="1"/>
  <c r="AU576" i="150"/>
  <c r="AU577" i="150" l="1"/>
  <c r="A578" i="150"/>
  <c r="A579" i="150" l="1"/>
  <c r="AU578" i="150"/>
  <c r="A580" i="150" l="1"/>
  <c r="AU579" i="150"/>
  <c r="AU580" i="150" l="1"/>
  <c r="A581" i="150"/>
  <c r="A582" i="150" l="1"/>
  <c r="AU581" i="150"/>
  <c r="A583" i="150" l="1"/>
  <c r="AU582" i="150"/>
  <c r="A584" i="150" l="1"/>
  <c r="AU583" i="150"/>
  <c r="A585" i="150" l="1"/>
  <c r="AU584" i="150"/>
  <c r="AU585" i="150" l="1"/>
  <c r="A586" i="150"/>
  <c r="A587" i="150" l="1"/>
  <c r="AU586" i="150"/>
  <c r="AU587" i="150" l="1"/>
  <c r="A588" i="150"/>
  <c r="A589" i="150" l="1"/>
  <c r="AU588" i="150"/>
  <c r="AU589" i="150" l="1"/>
  <c r="A590" i="150"/>
  <c r="A591" i="150" l="1"/>
  <c r="AU590" i="150"/>
  <c r="AU591" i="150" l="1"/>
  <c r="A592" i="150"/>
  <c r="A593" i="150" l="1"/>
  <c r="AU592" i="150"/>
  <c r="AU593" i="150" l="1"/>
  <c r="A594" i="150"/>
  <c r="A595" i="150" l="1"/>
  <c r="AU594" i="150"/>
  <c r="A596" i="150" l="1"/>
  <c r="AU595" i="150"/>
  <c r="A597" i="150" l="1"/>
  <c r="AU596" i="150"/>
  <c r="AU597" i="150" l="1"/>
  <c r="A598" i="150"/>
  <c r="A599" i="150" l="1"/>
  <c r="AU598" i="150"/>
  <c r="A600" i="150" l="1"/>
  <c r="AU599" i="150"/>
  <c r="A601" i="150" l="1"/>
  <c r="AU600" i="150"/>
  <c r="AU601" i="150" l="1"/>
  <c r="A602" i="150"/>
  <c r="A603" i="150" l="1"/>
  <c r="AU602" i="150"/>
  <c r="A604" i="150" l="1"/>
  <c r="AU603" i="150"/>
  <c r="A605" i="150" l="1"/>
  <c r="AU604" i="150"/>
  <c r="AU605" i="150" l="1"/>
  <c r="A606" i="150"/>
  <c r="A607" i="150" l="1"/>
  <c r="AU606" i="150"/>
  <c r="A608" i="150" l="1"/>
  <c r="AU607" i="150"/>
  <c r="AU608" i="150" l="1"/>
  <c r="A609" i="150"/>
  <c r="AU609" i="150" l="1"/>
  <c r="A610" i="150"/>
  <c r="A611" i="150" l="1"/>
  <c r="AU610" i="150"/>
  <c r="A612" i="150" l="1"/>
  <c r="AU611" i="150"/>
  <c r="AU612" i="150" l="1"/>
  <c r="A613" i="150"/>
  <c r="AU613" i="150" l="1"/>
  <c r="A614" i="150"/>
  <c r="A615" i="150" l="1"/>
  <c r="AU614" i="150"/>
  <c r="A616" i="150" l="1"/>
  <c r="AU615" i="150"/>
  <c r="A617" i="150" l="1"/>
  <c r="AU616" i="150"/>
  <c r="AU617" i="150" l="1"/>
  <c r="A618" i="150"/>
  <c r="A619" i="150" l="1"/>
  <c r="AU618" i="150"/>
  <c r="A620" i="150" l="1"/>
  <c r="AU619" i="150"/>
  <c r="A621" i="150" l="1"/>
  <c r="AU620" i="150"/>
  <c r="AU621" i="150" l="1"/>
  <c r="A622" i="150"/>
  <c r="AU622" i="150" l="1"/>
  <c r="A623" i="150"/>
  <c r="A624" i="150" l="1"/>
  <c r="AU623" i="150"/>
  <c r="A625" i="150" l="1"/>
  <c r="AU624" i="150"/>
  <c r="AU625" i="150" l="1"/>
  <c r="A626" i="150"/>
  <c r="AU626" i="150" l="1"/>
  <c r="A627" i="150"/>
  <c r="AU627" i="150" l="1"/>
  <c r="A628" i="150"/>
  <c r="AU628" i="150" l="1"/>
  <c r="A629" i="150"/>
  <c r="AU629" i="150" l="1"/>
  <c r="A630" i="150"/>
  <c r="A631" i="150" l="1"/>
  <c r="AU630" i="150"/>
  <c r="AU631" i="150" l="1"/>
  <c r="A632" i="150"/>
  <c r="A633" i="150" l="1"/>
  <c r="AU632" i="150"/>
  <c r="AU633" i="150" l="1"/>
  <c r="A634" i="150"/>
  <c r="A635" i="150" l="1"/>
  <c r="AU634" i="150"/>
  <c r="AU635" i="150" l="1"/>
  <c r="A636" i="150"/>
  <c r="A637" i="150" l="1"/>
  <c r="AU636" i="150"/>
  <c r="AU637" i="150" l="1"/>
  <c r="A638" i="150"/>
  <c r="A639" i="150" l="1"/>
  <c r="AU638" i="150"/>
  <c r="AU639" i="150" l="1"/>
  <c r="A640" i="150"/>
  <c r="A641" i="150" l="1"/>
  <c r="AU640" i="150"/>
  <c r="AU641" i="150" l="1"/>
  <c r="A642" i="150"/>
  <c r="A643" i="150" l="1"/>
  <c r="AU642" i="150"/>
  <c r="AU643" i="150" l="1"/>
  <c r="A644" i="150"/>
  <c r="A645" i="150" l="1"/>
  <c r="AU644" i="150"/>
  <c r="AU645" i="150" l="1"/>
  <c r="A646" i="150"/>
  <c r="A647" i="150" l="1"/>
  <c r="AU646" i="150"/>
  <c r="AU647" i="150" l="1"/>
  <c r="A648" i="150"/>
  <c r="A649" i="150" l="1"/>
  <c r="AU648" i="150"/>
  <c r="AU649" i="150" l="1"/>
  <c r="A650" i="150"/>
  <c r="A651" i="150" l="1"/>
  <c r="AU650" i="150"/>
  <c r="AU651" i="150" l="1"/>
  <c r="A652" i="150"/>
  <c r="A653" i="150" l="1"/>
  <c r="AU652" i="150"/>
  <c r="AU653" i="150" l="1"/>
  <c r="A654" i="150"/>
  <c r="A655" i="150" l="1"/>
  <c r="AU654" i="150"/>
  <c r="AU655" i="150" l="1"/>
  <c r="A656" i="150"/>
  <c r="A657" i="150" l="1"/>
  <c r="AU656" i="150"/>
  <c r="AU657" i="150" l="1"/>
  <c r="A658" i="150"/>
  <c r="A659" i="150" l="1"/>
  <c r="AU658" i="150"/>
  <c r="AU659" i="150" l="1"/>
  <c r="A660" i="150"/>
  <c r="A661" i="150" l="1"/>
  <c r="AU660" i="150"/>
  <c r="AU661" i="150" l="1"/>
  <c r="A662" i="150"/>
  <c r="A663" i="150" l="1"/>
  <c r="AU662" i="150"/>
  <c r="AU663" i="150" l="1"/>
  <c r="A664" i="150"/>
  <c r="A665" i="150" l="1"/>
  <c r="AU664" i="150"/>
  <c r="AU665" i="150" l="1"/>
  <c r="A666" i="150"/>
  <c r="A667" i="150" l="1"/>
  <c r="AU666" i="150"/>
  <c r="AU667" i="150" l="1"/>
  <c r="A668" i="150"/>
  <c r="A669" i="150" l="1"/>
  <c r="AU668" i="150"/>
  <c r="AU669" i="150" l="1"/>
  <c r="A670" i="150"/>
  <c r="A671" i="150" l="1"/>
  <c r="AU670" i="150"/>
  <c r="AU671" i="150" l="1"/>
  <c r="A672" i="150"/>
  <c r="A673" i="150" l="1"/>
  <c r="AU672" i="150"/>
  <c r="AU673" i="150" l="1"/>
  <c r="A674" i="150"/>
  <c r="A675" i="150" l="1"/>
  <c r="AU674" i="150"/>
  <c r="A676" i="150" l="1"/>
  <c r="AU675" i="150"/>
  <c r="A677" i="150" l="1"/>
  <c r="AU676" i="150"/>
  <c r="A678" i="150" l="1"/>
  <c r="AU677" i="150"/>
  <c r="A679" i="150" l="1"/>
  <c r="AU678" i="150"/>
  <c r="A680" i="150" l="1"/>
  <c r="AU679" i="150"/>
  <c r="A681" i="150" l="1"/>
  <c r="AU680" i="150"/>
  <c r="A682" i="150" l="1"/>
  <c r="AU681" i="150"/>
  <c r="A683" i="150" l="1"/>
  <c r="AU682" i="150"/>
  <c r="A684" i="150" l="1"/>
  <c r="AU683" i="150"/>
  <c r="A685" i="150" l="1"/>
  <c r="AU684" i="150"/>
  <c r="A686" i="150" l="1"/>
  <c r="AU685" i="150"/>
  <c r="A687" i="150" l="1"/>
  <c r="AU686" i="150"/>
  <c r="A688" i="150" l="1"/>
  <c r="AU687" i="150"/>
  <c r="A689" i="150" l="1"/>
  <c r="AU688" i="150"/>
  <c r="A690" i="150" l="1"/>
  <c r="AU689" i="150"/>
  <c r="A691" i="150" l="1"/>
  <c r="AU690" i="150"/>
  <c r="A692" i="150" l="1"/>
  <c r="AU691" i="150"/>
  <c r="AU692" i="150" l="1"/>
  <c r="A693" i="150"/>
  <c r="A694" i="150" l="1"/>
  <c r="AU693" i="150"/>
  <c r="AU694" i="150" l="1"/>
  <c r="A695" i="150"/>
  <c r="A696" i="150" l="1"/>
  <c r="AU695" i="150"/>
  <c r="AU696" i="150" l="1"/>
  <c r="A697" i="150"/>
  <c r="A698" i="150" l="1"/>
  <c r="AU697" i="150"/>
  <c r="AU698" i="150" l="1"/>
  <c r="A699" i="150"/>
  <c r="A700" i="150" l="1"/>
  <c r="AU699" i="150"/>
  <c r="AU700" i="150" l="1"/>
  <c r="A701" i="150"/>
  <c r="AU701" i="150" l="1"/>
  <c r="A702" i="150"/>
  <c r="AU702" i="150" l="1"/>
  <c r="A703" i="150"/>
  <c r="AU703" i="150" l="1"/>
  <c r="A704" i="150"/>
  <c r="AU704" i="150" l="1"/>
  <c r="A705" i="150"/>
  <c r="A706" i="150" l="1"/>
  <c r="AU705" i="150"/>
  <c r="AU706" i="150" l="1"/>
  <c r="A707" i="150"/>
  <c r="A708" i="150" l="1"/>
  <c r="AU707" i="150"/>
  <c r="AU708" i="150" l="1"/>
  <c r="A709" i="150"/>
  <c r="A710" i="150" l="1"/>
  <c r="AU709" i="150"/>
  <c r="A711" i="150" l="1"/>
  <c r="AU710" i="150"/>
  <c r="A712" i="150" l="1"/>
  <c r="AU711" i="150"/>
  <c r="A713" i="150" l="1"/>
  <c r="AU712" i="150"/>
  <c r="A714" i="150" l="1"/>
  <c r="AU713" i="150"/>
  <c r="A715" i="150" l="1"/>
  <c r="AU714" i="150"/>
  <c r="A716" i="150" l="1"/>
  <c r="AU715" i="150"/>
  <c r="AU716" i="150" l="1"/>
  <c r="A717" i="150"/>
  <c r="A718" i="150" l="1"/>
  <c r="AU717" i="150"/>
  <c r="A719" i="150" l="1"/>
  <c r="AU718" i="150"/>
  <c r="AU719" i="150" l="1"/>
  <c r="A720" i="150"/>
  <c r="AU720" i="150" l="1"/>
  <c r="A721" i="150"/>
  <c r="A722" i="150" l="1"/>
  <c r="AU721" i="150"/>
  <c r="A723" i="150" l="1"/>
  <c r="AU722" i="150"/>
  <c r="A724" i="150" l="1"/>
  <c r="AU723" i="150"/>
  <c r="AU724" i="150" l="1"/>
  <c r="A725" i="150"/>
  <c r="A726" i="150" l="1"/>
  <c r="AU725" i="150"/>
  <c r="A727" i="150" l="1"/>
  <c r="AU726" i="150"/>
  <c r="A728" i="150" l="1"/>
  <c r="AU727" i="150"/>
  <c r="A729" i="150" l="1"/>
  <c r="AU728" i="150"/>
  <c r="A730" i="150" l="1"/>
  <c r="AU729" i="150"/>
  <c r="A731" i="150" l="1"/>
  <c r="AU730" i="150"/>
  <c r="A732" i="150" l="1"/>
  <c r="AU731" i="150"/>
  <c r="AU732" i="150" l="1"/>
  <c r="A733" i="150"/>
  <c r="A734" i="150" l="1"/>
  <c r="AU733" i="150"/>
  <c r="A735" i="150" l="1"/>
  <c r="AU734" i="150"/>
  <c r="A736" i="150" l="1"/>
  <c r="AU735" i="150"/>
  <c r="AU736" i="150" l="1"/>
  <c r="A737" i="150"/>
  <c r="AU737" i="150" l="1"/>
  <c r="A738" i="150"/>
  <c r="A739" i="150" l="1"/>
  <c r="AU738" i="150"/>
  <c r="A740" i="150" l="1"/>
  <c r="AU739" i="150"/>
  <c r="AU740" i="150" l="1"/>
  <c r="A741" i="150"/>
  <c r="AU741" i="150" l="1"/>
  <c r="A742" i="150"/>
  <c r="AU742" i="150" l="1"/>
  <c r="A743" i="150"/>
  <c r="AU743" i="150" l="1"/>
  <c r="A744" i="150"/>
  <c r="A745" i="150" l="1"/>
  <c r="AU744" i="150"/>
  <c r="A746" i="150" l="1"/>
  <c r="AU745" i="150"/>
  <c r="A747" i="150" l="1"/>
  <c r="AU746" i="150"/>
  <c r="A748" i="150" l="1"/>
  <c r="AU747" i="150"/>
  <c r="A749" i="150" l="1"/>
  <c r="AU748" i="150"/>
  <c r="A750" i="150" l="1"/>
  <c r="AU749" i="150"/>
  <c r="A751" i="150" l="1"/>
  <c r="AU750" i="150"/>
  <c r="A752" i="150" l="1"/>
  <c r="AU751" i="150"/>
  <c r="A753" i="150" l="1"/>
  <c r="AU752" i="150"/>
  <c r="A754" i="150" l="1"/>
  <c r="AU753" i="150"/>
  <c r="A755" i="150" l="1"/>
  <c r="AU754" i="150"/>
  <c r="A756" i="150" l="1"/>
  <c r="AU755" i="150"/>
  <c r="AU756" i="150" l="1"/>
  <c r="A757" i="150"/>
  <c r="A758" i="150" l="1"/>
  <c r="AU757" i="150"/>
  <c r="A759" i="150" l="1"/>
  <c r="AU758" i="150"/>
  <c r="AU759" i="150" l="1"/>
  <c r="A760" i="150"/>
  <c r="A761" i="150" l="1"/>
  <c r="AU760" i="150"/>
  <c r="A762" i="150" l="1"/>
  <c r="AU761" i="150"/>
  <c r="AU762" i="150" l="1"/>
  <c r="A763" i="150"/>
  <c r="A764" i="150" l="1"/>
  <c r="AU763" i="150"/>
  <c r="AU764" i="150" l="1"/>
  <c r="A765" i="150"/>
  <c r="A766" i="150" l="1"/>
  <c r="AU765" i="150"/>
  <c r="A767" i="150" l="1"/>
  <c r="AU766" i="150"/>
  <c r="AU767" i="150" l="1"/>
  <c r="A768" i="150"/>
  <c r="A769" i="150" l="1"/>
  <c r="AU768" i="150"/>
  <c r="A770" i="150" l="1"/>
  <c r="AU769" i="150"/>
  <c r="A771" i="150" l="1"/>
  <c r="AU770" i="150"/>
  <c r="A772" i="150" l="1"/>
  <c r="AU771" i="150"/>
  <c r="AU772" i="150" l="1"/>
  <c r="A773" i="150"/>
  <c r="A774" i="150" l="1"/>
  <c r="AU773" i="150"/>
  <c r="A775" i="150" l="1"/>
  <c r="AU774" i="150"/>
  <c r="AU775" i="150" l="1"/>
  <c r="A776" i="150"/>
  <c r="A777" i="150" l="1"/>
  <c r="AU776" i="150"/>
  <c r="A778" i="150" l="1"/>
  <c r="AU777" i="150"/>
  <c r="AU778" i="150" l="1"/>
  <c r="A779" i="150"/>
  <c r="A780" i="150" l="1"/>
  <c r="AU779" i="150"/>
  <c r="AU780" i="150" l="1"/>
  <c r="A781" i="150"/>
  <c r="A782" i="150" l="1"/>
  <c r="AU781" i="150"/>
  <c r="A783" i="150" l="1"/>
  <c r="AU782" i="150"/>
  <c r="AU783" i="150" l="1"/>
  <c r="A784" i="150"/>
  <c r="A785" i="150" l="1"/>
  <c r="AU784" i="150"/>
  <c r="A786" i="150" l="1"/>
  <c r="AU785" i="150"/>
  <c r="A787" i="150" l="1"/>
  <c r="AU786" i="150"/>
  <c r="A788" i="150" l="1"/>
  <c r="AU787" i="150"/>
  <c r="AU788" i="150" l="1"/>
  <c r="A789" i="150"/>
  <c r="A790" i="150" l="1"/>
  <c r="AU789" i="150"/>
  <c r="A791" i="150" l="1"/>
  <c r="AU790" i="150"/>
  <c r="AU791" i="150" l="1"/>
  <c r="A792" i="150"/>
  <c r="AU792" i="150" l="1"/>
  <c r="A793" i="150"/>
  <c r="AU793" i="150" l="1"/>
  <c r="A794" i="150"/>
  <c r="AU794" i="150" l="1"/>
  <c r="A795" i="150"/>
  <c r="AU795" i="150" l="1"/>
  <c r="A796" i="150"/>
  <c r="AU796" i="150" l="1"/>
  <c r="A797" i="150"/>
  <c r="AU797" i="150" l="1"/>
  <c r="A798" i="150"/>
  <c r="AU798" i="150" l="1"/>
  <c r="A799" i="150"/>
  <c r="AU799" i="150" l="1"/>
  <c r="A800" i="150"/>
  <c r="AU800" i="150" l="1"/>
  <c r="A801" i="150"/>
  <c r="AU801" i="150" l="1"/>
  <c r="A802" i="150"/>
  <c r="AU802" i="150" l="1"/>
  <c r="A803" i="150"/>
  <c r="AU803" i="150" l="1"/>
  <c r="A804" i="150"/>
  <c r="AU804" i="150" l="1"/>
  <c r="A805" i="150"/>
  <c r="AU805" i="150" l="1"/>
  <c r="A806" i="150"/>
  <c r="AU806" i="150" l="1"/>
  <c r="A807" i="150"/>
  <c r="AU807" i="150" l="1"/>
  <c r="A808" i="150"/>
  <c r="AU808" i="150" l="1"/>
  <c r="A809" i="150"/>
  <c r="AU809" i="150" l="1"/>
  <c r="A810" i="150"/>
  <c r="AU810" i="150" l="1"/>
  <c r="A811" i="150"/>
  <c r="AU811" i="150" l="1"/>
  <c r="A812" i="150"/>
  <c r="AU812" i="150" l="1"/>
  <c r="A813" i="150"/>
  <c r="AU813" i="150" l="1"/>
  <c r="A814" i="150"/>
  <c r="A815" i="150" l="1"/>
  <c r="AU814" i="150"/>
  <c r="A816" i="150" l="1"/>
  <c r="AU815" i="150"/>
  <c r="A817" i="150" l="1"/>
  <c r="AU816" i="150"/>
  <c r="A818" i="150" l="1"/>
  <c r="AU817" i="150"/>
  <c r="A819" i="150" l="1"/>
  <c r="AU818" i="150"/>
  <c r="A820" i="150" l="1"/>
  <c r="AU819" i="150"/>
  <c r="A821" i="150" l="1"/>
  <c r="AU820" i="150"/>
  <c r="AU821" i="150" l="1"/>
  <c r="A822" i="150"/>
  <c r="AU822" i="150" l="1"/>
  <c r="A823" i="150"/>
  <c r="AU823" i="150" l="1"/>
  <c r="A824" i="150"/>
  <c r="A825" i="150" l="1"/>
  <c r="AU824" i="150"/>
  <c r="A826" i="150" l="1"/>
  <c r="AU825" i="150"/>
  <c r="A827" i="150" l="1"/>
  <c r="AU826" i="150"/>
  <c r="A828" i="150" l="1"/>
  <c r="AU827" i="150"/>
  <c r="A829" i="150" l="1"/>
  <c r="AU828" i="150"/>
  <c r="A830" i="150" l="1"/>
  <c r="AU829" i="150"/>
  <c r="A831" i="150" l="1"/>
  <c r="AU830" i="150"/>
  <c r="A832" i="150" l="1"/>
  <c r="AU831" i="150"/>
  <c r="A833" i="150" l="1"/>
  <c r="AU832" i="150"/>
  <c r="A834" i="150" l="1"/>
  <c r="AU833" i="150"/>
  <c r="A835" i="150" l="1"/>
  <c r="AU834" i="150"/>
  <c r="A836" i="150" l="1"/>
  <c r="AU835" i="150"/>
  <c r="A837" i="150" l="1"/>
  <c r="AU836" i="150"/>
  <c r="A838" i="150" l="1"/>
  <c r="AU837" i="150"/>
  <c r="A839" i="150" l="1"/>
  <c r="AU838" i="150"/>
  <c r="A840" i="150" l="1"/>
  <c r="AU839" i="150"/>
  <c r="A841" i="150" l="1"/>
  <c r="AU840" i="150"/>
  <c r="A842" i="150" l="1"/>
  <c r="AU841" i="150"/>
  <c r="A843" i="150" l="1"/>
  <c r="AU842" i="150"/>
  <c r="A844" i="150" l="1"/>
  <c r="AU843" i="150"/>
  <c r="A845" i="150" l="1"/>
  <c r="AU844" i="150"/>
  <c r="A846" i="150" l="1"/>
  <c r="AU845" i="150"/>
  <c r="A847" i="150" l="1"/>
  <c r="AU846" i="150"/>
  <c r="A848" i="150" l="1"/>
  <c r="AU847" i="150"/>
  <c r="A849" i="150" l="1"/>
  <c r="AU848" i="150"/>
  <c r="A850" i="150" l="1"/>
  <c r="AU849" i="150"/>
  <c r="A851" i="150" l="1"/>
  <c r="AU850" i="150"/>
  <c r="A852" i="150" l="1"/>
  <c r="AU851" i="150"/>
  <c r="A853" i="150" l="1"/>
  <c r="AU852" i="150"/>
  <c r="A854" i="150" l="1"/>
  <c r="AU853" i="150"/>
  <c r="A855" i="150" l="1"/>
  <c r="AU854" i="150"/>
  <c r="A856" i="150" l="1"/>
  <c r="AU855" i="150"/>
  <c r="A857" i="150" l="1"/>
  <c r="AU856" i="150"/>
  <c r="A858" i="150" l="1"/>
  <c r="AU857" i="150"/>
  <c r="A859" i="150" l="1"/>
  <c r="AU858" i="150"/>
  <c r="A860" i="150" l="1"/>
  <c r="AU859" i="150"/>
  <c r="A861" i="150" l="1"/>
  <c r="AU860" i="150"/>
  <c r="A862" i="150" l="1"/>
  <c r="AU861" i="150"/>
  <c r="A863" i="150" l="1"/>
  <c r="AU862" i="150"/>
  <c r="A864" i="150" l="1"/>
  <c r="AU863" i="150"/>
  <c r="A865" i="150" l="1"/>
  <c r="AU864" i="150"/>
  <c r="A866" i="150" l="1"/>
  <c r="AU865" i="150"/>
  <c r="A867" i="150" l="1"/>
  <c r="AU866" i="150"/>
  <c r="A868" i="150" l="1"/>
  <c r="AU867" i="150"/>
  <c r="A869" i="150" l="1"/>
  <c r="AU868" i="150"/>
  <c r="A870" i="150" l="1"/>
  <c r="AU869" i="150"/>
  <c r="A871" i="150" l="1"/>
  <c r="AU870" i="150"/>
  <c r="A872" i="150" l="1"/>
  <c r="AU871" i="150"/>
  <c r="A873" i="150" l="1"/>
  <c r="AU872" i="150"/>
  <c r="A874" i="150" l="1"/>
  <c r="AU873" i="150"/>
  <c r="A875" i="150" l="1"/>
  <c r="AU874" i="150"/>
  <c r="A876" i="150" l="1"/>
  <c r="AU875" i="150"/>
  <c r="A877" i="150" l="1"/>
  <c r="AU876" i="150"/>
  <c r="A878" i="150" l="1"/>
  <c r="AU877" i="150"/>
  <c r="A879" i="150" l="1"/>
  <c r="AU878" i="150"/>
  <c r="A880" i="150" l="1"/>
  <c r="AU879" i="150"/>
  <c r="A881" i="150" l="1"/>
  <c r="AU880" i="150"/>
  <c r="A882" i="150" l="1"/>
  <c r="AU881" i="150"/>
  <c r="A883" i="150" l="1"/>
  <c r="AU882" i="150"/>
  <c r="A884" i="150" l="1"/>
  <c r="AU883" i="150"/>
  <c r="A885" i="150" l="1"/>
  <c r="AU884" i="150"/>
  <c r="A886" i="150" l="1"/>
  <c r="AU885" i="150"/>
  <c r="A887" i="150" l="1"/>
  <c r="AU886" i="150"/>
  <c r="A888" i="150" l="1"/>
  <c r="AU887" i="150"/>
  <c r="A889" i="150" l="1"/>
  <c r="AU888" i="150"/>
  <c r="A890" i="150" l="1"/>
  <c r="AU889" i="150"/>
  <c r="A891" i="150" l="1"/>
  <c r="AU890" i="150"/>
  <c r="A892" i="150" l="1"/>
  <c r="AU891" i="150"/>
  <c r="A893" i="150" l="1"/>
  <c r="AU892" i="150"/>
  <c r="A894" i="150" l="1"/>
  <c r="AU893" i="150"/>
  <c r="A895" i="150" l="1"/>
  <c r="AU894" i="150"/>
  <c r="A896" i="150" l="1"/>
  <c r="AU895" i="150"/>
  <c r="A897" i="150" l="1"/>
  <c r="AU896" i="150"/>
  <c r="A898" i="150" l="1"/>
  <c r="AU897" i="150"/>
  <c r="A899" i="150" l="1"/>
  <c r="AU898" i="150"/>
  <c r="A900" i="150" l="1"/>
  <c r="AU899" i="150"/>
  <c r="A901" i="150" l="1"/>
  <c r="AU900" i="150"/>
  <c r="AU901" i="150" l="1"/>
  <c r="A902" i="150"/>
  <c r="AU902" i="150" l="1"/>
  <c r="A903" i="150"/>
  <c r="AU903" i="150" l="1"/>
  <c r="A904" i="150"/>
  <c r="AU904" i="150" l="1"/>
  <c r="A905" i="150"/>
  <c r="AU905" i="150" l="1"/>
  <c r="A906" i="150"/>
  <c r="AU906" i="150" l="1"/>
  <c r="A907" i="150"/>
  <c r="A908" i="150" l="1"/>
  <c r="AU907" i="150"/>
  <c r="A909" i="150" l="1"/>
  <c r="AU908" i="150"/>
  <c r="A910" i="150" l="1"/>
  <c r="AU909" i="150"/>
  <c r="A911" i="150" l="1"/>
  <c r="AU910" i="150"/>
  <c r="A912" i="150" l="1"/>
  <c r="AU911" i="150"/>
  <c r="A913" i="150" l="1"/>
  <c r="AU912" i="150"/>
  <c r="A914" i="150" l="1"/>
  <c r="AU913" i="150"/>
  <c r="A915" i="150" l="1"/>
  <c r="AU914" i="150"/>
  <c r="AU915" i="150" l="1"/>
  <c r="A916" i="150"/>
  <c r="AU916" i="150" l="1"/>
  <c r="A917" i="150"/>
  <c r="AU917" i="150" l="1"/>
  <c r="A918" i="150"/>
  <c r="AU918" i="150" l="1"/>
  <c r="A919" i="150"/>
  <c r="AU919" i="150" l="1"/>
  <c r="A920" i="150"/>
  <c r="AU920" i="150" l="1"/>
  <c r="A921" i="150"/>
  <c r="AU921" i="150" l="1"/>
  <c r="A922" i="150"/>
  <c r="AU922" i="150" l="1"/>
  <c r="A923" i="150"/>
  <c r="AU923" i="150" l="1"/>
  <c r="A924" i="150"/>
  <c r="AU924" i="150" l="1"/>
  <c r="A925" i="150"/>
  <c r="AU925" i="150" l="1"/>
  <c r="A926" i="150"/>
  <c r="AU926" i="150" l="1"/>
  <c r="A927" i="150"/>
  <c r="AU927" i="150" l="1"/>
  <c r="A928" i="150"/>
  <c r="AU928" i="150" l="1"/>
  <c r="A929" i="150"/>
  <c r="AU929" i="150" l="1"/>
  <c r="A930" i="150"/>
  <c r="AU930" i="150" l="1"/>
  <c r="A931" i="150"/>
  <c r="AU931" i="150" l="1"/>
  <c r="A932" i="150"/>
  <c r="AU932" i="150" l="1"/>
  <c r="A933" i="150"/>
  <c r="AU933" i="150" l="1"/>
  <c r="A934" i="150"/>
  <c r="AU934" i="150" l="1"/>
  <c r="A935" i="150"/>
  <c r="AU935" i="150" l="1"/>
  <c r="A936" i="150"/>
  <c r="AU936" i="150" l="1"/>
  <c r="A937" i="150"/>
  <c r="AU937" i="150" l="1"/>
  <c r="A938" i="150"/>
  <c r="AU938" i="150" l="1"/>
  <c r="A939" i="150"/>
  <c r="AU939" i="150" l="1"/>
  <c r="A940" i="150"/>
  <c r="AU940" i="150" l="1"/>
  <c r="A941" i="150"/>
  <c r="AU941" i="150" l="1"/>
  <c r="A942" i="150"/>
  <c r="AU942" i="150" l="1"/>
  <c r="A943" i="150"/>
  <c r="AU943" i="150" l="1"/>
  <c r="A944" i="150"/>
  <c r="AU944" i="150" l="1"/>
  <c r="A945" i="150"/>
  <c r="AU945" i="150" l="1"/>
  <c r="A946" i="150"/>
  <c r="AU946" i="150" l="1"/>
  <c r="A947" i="150"/>
  <c r="AU947" i="150" l="1"/>
  <c r="A948" i="150"/>
  <c r="AU948" i="150" l="1"/>
  <c r="A949" i="150"/>
  <c r="A950" i="150" l="1"/>
  <c r="AU949" i="150"/>
  <c r="A951" i="150" l="1"/>
  <c r="AU950" i="150"/>
  <c r="A952" i="150" l="1"/>
  <c r="AU951" i="150"/>
  <c r="A953" i="150" l="1"/>
  <c r="AU952" i="150"/>
  <c r="A954" i="150" l="1"/>
  <c r="AU953" i="150"/>
  <c r="A955" i="150" l="1"/>
  <c r="AU954" i="150"/>
  <c r="A956" i="150" l="1"/>
  <c r="AU955" i="150"/>
  <c r="A957" i="150" l="1"/>
  <c r="AU956" i="150"/>
  <c r="AU957" i="150" l="1"/>
  <c r="A958" i="150"/>
  <c r="AU958" i="150" l="1"/>
  <c r="A959" i="150"/>
  <c r="AU959" i="150" l="1"/>
  <c r="A960" i="150"/>
  <c r="AU960" i="150" l="1"/>
  <c r="A961" i="150"/>
  <c r="AU961" i="150" l="1"/>
  <c r="A962" i="150"/>
  <c r="AU962" i="150" l="1"/>
  <c r="A963" i="150"/>
  <c r="AU963" i="150" l="1"/>
  <c r="A964" i="150"/>
  <c r="AU964" i="150" l="1"/>
  <c r="A965" i="150"/>
  <c r="AU965" i="150" l="1"/>
  <c r="A966" i="150"/>
  <c r="AU966" i="150" l="1"/>
  <c r="A967" i="150"/>
  <c r="AU967" i="150" l="1"/>
  <c r="A968" i="150"/>
  <c r="AU968" i="150" l="1"/>
  <c r="A969" i="150"/>
  <c r="A970" i="150" l="1"/>
  <c r="AU969" i="150"/>
  <c r="A971" i="150" l="1"/>
  <c r="AU970" i="150"/>
  <c r="A972" i="150" l="1"/>
  <c r="AU971" i="150"/>
  <c r="A973" i="150" l="1"/>
  <c r="AU972" i="150"/>
  <c r="A974" i="150" l="1"/>
  <c r="AU973" i="150"/>
  <c r="A975" i="150" l="1"/>
  <c r="AU974" i="150"/>
  <c r="A976" i="150" l="1"/>
  <c r="AU975" i="150"/>
  <c r="A977" i="150" l="1"/>
  <c r="AU976" i="150"/>
  <c r="A978" i="150" l="1"/>
  <c r="AU977" i="150"/>
  <c r="A979" i="150" l="1"/>
  <c r="AU978" i="150"/>
  <c r="A980" i="150" l="1"/>
  <c r="AU979" i="150"/>
  <c r="A981" i="150" l="1"/>
  <c r="AU980" i="150"/>
  <c r="A982" i="150" l="1"/>
  <c r="AU981" i="150"/>
  <c r="AU982" i="150" l="1"/>
  <c r="A983" i="150"/>
  <c r="AU983" i="150" l="1"/>
  <c r="A984" i="150"/>
  <c r="A985" i="150" l="1"/>
  <c r="AU984" i="150"/>
  <c r="A986" i="150" l="1"/>
  <c r="AU985" i="150"/>
  <c r="A987" i="150" l="1"/>
  <c r="AU986" i="150"/>
  <c r="A988" i="150" l="1"/>
  <c r="AU987" i="150"/>
  <c r="A989" i="150" l="1"/>
  <c r="AU988" i="150"/>
  <c r="A990" i="150" l="1"/>
  <c r="AU989" i="150"/>
  <c r="A991" i="150" l="1"/>
  <c r="AU990" i="150"/>
  <c r="AU991" i="150" l="1"/>
  <c r="A992" i="150"/>
  <c r="AU992" i="150" l="1"/>
  <c r="A993" i="150"/>
  <c r="A994" i="150" l="1"/>
  <c r="AU993" i="150"/>
  <c r="A995" i="150" l="1"/>
  <c r="AU994" i="150"/>
  <c r="A996" i="150" l="1"/>
  <c r="AU995" i="150"/>
  <c r="A997" i="150" l="1"/>
  <c r="AU996" i="150"/>
  <c r="A998" i="150" l="1"/>
  <c r="AU997" i="150"/>
  <c r="A999" i="150" l="1"/>
  <c r="AU998" i="150"/>
  <c r="A1000" i="150" l="1"/>
  <c r="AU999" i="150"/>
  <c r="AU1000" i="150" l="1"/>
  <c r="A1001" i="150"/>
  <c r="AU1001" i="150" l="1"/>
  <c r="A1002" i="150"/>
  <c r="A1003" i="150" l="1"/>
  <c r="AU1002" i="150"/>
  <c r="A1004" i="150" l="1"/>
  <c r="AU1003" i="150"/>
  <c r="AU1004" i="150" l="1"/>
  <c r="A1005" i="150"/>
  <c r="AU1005" i="150" l="1"/>
  <c r="A1006" i="150"/>
  <c r="A1007" i="150" l="1"/>
  <c r="AU1006" i="150"/>
  <c r="A1008" i="150" l="1"/>
  <c r="AU1007" i="150"/>
  <c r="A1009" i="150" l="1"/>
  <c r="AU1008" i="150"/>
  <c r="AU1009" i="150" l="1"/>
  <c r="A1010" i="150"/>
  <c r="AU1010" i="150" l="1"/>
  <c r="A1011" i="150"/>
  <c r="A1012" i="150" l="1"/>
  <c r="AU1011" i="150"/>
  <c r="A1013" i="150" l="1"/>
  <c r="AU1012" i="150"/>
  <c r="AU1013" i="150" l="1"/>
  <c r="A1014" i="150"/>
  <c r="AU1014" i="150" l="1"/>
  <c r="A1015" i="150"/>
  <c r="A1016" i="150" l="1"/>
  <c r="AU1015" i="150"/>
  <c r="A1017" i="150" l="1"/>
  <c r="AU1016" i="150"/>
  <c r="AU1017" i="150" l="1"/>
  <c r="A1018" i="150"/>
  <c r="AU1018" i="150" l="1"/>
  <c r="A1019" i="150"/>
  <c r="A1020" i="150" l="1"/>
  <c r="AU1019" i="150"/>
  <c r="A1021" i="150" l="1"/>
  <c r="AU1020" i="150"/>
  <c r="AU1021" i="150" l="1"/>
  <c r="A1022" i="150"/>
  <c r="AU1022" i="150" l="1"/>
  <c r="A1023" i="150"/>
  <c r="A1024" i="150" l="1"/>
  <c r="AU1023" i="150"/>
  <c r="A1025" i="150" l="1"/>
  <c r="AU1024" i="150"/>
  <c r="AU1025" i="150" l="1"/>
  <c r="A1026" i="150"/>
  <c r="AU1026" i="150" l="1"/>
  <c r="A1027" i="150"/>
  <c r="A1028" i="150" l="1"/>
  <c r="AU1027" i="150"/>
  <c r="A1029" i="150" l="1"/>
  <c r="AU1028" i="150"/>
  <c r="AU1029" i="150" l="1"/>
  <c r="A1030" i="150"/>
  <c r="AU1030" i="150" l="1"/>
  <c r="A1031" i="150"/>
  <c r="A1032" i="150" l="1"/>
  <c r="AU1031" i="150"/>
  <c r="A1033" i="150" l="1"/>
  <c r="AU1032" i="150"/>
  <c r="AU1033" i="150" l="1"/>
  <c r="A1034" i="150"/>
  <c r="AU1034" i="150" l="1"/>
  <c r="A1035" i="150"/>
  <c r="A1036" i="150" l="1"/>
  <c r="AU1035" i="150"/>
  <c r="A1037" i="150" l="1"/>
  <c r="AU1036" i="150"/>
  <c r="AU1037" i="150" l="1"/>
  <c r="A1038" i="150"/>
  <c r="AU1038" i="150" l="1"/>
  <c r="A1039" i="150"/>
  <c r="AU1039" i="150" l="1"/>
  <c r="A1040" i="150"/>
  <c r="A1041" i="150" l="1"/>
  <c r="AU1040" i="150"/>
  <c r="AU1041" i="150" l="1"/>
  <c r="A1042" i="150"/>
  <c r="AU1042" i="150" l="1"/>
  <c r="A1043" i="150"/>
  <c r="AU1043" i="150" l="1"/>
  <c r="A1044" i="150"/>
  <c r="A1045" i="150" l="1"/>
  <c r="AU1044" i="150"/>
  <c r="AU1045" i="150" l="1"/>
  <c r="A1046" i="150"/>
  <c r="AU1046" i="150" l="1"/>
  <c r="A1047" i="150"/>
  <c r="AU1047" i="150" l="1"/>
  <c r="A1048" i="150"/>
  <c r="AU1048" i="150" l="1"/>
  <c r="A1049" i="150"/>
  <c r="AU1049" i="150" l="1"/>
  <c r="A1050" i="150"/>
  <c r="AU1050" i="150" l="1"/>
  <c r="A1051" i="150"/>
  <c r="AU1051" i="150" l="1"/>
  <c r="A1052" i="150"/>
  <c r="A1053" i="150" l="1"/>
  <c r="AU1052" i="150"/>
  <c r="AU1053" i="150" l="1"/>
  <c r="A1054" i="150"/>
  <c r="AU1054" i="150" l="1"/>
  <c r="A1055" i="150"/>
  <c r="AU1055" i="150" l="1"/>
  <c r="A1056" i="150"/>
  <c r="A1057" i="150" l="1"/>
  <c r="AU1056" i="150"/>
  <c r="A1058" i="150" l="1"/>
  <c r="AU1057" i="150"/>
  <c r="A1059" i="150" l="1"/>
  <c r="AU1058" i="150"/>
  <c r="A1060" i="150" l="1"/>
  <c r="AU1059" i="150"/>
  <c r="A1061" i="150" l="1"/>
  <c r="AU1060" i="150"/>
  <c r="A1062" i="150" l="1"/>
  <c r="AU1061" i="150"/>
  <c r="A1063" i="150" l="1"/>
  <c r="AU1062" i="150"/>
  <c r="A1064" i="150" l="1"/>
  <c r="AU1063" i="150"/>
  <c r="A1065" i="150" l="1"/>
  <c r="AU1064" i="150"/>
  <c r="A1066" i="150" l="1"/>
  <c r="AU1065" i="150"/>
  <c r="A1067" i="150" l="1"/>
  <c r="AU1066" i="150"/>
  <c r="A1068" i="150" l="1"/>
  <c r="AU1067" i="150"/>
  <c r="A1069" i="150" l="1"/>
  <c r="AU1068" i="150"/>
  <c r="A1070" i="150" l="1"/>
  <c r="AU1069" i="150"/>
  <c r="A1071" i="150" l="1"/>
  <c r="AU1070" i="150"/>
  <c r="A1072" i="150" l="1"/>
  <c r="AU1071" i="150"/>
  <c r="A1073" i="150" l="1"/>
  <c r="AU1072" i="150"/>
  <c r="A1074" i="150" l="1"/>
  <c r="AU1073" i="150"/>
  <c r="A1075" i="150" l="1"/>
  <c r="AU1074" i="150"/>
  <c r="A1076" i="150" l="1"/>
  <c r="AU1075" i="150"/>
  <c r="A1077" i="150" l="1"/>
  <c r="AU1076" i="150"/>
  <c r="A1078" i="150" l="1"/>
  <c r="AU1077" i="150"/>
  <c r="A1079" i="150" l="1"/>
  <c r="AU1078" i="150"/>
  <c r="AU1079" i="150" l="1"/>
  <c r="A1080" i="150"/>
  <c r="A1081" i="150" l="1"/>
  <c r="AU1080" i="150"/>
  <c r="A1082" i="150" l="1"/>
  <c r="AU1081" i="150"/>
  <c r="A1083" i="150" l="1"/>
  <c r="AU1082" i="150"/>
  <c r="A1084" i="150" l="1"/>
  <c r="AU1083" i="150"/>
  <c r="A1085" i="150" l="1"/>
  <c r="AU1084" i="150"/>
  <c r="AU1085" i="150" l="1"/>
  <c r="A1086" i="150"/>
  <c r="A1087" i="150" l="1"/>
  <c r="AU1086" i="150"/>
  <c r="A1088" i="150" l="1"/>
  <c r="AU1087" i="150"/>
  <c r="A1089" i="150" l="1"/>
  <c r="AU1088" i="150"/>
  <c r="AU1089" i="150" l="1"/>
  <c r="A1090" i="150"/>
  <c r="A1091" i="150" l="1"/>
  <c r="AU1090" i="150"/>
  <c r="A1092" i="150" l="1"/>
  <c r="AU1091" i="150"/>
  <c r="A1093" i="150" l="1"/>
  <c r="AU1092" i="150"/>
  <c r="AU1093" i="150" l="1"/>
  <c r="A1094" i="150"/>
  <c r="A1095" i="150" l="1"/>
  <c r="AU1094" i="150"/>
  <c r="A1096" i="150" l="1"/>
  <c r="AU1095" i="150"/>
  <c r="A1097" i="150" l="1"/>
  <c r="AU1096" i="150"/>
  <c r="AU1097" i="150" l="1"/>
  <c r="A1098" i="150"/>
  <c r="A1099" i="150" l="1"/>
  <c r="AU1098" i="150"/>
  <c r="A1100" i="150" l="1"/>
  <c r="AU1099" i="150"/>
  <c r="A1101" i="150" l="1"/>
  <c r="AU1100" i="150"/>
  <c r="AU1101" i="150" l="1"/>
  <c r="A1102" i="150"/>
  <c r="A1103" i="150" l="1"/>
  <c r="AU1102" i="150"/>
  <c r="A1104" i="150" l="1"/>
  <c r="AU1103" i="150"/>
  <c r="A1105" i="150" l="1"/>
  <c r="AU1104" i="150"/>
  <c r="AU1105" i="150" l="1"/>
  <c r="A1106" i="150"/>
  <c r="A1107" i="150" l="1"/>
  <c r="AU1106" i="150"/>
  <c r="A1108" i="150" l="1"/>
  <c r="AU1107" i="150"/>
  <c r="A1109" i="150" l="1"/>
  <c r="AU1108" i="150"/>
  <c r="AU1109" i="150" l="1"/>
  <c r="A1110" i="150"/>
  <c r="A1111" i="150" l="1"/>
  <c r="AU1110" i="150"/>
  <c r="A1112" i="150" l="1"/>
  <c r="AU1111" i="150"/>
  <c r="A1113" i="150" l="1"/>
  <c r="AU1112" i="150"/>
  <c r="AU1113" i="150" l="1"/>
  <c r="A1114" i="150"/>
  <c r="A1115" i="150" l="1"/>
  <c r="AU1114" i="150"/>
  <c r="A1116" i="150" l="1"/>
  <c r="AU1115" i="150"/>
  <c r="A1117" i="150" l="1"/>
  <c r="AU1116" i="150"/>
  <c r="AU1117" i="150" l="1"/>
  <c r="A1118" i="150"/>
  <c r="A1119" i="150" l="1"/>
  <c r="AU1118" i="150"/>
  <c r="A1120" i="150" l="1"/>
  <c r="AU1119" i="150"/>
  <c r="A1121" i="150" l="1"/>
  <c r="AU1120" i="150"/>
  <c r="AU1121" i="150" l="1"/>
  <c r="A1122" i="150"/>
  <c r="A1123" i="150" l="1"/>
  <c r="AU1122" i="150"/>
  <c r="A1124" i="150" l="1"/>
  <c r="AU1123" i="150"/>
  <c r="A1125" i="150" l="1"/>
  <c r="AU1124" i="150"/>
  <c r="AU1125" i="150" l="1"/>
  <c r="A1126" i="150"/>
  <c r="A1127" i="150" l="1"/>
  <c r="AU1126" i="150"/>
  <c r="A1128" i="150" l="1"/>
  <c r="AU1127" i="150"/>
  <c r="A1129" i="150" l="1"/>
  <c r="AU1128" i="150"/>
  <c r="AU1129" i="150" l="1"/>
  <c r="A1130" i="150"/>
  <c r="A1131" i="150" l="1"/>
  <c r="AU1130" i="150"/>
  <c r="A1132" i="150" l="1"/>
  <c r="AU1131" i="150"/>
  <c r="A1133" i="150" l="1"/>
  <c r="AU1132" i="150"/>
  <c r="AU1133" i="150" l="1"/>
  <c r="A1134" i="150"/>
  <c r="AU1134" i="150" l="1"/>
  <c r="A1135" i="150"/>
  <c r="A1136" i="150" l="1"/>
  <c r="AU1135" i="150"/>
  <c r="A1137" i="150" l="1"/>
  <c r="AU1136" i="150"/>
  <c r="AU1137" i="150" l="1"/>
  <c r="A1138" i="150"/>
  <c r="AU1138" i="150" l="1"/>
  <c r="A1139" i="150"/>
  <c r="A1140" i="150" l="1"/>
  <c r="AU1139" i="150"/>
  <c r="A1141" i="150" l="1"/>
  <c r="AU1140" i="150"/>
  <c r="AU1141" i="150" l="1"/>
  <c r="A1142" i="150"/>
  <c r="AU1142" i="150" l="1"/>
  <c r="A1143" i="150"/>
  <c r="A1144" i="150" l="1"/>
  <c r="AU1143" i="150"/>
  <c r="A1145" i="150" l="1"/>
  <c r="AU1144" i="150"/>
  <c r="AU1145" i="150" l="1"/>
  <c r="A1146" i="150"/>
  <c r="AU1146" i="150" l="1"/>
  <c r="A1147" i="150"/>
  <c r="A1148" i="150" l="1"/>
  <c r="AU1147" i="150"/>
  <c r="A1149" i="150" l="1"/>
  <c r="AU1148" i="150"/>
  <c r="AU1149" i="150" l="1"/>
  <c r="A1150" i="150"/>
  <c r="AU1150" i="150" l="1"/>
  <c r="A1151" i="150"/>
  <c r="A1152" i="150" l="1"/>
  <c r="AU1151" i="150"/>
  <c r="A1153" i="150" l="1"/>
  <c r="AU1152" i="150"/>
  <c r="AU1153" i="150" l="1"/>
  <c r="A1154" i="150"/>
  <c r="AU1154" i="150" l="1"/>
  <c r="A1155" i="150"/>
  <c r="A1156" i="150" l="1"/>
  <c r="AU1155" i="150"/>
  <c r="A1157" i="150" l="1"/>
  <c r="AU1156" i="150"/>
  <c r="AU1157" i="150" l="1"/>
  <c r="A1158" i="150"/>
  <c r="AU1158" i="150" l="1"/>
  <c r="A1159" i="150"/>
  <c r="A1160" i="150" l="1"/>
  <c r="AU1159" i="150"/>
  <c r="A1161" i="150" l="1"/>
  <c r="AU1160" i="150"/>
  <c r="AU1161" i="150" l="1"/>
  <c r="A1162" i="150"/>
  <c r="AU1162" i="150" l="1"/>
  <c r="A1163" i="150"/>
  <c r="A1164" i="150" l="1"/>
  <c r="AU1163" i="150"/>
  <c r="A1165" i="150" l="1"/>
  <c r="AU1164" i="150"/>
  <c r="AU1165" i="150" l="1"/>
  <c r="A1166" i="150"/>
  <c r="AU1166" i="150" l="1"/>
  <c r="A1167" i="150"/>
  <c r="A1168" i="150" l="1"/>
  <c r="AU1167" i="150"/>
  <c r="A1169" i="150" l="1"/>
  <c r="AU1168" i="150"/>
  <c r="AU1169" i="150" l="1"/>
  <c r="A1170" i="150"/>
  <c r="AU1170" i="150" l="1"/>
  <c r="A1171" i="150"/>
  <c r="A1172" i="150" l="1"/>
  <c r="AU1171" i="150"/>
  <c r="A1173" i="150" l="1"/>
  <c r="AU1172" i="150"/>
  <c r="AU1173" i="150" l="1"/>
  <c r="A1174" i="150"/>
  <c r="AU1174" i="150" l="1"/>
  <c r="A1175" i="150"/>
  <c r="A1176" i="150" l="1"/>
  <c r="AU1175" i="150"/>
  <c r="A1177" i="150" l="1"/>
  <c r="AU1176" i="150"/>
  <c r="AU1177" i="150" l="1"/>
  <c r="A1178" i="150"/>
  <c r="AU1178" i="150" l="1"/>
  <c r="A1179" i="150"/>
  <c r="A1180" i="150" l="1"/>
  <c r="AU1179" i="150"/>
  <c r="A1181" i="150" l="1"/>
  <c r="AU1180" i="150"/>
  <c r="AU1181" i="150" l="1"/>
  <c r="A1182" i="150"/>
  <c r="AU1182" i="150" l="1"/>
  <c r="A1183" i="150"/>
  <c r="AU1183" i="150" l="1"/>
  <c r="A1184" i="150"/>
  <c r="A1185" i="150" l="1"/>
  <c r="AU1184" i="150"/>
  <c r="A1186" i="150" l="1"/>
  <c r="A1187" i="150" s="1"/>
  <c r="A1188" i="150" s="1"/>
  <c r="A1189" i="150" s="1"/>
  <c r="A1190" i="150" s="1"/>
  <c r="A1191" i="150" s="1"/>
  <c r="A1192" i="150" s="1"/>
  <c r="A1193" i="150" s="1"/>
  <c r="A1194" i="150" s="1"/>
  <c r="A1195" i="150" s="1"/>
  <c r="A1196" i="150" s="1"/>
  <c r="A1197" i="150" s="1"/>
  <c r="A1198" i="150" s="1"/>
  <c r="A1199" i="150" s="1"/>
  <c r="A1200" i="150" s="1"/>
  <c r="A1201" i="150" s="1"/>
  <c r="A1202" i="150" s="1"/>
  <c r="A1203" i="150" s="1"/>
  <c r="A1204" i="150" s="1"/>
  <c r="A1205" i="150" s="1"/>
  <c r="A1206" i="150" s="1"/>
  <c r="A1207" i="150" s="1"/>
  <c r="A1208" i="150" s="1"/>
  <c r="A1209" i="150" s="1"/>
  <c r="A1210" i="150" s="1"/>
  <c r="A1211" i="150" s="1"/>
  <c r="A1212" i="150" s="1"/>
  <c r="A1213" i="150" s="1"/>
  <c r="A1214" i="150" s="1"/>
  <c r="A1215" i="150" s="1"/>
  <c r="A1216" i="150" s="1"/>
  <c r="A1217" i="150" s="1"/>
  <c r="A1218" i="150" s="1"/>
  <c r="A1219" i="150" s="1"/>
  <c r="A1220" i="150" s="1"/>
  <c r="A1221" i="150" s="1"/>
  <c r="A1222" i="150" s="1"/>
  <c r="A1223" i="150" s="1"/>
  <c r="A1224" i="150" s="1"/>
  <c r="A1225" i="150" s="1"/>
  <c r="A1226" i="150" s="1"/>
  <c r="A1227" i="150" s="1"/>
  <c r="A1228" i="150" s="1"/>
  <c r="A1229" i="150" s="1"/>
  <c r="A1230" i="150" s="1"/>
  <c r="A1231" i="150" s="1"/>
  <c r="A1232" i="150" s="1"/>
  <c r="A1233" i="150" s="1"/>
  <c r="A1234" i="150" s="1"/>
  <c r="A1235" i="150" s="1"/>
  <c r="A1236" i="150" s="1"/>
  <c r="A1237" i="150" s="1"/>
  <c r="A1238" i="150" s="1"/>
  <c r="A1239" i="150" s="1"/>
  <c r="A1240" i="150" s="1"/>
  <c r="A1241" i="150" s="1"/>
  <c r="A1242" i="150" s="1"/>
  <c r="A1243" i="150" s="1"/>
  <c r="A1244" i="150" s="1"/>
  <c r="A1245" i="150" s="1"/>
  <c r="A1246" i="150" s="1"/>
  <c r="A1247" i="150" s="1"/>
  <c r="A1248" i="150" s="1"/>
  <c r="A1249" i="150" s="1"/>
  <c r="A1250" i="150" s="1"/>
  <c r="A1251" i="150" s="1"/>
  <c r="A1252" i="150" s="1"/>
  <c r="A1253" i="150" s="1"/>
  <c r="A1254" i="150" s="1"/>
  <c r="A1255" i="150" s="1"/>
  <c r="A1256" i="150" s="1"/>
  <c r="A1257" i="150" s="1"/>
  <c r="A1258" i="150" s="1"/>
  <c r="A1259" i="150" s="1"/>
  <c r="A1260" i="150" s="1"/>
  <c r="A1261" i="150" s="1"/>
  <c r="A1262" i="150" s="1"/>
  <c r="A1263" i="150" s="1"/>
  <c r="A1264" i="150" s="1"/>
  <c r="A1265" i="150" s="1"/>
  <c r="A1266" i="150" s="1"/>
  <c r="A1267" i="150" s="1"/>
  <c r="A1268" i="150" s="1"/>
  <c r="A1269" i="150" s="1"/>
  <c r="A1270" i="150" s="1"/>
  <c r="A1271" i="150" s="1"/>
  <c r="A1272" i="150" s="1"/>
  <c r="A1273" i="150" s="1"/>
  <c r="A1274" i="150" s="1"/>
  <c r="A1275" i="150" s="1"/>
  <c r="A1276" i="150" s="1"/>
  <c r="A1277" i="150" s="1"/>
  <c r="A1278" i="150" s="1"/>
  <c r="A1279" i="150" s="1"/>
  <c r="A1280" i="150" s="1"/>
  <c r="A1281" i="150" s="1"/>
  <c r="A1282" i="150" s="1"/>
  <c r="A1283" i="150" s="1"/>
  <c r="A1284" i="150" s="1"/>
  <c r="A1285" i="150" s="1"/>
  <c r="A1286" i="150" s="1"/>
  <c r="A1287" i="150" s="1"/>
  <c r="A1288" i="150" s="1"/>
  <c r="A1289" i="150" s="1"/>
  <c r="A1290" i="150" s="1"/>
  <c r="A1291" i="150" s="1"/>
  <c r="A1292" i="150" s="1"/>
  <c r="A1293" i="150" s="1"/>
  <c r="A1294" i="150" s="1"/>
  <c r="A1295" i="150" s="1"/>
  <c r="A1296" i="150" s="1"/>
  <c r="A1297" i="150" s="1"/>
  <c r="A1298" i="150" s="1"/>
  <c r="A1299" i="150" s="1"/>
  <c r="A1300" i="150" s="1"/>
  <c r="A1301" i="150" s="1"/>
  <c r="A1302" i="150" s="1"/>
  <c r="A1303" i="150" s="1"/>
  <c r="A1304" i="150" s="1"/>
  <c r="A1305" i="150" s="1"/>
  <c r="A1306" i="150" s="1"/>
  <c r="A1307" i="150" s="1"/>
  <c r="A1308" i="150" s="1"/>
  <c r="A1309" i="150" s="1"/>
  <c r="A1310" i="150" s="1"/>
  <c r="A1311" i="150" s="1"/>
  <c r="A1312" i="150" s="1"/>
  <c r="A1313" i="150" s="1"/>
  <c r="A1314" i="150" s="1"/>
  <c r="A1315" i="150" s="1"/>
  <c r="A1316" i="150" s="1"/>
  <c r="A1317" i="150" s="1"/>
  <c r="A1318" i="150" s="1"/>
  <c r="A1319" i="150" s="1"/>
  <c r="A1320" i="150" s="1"/>
  <c r="A1321" i="150" s="1"/>
  <c r="A1322" i="150" s="1"/>
  <c r="A1323" i="150" s="1"/>
  <c r="A1324" i="150" s="1"/>
  <c r="A1325" i="150" s="1"/>
  <c r="A1326" i="150" s="1"/>
  <c r="A1327" i="150" s="1"/>
  <c r="A1328" i="150" s="1"/>
  <c r="A1329" i="150" s="1"/>
  <c r="A1330" i="150" s="1"/>
  <c r="A1331" i="150" s="1"/>
  <c r="A1332" i="150" s="1"/>
  <c r="A1333" i="150" s="1"/>
  <c r="A1334" i="150" s="1"/>
  <c r="A1335" i="150" s="1"/>
  <c r="A1336" i="150" s="1"/>
  <c r="A1337" i="150" s="1"/>
  <c r="A1338" i="150" s="1"/>
  <c r="AU1185" i="150"/>
  <c r="J40" i="175" l="1"/>
  <c r="C29" i="163"/>
  <c r="G41" i="167"/>
  <c r="M16" i="169"/>
  <c r="C27" i="155"/>
  <c r="G14" i="153"/>
  <c r="C29" i="168"/>
  <c r="N17" i="175"/>
  <c r="E30" i="159"/>
  <c r="C30" i="155"/>
  <c r="E29" i="167"/>
  <c r="J7" i="155"/>
  <c r="E28" i="167"/>
  <c r="E39" i="173"/>
  <c r="I39" i="173" s="1"/>
  <c r="G42" i="161"/>
  <c r="D11" i="153"/>
  <c r="G125" i="153" s="1"/>
  <c r="E28" i="169"/>
  <c r="E17" i="184"/>
  <c r="C35" i="163"/>
  <c r="C31" i="168"/>
  <c r="C28" i="168"/>
  <c r="C38" i="163"/>
  <c r="E25" i="170"/>
  <c r="I25" i="170" s="1"/>
  <c r="C38" i="155"/>
  <c r="E26" i="182"/>
  <c r="C38" i="152"/>
  <c r="J36" i="182"/>
  <c r="N15" i="173"/>
  <c r="J7" i="168"/>
  <c r="E20" i="168"/>
  <c r="E30" i="182"/>
  <c r="E20" i="155"/>
  <c r="E33" i="173"/>
  <c r="A35" i="167"/>
  <c r="D35" i="167" s="1"/>
  <c r="O30" i="153"/>
  <c r="E29" i="169"/>
  <c r="E21" i="152"/>
  <c r="E32" i="173"/>
  <c r="J8" i="152"/>
  <c r="N17" i="170"/>
  <c r="E22" i="170" s="1"/>
  <c r="G41" i="169"/>
  <c r="A36" i="161"/>
  <c r="E19" i="163"/>
  <c r="E21" i="155"/>
  <c r="O42" i="153"/>
  <c r="A35" i="169"/>
  <c r="D35" i="169" s="1"/>
  <c r="E34" i="173"/>
  <c r="C27" i="163"/>
  <c r="E29" i="161"/>
  <c r="G15" i="153"/>
  <c r="G70" i="153" s="1"/>
  <c r="E21" i="168"/>
  <c r="C7" i="155"/>
  <c r="E20" i="152"/>
  <c r="C35" i="168"/>
  <c r="N17" i="161"/>
  <c r="O26" i="153"/>
  <c r="N16" i="173"/>
  <c r="C28" i="163"/>
  <c r="I37" i="159"/>
  <c r="E30" i="161"/>
  <c r="N16" i="175"/>
  <c r="C39" i="155"/>
  <c r="E22" i="152"/>
  <c r="E30" i="167"/>
  <c r="N12" i="159"/>
  <c r="C37" i="168"/>
  <c r="E28" i="161"/>
  <c r="C36" i="152"/>
  <c r="N16" i="161"/>
  <c r="C28" i="155"/>
  <c r="E24" i="182"/>
  <c r="C28" i="152"/>
  <c r="E30" i="175"/>
  <c r="E17" i="170"/>
  <c r="E25" i="184"/>
  <c r="I25" i="184" s="1"/>
  <c r="M17" i="169"/>
  <c r="E33" i="175"/>
  <c r="I33" i="175" s="1"/>
  <c r="J7" i="163"/>
  <c r="O36" i="153"/>
  <c r="E25" i="159"/>
  <c r="E30" i="169"/>
  <c r="C39" i="152"/>
  <c r="C36" i="155"/>
  <c r="E28" i="175"/>
  <c r="M17" i="167"/>
  <c r="E20" i="163"/>
  <c r="N13" i="182"/>
  <c r="G11" i="153"/>
  <c r="G126" i="153" s="1"/>
  <c r="E16" i="184"/>
  <c r="C36" i="168"/>
  <c r="M16" i="167"/>
  <c r="C32" i="152"/>
  <c r="E24" i="159"/>
  <c r="C38" i="168"/>
  <c r="C37" i="152"/>
  <c r="E18" i="170"/>
  <c r="C37" i="163"/>
  <c r="C36" i="163"/>
  <c r="E19" i="168"/>
  <c r="C29" i="152"/>
  <c r="N16" i="184"/>
  <c r="E21" i="184" s="1"/>
  <c r="N13" i="159"/>
  <c r="E26" i="159"/>
  <c r="N12" i="182"/>
  <c r="C30" i="152"/>
  <c r="E21" i="163"/>
  <c r="N17" i="184"/>
  <c r="E22" i="184" s="1"/>
  <c r="C32" i="155"/>
  <c r="C31" i="163"/>
  <c r="C27" i="168"/>
  <c r="E19" i="155"/>
  <c r="C30" i="163"/>
  <c r="E16" i="170"/>
  <c r="C30" i="168"/>
  <c r="C31" i="152"/>
  <c r="E25" i="182"/>
  <c r="E18" i="184"/>
  <c r="O39" i="153"/>
  <c r="C31" i="155"/>
  <c r="H45" i="173"/>
  <c r="E29" i="175"/>
  <c r="G71" i="153"/>
  <c r="G127" i="153" s="1"/>
  <c r="N16" i="170"/>
  <c r="E21" i="170" s="1"/>
  <c r="C37" i="155"/>
  <c r="H15" i="143"/>
  <c r="B12" i="143"/>
  <c r="B45" i="143"/>
  <c r="H33" i="143"/>
  <c r="H24" i="143"/>
  <c r="B44" i="143"/>
  <c r="H23" i="143"/>
  <c r="B41" i="143"/>
  <c r="H9" i="143"/>
  <c r="B30" i="143"/>
  <c r="H12" i="143"/>
  <c r="H8" i="143"/>
  <c r="H6" i="143"/>
  <c r="B23" i="143"/>
  <c r="B42" i="143"/>
  <c r="B51" i="143"/>
  <c r="B15" i="143"/>
  <c r="B5" i="143"/>
  <c r="H5" i="143"/>
  <c r="H27" i="143"/>
  <c r="B6" i="143"/>
  <c r="H30" i="143"/>
  <c r="B48" i="143"/>
  <c r="B24" i="143"/>
  <c r="B33" i="143"/>
  <c r="B26" i="143"/>
  <c r="H26" i="143"/>
  <c r="B8" i="143"/>
  <c r="B27" i="143"/>
  <c r="B9" i="143"/>
  <c r="E12" i="182" l="1"/>
  <c r="E13" i="182"/>
  <c r="B26" i="153"/>
  <c r="A25" i="153"/>
  <c r="E22" i="175"/>
  <c r="E21" i="175"/>
  <c r="E18" i="182"/>
  <c r="E17" i="182"/>
  <c r="A35" i="153"/>
  <c r="B36" i="153"/>
  <c r="E22" i="161"/>
  <c r="E21" i="161"/>
  <c r="L28" i="182"/>
  <c r="I30" i="182"/>
  <c r="M28" i="182" s="1"/>
  <c r="B39" i="153"/>
  <c r="A38" i="153"/>
  <c r="E18" i="159"/>
  <c r="E17" i="159"/>
  <c r="G69" i="153"/>
  <c r="A22" i="153"/>
  <c r="E21" i="167"/>
  <c r="E22" i="167"/>
  <c r="E17" i="161"/>
  <c r="E16" i="161"/>
  <c r="E17" i="175"/>
  <c r="E16" i="175"/>
  <c r="A41" i="153"/>
  <c r="B42" i="153"/>
  <c r="E21" i="169"/>
  <c r="E22" i="169"/>
  <c r="E16" i="173"/>
  <c r="E15" i="173"/>
  <c r="E16" i="169"/>
  <c r="E17" i="169"/>
  <c r="E16" i="167"/>
  <c r="E17" i="167"/>
  <c r="B30" i="153"/>
  <c r="A29" i="153"/>
  <c r="L34" i="161"/>
  <c r="D36" i="161"/>
  <c r="N34" i="161" s="1"/>
  <c r="E12" i="159"/>
  <c r="E13" i="159"/>
  <c r="E21" i="173"/>
  <c r="E20" i="173"/>
  <c r="I30" i="159"/>
  <c r="M28" i="159" s="1"/>
  <c r="L28" i="159"/>
  <c r="A28" i="159" l="1"/>
  <c r="A34" i="161"/>
  <c r="A28" i="182"/>
</calcChain>
</file>

<file path=xl/comments1.xml><?xml version="1.0" encoding="utf-8"?>
<comments xmlns="http://schemas.openxmlformats.org/spreadsheetml/2006/main">
  <authors>
    <author>user</author>
  </authors>
  <commentList>
    <comment ref="J558" authorId="0" shapeId="0">
      <text>
        <r>
          <rPr>
            <b/>
            <sz val="9"/>
            <rFont val="Tahoma"/>
            <family val="2"/>
          </rPr>
          <t>user:</t>
        </r>
        <r>
          <rPr>
            <sz val="9"/>
            <rFont val="Tahoma"/>
            <family val="2"/>
          </rPr>
          <t xml:space="preserve">
Menggantikan Paniran, S.T., M.T.</t>
        </r>
      </text>
    </comment>
    <comment ref="I574" authorId="0" shapeId="0">
      <text>
        <r>
          <rPr>
            <b/>
            <sz val="9"/>
            <rFont val="Tahoma"/>
            <family val="2"/>
          </rPr>
          <t>user:</t>
        </r>
        <r>
          <rPr>
            <sz val="9"/>
            <rFont val="Tahoma"/>
            <family val="2"/>
          </rPr>
          <t xml:space="preserve">
Pengganti pak Djulfikry Budiman</t>
        </r>
      </text>
    </comment>
    <comment ref="I585" authorId="0" shapeId="0">
      <text>
        <r>
          <rPr>
            <b/>
            <sz val="9"/>
            <rFont val="Tahoma"/>
            <family val="2"/>
          </rPr>
          <t>user:</t>
        </r>
        <r>
          <rPr>
            <sz val="9"/>
            <rFont val="Tahoma"/>
            <family val="2"/>
          </rPr>
          <t xml:space="preserve">
Diganti Pak Sudi M Al Sasongko</t>
        </r>
      </text>
    </comment>
    <comment ref="I591" authorId="0" shapeId="0">
      <text>
        <r>
          <rPr>
            <b/>
            <sz val="9"/>
            <rFont val="Tahoma"/>
            <family val="2"/>
          </rPr>
          <t>user:</t>
        </r>
        <r>
          <rPr>
            <sz val="9"/>
            <rFont val="Tahoma"/>
            <family val="2"/>
          </rPr>
          <t xml:space="preserve">
Pengganti Pak Djulfikry Budiman</t>
        </r>
      </text>
    </comment>
    <comment ref="I593" authorId="0" shapeId="0">
      <text>
        <r>
          <rPr>
            <b/>
            <sz val="9"/>
            <rFont val="Tahoma"/>
            <family val="2"/>
          </rPr>
          <t>user:</t>
        </r>
        <r>
          <rPr>
            <sz val="9"/>
            <rFont val="Tahoma"/>
            <family val="2"/>
          </rPr>
          <t xml:space="preserve">
Menggantikan Cahyo Mustiko OM</t>
        </r>
      </text>
    </comment>
    <comment ref="I598" authorId="0" shapeId="0">
      <text>
        <r>
          <rPr>
            <b/>
            <sz val="9"/>
            <rFont val="Tahoma"/>
            <family val="2"/>
          </rPr>
          <t>user:</t>
        </r>
        <r>
          <rPr>
            <sz val="9"/>
            <rFont val="Tahoma"/>
            <family val="2"/>
          </rPr>
          <t xml:space="preserve">
Menggantikan Pak M. Syamsu Iqbal</t>
        </r>
      </text>
    </comment>
    <comment ref="I623" authorId="0" shapeId="0">
      <text>
        <r>
          <rPr>
            <b/>
            <sz val="9"/>
            <rFont val="Tahoma"/>
            <family val="2"/>
          </rPr>
          <t>user:</t>
        </r>
        <r>
          <rPr>
            <sz val="9"/>
            <rFont val="Tahoma"/>
            <family val="2"/>
          </rPr>
          <t xml:space="preserve">
Pengganti IB Fery Citarsa</t>
        </r>
      </text>
    </comment>
  </commentList>
</comments>
</file>

<file path=xl/sharedStrings.xml><?xml version="1.0" encoding="utf-8"?>
<sst xmlns="http://schemas.openxmlformats.org/spreadsheetml/2006/main" count="16279" uniqueCount="4072">
  <si>
    <t xml:space="preserve"> DAFTAR SEMINAR PROPOSAL TUGAS AKHIR PERIODE TAHUN 2010 JURUSAN TEKNIK ELEKTRO FT UNRAM</t>
  </si>
  <si>
    <t>NO.</t>
  </si>
  <si>
    <t>TGL SURAT</t>
  </si>
  <si>
    <t>NAMA</t>
  </si>
  <si>
    <t>NIM</t>
  </si>
  <si>
    <t>JUDUL  PROPOSAL TUGAS AKHIR</t>
  </si>
  <si>
    <t>PEMBIMBING 1</t>
  </si>
  <si>
    <t>PEMBIMBING 2</t>
  </si>
  <si>
    <t>PENGUJI 1</t>
  </si>
  <si>
    <t>PENGUJI 2</t>
  </si>
  <si>
    <t>PENGUJI 3</t>
  </si>
  <si>
    <t>HARI</t>
  </si>
  <si>
    <t>TANGGAL</t>
  </si>
  <si>
    <t>WAKTU</t>
  </si>
  <si>
    <t>TEMPAT</t>
  </si>
  <si>
    <t>No. Srt Undangan</t>
  </si>
  <si>
    <t>TGL VALUE</t>
  </si>
  <si>
    <t>KBK</t>
  </si>
  <si>
    <t>DOSEN  PA</t>
  </si>
  <si>
    <t>MULAI TA</t>
  </si>
  <si>
    <t>AKHIR TA</t>
  </si>
  <si>
    <t>PERPANJANGAN</t>
  </si>
  <si>
    <t>KET</t>
  </si>
  <si>
    <t>Hasil</t>
  </si>
  <si>
    <t>Ujian</t>
  </si>
  <si>
    <t>F1B005048</t>
  </si>
  <si>
    <t>Teknik Kompresi Menggunakan Algoritma LZ77 dengan Metode Pencarian Kamus Berbasis Queue untuk Kompresi Teks</t>
  </si>
  <si>
    <t>Dr. Rismon H. Sianipar, S.T., M.Eng.</t>
  </si>
  <si>
    <t>Budi Irmawati, S. Kom., M.T.</t>
  </si>
  <si>
    <t>I B K Widiartha, S.T., M.T.</t>
  </si>
  <si>
    <t>Heri Wijayanto, S.T., M.T.</t>
  </si>
  <si>
    <t>Muhamad Irwan, S.T., M.T.</t>
  </si>
  <si>
    <t>Kamis</t>
  </si>
  <si>
    <t>10.00-12.00</t>
  </si>
  <si>
    <t>Lulus</t>
  </si>
  <si>
    <t>F1B005010</t>
  </si>
  <si>
    <t>Analisa Keandalan Sistem Pembangkit Interkoneksi (Studi Kasus PLTD Ampenan dan PLTD Paok Motong)</t>
  </si>
  <si>
    <t>Agung Budi Muljono, S.T., M.T.</t>
  </si>
  <si>
    <t>Supriyatna, S.T., M.T.</t>
  </si>
  <si>
    <t>Sabar Nababan, S.T., M.T.</t>
  </si>
  <si>
    <t>Muhammad Firad, S.T.</t>
  </si>
  <si>
    <t>Ni Made Seniari, S.T., M.T.</t>
  </si>
  <si>
    <t>08.00-10.00</t>
  </si>
  <si>
    <t>F1B005018</t>
  </si>
  <si>
    <t>Analisis dan Simulasi Perbaikan Kualitas Daya pada Inverter Merk Usat dengan Pemasangan Filter Pasif</t>
  </si>
  <si>
    <t>I Made Ari Nrartha, S.T., M.T.</t>
  </si>
  <si>
    <t>Dr. Warindi, S.T., M.Eng.</t>
  </si>
  <si>
    <t>Rosmaliati, S.T., M.T.</t>
  </si>
  <si>
    <t>I Ketut Perdana Putra, S.T., M.T.</t>
  </si>
  <si>
    <t>Abdullah Zainuddin, S.T., M.T.</t>
  </si>
  <si>
    <t>F1B005001</t>
  </si>
  <si>
    <t>Pengaturan Kecepatan Motor DC Shunt dengan Buck Converter Menggunakan Metode Pulse Width Modulation Berbasis Mikrokontroler ATMEGA 8535</t>
  </si>
  <si>
    <t>I Made Budi Suksmadana, S.T., M.T.</t>
  </si>
  <si>
    <t>Ida Bagus Fery Citarsa, S.T., M.T.</t>
  </si>
  <si>
    <t>Abdul Natsir, S.T., M.T.</t>
  </si>
  <si>
    <t>Bulkis Kanata, S.T., M.T.</t>
  </si>
  <si>
    <t>Jum'at</t>
  </si>
  <si>
    <t>F1B003020</t>
  </si>
  <si>
    <t>Rancang Bangun Pengatur Intesitas Cahaya Lampu Menggunakan Remote Control Infra Merah</t>
  </si>
  <si>
    <t>Paniran, S.T., M.T.</t>
  </si>
  <si>
    <t>Sultan, S.T., M.T.</t>
  </si>
  <si>
    <t>I Ketut Wiryajati, S.T., M.T.</t>
  </si>
  <si>
    <t>Muhamad Syamsu Iqbal, S.T., M.T., Ph.D.</t>
  </si>
  <si>
    <t>Sabtu</t>
  </si>
  <si>
    <t>F1B005070</t>
  </si>
  <si>
    <t>Merancang dan membuat Aplikasi Game Edukasi untuk Siswa Sekolah Dasar, Studi Kasus pada Mata Pelajaran Bahasa Indonesia</t>
  </si>
  <si>
    <t>Ir. Sri Endang Anjarwani, M.Kom.</t>
  </si>
  <si>
    <t>Dr. Misbahuddin, S.T., M.T.</t>
  </si>
  <si>
    <t>Sudi M. Al Sasongko, S.T., M.T.</t>
  </si>
  <si>
    <t>Dr. Ida Ayu Sri Adnyani, S.T., M.Erg.</t>
  </si>
  <si>
    <t>F1B005016</t>
  </si>
  <si>
    <t>Rancang Bangun Voltage Source Inverter (VSI) untuk Aplikasi Pembangkit Listrik Tenaga Surya (PLTS)</t>
  </si>
  <si>
    <t>Syafarudin Ch, S.T., M.T.</t>
  </si>
  <si>
    <t>Supriono, S.T., M.T.</t>
  </si>
  <si>
    <t>F1B005003</t>
  </si>
  <si>
    <t>Penggunaan Algoritma Partikel Swarm Optimization Untuk Optimasi Luas Penampang Konduktor pada Jaringan Distribusi Radial Penyulang Airlangga</t>
  </si>
  <si>
    <t>Rabu</t>
  </si>
  <si>
    <t>F1B003052</t>
  </si>
  <si>
    <t>Perhitungan Posisi Matahari sebagai Alternatif Pembuatan Alat Pengendali Solar Tracker</t>
  </si>
  <si>
    <t>F1B005024</t>
  </si>
  <si>
    <t>Sistem Informasi Pemesanan Tiket Online Berbasis Java Server Pages (JSP)</t>
  </si>
  <si>
    <t>F1B005068</t>
  </si>
  <si>
    <t>Pengaruh Faktor Meteorologi Terhadap Lokasi Penempatan Pembangkit Listrik Tenaga Surya (PLTS) di Pulau Lombok</t>
  </si>
  <si>
    <t>F1B005017</t>
  </si>
  <si>
    <t>Optimasi Kinerja Navigasi Robot Berbasis Mikrokontroller Seri AVR Atmega 8535 Menggunakan Metode Logika Fuzzy</t>
  </si>
  <si>
    <t>F1B005062</t>
  </si>
  <si>
    <t>Implementasi Algoritma LZW Menggunakan Metode Pencarian Kamus Berbasis Hash Table untuk Kompresi File Teks</t>
  </si>
  <si>
    <t>F1B005002</t>
  </si>
  <si>
    <t>Perancangan Game Edukasi Matematika SD Menggunakan Macromedia Flash</t>
  </si>
  <si>
    <t>Made Sutha Yadnya, S.T., M.T.</t>
  </si>
  <si>
    <t>F1B005005</t>
  </si>
  <si>
    <t>Pengatur Posisi Ketinggian Tiang Mikrofof Otomatis Berbasis Mikrokontroler Seri AVR ATMega 8535</t>
  </si>
  <si>
    <t>Djul Fikry  Budiman, S.T., M.T.</t>
  </si>
  <si>
    <t>Senin</t>
  </si>
  <si>
    <t>D2</t>
  </si>
  <si>
    <t>F1B005053</t>
  </si>
  <si>
    <t>Rancang Bangun Alat Pengendali Penerangan Ruangan Menggunakan Metode Fuzzy Logic Berbasis Mikrokontroler ATMEGA8535</t>
  </si>
  <si>
    <t>R. Studio</t>
  </si>
  <si>
    <t>F1B003062</t>
  </si>
  <si>
    <t>Analisa Kelayakan Implementasi Internet Protokol Television (IP-Tv) Berbasis Perangkat Lunak Open Source</t>
  </si>
  <si>
    <t>F1B006083</t>
  </si>
  <si>
    <t>Penentuan Posisi Sensor Mitigasi Curah Hujan untuk Komunikasi LMDS dengan Metode SST (Synthetic Storm Technique) di Mataram</t>
  </si>
  <si>
    <t>R. Lab. Elka &amp; Digital</t>
  </si>
  <si>
    <t>F1B006042</t>
  </si>
  <si>
    <t>Analisis Stabilitas Transien pada Sistem Tenaga Listrik Pulau Lombok Menggunakan Kriteria Luas Sama dan Jaringan Syaraf Tiruan</t>
  </si>
  <si>
    <t>R. D2</t>
  </si>
  <si>
    <t>F1B002003</t>
  </si>
  <si>
    <t>Rancang Bangun Pembangkit Listrik Tenaga Angin (PLTB) dengan Menggunakan Turbin Savonius</t>
  </si>
  <si>
    <t>F1B005059</t>
  </si>
  <si>
    <t>Simulasi dan Analisis Perbandingan Kinerja Sistem OFCDM Berbasis Wavelet terhadap Sistem OFCDM Berbasis FFT</t>
  </si>
  <si>
    <t>F1B003014</t>
  </si>
  <si>
    <t>Data Encryption Standard (DES) Cryptosystem Berfungsi sebagai Fungsi Hash untuk Menguji Integritas Sinyal Audio</t>
  </si>
  <si>
    <t>R. WLTI</t>
  </si>
  <si>
    <t>F1B006034</t>
  </si>
  <si>
    <t>Economi Dispatch Menggunakan Algoritma Genetika (Studi Kasus : Sistem Kelistrikan Lombok)</t>
  </si>
  <si>
    <t>Dr.rer.nat. Teti Zubaidah, S.T., M.T.</t>
  </si>
  <si>
    <t>F1B005011</t>
  </si>
  <si>
    <t>Alat Pengontrol dan Pemonitor Lingkungan Rumah Kaca pada Tanaman Kamboja Jepang di Dinas Pertanian Narmada Berbasiskan Mikrokontroler ATMEGA8535</t>
  </si>
  <si>
    <t>Lalu A. Syamsul Irfan A., S.T., M.Eng.</t>
  </si>
  <si>
    <t>F1B005033</t>
  </si>
  <si>
    <t>Perancangan Sistem Pengaman Sepeda Motor Menggunakan Telepon Seluler (Handphone) Berbasis Mikrokontroller ATMEGA 8535</t>
  </si>
  <si>
    <t>F1B006030</t>
  </si>
  <si>
    <t>Optimalisasi Kapasitas Pembangkit Tersebar dalam Mengurangi Rugi Saluran dan Meningkatkan Profil Tegangan Menggunakan Particle Swarm Optimization</t>
  </si>
  <si>
    <t>F1B003057</t>
  </si>
  <si>
    <t>Analisa Proteksi Sistem Kelistrikan Lombok pada Express Feeder Ampenan - Paokmotong</t>
  </si>
  <si>
    <t>F1B004032</t>
  </si>
  <si>
    <t>Sistem Proteksi Keamanan Ruangan dan Pengendali Lampu Berbasis SMS</t>
  </si>
  <si>
    <t>F1B003015</t>
  </si>
  <si>
    <t xml:space="preserve">Rancang Bangun Sistem Absensi Mengajar Dosen dengan SMS Gateway </t>
  </si>
  <si>
    <t>F1B005013</t>
  </si>
  <si>
    <t>Rancang Bangun prototipe Pembangkit Listrik Gelombang Laut dengan Sistem Rakit</t>
  </si>
  <si>
    <t>Selasa</t>
  </si>
  <si>
    <t>F1B005071</t>
  </si>
  <si>
    <t>Economic Dispatch Menggunakan Algoritma Partikel Swarm Optimization</t>
  </si>
  <si>
    <t>F1B004063</t>
  </si>
  <si>
    <t>Design Realisasi Power Splitter Mikrostrip pada Pemancar TV Kampus dengan Model Eksponensial Menggunakan HFSS</t>
  </si>
  <si>
    <t>09.30-11.30</t>
  </si>
  <si>
    <t>Lab. Telkom</t>
  </si>
  <si>
    <t>F1B006008</t>
  </si>
  <si>
    <t>Pattern Matching Method Based On Aho-Corasick Algorithm to Detect Malicious Code</t>
  </si>
  <si>
    <t>07.30-09.30</t>
  </si>
  <si>
    <t>Lab. Komputer</t>
  </si>
  <si>
    <t>F1B005067</t>
  </si>
  <si>
    <t xml:space="preserve">Prototype Pengendalian System Buka Tutup Gerbang dan Berpengunci Otomatis Menggunakan Mikrokontroller ATMEGA 8535 </t>
  </si>
  <si>
    <t>F1B006024</t>
  </si>
  <si>
    <t>Simulasi Analisa Unjuk Kerja Transmisi Paket Data pada Jaringan GSM (Global System For Mobile) Menggunakan Network Simulator - 2 (NS2)</t>
  </si>
  <si>
    <t>F1B006021</t>
  </si>
  <si>
    <t>Perencanaan Instalasi Listrik yang Optimal dalam Menekan Pengaruh Interferensi Gelombang Elektromagnetik di Observatorium Geomagnetik Lombok (OGL)</t>
  </si>
  <si>
    <t>F1B005004</t>
  </si>
  <si>
    <t>Sistem Kontrol dan Monitoring Meteo Payload Roket sebagai Aplikasi Pemantau Suhu dan Kelembaban diudara Menggunakan Teknologi Wireless YS-1020</t>
  </si>
  <si>
    <t>F1B006073</t>
  </si>
  <si>
    <t>Pengukuran dan Analisa Pengaruh Interferensi terhadap Quality of Service (QOS) pada Standar Jaringan 802.11B</t>
  </si>
  <si>
    <t>F1B006054</t>
  </si>
  <si>
    <t>Pembangkit Kode Batang Unik Menggunakan Fungsi Hash SHA-512</t>
  </si>
  <si>
    <t>F1B005074</t>
  </si>
  <si>
    <t>Implementasi Algoritma LZ77 dengan Metode Kompresi Bit Menggunakan Adaptive Huffman untuk Kompresi File Teks</t>
  </si>
  <si>
    <t>F1B005063</t>
  </si>
  <si>
    <t>Optimalisasi Perencanaan Sistem Penerangan yang Hemat Energi pada Gedung Observatorium Geomagnet Lombok</t>
  </si>
  <si>
    <t>F1B006020</t>
  </si>
  <si>
    <t>Simulasi dan Analisa BAS (Building Automation System) Berbasis Jaringan Sensor Nirkabel untuk Manajemen Energi Menggunakan Network Simulator 2</t>
  </si>
  <si>
    <t>F1B006064</t>
  </si>
  <si>
    <t>Analisis Pengurangan Harmonisa Transformator Distribusi dengan Menggunakan Filter Pasif (STF dan HDF)</t>
  </si>
  <si>
    <t>Lab. LD</t>
  </si>
  <si>
    <t>F1B006049</t>
  </si>
  <si>
    <t>Aplikasi Penerjemah Bahasa Sasak Ke Bahasa Indonesia dengan Menggunakan Metode Parsing Brute Force</t>
  </si>
  <si>
    <t>F1B006072</t>
  </si>
  <si>
    <t>Analisa Kelayakan Implementasi Layanan VoIP (Voice Over Internet Protocol) Menggunakan Jaringan WLAN (Wireless Local Area Network) di Fakultas Teknik Unram</t>
  </si>
  <si>
    <t>F1B006081</t>
  </si>
  <si>
    <t>Peta Interaktif untuk Pencarian Rute terpendek Jaringan Jalan Kota Mataram Berbasis Algoritma DJIKSTRA Shortest Path Menggunakan Adobe Flash 7</t>
  </si>
  <si>
    <t>F1B006015</t>
  </si>
  <si>
    <t>Perbaikan Kinerja PLTS dengan Simulasi Minimalisasi Harmonisa pada PLTS Dusun Selak, Lombok Tengah</t>
  </si>
  <si>
    <t>F1B006022</t>
  </si>
  <si>
    <t>Pengukuran dan Analisa Pengaruh Interferensi terhadap Kuat Sinyal yang diterima Propagasi Kanal Radio dalam Ruang pada Frekuensi 2,4 GHz</t>
  </si>
  <si>
    <t>F1B006002</t>
  </si>
  <si>
    <t>Teknik Penyandian dan Penyembunyian Data Berbasis Algoritma Kriptosistem El Gamal dan Algoritma SVD (Singular Value Decomposition)</t>
  </si>
  <si>
    <t>F1B006004</t>
  </si>
  <si>
    <t>Merekonstruksi Virus Melissa dan Pengembangan Fiturnya untuk Menghapus File-file Kritis dan Menghapus Semua File pada Drive D dan Cara Mengatasinya</t>
  </si>
  <si>
    <t>F1B006035</t>
  </si>
  <si>
    <t>Identifikasi Karakteristik Suara Mesin Asinkron 3 Fasa terhadap Kerusakan Akibat Pembebanan Lebih dengan Metode FFT (Fast Fourier Transform)</t>
  </si>
  <si>
    <t>F1B006037</t>
  </si>
  <si>
    <t>Identifikasi Karakteristik Suara Mesin DC Eksitasi Diri terhadap Kerusakan Akibat Pembebanan Lebih dengan Metode Wavelet</t>
  </si>
  <si>
    <t>F1B006041</t>
  </si>
  <si>
    <t>Identifikasi Karakteristik Suara Mesin Asinkron 3 Fasa terhadap Kerusakan Akibat Pembebanan Lebih dengan Metode DCT (Discrete Cosine Transform)</t>
  </si>
  <si>
    <t>F1B006075</t>
  </si>
  <si>
    <t>Pengolahan Sinyal Fluktuasi Geomagnetik untuk Analisa Aktifitas Seismik Regional Menggunakan Prosedur Diferensiasi (Moving Average) dan Metode Analisis Polarisasi Magnetik</t>
  </si>
  <si>
    <t>F1B004072</t>
  </si>
  <si>
    <t>Pengukuran Kandungan Sedimen Suspensi dengan Metode Intensitas Cahaya Berbasis Mikrokontroller AVR ATMEGA 8535</t>
  </si>
  <si>
    <t>DO</t>
  </si>
  <si>
    <t>F1B006076</t>
  </si>
  <si>
    <t>Simulasi Propagasi Pentransmisian LMDS untuk Redaman Hujan pada Daerah Mataram - Sesaot</t>
  </si>
  <si>
    <t>F1B006044</t>
  </si>
  <si>
    <t>Perancangan Pengatur Catu Daya Hybrid Otomatis pada Observatorium Geomagnetik Lombok (OGL)</t>
  </si>
  <si>
    <t>F1B006074</t>
  </si>
  <si>
    <t>Sistem Pendukung Keputusan Seleksi Penentuan Jabatan pada PT. PLN (Persero) dengan Metode Profile Matching</t>
  </si>
  <si>
    <t>F1B006078</t>
  </si>
  <si>
    <t>Perancangan Sistem Telemetri Suhu Berbasis Layanan SMS (short message servive) Jaringan GSM untuk Pemantauan Aktifitas Serta Peringatan Dini Bencana Gunung Merapi</t>
  </si>
  <si>
    <t>14.00-16.00</t>
  </si>
  <si>
    <t>Sdh Ujian</t>
  </si>
  <si>
    <t>F1B006058</t>
  </si>
  <si>
    <t>Optimasi Ekonomi Dispacth Pembangkit Termal Sistem Kelistrikan Lombok dengan Menggunakan Metode MIPSO</t>
  </si>
  <si>
    <t>Lab. Tenaga</t>
  </si>
  <si>
    <t>F1B006056</t>
  </si>
  <si>
    <t>Implementasi Algoritma Best First Search (BFS) untuk Permainan CIWA (congklak sasak) Menggunakan Java Server Pages (JSP)</t>
  </si>
  <si>
    <t>F1B005008</t>
  </si>
  <si>
    <t>Desain dan Implementasi Jaringan Hotspot Fakultas Teknik Universitas Mataram Menggunakan Chillispot Autentifikasi System dan Radius Server</t>
  </si>
  <si>
    <t>F1B006012</t>
  </si>
  <si>
    <t>Pemanfaatan Algoritma Ant Colony System (ACS) untuk Penyelesaian Masalah Penjadwalan Praktikum pada Jurusan Teknik Elektro Universitas Mataram</t>
  </si>
  <si>
    <t>F1B004073</t>
  </si>
  <si>
    <t>Perancangan dan Pembuatan Alat Ukur Kadar Alkohol dengan Osilator Berbasis Mikrontroller ATMEGA 8535</t>
  </si>
  <si>
    <t>Lab. Kendali</t>
  </si>
  <si>
    <t>F1B006027</t>
  </si>
  <si>
    <t>Mencari Pola Desain Kain Songket Sasak Menggunakan Fraktal Julia Set</t>
  </si>
  <si>
    <t>F1B006036</t>
  </si>
  <si>
    <t>Analisa Tingkat Keacakan dan Kemiripan Nilai Hash Haval dan Tiger Menggunakan Variabel Uji Probabilitas Bersyarat dan Korelasi Silang</t>
  </si>
  <si>
    <t>F1B006053</t>
  </si>
  <si>
    <t>Analisa Trafik dan Coverage Area pada Sistem Telekomunikasi Seluler Berbasis CDMA2000-1X di Wilayah Mataram</t>
  </si>
  <si>
    <t>F1B006011</t>
  </si>
  <si>
    <t>Mencari Pola Desain Kain Batik Yogakarta Menggunakan Fraktal Mandelbrot Set</t>
  </si>
  <si>
    <t>F1B006043</t>
  </si>
  <si>
    <t>Desain dan Realisasi Antenna Mikrostrip Recangular dengan Metode EMC (Electromagnetically Coupled) untuk Aplikasi Wireless LAN</t>
  </si>
  <si>
    <t>F1B006084</t>
  </si>
  <si>
    <t>Rancang Bangun Game Multiplayer dengan Media Koneksi Bluetooth Berbasis J2ME</t>
  </si>
  <si>
    <t>F1B006059</t>
  </si>
  <si>
    <t>Identifikasi Karakteristik Suara Mesin Asinkron 3 Fasa dengan Metode Wavelet terhadap Tingkat Pembebanan</t>
  </si>
  <si>
    <t>F1B006060</t>
  </si>
  <si>
    <t>Implementasi CCTV Menggunakan Webcam sebagai Monitoring Ruang yang Dapat di Akses Melalui Handphone Menggunakan Jaringan Wi-Fi Berbasis WAP</t>
  </si>
  <si>
    <t>11.30-13.30</t>
  </si>
  <si>
    <t>F1B006055</t>
  </si>
  <si>
    <t>Unjuk Kerja Kamera CCTV Menggunakan Webcam Melalui Jaringan Lokal / Intranet</t>
  </si>
  <si>
    <t>F1B007037</t>
  </si>
  <si>
    <t>Evaluasi Keandalan Penyulang pada Sistem Kelistrikan Lombok dengan Metode Realibility Network Equivalent Approach (RNEA)</t>
  </si>
  <si>
    <t>F1B006063</t>
  </si>
  <si>
    <r>
      <rPr>
        <sz val="10"/>
        <rFont val="Arial"/>
        <family val="2"/>
      </rPr>
      <t xml:space="preserve">Rancang Bangun Prototipe Peringatan Ketinggian Air Sungai Menggunakan SMS </t>
    </r>
    <r>
      <rPr>
        <i/>
        <sz val="10"/>
        <rFont val="Arial"/>
        <family val="2"/>
      </rPr>
      <t>(short Message Service)</t>
    </r>
    <r>
      <rPr>
        <sz val="10"/>
        <rFont val="Arial"/>
        <family val="2"/>
      </rPr>
      <t xml:space="preserve"> Berbasis Mikrokontroller</t>
    </r>
  </si>
  <si>
    <t>F1B004037</t>
  </si>
  <si>
    <t>Teknik Penyandian Berbasis Kriptosistem Rabin dan Teknik Penanaman Pesan Berbasis DFT (Discrete Fourier Transformation) Diaplikasikan untuk Sinyal Audio</t>
  </si>
  <si>
    <t>F1B007039</t>
  </si>
  <si>
    <t>Penentuan dan Perbaikan Indeks Kestabilan Saluran dengan Pemilihan Lokasi Penempatan Distributed Generation Menggunakan Metode Contingency (n-1) Analysis</t>
  </si>
  <si>
    <t>F1B006038</t>
  </si>
  <si>
    <t>Perancangan dan Implementasi Antena Microstrip Multiband Slot Rectangular U-shaped Tuning Stub untuk Aplikasi RFID Reader</t>
  </si>
  <si>
    <t>F1B006032</t>
  </si>
  <si>
    <t>Perancangan PLC Berbasis Mikrokontroler pada Aplikasi Counter dan Sorting Barang</t>
  </si>
  <si>
    <t>F1B004081</t>
  </si>
  <si>
    <t>Sistem Informasi Inventaris Barang Laboratorium Teknik Elektro Fakultas Teknik Universitas Mataram</t>
  </si>
  <si>
    <t>Giri Wahyu Wiriasto, S.T., M.T.</t>
  </si>
  <si>
    <t>F1B004028</t>
  </si>
  <si>
    <t>Rancang Bangun Voltage Control Oscillator (VCO) Frequency 100 Mhz-2 Ghz</t>
  </si>
  <si>
    <t>F1B005044</t>
  </si>
  <si>
    <t>Identifikasi Posisi Jarak Melalui Perekaman Objek Sumber Suara</t>
  </si>
  <si>
    <t>F1B007072</t>
  </si>
  <si>
    <t>Teknik Steganografi dengan Algoritma Penyandian El-Gamal dengan Algoritma Dekomposisi SVD (Singular Value Decomposition) Berbasis Penanaman Bit HDSP (Hierarchical Data Security Protection)</t>
  </si>
  <si>
    <t>F1B007018</t>
  </si>
  <si>
    <t>Autentikasi Integritas atas Video Digital AVI Berbasis Fungsi Hash MD6 dengan Skema Matyas Meyer Oseas</t>
  </si>
  <si>
    <t>F1B006026</t>
  </si>
  <si>
    <t>Pengolahan dan Analisa Data ULF Geomagnetik Menggunakan Metode Gradien Vektor untuk Memprediksi Gempa Bumi</t>
  </si>
  <si>
    <t>Lab. Listrik Dasar</t>
  </si>
  <si>
    <t>F1B006003</t>
  </si>
  <si>
    <t>Pengolahan dan Analisa Data ULF Geomagnetik Menggunakan Metode Kecepatan Fase untuk Memprediksi Aktifitas Seismik</t>
  </si>
  <si>
    <t>F1B004030</t>
  </si>
  <si>
    <t>Rancang Bangun Sistem Transfer Energi Tanpa Kabel (Wireless) Menggunakan Kopling Induktif untuk Charger Handphone (HP)</t>
  </si>
  <si>
    <t>F1B007076</t>
  </si>
  <si>
    <t>Autentikasi Entitas Atas Video Digital AVI Berbasis Tanda Tangan Digital Schnorr</t>
  </si>
  <si>
    <t>F1B006006</t>
  </si>
  <si>
    <t>Penerapan Teknologi Web Application, SMS Gateway dan J2ME pada Sistem Informasi Penghitung Angka Kredit Dosen (Studi Kasus pada FT Unram)</t>
  </si>
  <si>
    <t>F1B007074</t>
  </si>
  <si>
    <t>Rancang Bangun Pembangkit Listrik dengan Sistem Mesin Kalor Menggunakan Delapan Piston</t>
  </si>
  <si>
    <t>F1B007065</t>
  </si>
  <si>
    <t xml:space="preserve">Pengalokasian Rugi Daya pada Sistem Distribusi Primer Lombok Menggunakan Metode Z-Bus </t>
  </si>
  <si>
    <t>15.00-17.00</t>
  </si>
  <si>
    <t>F1B007052</t>
  </si>
  <si>
    <t>Klasifikasi Dokumen Teks Menggunakan Learning Vector Quantization</t>
  </si>
  <si>
    <t>F1B004006</t>
  </si>
  <si>
    <t>Perancangan Antenna Helix 4 Lilitan Hubung Array 2,4 GHz pada Mode Axial untuk Aplikasi wireless LAN</t>
  </si>
  <si>
    <t>F1B007009</t>
  </si>
  <si>
    <t>Desain Konten Pelajaran Fisika SMU "Hukum Mekanika II : Momentum" dengan Menggunakan 3D Game Studio</t>
  </si>
  <si>
    <t>F1B007060</t>
  </si>
  <si>
    <t>Desain Konten Pelajaran Fisika SMU "Hukum Mekanika I"dengan Menggunakan 3D Game Studio</t>
  </si>
  <si>
    <t>F1B007017</t>
  </si>
  <si>
    <t>Penentun Karakteristik Panel Surya untuk Menghasilkan Daya Maksimum dengan Berbagai Hubungan Rangkaian di Laboratorium Energi Terbarukan Universitas Mataram</t>
  </si>
  <si>
    <t>F1B006048</t>
  </si>
  <si>
    <t>Implementasi dan Monitoring QOS VoD (Video On Demand) untuk Siaran Breaking News Menggunakan Lokak Area Network (LAN)</t>
  </si>
  <si>
    <t>F1B006051</t>
  </si>
  <si>
    <t>Perancangan dan Implementasi Aplikasi Berbasis SMS pada Sistem Informasi Akademis Fakultas Teknik. Studi Kasus KRS-Online FT Unram</t>
  </si>
  <si>
    <t>F1B007066</t>
  </si>
  <si>
    <t>Autentikasi Keutuhan Gambar Digital Menggunakan Fungsi Hash MD5 (Message Digest 5) Berbasis Penanaman BIT HDSP (Hierarchical Data Security Protection)</t>
  </si>
  <si>
    <t>F1B007021</t>
  </si>
  <si>
    <t>Perancangan Filter IIR Butterworth Digital dengan Tiga Jenis Struktur Filter Diaplikasikan sebagai Noise-Canceler</t>
  </si>
  <si>
    <t>F1B007030</t>
  </si>
  <si>
    <t>Perancangan Filter IIR Chebyshev Digital dengan Tiga Jenis Struktur Filter Diaplikasikan sebagai Noise-Canceler</t>
  </si>
  <si>
    <t>F1B007064</t>
  </si>
  <si>
    <t>Perancangan Filter IIR Elliptik Digital dengan Tiga Jenis Struktur Filter Diaplikasikan sebagai Noise-Canceler</t>
  </si>
  <si>
    <t>F1B004014</t>
  </si>
  <si>
    <t>Desain dan Optimasi Antena Microstrip Patch Sirkulasi dengan Defected Ground Structure (DGS)</t>
  </si>
  <si>
    <t>F1B007047</t>
  </si>
  <si>
    <t>Pengukuran Analisa Pengaruh Aktivitas Manusia Terhadap Nilai Parameter Quality of Servoce (QOS) pada Sistem Komunikasi Indoor dengan Standar Jaringan WLAN IEEE 802.iiB</t>
  </si>
  <si>
    <t>F1B007081</t>
  </si>
  <si>
    <t>Sistem Kontrol dan Monitoring Payload Roket sebagai Aplikasi Penginderaan Jauh di Udara Menggunakan Teknologi Wirelesss YS-1020 UA dan Modul Kamera Digital C3188A</t>
  </si>
  <si>
    <t>Lab. Elka</t>
  </si>
  <si>
    <t>F1B007013</t>
  </si>
  <si>
    <t>Rancangan Bangun Sistem Smart Charger Berdasarkan Kurva Karakteristik Charger Baterai untuk Rechargeable Battery Jenis Sealed Lead Acid Berbasis Mikrokontroller ATMEGA8535L</t>
  </si>
  <si>
    <t>Studio</t>
  </si>
  <si>
    <t>F1B006009</t>
  </si>
  <si>
    <t>Penerapan Filter Adaptif dengan Algoritma Least Mean Squared (Rerata Kuadrat Terkecil) sebagai optimalisasi Noise Cancelling</t>
  </si>
  <si>
    <t>F1B006079</t>
  </si>
  <si>
    <t>Penerapan Filter Adaptif dengan Algoritma Normalized Least Mean Squared (Rerata Kuadrat Terkecil Ternormalisasi) sebagai Optimalisasi Noise Cancelling</t>
  </si>
  <si>
    <t>F1B006067</t>
  </si>
  <si>
    <t>Perancangan dan Implementasi Sistem Informasi Geografis untuk Optimasi Program Pengentasan Kemiskinan di Kota Mataram</t>
  </si>
  <si>
    <t>F1B006085</t>
  </si>
  <si>
    <t>Aplikasi Editor File Vektor Geoparsial Esrishapefile Berbasis Web Menggunakan Mapserver dan PHP</t>
  </si>
  <si>
    <t>F1B006007</t>
  </si>
  <si>
    <t>Rancang Bangun Prototype "Conveyor" Menggunakan Kestabilan Lyapunov Berbasis DSP (Digital Signal Processor) Seri TMS 6713</t>
  </si>
  <si>
    <t>340//2024</t>
  </si>
  <si>
    <t>F1B006019</t>
  </si>
  <si>
    <t>Rancang Bangun Prototype Conveyor Menggunakan Metode Kestabilan Robot Locus Berbasis DSP Seri TMS320C6713</t>
  </si>
  <si>
    <t>F1B007079</t>
  </si>
  <si>
    <t>Rancang Bangun Prototype Conveyor Menggunakan Metode KestabilanRouth Hurwitz Berbasis DSP Seri TMS320C6713</t>
  </si>
  <si>
    <t>F1B007045</t>
  </si>
  <si>
    <t>Rancang Bangun Prototype "Gantry Crane" Menggunakan Metode Kestabilan Lyapunov Berbasis DSP Seri TMS320C6713</t>
  </si>
  <si>
    <t>F1B007038</t>
  </si>
  <si>
    <t>Rancang Bangun Prototype "Gantry Crane" Menggunakan Metode Kestabilan Robot Locus Berbasis DSP Seri TMS320C6713</t>
  </si>
  <si>
    <t>F1B007031</t>
  </si>
  <si>
    <t>Rancang Bangun Prototype "Gantry Crane" Menggunakan Metode Kestabilan Routh Hurwitz Berbasis DSP Seri TMS320C6713</t>
  </si>
  <si>
    <t>F1B007003</t>
  </si>
  <si>
    <t>Aliran Daya Optimal (OPF) dengan Metode Ant Colony</t>
  </si>
  <si>
    <t>Dr. I Made Ginarsa, S.T., M.T.</t>
  </si>
  <si>
    <t>Lab. Sistem Tenaga</t>
  </si>
  <si>
    <t>F1B008050</t>
  </si>
  <si>
    <t>Pemantauan Fluktuasi Valuta Asing Berbasis Autonomous Agent dengan Aplikasi Android dan Framework Jade</t>
  </si>
  <si>
    <t>F1B006005</t>
  </si>
  <si>
    <t>Pengaturan Kecepatan Motor Induksi Tiga Fasa pada Mesin Polish Menggunakan Mikrokontroler ATMEGA 8535</t>
  </si>
  <si>
    <t>F1B007027</t>
  </si>
  <si>
    <t>Pengaturan Pola Beban Listrik dengan Suplai dari Sistem Pembangkit Hibrid Fotovoltaik-Biogas</t>
  </si>
  <si>
    <t>F1B007014</t>
  </si>
  <si>
    <t>Agent Cerdas Berbasis Anfis untuk Memprediksi Harga Saham</t>
  </si>
  <si>
    <t>F1B007001</t>
  </si>
  <si>
    <t>Pembuatan Aplikasi Game untuk Latihan Spelling dengan Menggunakan Java 2 Micro Edition (J2ME)</t>
  </si>
  <si>
    <t>I Gede Pasek Suta W., S.T., M.T., D.Eng.</t>
  </si>
  <si>
    <t>F1B006050</t>
  </si>
  <si>
    <t>Prediksi Nilai Kurs Dolar Terhadap Rupiah Menggunakan Filter Optimum Wiener</t>
  </si>
  <si>
    <t>???</t>
  </si>
  <si>
    <t>-</t>
  </si>
  <si>
    <t>F1B007053</t>
  </si>
  <si>
    <t>Penerapan Filter Kalman Linier dalam Mengestimasi Harga Saham</t>
  </si>
  <si>
    <t>12.30-14.30</t>
  </si>
  <si>
    <t>F1B008040</t>
  </si>
  <si>
    <t>Analisis Unjuk Kerja Sistem On Grid pada Pembangkit Listrik Tenaga Surya (PLTS) Gili Trawangan</t>
  </si>
  <si>
    <t>F1B005029</t>
  </si>
  <si>
    <t>Perancangan Generator Putaran Rendah Tipe Aksial pada Pembangkit Listrik Pikohidro</t>
  </si>
  <si>
    <t>F1B008046</t>
  </si>
  <si>
    <t>Penerapan Imperialist Competitive Algorithm untuk Economic Dispatch pada Sistem Kelistrikan Lombok</t>
  </si>
  <si>
    <t>F1B007004</t>
  </si>
  <si>
    <t xml:space="preserve">Teknik Steganografi Menggunakan Transformasi DST (Discrete Sine Transform) dengan Algoritma RSA (Ron Rivest, Adi Shamir, dan Leonard Adleman) </t>
  </si>
  <si>
    <t>F1B008070</t>
  </si>
  <si>
    <t>Operasi Ekonomis Sistem Kelistrikan Lombok Menggunakan Metode Chaotic Ant Swarm Optimization (CASO)</t>
  </si>
  <si>
    <t>F1B007083</t>
  </si>
  <si>
    <t>Analisis Pengaruh Solar Angle Of Incidence, Ketinggian Panel dan Pengotoran Permukaan Panel Surya Terhadap Daya Maksimum yang dihasilkan Sistem Fotovoltaik</t>
  </si>
  <si>
    <t>F1B008001</t>
  </si>
  <si>
    <t>Analisis Manuver Jaringan Terhadap Keandalan Sistem Kelistrikan Lombok</t>
  </si>
  <si>
    <t>F1B006025</t>
  </si>
  <si>
    <t>Teknik Penyisipan Tanda Tangan Digital Schnorr Berbasis DCT (Descrete Cosin Transform) pada Sinyal Audio Digital</t>
  </si>
  <si>
    <t>F1B006039</t>
  </si>
  <si>
    <t>Penerapan Filter Adaptif dengan Algoritma Recursive Least Squared (Rekursif Kuadrat Terkecil) Untuk Prediksi Harga Emas</t>
  </si>
  <si>
    <t>12.00-14.00</t>
  </si>
  <si>
    <t>F1B008053</t>
  </si>
  <si>
    <t>Prototype Motor Menggunakan Magnet Permanen Metode Halbach Array Sebagai Penggerak Generator Listrik</t>
  </si>
  <si>
    <t>F1B006071</t>
  </si>
  <si>
    <t>Simulasi Power Control Adaptive Menggunakan Algoritma Least Mean Square (LMS) untuk Optimasi Power Received pada Jaringan WLAN Indoor 2,4 Ghz</t>
  </si>
  <si>
    <t>F1B008016</t>
  </si>
  <si>
    <t>Optimasi Antena Yagi Mikrostrip dengan Teknik Defected Ground Structure (DGS) dan Direktor untuk Aplikasi Indoor Wireless LAN 2,44 GHz</t>
  </si>
  <si>
    <t>F1B007005</t>
  </si>
  <si>
    <t>Aliran Daya Optimal Menggunakan Algoritma Bee Colony</t>
  </si>
  <si>
    <t>F1B008003</t>
  </si>
  <si>
    <t>Penerapan Rangkaian Logika Kombinasional untuk Menghasilkan Tipe Data Baru 512 Bit C++ : Studi Kasus Kriptosistem RSA</t>
  </si>
  <si>
    <t>11.15-13.15</t>
  </si>
  <si>
    <t>F1B008022</t>
  </si>
  <si>
    <t>Power System Stabilizer  Berbasis Jaringan Syaraf Tiruan Berulang pada Sistem Single Machine Infinite Bus</t>
  </si>
  <si>
    <t>09.15-11.15</t>
  </si>
  <si>
    <t>F1B008007</t>
  </si>
  <si>
    <t>Penerapan Rangkaian Logika Kombinasional untuk Menghasilkan Tipe Data Baru 512 Bit C++ : Studi Kasus Kriptosistem Rabin</t>
  </si>
  <si>
    <t>F1B007033</t>
  </si>
  <si>
    <t>Teknik Steganografi Menggunakan Transformasi Slant dengan Algoritma Enkripsi Elgamal</t>
  </si>
  <si>
    <t>F1B007058</t>
  </si>
  <si>
    <t>Rancang Bangun Prototype Sistem Pemanggang Kue (Oven) Otomatis dengan Menggunakan Mikrokontroler ATMega 8535</t>
  </si>
  <si>
    <t>F1B007062</t>
  </si>
  <si>
    <t>Sistem Aplikasi Belt Conveyor (Ban Berjalan) pada proses Sorting Buah Berdasarkan Warna dan Diameter Menggunakan Mikrokontroler ATMega 8</t>
  </si>
  <si>
    <t>F1B008071</t>
  </si>
  <si>
    <t>Analisa Efisiensi Eksergi Terhadap Kinerja System Photovoltaik Off Grid di Laboratorium Energi Baru dan Terbarukan Universitas Mataram</t>
  </si>
  <si>
    <t>F1B007049</t>
  </si>
  <si>
    <t>Pemodelan Karakteristik Arus Tegangan (I/V) dan Efek Temperatur Panel Fotovoltaik Berbasis Simulink/Matlab</t>
  </si>
  <si>
    <t>F1B007054</t>
  </si>
  <si>
    <t>Teknik Kompressi Lossy Silence Menggunakan Transformasi DST (Discrete Sine Transform) dengan Algoritma RLE (Run Length Encoding) untuk Memampatkan Suara</t>
  </si>
  <si>
    <t>F1B008004</t>
  </si>
  <si>
    <t>Mesin Pencari Menggunakan Web Bot Agent Berbasis JADE</t>
  </si>
  <si>
    <t>F1B005058</t>
  </si>
  <si>
    <t>Kajian Tarif Biaya Hak Penggunaan (BHP) Frekuensi Sistem Seluler</t>
  </si>
  <si>
    <t>F1B006065</t>
  </si>
  <si>
    <t>Rancang Bangun Sistem Informasi Pelayanan Kepegawaian (SIPEGA) pada Badan Kepegawaian Pendidikan dan Pelatihan Kabupaten Sumbawa Barat Berbasis Web dan SMS Gateway</t>
  </si>
  <si>
    <t>F1B006070</t>
  </si>
  <si>
    <t>Peluang Potensi Hemat Energi pada Hotel Melati</t>
  </si>
  <si>
    <t>F1B007084</t>
  </si>
  <si>
    <t>Perancangan dan Implementasi Sistem Informasi Geografis Pariwisata Kabupaten Lombok Barat</t>
  </si>
  <si>
    <t>F1B007070</t>
  </si>
  <si>
    <t>Pengaplikasian Filter Wavelet untuk Memprediksi Angka Pengangguran di Indonesia</t>
  </si>
  <si>
    <t>F1B007023</t>
  </si>
  <si>
    <t>Perancangan Filter FIR (Finite-Duration Impuls Response) untuk Memprediksi Angka Kelahiran di Kota Mataram</t>
  </si>
  <si>
    <t>11.20-13.20</t>
  </si>
  <si>
    <t>F1B008018</t>
  </si>
  <si>
    <t>Perancangan Sistem Pengelolaan Parkir Kendaraan Bermotor dengan Sensor Radio Frequency Identification (RFID) Terpadu</t>
  </si>
  <si>
    <t>F1B007022</t>
  </si>
  <si>
    <t>Perbandingan Beberapa Teknik Deteksi Tepi &amp; Segmentasi Citra pada Studi Kasus Citra Biomedis</t>
  </si>
  <si>
    <t>F1B008072</t>
  </si>
  <si>
    <t>Evaluasi Harmonisa dan Simulasi Perancangan Filter Hybrid pada Sistem Kelistrikan Pabrik Pengolahan PT. NNT</t>
  </si>
  <si>
    <t>F1B008066</t>
  </si>
  <si>
    <t>Rancang Bangun Sistem Transfer Daya Listrik Nirkabel Menggunakan Prinsip Induksi Dan Resonansi Magnetik</t>
  </si>
  <si>
    <t>09.00-11.00</t>
  </si>
  <si>
    <t>F1B006061</t>
  </si>
  <si>
    <t>Prototype Mobile Robot Pemindah Barang Berdasarkan Warna Menggunakan Paket Sensor Photodiode dan LED Berbasis Mikrokontroller ATMEGA16</t>
  </si>
  <si>
    <t>F1B008027</t>
  </si>
  <si>
    <t>Analisa Efektifitas Internet Protokol Versi 6 (IPv6) dibandingkan dengan Internet Protokol Versi 4 (Ipv4)</t>
  </si>
  <si>
    <t>F1B008014</t>
  </si>
  <si>
    <t>Penentuan Bidang Keahlian Mahasiswa Berbasis Bayesian Network di Jurusan Teknik Elektro Fakultas Teknik Unram</t>
  </si>
  <si>
    <t>F1B008023</t>
  </si>
  <si>
    <t>Penyiram Tanaman pada Miniatur Greenhouse Menggunakan Metode Logika Fuzzy Berbasis Mikrokontroler AVR Atmega 8535</t>
  </si>
  <si>
    <t>I Nyoman Wahyu Satiawan, S.T., M.Sc., Ph.D.</t>
  </si>
  <si>
    <t>F1B007044</t>
  </si>
  <si>
    <t>Kendali Motor DC pada Pengendalian Quadrotor Menggunakan Mikrokontroller ATMega 8535</t>
  </si>
  <si>
    <t>F1B006068</t>
  </si>
  <si>
    <t>Menentukan Luas Permukaan Citra Menggunakan Teknik Deteksi Tepi</t>
  </si>
  <si>
    <t>F1B006045</t>
  </si>
  <si>
    <t>Implementasi Algoritma Adaptive Huffman Code dengan Ambang Batas Seragam untuk Kompresi Lossy File Audio</t>
  </si>
  <si>
    <t>F1B008011</t>
  </si>
  <si>
    <t>Monitoring dan Filtering Situs Pornografi dengan Proxy Server Squid Berbasis Jade dan Naive Bayes Clarsifier (NBC) pada Hotspot Fakultas Teknik Universitas Mataram</t>
  </si>
  <si>
    <t>F1B009045</t>
  </si>
  <si>
    <t>Perencanaan Energi Daerah dengan Mempertimbangkan Aksi Mitigasi untuk Penurunan Emisi Gas Rumah Kaca Sektor Energi di Provinsi Nusa Tenggara Barat (NTB) 2011-2025</t>
  </si>
  <si>
    <t>F1B007020</t>
  </si>
  <si>
    <t xml:space="preserve">Rancang Bangun Sistem Pengunci Pintu Otomatis Menggunakan Penedeteksian Getaran Ketuk Berbasis Mikrokontroller ATMega 328P </t>
  </si>
  <si>
    <t>F1B008042</t>
  </si>
  <si>
    <t>Studi Paralel Computing dengan Kasus Perhitungan Matriks Besar</t>
  </si>
  <si>
    <t>F1B009049</t>
  </si>
  <si>
    <t>Analisis "Shading Effect" Terhadap Unjuk Kerja Panel Fotovoltaik</t>
  </si>
  <si>
    <t>F1B008051</t>
  </si>
  <si>
    <t>Analisa Unjuk Kerja WiMax pada Channel Model Rayleigh dengan Pengkodean Reed Solomon Code dan Convolutional Code</t>
  </si>
  <si>
    <t>F1B007029</t>
  </si>
  <si>
    <t>Rancang Bangun Web Based Decision Support System (DSS) Menggunakan Pemodelan Basis Pengetahuan dengan Tree untuk Membantu Mengatasi Kerusakan Komputer pada Dinas Kesehatan Kota Mataram</t>
  </si>
  <si>
    <t>F1B008073</t>
  </si>
  <si>
    <t>Implementasi Autonomous Agen JAVA sebagai Network Monitoring Tools pada Jaringan Fakultas Teknik Universitas Mataram</t>
  </si>
  <si>
    <t>F1B009077</t>
  </si>
  <si>
    <t>Analisis Grid-Connected Sistem Fotovoltaik yang dikombinasi dengan Genset</t>
  </si>
  <si>
    <t>F1B008028</t>
  </si>
  <si>
    <t>Prototype Pengontrolan Mesin Bor Sumur Berbasis Mikrokontroller AVR ATMega 8535</t>
  </si>
  <si>
    <t>Lab. Elka &amp; Digital</t>
  </si>
  <si>
    <t>F1B009009</t>
  </si>
  <si>
    <t>Optimasi Penempatan dan Penentuan Kapasitas Kapasitor pada Saluran Distribusi Primer Menggunakan Artificial Bee Colony (ABC)</t>
  </si>
  <si>
    <t>F1B009027</t>
  </si>
  <si>
    <t>Penentuan Lokasi Distributed Generator (DG) Dengan Faktor Sensitivitas Rugi-rugi dan Kapasita Optimalnya Menggunakan Artificial Bee Colony (ABC)</t>
  </si>
  <si>
    <t>F1B008080</t>
  </si>
  <si>
    <t>Monitoring dan Proteksi Motor Induksi Tiga Phasa Berbasis Mikrokontroler ATMega 8535</t>
  </si>
  <si>
    <t>F1B008031</t>
  </si>
  <si>
    <t>Perbaikan Stabilitas Dinamik Menggunakan Power System Stabilizer (PSS) Berbasis Adaptif Neuri-Fuzzy Inference System (ANFIS) pada Sistem Multi Mesin</t>
  </si>
  <si>
    <t>F1B008008</t>
  </si>
  <si>
    <t>Pengklasteran Warna Kulit Berbasis Piksel Menggunakan Jaringan Syaraf Tiruan</t>
  </si>
  <si>
    <t>F1B008025</t>
  </si>
  <si>
    <t>Rancang Bangun Prototipe Motor Piston Menggunakan Solenoid</t>
  </si>
  <si>
    <t>F1B009037</t>
  </si>
  <si>
    <t>Aplication of Bayesian Networking on ITS (Intelligent Tutorial System) to Determine Student Ability Models for Learning Process, In Case of Introducing Java Programming</t>
  </si>
  <si>
    <t>08.00-12.00</t>
  </si>
  <si>
    <t>F1B008035</t>
  </si>
  <si>
    <t>Rancang Bangun Alat Pembuat Kopi Susu Otomatis Berbasis Mikrokontroller AVR ATMega 8535</t>
  </si>
  <si>
    <t>F1B006057</t>
  </si>
  <si>
    <t>Desain Prototype Sistem Identifikasi Wajah Manusia Secara Realtime Berbasis Trasnformasi Principal Component Analysis</t>
  </si>
  <si>
    <t>F1B007026</t>
  </si>
  <si>
    <t>Rancang Bangun Pembangkit Dengan Penggerak Mesin Kalor Tipe Alpha Menggunakan Bahan Bakar Biogas</t>
  </si>
  <si>
    <t>F1B006062</t>
  </si>
  <si>
    <t>Pengukuran dan Analisa Pengaruh Interferensi pada Access Point (AP) untuk Mengetahui Quality of Service (QoS) pada Jaringan Standar 802.11b</t>
  </si>
  <si>
    <t>F1B009038</t>
  </si>
  <si>
    <t>Sistem Pakar untuk Mendiagnosa Penyakit Anjing pada Kawasan Lombok Barat</t>
  </si>
  <si>
    <t>Lab. Jaringan</t>
  </si>
  <si>
    <t>F1B008044</t>
  </si>
  <si>
    <t>Sistem Pendeteksi dan Pencegah Serangan pada Server (Studi Kasus pada Server Fakultas Teknik Universitas Mataram)</t>
  </si>
  <si>
    <t>F1B008081</t>
  </si>
  <si>
    <t>Perancangan Alat Penghitung Denyut Jantung dengan menggunakan Perangkat Android sebagai Interface</t>
  </si>
  <si>
    <t>F1B009007</t>
  </si>
  <si>
    <t>Desain dan Pembuatan Aplikasi Sistem Pakar Berbasis Web Dalam Menggolongkan Jenis Gangguan Kepribadian</t>
  </si>
  <si>
    <t>F1B008021</t>
  </si>
  <si>
    <t>Aplikasi Decesion Tree ke dalam STC (Sistem Tutor Cerdas) untuk Menentukan Kemampuan Siswa dalam Proses Pembelajaran Bahasa Pemrograman Java</t>
  </si>
  <si>
    <t>F1B008013</t>
  </si>
  <si>
    <t>Optimasi Antena Log Periodec Dipole Array (LPDA) Menggunakan HFSS V-10 untuk Aplikasi Televisi Universitas Mataram (Unram TV)</t>
  </si>
  <si>
    <t>F1B008033</t>
  </si>
  <si>
    <t>Sistem Identifikasi Suara Pembicara Menggunakan Metode Linear Predective Coding (LPC) dan Hidden Markov Model (HMM)</t>
  </si>
  <si>
    <t>F1B008067</t>
  </si>
  <si>
    <t>Desain dan Realisasi Antenna Array Mikrostrip Collinear 4 Elemen untuk Aplikasi Wireless LAN Outdoor 2,44 GHz</t>
  </si>
  <si>
    <t>R. B2-02 (R. Eks Studio)</t>
  </si>
  <si>
    <t>F1B008038</t>
  </si>
  <si>
    <t>Rancang Bangun Turbin Angin Sumbu Vertikal (Savonius) Sebagai Pembangkit Listrik Tenaga Bayu Skala Kecil</t>
  </si>
  <si>
    <t>R. B2-04 (eks R. D2)</t>
  </si>
  <si>
    <t>F1B009061</t>
  </si>
  <si>
    <t>Pemanfaatan Tegangan Getar Handphone sebagai Sistem Pengaman Serta Kontaktor pada Sepeda Motor</t>
  </si>
  <si>
    <t>F1B008083</t>
  </si>
  <si>
    <t>Pengembangan Agent Pengklasifikasi Situs Olah Raga dengan Menggunakan Metode Decission Tree</t>
  </si>
  <si>
    <r>
      <rPr>
        <sz val="10"/>
        <rFont val="Arial"/>
        <family val="2"/>
      </rPr>
      <t>R. B2 - 04 (</t>
    </r>
    <r>
      <rPr>
        <i/>
        <sz val="10"/>
        <rFont val="Arial"/>
        <family val="2"/>
      </rPr>
      <t>Eks R. D2</t>
    </r>
    <r>
      <rPr>
        <sz val="10"/>
        <rFont val="Arial"/>
        <family val="2"/>
      </rPr>
      <t>)</t>
    </r>
  </si>
  <si>
    <t>F1B008062</t>
  </si>
  <si>
    <t>Rancang Bangun Robot Berkaki Empat (Quaddrupeds Robot) Berbasis Mikrokobtroller AVR Seri ATMEGA 32</t>
  </si>
  <si>
    <r>
      <rPr>
        <sz val="10"/>
        <rFont val="Arial"/>
        <family val="2"/>
      </rPr>
      <t>R. B2 - 02 (</t>
    </r>
    <r>
      <rPr>
        <i/>
        <sz val="10"/>
        <rFont val="Arial"/>
        <family val="2"/>
      </rPr>
      <t>Eks R. Studio</t>
    </r>
    <r>
      <rPr>
        <sz val="10"/>
        <rFont val="Arial"/>
        <family val="2"/>
      </rPr>
      <t>)</t>
    </r>
  </si>
  <si>
    <t>F1B009001</t>
  </si>
  <si>
    <t>Segmentasi Plat Kendaraan Bermotor Secara Otomatis. Studi Kasus pada Parkir Fakultas Teknik Universitas Mataram</t>
  </si>
  <si>
    <t>F1B009017</t>
  </si>
  <si>
    <t>Pengenalan Plat Kendaraan Bermotor Menggunakan LDA</t>
  </si>
  <si>
    <t>F1B009005</t>
  </si>
  <si>
    <t>Pengenalan Plat Kendaraan Bermotor Menggunakan PCA</t>
  </si>
  <si>
    <t>F1B009018</t>
  </si>
  <si>
    <t>Optimalisasi Jaringan LMDS Berbasis Multi Antena dan Adaptif Modulation pada Kondisi Hujan di Daerah Mataram Menggunakan Metode Waterfilling</t>
  </si>
  <si>
    <t>F1B009042</t>
  </si>
  <si>
    <t>Analisa Kualitas Jaringan GSM (Global System for Mobile) terhadap Efek Redaman Hujan di Wilayah Mataram</t>
  </si>
  <si>
    <t>F1B009056</t>
  </si>
  <si>
    <t>Rancang Bangun Alat Pemotong Kerupuk Otomatis Berbasis Mikrokontroller ATMEGA8535</t>
  </si>
  <si>
    <t>F1B007050</t>
  </si>
  <si>
    <t xml:space="preserve">Implementasi Bayesian Network sebagai Metode Pengambil Keputusan dalam Permaianan Congklak Sasak (CIWA) </t>
  </si>
  <si>
    <t>F1B009031</t>
  </si>
  <si>
    <t>Perancang Soft Starting pada Motor Induksi Tiga Phasa Menggunakan Mikrokontroller ATMega328</t>
  </si>
  <si>
    <t>F1B009073</t>
  </si>
  <si>
    <t>Sistem Informasi Kuesioner Penggunaan Layanan Internet dan Analisisnya</t>
  </si>
  <si>
    <t>13.00-15.00</t>
  </si>
  <si>
    <t>F1B009080</t>
  </si>
  <si>
    <t>To Embed Digital Signature Based On Digital Signature Standard (DSS) Schame with MD6 Hash Function On Digital Video</t>
  </si>
  <si>
    <t>Lab. Jaringan Komputer</t>
  </si>
  <si>
    <t>F1B007056</t>
  </si>
  <si>
    <t>Pembangkit Fraktal Menggunakan Metode Rekursi dengan Ide Visual Studio 2008</t>
  </si>
  <si>
    <t>16.00-18.00</t>
  </si>
  <si>
    <t>F1B009078</t>
  </si>
  <si>
    <t>Rancang Bangun Modul AC (Air Conditioner) Cerdas Tipe Split 1 PK Berbasis Mikrokontroler ATMEGA8535</t>
  </si>
  <si>
    <t>F1B009069</t>
  </si>
  <si>
    <t>Implementasi Decision Tree Algoritma C4.5 untuk Menentukan Konsentrasi/Bidang Keahlian Mahasiswa Fakultas Teknik Jurusan Teknik Elektro Berbasis JSP</t>
  </si>
  <si>
    <t>F1B007042</t>
  </si>
  <si>
    <t>Perancangan Alat Ukur Arus dan Tegangan Fotovoltaik Menggunakan Mikrokontroler ATMEGA328</t>
  </si>
  <si>
    <t>F1B008059</t>
  </si>
  <si>
    <t>Sistem Pendetesi Kebocoran Gas LPG dan Membuka Regulator Secara Otomatis Berbasis Arduino Uno R3</t>
  </si>
  <si>
    <t xml:space="preserve">Lad. Elka &amp; Digital </t>
  </si>
  <si>
    <t>F1B009067</t>
  </si>
  <si>
    <t>Pembuatan Komposer Piano Pada Personal Computer Berbasis Digital Signal Processing (DSP)</t>
  </si>
  <si>
    <t>F1B007059</t>
  </si>
  <si>
    <t>Simulasi Maximum Power Point Tracking (MPPT) Pada Sistem Photovoltaik Menggunakan Boost Konverter Dengan Teknik Perturb And Observe</t>
  </si>
  <si>
    <t>10.30-12.30</t>
  </si>
  <si>
    <t>F1B007025</t>
  </si>
  <si>
    <t>Investigasi Sudut Penyalaan Inverter Multilevel Dengan Struktur Cascaded H-Bridge Untuk Sistem PLTS</t>
  </si>
  <si>
    <t>Lab. Sistem Kendali</t>
  </si>
  <si>
    <t>F1B006028</t>
  </si>
  <si>
    <t>Aplikasi Pembayaran Pajak Bumi dan Bangunan (PBB) Secara Online Di Kota Mataram Berbasis Web</t>
  </si>
  <si>
    <t>F1B008010</t>
  </si>
  <si>
    <t>Pengontrolan Kecepatan Motor DC Dengan Sensor Ping Menggunakan PWM (Pulse Width Modulation) Berbasis Arduino ATmega328P</t>
  </si>
  <si>
    <t>F1B010023</t>
  </si>
  <si>
    <t>Studi Aliran Daya Tiga Fasa Menggunakan Metode Backward/Forward Sweep Dengan Integrasi Model-Model Transformator</t>
  </si>
  <si>
    <t>F1B007078</t>
  </si>
  <si>
    <t>Rancang Bangun Prototype Pembangkit Listrik Tenaga Arus Laut (PLTAL) Menggunakan Turbin Propeller Tipe Horizontal</t>
  </si>
  <si>
    <t>F1B010025</t>
  </si>
  <si>
    <t>Analis Intensitas Nilai Faktual Paparan Medan Elektromagnetik Pada Saluran Udara Tegangan Tinggi (SUTT) 150 KV di Wilayah Kerja Nusra II, Lombok</t>
  </si>
  <si>
    <t>F1B110002</t>
  </si>
  <si>
    <t>Implementasi Sistem Informasi Geografis Daerah Wisata Kuliner Kota Mataram Berbasis Android Dengan Global Positioning System (GPS)</t>
  </si>
  <si>
    <t>F1B009013</t>
  </si>
  <si>
    <t>Pemantauan dan Pengendalian Perangkat Jaringan Berbasis Mikrotik Menggunakan PHP API</t>
  </si>
  <si>
    <t>Budi Darmawan, S.T., M.Eng.</t>
  </si>
  <si>
    <t>F1B008055</t>
  </si>
  <si>
    <t>Rancang Bangun Alat Ukur Kadar Gas Polutan Karbon Monoksida (CO) Berbasis Mikrokontroler AVR ATTINY2313, Studi Kasus: Pengujian Kemampuan Tanaman Hias Dalam Penyerapan Gas Polutan</t>
  </si>
  <si>
    <t>F1B010019</t>
  </si>
  <si>
    <t>Penjadwalan Unit Pembangkit Menggunakan Metode Modiefied Improved Particle Swarm Optimization (MIPSO) di Pembangkit Listrik Tenaga Diesel (PLTD) Ampenan</t>
  </si>
  <si>
    <t>F1B010009</t>
  </si>
  <si>
    <t>Rancang Bangun Kontrol PID Slider Crank Mechanism Berbasis ATMEGA 328</t>
  </si>
  <si>
    <t>F1B010053</t>
  </si>
  <si>
    <t>Pemanfaatan Sensor Accelerometer Via Bluetooth Pada Smartphone Android Sebagai Pengendali Navigasi Robot Beroda Pemadam Api</t>
  </si>
  <si>
    <t>F1B010001</t>
  </si>
  <si>
    <t>Sistem Pakar Berbasis Web Untuk Mendiagnosis Gangguan Suasana Perasaan (Mood [Afektif]) Dengan Metode Forward Chaining</t>
  </si>
  <si>
    <t>F1B010027</t>
  </si>
  <si>
    <t>Analisis Sistem Building Integrated Photovoltaics (BIPV) Pada Sektor Publik ( Studi Kasus Bank Indonesia NTB)</t>
  </si>
  <si>
    <t>F1B110048</t>
  </si>
  <si>
    <t>Pengklasifikasian Warna Kulit Berdasarkan RAS Menggunakan Algoritma Support Vector Machine (SVM)</t>
  </si>
  <si>
    <t>F1B110026</t>
  </si>
  <si>
    <t>Klasifikasi Jenis Kulit Menggunakan Algoritma K - Nearest Neighbour (K-NN)</t>
  </si>
  <si>
    <t>F1B009081</t>
  </si>
  <si>
    <t>Pengenalan Citra Negatif (Pornografi) Menggunakan Shape Analysis Dan LDA</t>
  </si>
  <si>
    <t>Andy Hidayat Jatmika, S.T., M.Kom.</t>
  </si>
  <si>
    <t>F1B009012</t>
  </si>
  <si>
    <t>Estimasi Redaman Hujan Untuk Kanal Komunikasi Satelit</t>
  </si>
  <si>
    <t>Suthami Ariessaputra, S.T., M.Eng.</t>
  </si>
  <si>
    <t>Lab. Telekomunikasi</t>
  </si>
  <si>
    <t>F1B009066</t>
  </si>
  <si>
    <t>Pengenalan Citra Negatif (Pornografi) Menggunakan Wavelet Analysis dan LDA</t>
  </si>
  <si>
    <t>F1B008085</t>
  </si>
  <si>
    <t>Monitoring dan Filtering Situs Pornografi pada Proxy Server Squid Menggunakan Decisien Tree C4.5 Berbasis JADE (Java Agent Development Framework)</t>
  </si>
  <si>
    <t>08.30-10.30</t>
  </si>
  <si>
    <t>F1B010021</t>
  </si>
  <si>
    <t>Studi Pengolahan Sinyal Geomagnetik sebagai Prekursor Gempa Bumi di Regional Lombok</t>
  </si>
  <si>
    <t>F1B010002</t>
  </si>
  <si>
    <t>Analisis Kontingensi Terhadap Unjuk Kerja dan Keandalan Komposit Generator dan Transmisi pada Sistem Kelistrikan Lombok</t>
  </si>
  <si>
    <t>F1B009008</t>
  </si>
  <si>
    <t>Penentuan Daya Listrik Untuk Penerangan Buatan Suatu Ruangan Menggunakan Logika Fuzzy</t>
  </si>
  <si>
    <t>F1B009036</t>
  </si>
  <si>
    <t>Rancang Bangun Automatic Transfer Switch/Automatic Main Failure Berbasis Programmable Logic Controller</t>
  </si>
  <si>
    <t>F1B010056</t>
  </si>
  <si>
    <t>Analisis Trend Perubahan Amplitudo Gempa Gunung Rinjani Kaitan dengan Event Gempa Tektonik Wilayah Pulau Lombok</t>
  </si>
  <si>
    <t>7 Oktober 2014</t>
  </si>
  <si>
    <t>F1B010080</t>
  </si>
  <si>
    <t>Koordinasi Proteksi Rele Jarak (Distance Relay) pada Saluran Udara Tegangan Tinggi (SUTT) 150 Kv Sistem Kelistrikan Lombok</t>
  </si>
  <si>
    <t>F1B010007</t>
  </si>
  <si>
    <t>Analisis Data Geomagnetik Menggunakan Metode Polarisasi Magnetik Kaitannya dengan Gempa Bumi di Regional Lombok</t>
  </si>
  <si>
    <t>16 Oktober 2014</t>
  </si>
  <si>
    <t>F1B110021</t>
  </si>
  <si>
    <t>Pengukuran Jarak Objek Menggunakan Kamera Stereo (Stereo Vision) dengan Metode Triangulasi Geometri</t>
  </si>
  <si>
    <t>22 Oktober 2014</t>
  </si>
  <si>
    <t>F1B008061</t>
  </si>
  <si>
    <t>Perbandingan Kontinu dan Diskontinu SVPWM pada Inverter 2-Level 3-Phasa untuk Pengendali Motor Induksi Menggunakan ATMEGA328P</t>
  </si>
  <si>
    <t>F1B009019</t>
  </si>
  <si>
    <t>Peramalan Beban Listrik Jangka Pendek pada Sistem Kelistrikan Lombok dengan Fuzzy Time Series (FTS)</t>
  </si>
  <si>
    <t>F1B010087</t>
  </si>
  <si>
    <t>Pengaplikasian VPN (Virtual Private Network) untuk Sinkronisasi Data melalui Media Internet dengan Menggunakan Platform Debian</t>
  </si>
  <si>
    <t>F1B010011</t>
  </si>
  <si>
    <t>Analisa Sistem Proteksi Petir (Lightning Performance) pada Saluran Udara Tegangan Tinggi (SUTT) 150 KV Sengkol-Paokmotong</t>
  </si>
  <si>
    <t>F1B110079</t>
  </si>
  <si>
    <t>Pencairan dan Pengurusan Data Kependudukan Provinsi Nusa Tenggara Barat Menggunakan Visual C++</t>
  </si>
  <si>
    <t>F1B110038</t>
  </si>
  <si>
    <t>Klasifikasi Suara Wanita Berdasarkan Usia Menggunakan Mel Frequency Cepstral Coefficient (MFCC)</t>
  </si>
  <si>
    <t>F1B110014</t>
  </si>
  <si>
    <t>Pemetaan Daerah Rawan Longsor dengan Geographic Information System (GIS) Menggunakan Teknik Koreksi Geometrik dan Koreksi Radiometrik di Kabupaten Lombok Barat</t>
  </si>
  <si>
    <t>F1B008076</t>
  </si>
  <si>
    <r>
      <rPr>
        <sz val="10"/>
        <rFont val="Arial"/>
        <family val="2"/>
      </rPr>
      <t xml:space="preserve">Rancang Bangun Alat Ukur Kadar Gula Darah </t>
    </r>
    <r>
      <rPr>
        <i/>
        <sz val="10"/>
        <rFont val="Arial"/>
        <family val="2"/>
      </rPr>
      <t xml:space="preserve">Non-Invasive </t>
    </r>
    <r>
      <rPr>
        <sz val="10"/>
        <rFont val="Arial"/>
        <family val="2"/>
      </rPr>
      <t xml:space="preserve">Berbasis Mokrokontroller Atmega328P dengan Mengukur Tingkat Kekeruhan Spesimen Urine Menggunakan Paket Sensor </t>
    </r>
    <r>
      <rPr>
        <i/>
        <sz val="10"/>
        <rFont val="Arial"/>
        <family val="2"/>
      </rPr>
      <t xml:space="preserve">Photodiode </t>
    </r>
    <r>
      <rPr>
        <sz val="10"/>
        <rFont val="Arial"/>
        <family val="2"/>
      </rPr>
      <t xml:space="preserve">dan </t>
    </r>
    <r>
      <rPr>
        <i/>
        <sz val="10"/>
        <rFont val="Arial"/>
        <family val="2"/>
      </rPr>
      <t>Light Emiting Diode</t>
    </r>
  </si>
  <si>
    <t>Cahyo Mustiko O. M., S.T., M.Sc., Ph.D.</t>
  </si>
  <si>
    <t>15 Desember 2014</t>
  </si>
  <si>
    <t>F1B009055</t>
  </si>
  <si>
    <t>Prototipe Robot Lengan Berbasis Arduino Mega 2560 dengan Pengendali Pergerakan Lengan Manusia</t>
  </si>
  <si>
    <t>F1B008005</t>
  </si>
  <si>
    <t>Implementasi Komputasi Paralel pada Algoritma Optimasi Particle Swarm Optimization</t>
  </si>
  <si>
    <t>F1B009021</t>
  </si>
  <si>
    <t>Identifikasi Konten Genital Menggunakan Template Matching pada Citra Konten Negatif</t>
  </si>
  <si>
    <t>8 Desember 2014</t>
  </si>
  <si>
    <t>F1B009086</t>
  </si>
  <si>
    <t>Perbandingan Teknik Modulasi Interverter 2 Level untuk Pengaturan Kecepatan Variabel Motor Induksi Tiga Phasa</t>
  </si>
  <si>
    <t>27 Desember 2014</t>
  </si>
  <si>
    <t>F1B010077</t>
  </si>
  <si>
    <t>Penerapan Kendali Fuzzy pada Pengendalian Level Cairan Berbasis ATMEGA 328P</t>
  </si>
  <si>
    <t>F1B008063</t>
  </si>
  <si>
    <t>Rancang Bangun Prototype Pembangkit Listrik Tenaga Gravitasi Bumi</t>
  </si>
  <si>
    <t>6 Januari 2015</t>
  </si>
  <si>
    <t>F1B009010</t>
  </si>
  <si>
    <t>Balancing Robot Beroda Dua Menggunakan Metode Kendali PID Berbasis Atmega 328</t>
  </si>
  <si>
    <t>F1B010036</t>
  </si>
  <si>
    <t>Navigasi Robot Beroda Pemadam Api Menggunakan Kamera</t>
  </si>
  <si>
    <t>09</t>
  </si>
  <si>
    <t>24 Januari 2015</t>
  </si>
  <si>
    <t>F1B110055</t>
  </si>
  <si>
    <t>Koordinasi Rele Arus Lebih dan Rele Gangguan Tanah pada Gardu Induk Ampenan</t>
  </si>
  <si>
    <t>040</t>
  </si>
  <si>
    <t>F1B008047</t>
  </si>
  <si>
    <t>Sistem Pengereman Otomatis pada Sepeda Motor Menggunakan Sensor Ultrasonik Berbasis Arduino Uno R3</t>
  </si>
  <si>
    <t>042</t>
  </si>
  <si>
    <t>26 Januari 2015</t>
  </si>
  <si>
    <t>F1B009040</t>
  </si>
  <si>
    <t>Perancangan Alat Pendeteksi Kadar Alkohol dan Asap Rorok pada Nafas Manusia</t>
  </si>
  <si>
    <t>046</t>
  </si>
  <si>
    <t>16 Februari  2015</t>
  </si>
  <si>
    <t>F1B110005</t>
  </si>
  <si>
    <t>Rancang Bangun Prototype V Engine dengan Sistem Motor Solenoid menggunakan Empat Piston dan Empat Silinder</t>
  </si>
  <si>
    <t>085</t>
  </si>
  <si>
    <t>9 Maret 2015</t>
  </si>
  <si>
    <t>F1B110020</t>
  </si>
  <si>
    <t>Speaker Identification dengan Menggunakan Metode Mel Frequency Cepstrum Coefficients (MFCC) dan Dynamic Time Warping (DTW)</t>
  </si>
  <si>
    <t>17 Maret 2015</t>
  </si>
  <si>
    <t>F1B008054</t>
  </si>
  <si>
    <r>
      <rPr>
        <sz val="10"/>
        <rFont val="Arial"/>
        <family val="2"/>
      </rPr>
      <t>Desain dan Perencanaan Antena Telex 2x5/8</t>
    </r>
    <r>
      <rPr>
        <sz val="10"/>
        <rFont val="Calibri"/>
        <family val="2"/>
      </rPr>
      <t>λ</t>
    </r>
    <r>
      <rPr>
        <sz val="10"/>
        <rFont val="Arial"/>
        <family val="2"/>
      </rPr>
      <t xml:space="preserve"> untuk Aplikasi Sistem Penyiaran Radio FM</t>
    </r>
  </si>
  <si>
    <t>11 Maret 2015</t>
  </si>
  <si>
    <t>F1B009070</t>
  </si>
  <si>
    <t>Perancangan Simulator Rangkaian Logika Dengan Visual C++</t>
  </si>
  <si>
    <t>Sayidiman, S.T., M.Eng.</t>
  </si>
  <si>
    <t>F1B009006</t>
  </si>
  <si>
    <t>Penerapan Teknologi Augmented Reality Dalam Pembuatan Aplikasi Magic Catalog Design Rumah Sebagai Sarana Promosi Berbasis Android</t>
  </si>
  <si>
    <t>Ario Yudo Husodo, S.T., M.T.</t>
  </si>
  <si>
    <t>F1B010040</t>
  </si>
  <si>
    <t>Perancangan Kumparan Penangkap Fluks Magnetik Dengan Frekuensi Leveling</t>
  </si>
  <si>
    <t>08.30-09.30</t>
  </si>
  <si>
    <t>F1B009053</t>
  </si>
  <si>
    <t>Pemetaan Daerah Bencana Tanah Longsor Menggunakan Teknologi Pengindraan Jauh (Remote Sensing) dan Sistem Informasi Geografis (SIG) di Kabupaten Lombok Timur</t>
  </si>
  <si>
    <t>10.15-12.15</t>
  </si>
  <si>
    <t>April 2015</t>
  </si>
  <si>
    <t>F1B010016</t>
  </si>
  <si>
    <t>Analisis Distribusi Medan Magnet dan Medan Listrik di Bawah SUTT (Saluran Udara Tegangan Tinggi) 70 KV Kupang Berdasarkan Pengukuran dan Perhitungan dengan Metode Elemen Hingga</t>
  </si>
  <si>
    <t>F1B010026</t>
  </si>
  <si>
    <t>Evaluasi Unjuk Kerja Shielding Magnetik Melalui Pemetaan Fluks Magnet Statis dan Dinamis</t>
  </si>
  <si>
    <t>12 Mei 2015</t>
  </si>
  <si>
    <t>F1B010038</t>
  </si>
  <si>
    <t>Realisasi Teknik Pengereman Dinamik (Dynamic Braking) Untuk Montor Induksi Tiga Phase Menggunakan Mikrokontroler Atmega328</t>
  </si>
  <si>
    <t>4 Mei 2015</t>
  </si>
  <si>
    <t>F1B009057</t>
  </si>
  <si>
    <t>Realisasi Inventer Multilevel Cascaded H-Bridge (CHB) Satu Fasa Dengan Teknik Modulasi Multicarrier Menggunakan Arduino Mega 2560</t>
  </si>
  <si>
    <t>Ruang D2</t>
  </si>
  <si>
    <t>5 Mei 2015</t>
  </si>
  <si>
    <t>F1B110009</t>
  </si>
  <si>
    <t>Penerapan Jaringan Syaraf Tiruan Backpropagation Untuk Memprediksi Jenis Gempa Gunung Rinjani Sembalun, Lombok</t>
  </si>
  <si>
    <t>13 Mei 2015</t>
  </si>
  <si>
    <t>F1B110070</t>
  </si>
  <si>
    <t>Pemetaan Mitigasi Bencana Banjir Rob dan Hujan Menggunakan Aplikasi Geographic Information System (GIS) di Kabupaten Lombok Tengah</t>
  </si>
  <si>
    <t>F1B110030</t>
  </si>
  <si>
    <t>Penggunaan Aplikasi Remote Sensing dan GIS (Geographic Information System) untuk Melakukan Pemetaan Daerah Rawan Bencana Longsor di Lombok Tengah</t>
  </si>
  <si>
    <t>21 Mei 2015</t>
  </si>
  <si>
    <t>F1B009087</t>
  </si>
  <si>
    <t>Pemetaan Kapasitor dan Optimasi Kapasitasnya Menggunakan Loss Sensivity Factor (LSF) dan Gravitational Search Algorithm (GSA) Pada Saluran Distribusi Primer</t>
  </si>
  <si>
    <t>6 Juni 2015</t>
  </si>
  <si>
    <t>F1B010075</t>
  </si>
  <si>
    <t>Analisis Efisiensi Energi Pada Bangunan Gedung Untuk Mendukung Program Konservasi Energi</t>
  </si>
  <si>
    <t>F1B110003</t>
  </si>
  <si>
    <t>Sistem Informasi Geographic (SIG) Pemetaan Daerah Rawan Longsor di Kabupaten Lombok Utara dengan MenggunakanTeknik Kontent Website</t>
  </si>
  <si>
    <t>13 Juni 2015</t>
  </si>
  <si>
    <t>F1B011034</t>
  </si>
  <si>
    <t>Studi Pengolahan Sinyal Geomagnetik sebagai Precursor Gempa Bumi di Regional Lombok Dengan Metode Fraktal</t>
  </si>
  <si>
    <t xml:space="preserve">Rabu </t>
  </si>
  <si>
    <t>Agustus 2015</t>
  </si>
  <si>
    <t>F1B009050</t>
  </si>
  <si>
    <t>Perancangan Tongkat Elektronik Tunanetra dengan Output Suara</t>
  </si>
  <si>
    <t>5 Agustus 2015</t>
  </si>
  <si>
    <t>F1B010010</t>
  </si>
  <si>
    <t>Rancang Bangun Robot Beroda dengan Pengendali Suara Modul Easyvr Berbasis Arduino Uno</t>
  </si>
  <si>
    <t>11.00-13.00</t>
  </si>
  <si>
    <t>2 Juli 2015</t>
  </si>
  <si>
    <t>F1B008026</t>
  </si>
  <si>
    <t>Perancangan Simulator Surya untuk Pengujian Unjuk Kerja Sistem Fotovoltaik Berbasis Labview</t>
  </si>
  <si>
    <t>16.00-17.45</t>
  </si>
  <si>
    <t>13 Agustus 2015</t>
  </si>
  <si>
    <t>F1B011039</t>
  </si>
  <si>
    <t>Perancangan Sistem Mini Radio Mini Scada Radio Telemetry 433MHZ</t>
  </si>
  <si>
    <t>14.00-16.00 Wita</t>
  </si>
  <si>
    <t>4 Agustus 2015</t>
  </si>
  <si>
    <t>F1B110072</t>
  </si>
  <si>
    <t>Implementasi Real Time Audio Effect pada Gitar Berbasis Digital Signal Processing (DSP) Menggunakan Raspbrerry PI</t>
  </si>
  <si>
    <t>8 Agustus 2015</t>
  </si>
  <si>
    <t>F1B011087</t>
  </si>
  <si>
    <t>Rancang Bangun Rice Transplanter Berbasis Arduino Uno dan Sensor Accelerometer</t>
  </si>
  <si>
    <t>F1B007011</t>
  </si>
  <si>
    <t>Simulasi Pendeteksian Tanah Longsor Menggunakan Sensor Akselerometer Tipe MMA7361L</t>
  </si>
  <si>
    <t>F1B011063</t>
  </si>
  <si>
    <t>Perancangan Sistem Repeater Telemetry 433MHz untuk Aplikasi Mini SCADA</t>
  </si>
  <si>
    <t>20 Agustus 2015</t>
  </si>
  <si>
    <t>F1B110066</t>
  </si>
  <si>
    <t>Perancangan dan Simulasi Differensial Elektronika pada Mobil Listrik Menggunakan Teknik Field Oriented Control</t>
  </si>
  <si>
    <t>dr. Elly Rosila Wijaya, Sp.KJ, MM.</t>
  </si>
  <si>
    <t>26 Agustus 2015</t>
  </si>
  <si>
    <t>F1B110041</t>
  </si>
  <si>
    <t>Analisis Perhitungan Link Budget Indoor Penetration High Speed Downlink Packet Access (HSDPA) pada Area Pertokoan Mataram Study Kasus Mataram Mall</t>
  </si>
  <si>
    <t>3 Oktober 2015</t>
  </si>
  <si>
    <t>F1B011036</t>
  </si>
  <si>
    <t>Perancangan GUI untuk Pembelajaran Filter 2D pada Citra Digital Menggunakan C#.Net</t>
  </si>
  <si>
    <t>F1B011058</t>
  </si>
  <si>
    <t>Perbaikan Citra Digital Berbasis Kurva Bertitik Dengan C#.Net</t>
  </si>
  <si>
    <t>September 2015</t>
  </si>
  <si>
    <t>F1B009014</t>
  </si>
  <si>
    <t>Studi Eksperiment Double FED Induction Generator (DFIG) pada Turbin Angin</t>
  </si>
  <si>
    <t/>
  </si>
  <si>
    <t>F1B010066</t>
  </si>
  <si>
    <t>Analisa Handover pada Jaringan 3G Berdasarkan Data Drive Test Menggunakan Software Android G_Nettrack di Wilayah Mataram (Studi Kasus PT. Indosat Tbk.)</t>
  </si>
  <si>
    <t>F1B111070</t>
  </si>
  <si>
    <t>Analisis Pengukuran Rugi-Rugi Saluran Transmisi Serat Optik dan Implementasi OTDR untuk Mengatasi Gangguan Node-B</t>
  </si>
  <si>
    <t>13 Oktober 2015</t>
  </si>
  <si>
    <t>F1B009024</t>
  </si>
  <si>
    <t>Analisis Unjuk Kerja Sistem Distribusi 20 Kv GH Tanjung Akibat Injeksi Daya Dari Pembangkit Energi Terbarukan</t>
  </si>
  <si>
    <t>Revisi</t>
  </si>
  <si>
    <t>F1B010005</t>
  </si>
  <si>
    <t>Rancang Bangun Pengendalian Kecepatan Motor DC Shunt dengan Pengaturan Vgs (Tegangan Gate Terhadap Source) Power Mosfet di Aplikasikan pada Sepeda Listrik</t>
  </si>
  <si>
    <t>F1B009039</t>
  </si>
  <si>
    <t>Aplikasi Bergerak Sistem Informasi Bengkel Ahass (Astra Honda Authorized Android</t>
  </si>
  <si>
    <t>A. Sjamsjiar Rachman, S.T., M.T.</t>
  </si>
  <si>
    <t>08.00-10.00 Wita</t>
  </si>
  <si>
    <t>28 Oktober 2015</t>
  </si>
  <si>
    <t>F1B011072</t>
  </si>
  <si>
    <t>Perancangan Sistem Penerima Sinyal Automatic Picture Transmissions Satelit NOAA untuk Memperoleh Informasi Suhu Permukaan Laut</t>
  </si>
  <si>
    <t>30 Oktober 2015</t>
  </si>
  <si>
    <t>F1B211094</t>
  </si>
  <si>
    <t>Evaluasi Kinerja Broadband Wireless Acces (BWA) pada PT. Aplikanusa Lintasarta, Studi Kasus Link Lintasarta - Lokmon</t>
  </si>
  <si>
    <t>F1B011096</t>
  </si>
  <si>
    <t>Perancangan Sistem Pengendali Kekentalan Cat dengan Kontrol PID</t>
  </si>
  <si>
    <t>F1B111005</t>
  </si>
  <si>
    <t>Implementasi JST Back-Propagation untuk Pengenalan Karakter Menggunakan C#.Net</t>
  </si>
  <si>
    <t>F1B111080</t>
  </si>
  <si>
    <t>Implementasi JST - Hopefield untuk Pengenalan Karakter Menggunakan C#.Net</t>
  </si>
  <si>
    <t>F1B111054</t>
  </si>
  <si>
    <t>Teknik Steganografi Teks pada Suara Digital Menggunakan C#.Net</t>
  </si>
  <si>
    <t>F1B010072</t>
  </si>
  <si>
    <t>Teknik Steganografi Teks pada Citra Digital Menggunakan C#.Net</t>
  </si>
  <si>
    <t>F1B110015</t>
  </si>
  <si>
    <t>Pengukuran dan Analisa Karakteristik Propagasi Outdoor Jaringan GSM 3G di Wilayah Mataram</t>
  </si>
  <si>
    <t>5 Desember 2015</t>
  </si>
  <si>
    <t>F1B011038</t>
  </si>
  <si>
    <t>Analisis Simpatetik Trip pada Gangguan Tanah (GFR) Penyulangan 20 KV di Gardu Induk Ampenan</t>
  </si>
  <si>
    <t>F1B011078</t>
  </si>
  <si>
    <t>Optimasi Kapasistas Distribusi Generation untuk Berbagai Perubahan Beban dengan Algoritma Genetika (Studi Kasus pada PLTS Gili Trawangan dan PLTM Segara)</t>
  </si>
  <si>
    <t>F1B211082</t>
  </si>
  <si>
    <t>Penentuan Lokasi Gangguan pada Jaringan Distribusi Radial dengan Pengembangan Metode Berbasis Impedansi</t>
  </si>
  <si>
    <t>22 Desember 2015</t>
  </si>
  <si>
    <t>F1B008075</t>
  </si>
  <si>
    <t>Perancangan Aplikasi Monitoring Kinerja Karyawan Bagian Pelaksana Pengadaan di PT. PLN (Persero) Rayon Ampenan Berbasis WEB Menggunakan PHP dan MYSQL</t>
  </si>
  <si>
    <t>F1B010057</t>
  </si>
  <si>
    <t>Analisa Kualitas Kuat Sinyal Terima Jaringan 3G pada Daerah Urban di Wilayah Mataram (Studi Kasus PT. Telkomsel)</t>
  </si>
  <si>
    <t>13.30-15.30</t>
  </si>
  <si>
    <t>F1B009090</t>
  </si>
  <si>
    <t>Rancang Bangun Aplikasi Bergerak Berbasis Android untuk Penentuan Jalur Terpendek dengan Algoritma Djikstra Menuju Lokasi Pariwisata Menggunakan Peta Google Api</t>
  </si>
  <si>
    <t>F1B010067</t>
  </si>
  <si>
    <t>Sistem Informasi Pendataan Kependudukan dan Administrasi Desa (Study Kasus Pada Desa Wanasaba Lauk, Kabupten Lombok Timur)</t>
  </si>
  <si>
    <t>5 Januari 2016</t>
  </si>
  <si>
    <t>F1B111039</t>
  </si>
  <si>
    <t>Analisa Pengaruh Redaman Hujan Dalam Penggunaan Video Streaming pada Jaringan 3G dan 4G di Wilayah Mataram</t>
  </si>
  <si>
    <t>007</t>
  </si>
  <si>
    <t>F1B011084</t>
  </si>
  <si>
    <t>Penerapan Metode Differensiasi pada Pengolahan Sinyal Geomagnetik Menggunakan Graphical User Interface (GUI)</t>
  </si>
  <si>
    <t>008</t>
  </si>
  <si>
    <t>Januari 2016</t>
  </si>
  <si>
    <t>F1B010051</t>
  </si>
  <si>
    <t>Perancangan dan Implementasi Sistem Pelayanan Administrasi Kependudukan Desa dengan Metode Waterfall dan Pemrograman C# di Kecamatan Alas Barat</t>
  </si>
  <si>
    <t xml:space="preserve"> 16 Januari 2016</t>
  </si>
  <si>
    <t>F1B011037</t>
  </si>
  <si>
    <t xml:space="preserve">Perancangan Sistem Pengolahan Citra Digital untuk Mengetahui Kualitas Biji Kopi Berdasarkan Warna </t>
  </si>
  <si>
    <t>Ruang Studio</t>
  </si>
  <si>
    <t>F1B011046</t>
  </si>
  <si>
    <t>Indentifikasi Kematangan Mentimun  Berdasarkan Warna Kulit Buah Menggunakan Metode K-Nearest Neighbor</t>
  </si>
  <si>
    <t>F1B010032</t>
  </si>
  <si>
    <t>Balancing Robot Beroda Dua dengan Menggunakan Sensor Gyroscope Berbasis Mikrokontroller Arduino Uno</t>
  </si>
  <si>
    <t>F1B011064</t>
  </si>
  <si>
    <t>Analisa Statistik Peramalan Jumlah Pelanggan Seluler dan Kebutuhan Base Transceiver Station di Kota Mataram Sampai Dengan Tahun 2020</t>
  </si>
  <si>
    <t>2 Februari 2016</t>
  </si>
  <si>
    <t>F1B011050</t>
  </si>
  <si>
    <t>Pengklasteran Fuzzy untuk Segmentasi Citra Digital Menggunakan C#.Net</t>
  </si>
  <si>
    <t>084</t>
  </si>
  <si>
    <t>F1B011052</t>
  </si>
  <si>
    <t>Switching Kapasitor dan Induktor Otomatis untuk Perbaikan Faktor Daya Berbasis Mikrokontroler At Mega 328</t>
  </si>
  <si>
    <t>F1B010022</t>
  </si>
  <si>
    <t>Perancangan Power-Bank Photovoltaic Menggunakan DC-DC Converter</t>
  </si>
  <si>
    <t>086</t>
  </si>
  <si>
    <t>F1B011079</t>
  </si>
  <si>
    <t>Perancangan Alat Ukur Kecepatan Air pada Pipa dengan Metode Effek Doppler Berbasis Raspberry PI</t>
  </si>
  <si>
    <t>087</t>
  </si>
  <si>
    <t>6 Februari 2016</t>
  </si>
  <si>
    <t>F1B111079</t>
  </si>
  <si>
    <t>Peramalan Beban Listrik Jangka Pendek Sistem Kelistrikan Lombok dengan Metode Adaptive Neuro Fuzzy Inference System (ANFIS)</t>
  </si>
  <si>
    <t>101</t>
  </si>
  <si>
    <t>16 Februari 2016</t>
  </si>
  <si>
    <t>F1B211065</t>
  </si>
  <si>
    <t>Penentuan Lokasi Gangguan pada Hubungan Singkat pada Saluran Transmisi 150 KV Berbasis Transformasi Wavelet</t>
  </si>
  <si>
    <t xml:space="preserve"> 16 Februari 2016</t>
  </si>
  <si>
    <t>F1B011033</t>
  </si>
  <si>
    <t>Maximum Power Point Tracking (MPPT) pada Sistem Fotovoltaik dengan Boost Converter Menggunakan Metode Logika Fuzzy</t>
  </si>
  <si>
    <t>22 Februari 2016</t>
  </si>
  <si>
    <t>F1B010013</t>
  </si>
  <si>
    <t>Evaluasi Sistem   Instalasi Listrik Gedung B Kampus Fakultas Teknik Universitas Mataram</t>
  </si>
  <si>
    <t>10 Maret 2016</t>
  </si>
  <si>
    <t>F1B010046</t>
  </si>
  <si>
    <t>Optimalisasi Pengenalan Plat Kendaraan Menggunakan Integral Projection dan Linear Discriminant Analysis</t>
  </si>
  <si>
    <t>F1B111017</t>
  </si>
  <si>
    <t>Identifikasi Suara Dalam Lingkungan Bernoise dengan Menggunakan Metode Mel Frequency Cepstral Coefficients (MFCC) dan Jaringan Syaraf Tiruan Backpropagation</t>
  </si>
  <si>
    <t>7 Maret 2016</t>
  </si>
  <si>
    <t>F1B011070</t>
  </si>
  <si>
    <t>Deteksi Keaslian Madu Sumbawa Berdasarkan Nilai Berdasarkan Nilai Dielektrika dan Konduktivitas Menggunakan Teknik Open-Ended Coaxial Cavity Resonator pada Frekuensi 100-1000 Mhz</t>
  </si>
  <si>
    <t>Maret 2016</t>
  </si>
  <si>
    <t>F1B110001</t>
  </si>
  <si>
    <t>Perancangan Antena Helix Wideband 300-960 Mhz untuk Aplikasi GSM dan TV</t>
  </si>
  <si>
    <t>F1B011047</t>
  </si>
  <si>
    <t>Pengaplikasian Sistem Keamanan Rumah dengan CCTV dan SMS Menggunakan Sensor PIR Berbasis Raspberry PI</t>
  </si>
  <si>
    <t>F1B009020</t>
  </si>
  <si>
    <t>Peramalan Beban Listrik Jangka Pendek pada Sistem Kelistrikan Lombok Menggunakan Kombinasi Metode Jaringan Syaraf Tiruan dan Logika Fuzzy</t>
  </si>
  <si>
    <t>7 Februari 2016</t>
  </si>
  <si>
    <t>F1B009065</t>
  </si>
  <si>
    <t>Classifying Marine Waste with Invariant and Naïve Bayes Classifier</t>
  </si>
  <si>
    <t>22 Maret 2016</t>
  </si>
  <si>
    <t>F1B010058</t>
  </si>
  <si>
    <t>Desain dan Realisasi Power Splitter Coaxial dan Mikrostrip untuk TV</t>
  </si>
  <si>
    <t>F1B010092</t>
  </si>
  <si>
    <t>Pemodelan dan Implementasi Robot Lengan pada Industri Minimum Siap Saji</t>
  </si>
  <si>
    <t>F1B110067</t>
  </si>
  <si>
    <t>Robot Lengan Pemindahan Barang Berdasarkan Bentuk Berbasis Mikrokontroler Arduino Mega</t>
  </si>
  <si>
    <t>F1B012057</t>
  </si>
  <si>
    <t>Analisis Arus Starting dan Torsi Motor Induksi Tiga Fasa terhadap Pemasangan Kapasitor</t>
  </si>
  <si>
    <t>F1B111089</t>
  </si>
  <si>
    <t>Pembangkitan Fraktal Pohon Menggunakan C#.Net</t>
  </si>
  <si>
    <t>09.00-11.00 Wita</t>
  </si>
  <si>
    <t>F1B110059</t>
  </si>
  <si>
    <t>Rancang Bangun Conveyor Sebagai Alat Sorting Buah Berdasarakan Warna dan Ukuran Menggunakan Sensor TCS3200 dan Photodioda</t>
  </si>
  <si>
    <t>F1B211021</t>
  </si>
  <si>
    <t>Perancangan Sistem Kontrol Dummy Load pada PLTMH Standalone Menggunakan Mikrokontroler ATmega8</t>
  </si>
  <si>
    <t>10.30-12.30 Wita</t>
  </si>
  <si>
    <t>F1B011055</t>
  </si>
  <si>
    <t>Pengendalian Circuit Breaker Menggunakan Mikrokontroler Arduino Berbasis Web</t>
  </si>
  <si>
    <t>F1B110044</t>
  </si>
  <si>
    <t>Pemetaan Mitigasi Bencana Banjir ROB dan Hujan Menggunakan Aplikasi Geographic Information System (GIS) di Kabupaten Lombok Timur</t>
  </si>
  <si>
    <t>277</t>
  </si>
  <si>
    <t>3 Mei 2016</t>
  </si>
  <si>
    <t>F1B012012</t>
  </si>
  <si>
    <t>Rancang Bangun Interface untuk Visualisasi Proses Sinkronisasi Generator Sinkron Berbasis Mikrokontroler ATMEGA328</t>
  </si>
  <si>
    <t>F1B011077</t>
  </si>
  <si>
    <t>Analisis Koordinasi Sistem Proteksi pada Penyulang Bayan GH-Tanjung Terhadap Pengaruh Distributed Generation (DG)</t>
  </si>
  <si>
    <t>4 Mei 2016</t>
  </si>
  <si>
    <t>F1B010008</t>
  </si>
  <si>
    <t>Aplikasi Bergerak Sistem Penjualan Sampah Daur Ulang Berbasis Android Studi Kasus pada UD. Bank Sampah Bintang Sejahtera NTB</t>
  </si>
  <si>
    <t>sabtu</t>
  </si>
  <si>
    <t>F1B009084</t>
  </si>
  <si>
    <t>Otomatisasi Kapasitor Bank untuk Perbaikan Faktor Daya pada Instalasi Listrik Rumah Tangga Melalui Sensing Perubahan Arus Menggunakan Mikrokontroler AT89C2051</t>
  </si>
  <si>
    <t>16 Mei 2016</t>
  </si>
  <si>
    <t>F1B012042</t>
  </si>
  <si>
    <t>Analisis Tegangan Lebih Induksi di Sekitar Down Conductor yang Terinjeksi Arus dan Frekuensi Petir (Studi Kasus Gedung STAHN Gde Pudja Mataram)</t>
  </si>
  <si>
    <t>F1B212041</t>
  </si>
  <si>
    <t>Perancangan Mobile Robot Pemindah Barang dengan Single Vision sebagai Sensor Bentuk Objek Berbasis Raspberry Pi</t>
  </si>
  <si>
    <t>30 Mei 2016</t>
  </si>
  <si>
    <t>F1B011016</t>
  </si>
  <si>
    <t>Implementasi Teknik Pendinginan Data Center pada Prototipe Center Menggunakan Arduino</t>
  </si>
  <si>
    <t>F1B110073</t>
  </si>
  <si>
    <t>Pemetaan dan Pendataan Menara Telekomunikasi di Kota Mataram Berdasarkan Aspek Ideal, Legal dan Aktual Sesuai Peraturan Menteri Komunikasi dan Informasi Nomor 3 Tahun 2008</t>
  </si>
  <si>
    <t>7 Juni 2016</t>
  </si>
  <si>
    <t>F1B111029</t>
  </si>
  <si>
    <t>Perancangan Pembangkit Listrik Tenaga Surya Komunal Sistem OFF-GRID di Pegadungan Kabupaten Lombok Utara</t>
  </si>
  <si>
    <t>F1B110077</t>
  </si>
  <si>
    <t>Rancang Bangun Mesin Air Isi Ulang Berbasis Mikrokontroller Arduino Uno</t>
  </si>
  <si>
    <t>14 Juni 2016</t>
  </si>
  <si>
    <t>F1B011025</t>
  </si>
  <si>
    <t>Sistem Navigasi Waypoint pada Quadcopter Menggunakan GPS</t>
  </si>
  <si>
    <t>15 Juni 2016</t>
  </si>
  <si>
    <t>F1B110040</t>
  </si>
  <si>
    <t>Pengontrol Alat Bantu Pengukuran Polaradiasi Antena</t>
  </si>
  <si>
    <t>22 Juni 2016</t>
  </si>
  <si>
    <t>F1B111014</t>
  </si>
  <si>
    <t>Perencanaan Teknik Rinci Pembangkit Listrik Tenaga Mini Hidro di Kokok Babak Bawah</t>
  </si>
  <si>
    <t>F1B012070</t>
  </si>
  <si>
    <t>Pengembangan Sistem Pakar pada Diagnosis Penyakit Influenza Menggunakan Logika Fuzzy Berbasis Web</t>
  </si>
  <si>
    <t>23 Juli 2016</t>
  </si>
  <si>
    <t>F1B009003</t>
  </si>
  <si>
    <t>Rancang Bangun Sistem Informasi Pusat Unit Transfusi Darah Berbasis SMS Gateway di PUTD PMI Kabupaten Lombok Barat</t>
  </si>
  <si>
    <t>I Wayan Agus Arimbawa, S.T., M.Eng.</t>
  </si>
  <si>
    <t>F1B009023</t>
  </si>
  <si>
    <t>Perancangan Penguat Penyangga (Buffer) TV Digital yang Bekerja pada Band III VHF (DVB - T2) untuk Siaran TV Kampus</t>
  </si>
  <si>
    <t>8 Agustus 2016</t>
  </si>
  <si>
    <t>F1B010081</t>
  </si>
  <si>
    <t>Sistem Kendali Miniatur Kapal Otomatis Berbasis GPS Neo-6m Ublex dan Arduino Uno</t>
  </si>
  <si>
    <t>F1B010068</t>
  </si>
  <si>
    <t>Implementasi Algoritma DFS Sebagai Metode Pengambilan Keputusan Dalam Permainan Domino Gaple</t>
  </si>
  <si>
    <t>Agustus 2016</t>
  </si>
  <si>
    <t>F1B011074</t>
  </si>
  <si>
    <t>Analisis Kinerja Jaringan Internet Berbasis HSPA (High Speed Packet Acces) pada Jaringan Indosat di Wilayah Mataram</t>
  </si>
  <si>
    <t xml:space="preserve">         Januari 2017</t>
  </si>
  <si>
    <t>31 Agustus 2016</t>
  </si>
  <si>
    <t>F1B111072</t>
  </si>
  <si>
    <t>Analisis dan Perancangan Jaringan Menggunakan VLAN dengan Protokol Redundant (HSRP) pada Fakultas Teknik Universitas Mataram</t>
  </si>
  <si>
    <t>F1B011092</t>
  </si>
  <si>
    <t>Rancang Bangun Sistem Pelacak dan Pengamanan Kendaraan dengan Menggunakan Modul GPS dan GSM</t>
  </si>
  <si>
    <t>F1B012019</t>
  </si>
  <si>
    <t>Perancangan Saklar Pengalih Catu Daya Otomatis Berbasis Smart Relay Zelio</t>
  </si>
  <si>
    <t>F1B012074</t>
  </si>
  <si>
    <t>Simulasi Microgrid Skala Laboratorium Berbasis Homer</t>
  </si>
  <si>
    <t>F1B011080</t>
  </si>
  <si>
    <t>Analisis Quality of Service (QoS) Videp Streaming pada Jaringan W-LAN Standar 802.11/a untuk Kondisi LOS dan NLOS</t>
  </si>
  <si>
    <t>F1B010024</t>
  </si>
  <si>
    <t>Perancangan Pengalih Catu Daya Otomatis Antara PLN-Sistem Photovoltaic Berbasis Mikrokontroller ATMEGA328</t>
  </si>
  <si>
    <t>F1B110056</t>
  </si>
  <si>
    <t>Pemetaan Blank Spot Area Menara Telekomunikasi PT. 3 (Tri) dengan Geographic Information System (GIS) di Kota Mataram</t>
  </si>
  <si>
    <t xml:space="preserve">Lab. Telkom              </t>
  </si>
  <si>
    <t>F1B110034</t>
  </si>
  <si>
    <t>Implementasi Load Balancing Web Server</t>
  </si>
  <si>
    <t>F1B012058</t>
  </si>
  <si>
    <t>Rancang Bangun Microstrip Band Pass Filter Square Open Loop pada Frekuensi Band III VHF dengan Defected Ground Structure</t>
  </si>
  <si>
    <t>F1B212040</t>
  </si>
  <si>
    <t>Karakteristik Rugi-rugi Trafo 1 Phase pada Pembebanan Dominan Resitif, Induktif, dan Kapasitif</t>
  </si>
  <si>
    <t>09.10-11.10</t>
  </si>
  <si>
    <t>F1B012039</t>
  </si>
  <si>
    <t>Monitoring Daya Output Sistem Fotovoltaik Berbasis Mikrokontroler ATMEGA328</t>
  </si>
  <si>
    <t>6 Oktober 2016</t>
  </si>
  <si>
    <t>F1B110042</t>
  </si>
  <si>
    <t>Deteksi Gangguan Kualitas Tegangan Trafo di APDP Mataram Menggunakan Dekomposisi Wavelet Multi-Level</t>
  </si>
  <si>
    <t>F1B110025</t>
  </si>
  <si>
    <t>Deteksi Gangguan Kualitas Tegangan Jaringan Distribusi di APDP Mataram Menggunakan STFT (Short Time Fourier Transform) dengan Lebar Jendela Bervariasi</t>
  </si>
  <si>
    <t>F1B111011</t>
  </si>
  <si>
    <t>Restorasi Citra dengan Tapis Rerata Menggunakan GUI MATLAB</t>
  </si>
  <si>
    <t>F1B111062</t>
  </si>
  <si>
    <t>Restorasi Citra dengan Tapis Harmonis Menggunakan GUI MATLAB</t>
  </si>
  <si>
    <t>F1B011066</t>
  </si>
  <si>
    <t>Perancangan Aplikasi Sistem Informasi Praktikum pada Sistem Operasi Android (Studi Kasus: Laboratorium Komputer dan Jaringan Jurusan Teknik Elektro Fakultas Teknik Universitas Mataram</t>
  </si>
  <si>
    <t>11.10-13.10</t>
  </si>
  <si>
    <t>F1B012072</t>
  </si>
  <si>
    <t>Aplikasi Sistem Pendukung Keputusan untuk Menentukan Penerima Beasiswa (PPA dan BBP-PPA) dan Mawapres Berbasis WEB dengan Metode Fuzzy Takegi Sugeno Kang (Studi Kasus Fakultas Teknik Universitas Mataram</t>
  </si>
  <si>
    <t>20 Oktober 2016</t>
  </si>
  <si>
    <t>F1B110010</t>
  </si>
  <si>
    <t>Penapisan Domain Frekuensi untuk Mengidentifikasi Tempering pada Citra Digital untuk Kebutuhan Analisis Forensik Digital</t>
  </si>
  <si>
    <t>F1B111024</t>
  </si>
  <si>
    <t>Rancang Bangun PID Kontroller pada Kesetimbangan Pendulum Terbalik (Invested Pendulum) Berbasis Arduino Uno</t>
  </si>
  <si>
    <t>26 Oktober 2016</t>
  </si>
  <si>
    <t>F1B211083</t>
  </si>
  <si>
    <t>Pengklasifikasian Kesegaran Buah Apel Berdasarkan Colour dan GLCM Menggunakan Algoritma K-Nearrest Neighbor (KNN)</t>
  </si>
  <si>
    <t>F1B011071</t>
  </si>
  <si>
    <t>Klasifikasi Penentuan Jenis Buah Berdasarkan Fitur Colour dan Shape</t>
  </si>
  <si>
    <t>F1B110016</t>
  </si>
  <si>
    <t>Pemrosesan Histogram untuk Mengidentifikasi Tampering pada Citra untuk Kebutuhan Analisis Forensik Digital</t>
  </si>
  <si>
    <t>F1B110064</t>
  </si>
  <si>
    <t>Penerapan Tapis Unsharp Masking dan Tapis Night Boast untuk Menajamkan Citra Kabur untuk Kebutuhan Analisis Forensik Digital</t>
  </si>
  <si>
    <t>10.00-11.00</t>
  </si>
  <si>
    <t>F1B011012</t>
  </si>
  <si>
    <t xml:space="preserve">Rancang Bangun Media Pembelajaran Tematik Interaktif bagi Siswa Pra-Sekolah </t>
  </si>
  <si>
    <t>Royana Afwani, S.T., M.T.</t>
  </si>
  <si>
    <t>F1B011068</t>
  </si>
  <si>
    <t>Proyeksi Kebutuhan dan Penyediaan Tenaga Listrik di Kota Mataram Menggunakan Perangkat Lunak Leap dengan Metode Cluster Sampling</t>
  </si>
  <si>
    <t>F1B010062</t>
  </si>
  <si>
    <t>Evaluasi Sistem Pertanahan Grid pada Gardu Hubung Gomong di Tinjau Dari Tegangan Langkah dan Tegangan Sentuh</t>
  </si>
  <si>
    <t>F1B011009</t>
  </si>
  <si>
    <t>Analisis Perbandingan Quality of Service (QoS) pada Kinerja Layanan Data Internet Jaringan 3G Universal Mobile Telecomunication System (UMTS)</t>
  </si>
  <si>
    <t>31 Oktober 2016</t>
  </si>
  <si>
    <t>F1B111043</t>
  </si>
  <si>
    <t>Analisis Aliran Daya dan Hubung Singkat dengan Masuknya PLTS 1 MWP Labangka pada Sistem Kelistrikan Sumbawa</t>
  </si>
  <si>
    <t>F1B010055</t>
  </si>
  <si>
    <t>Analisa Harmanik Menggunakan Dekomposisi Wavelet</t>
  </si>
  <si>
    <t>F1B110063</t>
  </si>
  <si>
    <t>Sistem Kontrol Turbin Angin Tipe Horizontal pada Pembangkit Listrik Tenaga Bayu Skala Kecil Berbasis Arduino</t>
  </si>
  <si>
    <t>14.30-16.30</t>
  </si>
  <si>
    <t>F1B112015</t>
  </si>
  <si>
    <t>Koordinasi Setting Over Current Relay dan Ground Fault Relay pada Transformator 60MVA di Gardu Induk Ampenan</t>
  </si>
  <si>
    <t>F1B110049</t>
  </si>
  <si>
    <t>Penerapan Teknik Morfologi Citra untuk Mengidentifikasi Objek untuk Kebutuhan Analisis Forensik Digital</t>
  </si>
  <si>
    <t>F1B111022</t>
  </si>
  <si>
    <t>Pengukuran dan Analisis Unjuk Kerja (Performance) Jaringan 3G Menggunakan Tems Investigation di Kota Mataram (Studi Kasus Telkomsel dan Indosat)</t>
  </si>
  <si>
    <t>F1B012077</t>
  </si>
  <si>
    <t>Implementasi dan Sistem Kendali Posisi Ketinggian (Altitude Duadcopter Berbasis Arduino Uno R3</t>
  </si>
  <si>
    <t>F1B211024</t>
  </si>
  <si>
    <t>Optimalisasi Rute dan Penjadwalan Pengangkutan Sampah di Kota Mataram Menggunakan Metode Heuristik</t>
  </si>
  <si>
    <t>Ruang. Studio</t>
  </si>
  <si>
    <t>F1B012022</t>
  </si>
  <si>
    <t>Implementasi Iptables untuk Packet Filtering Firewal pada Raspberry</t>
  </si>
  <si>
    <t>F1B012075</t>
  </si>
  <si>
    <t>Optimasi Antena 2.4 GHz Menggunakan Model Reflektor Grid dan Feed Antena Yagi</t>
  </si>
  <si>
    <t>F1B011023</t>
  </si>
  <si>
    <t>Sistem Informasi Basis Data Mahasiswa dan Studi Optimasi Query (Studi Kasus: Data Mahasiswa JTE-Unram 2001-2016)</t>
  </si>
  <si>
    <t>F1B012013</t>
  </si>
  <si>
    <t>Simulasi dan Analisa Sistem Orthogonal Frequency Division Multiplexing (OFDM) Berbasis Matlab Simulink</t>
  </si>
  <si>
    <t>November 2016</t>
  </si>
  <si>
    <t>F1B012045</t>
  </si>
  <si>
    <t>Pengaturan Kecepatan Motor DC Berbasis Arduino</t>
  </si>
  <si>
    <t>F1B010034</t>
  </si>
  <si>
    <t>Perancangan Alat Pengontrolan Pemakaian Daya Listrik Pada Kamar Kos</t>
  </si>
  <si>
    <t>F1B012049</t>
  </si>
  <si>
    <t>Rancang Bangun Game "Resekel" Berbasis Android Menggunakan Algoritma A-STAR (A*)</t>
  </si>
  <si>
    <t>7 Desember 2016</t>
  </si>
  <si>
    <t>F1B110078</t>
  </si>
  <si>
    <t>Realisasi Pembangkitan Sinyal Space Vector Pulse Width Modulation (SVPWM) Tiga Phase untuk Pengaturan Kecepatan Motor Induksi Tiga Phase Menggunakan Simulink Support Package Arduino</t>
  </si>
  <si>
    <t>13 Desember 2016</t>
  </si>
  <si>
    <t>F1B111075</t>
  </si>
  <si>
    <t>Perancangan Magneto Detector Menggunakan Metode Proton Precession</t>
  </si>
  <si>
    <t>F1B110053</t>
  </si>
  <si>
    <t>Studi Penempatan Transformator Distribusi Berdasarkan Jatuh Tegangan (Studi Kasus pada PT. PLN (Persero) Rayon Ampenan)</t>
  </si>
  <si>
    <t>F1B111025</t>
  </si>
  <si>
    <t>Analisa Perbandingan Kualitas (Kinerja) Layanan Suara Dari Dua Provider GSM yang Diterima di Dalam Ruangan (Indoor) pada Kantor Kementerian Agama RI Kantor Wilayah Provinsi Nusa Tenggara Barat (Studi Kasus PT. Telkomsel dan PT. Indosat)</t>
  </si>
  <si>
    <t>15 Desember 2016</t>
  </si>
  <si>
    <t>F1B012096</t>
  </si>
  <si>
    <t>Rancang Bangun Aplikasi Game Edukasi Matematika Multiplayer untuk Sekolah Dasar pada Platform Android</t>
  </si>
  <si>
    <t>24 Desember 2016</t>
  </si>
  <si>
    <t>F1B112005</t>
  </si>
  <si>
    <t>Analisis Pelepasan Beban Saat PLTU Jeranjang Trip Akibat Gangguan Pada Sistem Kelistrikan Lombok</t>
  </si>
  <si>
    <t>F1B110028</t>
  </si>
  <si>
    <t>Perancangan dan Implementasi Sistem Telemetri Observatorium Geomagnet Berbasis Web Dinamis</t>
  </si>
  <si>
    <t>F1B010035</t>
  </si>
  <si>
    <t>Optimalisasi Daya Panel Surya Menggunakan Solar Tracker dan Reflektor</t>
  </si>
  <si>
    <t>Sistem Tenaga</t>
  </si>
  <si>
    <t>10 Januari 2017</t>
  </si>
  <si>
    <t>F1B111019</t>
  </si>
  <si>
    <t>Perancangan Sistem Informasi Publikasi Kegiatan Penelitian Dosen (Studi Kasus Teknik Elektro)</t>
  </si>
  <si>
    <t>10.10-12.10</t>
  </si>
  <si>
    <t>F1B011091</t>
  </si>
  <si>
    <t>Data Logger Suhu dan Kelembaban Secara Real Time Tersinkronisasi Berbasis Web Server</t>
  </si>
  <si>
    <t>12 Januari 2017</t>
  </si>
  <si>
    <t>F1B111015</t>
  </si>
  <si>
    <t>Pemindai Objek Menggunakan Sensor Ultrasonik Berbasis Arduino Mega 2560 dan Raspberry PI</t>
  </si>
  <si>
    <t>023</t>
  </si>
  <si>
    <t>26 Januari 2017</t>
  </si>
  <si>
    <t>F1B111006</t>
  </si>
  <si>
    <t>Perancangan dan Implementasi Sistem Informasi Alumni Teknik Elektro Universitas Mataram</t>
  </si>
  <si>
    <t>Lab. Jarkom</t>
  </si>
  <si>
    <t>055</t>
  </si>
  <si>
    <t>F1B110033</t>
  </si>
  <si>
    <t>Pengendalian Temperatur Air Berbasis Logika Fuzzy Menggunakan Mikrokontroler Arduino</t>
  </si>
  <si>
    <t>056</t>
  </si>
  <si>
    <t xml:space="preserve">  </t>
  </si>
  <si>
    <t>F1B010074</t>
  </si>
  <si>
    <t>Studi Komparatif Tapis Invers, Tapis Wiener, Dekompolusi Buta, dan Algoritma Lucy Richardson</t>
  </si>
  <si>
    <t>057</t>
  </si>
  <si>
    <t>31 Januari 2017</t>
  </si>
  <si>
    <t>F1B010071</t>
  </si>
  <si>
    <t>Denoising Adaptif Berbasis Transformasi Wavelet untuk Citra Digital</t>
  </si>
  <si>
    <t>060</t>
  </si>
  <si>
    <t>F1B110029</t>
  </si>
  <si>
    <t>Studi Komparatif Teknik-Teknik Deteksi Tepi Berbasis Morfologi untuk Citra MRI</t>
  </si>
  <si>
    <t>08.00.00</t>
  </si>
  <si>
    <t>061</t>
  </si>
  <si>
    <t>9 Februari 2017</t>
  </si>
  <si>
    <t>F1B010006</t>
  </si>
  <si>
    <t>Deteksi Kerekatan Tulang Menggunakan Gradient Morfologi Berbasis Segmentasi Citra</t>
  </si>
  <si>
    <t>08.30-13.00</t>
  </si>
  <si>
    <t>078</t>
  </si>
  <si>
    <t>16 Februari 2017</t>
  </si>
  <si>
    <t>F1B111012</t>
  </si>
  <si>
    <t>Pemetaan Kuat Sinyal BTS (Base Tranceiver Station) Provider XL-Axiata Wilayah Sub-Urban Akibat Obstacles dan Jarak di Mataram</t>
  </si>
  <si>
    <t>Lab. Telekomunikaso</t>
  </si>
  <si>
    <t>091</t>
  </si>
  <si>
    <t>18 Februari 2017</t>
  </si>
  <si>
    <t>F1B112003</t>
  </si>
  <si>
    <t>Perancangan Sistem Aplikasi E-Health pada Poli Kandungan/Obgyn Berbasis Android</t>
  </si>
  <si>
    <t>08.00.10.00</t>
  </si>
  <si>
    <t>095</t>
  </si>
  <si>
    <t>F1B011067</t>
  </si>
  <si>
    <t>Analisa Kinerja Inverter Multilevel CHB (Cascaded H-Bridge) Satu Fasa Lima Tingkat Menggunakan Teknik Modulasi Mixed Switching Frequency (MSF PWM)</t>
  </si>
  <si>
    <t>096</t>
  </si>
  <si>
    <t>27 Februari 2017</t>
  </si>
  <si>
    <t>F1B111087</t>
  </si>
  <si>
    <t>Sistem Informasi Tugas Akhir Mahasiswa Jurusan Teknik Elektro Fakultas Tenik Universitas Mataram Berbasis Website</t>
  </si>
  <si>
    <t>F1B112037</t>
  </si>
  <si>
    <t>Rancang Bangun Proteksi Under Voltage, Over Voltage dan Over Current pada Motor Inksi 3 Fasa Berbasis Arduino</t>
  </si>
  <si>
    <t>F1B111031</t>
  </si>
  <si>
    <t>Rancang Bangun Konverter DC ke DC dengan Metode Pembalikan (Inversi)</t>
  </si>
  <si>
    <t>4 Maret 2017</t>
  </si>
  <si>
    <t>F1B010003</t>
  </si>
  <si>
    <t>Prototype Sistem Monitoring Realtime Berbasis Internet of Things (IoT) untuk Mengukur Ketinggian Permukaan Air</t>
  </si>
  <si>
    <t>6 Maret 2017</t>
  </si>
  <si>
    <t>F1B111056</t>
  </si>
  <si>
    <t>Fusi Citra Berbasis Transformasi Wavelet Diskrit Menggunakan PCA (Principal Component Analysis)</t>
  </si>
  <si>
    <t>F1B011011</t>
  </si>
  <si>
    <t>Analisis QoS (Quality of Service) Jaringan Internet Kampus (Studi Kasus: Fakultas Teknik Universitas Mataram)</t>
  </si>
  <si>
    <t>Lab. Telkomunikasi</t>
  </si>
  <si>
    <t>F1B111040</t>
  </si>
  <si>
    <t>Pemetaan Daerah Jangkauan Layanan 4G di Wilayah Mataram</t>
  </si>
  <si>
    <t>15 Maret 2017</t>
  </si>
  <si>
    <t>F1B111035</t>
  </si>
  <si>
    <t>Pengembangan Game Akhir Edukasi Berbasis Role Playing Game (RPG) untuk Siswa Pra-Sekolah</t>
  </si>
  <si>
    <t>F1B111083</t>
  </si>
  <si>
    <t>Pengukuran Kuat Sinyal 4G pada Kawasan Penghalang Tinggi Menjulang di Perkotaan (Study Kasus: Hotel Golden Tulip)</t>
  </si>
  <si>
    <t>20 Maret 2017</t>
  </si>
  <si>
    <t>F1B110057</t>
  </si>
  <si>
    <t>Penentuan Jenis Konduktor yang Paling Optimal untuk Penyulang Narmada Dilihat dari Segi Ekonomis dan Teknis</t>
  </si>
  <si>
    <t>25 Maret 2017</t>
  </si>
  <si>
    <t>F1B012087</t>
  </si>
  <si>
    <t>Perbandingan Kinerja Protokol Routing DSDV, DSR dan AODV pada Jaringan Mobile AD HOC dengan Menggunakan NS-2</t>
  </si>
  <si>
    <t>F1B111066</t>
  </si>
  <si>
    <t>Perancangan Sistem Pembagian Air Irigasi pada Daerah Irigasi Baturiti</t>
  </si>
  <si>
    <t xml:space="preserve">M. Bagus Budianto, S.T., M.T. </t>
  </si>
  <si>
    <t>F1B111051</t>
  </si>
  <si>
    <t>Perancangan Sistem Informasi Monitoring Perkuliahan Berbasis WEB</t>
  </si>
  <si>
    <t>F1B013028</t>
  </si>
  <si>
    <t>Analisis Perbandingan Nilai Impedansi Tanah Berdasarkan Kedalaman Grounding dengan Three Methode Point</t>
  </si>
  <si>
    <t>F1B111053</t>
  </si>
  <si>
    <t>Inverter Multilevel Cascaded Half-Bridge 9 Tingkat Menggunakan Tap Tap Transformator</t>
  </si>
  <si>
    <t>F1B111008</t>
  </si>
  <si>
    <t xml:space="preserve">Perancangan Proxy Server Menggunakan Squid Sebagai Sistem Monitoring Jaringan </t>
  </si>
  <si>
    <t>F1B011097</t>
  </si>
  <si>
    <t>Sistem Informasi Pencarian Hunian Tempat Tinggal (Kost) Daerah Mataram Menggunakan Metode Analytical Hierarchy Process (AHP)</t>
  </si>
  <si>
    <t>F1B111088</t>
  </si>
  <si>
    <t>Analisis Pengaruh Pembangkit Listrik Tenaga Surya (PLTS) Terhadap Pengukuran Medan Magnetik Bumi di Observatorium Geomagnetik Lombok (LOK)</t>
  </si>
  <si>
    <t>F1B012064</t>
  </si>
  <si>
    <t>Perancangan dan Realisasi Antena Mikrostrip Berbentuk Rectangular Array Sebagai Antena Pemancar TV Unram</t>
  </si>
  <si>
    <t>F1B011075</t>
  </si>
  <si>
    <t>Pengujian Kontrol Daya Aktif dan Reaktif pada Doubly Fed Induction Generator (DFIG) Untuk Turbin Angin</t>
  </si>
  <si>
    <t>F1B111026</t>
  </si>
  <si>
    <t>Peningkatan Kualitas dan Akurasi NMS Memonitoring Jaringan FTTH STO Sweta Studi Kasus PT. Telkom Indonesia, Tbk.</t>
  </si>
  <si>
    <t>F1B111034</t>
  </si>
  <si>
    <t>Perancangan Alat Pembaca Bagan Warna Daun Padi Berbasis Arduino Nano dan Raspberry Pi</t>
  </si>
  <si>
    <t>F1B110036</t>
  </si>
  <si>
    <t>Studi Kompatitif Tapis Digital Butterworth dan Ellip untuk Sinyal Audio</t>
  </si>
  <si>
    <t>F1B011018</t>
  </si>
  <si>
    <t>Studi Kompatitif Teknik-teknik Pembesaran Citra Digital Berbasis Nearest-Neighbors dan Bilinier</t>
  </si>
  <si>
    <t>6 Mei 2017</t>
  </si>
  <si>
    <t>F1B111081</t>
  </si>
  <si>
    <t>Analisis Kualitas Video Call pada Jaringan 3G (Studi Kasus: PT. Indosat.Tbk Mataram)</t>
  </si>
  <si>
    <t>F1B112030</t>
  </si>
  <si>
    <t>Aplikasi Ping Sweep pada Jaringan Komputer dengan Menggunakan Bahasa Python</t>
  </si>
  <si>
    <t>F1B112001</t>
  </si>
  <si>
    <t>Analisis Penggunaan Kippo-SSH Honeypot pada Ubuntu Server Menggunakan Kippo-Graph untuk Meningkatkan Keamanan Jaringan</t>
  </si>
  <si>
    <t>22 Mei 2017</t>
  </si>
  <si>
    <t>F1B012047</t>
  </si>
  <si>
    <t>Uji Kerja DE-Militarized Zone (DMZ) dengan Simulator Graphical Network Simulator 3 (GNS3)</t>
  </si>
  <si>
    <t>F1B010078</t>
  </si>
  <si>
    <t>Perancangan Aplikasi Sistem Satuan Harga Barang dan Upah dengan Mengoptimalkan Query Dasar dan Prosedural pada Mysql dalam Pencarian Data</t>
  </si>
  <si>
    <t>F1B013088</t>
  </si>
  <si>
    <t>Perancangan DC-DC Konverter (Buck Converter) Otomatis Berdasarkan Kebutuhan Beban</t>
  </si>
  <si>
    <t>6 Juni 2017</t>
  </si>
  <si>
    <t>F1B012010</t>
  </si>
  <si>
    <t>Analisa Jaringan Fiber To The Home (FTTH) pada Layanan Triple Play Berteknologi Gigabit Passive Optical Network (GPON) di Wilayah Senggigi</t>
  </si>
  <si>
    <t>5 Juni 2017</t>
  </si>
  <si>
    <t>F1B111002</t>
  </si>
  <si>
    <t>Perencanaan dan Instalasi PLTS Tipe Rooftop untuk Backup Catu Daya Listrik pada Observatorium Geomagnetic Lombok (OGL)</t>
  </si>
  <si>
    <t>7 Juni 2017</t>
  </si>
  <si>
    <t>F1B110062</t>
  </si>
  <si>
    <t>Investigasi Teknik Modulasi untuk Memperbaiki Kualitas Tegangan Keluaran pada Inverter Multilevel Cascaded H-Bridge (CHB) Satu Fasa Menggunakan Arduino Mega 2560</t>
  </si>
  <si>
    <t>F1B012011</t>
  </si>
  <si>
    <t>Fuzzy Time Series Sebagai Metode Peramalan Indeks Harga Gabungan Pasar Modal</t>
  </si>
  <si>
    <t>F1B111004</t>
  </si>
  <si>
    <t>Perancangan Sistem Transfer Daya Listrik Tanpa Kabel untuk Meningkatkan Efesiensi yang Beresonansi pada Level Frekuensi Tinggi</t>
  </si>
  <si>
    <t>7 Juli 2017</t>
  </si>
  <si>
    <t>F1B011042</t>
  </si>
  <si>
    <t>Penerapan Metode Selective Harmonics Elimination (SHE) pada Multilevel Inverter Satu Fasa 7 Tingkat Tipe Jembatan untuk Catu Daya Cadangan</t>
  </si>
  <si>
    <t>1 Agustus 2017</t>
  </si>
  <si>
    <t>F1B010018</t>
  </si>
  <si>
    <t>Studi Komparatif Tapis Digital Chebyshev I, II, dan III untuk Sinyal Audio</t>
  </si>
  <si>
    <t>F1B009043</t>
  </si>
  <si>
    <t>Restorasi Citra Digital Menggunakan Tapis Rerata Kontra-Harmonis</t>
  </si>
  <si>
    <t>F1B011095</t>
  </si>
  <si>
    <t>Visualisasi Sistem Pemetaan Pemancar Radio FM Berbasis Sistem Informasi Geografis di Daerah Mataram-NTB</t>
  </si>
  <si>
    <t>F1B212038</t>
  </si>
  <si>
    <t>Perancangan Aplikasi Perhitungan Angka Kredit Dosen Bidang Teknik Telekomunikasi Jurusan Teknik Elektro Fakultas Teknik Universitas Mataram Berbasis Android</t>
  </si>
  <si>
    <t>F1B013035</t>
  </si>
  <si>
    <t>Rancang Bangun dan Analisis Karakteristik Pemakaian Energi Listrik Berbasis Raspberry Pi</t>
  </si>
  <si>
    <t>F1B013005</t>
  </si>
  <si>
    <t>Perancangan Sistem Transfer Daya Listrik Tanpa Kabel dengan Penambahan Rangkaian Penguat (Reapeater)</t>
  </si>
  <si>
    <t>8 Agustus 2017</t>
  </si>
  <si>
    <t>F1B013074</t>
  </si>
  <si>
    <t>Perancangan Sistem Keamanan Sel Tahanan Menggunakan Teknologi RFID Berbasis Raspberry Pi</t>
  </si>
  <si>
    <t>F1B212084</t>
  </si>
  <si>
    <t>Pendeteksi Korosi Plat Besi Menggunakan Sensor Infrared Berbasis Arduino Uno</t>
  </si>
  <si>
    <t>F1B013041</t>
  </si>
  <si>
    <t>Sistem Pengendalian Green House untuk Tanaman Strawberry Berbasis Raspberry Pi</t>
  </si>
  <si>
    <t>F1B013086</t>
  </si>
  <si>
    <t>Identifikasi Penutur Menggunakan Metode Mel Frequency Cepstral Coefficients (MFCC) dan Jaringan Syaraf Tiruan Model Madaline</t>
  </si>
  <si>
    <t>F1B013043</t>
  </si>
  <si>
    <t>Sistem Pengenalan Wajah Menggunakan Metode Eigenface Berbasis Raspberry PI</t>
  </si>
  <si>
    <t>F1B012046</t>
  </si>
  <si>
    <t>Sistem Pengenalan Suara (Speaker Recognized) Menggunakan Metode Mel-Frequency Cepstrum Coefficient (MFCC) dan Jaringan Syaraf Tiruan Learning Vector Quantization (LVQ)</t>
  </si>
  <si>
    <t>Lab. Sistem Telkom</t>
  </si>
  <si>
    <t>F1B212053</t>
  </si>
  <si>
    <t>Perancangan Aplikasi Perhitungan Angka Kredit Dosen Berbasis Dekstop Menggunakan Jee Dekstop dan Web Service</t>
  </si>
  <si>
    <t>F1B013051</t>
  </si>
  <si>
    <t>Pemantauan Kondisi Transformator 1 (30 MVA) GI Ampenan Berdasarkan Frekuensi Getaran Alami Transformator</t>
  </si>
  <si>
    <t>F1B212027</t>
  </si>
  <si>
    <t>Rancang Bangun Alat Deteksi Detak Jantung Janin Menggunakan Sensor Piezo Berbasis Arduino UNO</t>
  </si>
  <si>
    <t>F1B011013</t>
  </si>
  <si>
    <t>Perancangan Sistem Charger Baterry Berbasis Mikrokontroller dengan Rangkaian Buck Converter</t>
  </si>
  <si>
    <t>F1B012097</t>
  </si>
  <si>
    <t>Analisis Unjuk Kerja VoIP (Voice Over Internet Protocol) pada Infrastruktur Jaringan Unram HotZone</t>
  </si>
  <si>
    <t>F1B013066</t>
  </si>
  <si>
    <t>Desain Generator Sinkron Magnet Permanen untuk PLTB Daya 500 Watt Menggunakan Perangkat Lunak Magnet Infolytica</t>
  </si>
  <si>
    <t>mundur</t>
  </si>
  <si>
    <t>F1B012076</t>
  </si>
  <si>
    <t>Rancang Bangun Scanner 3D Menggunakan Sensor GP2Y0E03</t>
  </si>
  <si>
    <t>F1B013004</t>
  </si>
  <si>
    <t>Rancang Bangun Alat Pemotong Kue Bolu dengan Metode Whitworth Quick Return Mechanism Berdasarkan Jumlah Potongan Kue Berbasis Arduino Uno ATMega 328P</t>
  </si>
  <si>
    <t>Ditunda</t>
  </si>
  <si>
    <t>F1B013055</t>
  </si>
  <si>
    <t>Implementasi Multithreading pada Algoritma Minimax</t>
  </si>
  <si>
    <t>F1B013096</t>
  </si>
  <si>
    <t>Rancang Bangun Pintu Gerbang Rumah Otomatis Berbasis Mikrokontroler Arduino Menggunakan Aplikasi Android Melalui Bluetooth</t>
  </si>
  <si>
    <t>F1B111049</t>
  </si>
  <si>
    <t>Desain Amplifier Pemancar Siaran TV Digital DVB-T2 pada Band III VHF</t>
  </si>
  <si>
    <t>F1B013089</t>
  </si>
  <si>
    <t>Perancangan Proteksi dan Monitoring Generator Sinkron Tiga Fase Berbasis Arduino Mega 2560</t>
  </si>
  <si>
    <t>F1B009059</t>
  </si>
  <si>
    <t>Perancangan dan Pengembangan Sistem Komunikasi Radio dengan Sinkronisasi VoIP (Voice Over Internet Protokol)</t>
  </si>
  <si>
    <t>F1B012020</t>
  </si>
  <si>
    <t>Rancang Bangun Aplikasi Perhitungan Angka Kredit Jabatan Fungsional Dosen Berbasis Web dengan Dukungan Web Service</t>
  </si>
  <si>
    <t>Lab. Jaringan &amp; Komputer</t>
  </si>
  <si>
    <t>F1B112024</t>
  </si>
  <si>
    <t>Perancangan Aplikasi Android Untuk Memudahkan Menghafal Al-Qur'an Juz 28 dengan Metode Muraja'ah</t>
  </si>
  <si>
    <t>F1B112025</t>
  </si>
  <si>
    <t>Rancang Bangun Sistem Informasi Database Borang Akreditasi Standar 5 JTE Universitas Mataram Menggunakan Framework YII</t>
  </si>
  <si>
    <t>F1B112048</t>
  </si>
  <si>
    <t>Rancang Bangun Sistem Informasi Borang SDM JTE Unram Menggunakan Framework YII</t>
  </si>
  <si>
    <t>F1B013070</t>
  </si>
  <si>
    <t>Rancang Bangun dan Monitoring Energi Meter Berbasis Android dengan Koneksi Media Bluetooth</t>
  </si>
  <si>
    <t>F1B111047</t>
  </si>
  <si>
    <t>Pengaturan Debit Air dengan Metode Fuzzy</t>
  </si>
  <si>
    <t>F1B012001</t>
  </si>
  <si>
    <t>Analisis Tegangan Lebih Induksi Akibat Medan Listrik (E) dan Medan magnet (H) pada Dua Buah Tower yang Terinjeksi Arus Petir</t>
  </si>
  <si>
    <t>F1B112036</t>
  </si>
  <si>
    <t>Analisis Kebutuhan Filter Pasif untuk Mengurangi Gangguan Harmonisa Arus dan Tegangan Listrik Terhadap Arus Fasa Netral di Gedung B Fakultas Teknik Universitas Mataram</t>
  </si>
  <si>
    <t>F1B013027</t>
  </si>
  <si>
    <t>Perencanaan SPP Eksternal dan Analisis Dampak Sambaran Petir pada Ketiga Gedung Rumah Sakit Unram</t>
  </si>
  <si>
    <t>F1B111041</t>
  </si>
  <si>
    <t>Analisis Aliran Daya dan Hubung Singkat dengan Adanya PLTS di 3 (tiga) Gili pada Sistem Kelistrikan Lombok.</t>
  </si>
  <si>
    <t>F1B010052</t>
  </si>
  <si>
    <t>Analisis Gangguan Hubung Singkat pada Sistem Transmisi HVDC : Gangguan Hubung Singkat di Sisi AC dan Sisi DC.</t>
  </si>
  <si>
    <t>F1B013038</t>
  </si>
  <si>
    <t>Sistem Pengaman, Pengendali dan Pemantau Penggunaan Energi Listrik Kamar-kamar Kos Berbasis Arduino Mega.</t>
  </si>
  <si>
    <t>F1B013045</t>
  </si>
  <si>
    <t>Distribusi Pembagian Beban Pembangkit Secara Ekonomis Menggunakan Metode ABC pada Sistem Kelistrikan Lombok</t>
  </si>
  <si>
    <t>F1B111007</t>
  </si>
  <si>
    <t>Game Edukasi Berbasis Role Playing Game (RPG) Sebagai Media Pembelajaran Untuk SMKN 3 Mataram Menggunakan Aplikasi RPG Maker VX ACE.</t>
  </si>
  <si>
    <t>F1B013040</t>
  </si>
  <si>
    <t>Analisis Stabilitas Tegangan Steady State Sistem Kelistrikan Lombok 150 kV Menggunakan Metode Continuation Power Flow.</t>
  </si>
  <si>
    <t>F1B113033</t>
  </si>
  <si>
    <t>Rancang Bangun Alat Pendeteksi Kondisi Kesehatan Manusia</t>
  </si>
  <si>
    <t>F1B013082</t>
  </si>
  <si>
    <t>Perancangan Alat Penghitung Tingkat Pernafasan Manusia Menggunakan Arduino Board dengan Perangkat Android sebagai User Interface.</t>
  </si>
  <si>
    <t>F1B111063</t>
  </si>
  <si>
    <t>Prototipe Sistem Monitoring dan Kontrol Gardu Distribusi Berbasis Arduino dan Smartphone.</t>
  </si>
  <si>
    <t>F1B013059</t>
  </si>
  <si>
    <t>Perancangan Pemasangan Transformator Sisipan pada Gardu Distribusi Penyulang Pagutan</t>
  </si>
  <si>
    <t>F1B013067</t>
  </si>
  <si>
    <t>Rancang Bangun Prototipe Alat Pendeteksi Kematangan Buah Kelapa Berbasis Arduino Nano Atmega328P</t>
  </si>
  <si>
    <t>F1B112031</t>
  </si>
  <si>
    <t>Koordinasi Setting Relaxy Over Current dan Ground Fault Relay 20 Kv pada Penyulang Teluk Awang di Gardu Induk Kuta.</t>
  </si>
  <si>
    <t>F1B012025</t>
  </si>
  <si>
    <t>Rancang Bangun Sistem Informasi Rekam Medis Kartu Menuju Sehat (KMS) Balita.</t>
  </si>
  <si>
    <t>F1B212066</t>
  </si>
  <si>
    <t>Analisis Perbandingan Kinerja Reactive dan Proactive Routing Protocol pada Mobile Ad-Hoc Network (MANET) untuk Sistem Komunikasi Taktis Kapal Perang menggunakan NS-2 (Network Simulator)</t>
  </si>
  <si>
    <t>F1B013003</t>
  </si>
  <si>
    <t>Rancang Bangun Maximum Power Point Tracking (MPPT) Solar Charge Controller Menggunakan Metode Perturb and Observe (P &amp; O) Berbasis Arduino Uno</t>
  </si>
  <si>
    <t>F1B111045</t>
  </si>
  <si>
    <t>Rancang Bangun Sistem Informasi Praktek Kerja Lapangan (PKL) Jurusan Teknik Elektro Fakultas Teknik Universitas Mataram</t>
  </si>
  <si>
    <t>F1B011035</t>
  </si>
  <si>
    <t>Restorasi Citra Berbasis Domain Frekuensi Menggunakan Tapis Elliptic</t>
  </si>
  <si>
    <t>F1B011048</t>
  </si>
  <si>
    <t>Penstabil Tegangan Generator Sinkron 3 Fasa dengan Pengaturan Eksitasi Menggunakan Boost Converter</t>
  </si>
  <si>
    <t>F1B011017</t>
  </si>
  <si>
    <t xml:space="preserve">Penapisan Citra pada Domain Frekuensi: Chebyshev, Lowpass, Bandpass, dan Highpass </t>
  </si>
  <si>
    <t>F1B110071</t>
  </si>
  <si>
    <t>Perancangan Sistem Tapis Butterworth untuk Merestorasi Citra Digital</t>
  </si>
  <si>
    <t>F1B010042</t>
  </si>
  <si>
    <t>Studi Komparatif Teknik-Teknik Pembesaran Citra Digital Berbasis B-Cubic dan B-Spline</t>
  </si>
  <si>
    <t>F1B013091</t>
  </si>
  <si>
    <t>Sistem Monitoring Energi Listrik Berbasis Wireless Menggunakan Node MCU ESP 8266</t>
  </si>
  <si>
    <t>F1B112016</t>
  </si>
  <si>
    <t>Penerapan Logika Fuzzy Metode Tsukamoto untuk NPC (Non Player Character) Musuh pada Game "Tank Tempur" Berbasis Android</t>
  </si>
  <si>
    <t>F1B113006</t>
  </si>
  <si>
    <t>Analisis Koordinasi Isolasi Terhadap Tegangan Lebih Petir di Gardu Induk Kuta</t>
  </si>
  <si>
    <t>F1B013052</t>
  </si>
  <si>
    <t>Studi Pembangkit Listrik Tenaga Sampah (PLTSa) dengan Menggunakan LandGEM Ditinjau dari Segi Aspek Ekonomi</t>
  </si>
  <si>
    <t>F1B013084</t>
  </si>
  <si>
    <t>Rancang Bangun Pengaman Instalasi Listrik Untuk Arus Bocor Berbasis Arduino Nano 328</t>
  </si>
  <si>
    <t>F1B013012</t>
  </si>
  <si>
    <t>Perancangan Sistem Proteksi dan Monitoring Motor Induksi Tiga Fasa</t>
  </si>
  <si>
    <t>F1B013063</t>
  </si>
  <si>
    <t>Rancang Bangun Sistem Keamanan Sepeda Motor Menggunakan RFID dan GPS.</t>
  </si>
  <si>
    <t>F1B113001</t>
  </si>
  <si>
    <t>Perancangan Pembaca Warna Daun Jagung Berbasis Arduino Mega Menggunakan Sensor Analog</t>
  </si>
  <si>
    <t>F1B013087</t>
  </si>
  <si>
    <t>Perancangan Sistem Pengendali Fluida pada 4 Tangki Berbasis PLC Omron CP1E-E20DRA</t>
  </si>
  <si>
    <t>F1B013042</t>
  </si>
  <si>
    <t>Sistem Monitoring Penggunaan Energi Listrik Tiga Fasa Beban Seimbang Dua Arah dengan Proses Sinkronisasi Berbasis Arduino Mega 2560</t>
  </si>
  <si>
    <t>F1B013001</t>
  </si>
  <si>
    <t>Studi Kemampuan Arester Sebagai Proteksi Transformator Terhadap Tegangan Lebih pada Gardu Induk Ampenan</t>
  </si>
  <si>
    <t>F1B111021</t>
  </si>
  <si>
    <t>Analisis Unjuk Kerja Teknis PLTS 30 kWp Sistem Off-Grid Komunal di Dusun Pegadungan</t>
  </si>
  <si>
    <t>F1B112011</t>
  </si>
  <si>
    <t>Realisasi Algoritma K-Nearest Neighbour (K-NN) untuk Prediksi Pergerakan Kurs Rupiah</t>
  </si>
  <si>
    <t>F1B112026</t>
  </si>
  <si>
    <t>Monitoring Ping Reply pada Kegiatan Instalasi Jaringan Menggunakan SMS Gateway</t>
  </si>
  <si>
    <t>F1B212008</t>
  </si>
  <si>
    <t>Implementasi Intrusion Detection System (IDS) Menggunakan Snort untuk Mendeteksi Serangan pada Server</t>
  </si>
  <si>
    <t>F1B013029</t>
  </si>
  <si>
    <t>Analisis Waktu Transien Pengasutan Motor Induksi Tiga Fasa Metode Bintang-Segitiga Berbasis HMI-PLC dan Arduino Uno</t>
  </si>
  <si>
    <t>F1B110018</t>
  </si>
  <si>
    <t>Pengaruh Overshooting Coverage Terhadap Kualitas Layanan pada Universal Mobile Telecommunication System (UMTS)</t>
  </si>
  <si>
    <t>F1B111077</t>
  </si>
  <si>
    <t>Analisis Ketidakseimbangan Beban pada Sistem Distribusi Tegangan Rendah di PT. PLN (Persero) Rayon Cakranegara</t>
  </si>
  <si>
    <t>F1B013036</t>
  </si>
  <si>
    <t>Analisa Kinerja Protokol AODV dan DSDV pada Jaringan Vanet</t>
  </si>
  <si>
    <t>F1B110068</t>
  </si>
  <si>
    <t>Perancangan dan Simulasi dari Kombinasi Routing Static dan Routing Dinamis pada Routing Protocol OSPF</t>
  </si>
  <si>
    <t>F1B014013</t>
  </si>
  <si>
    <t>Rancang Bangun Alat Kontrol Pencampuran Warna Berbasis Arduino</t>
  </si>
  <si>
    <t xml:space="preserve"> 27 Maret 2018</t>
  </si>
  <si>
    <t>F1B112038</t>
  </si>
  <si>
    <t>Pengembangan Alat Bantu Tunanetra Berupa Sabuk Elektronik Berbasis Arduino Uno</t>
  </si>
  <si>
    <t>F1B012007</t>
  </si>
  <si>
    <t>Rancang Bangun Aplikasi Tracking dan Monitoring Bus (BRT) Kota Mataram Berbasis Android</t>
  </si>
  <si>
    <t>F1B013090</t>
  </si>
  <si>
    <t>Rancang Bangun KWh Meter Berbasis Mikrokontroler ATMega 328 Bluetooth Kontrol</t>
  </si>
  <si>
    <t>F1B013054</t>
  </si>
  <si>
    <t>Rancang Bangun Sistem Pengaman Brankas Menggunakan RFID (Radio Frequency Identification) dan SMS (Short Message Service) Berbasis Mikrokontroller Arduino Uno</t>
  </si>
  <si>
    <t>F1B113002</t>
  </si>
  <si>
    <t>Perancangan Inverter H-Bridge Satu Fasa Menggunakan Buck Converter 9 Tingkat</t>
  </si>
  <si>
    <t>F1B110076</t>
  </si>
  <si>
    <t>Analisa Kualitas Layanan Video Streaming dalam Kondisi Handover pada Jaringan 4G di Wilayah Lombok Barat</t>
  </si>
  <si>
    <t>5 April 2018</t>
  </si>
  <si>
    <t>F1B012079</t>
  </si>
  <si>
    <t>Sistem Pengendalian Posisi 2D Menggunakan Motor Stepper Berdasarkan Scanning Gambar</t>
  </si>
  <si>
    <t>F1B011043</t>
  </si>
  <si>
    <t>Rancang Bangun Solar Charge Controller dengan Metode MPPT Berbasis Mikrokontroller Arduino Nano</t>
  </si>
  <si>
    <t>F1B013080</t>
  </si>
  <si>
    <t>Analisis Perbandingan Kinerja Routing Protokol AODV dan Protokol DSDV pada WPAN 802.15.4 ZEGBEE</t>
  </si>
  <si>
    <t>13 April 2018</t>
  </si>
  <si>
    <t>F1B011027</t>
  </si>
  <si>
    <t>Perancangan Miniatur Pengendali Lampu Lalu Lintas Berdasarkan Panjang Antrian Kendaraan Berbasis PLC</t>
  </si>
  <si>
    <t>F1B013058</t>
  </si>
  <si>
    <t>Analisis Perbandingan Kinerja Protokol DSDV dan Protokol DSR pada Mobile Ad Hoc Network</t>
  </si>
  <si>
    <t>9 April 2018</t>
  </si>
  <si>
    <t>F1B114018</t>
  </si>
  <si>
    <t>Perancangan Sistem Presensi Proses Belajar Mengajar Berbasis Web di Jurusan Teknik Elektro Universitas Mataram</t>
  </si>
  <si>
    <t>17 April 2018</t>
  </si>
  <si>
    <t>F1B111059</t>
  </si>
  <si>
    <t>Pengukuran dan Analisis Unjuk Kerja Pembangkit Listrik Tenaga Surya On Grid 1 KWP; Studi Kasus di SMKN 3 Mataram</t>
  </si>
  <si>
    <t>23 April 2018</t>
  </si>
  <si>
    <t>F1B013076</t>
  </si>
  <si>
    <t>Analisis Gempa Tektonik di Wilayah Nusa Tenggara Menggunakan Data Observatorium Geomagnetik Lombok Tahun 2015 dengan Metode Fraktal</t>
  </si>
  <si>
    <t>5 Mei 2018</t>
  </si>
  <si>
    <t>F1B014078</t>
  </si>
  <si>
    <t>Rancang Bangun Data Logger Menggunakan Raspberry Pi Berbasis Web</t>
  </si>
  <si>
    <t>2 Mei 2018</t>
  </si>
  <si>
    <t>F1B014044</t>
  </si>
  <si>
    <t>Pemetaan Intensitas Medan Magnet dan Spektrum Frekuensi pada Mini Magneto Static Flux Manipulator</t>
  </si>
  <si>
    <t>F1B011069</t>
  </si>
  <si>
    <t>Perancangan Sistem Kemananan Kunci Pintu Rumah Berbasis Arduino Uno dan RFID PN532 E-KTP</t>
  </si>
  <si>
    <t>F1B014085</t>
  </si>
  <si>
    <t>Analisis High Voltage Direct Current (HVDC) Berbasis Voltage Source Converter (VSC) untuk Pembangkit Energi Baru Terbarukan</t>
  </si>
  <si>
    <t>12 Mei 2018</t>
  </si>
  <si>
    <t>F1B012082</t>
  </si>
  <si>
    <t>Analisis Pengaruh Penambahan Zat Aditif Terhadap Nilai Impedansi Pentanahan pada Tanah Padas dan Tanah Pasir</t>
  </si>
  <si>
    <t>F1B013007</t>
  </si>
  <si>
    <t>Pelacakan Posisi Bus Secara Waktu Nyata Menggunakan GPS dan GPRS Berbasis Arduino</t>
  </si>
  <si>
    <t>F1B114030</t>
  </si>
  <si>
    <t>Rancang Bangun Sistem Klasifikasi Peminatan Akademik Bagi Siswa SMA Menggunakan Logika Fuzzy Bertingkat Berbasis Website.</t>
  </si>
  <si>
    <t>17 Mei 2018</t>
  </si>
  <si>
    <t>F1B014104</t>
  </si>
  <si>
    <t>Rancang Bangun Purwarupa Sistem Pengendali Otomatis dengan Pemantauan Jarak Jauh Untuk Pemberi Pakan Ayam Petelur</t>
  </si>
  <si>
    <t>19 Mei 2018</t>
  </si>
  <si>
    <t>F1B011090</t>
  </si>
  <si>
    <t>Perancangan Sistem Pengukuran dan Monitoring Pemakaian Air Berbasis Web</t>
  </si>
  <si>
    <t>F1B112027</t>
  </si>
  <si>
    <t>Pemodelan Alat Penstabil Suhu dan Kelembaban Ruangan pada Kumbung Produksi Jamur Merang di Daerah Labuapi Berbasis Mikrokontroller Arduino Uno</t>
  </si>
  <si>
    <t>28 Mei 2018</t>
  </si>
  <si>
    <t>F1B011085</t>
  </si>
  <si>
    <t>Implementasi Logika Fuzzy pada Sistem Pendulum Terbalik Berbasis Arduino</t>
  </si>
  <si>
    <t>F1B011051</t>
  </si>
  <si>
    <t>Implementasi Jaringan Syaraf Tiruan Back Propagation Untuk Menentukan Besar/Magnitude Gempa Tektonik : Studi BMKG Provinsi NTB</t>
  </si>
  <si>
    <t>F1B011088</t>
  </si>
  <si>
    <t>Rancang Bangun Buck-Boost Converter Sebagai Regulator Tegangan pada Sistem Photovoltaic</t>
  </si>
  <si>
    <t>F1B012037</t>
  </si>
  <si>
    <t>Rancang Bangun Aplikasi Bergerak Kamus Bahasa Daerah Sumbawa - Bahasa Indonesia Berbasis Android</t>
  </si>
  <si>
    <t>25 Juni 2018</t>
  </si>
  <si>
    <t>F1B014063</t>
  </si>
  <si>
    <t>Perancangan Aplikasi Managemen Surat Berbasis Web di PT. Angkasa Pura I</t>
  </si>
  <si>
    <t>26 Juni 2018</t>
  </si>
  <si>
    <t>F1B014068</t>
  </si>
  <si>
    <t>Perancangan Sistem Proteksi Daya Balik dan Monitoring Daya pada Generator Berbasis Arduino Mega 2560</t>
  </si>
  <si>
    <t>F1B014103</t>
  </si>
  <si>
    <t>Penerapan Data Mining dengan Menggunakan Algoritma C4.5 untuk Memprediksi Banjir di Kota Mataram</t>
  </si>
  <si>
    <t>12 Juli 2018</t>
  </si>
  <si>
    <t>F1B114008</t>
  </si>
  <si>
    <t>Rancang Bangun Sistem Informasi Desa dengan Menggunakan Integrasi Wordpress dan Open-SID</t>
  </si>
  <si>
    <t>16 Juli 2018</t>
  </si>
  <si>
    <t>F1B014038</t>
  </si>
  <si>
    <t>Rancang Bangun Alat Informasi Tanggap Darurat pada Lingkungan Perumahan Berbasis Raspberry PI</t>
  </si>
  <si>
    <t>F1B013048</t>
  </si>
  <si>
    <t>Pembuatan Sepatu Listrik dengan Menggunakan Piezoelektrik dan Sel Surya sebagai Sumber Tenaga Terbaharui</t>
  </si>
  <si>
    <t>F1B111027</t>
  </si>
  <si>
    <t>Sistem Informasi Prakerin Study Kasus SMK Pariwisata Mataram</t>
  </si>
  <si>
    <t>F1B014072</t>
  </si>
  <si>
    <t>Evaluasi Kinerja Algoritma Kriptografi RSA dan AES untuk Keamanan Informasi Perangkat Internet of Things</t>
  </si>
  <si>
    <t>24 Juli 2018</t>
  </si>
  <si>
    <t>F1B013037</t>
  </si>
  <si>
    <t>Analisis Beban Seimbang pada Transformator Distribusi (20KV) Menggunakan Aplikasi Manajemen Gardu (AMG)</t>
  </si>
  <si>
    <t>23 Juli 2018</t>
  </si>
  <si>
    <t>F1B013075</t>
  </si>
  <si>
    <t>Controlling dan Monitoring Sistem SCADA pada Sistem Smart Home Berbasis Mikrokontroller</t>
  </si>
  <si>
    <t>F1B111033</t>
  </si>
  <si>
    <t>Rancang Bangun Sistem Informasi Pendataan Praktikum Jurusan Teknik Elektro Fakultas Teknik Universitas Mataram</t>
  </si>
  <si>
    <t>27 Agustus 2018</t>
  </si>
  <si>
    <t>F1B014055</t>
  </si>
  <si>
    <t>Sistem Monitoring Gas Oksigen dan Karbondioksida pada Ruang Penyimpanan Sistem Suhu Terkontrol dan Pengaruhnya Terhadap Daya Simpan Buah Mangga Arumanis Berbasis Arduino</t>
  </si>
  <si>
    <t>Dr. Kurniawan Yuniarto, STP., MP.</t>
  </si>
  <si>
    <t>Musholla Fak. Teknik Unram</t>
  </si>
  <si>
    <t>15 September 2018</t>
  </si>
  <si>
    <t>F1B014019</t>
  </si>
  <si>
    <t>Rancang Bangun Aplikasi Berbagi Kendaraan Berbasis Android</t>
  </si>
  <si>
    <t>10.30-11.50</t>
  </si>
  <si>
    <t>F1B014050</t>
  </si>
  <si>
    <t>Rancang Bangun Media Informasi Jurusan Teknik Elektro Univeristas Mataram Berbasis Android</t>
  </si>
  <si>
    <t>09.00-10.30</t>
  </si>
  <si>
    <t>20 September 2018</t>
  </si>
  <si>
    <t>F1B013071</t>
  </si>
  <si>
    <t>Studi Kelayakan Ekonomi Pembangunan Pembangkit Listrik Tenaga Panas Bumi Sembalun Lombok Timur</t>
  </si>
  <si>
    <t>F1B012024</t>
  </si>
  <si>
    <t>Analisis Kinerja Protokol Routing pada ZIGBEE (IEEE 802.15.4) untuk Aplikasi Detektor Kebakaran pada Gedung Bertingkat Menggunakan Network Simulator 2</t>
  </si>
  <si>
    <t>29 September 2018</t>
  </si>
  <si>
    <t>F1B112004</t>
  </si>
  <si>
    <t>Rancang Bangun Pengontrolan Suhu pada Suitcase</t>
  </si>
  <si>
    <t>5 Oktober 2018</t>
  </si>
  <si>
    <t>F1B014064</t>
  </si>
  <si>
    <t>Rancang Bangun Energi Meter Berdasarkan Fluktuasi Harga Spot Per-KWH Berbasis Arduino Mega 2560 dengan Media Komunikasi Nirkabel</t>
  </si>
  <si>
    <t>F1B111030</t>
  </si>
  <si>
    <t>Perkiraan Beban Jaringan Distribusi di Praya Tahun 2018-2022 Menggunakan Metode Regresi</t>
  </si>
  <si>
    <t>6 Oktober 2018</t>
  </si>
  <si>
    <t>F1B013021</t>
  </si>
  <si>
    <t>Rancang Bangun Alat Pengukur Tinggi dan Berat Badan Ideal Berbasis Mikrokontroller Arduino Uno R3</t>
  </si>
  <si>
    <t>10 Oktober 2018</t>
  </si>
  <si>
    <t>F1B014100</t>
  </si>
  <si>
    <r>
      <rPr>
        <sz val="10"/>
        <rFont val="Arial"/>
        <family val="2"/>
      </rPr>
      <t>Analisis Kinerja Power System Stabilizer (</t>
    </r>
    <r>
      <rPr>
        <i/>
        <sz val="10"/>
        <rFont val="Arial"/>
        <family val="2"/>
      </rPr>
      <t>PSS</t>
    </r>
    <r>
      <rPr>
        <sz val="10"/>
        <rFont val="Arial"/>
        <family val="2"/>
      </rPr>
      <t>) dalam Memperbaiki Stabilitas Dinamik pada Sistem Multimesin</t>
    </r>
  </si>
  <si>
    <t>F1B014045</t>
  </si>
  <si>
    <t>Rancang Bangun Sistem Career Development Center Berbasis Web Universitas Mataram</t>
  </si>
  <si>
    <t>F1B014106</t>
  </si>
  <si>
    <t>Aplikasi 3 Phase Power Analyzer DW6095 untuk Pengukuran Harmonisa Tegangan dan Arus Listrik pada Sistem PLTS di Laboratorium Energi Baru Terbarukan</t>
  </si>
  <si>
    <t>F1B014059</t>
  </si>
  <si>
    <r>
      <rPr>
        <sz val="10"/>
        <rFont val="Arial"/>
        <family val="2"/>
      </rPr>
      <t>Rancang Bangun Energi Meter dan Monitoringnya Berbasis PLC (</t>
    </r>
    <r>
      <rPr>
        <i/>
        <sz val="10"/>
        <rFont val="Arial"/>
        <family val="2"/>
      </rPr>
      <t>Power Line Carrier</t>
    </r>
    <r>
      <rPr>
        <sz val="10"/>
        <rFont val="Arial"/>
        <family val="2"/>
      </rPr>
      <t>)</t>
    </r>
  </si>
  <si>
    <t>17 Oktober 2018</t>
  </si>
  <si>
    <t>F1B114020</t>
  </si>
  <si>
    <t>Pengaturan Pembebanan PLTS Secara Otomatis Menggunakan Programmable Logic Controllers (PLC) di Observatorium Geomagnetic Lombok</t>
  </si>
  <si>
    <t>F1B014091</t>
  </si>
  <si>
    <t>Rancang Bangun Sistem Perawatan Tanaman Tomat Berbasis Arduino Uno dengan Menggunakan Modem SMS Gateway sebagai Media Monitoring dan Penyiraman</t>
  </si>
  <si>
    <t>F1B114025</t>
  </si>
  <si>
    <t>Analisa Perbandingan Nilai Tegangan Langkah dan Kemampuan dalam Mereduksi Tahanan Terhadap Penambahan Zat Aditif pada Elektroda Grounding</t>
  </si>
  <si>
    <t>18 Oktober 2018</t>
  </si>
  <si>
    <t>F1B014001</t>
  </si>
  <si>
    <t>Rancang Bangun Pengendalian Miniatur Lift 6 Lantai Berbasis Programmable Logic Controller (PLC)</t>
  </si>
  <si>
    <t>F1B011006</t>
  </si>
  <si>
    <t>Aplikasi Sistem Pendukung Keputusan untuk Penjadwalan Seminar Tugas Akhir</t>
  </si>
  <si>
    <t>F1B012067</t>
  </si>
  <si>
    <t>Prototype Alat Pembagi Air Otomatis Menggunakan Mikrokontroller Arduino Uno</t>
  </si>
  <si>
    <t>29 Nopember 2018</t>
  </si>
  <si>
    <t>F1B012062</t>
  </si>
  <si>
    <t>Penerapan Metode Geomagnetik untuk Pendugaan Potensi Air Tanah di Area Observatorium Geomagnetik Lombok</t>
  </si>
  <si>
    <t>11.10-13.40</t>
  </si>
  <si>
    <t>27 Nopember 2018</t>
  </si>
  <si>
    <t>F1B113016</t>
  </si>
  <si>
    <t>Purwarupa Kendali Peralatan Elektronika Berbasis Arduino Webserver</t>
  </si>
  <si>
    <t>09.40-11.10</t>
  </si>
  <si>
    <t>F1B013064</t>
  </si>
  <si>
    <t>Sistem Informasi Laboratorium Berbasis Website dengan Framework Flask, MySQL, dan ORM SQL Alchemy (Studi Kasus : Lab. Kimia Unram)</t>
  </si>
  <si>
    <t>F1B114014</t>
  </si>
  <si>
    <t>Rancang Bangun Prototype Microbial Fuel Cell dengan Memanfaatkan Mikroba pada Fesses Sapi sebagai Sumber Energi Terbarukan</t>
  </si>
  <si>
    <t>F1B113030</t>
  </si>
  <si>
    <t>Rancang Bangun Alat Keamanan Brankas dengan Sensor Fingerprint dan Radion Frequency Identification (RFID)</t>
  </si>
  <si>
    <t>F1B012014</t>
  </si>
  <si>
    <t>Klasifikasi Data Gempa Vulkanik Gunung Rinjani dengan Menggunakan Metode K-Means</t>
  </si>
  <si>
    <t>08.00-09.40</t>
  </si>
  <si>
    <t>17 Desember 2018</t>
  </si>
  <si>
    <t>F1B013077</t>
  </si>
  <si>
    <t>Monitoring Aktivitas Client Menggunakan Mikrotik pada Ubuntu Server</t>
  </si>
  <si>
    <t>F1B014076</t>
  </si>
  <si>
    <t>Rancang Bangun Korektor Lampu Sein Otomatis dengan Pengenalan Gerak Menggunakan Logika Fuzzy Berbasis Arduino Uno</t>
  </si>
  <si>
    <t>27 Desember 2018</t>
  </si>
  <si>
    <t>F1B114009</t>
  </si>
  <si>
    <t>Sistem Informasi Profil Publikasi Ilmiah Universitas Mataram Berdasarkan Scopus dan Google Scholar</t>
  </si>
  <si>
    <t>F1B014098</t>
  </si>
  <si>
    <t>Rancang Bangun Jemuran Otomatis Berbasis Arduiono Uno</t>
  </si>
  <si>
    <t>F1B014084</t>
  </si>
  <si>
    <t>Sistem Autentikasi Sertifikat Kegiatan Berbasis Web Menggunakan QR Code</t>
  </si>
  <si>
    <t>F1B014023</t>
  </si>
  <si>
    <t>Pengenalan Motif Songket Lombok Menggunakan Gray Level Co-Occurance Matrix (GLCM) dan Jaringan Syaraf Tiruan Backpropagation</t>
  </si>
  <si>
    <t>F1B014082</t>
  </si>
  <si>
    <t>Rancang Bangun Website untuk Sistem Pelayanan Pelanggan pada Balai Hygiene Perusahaan Kesehatan dan Keselamatan Kerja Nusa Tenggara Barat</t>
  </si>
  <si>
    <t>F1B013092</t>
  </si>
  <si>
    <t>Pemanfaatan Metarouter untuk Simulasi Virtual Internet dan Manajemen Bandwidth Menggunakan Router Mikrotik RB493AH</t>
  </si>
  <si>
    <t>F1B113026</t>
  </si>
  <si>
    <t>Prototype Pengontrol Jumlah Pengunjung pada Suatu Gedung dengan Sensor Ultrasonic Berbasis Arduino Mega 2560</t>
  </si>
  <si>
    <t>8 Januari 2019</t>
  </si>
  <si>
    <t>F1B013057</t>
  </si>
  <si>
    <t>Perancangan Sistem Pengendalian Perangkat Elektronika Rumah Berbasis Arduino Uno 328 Menggunakan Sistem Sensor dan Komunikasi Bluetooth</t>
  </si>
  <si>
    <t>9 Januari 2019</t>
  </si>
  <si>
    <t>F1B014034</t>
  </si>
  <si>
    <t>Penerapan Logika Fuzzy Metode Mamdani untuk NPC (Non Player Character) Musuh pada Game "Tank Tempur" Berbasis Android</t>
  </si>
  <si>
    <t>F1B012006</t>
  </si>
  <si>
    <t>Perancangan Sistem Kendali Jarak pada Quadcoper Berbasis Arduino Uno R3 dengan Sensor Ultrasonik HC-SR04</t>
  </si>
  <si>
    <t>14 Januari 2019</t>
  </si>
  <si>
    <t>F1B113021</t>
  </si>
  <si>
    <t>Prototipe Sistem Keamanan Pintu Geser Berbasis Arduino Mega 2560 Menggunakan Radio Frequency Identification (RFID)</t>
  </si>
  <si>
    <t>18 Januari 2019</t>
  </si>
  <si>
    <t>F1B114003</t>
  </si>
  <si>
    <t>Pengaturan &amp; Memonitoring Kecepatan Motor BLDC untuk Alat Bantu Mata Kuliah Mesin-Mesin Listrik &amp; PPML</t>
  </si>
  <si>
    <t>F1B014003</t>
  </si>
  <si>
    <t>Rancang Bangun Aoutomatic Voltage Regulator Generator Sinkron 300 Watt Menggunakan Buck Converter</t>
  </si>
  <si>
    <t>23 Januari 2019</t>
  </si>
  <si>
    <t>F1B111036</t>
  </si>
  <si>
    <t>Sistem Monitoring Data Tinggi Permukaan Air Bendungan Berbasis Arduino dengan Web dan SMS Gateway</t>
  </si>
  <si>
    <t>30 Januari 2019</t>
  </si>
  <si>
    <t>F1B014020</t>
  </si>
  <si>
    <t>Rancang Bangun Sistem Preprocessor PCRE Generator Berbasis AI ELMAN NN pada Snort IDS untuk Pendeteksian Intrusi Malware</t>
  </si>
  <si>
    <t>F1B014011</t>
  </si>
  <si>
    <t>Perancangan Sistem Monitoring Pembangkit Listrik Tenaga Surya (PLTS) Berbasis Web Menggunakan Modul ESP8266</t>
  </si>
  <si>
    <t>1 Pebruari 2019</t>
  </si>
  <si>
    <t>F1B012085</t>
  </si>
  <si>
    <t>Perancangan Data Akuisisi Jaringan Geophone Nirkabel Menggunakan NRF24L01</t>
  </si>
  <si>
    <t>F1B113034</t>
  </si>
  <si>
    <t>Prototipe Sistem Pengendali Perangkat Elektronik Berbasis Raspberry Pi 3 Menggunakan Web Server</t>
  </si>
  <si>
    <t>8 Pebruari 2019</t>
  </si>
  <si>
    <t>F1B012031</t>
  </si>
  <si>
    <t>Rancang Bangun Aplikasi E-Learning Menggunakan Framework Yii2</t>
  </si>
  <si>
    <t>10.00-11.45</t>
  </si>
  <si>
    <t>12 Pebruari 2019</t>
  </si>
  <si>
    <t>F1B014005</t>
  </si>
  <si>
    <t>Rancang Bangun Stop Kontak Pintar (Smart Plug) Berbasis Internet of Things (IoT)</t>
  </si>
  <si>
    <t>8 Maret 2019</t>
  </si>
  <si>
    <t>F1B013002</t>
  </si>
  <si>
    <t>Prediksi Curah Hujan Menggunakan Jaringan Syaraf Tiruan Backpropagation Berbasis Web</t>
  </si>
  <si>
    <t>08.00-09.30</t>
  </si>
  <si>
    <t>25 Maret 2019</t>
  </si>
  <si>
    <t>F1B015021</t>
  </si>
  <si>
    <t>Analisis Koordinasi Sistem Proteksi Motor Induksi Tiga Fasa 1679 kW pada Area Swis PT. Amman Mineral Nusa Tenggara</t>
  </si>
  <si>
    <t>27 Maret 2019</t>
  </si>
  <si>
    <t>F1B015086</t>
  </si>
  <si>
    <t>Analisis Rekonfigurasi Jaringan Tegangan Rendah untuk Perbaikan Susut Energi dan Drop Tegangan Menggunakan Software ETAP 12.6</t>
  </si>
  <si>
    <t>08.30-10.00</t>
  </si>
  <si>
    <t xml:space="preserve"> 29 Maret 2019</t>
  </si>
  <si>
    <t>F1B015063</t>
  </si>
  <si>
    <t>Perancangan Purwarupa Pemanen Energi dari Angin Menggunakan Piezoelektrik</t>
  </si>
  <si>
    <t>10.00-1130</t>
  </si>
  <si>
    <t>F1B012050</t>
  </si>
  <si>
    <t>Analisis Reformansi Jaringan 4G XL Axiata pada Daerah Rural dalam Game MOBA MOBILE LEGENDS : Bang-bang</t>
  </si>
  <si>
    <t>29 Maret 2019</t>
  </si>
  <si>
    <t>F1B015053</t>
  </si>
  <si>
    <t>Rancang Bangun Purwarupa Pintu Rumah Otomatis Menggunakan Fingerprint dengan Pemantauan Melalui SMS gateway Berbasis Arduino Uno</t>
  </si>
  <si>
    <t>01 April 2019</t>
  </si>
  <si>
    <t>F1B013061</t>
  </si>
  <si>
    <t>Rancang Bangun Alat Penjemur Pakaian Otomatis Berbasis Mikrokontroler</t>
  </si>
  <si>
    <t>13.00-14.30</t>
  </si>
  <si>
    <t>11 April 2019</t>
  </si>
  <si>
    <t>F1B111032</t>
  </si>
  <si>
    <t>Prototipe Sistem Informasi Inventarisasi Laboraturium Teknik Elektro Unram</t>
  </si>
  <si>
    <t>16 April 2019</t>
  </si>
  <si>
    <t>F1B015036</t>
  </si>
  <si>
    <t>Rancang Bangun Detektor Gangguan pada Penyulang Menggunakan SMS Gateway di PT. PLN (Persero) UP3 Praya</t>
  </si>
  <si>
    <t>22 April 2019</t>
  </si>
  <si>
    <t>F1B015017</t>
  </si>
  <si>
    <t>Rancang Bangun Alat Pengontrol dan Pemantau Penggunaan Daya Listrik Rumah Berbasis Internet Of Things (IOT)</t>
  </si>
  <si>
    <t>09.45-11.45</t>
  </si>
  <si>
    <t>F1B015044</t>
  </si>
  <si>
    <t>Sistem Telemetri Untuk Monitoring Energi Terbarukan dari Kincir Angin Berbasis Internet Of Things (IoT)</t>
  </si>
  <si>
    <t xml:space="preserve"> 23 April 2019</t>
  </si>
  <si>
    <t>F1B015075</t>
  </si>
  <si>
    <t>Analisis Penentuan Peletakan Kapasitor untuk Memperbaiki Drop Tegangan dan Mengurangi Rugi Daya pada Sistem Distribusi yang Terintegrasi Google Maps</t>
  </si>
  <si>
    <t>07.30-09.00</t>
  </si>
  <si>
    <t>24 April 2019</t>
  </si>
  <si>
    <t>F1B014026</t>
  </si>
  <si>
    <t>Rancang Bangun Sistem Keamanan Penyimpanan Kotak Amal Masjid Berbasis Arduino Uno</t>
  </si>
  <si>
    <t>10.00-11.30</t>
  </si>
  <si>
    <t>8 Mei 2019</t>
  </si>
  <si>
    <t>F1B013015</t>
  </si>
  <si>
    <t>Pengukuran dan Analisa Pengaruh Interferensi Bluetooth Terhadap Kinerja Jaringan WLAN 802.11b</t>
  </si>
  <si>
    <t>09.30-11.00</t>
  </si>
  <si>
    <t>F1B113031</t>
  </si>
  <si>
    <t>Prototype Pendeteksi Status Gunung Rinjani (Gunung Baru Jari) Berbasis Arduino Mega 2560</t>
  </si>
  <si>
    <t>F1B014006</t>
  </si>
  <si>
    <t>Simulasi dan Analisis Sistem Transmisi Hight Voltage Direct Cuurent Berbasis Current Source Conventer yang Sederhana</t>
  </si>
  <si>
    <t>15 Mei 2019</t>
  </si>
  <si>
    <t>F1B014065</t>
  </si>
  <si>
    <t>Rancang Bangun Sistem Pengenalan Wajah Berbasis Residual Network (Resnet)</t>
  </si>
  <si>
    <t>10.30-12.00</t>
  </si>
  <si>
    <t>11 Juni 2019</t>
  </si>
  <si>
    <t>F1B014030</t>
  </si>
  <si>
    <t xml:space="preserve">Pemodelan Interpretasi Struktur bawah Permukaan Berdasarkan Data Geomagnetik pada Daerah Sembalun Lawang </t>
  </si>
  <si>
    <t>F1B014031</t>
  </si>
  <si>
    <t>Survei Pendahuluan Potensi Energi Panas Bumi Menggunakan Metode Geometri di Kawasan Sembalun, Lombok Timur</t>
  </si>
  <si>
    <t>F1B015003</t>
  </si>
  <si>
    <t>Kendali PID Robot Pengikut Garis Untuk Menyelesaikan Lintasan Bercabang</t>
  </si>
  <si>
    <t>18 Juni 2019</t>
  </si>
  <si>
    <t>F1B015084</t>
  </si>
  <si>
    <t>Analisis Intensitas Pajanan Medan Listrik dan Medan Magnet pada Saluran Udara Tegangan Tinggi (SUTT) 150kV di Lombok</t>
  </si>
  <si>
    <t>21 Juni 2019</t>
  </si>
  <si>
    <t>F1B015073</t>
  </si>
  <si>
    <t>Pemilihan Ukuran Konduktor yang Optimal pada Jaringan 20KV Sistem Distribusi Tenaga Listrik Penyulang Jonggat Di Kabupaten Lombok Tengah</t>
  </si>
  <si>
    <t>24 Juni 2019</t>
  </si>
  <si>
    <t>F1B015055</t>
  </si>
  <si>
    <t>Penjadwalan Operasi Unit Pembangkit PLTD Ampenan Menggunakan Algoritma Genetika</t>
  </si>
  <si>
    <t>27 Juni 2019</t>
  </si>
  <si>
    <t>F1B114006</t>
  </si>
  <si>
    <t>Proyeksi Kebutuhan dan Pasokan Tenaga Listrik Di Pulau Lombok Menggunakan Perangkat Lnak Long-range Energy Alternatif Planning System.</t>
  </si>
  <si>
    <t>2 Juli 2019</t>
  </si>
  <si>
    <t>F1B013017</t>
  </si>
  <si>
    <t>Perancangan dan Implementasi Sistem Monitoring Energi Berbasis Arduino Mega 2560 Menggunakan ESP32</t>
  </si>
  <si>
    <t>8 Juli 2019</t>
  </si>
  <si>
    <t>F1B015040</t>
  </si>
  <si>
    <t>Korelasi Komponen Sinyal Geomagnetik Tahun 2016-2017 Di Regional Indonesia, Cina dan Australia</t>
  </si>
  <si>
    <t>F1B112042</t>
  </si>
  <si>
    <t>Pengendalian dan Pengamatan Peralatan Listrik Rumah Tangga dengan Online System Berbasis Raspberry Pi untuk Optimasi Daya Listrik</t>
  </si>
  <si>
    <t>11 Juli 2019</t>
  </si>
  <si>
    <t>F1B015078</t>
  </si>
  <si>
    <t>Perancangan Purwarupa e-Fishery pada Budidaya Ikan Nila Berbasis Internet  Of Things (IoT)</t>
  </si>
  <si>
    <t>15 Juli 2019</t>
  </si>
  <si>
    <t>F1B015074</t>
  </si>
  <si>
    <t>Penambahan Zat Adiktif Dapat Menurunkan Tahanan Pentahanan Menggunakan Metode Plat Di Kecamatan Bayan Lombok Utara</t>
  </si>
  <si>
    <t>16 Juli 2019</t>
  </si>
  <si>
    <t>F1B012055</t>
  </si>
  <si>
    <t>Pengukuran dan Analisis Harmonisa Arus dan Tegangan pada Percobaan Sinkronisasi Generator</t>
  </si>
  <si>
    <t>17 Juli 2019</t>
  </si>
  <si>
    <t>F1B112017</t>
  </si>
  <si>
    <t>Koordinasi Proteksi Rele Jarak pada Jaringan SUTT 150 KV GI Pringgabaya - PLTU LED</t>
  </si>
  <si>
    <t>19 Juli 2019</t>
  </si>
  <si>
    <t>F1B015050</t>
  </si>
  <si>
    <t>Analisis Keandalan dan Jatuh Tegangan Terhadap Pelimpahan Beban Penyulang Keruak ke Penyulang Labuhan Haji Menggunakan Elektrical Transient Analysis Program (ETAP V12.6)</t>
  </si>
  <si>
    <t>F1B113013</t>
  </si>
  <si>
    <t>Perancangan E-Health Berbasis Arduino</t>
  </si>
  <si>
    <t>25 Juli 2019</t>
  </si>
  <si>
    <t>F1B012035</t>
  </si>
  <si>
    <t xml:space="preserve">Rancang Bangun Perbaikan Jatuh Tegangan pada Sistem Distribusi Sekunder Menggunakan Autotransformator Berbasis Arduino </t>
  </si>
  <si>
    <t>26 Juli 2019</t>
  </si>
  <si>
    <t>F1B012017</t>
  </si>
  <si>
    <t>Aplikasi Mobile Monitoring Data Mahasiswa Teknik Elektro Universitas Mataram Menggunakan Framework dan Firebase</t>
  </si>
  <si>
    <t>30 Juli 2019</t>
  </si>
  <si>
    <t>F1B115022</t>
  </si>
  <si>
    <t>Analisis Kontingensi pada Sistem Tenaga Listrk Menggunakan Logika Fuzzy</t>
  </si>
  <si>
    <t>2 Agustus 2019</t>
  </si>
  <si>
    <t>F1B015005</t>
  </si>
  <si>
    <t>Anti Paralel Silicon Controled Rectifier (SCR) untuk Soft Starting Motor Induksi Tiga Fasa</t>
  </si>
  <si>
    <t>21 Agustus 2019</t>
  </si>
  <si>
    <t>F1B212090</t>
  </si>
  <si>
    <t>Rancang Bangun Penjemur Penjemur Tembakau Otomatis Berbasis Arduino Uno</t>
  </si>
  <si>
    <t>10.15-11.45</t>
  </si>
  <si>
    <t>28 Agustus 2019</t>
  </si>
  <si>
    <t>F1B113032</t>
  </si>
  <si>
    <t>Rancang Bangun Bel Otomatis Menggunakan Sensor Ultrasonik  Berbasis Arduino Uno At-Mega 328p</t>
  </si>
  <si>
    <t>2 September 2019</t>
  </si>
  <si>
    <t>F1B114027</t>
  </si>
  <si>
    <t>Rancang Bangun Alat Konversi Air Laut Menjadi Air Tawar Dengan Metode Hybrid Menggunakan Pemanas Listrik Dari Sistem Fotovoltaik</t>
  </si>
  <si>
    <t>3 September 2019</t>
  </si>
  <si>
    <t>F1B113024</t>
  </si>
  <si>
    <t>Analisis Ketidakseimbangan Beban pada Transformator Distribusi Di PT. PLN (Persero) UP3 Mataram</t>
  </si>
  <si>
    <t>F1B114001</t>
  </si>
  <si>
    <t>Perancangan Sistem Monitoring Pembangkit Listrik Tenaga Surya On-Grid Skala Laboraturium Berbasis Arduino Uno</t>
  </si>
  <si>
    <t>16 September 2019</t>
  </si>
  <si>
    <t>F1B014028</t>
  </si>
  <si>
    <t>Rancang Bangun purwarupa Sistem Kendali Kelembaban dan Suhu Secara Otomatis pada Pembibitan Cabai Menggunakan Modul ESP 8266 Berbasis Arduino Uno</t>
  </si>
  <si>
    <t>23 September 2019</t>
  </si>
  <si>
    <t>F1B011041</t>
  </si>
  <si>
    <t>Rancang Bangun Sistem  Pengisian Baterai Lead-Acid Berbasis Mikrokontroler dengan Metode Constant Current (CC)</t>
  </si>
  <si>
    <t>3 Oktober 2019</t>
  </si>
  <si>
    <t>F1B013068</t>
  </si>
  <si>
    <t>Rancang Bangun Pintu Air Otomatis  pada Bendungan Berbasis Arduino Nano Atmega 328</t>
  </si>
  <si>
    <t>F1B110045</t>
  </si>
  <si>
    <t>Analisis Karakteristik Limbah Kulit Pisang Sebagai Bahan Alternatif Pengganti Pasta Batu Baterai</t>
  </si>
  <si>
    <t>7 Oktober 2019</t>
  </si>
  <si>
    <t>F1B015018</t>
  </si>
  <si>
    <t>Analisa Perbandingan Troughput Komunikasi Data 4G Penyelenggara Komunikasi Di Kota Mataram Menggunakan Tems Investigation</t>
  </si>
  <si>
    <t>14.00-15.30</t>
  </si>
  <si>
    <t>F1B015052</t>
  </si>
  <si>
    <t>Pengembangan Alat Ukur Konduktivitas untuk Memperkirakan Kualitas Air Minum</t>
  </si>
  <si>
    <t>F1B015041</t>
  </si>
  <si>
    <t>Perancangan Purwarupa Sistem Monitoring Kualitas Air Sungai Berbasis Internet Of Things (IOT)</t>
  </si>
  <si>
    <t>9 Oktober 2019</t>
  </si>
  <si>
    <t>F1B015032</t>
  </si>
  <si>
    <t>Evaluasi Kondisi Eksisting Sistem Pentanahan Netral Gardu Induk 150 Kv pada PT. Amman Mineral  Nusa Tenggara</t>
  </si>
  <si>
    <t>14 Oktober 2019</t>
  </si>
  <si>
    <t>F1B015037</t>
  </si>
  <si>
    <t>Rancang Bangun Sistem Informasi Perpustakaan Hadist Berbasis Web</t>
  </si>
  <si>
    <t>15 Oktober 2019</t>
  </si>
  <si>
    <t>F1B012083</t>
  </si>
  <si>
    <t>Management Bandwidth dan Analisis QOS menggunakan Metode Hierachical Token Bucket (HTB) pada Topologi Star</t>
  </si>
  <si>
    <t>16 Oktober 2019</t>
  </si>
  <si>
    <t>F1B113029</t>
  </si>
  <si>
    <t>Pemanfaatan Panas dari Knalpot Motor untuk Membantu Kerja Aki dan Membantu Sistem Kelistrikan Motor</t>
  </si>
  <si>
    <t>F1B014053</t>
  </si>
  <si>
    <t>Pengembangan Sistem Kontrol pada Pembangkit Listrik Tenaga Bayu Skala Kecil Berbasis Mikrokontroler</t>
  </si>
  <si>
    <t>F1B115032</t>
  </si>
  <si>
    <t>Rancang Bangun Sistem Pendukung Keputusan Klasifikasi Santri dalam Menentukan Kelas Diniyah Menggunakan Logika Fuzzy Tsukamoto Berbasis Web</t>
  </si>
  <si>
    <t>17 Oktober 2019</t>
  </si>
  <si>
    <t>F1B013032</t>
  </si>
  <si>
    <t>Prototype Monitoring dan Pengontrolan Suhu pada Box penyimpanan Obat Menggunakan Arduino Uno Berbasis Android dengan Koneksi Media Bluethooth</t>
  </si>
  <si>
    <t>23 Oktober 2019</t>
  </si>
  <si>
    <t>F1B113015</t>
  </si>
  <si>
    <t>Prototipe Kontrol Pengaman Pintu Otomatis Menggunakan E-KTP Berbasis Arduino</t>
  </si>
  <si>
    <t>24 Oktober 2019</t>
  </si>
  <si>
    <t>F1B114012</t>
  </si>
  <si>
    <t>Rancang Bangun Aplikasi Kohort Untuk KB dan Balita Berbasis Web pada UPT. Puskesmas Pejarakan Karya</t>
  </si>
  <si>
    <t>F1B113028</t>
  </si>
  <si>
    <t>Sistem Pembersihan Kandang Ayam Bangkok Otomatis Berbasis Arduino Uno</t>
  </si>
  <si>
    <t>F1B015077</t>
  </si>
  <si>
    <t>Rancang Bangun Smart KWH Meter 3 Fase Berbasis SMS Gateway</t>
  </si>
  <si>
    <t>31 Oktober 2019</t>
  </si>
  <si>
    <t>F1B114010</t>
  </si>
  <si>
    <t>Penerapan Teknologi Web Service untuk Aplikasi Mobile Tracer Study dan Job Opportunity (Studi Kasus : Data Alumni JTE)</t>
  </si>
  <si>
    <t>6 Nopember 2019</t>
  </si>
  <si>
    <t>F1B015016</t>
  </si>
  <si>
    <t>Pengenalan Wajah Menggunakan Ektraksi  Ciri Berbasis Geometrik dan Linear Discriminant Analysis</t>
  </si>
  <si>
    <t>7 Nopember 2019</t>
  </si>
  <si>
    <t>F1B013010</t>
  </si>
  <si>
    <t>Rancang Bangun Phase Sequence Indicator Berbasis Arduino Mega</t>
  </si>
  <si>
    <t>8 Nopember 2019</t>
  </si>
  <si>
    <t>F1B014042</t>
  </si>
  <si>
    <t>Rancang Bangu Alat Ukur Kelelahan Kerja Berdasarkan Waktu Reaksi Berbasis Arduino Uno</t>
  </si>
  <si>
    <t>F1B014036</t>
  </si>
  <si>
    <t>Sistem Keamanan dan Penghitung Uang Otomatis pada Kotak Penyimpanan Uang Berbasis Mikrokontroler</t>
  </si>
  <si>
    <t>F1B015068</t>
  </si>
  <si>
    <t>Prediksi Stok Obat Menggunakan Metode Jaringan Syaraf Tiruan Model Madaline</t>
  </si>
  <si>
    <t>14 Nopember 2019</t>
  </si>
  <si>
    <t>F1B014009x</t>
  </si>
  <si>
    <t>Rancang Bangun Sistem Informasi Pelayanan Publik Berbasis Mobile pada Kelurahan Pejanggik Kecamatan Mataram</t>
  </si>
  <si>
    <t>18 Nopember 2019</t>
  </si>
  <si>
    <t>F1B015079</t>
  </si>
  <si>
    <t>Rancang Bangun Aplikasi Absensi Mahasiswa Menggunakan Flutter Berbasis Android Di Jurusan Teknik Elektro Universitas Mataram</t>
  </si>
  <si>
    <t>25 Nopember 2019</t>
  </si>
  <si>
    <t>F1B015048</t>
  </si>
  <si>
    <t xml:space="preserve">Pemodelan Pengukuran  Kuat Sinyal yang Diterima  (RSSI) dari Sinyal Wifi untuk Penentuan  Posisi dengan Metode Neural Network LVQ </t>
  </si>
  <si>
    <t>F1B115008</t>
  </si>
  <si>
    <t>Analisis Perencanaan Penyediaan Daya Listrik dari Pembangkit Listrik Tenaga Hibrid Mikrohidro Menggunakan Software Homer Pro 3.11.2</t>
  </si>
  <si>
    <t>26 Nopember 2019</t>
  </si>
  <si>
    <t>F1B015065</t>
  </si>
  <si>
    <t>Rancang Bangun Purwarupa Sistem Pengontrol Suhu dan Kelembaban  Dalam Ruangan Menggunakan Sensor DHT22 Berbasis Internet Of Things (IOT)</t>
  </si>
  <si>
    <t>27 Nopember 2019</t>
  </si>
  <si>
    <t>F1B014041</t>
  </si>
  <si>
    <t>Perancangan Automatic Transfer Switch pada Sistem Hybrid PLTS On-Grid dengan PLTB Berbasis Mikrokontroler</t>
  </si>
  <si>
    <t>28 Nopember 2019</t>
  </si>
  <si>
    <t>F1B015013</t>
  </si>
  <si>
    <t xml:space="preserve">Perkiraan Pergeseran Garis Pantai Di Wilayah Pesisir Lombok Timur Menggunakan Matlab dengan Deteksi Tepi Metode Canny </t>
  </si>
  <si>
    <t>3 Desember 2019</t>
  </si>
  <si>
    <t>F1B015019</t>
  </si>
  <si>
    <t>Perancangan Purwarupa Sistem Deteksi Tsunami Berbasis Internet Of Things (IOT)</t>
  </si>
  <si>
    <t>F1B015014</t>
  </si>
  <si>
    <t>Perancangan Sistem Monitoring Hidroponik pada Budidaya Tanaman Sawi Berbasis Internet Of Things (IOT)</t>
  </si>
  <si>
    <t>4 Desember 2019</t>
  </si>
  <si>
    <t>F1B015002</t>
  </si>
  <si>
    <t>Perancangan Purwarupa Alat Pengaman Brangkas Menggunakan Sensor Sidik Jari dengan Sistem Pemantauan Melalui Kamera Berbasis Arduino Mega 2560</t>
  </si>
  <si>
    <t>11 Desember 2019</t>
  </si>
  <si>
    <t>F1B014062</t>
  </si>
  <si>
    <t>Penjadwalan Perkuliahan Menggunakan Algoritma Genetika Di Jurusan  Teknik Elektro Universitas Mataram</t>
  </si>
  <si>
    <t>18 Desember 2019</t>
  </si>
  <si>
    <t>F1B015008</t>
  </si>
  <si>
    <t>Perancangan Soft Starting pada Motor Induksi 3 Fasa Menggunakan Metode PWM</t>
  </si>
  <si>
    <t>09.45-10.15</t>
  </si>
  <si>
    <t>F1B015089</t>
  </si>
  <si>
    <t>Perancangan PLTS Sebagai Sumber Energi Listrik Skala Rumah Tangga (Studi Kasus Di Pelembak)</t>
  </si>
  <si>
    <t>F1B014083</t>
  </si>
  <si>
    <t>Perancangan Sistem Keamanan Rumah Berbasis SMS Menggunakan Arduino Uno</t>
  </si>
  <si>
    <t>26 Desember 2019</t>
  </si>
  <si>
    <t>F1B113037</t>
  </si>
  <si>
    <t xml:space="preserve">Analisis Unjuk Kerja Kontroler  PI pada High Voltage Direct Current Berbasis Current Source Corventer </t>
  </si>
  <si>
    <t>9 Januari 2020</t>
  </si>
  <si>
    <t>F1B015007</t>
  </si>
  <si>
    <t>Google Cendekia Scientometric untuk Penulis Utama pada Suatu Tema Menggunakan Metode Web Scraping</t>
  </si>
  <si>
    <t>F1B115016</t>
  </si>
  <si>
    <t>Rancang Bangun Alat Pendeteksi Kadar Alkohol pada Minuman Beralkohol Menggunakan Sensor MQ-3 Berbasis Internet Of Things (IoT)</t>
  </si>
  <si>
    <t>10 Januari 2020</t>
  </si>
  <si>
    <t>F1B016076</t>
  </si>
  <si>
    <t>Rancang Bangun Purwarupa Pencacah Benih Ikan Menggunakan Sensor Photodioda Berbasis Internet of Things (IoT)</t>
  </si>
  <si>
    <t>28 Januari 2020</t>
  </si>
  <si>
    <t>F1B115002</t>
  </si>
  <si>
    <t>Rancang Bangun Dye Sensitized Solar Cell (DSSC) dari Ekstrak Daun Belimbing Wuluh</t>
  </si>
  <si>
    <t>4 Pebruari 2020</t>
  </si>
  <si>
    <t>F1B014088</t>
  </si>
  <si>
    <t>Microcontroller Based Automatic Lights System</t>
  </si>
  <si>
    <t>F1B015088</t>
  </si>
  <si>
    <t>Prototype Smart Parking dan Monitoring Sistem Berbasis IOT (Internet Of Things) Menggunakan Lolin dengan Protokol MQTT</t>
  </si>
  <si>
    <t>F1B015026</t>
  </si>
  <si>
    <t>Strategi Pengisian Ulang Aklaine Non-Rechargeable untuk Meningkatkan Umur Pakai</t>
  </si>
  <si>
    <t>10.10-11.40</t>
  </si>
  <si>
    <t>5 Pebruari 2020</t>
  </si>
  <si>
    <t>F1B014099</t>
  </si>
  <si>
    <t>Rancang Bangun KWH Meter Online Berbasis Website Menggunakan Protokol Komunikasi HTTP (Hypertext Transfer Protocol)</t>
  </si>
  <si>
    <t>20 Pebruari 2020</t>
  </si>
  <si>
    <t>F1B112006</t>
  </si>
  <si>
    <t>Rancang Bangun Aplikasi Survei Kepuasan Masyarakat pada Unit Layanan Publik di Kepolosian Daerah Nusa Tenggara Barat</t>
  </si>
  <si>
    <t>F1B015031</t>
  </si>
  <si>
    <t>Rancang Bangun Thermoelectric Sebagai Pembangkit Tenaga Listrik dari Sisa Pembuangan Air Conditioner</t>
  </si>
  <si>
    <t>21 Pebruari 2020</t>
  </si>
  <si>
    <t>F1B115013</t>
  </si>
  <si>
    <t>Kinerja Sistem Photovoltaik dan Inverter Di PV Box 1 pada PLTS 7 MWp Sengkol Lombok Tengah</t>
  </si>
  <si>
    <t>11.00-12.30</t>
  </si>
  <si>
    <t>25 Pebruari 2020</t>
  </si>
  <si>
    <t>F1B015081</t>
  </si>
  <si>
    <t>Perancangan Sistem Pembangkit Listrik Berbasis Termoelektrik dengan Incinerator Sebagai Media Penghasil Panas</t>
  </si>
  <si>
    <t>09.45-11.15</t>
  </si>
  <si>
    <t>27 Pebruari 2020</t>
  </si>
  <si>
    <t>F1B014096</t>
  </si>
  <si>
    <t>Perancangan Sistem Kontrol Pergantian Air pada Akuarium Berdasarkan Tingkat Kekeruhan Berbasis Mikrokontroler</t>
  </si>
  <si>
    <t>F1B115004</t>
  </si>
  <si>
    <t>Perancangan Routing Protokol Open Shortest Path First (OSFP) dan Routing Information Protokol  (RIPV2) pada Jaringan Komputer</t>
  </si>
  <si>
    <t>5 Maret 2020</t>
  </si>
  <si>
    <t>F1B015085</t>
  </si>
  <si>
    <t>Purwarupa Sistem Kandang Ayam Broiler Tipe Closed House Berbasis IoT</t>
  </si>
  <si>
    <t>09.15-10.45</t>
  </si>
  <si>
    <t>6 April 2020</t>
  </si>
  <si>
    <t>F1B014039</t>
  </si>
  <si>
    <t>Rancang Bangun Sistem Notifikasi dan Informasi Kecelakaan Sepeda Motor Berbasis Website dengan RASBERRY PI 2</t>
  </si>
  <si>
    <t>Secara online dengan aplikasi ZOOM</t>
  </si>
  <si>
    <t>F1B014101</t>
  </si>
  <si>
    <t>Analisa Perbandingan Performa Base Transceiver Station Pada Daerah Wisata Dan Perumahan Serta Perkantoran Pada Penyelenggara Komunikasi Di Kota Mataram</t>
  </si>
  <si>
    <t>8 April 2020</t>
  </si>
  <si>
    <t>F1B114022</t>
  </si>
  <si>
    <t>Prototype Pemrograman Game Menggunakan Godot Engine Study Kasus: Game Rubbish Man</t>
  </si>
  <si>
    <t>16 April 2020</t>
  </si>
  <si>
    <t>F1B015062</t>
  </si>
  <si>
    <t>Prediksi Volume Produksi Air Dengan Jaringan Syaraf Tiruan Backpropagation di PT. Air Minum Giri Menang Mataram</t>
  </si>
  <si>
    <t>Secara online dengan aplikasi Zoom</t>
  </si>
  <si>
    <t>F1B014052</t>
  </si>
  <si>
    <t>Penerapan Metode Fingerprint dengan Algoritma KNN pada Jaringan LoRa untuk Lokalisasi Objek Luar Ruangan</t>
  </si>
  <si>
    <t>F1B015039</t>
  </si>
  <si>
    <t>Perancang Purwarupa Pintu Garasi Otomatis dengan Kode Morse Serta Pemantau  Keamanan Menggunakan Modul ESP32Cam Berbasis Internet Of Things (IoT)</t>
  </si>
  <si>
    <t>20 April 2020</t>
  </si>
  <si>
    <t>F1B016036</t>
  </si>
  <si>
    <t>Rancang Bangun Sistem Monitoring Pertanian Hidroponik Indoor Berbasis Internet of Things (IoT)</t>
  </si>
  <si>
    <t>24 April 2020</t>
  </si>
  <si>
    <t>F1B015015</t>
  </si>
  <si>
    <t xml:space="preserve">Rancang Bangun Aplikasi Penyedia Layanan Ambulan Rumah Sakit Pendidikan Universitas Mataram Berbasis Android </t>
  </si>
  <si>
    <t>F1B016059</t>
  </si>
  <si>
    <t>Analisis Link Budget (Indoor) Untuk Koneksi Radio Wireless Local Area Network (WLAN) 802.11N dan 802.11AC dengan Pengukuran Langsung dan Pengolahan Data Menggunakan Matlab (Study Kasus : Gedung B Lantai 3 Fakultas Teknik Universitas Mataram)</t>
  </si>
  <si>
    <t>29 April 2020</t>
  </si>
  <si>
    <t>F1B115029</t>
  </si>
  <si>
    <t>Sistem Monitoring Muatan (Payload) Roket Menggunakan Perangkat Komunikasi Lora SV611</t>
  </si>
  <si>
    <t>4 Mei 2020</t>
  </si>
  <si>
    <t>F1B115018</t>
  </si>
  <si>
    <t>Perancangan Smart Lamp Berbasis Mesh Network Menggunakan Protokol Komunikasi MQTT pada ESP8266</t>
  </si>
  <si>
    <t>F1B115015</t>
  </si>
  <si>
    <t>Implementasi Kriptografi Pengaman Data Enkripsi dan Deskripsi pada Teks Pesan Dengan Menggunakan Algoritma Affine Cipher</t>
  </si>
  <si>
    <t>11 Mei 2020</t>
  </si>
  <si>
    <t>F1B016017</t>
  </si>
  <si>
    <t>Analisis Spektral Suara Napas pada Paru-paru Normal dan Penderita Asma dengan Metode K-Nearest Neighbours</t>
  </si>
  <si>
    <t>12 Mei 2020</t>
  </si>
  <si>
    <t>F1B016021</t>
  </si>
  <si>
    <t>Purwarupa Pengendali Ketinggian Air di dalam Tandon Melalui Android Berbasis Raspberry PI</t>
  </si>
  <si>
    <t>F1B016023</t>
  </si>
  <si>
    <t>Rancang Bangun Alat Klasifikasi Kualitas Telur Ayam Berbasis Pengolahan Citra</t>
  </si>
  <si>
    <t>14 Mei 2020</t>
  </si>
  <si>
    <t>F1B015049</t>
  </si>
  <si>
    <t>Perancangan Antena Mikrostrip Patch Square Array 4X1 Dengan Double Reflector Microstrip-Fed Slot Dan Defected Ground Structures Pada Frekuensi 2.45 Ghz</t>
  </si>
  <si>
    <t>15 Mei 2020</t>
  </si>
  <si>
    <t>F1B014074</t>
  </si>
  <si>
    <t>Rancang Bangun Purwarupa Sistem Keamanan Jendela dan Pintu Rumah Berbasis Internet of Things</t>
  </si>
  <si>
    <t>26 Mei 2020</t>
  </si>
  <si>
    <t>F1B116005</t>
  </si>
  <si>
    <t xml:space="preserve">Perancangan Penjejak Surya Dan Data Logger Intensitas Radiasi Berbasis Mikrokontroler </t>
  </si>
  <si>
    <t>29 Mei 2020</t>
  </si>
  <si>
    <t>F1B015009</t>
  </si>
  <si>
    <t>Rancang Bangun Sistem Informasi Pendataan Bencana Dan Pendistribusian Bantuan Bencana Alam Gempa Bumi Menggunakan Teknologi Mern Stack</t>
  </si>
  <si>
    <t>8 Juni 2020</t>
  </si>
  <si>
    <t>F1B115021</t>
  </si>
  <si>
    <t>Analysis User Experience Of Giza Online Mentoring Platform (Mentify) With A User Centered Design Approach At Giza Design Lab</t>
  </si>
  <si>
    <t>F1B015038</t>
  </si>
  <si>
    <t>Perancangan Sistem Pemantauan Lokasi Objek Pada Ruang Terbuka Berbantuan Sistem Komunikasi Lora Menggunakan Algoritma Support Vector Machine</t>
  </si>
  <si>
    <t>F1B115014</t>
  </si>
  <si>
    <t>Perancangan Sistem Monitoring Dan Notifikasi Kualitas Udara Menggunakan Sensor MQ-135 Dengan Platform Internet Of Things (IoT)</t>
  </si>
  <si>
    <t>F1B014057</t>
  </si>
  <si>
    <t>Penerapan Google Speech Api Pada Aplikasi Koreksi Pengucapan Bahasa Inggris Berbasis Android</t>
  </si>
  <si>
    <t>15 Juni 2020</t>
  </si>
  <si>
    <t>F1B015082</t>
  </si>
  <si>
    <t>Analisis Produksi Energi Pada PLTS Grid Connected 7 MWp Sengkol Lombok Tengah Dan PLTS Grid Connected 7 MWp Selong Lombok Timur</t>
  </si>
  <si>
    <t>F1B016096</t>
  </si>
  <si>
    <t>Rancang Bangun Purwarupa Pengkondisian Air Untuk  Kolam Ikan Nila Berdasarkan Pengaruh Suhu Dan PH  Berbasis Internet Of Things (IoT)</t>
  </si>
  <si>
    <t>F1B115027</t>
  </si>
  <si>
    <t>Kendali Arah Putar Motor Induksi Tiga Fasa Menggunakan PLC Omron CP1E</t>
  </si>
  <si>
    <t>16 Juni 2020</t>
  </si>
  <si>
    <t>Gede Adi Aryawan</t>
  </si>
  <si>
    <t>F1B013030</t>
  </si>
  <si>
    <t>Prototype Sistem Informasi Kuisioner Teknik Elektro Universitas Mataram</t>
  </si>
  <si>
    <t>19 Juni 2020</t>
  </si>
  <si>
    <t>Nova Hendri Kurniawan</t>
  </si>
  <si>
    <t>F1B116022</t>
  </si>
  <si>
    <t>Pengenalan Wajah Untuk Sistem Pengaman Rumah Menggunakan Metode Eigenface</t>
  </si>
  <si>
    <t>Dwi Ratnasari, S.Kom., MT.</t>
  </si>
  <si>
    <t>Yusron Rizki Ardiansyah</t>
  </si>
  <si>
    <t>F1B016103</t>
  </si>
  <si>
    <t xml:space="preserve">Rancang Bangun Sistem Pendukung Keputusan Klasifikasi Peminatan Konsentrasi Bagi Jurusan Teknik Elektro Universitas Mataram Menggunakan Logika Fuzzy Mamdani Bertingkat Berbasis Website </t>
  </si>
  <si>
    <t>Cipta Ramadhani, ST., M.Eng.</t>
  </si>
  <si>
    <t>24 Juni 2020</t>
  </si>
  <si>
    <t>F1B016091</t>
  </si>
  <si>
    <t>Analisis Penggunaan HSD-MFO Pada Pembangkit Lisrik Tenaga Diesel Di Unit Layanan Pusat Listrik-Ampenan</t>
  </si>
  <si>
    <t>F1B016027</t>
  </si>
  <si>
    <t>Pengenalan Ekspresi Wajah Untuk Rekomendasi Musik Dengan Metode Convolution Neural Network</t>
  </si>
  <si>
    <t>F1B116025</t>
  </si>
  <si>
    <t>Pengendali Kursi Roda Elektrik Dengan Softstarting Untuk Penyandang Disabilitas Kelumpuhan Kaki</t>
  </si>
  <si>
    <t>29 Juni 2020</t>
  </si>
  <si>
    <t>F1B013083</t>
  </si>
  <si>
    <t>Prototipe Rancang Bangun Pakan Ikan otomatis Berbasis Arduino Nano pada Aquarium</t>
  </si>
  <si>
    <t>30 Juni 2020</t>
  </si>
  <si>
    <t>F1B116010</t>
  </si>
  <si>
    <t>Monitoring Kondisi Penyiraman Tanaman Otomatis Berbasis IoT</t>
  </si>
  <si>
    <t>2 Juli 2020</t>
  </si>
  <si>
    <t>F1B016014</t>
  </si>
  <si>
    <t>Penerapan Metode Particle Swarm Optimization Pada Jaringan Syaraf Tiruan Backpropagation Untuk Prediksi Jumlah Investasi Tiap Sektor Perusahaan di NTB</t>
  </si>
  <si>
    <t>F1B016095</t>
  </si>
  <si>
    <t>Pemodelan Hidrologi Menggunakan Metode Geomagnetik Dengan Software MAGPICK dan MAG2DC Pada Daerah Sembalun, Lombok Timur</t>
  </si>
  <si>
    <t>F1B016086</t>
  </si>
  <si>
    <t>Analisis Pengaruh Penambahan Kapasitor Terhadap Stabilitas Tegangan Pada PT. Amman Mineral Nusa Tenggara Dengan Mengunakan Indeks Kestabilan Tegangan</t>
  </si>
  <si>
    <t>3 Juli 2020</t>
  </si>
  <si>
    <t>F1B013049</t>
  </si>
  <si>
    <t>Sistem Keamanan Sepeda Motor Menggunakan RFID dan Fingerprint dengan Sistem Peringatan Melalui SMS Gateway</t>
  </si>
  <si>
    <t>6 Juli 2020</t>
  </si>
  <si>
    <t>F1B016055</t>
  </si>
  <si>
    <t>Analisis Keandalan Sistem Distribusi 20 KV Pada Gardu Induk Kuta PT. PLN Unit Layanan Pelanggan Praya Menggunakan Metode Section Technique Dan FMEA (Failure Model And Effect Analysis)</t>
  </si>
  <si>
    <t>13.30-15.00</t>
  </si>
  <si>
    <t>7 Juli 2020</t>
  </si>
  <si>
    <t>F1B012069</t>
  </si>
  <si>
    <t>Rancang Bangun Point Of Sale Berbasis Android (Studi Kasus Mebel Selaparang)</t>
  </si>
  <si>
    <t>8 Juli 2020</t>
  </si>
  <si>
    <t>F1B016087</t>
  </si>
  <si>
    <t>Prototipe Sistem Konversi Energi Angin (SKEA) Menggunakan Turbin Angin Poros Vertikal Tipe Savonius</t>
  </si>
  <si>
    <t>9 Juli 2020</t>
  </si>
  <si>
    <t>F1B014073</t>
  </si>
  <si>
    <t>Pengukuran Dan Monitoring Pada Tangki Bahan Bakar  Berbasis Website Menggunakan NODEMCU ESP 8266</t>
  </si>
  <si>
    <t>13 Juli 2020</t>
  </si>
  <si>
    <t>F1B113022</t>
  </si>
  <si>
    <t>Rancang Bangun Prototipe Mesin Penetas Telur Otomatis Berbasis Arduino Uno</t>
  </si>
  <si>
    <t>F1B015058</t>
  </si>
  <si>
    <t>Perancangan Pengisi Baterai Berbasis Buckboost Konverter Menggunakan FOSS (Free Open Source Software) NGSPICE</t>
  </si>
  <si>
    <t>14 Juli 2020</t>
  </si>
  <si>
    <t>F1B016041</t>
  </si>
  <si>
    <t>Pemodelan Bawah Permukaan Prospek Panas Bumi Sembalun Lombok Timur Berdasarkan Analisis Data Magnetik Dengan Software Oasis Montaj</t>
  </si>
  <si>
    <t>17 Juli 2020</t>
  </si>
  <si>
    <t>F1B015022</t>
  </si>
  <si>
    <t>Analisis Tegangan Sistem PLTS 12 Dan 24 VDC Untuk Rumah Dengan Konsumsi Daya Rendah</t>
  </si>
  <si>
    <t>23 Juli 2020</t>
  </si>
  <si>
    <t>F1B015080</t>
  </si>
  <si>
    <t>Analisis Citra Satelit Menggunakan Metode Supervised Classification Maximum Likelihood Pada Pemetaan Tutupan Lahan Di Taman Nasional Bukit Barisan Selatan (TNBBS)</t>
  </si>
  <si>
    <t>28 Juli 2020</t>
  </si>
  <si>
    <t>F1B016085</t>
  </si>
  <si>
    <t>Perancangan Dan Pembuatan Alat Water Meter Digital Dan Nilai Bayar Berbasis Internet Of Thinks (IoT)</t>
  </si>
  <si>
    <t>F1B116032</t>
  </si>
  <si>
    <t>Rancang Bangun Alat Pemberi Makan, Minum, Dan Monitoring Sisa Pakan Kucing Berbasis Internet Of Things (IoT)</t>
  </si>
  <si>
    <t>3 Agustus 2020</t>
  </si>
  <si>
    <t>F1B016065</t>
  </si>
  <si>
    <t>Optimasi Intensitas Cahaya Dan Suhu Permukaan Panel Surya Dengan Solar Tracking Dan Water Cooling Dapat Meningkatkan Daya Keluaran Panel Surya</t>
  </si>
  <si>
    <t>4 Agustus 2020</t>
  </si>
  <si>
    <t>F1B015047</t>
  </si>
  <si>
    <t>Implementasi Steganografi Metode Phase Coding pada Media Audio MP3 Menggunakan Pengkodean Direct Sequence Spread Spectrum (DSSS)</t>
  </si>
  <si>
    <t>5 Agustus 2020</t>
  </si>
  <si>
    <t>F1B016075</t>
  </si>
  <si>
    <t>Prototipe Bilah Adaptif Pada Pembangkit Listrik Tenaga Bayu Skala Kecil Type Horizontal Berbasis Mikrokontroller</t>
  </si>
  <si>
    <t>F1B014097</t>
  </si>
  <si>
    <t>Rancang Bangun Tempat Sampah Pintar Dengan Dengan Sensor Ultrasonik Hc-Sr04 Berbasis Arduino Uno Atmega 328</t>
  </si>
  <si>
    <t>6 Agustus 2020</t>
  </si>
  <si>
    <t>F1B016057</t>
  </si>
  <si>
    <t>Rancang Bangun Proton Precession Magnetometer Bebrbasis Mikrokontroler Atmega328</t>
  </si>
  <si>
    <t>19 Agustus 2020</t>
  </si>
  <si>
    <t>F1B014008</t>
  </si>
  <si>
    <t>Perancangan Purwarupa Sistem Monitoring Pasang Surut Air Laut Dan Peringatan Dini Tsunami Menggunakan Sensor HC-SR04 Berbasis Arduino Uno</t>
  </si>
  <si>
    <t>28 Agustus 2020</t>
  </si>
  <si>
    <t>F1B013093</t>
  </si>
  <si>
    <t>Analisis Pengaturan Kecepatan Motor DC Shunt Berbasis Penyearah Terkontrol</t>
  </si>
  <si>
    <t>31 Agustus 2020</t>
  </si>
  <si>
    <t>F1B016083</t>
  </si>
  <si>
    <t>Implementasi Data Mining Dengan Algoritma Naïve Bayes Untuk Prediksi Mahasiswa Drop Out Di Jurusan Teknik Elektro Universitas Mataram</t>
  </si>
  <si>
    <t>2 September 2020</t>
  </si>
  <si>
    <t>F1B114011</t>
  </si>
  <si>
    <t>Implementasi Sistem Inventori Manajemen Aset (Simas) Pada Kantor BPKAD Kota Mataram</t>
  </si>
  <si>
    <t>11 September 2020</t>
  </si>
  <si>
    <t>F1B015087</t>
  </si>
  <si>
    <t>Sistem Monitoring Dan Kontrol Penerangan Jalan Umum (PJU) Menggunakan Jaringan Komunikasi Lora Berbasis Internet Of Things (IoT)</t>
  </si>
  <si>
    <t>F1B013060</t>
  </si>
  <si>
    <t>Analisis Perbandingan Layanan QoS (Quality of Service) pada Jaringan 4G di Universitas Mataram</t>
  </si>
  <si>
    <t>F1B115034</t>
  </si>
  <si>
    <t>Desain Kapasitas Pembangkit Listrik Tenaga Surya Rooftop Di Gedung C Fakultas Teknik Universitas Mataram</t>
  </si>
  <si>
    <t>F1B116009</t>
  </si>
  <si>
    <t>Analisis Sistem Eksitasi Statis Generator Pada PLTU Sumbawa Barat 2X7 MW Unit 1</t>
  </si>
  <si>
    <t>15 September 2020</t>
  </si>
  <si>
    <t>F1B115012</t>
  </si>
  <si>
    <t>Perancangan Purwarupa Monitoring Pemberian Pakan dan Minum Kucing Menggunakan Protokol Komunikasi MQTT pada Nodemcu ESP8266</t>
  </si>
  <si>
    <t>F1B013047</t>
  </si>
  <si>
    <t>Perbandingan Kinerja CPU  Dengan atau Tanpa GPU Dalam Pemrosesan Gambar Menggunakan Metode Convolusional Neural Network</t>
  </si>
  <si>
    <t>22 September 2020</t>
  </si>
  <si>
    <t>F1B016067</t>
  </si>
  <si>
    <t>Desain Dan Kontrol Buck Converter Bertingkat Untuk Transformator Distribusi</t>
  </si>
  <si>
    <t>23 September 2020</t>
  </si>
  <si>
    <t>F1B212080</t>
  </si>
  <si>
    <t xml:space="preserve">Rancang Bangun Penggunaan VLAN Bridging dan Teknik Bonding Mikrotik sebagai Implementasi Optimalisasi Jaringan Cyber Kampus </t>
  </si>
  <si>
    <t>F1B115023</t>
  </si>
  <si>
    <t xml:space="preserve">Rancang Bangun Sistem Pendukung Keputusan Kenaikan Jabatan Dosen Universitas Muhammadyah Mataram Menggunakan Logika Fuzzy Analitical Hierarchy Process (Ahp) Berbasis Website </t>
  </si>
  <si>
    <t>30 September 2020</t>
  </si>
  <si>
    <t>F1B115005</t>
  </si>
  <si>
    <t>Rancang Bangun Aplikasi Pemantauan Perkembaangan Gizi Bayi Berbasis Mobile Apps</t>
  </si>
  <si>
    <t>F1B014079</t>
  </si>
  <si>
    <t>Rancang Bangun Ventilasi Otomatis Menggunakan Sensor Suhu Berbasis Mikrokontroler</t>
  </si>
  <si>
    <t>F1B014018</t>
  </si>
  <si>
    <t>Desain Dan Realisasi Antena Mikrostrip Patch E-Shape 2X2 Dengan Double Reflektor Di Frekuensi 2,45 Ghz Untuk Aplikasi Wi-Fi</t>
  </si>
  <si>
    <t>6 Oktober 2020</t>
  </si>
  <si>
    <t>F1B014027</t>
  </si>
  <si>
    <t>Rancang Bangun Sistem Pemantauan Cuaca Berbasis Protokol MQTT</t>
  </si>
  <si>
    <t>8 Oktober 2020</t>
  </si>
  <si>
    <t>F1B014066</t>
  </si>
  <si>
    <t>Rancang Bangun Alat Uji Motor Stepper Berbasis Mikrokontroler</t>
  </si>
  <si>
    <t>9 Oktober 2020</t>
  </si>
  <si>
    <t>F1B016033</t>
  </si>
  <si>
    <t>Rancang Bangun Game Action 2D Berbasis Android Dengan Perkembangan Parameter “Health Point” Otomatis Menggunakan Logika Fuzzy.</t>
  </si>
  <si>
    <t>F1B016069</t>
  </si>
  <si>
    <t>Penerapan Kombinasi Pemodelan PMSG 12S8P Menggunakan Software Magnet Infolytika 7.5 Pada Pembangkit Listik Tenaga Bayu Di Nusa Tenggara Barat</t>
  </si>
  <si>
    <t>12 Oktober 2020</t>
  </si>
  <si>
    <t>F1B015083</t>
  </si>
  <si>
    <t>Analisis Pergeseran Garis Pantai Di Wilayah Pesisir Kabupaten Lombok Utara Dengan Metode Weighted Normalized Difference Water Index (WNDWI) Dan Deteksi Tepi Canny Pada Citra Landsat 8</t>
  </si>
  <si>
    <t>F1B012005</t>
  </si>
  <si>
    <t>Evaluasi Kelayakan Instalasi Listrik Dan Perancangan PLTS On Grid Pada Masjid Berkapasitas 2200 VA Menggunakan Software PVSYT Studi Kasus Masjid Baiturrahman</t>
  </si>
  <si>
    <t>13 Oktober 2020</t>
  </si>
  <si>
    <t>F1B115025</t>
  </si>
  <si>
    <t>Analisis Konsumsi Bahan Bakar Dan Biaya Produksi Energi Listrik Di PLTU Jeranjang</t>
  </si>
  <si>
    <t>19 Oktober 2020</t>
  </si>
  <si>
    <t>F1B116030</t>
  </si>
  <si>
    <t>Penambahan Batang Elektroda Pada Pentanahan Tower Telekomunikasi Untuk Menurunkan Nilai Tahanan Pentanahan</t>
  </si>
  <si>
    <t>21 Oktober 2020</t>
  </si>
  <si>
    <t>F1B017042</t>
  </si>
  <si>
    <t>Uji Kelayakan Minyak Biji Ketapang Sebagai Bahan Isolasi Cair Transformator</t>
  </si>
  <si>
    <t>23 Oktober 2020</t>
  </si>
  <si>
    <t>F1B116033</t>
  </si>
  <si>
    <t>Analisis Model Peramalan Kebutuhan Energi Listrik Di Wilayah Nusa Tenggara Barat</t>
  </si>
  <si>
    <t>16.00-17.30</t>
  </si>
  <si>
    <t>F1B016046</t>
  </si>
  <si>
    <t>Rancang Bangun Proteksi Undervoltage dan Overvoltage Jaringan Tegangan Rendah 1 Fasa Berbasis Internet of Things (IoT)</t>
  </si>
  <si>
    <t>F1B116021</t>
  </si>
  <si>
    <t>Alat Pengendalian Suhu Dan Kelembapan Serta Pemerataan Distribusi Udara Pada Oven Tembakau</t>
  </si>
  <si>
    <t>F1B016042</t>
  </si>
  <si>
    <t>Analisis Susut Umur Transformator Distribusi Berdasarkan Pengaruh Suhu Akibat Pembebanan</t>
  </si>
  <si>
    <t>2 Nopember 2020</t>
  </si>
  <si>
    <t>F1B016093</t>
  </si>
  <si>
    <t>Perancangan Boost Konverter Sebagai Stabilizer Tegangan Untuk Meningkatkan Efisiensi Daya Panel Surya</t>
  </si>
  <si>
    <t>6 Nopember 2020</t>
  </si>
  <si>
    <t>F1B016028</t>
  </si>
  <si>
    <t xml:space="preserve">Perancangan Sistem Rekomendasi Dosen Pembimbing Tugas Akhir Berdasarkan Minat Dengan Menggunakan Metode Analitic Hierarchy Process (AHP) Di Jurusan Teknik Elektro Universitas Mataram </t>
  </si>
  <si>
    <t>9 Nopember 2020</t>
  </si>
  <si>
    <t>F1B016060</t>
  </si>
  <si>
    <t>Perancangan Sistem Pendukung Keputusan Untuk Menentukan Konsentrasi pada Jurusan Teknik Elektro Universitas Mataram dengan Metode Simple Additive Weighting (SAW)</t>
  </si>
  <si>
    <t>13 Nopember 2020</t>
  </si>
  <si>
    <t>F1B016050</t>
  </si>
  <si>
    <t xml:space="preserve">Rancang Bangun “SDKU Online” Sebagai Media Pendukung Belajar Mengajar Sekolah Dasar Berbasis Web </t>
  </si>
  <si>
    <t>F1B116007</t>
  </si>
  <si>
    <t>Prototype Pengendali Pintu Air Otomatis Pada Saluran Irigasi Berbasis Mikrokontroller ESP 32</t>
  </si>
  <si>
    <t>17 Nopember 2020</t>
  </si>
  <si>
    <t>F1B017049</t>
  </si>
  <si>
    <t>Pemetaan Potensi PLTS Rooftop dan Ground Berbasis Geografical Information System di Provinsi Nusa Tenggara Barat</t>
  </si>
  <si>
    <t>26 Nopember 2020</t>
  </si>
  <si>
    <t>F1B115026</t>
  </si>
  <si>
    <t>Regulasi Tegangan Untuk Lampu LED Pada Sistem Kelistrikan DC 12V</t>
  </si>
  <si>
    <t>7 Desember 2020</t>
  </si>
  <si>
    <t>F1B014056</t>
  </si>
  <si>
    <t>Menentukan Luas Objek Citra Dengan Teknik Deteksi Warna</t>
  </si>
  <si>
    <t>8 Desember 2020</t>
  </si>
  <si>
    <t>F1B117017</t>
  </si>
  <si>
    <t>Analisis Diferensiasi Big Data Geomagnetik Sebagai Prekursor Gempa Lombok Dengan GUI (Graphic User Interface) Matlab</t>
  </si>
  <si>
    <t>12 Januari 2021</t>
  </si>
  <si>
    <t>F1B114017</t>
  </si>
  <si>
    <t>Rancang Bangun Non-Inverting Buck-Boost Converter (NIBB) pada Sistem PLTS Rumah Tangga</t>
  </si>
  <si>
    <t>024</t>
  </si>
  <si>
    <t>F1B017051</t>
  </si>
  <si>
    <t>Perancangan Pendeteksi Suhu Badan Sebagai Deteksi Dini Covid-19</t>
  </si>
  <si>
    <t>F1B016004</t>
  </si>
  <si>
    <t>Pemetaan Potensi Energi Biomassa Dari Limbah Pertanian Di Nusa Tenggara Barat</t>
  </si>
  <si>
    <t>F1B017032</t>
  </si>
  <si>
    <t>Rancang Bangun Sistem Pengaman dan Monitoring Kendaraan Bermotor</t>
  </si>
  <si>
    <t>F1B015033</t>
  </si>
  <si>
    <t>Rancang Bangun Sistem Monitoring Ketinggian Air Pada Bendungan PLTMH Segara Menggunakan SV611 Berbasis Internet of Things (IoT)</t>
  </si>
  <si>
    <t>F1B016011</t>
  </si>
  <si>
    <t>Asisten Virtual Untuk Perencanaan Instalasi Listrik Tegangan Rendah Menggunakan Bahasa Pemrograman Python Berbasis Aplikasi Telegram</t>
  </si>
  <si>
    <t>F1B016092x</t>
  </si>
  <si>
    <t>Prototype Sistem Infomasi Ketersediaan Slot Parkir Berbasis IoT (Internet Of Things)</t>
  </si>
  <si>
    <t>F1B016009</t>
  </si>
  <si>
    <t>Rancang Bangun Purwarupa Smart Cage (Kandang) Pada Ternak Ayam Broiler Berbasis Internet Of Things (IoT)</t>
  </si>
  <si>
    <t>F1B017085</t>
  </si>
  <si>
    <t>Analisis Jatuh Tegangan Dan Rugi Daya Setelah Pemerataan Beban Pada Transformator Distribusi</t>
  </si>
  <si>
    <t>F1B015071</t>
  </si>
  <si>
    <t>Analisis Pengujian Kapasitas Baterai Charge 24 Volt Pada PLTD Paokmotong Lombok Timur</t>
  </si>
  <si>
    <t>F1B015059</t>
  </si>
  <si>
    <t>Rancang Bangun Prototype Alat Penyortir Kualitas Buah Manggis Portable Berdasarkan Nilai Redaman Pada Gelombang Mikro</t>
  </si>
  <si>
    <t>F1B016018</t>
  </si>
  <si>
    <t>Analisis Koordinasi Sistem Proteksi Dengan Memperhatikan Busur API Pada PT. Amman Mineral Nusa Tenggara</t>
  </si>
  <si>
    <t>F1B012030</t>
  </si>
  <si>
    <t>Implementasi Application Programming Interface Untuk Integrasi Data Pembayaran Toko Cahaya Meubel Dengan Toko Selaparang Meubel</t>
  </si>
  <si>
    <t>F1B016025</t>
  </si>
  <si>
    <t>Sistem Monitoring Parameter Tanah pH Dan Kelembaban Pada Tanaman Stroberi Di Sembalun Berbasis Internet of Thing (IoT)</t>
  </si>
  <si>
    <t>F1B016020</t>
  </si>
  <si>
    <t>Rancang Bangun Purwarupa Monitoring dan Otomatisasi Greenhouse Berbasis IoT</t>
  </si>
  <si>
    <t>F1B017090</t>
  </si>
  <si>
    <t>Analisis Sympathetic Trip Pada 3 (Tiga) Penyulang Di Gardu Induk Tanjung Sistem Kelistrikan Lombok</t>
  </si>
  <si>
    <t>163A</t>
  </si>
  <si>
    <t>F1B017062</t>
  </si>
  <si>
    <t>Rancang Bangun Sistem Pemantauan Daya Listrik Berbasis Android Menggunakan Teknologi React Native</t>
  </si>
  <si>
    <t>F1B014009</t>
  </si>
  <si>
    <t>Rancang Bangun Sistem Kontrol Kekeruhan Air dan Pakan Otomatis Pada Akuarium Berbasis Mikrokontroler</t>
  </si>
  <si>
    <t>F1B016090</t>
  </si>
  <si>
    <t>Pengembangan Aplikasi Bimbingan Skripsi Online Bagi Jurusan Teknik Elektro Universitas Mataram Berbasis Website</t>
  </si>
  <si>
    <t>F1B016035</t>
  </si>
  <si>
    <t>Rancang Bangun Alat Klasifikasi Buah Tomat Berdasarkan Tingkat Kematangan Serta Ukuran Berbasis Pengolahan Citra Tomat</t>
  </si>
  <si>
    <t>14.30-16.00</t>
  </si>
  <si>
    <t>F1B117023</t>
  </si>
  <si>
    <t>Analisis Potensi Energi Angin Sebagai Energi Alternatif Pembangkit Listrik Tenaga Bayu Skala Mikro  Di Kabupaten Dompu</t>
  </si>
  <si>
    <t>F1B017038</t>
  </si>
  <si>
    <t>Analisis Pengaruh Debit Air Terhadap Daya Output Pada Pembangkit Listik Tenaga Minihidro (PLTM) Segara Lombok Utara</t>
  </si>
  <si>
    <t>F1B017079</t>
  </si>
  <si>
    <t>Purwarupa Stetoskop Digital Terintegrasi Rekam Medis</t>
  </si>
  <si>
    <t>F1B113011</t>
  </si>
  <si>
    <t>Analisa Tegangan Induksi Disekitar Islamic Center Saat Tersambar Petir</t>
  </si>
  <si>
    <t>F1B117025</t>
  </si>
  <si>
    <t>Rancang Bangun Sistem Monitoring Resistansi Pentanahan Menggunakan Arduino Uno</t>
  </si>
  <si>
    <t>F1B016013</t>
  </si>
  <si>
    <t>Perancangan Sistem Prediksi Waktu Kelulusan Mahasiswa Menggunakan Algoritma C4.5</t>
  </si>
  <si>
    <t>F1B117040</t>
  </si>
  <si>
    <t>Sistem Pengujian Kerusakan Baterai Lithium – Ion 18650</t>
  </si>
  <si>
    <t>F1B017091</t>
  </si>
  <si>
    <t>Analisis Ekonomis Pembangkit Listrik Tenaga Surya On-Grid 10 KWp Menggunakan Homer Di Universitas Al-Azhar Mataram</t>
  </si>
  <si>
    <t>F1B017009</t>
  </si>
  <si>
    <t>Rancang Bangun Instrumen Pengukuran Berbasis Arduino Nano Untuk Pengujian Generator Magnet Permanen Contra-Rotating Axial Flux</t>
  </si>
  <si>
    <t>F1B117041</t>
  </si>
  <si>
    <t xml:space="preserve">Rancang Bangun Purwarupa Pengendalian Suhu Pada Fermentasi Tempe Berbasis Mikrokontroler </t>
  </si>
  <si>
    <t>F1B115031</t>
  </si>
  <si>
    <t>Rancang Bangun Sistem Monitoring Level Ketinggian Air pada Bendungan Batujai Berbasis Internet Of Things (IoT) Menggunakan Perangkat Komunikasi LoRa</t>
  </si>
  <si>
    <t>F1B017086</t>
  </si>
  <si>
    <t>Analisis Aliran Daya Sistem Kelistrikan 150 kV dan 70 kV Bima-Sumbawa Menggunakan Software ETAP 12.6</t>
  </si>
  <si>
    <t>07.45-09.15</t>
  </si>
  <si>
    <t>F1B115020</t>
  </si>
  <si>
    <t>Sistem Informasi Penyusun Ransum Pakan Ternak Berbasis Web Menggunakan Aplikasi Java Script Dan Php Mysql</t>
  </si>
  <si>
    <t>F1B115009</t>
  </si>
  <si>
    <t>Identifikasi Penyebab Losses Energi Listrik Akibat Gangguan Jaringan Distribusi Menggunakan Metode Fault Tree Analysis dan Failure Mode and Effect Analysis di PT. PLN (Persero) Area Mataram</t>
  </si>
  <si>
    <t>F1B016092</t>
  </si>
  <si>
    <t>F1B017061</t>
  </si>
  <si>
    <t>Purwarupa Sistem Peringatan Dini Bencana Tsunami Secara Jarak Jauh</t>
  </si>
  <si>
    <t>15.00-16.30</t>
  </si>
  <si>
    <t>F1B017030</t>
  </si>
  <si>
    <t>Rancang Bangun Alat Monitoring Elektrokardiogram (EKG) Portabel Berbasis Arduino</t>
  </si>
  <si>
    <t>F1B014075</t>
  </si>
  <si>
    <t>Simulasi VTP Menggunakan Tree Tier Arsitecture Network Berdasarkan Keanggotaan Port</t>
  </si>
  <si>
    <t>F1B016039</t>
  </si>
  <si>
    <t xml:space="preserve">Analisis Data Geomagnetik Dengan Metode Polarisasi Untuk Prekursor Gempa Bumi Skala Besar Difukushima Jepang </t>
  </si>
  <si>
    <t>F1B017004</t>
  </si>
  <si>
    <t>Tinjauan Kondisi Eksisting Dan Perbaikan Unjuk Kerja Interkoneksi Transmisi 150 kV Sistem Kelistrikan Lombok</t>
  </si>
  <si>
    <t>F1B117013</t>
  </si>
  <si>
    <t>Unjuk Kerja Sistem Pentanahan Menara Transmisi Terhadap Sambaran Petir Berakibat Backflashover Pada SUTT 150 kV  (Studi Kasus Line GI Ampenan – GI Jeranjang)</t>
  </si>
  <si>
    <t>F1B117020</t>
  </si>
  <si>
    <t>Analisis Kontingensi Sistem Kelistrikan Lombok 150 kV Akibat Lepasnya Pembangkit</t>
  </si>
  <si>
    <t>F1B017052</t>
  </si>
  <si>
    <t>Rancang Bangun Termometer Portabel Dengan Menggunakan  Smartphone</t>
  </si>
  <si>
    <t>F1B017070</t>
  </si>
  <si>
    <t>Perbaikan Waktu Respon Transien MPPT Fotovoltaik Berbasis Boost Converter Akibat Perubahan Iradiasi Menggunakan ANFIS</t>
  </si>
  <si>
    <t>F1B014060</t>
  </si>
  <si>
    <t>Pengenalan Wajah Menggunakan Metode Convolutional Neural Network (CNN)</t>
  </si>
  <si>
    <t>F1B017046</t>
  </si>
  <si>
    <t>Analisis Efisiensi Thermal Pada Pembangkit Listrik Tenaga Panas Bumi di PT. Cogindo Unit PLTP Ulumbu 4x2,5 MW</t>
  </si>
  <si>
    <t>F1B015060</t>
  </si>
  <si>
    <t>Sistem Monitoring Pengendalian Pengairan Sawah Menggunakan Sistem Komunikasi LoRa Berbasis Internet Of Things (IoT)</t>
  </si>
  <si>
    <t>F1B016015</t>
  </si>
  <si>
    <t>Desain Solid State Transformer Step Up Pada Keluaran PLTS On Grid  Menggunakan Simulink Matlab</t>
  </si>
  <si>
    <t>F1B016040</t>
  </si>
  <si>
    <t>Rancang Bangun Alat Monitoring Daya Listrik Terpakai Berbasis Internet of Things (IoT)</t>
  </si>
  <si>
    <t>F1B017097</t>
  </si>
  <si>
    <t>Perencanaan Letak Recloser Untuk Peningkatan Keandalan Penyulang Sistem Distribusi Tenaga Listrik</t>
  </si>
  <si>
    <t>F1B017019</t>
  </si>
  <si>
    <t>Perancangan Sistem Smart Charger Untuk Baterai Lithium-Ion 18650</t>
  </si>
  <si>
    <t>F1B114007</t>
  </si>
  <si>
    <t>Rancang Bangun Aplikasi Sistem Informasi Manajemen Usaha Pengolahan Dan Penjualan Kayu Rimba Berbasis Website Pada U.D Pinang Mas</t>
  </si>
  <si>
    <t>F1B017089</t>
  </si>
  <si>
    <t>Rancang Bangun Sistem Monitoring Motor Brushless DC (BLDC) Berbasis Android</t>
  </si>
  <si>
    <t>F1B017035</t>
  </si>
  <si>
    <t>Sistem Pakar Diagnosis Penyakit pada Tanaman Padi Dengan Metode Forward Chaining Berbasis Website</t>
  </si>
  <si>
    <t>F1B017005</t>
  </si>
  <si>
    <t>Rancang Bangung Sistem Kontrol Pengairan Lahan Pada Tanaman Cabai Rawit (Capsicum Annum L.) Berbasis  IoT</t>
  </si>
  <si>
    <t>F1B017081</t>
  </si>
  <si>
    <t>Analisis Anomali Sinyal Geomagnetik Menggunakan Metode Defrended Fluctuation Analysis (DFA) pada Gempa Bumi Magnitudo 7,0 di Lombok, NTB</t>
  </si>
  <si>
    <t>F1B117006</t>
  </si>
  <si>
    <t>Implementasi Pengawasan Dan Penyiraman Otomatis Dengan Protokol MQTT Pada Budidaya Cacing Tanah Berbasis Internet of Things</t>
  </si>
  <si>
    <t>F1B016094</t>
  </si>
  <si>
    <t>Analisis Dependensi Intensitas Radiasi dan Temperatur Permukaan Modul Terhadap Produksi Energi Pada PLTS 7 MWp Pringgabaya</t>
  </si>
  <si>
    <t>F1B017059</t>
  </si>
  <si>
    <t>Rancang Bangun Alat Pengukur Kekeruhan Air dan Ketinggian Air Berbasis IoT di Reservoir PT.AMGM</t>
  </si>
  <si>
    <t>F1B017066</t>
  </si>
  <si>
    <t xml:space="preserve">Rancang Bangun Sistem Pemantau Kondisi Fisiologis Pasien Pada Rumah Sakit Berbasis Web </t>
  </si>
  <si>
    <t>F1B117012</t>
  </si>
  <si>
    <t>Prototype Smart Home Dengan Konsep Internet Of Thing Menggunakan Arduino Berbasis Web</t>
  </si>
  <si>
    <t>F1B117003</t>
  </si>
  <si>
    <t>Perancangan Jaringan Fiber To The Home (FTTH) dengan Teknologi GPON Di Desa Songkar, Kecamatan Moyo Utara, Kabupaten Sumbawa</t>
  </si>
  <si>
    <t>F1B118064</t>
  </si>
  <si>
    <t>Klasifikasi SMS Berbahasa Indonesia Menggunakan Algoritma LSTM</t>
  </si>
  <si>
    <t>F1B117001</t>
  </si>
  <si>
    <t>Pengaturan Kecepatan Motor Brushless DC Menggunakan Teknik Self Tuning Hybrid Fuzzy PID Kontroler</t>
  </si>
  <si>
    <t>F1B016097</t>
  </si>
  <si>
    <t>Analisis Area Blank Spot di Fakultas Teknik Universitas Mataram Menggunakan Metode Drive Test</t>
  </si>
  <si>
    <t>F1B117036</t>
  </si>
  <si>
    <t>Perancangan Detektor Berbasis Arduino Uno Lokasi Gangguan Hubung Singkat Fasa ke Tanah Saluran Udara Tegangan Menengah</t>
  </si>
  <si>
    <t>F1B017075</t>
  </si>
  <si>
    <t>Karakteristik Kebiasaan Seseorang Yang Potensial Terkena Covid-19 Dengan Metode Jaringan Syaraf Tiruan</t>
  </si>
  <si>
    <t>F1B017037</t>
  </si>
  <si>
    <t>Rancangan Bangun Sistem Smart Home Berbasis Internet of Things dan Android</t>
  </si>
  <si>
    <t>F1B017076</t>
  </si>
  <si>
    <t>Sistem Infotmasi Pariwisata Kabupaten Bima Berbasis Website Menggunakan PSO (Particle Swarm Optimization)</t>
  </si>
  <si>
    <t>F1B014051</t>
  </si>
  <si>
    <t>ANALISIS LINK BUDGET (INDOOR DAN OUTDOOR) WIRELESS  LOCAL AREA NETWORK (WLAN) 802.11ac DENGAN METODE  ITU-R(P.1238-10) (STUDI KASUS: GEDUNG B LANTAI 2 DAN 3 (INDOOR) SERTA JALAN ANTARA GEDUNG A DAN B (OUTDOOR) FAKULTAS TEKNIK UNIVERSITAS MATARAM )</t>
  </si>
  <si>
    <t>F1B117029</t>
  </si>
  <si>
    <t>Perancangan Purwarupa Pembangkit Ozon Portable</t>
  </si>
  <si>
    <t>F1B116029</t>
  </si>
  <si>
    <t>Implementasi Hardening Web Server Dengan Metode Modsecurity Dan Mod_Evasive</t>
  </si>
  <si>
    <t>F1B017082</t>
  </si>
  <si>
    <t>Analisis Quality Of Service (QoS) Jaringan 4G Dengan Metode Drive Test Pada Kondisi Outdoor Menggunakan Aplikasi G-Nettrack Pro di Lombok Epicentrum Mall</t>
  </si>
  <si>
    <t>F1B017096</t>
  </si>
  <si>
    <t>Peramalan Jumlah Permintaan Darah Menggunakan Metode  Jaringan Syaraf Tiruan Model Backpropagation Neural  Network (BNN) di UTD PMI Kabupaten Lombok Barat</t>
  </si>
  <si>
    <t>F1B117015</t>
  </si>
  <si>
    <t>Teknik Modulasi Multi Carrier Pada Inverter 3 Phasa Dengan Aneka Beban</t>
  </si>
  <si>
    <t>F1B017065</t>
  </si>
  <si>
    <t>Rancang Bangun Sistem Monitoring Fermentasi MOL(Mikroorganisme Lokal) Berbasis Internet of Things (IoT)</t>
  </si>
  <si>
    <t>F1B017050</t>
  </si>
  <si>
    <t>Rancang Bangun Purwarupa Sistem Irigasi Cerdas Tanaman Buah Anggur Berbasis Logika Fuzzy</t>
  </si>
  <si>
    <t>F1B017016</t>
  </si>
  <si>
    <t>Rancang Bangun Sisten Pengontrol Lampu Dan Kipas Dengan Konsep Internet Of Things (IoT) Berbasis Google Assistant</t>
  </si>
  <si>
    <t>F1B017048</t>
  </si>
  <si>
    <t>Pengaturan Kecepatan Motor Induksi Berbasis Teknik Modulasi Carrier Base dengan Kendali Fuzzy Logic</t>
  </si>
  <si>
    <t>F1B017057</t>
  </si>
  <si>
    <t>Rancang Bangun Inkubator Penetas Telur Otomatis Dengan Pemantauan Temperatur Berbasis IoT</t>
  </si>
  <si>
    <t>F1B118010</t>
  </si>
  <si>
    <t>Pengaruh Debit Air Dan Curah Hujan Terhadap Produksi Energi Listrik  Pada Pembangkit Listrik Tenaga Minihidro (PLTM) Kokok Putih, Kabupaten Lombok Timur</t>
  </si>
  <si>
    <t>F1B017063</t>
  </si>
  <si>
    <t>Rancang Bangun Alat Magnetic Stirrer Berbasis Mikrokontroler</t>
  </si>
  <si>
    <t>F1B017080</t>
  </si>
  <si>
    <t>Rancang Bangun Notifikasi Suhu Tubuh Melalui Face Shiled Digital Menggunakan Transmiter LoRa 433MHz</t>
  </si>
  <si>
    <t>F1B017034</t>
  </si>
  <si>
    <t>Implementasi Augmented Reality Sebagai Panduan Pengenalan Jalur Evakuasi Dan Penentuan Titik Kumpul Menggunakan Metode Algoritma Dijkstra (Studi Kasus : Fakultas Teknik Universitas Mataram)</t>
  </si>
  <si>
    <t>F1B017015</t>
  </si>
  <si>
    <t>Penentuan Lokasi Access Point Menggunakan Algoritma Genetika</t>
  </si>
  <si>
    <t>F1B017039</t>
  </si>
  <si>
    <t>Analisis Kinerja Mikroprosesor Xtensa LX6 pada Aplikasi Jaringan Saraf Tiruan</t>
  </si>
  <si>
    <t>F1B017072</t>
  </si>
  <si>
    <t>Analisis Motor Induksi Berbasis Vektor Kontrol Dengan Teknik Modulasi Carrier Based Pulse Width Modulation (CBPWM)</t>
  </si>
  <si>
    <t>F1B118001</t>
  </si>
  <si>
    <t>Analisis Kinerja PLTS Sengkol 7MWp Berdasarkan Daya Yang di Hasilkan Modul Surya</t>
  </si>
  <si>
    <t>F1B016080</t>
  </si>
  <si>
    <t>Analisis Jaringan Distribusi Tegangan Rendah Pada Pembangkit Listrik Tenaga Mikro Hidro (PLTMH) Tepal</t>
  </si>
  <si>
    <t>F1B116001</t>
  </si>
  <si>
    <t>Aplikasi Software Octave Dalam Analisis Rangkaian Listrik</t>
  </si>
  <si>
    <t>F1B116016</t>
  </si>
  <si>
    <t>Prototype Sistem Monitoring Pendeteksi Asap Rokok Berbasi IoT ( Internet Of Thinks )</t>
  </si>
  <si>
    <t>F1B016012</t>
  </si>
  <si>
    <t>Pendeteksi Gas Metana Menggunakan Sensor MQ4 pada Sampah Organik</t>
  </si>
  <si>
    <t>004</t>
  </si>
  <si>
    <t>F1B117024</t>
  </si>
  <si>
    <t>Rancang Bangun Alat Pengering Kerupuk Menggunakan Fuzzy Logic Berbasis Mikrokontroler</t>
  </si>
  <si>
    <t>018</t>
  </si>
  <si>
    <t>F1B015046</t>
  </si>
  <si>
    <t>Desain Ulang ( Redesign ) Motor Listrik Satu Fasa Untuk Minimalisir Kerusakan Berbasis Mikrokontroler</t>
  </si>
  <si>
    <t>066</t>
  </si>
  <si>
    <t>F1B014047</t>
  </si>
  <si>
    <t>Rancang Bangun Sistem Presensi Pegawai Menggunakan RFID dan ESP8266 Berbasis Website</t>
  </si>
  <si>
    <t>08.000-10.0</t>
  </si>
  <si>
    <t>070</t>
  </si>
  <si>
    <t>F1B014095</t>
  </si>
  <si>
    <t>Rancang Bangun Automatic Main Failure  Dan Automatic Transfer Switch (AMF-ATS)  Sebagai Pengalih Sumber Daya Otomatis Berbasis Mikrokontroler</t>
  </si>
  <si>
    <t>072</t>
  </si>
  <si>
    <t>F1B014077</t>
  </si>
  <si>
    <t>Rancang Bangun Bel Pintu Otomatis Berbasis Mikrokontroler</t>
  </si>
  <si>
    <t>075</t>
  </si>
  <si>
    <t>F1B114016</t>
  </si>
  <si>
    <t>Rancang Bangun  Monitoring Output Solar Panel Sebagai Pengisian Baterai Menggunakan Esp32 Berbasis Internet Of Things (Iot)</t>
  </si>
  <si>
    <t>10.00-.11.30</t>
  </si>
  <si>
    <t>076</t>
  </si>
  <si>
    <t>F1B016077</t>
  </si>
  <si>
    <t>Desain Lokasi Optimal Dalam Penempatan Charging Station Rooftop Pada Kota Mataram Menggunakan Generic Algorihtms</t>
  </si>
  <si>
    <t>083</t>
  </si>
  <si>
    <t>F1B017011</t>
  </si>
  <si>
    <t>Analisis Penetapan Posisi Tap Changer Transformator Distribusis Di Penyulang 20 Kv</t>
  </si>
  <si>
    <t>F1B016008</t>
  </si>
  <si>
    <t>Aplikasi E-Barbershop Berbasis Android Di Kota Mataram</t>
  </si>
  <si>
    <t>F1B017064</t>
  </si>
  <si>
    <t>Perancangan Game Pemadam Kebakaran Dengan Menggunakan Algoritma Genetika</t>
  </si>
  <si>
    <t>F1B017022</t>
  </si>
  <si>
    <t>Aplikasi Perangkat Bergerak Untuk Mendukung Sistem Informasi Akuntansi</t>
  </si>
  <si>
    <t>F1B015092</t>
  </si>
  <si>
    <t>Deteksi Tingkat Kematangan Buah Mangga Gedong Gincu Berdasarkan Nilai Dielektrik Menggunakan Ceramic Dielectric Resonators</t>
  </si>
  <si>
    <t>F1B016001</t>
  </si>
  <si>
    <t>Sistem dan Monitoring Pemberi Pakan Burung Peliharaan Berbasis Internet of Things</t>
  </si>
  <si>
    <t>F1B015064</t>
  </si>
  <si>
    <t>Analisis Quality of Service (QOS) Jaringan 4G dengan Metode Drive Test pada Kondisi Outdoor dan Indoor menggunakan aplikasi G-Nettrack Pro di Perumahan Royal Madinah Lombok Barat</t>
  </si>
  <si>
    <t>F1B018048</t>
  </si>
  <si>
    <t>Analisis Proteksi dan Keandalan pada Sistem Distribusi di Kawasan Zero Down Time KEK Mandalika</t>
  </si>
  <si>
    <t>F1B018072</t>
  </si>
  <si>
    <t>Rancang Bangun Alat Pengukur Suhu Tubuh Menggunakan Arduino Berbasis IoT</t>
  </si>
  <si>
    <t>F1B118052</t>
  </si>
  <si>
    <t>Pengaturan Buck-Boost Converter Menggunakan Artificial Neural Network</t>
  </si>
  <si>
    <t>F1B117039</t>
  </si>
  <si>
    <t>Performansi Hasil Optimasi Jaringan Fiber Optik Menggunakan Parameter Quality Of Service Di Kawasan Kabupaten Sumbawa Studi Kasus Di Kelurahan Samapuin</t>
  </si>
  <si>
    <t>F1B017067</t>
  </si>
  <si>
    <t>Analisis Kebutuhan Dan Perancangan Prototype User Interface Dan User Experience Aplikasi Aksara Sasak Menggunakan Metode Double Diamond</t>
  </si>
  <si>
    <t>F1B018098</t>
  </si>
  <si>
    <t>Klasifikasi Cuaca Untuk Penerbangan Menggunakan Metode Convolutional Neural Network (Cnn)</t>
  </si>
  <si>
    <t>F1B018053</t>
  </si>
  <si>
    <t>Analisis Pengenalan Emosi Suara Menggunakan Metode Learning Vector Quantization</t>
  </si>
  <si>
    <t>F1B018059</t>
  </si>
  <si>
    <t>Sistem Pendeteksi Kebakaran Berbasis Internet of Things</t>
  </si>
  <si>
    <t>F1B018071</t>
  </si>
  <si>
    <t>Klasifikasi Bahasa Isyarat Indonesia Menggunakan Algoritma Convolutional Neural Network</t>
  </si>
  <si>
    <t>F1B118051</t>
  </si>
  <si>
    <t>Analisis Kinerja Inverter Berkapasitas 680 kW Pada Sistem Pembangkit Listrik Tenaga Surya On-Grid</t>
  </si>
  <si>
    <t>F1B017060</t>
  </si>
  <si>
    <t>Anomali Sinyal Vulkanik Gunung Rinjani Dengan Metode Short Time Fourier Transform ( STFT ) dan Kaitannya Dengan Kejadian Gempa Lombok Tahun 2018</t>
  </si>
  <si>
    <t>F1B015006</t>
  </si>
  <si>
    <t>Perancangan Purwarupa Lampu Rumah Otomatis Berbasis Iot (Internet Of Things) Wemos D1 Wifi Dengan Menggunakan Aplikasi Android</t>
  </si>
  <si>
    <t>F1B015035</t>
  </si>
  <si>
    <t>Sistem penyiraman dan Pemberian Pupuk Cair Pada Tumbuhan Aeroponik Berbasis Internet of Things</t>
  </si>
  <si>
    <t>F1B018014</t>
  </si>
  <si>
    <t>Rancang Bangun Sistem Terintegrasi Monitoring Sampah Berbasis IoT</t>
  </si>
  <si>
    <t>F1B016099</t>
  </si>
  <si>
    <t xml:space="preserve">Analisa Quality Of Service (QoS) Dari Orbit Telkomsel Terhadap Perubahan Level Daya Sinyal Internet 4G Telkomsel Di Daerah Pedesaan (Desa Di Kecamatan Pekat Kabupaten Dompu Nusa Tenggara Barat) </t>
  </si>
  <si>
    <t>F1B116008</t>
  </si>
  <si>
    <t>Rancang Bangun Alat Pengering Pakaian Dengan Kontroler Arduino Uno Menggunakan Gas LPG</t>
  </si>
  <si>
    <t>F1B018056</t>
  </si>
  <si>
    <t>Sistem Informasi Peminjaman Barang Menggunakan Metode Rad (Rapid Application Development) Berbasis Android (Studi Kasus: Upt Pusat Belajar Guru Di Kabupaten Lombok Barat)</t>
  </si>
  <si>
    <t>F1B118008</t>
  </si>
  <si>
    <t>Klasifikasi Penerima Bantuan Dana Desa (Bantuan Langsung Tunai) Di Desa Penedagandor Menggunakan Algoritma K-Nearest Neighboor</t>
  </si>
  <si>
    <t>F1B118048</t>
  </si>
  <si>
    <t>Sistem Kontrol Suhu dan Kelembaban Ruangan Berbasis Arduino Uno</t>
  </si>
  <si>
    <t>F1B115030</t>
  </si>
  <si>
    <t>Sistem Monitoring Suhu Dan Kelembaban Pada Kandang Anak Ayam Berbasis Internet Of Thing (IoT)</t>
  </si>
  <si>
    <t>F1B015027</t>
  </si>
  <si>
    <t xml:space="preserve">Perancangan Purwarupa Modul Percobaan Op-Amp Menggunakan IC LM741 Pada Laboratorium Elektronika Dan Digital Fakultas Teknik Universitas Mataram </t>
  </si>
  <si>
    <t>F1B015057</t>
  </si>
  <si>
    <t>Rancang Bangun Prototipe Jemuran Otomatis Dengan Penerapan Bot Telegram Dan Berbasis Esp32</t>
  </si>
  <si>
    <t>F1B118021</t>
  </si>
  <si>
    <t>Sistem Monitoring Berbasis Internet of Things Menggunakan Arduino Uno dan ESP32</t>
  </si>
  <si>
    <t>F1B018018</t>
  </si>
  <si>
    <t>Rancang Bangun Alat Monitoring Detak Jantung Dan Saturasi Oksigen Berbasis Internet Of Things Menggunakan Protokol Message Queuing Telemetry Transport</t>
  </si>
  <si>
    <t>F1B016072</t>
  </si>
  <si>
    <t>Rancang Bangun Pembangkit Listrik Tenaga Uap Skala Mikro Berbahan Bakar LPG</t>
  </si>
  <si>
    <t>F1B018055</t>
  </si>
  <si>
    <t>Pemetaan Area Potensi Bencana Tanah Longsor Berbasis Webgis Di Desa Rembitan Kecamatan Pujut Kabupaten Lombok Tengah</t>
  </si>
  <si>
    <t>F1B118031</t>
  </si>
  <si>
    <t>Desain Pembangkit Listrik Tenaga Surya (PLTS) 7 MWP Grid-Connected Menggunakan PVSYST</t>
  </si>
  <si>
    <t>F1B018023</t>
  </si>
  <si>
    <t>Sistem Pendingin Pada Modul Surya Untuk Memaksimalkan Daya Keluarannya</t>
  </si>
  <si>
    <t>F1B015069</t>
  </si>
  <si>
    <t>Penentuan Waktu Preventive Maintenance Komponen Kritis Pada Generator Unit 3 PLTU Jeranjang</t>
  </si>
  <si>
    <t>F1B117028</t>
  </si>
  <si>
    <t>Analisa QOS dari Alat Komunikasi Pendaki pesan Teks dan Posisi GPS ESP 32 T-BEAM 923 MHZ</t>
  </si>
  <si>
    <t>F1B017033</t>
  </si>
  <si>
    <t>Perancangan Alat Monitoring Detak Jantung Dan Suhu Tubuh Berbasis Internet Of Things</t>
  </si>
  <si>
    <t>F1B018026</t>
  </si>
  <si>
    <t>Smart Garden Pada Tanaman Daun Mint Dengan Metode Fuzzy Tsukamoto Berbasis Internet Of Things (IoT)</t>
  </si>
  <si>
    <t>F1B018031</t>
  </si>
  <si>
    <t>Implementasi Keamanan Rumah Berbasis Arduino Uno dan e-KTP</t>
  </si>
  <si>
    <t>F1B016052</t>
  </si>
  <si>
    <t>Pemetaan Proyeksi Kebutuhan Energi Sektor Perikanan Untuk Penentuan Calon Lokasi Stasiun Pengisian Bahan Bakar Khusus Di Pulau Lombok</t>
  </si>
  <si>
    <t>F1B018063</t>
  </si>
  <si>
    <t>Rancang Bangun Smart Greenhouse Pada Tanaman Bawang Merah Berbasis Internet Of Things</t>
  </si>
  <si>
    <t>F1B117007</t>
  </si>
  <si>
    <t>Pengembangan Sistem Kendali Kecepatan Putar Mesin Stirling Berbasis Arduino Uno</t>
  </si>
  <si>
    <t>F1B118057</t>
  </si>
  <si>
    <t>Pengukuran dan Analisis Statistik Penentuan Jarak Antara Base Transceiver Station dan Mobile Station Pada Daerah Urban dengan Kondisi Line Of Sight</t>
  </si>
  <si>
    <t>F1B118060</t>
  </si>
  <si>
    <t xml:space="preserve">Klasifikasi Motif Kain Songket Lombok dan Kain Batik Sasambo Menggunakan Algoritma Convolution Neural Network (CNN) </t>
  </si>
  <si>
    <t>F1B016101</t>
  </si>
  <si>
    <t>Implementasi Fuzzy Multiple Attribute Decision Making (FMADM) Dengan Metode Simple Additive Weighting (SAW) Untuk Penentuan Line-Up Pemain Persatuan Sepak Bola Lombok Timur (PERSLOTIM)</t>
  </si>
  <si>
    <t>F1B016045</t>
  </si>
  <si>
    <t>Implementasi Pengenalan Wajah Pada Aplikasi Presensi Mahasiswa Menggunakan Facenet Berbasis Android</t>
  </si>
  <si>
    <t>F1B118007</t>
  </si>
  <si>
    <t xml:space="preserve">Rancang Bangun Alat Monitoring Detak Jantung Dan Tekanan Darah Berbasis Internet Of Things </t>
  </si>
  <si>
    <t>F1B018050</t>
  </si>
  <si>
    <t>Analisis Jaringan 5G Transmisi mmWave dalam Femtocells Berbasis C-MIMO pada Kondisi Hujan</t>
  </si>
  <si>
    <t>F1B118027</t>
  </si>
  <si>
    <t>Pemodelan Dan Analisis Kerapatan Fluks Transformator Distribusi 100 kVA 6.6kV/440V Dengan Finite-Element Method Menggunakan Perangkat Lunak Ansys Maxwell</t>
  </si>
  <si>
    <t>F1B118022</t>
  </si>
  <si>
    <t>Desain &amp; Analisis Distribusi Medan Termal Transformator Distribusi 250KVA 20KV/380V Dengan Variasi Beban Menggunakan Perangkat Lunak Ansys Maxwell</t>
  </si>
  <si>
    <t>F1B018036</t>
  </si>
  <si>
    <t>Monitoring Main Load 3 phase Pembangkit Listrik Tenaga Mikrohidro (PLTM) Selen Aik Berbasis LoRa dan IoT</t>
  </si>
  <si>
    <t>F1B016002</t>
  </si>
  <si>
    <t>Analisis Rugi-Rugi Daya Pada Saluran Transmisi 70 Kv Pada Gardu Induk Taliwang Alas</t>
  </si>
  <si>
    <t>F1B116024</t>
  </si>
  <si>
    <t xml:space="preserve">Alat Pemotong Kulit Otomatis Pada Pengolahan Kerupuk Kulit Sapi </t>
  </si>
  <si>
    <t>F1B015051</t>
  </si>
  <si>
    <t xml:space="preserve">Analisis Setting Rele Diferensial Pada Main Transformator 60 MVA PLTU Jeranjang </t>
  </si>
  <si>
    <t>F1B116014</t>
  </si>
  <si>
    <t>Prototype Sistem Kontrol Suhu Dan Kelembaban Udara Pada Rumah Walet Berbasis Internet Of Things (IoT).</t>
  </si>
  <si>
    <t>F1B118020</t>
  </si>
  <si>
    <t>Sistem Alat Pendeteksi Kantuk Menggunakan PI Camera Night Vision Berbasis Raspberry PI 3 Modul B Pada Pengemudi Di Malam Hari</t>
  </si>
  <si>
    <t>F1B016022</t>
  </si>
  <si>
    <t>Cold Storage Peltier (Thermo Electric Cooler) Penyimpanan Ikan Dengan Sumber Enegrgi Tenaga Bayu</t>
  </si>
  <si>
    <t>F1B018074</t>
  </si>
  <si>
    <t>Sistem Peringatan Dini Banjir Di Lokasi Wisata Sungai Tenten Desa Pengkelak Mas</t>
  </si>
  <si>
    <t>F1B018020</t>
  </si>
  <si>
    <t>Sistem Monitoring Berbasis Internet Of Things Untuk Pencemaran Zat Terlarut Akibat Budidaya Lobster Terhadap Biota Laut Di Sekotong Lombok Barat</t>
  </si>
  <si>
    <t>F1B018077</t>
  </si>
  <si>
    <t>Realisasi Antena Mikrostrip Patch Rectangular Array 2×1 Menggunakan Double Reflektor Defected Ground Structure pada Frekuensi 915 MHz untuk Aplikasi Long Range (LoRa)</t>
  </si>
  <si>
    <t>F1B018040</t>
  </si>
  <si>
    <t>Analisis dan Simulasi Matrix Converter Pada Pengaturan Kecepatan Motor Induksi 3 Fasa dengan Sliding Mode Control</t>
  </si>
  <si>
    <t>F1B016051</t>
  </si>
  <si>
    <t>Analisa Daya Output Modul Fotovoltaik Polykristalin 10 Wp Dengan Memvariasikan Sudut Elevasi dan Sudut Panel</t>
  </si>
  <si>
    <t>F1B018081</t>
  </si>
  <si>
    <t>EVALUASI PEMBANGKIT HIBRID PHOTOVOLTAIC DAN PLTM KOKOK PUTIH 3.8 MW ON-GRID MENGGUNAKAN SOFTWARE HOMER PRO</t>
  </si>
  <si>
    <t>F1B118044</t>
  </si>
  <si>
    <t>Rancang Bangun Sistem Logika Fuzzy Dalam Kendali Temperature Pada Kandang Ayam Berbasis Mikrokontroller</t>
  </si>
  <si>
    <t>F1B018034</t>
  </si>
  <si>
    <t>Perencanaan dan Pembuatan Server Notifikasi Suhu Tubuh Masker Digital Komunikasi LoRa 433 MHz</t>
  </si>
  <si>
    <t>F1B018051</t>
  </si>
  <si>
    <t>Alat Pendeteksi Kadar Gula Darah dan Kolestrol Menggunakan Teknik Non-Invasive Berbasis Arduino</t>
  </si>
  <si>
    <t>F1B018065</t>
  </si>
  <si>
    <t>Rancang Bangun Purwarupa Alat Filterisasi dan Pendeteksi Kekeruhan Air pada Bak Air Mandi Menggunakan Sensor Turbidity Berbasis Arduino</t>
  </si>
  <si>
    <t>f1b016063</t>
  </si>
  <si>
    <t>SISTEM PAKAR DIAGNOSIS PENYAKIT PADA KUCING YANG DISEBABKAN OLEH VIRUS &amp; PARASIT DENGAN METODE CERTAINTY FACTOR</t>
  </si>
  <si>
    <t>F1B017007</t>
  </si>
  <si>
    <t>Klasifikasi  Pneumonia pada Augmentasi Citra X-Ray Paru-Paru Menggunakan Metode Convolution Neural Network (CNN)</t>
  </si>
  <si>
    <t>F1B018095</t>
  </si>
  <si>
    <t>Perancangan Program Berbasis Python untuk Pengurangan Noise Data Geomagnetik Menggunakan Metode Moving Average dan FFT (Fast Fourier Transform)</t>
  </si>
  <si>
    <t>F1B117002</t>
  </si>
  <si>
    <t>Rancang Bangun Sistem Monitoring Daya Listrik pada Rumah Tangga Berbasis Internet Of Things Menggunakan Aplikasi BLYNK</t>
  </si>
  <si>
    <t>F1B017043</t>
  </si>
  <si>
    <t>Rancang Bangun Antena Tri-band untuk Aplikasi 5G</t>
  </si>
  <si>
    <t>F1B016066</t>
  </si>
  <si>
    <t>Implementasi  Reverse Proxy dan Modsecurty untuk Meningkatkan Keamanan dan Performa pada Server Linux</t>
  </si>
  <si>
    <t>F1B116015</t>
  </si>
  <si>
    <t>Sistem Monitoring Kualitas Air pada Tambak Udang Vaname Di Lombok Utara Berbasis Internet Of Things (IoT)</t>
  </si>
  <si>
    <t>F1B018082</t>
  </si>
  <si>
    <t>Rancang Bangun Monitoring Penggunaan Air dan Tagihan PDAM Berbasis Internet Of Things (IoT) Via Telegram</t>
  </si>
  <si>
    <t>F1B018042</t>
  </si>
  <si>
    <t>Penerapan Internet Of Things untuk Sistem Pengendalian Lampu Taman Berbasis Nodemcu ESP8266</t>
  </si>
  <si>
    <t>F1B018058</t>
  </si>
  <si>
    <t>Analisis Perbandingan Troughput Hasil Pengukuran Aplikasi Drive Test Jaringan LTE Guna Menunjang Program Smart City Di Kabupaten Lombok Timur</t>
  </si>
  <si>
    <t>F1B015020</t>
  </si>
  <si>
    <t>Analisa Penataan Base Transceiver Station GSM Di Kota Praya</t>
  </si>
  <si>
    <t>F1B016003</t>
  </si>
  <si>
    <t>Analisisa Pengaruh load Capacity pada Efisiensi Pembangkit Listrik Tenaga Uap (PLTU) PT. Indonesia Power UJP Jeranjang</t>
  </si>
  <si>
    <t>F1B019112</t>
  </si>
  <si>
    <t>Investigasi Penyebab Hotspot pada Permukaan Modul Fotovoltaik Terhadap Output Daya Di PLTS Selong 7 MWp</t>
  </si>
  <si>
    <t>F1B018073</t>
  </si>
  <si>
    <t>Perancangan Pengendali Mesin Teabags Otomatis Pembuat Teh Kelor (Moringa Oleifera) Di CV. Tri Utami Jaya Menggunakan Pengendali PLC (Programmable Logic Controler) Mitsubishi FX3U 24MR</t>
  </si>
  <si>
    <t>F1B116034</t>
  </si>
  <si>
    <t>Smart Monitoring Sudut Kemiringan Lampu Medium Approach Light System (Mals) Di Lombok International Airport - Praya</t>
  </si>
  <si>
    <t>F1B018011</t>
  </si>
  <si>
    <t>Sistem Klasifikasi Sapi Menggunakan Citra Muzzle Berbasis Android</t>
  </si>
  <si>
    <t>F1B118003</t>
  </si>
  <si>
    <t>Analisis Sentimen Terhadap Program Merdeka Balajar Kampus Merdeka (MBKM) pada Twiter Menggunakan Algoritma Naïve Bayes Classifier (NBC)</t>
  </si>
  <si>
    <t>F1B018052</t>
  </si>
  <si>
    <t>Implementasi Speech Recognition untuk Aplikasi Alarm Weker Berbasis Android Menggunakan React Native</t>
  </si>
  <si>
    <t>F1B118036</t>
  </si>
  <si>
    <t>Rancang Bangun Arsitektur Headless Content Management System Strapi dengan Studi Kasus Portal Pembelajaran Menggunakan Metode Incremental</t>
  </si>
  <si>
    <t>F1B016064</t>
  </si>
  <si>
    <t>Rancang Bangun Purwarupa Sistem Monitoring dan Kontrol Kualitas Air pada Bioflok Ikan Nila Berbasis Internet Of Things (IoT)</t>
  </si>
  <si>
    <t>F1B018091</t>
  </si>
  <si>
    <t>Rancang Bangun Pendeteksi Gas Amonia Menggunakan Sensor MQ-135 pada Kandang Ternak Berbasis Internet of Things (IoT)</t>
  </si>
  <si>
    <t>F1B018075</t>
  </si>
  <si>
    <t>Analisis QoS (Quality of Service) pada Jaringan Internet Studi Kasus Kecamatan Labuapi Kabupaten Lombok Barat</t>
  </si>
  <si>
    <t>F1B017001</t>
  </si>
  <si>
    <t>Pemetaan Potensi Energi Angin Menggunakan Geographic Information System (GIS) Di Provinsi Nusa Tenggara Barat</t>
  </si>
  <si>
    <t>F1B018007</t>
  </si>
  <si>
    <t>Rancang Bangun Sistem Absensi Berbasis RFID Menggunakan ESP8266 (Studi Kasus Adamart)</t>
  </si>
  <si>
    <t>F1B018064</t>
  </si>
  <si>
    <t>Klasifikasi Muzzle Sapi Menggunakan Metode Convolutional Neural Network (CNN)</t>
  </si>
  <si>
    <t>F1B018088</t>
  </si>
  <si>
    <t>Prototype Alat Pengendali Suhu dan Kelembaban pada Rumah Jamur Tiram Berbasis IoT</t>
  </si>
  <si>
    <t>F1B018017</t>
  </si>
  <si>
    <t>Analisis Perubahan Tutupan Lahan Di Kabupaten Lombok Timur Menggunakan Citra Landsat 8</t>
  </si>
  <si>
    <t>F1B018015</t>
  </si>
  <si>
    <t>Text Classification Verifikasi Fakta Sentimen Isu Terkait Pemilu Menggunakan Metode Naïve Bayes</t>
  </si>
  <si>
    <t>F1B016062</t>
  </si>
  <si>
    <t>Analisis Performansi Link Budget pada Wireless Local Area Network (WLAN) Outdoor 802.11n dan 802.11ac</t>
  </si>
  <si>
    <t>F1B018003</t>
  </si>
  <si>
    <t>Prototype Mini Weathers dengan Jaringan Sensor Nirkabel Berbasis IoT dan LORA</t>
  </si>
  <si>
    <t>F1B117032</t>
  </si>
  <si>
    <t xml:space="preserve">Analisis Quality Of Service (QOS) Jaringan 4G dengan Metode Drive Test Di Perumahan Griya Pesona Alam </t>
  </si>
  <si>
    <t>F1B016016</t>
  </si>
  <si>
    <t>Analisis Kinerja Jaringan Komunikasi Nirkabel Berbasis LoRa dengan Topologi Mesh</t>
  </si>
  <si>
    <t>F1B019104</t>
  </si>
  <si>
    <t>Desain Pembangkit Listrik Tenaga Surya Rooftop untuk Kawasan Perumahan Di Kota Mataram Berdasarkan Pemetaan Potensi Iradiasi</t>
  </si>
  <si>
    <t>F1B118004</t>
  </si>
  <si>
    <t>Analisis Penambahan Konpensator pada Sistem Transmisi Lombok untuk Perbaikan Tegangan Sistem</t>
  </si>
  <si>
    <t>F1B016070</t>
  </si>
  <si>
    <t>Analisis dan Simulasi Baterai Lithium Ion Dengan Beban (R-L-C) Menggunakan Simulink dan Matlab</t>
  </si>
  <si>
    <t>F1B019141</t>
  </si>
  <si>
    <t>Penentuan Lokasi Titik Pengukuran Menggunakan Data RSSI dengan Metode Trilaterasi</t>
  </si>
  <si>
    <t>F1B016049</t>
  </si>
  <si>
    <t>Klasifikasi Kematangan Buah Manggis Berdasarkan Warna dan Tekstur Menggunakan Metode K-Nearest Neigbhor (KNN)</t>
  </si>
  <si>
    <t>F1B016098</t>
  </si>
  <si>
    <t>Klasifikasi Kesegaran Sayur Sawi Berdasarkan Citra HSV Menggunakan Metode K-Nearest Neigbhor</t>
  </si>
  <si>
    <t>F1B016088</t>
  </si>
  <si>
    <t>Alat Pendeteksi Kebocoran Gas Berbasis Arduino dengan Menggunakan Peringatan Alarm</t>
  </si>
  <si>
    <t>F1B016037</t>
  </si>
  <si>
    <t>Rancang Bangun Purwarupa Sistem Monitoring dan Kontrol Budidaya Jamur Tiram Berbasis Internet of Things (IoT)</t>
  </si>
  <si>
    <t>F1B018078</t>
  </si>
  <si>
    <t>Analisis Kualitas Layanan Panggilan Video dengan Aplikasi Skype pada Jaringan 4G Di Wilayah Brang Rea Kabupaten Sumbawa Barat</t>
  </si>
  <si>
    <t>F1B019088</t>
  </si>
  <si>
    <t>Rancang Bangun Implementasi Machine Learning pada Sistem terdistribusi untuk Permasalahan Big Data</t>
  </si>
  <si>
    <t>F1B019126</t>
  </si>
  <si>
    <t>Pemanfaatan Citra Satelit Landsat 8 untuk Identifikasi Potensi Gheotermal Kawasan Sembalun Lombok Timur</t>
  </si>
  <si>
    <t>F1B019099</t>
  </si>
  <si>
    <t>Rancang Bangun Prototype Alat Ukur Karakteristik Modul Surya Berbasis Arduino MEGA 2560</t>
  </si>
  <si>
    <t>F1B019037</t>
  </si>
  <si>
    <t>Studi dan Analisis unjuk Kerja Jaringan Distribusi 20 KV Terhubung pada Gardu Induk Ampenan dengan Beroperasinya Gardu Induk Mataram Menggunakan DigSILENT 15.1</t>
  </si>
  <si>
    <t>F1B118041</t>
  </si>
  <si>
    <t>Smart Aquarium Berbasis IoT (Internet of Things)</t>
  </si>
  <si>
    <t>F1B117018</t>
  </si>
  <si>
    <t>Konfigurasi Sistem Smart Battery Management System (SBMS) Mobil Listrik Cerdas Universitas Mataram</t>
  </si>
  <si>
    <t>F1B018046</t>
  </si>
  <si>
    <t xml:space="preserve">Analisis Quality of Service (QoS) Layanan 5G pada Provider Telkomsel Di Wilayah Sircuit Mandalika </t>
  </si>
  <si>
    <t>F1B019047</t>
  </si>
  <si>
    <t>Pengaruh Penambahan Superkapasitor pada Sistem PLTS Off Grid Skala Kecil</t>
  </si>
  <si>
    <t>F1B019113</t>
  </si>
  <si>
    <t>Rancang Bangun dan Sistem Monitoring Alat Pengontrol Suhu Kematangan Tape Berbasis Arduino Uno</t>
  </si>
  <si>
    <t>F1B118015</t>
  </si>
  <si>
    <t>Analisis Kinerja Motor Induksi Menggunakan Inverter 3 Phase dengan Metode PWM pada Simulasi Simulink Matlab</t>
  </si>
  <si>
    <t>F1B117005</t>
  </si>
  <si>
    <t>Modelling dan Analisis Battery Litium Ion Menggunakan Matlab Simulink</t>
  </si>
  <si>
    <t>F1B018060</t>
  </si>
  <si>
    <t>Pengukuran dan Analisa Perbandingan Pathloss Hasil Pengukuran dengan Model Propagasi Outdoor pada Daerah Urban, Sub Urban dan Rural Menggunakan Metode Drive Test</t>
  </si>
  <si>
    <t>F1B018012</t>
  </si>
  <si>
    <t>Rancang Bangun Sistem Pengontrolan Kadar Amonia dan Kualitas Air pada Kolam Ikan Air Tawar Berbasis Internet Of Things (IoT)</t>
  </si>
  <si>
    <t>F1B018086</t>
  </si>
  <si>
    <t>Rancang Bangun Sistem Solar Tracking Berbasis Arduino Uno</t>
  </si>
  <si>
    <t>F1B019060</t>
  </si>
  <si>
    <t>Studi Teknis Pembangkit Listrik Tenaga Mikrohidro Di Desa Santong Kabupaten Lombok Utara</t>
  </si>
  <si>
    <t>F1B019050</t>
  </si>
  <si>
    <t>Analisis Sistem Proteksi Relay Differential pada Transformator Daya 60 MVA Di Gardu Induk 150 kV Mataram</t>
  </si>
  <si>
    <t>F1B019138</t>
  </si>
  <si>
    <t>Analisis Nilai Karakteristik Speed Droop Governor Terhadap Daya dan Keseimbangan Frekuensi pada PLTMGU Lombok Peaker</t>
  </si>
  <si>
    <t>F1B019123</t>
  </si>
  <si>
    <t>Prototype Perancangan Alat Pengering Rumput Laut Otomatis Berbasis Arduino Uno</t>
  </si>
  <si>
    <t>F1B019007</t>
  </si>
  <si>
    <t>Perbandingan Metode Koefisien dengan Jaringan Syaraf Tiruan pada Peramalan Beban Listrik Jangka Pendek</t>
  </si>
  <si>
    <t>F1B019143</t>
  </si>
  <si>
    <t>Analisis Rugi-rugi Daya dan Rasio Kinerja pada Pembangkit Listrik Tenaga Surya Pringgabaya</t>
  </si>
  <si>
    <t>F1B019108</t>
  </si>
  <si>
    <t>Interpretasi Anomali Suhu pada Observatorium Geomagnetik Lombok (LOK) dengan Metode Detrended Fluctuation Analysis (DFA) dan Hubungannya dengan Gempa Lombok 2018</t>
  </si>
  <si>
    <t>F1B019109</t>
  </si>
  <si>
    <t>Analisis Sinyal Seismik Gunung Rinjani Menggunakan Metode Detrended Fluctuation Analysis pada Gempa Bumi 6,9 SR Di Lombok, NTB</t>
  </si>
  <si>
    <t>F1B019074</t>
  </si>
  <si>
    <t>Analisis Titik Hot Point pada Konduktor dan Material Transmisi Utama (MTU) Menggunakan Metode Thermovisi Di Gardu Induk Taliwang 70 kV PT. PLN Persero UPK Tambora</t>
  </si>
  <si>
    <t>F1B019111</t>
  </si>
  <si>
    <t>Monitoring dan Kontrol Suhu, Kelembaban dan Kadar CO2 pada Ruangan Budidaya Jamur King Oyster (Pleurotus Eringii) Berbasi IoT</t>
  </si>
  <si>
    <t>F1B019073</t>
  </si>
  <si>
    <t>Rancang Bangun Sistem Monitoring Parkir Mobil Indoor dengan Wireless Sensor Network Menggunakan Node MCU ESP 8266 Berbasis Internet Ot Things</t>
  </si>
  <si>
    <t>F1B018016</t>
  </si>
  <si>
    <t>Analisis Sinyal 5G dengan Broadcast Menggunakan Metode Cooperative Communication Di Bandara Internasional Lombok</t>
  </si>
  <si>
    <t>F1B019075</t>
  </si>
  <si>
    <t>Rancang Bangun Modul Percobaan Gerbang Logika dan Flip-Flop Di Laboraturium Elektronika dan Digital Fakultas Teknik Universitas Mataram</t>
  </si>
  <si>
    <t>F1B117038</t>
  </si>
  <si>
    <t>Analisa Pembagian Bandwitdh Jaringan RT/RW Berdasarkan Parameter Quality Of Service (QOS) dengan Metode Drive Test (Studi Kasus Wiras Net)</t>
  </si>
  <si>
    <t>F1B019069</t>
  </si>
  <si>
    <t>Rancang Bangun Modul Percobaan Seven Segment dan Shift Register Di Laboraturium Elektronika dan Digital Fakultas Teknik Universitas Mataram</t>
  </si>
  <si>
    <t>F1B018070</t>
  </si>
  <si>
    <t>Analisis Keamanan pada Website Menggunakan Metode Penetration Testing Xss dan Sql Injection</t>
  </si>
  <si>
    <t>F1B019066</t>
  </si>
  <si>
    <t>Implementasi Web Scraping Untuk Pengumpulan Data Produk Pada Marketplace Shopee</t>
  </si>
  <si>
    <t>F1B118043</t>
  </si>
  <si>
    <t>kotak Penerima Paket Berbasis Internet Of Things Menggunakan Modul ESP32-CAM</t>
  </si>
  <si>
    <t>F1B118055</t>
  </si>
  <si>
    <t xml:space="preserve">Merancang Tata Letak Instrumen/Peralatan Laboraturium Sistem Tenaga Listrik Menggunakan Metode Kaizen </t>
  </si>
  <si>
    <t>F1B018002</t>
  </si>
  <si>
    <t>Analisis Keselamatan dan Kesehatan Kerja Menggunakan Metode Hazard And Operability Study (HAZOP) Di Laboraturium Sistem Tenaga Listrik</t>
  </si>
  <si>
    <t>F1B019092</t>
  </si>
  <si>
    <t>Analisis Potensi Energi Angin Sebagai Energi Pembangkit Listrik Tenaga Bayu (PLTB) Di Pantai Lakey Kabupaten Dompu</t>
  </si>
  <si>
    <t>F1B019035</t>
  </si>
  <si>
    <t xml:space="preserve">Rancang Bangun Antena Quadrifilar Helix Antena Pada Frekuensi 915 MHZ dengan Truncated Conical Ground untuk Aplikasi Long Range (LoRa) </t>
  </si>
  <si>
    <t>F1B019093</t>
  </si>
  <si>
    <t>Rancang Bangun Sistem Kontrol Pemberi Pakan Ayam Broiler Otomatis Menggunakan Telegram Berbasis Internet Of Tings (Io))</t>
  </si>
  <si>
    <t>F1B019076</t>
  </si>
  <si>
    <t>Sentiment Analysis Opini Publik Terhadap Penggunaan Kendaraan Listrik Di Indonesia  pada Media Sosial Twitter dengan Metode Algoritma Naïve Bayes Classifier</t>
  </si>
  <si>
    <t>F1B019065</t>
  </si>
  <si>
    <t>Analisis Kinerja Peralatan Lightning Arrester pada Gardu Induk Ampenan 150 kV Mengguanakan Software PSCAD</t>
  </si>
  <si>
    <t>F1B118059</t>
  </si>
  <si>
    <t>Perancangan Pengukuran Panjang Badan Bayi Dari Umur 0-12 Bulan Berbasis Internet Of Things (IoT)</t>
  </si>
  <si>
    <t>F1B019127</t>
  </si>
  <si>
    <t>Pengaplikasian Jaringan Syaraf Tiruan Untuk Mengidentifikasi Penyakit pada Ayam Ternak Broiler Menggunakan Metode Backpropagation</t>
  </si>
  <si>
    <t>F1B018021</t>
  </si>
  <si>
    <t>Perancangan Timbangan Bayi Berbasis Internet Of Things (IoT)</t>
  </si>
  <si>
    <t>F1B019039</t>
  </si>
  <si>
    <t>Analisis Bahaya dan Resiko K3 Menggunakan Metode HIRACC Di Area PT. PLN Persero ULP. Praya</t>
  </si>
  <si>
    <t>F1B019028</t>
  </si>
  <si>
    <t>Desain Pembangkit Listrik Tenaga Surya Rooftop Kapasitas 600 WP On Grid Di Gedung B Fakultas Teknik Universitas Mataram</t>
  </si>
  <si>
    <t>F1B019046</t>
  </si>
  <si>
    <t>Rancang Bangun Modul Percobaan Counter dan Binary Adder Circuit Di Laboraturium Elektronika Digital Jurusan Teknik Elektro Universitas Mataram</t>
  </si>
  <si>
    <t>F1B019008</t>
  </si>
  <si>
    <t>Implementasi Perancangan Sistem Keamanan Kunci Pintu Otomatis pada Kos Putri Aulia Waker Puyung Menggunakan Kode QR</t>
  </si>
  <si>
    <t>F1B019128</t>
  </si>
  <si>
    <t>Simulasi dan Pembuatan Buck-Boost Konventer Berbasis Arduino Uno</t>
  </si>
  <si>
    <t>F1B019081</t>
  </si>
  <si>
    <t>Kontrol Suhu Kelembaban dan Kadar Co2 pada Ruangan Budidaya Jamur Tiram Berbasis Arduino Uno</t>
  </si>
  <si>
    <t>F1B019129</t>
  </si>
  <si>
    <t>Klasifikasi Penyakit Diabetes Melitus Menggunakan Principal Component Analysis (PCA) dan Support Vector Machine (SVM)</t>
  </si>
  <si>
    <t>F1B017095</t>
  </si>
  <si>
    <t>Analisis Susut Umur Transformator 30 MVA Akibat Pembebanan dan Temperatur Lingkungan Di Gardu Induk Taliwang</t>
  </si>
  <si>
    <t>F1B018035</t>
  </si>
  <si>
    <t>Aplikasi Pengukuran Berat Badan Balita Menggunakan Metode RADBMS ( Realtime Active Database Mangement System) Berbasis Android</t>
  </si>
  <si>
    <t>F1B019040</t>
  </si>
  <si>
    <t>Klasifikasi Penyakit Berdasarkan Citra Rontgen Thorax Menggunakan Algoritma Convolutional Neural Network (CNN) dan Support Vector Machine (SVM)</t>
  </si>
  <si>
    <t>F1B118033</t>
  </si>
  <si>
    <t xml:space="preserve">Sistem Pengamanan Pintu Rumah Menggunakan Metode Convolutional Neural Network (CNN) Berbasis Adruino </t>
  </si>
  <si>
    <t>F1B019051</t>
  </si>
  <si>
    <t>Analisis dan Simulasi Buck Konventer Berbasis Arduino Uno</t>
  </si>
  <si>
    <t>F1B019020</t>
  </si>
  <si>
    <t>Rancang Bangun Prototype Alat Pengontrol Suhu dan Kadar Air Untuk Mempersingkat Proses Fermentasi Kopi Berbasis Arduino Uno</t>
  </si>
  <si>
    <t>F1B019120</t>
  </si>
  <si>
    <t>Analisis dan Simulasi Dynamic Voltage Restorer Sebagai Pemulih Kedip Tegangan Akibat Pengasutan Motor Induksi 3 Fasa dengan Fuzzy Logic Controller</t>
  </si>
  <si>
    <t>F1B019038</t>
  </si>
  <si>
    <t>Analisis dan Simulasi SEPIC Konverter Berbasis Mikrokontroller Arduino Uno</t>
  </si>
  <si>
    <t>F1B019086</t>
  </si>
  <si>
    <t>Aplikasi Deteksi Dini Penyakit Gagal Jantung Menggunakan Algoritma Naïve Bayes</t>
  </si>
  <si>
    <t>F1B019010</t>
  </si>
  <si>
    <t>Rancang Bangun Alat Permentor Kopi Berbasis Arduino Uno untuk Meningkatkan Kinerja Dalam Proses Fermentasi Kopi</t>
  </si>
  <si>
    <t>F1B019135</t>
  </si>
  <si>
    <t>Rancang Bangun Alat Sistem Monitoring dan Kontrol Irigasi Tetes pada Tanaman Cabai Berbasis IoT</t>
  </si>
  <si>
    <t>F1B019147</t>
  </si>
  <si>
    <t xml:space="preserve">Revitalisasi Sistem PLTS Sebagai Back-Up Catu Daya Listrik pada Observatorium Geomagnetik Lombok </t>
  </si>
  <si>
    <t>F1B018001</t>
  </si>
  <si>
    <t>Simulasi Pengisian Daya Baterai pada Panel Surya Menggunakan maksimum Power Point Tracking Metode Jaringan Saraf Tiruan</t>
  </si>
  <si>
    <t>F1B018037</t>
  </si>
  <si>
    <t>Analisis Efisiensi Konverter Daya Sebagai Pengendali Kecepatan Motor Induksi 3-Phase pada kendaraan Listrik Bertenaga Baterai (Electric Vehicle)</t>
  </si>
  <si>
    <t>F1B019078</t>
  </si>
  <si>
    <t>Optimasi Perhitungan Jarak Base Transceiver Station dari Titik Pengukuran Berdasarkan Nilai RSSI Menggunakan Model Propagasi Log Distance Path Loss</t>
  </si>
  <si>
    <t>F1B019079</t>
  </si>
  <si>
    <t>Implementasi Blockchain Sebagai Sistem Keamanan IoT Dalam Mendistribusikan dan Menjaga Privasi Data</t>
  </si>
  <si>
    <t>F1B019077</t>
  </si>
  <si>
    <t>Penerapan Blockchian Untuk Keamanan Data pada Sertifikat Tanah Digital Berbasis Web</t>
  </si>
  <si>
    <t>F1B118058</t>
  </si>
  <si>
    <t>Pengaruh Frekuensi Gelombang Suara Ultrasonik Terhadap Perilaku Kecoa (Periplaneta Americana)</t>
  </si>
  <si>
    <t>F1B018005</t>
  </si>
  <si>
    <t>Penerapan Algoritma Klasifikasi Nearest Neighbor (KNN) untuk Penentuan Status Stunting pada Balita</t>
  </si>
  <si>
    <t>F1B117019</t>
  </si>
  <si>
    <t>Rancang Bangun Boost Konverter Kalang Tertutup dengan Teknik Kendali Berbasis Logika Fuzzy</t>
  </si>
  <si>
    <t>F1B019053</t>
  </si>
  <si>
    <t>Rancang Bangun Alat Pengusir Hama Sawah Berbasis IoT Terintegrasi Aplikasi Android</t>
  </si>
  <si>
    <t>F1B019005</t>
  </si>
  <si>
    <t>Pengenalan dan Pembacaan Karakter Plat Nomor Kendaraan Menggunakan Convolutional Neural Network dengan Arsitektur VGG16 dan OpenCV</t>
  </si>
  <si>
    <t>F1B019024</t>
  </si>
  <si>
    <t>Monitoring Drip Infusion Menggunakan Convolutional Neural Network dengan Arsitektur Yolo</t>
  </si>
  <si>
    <t>F1B117010</t>
  </si>
  <si>
    <t>Implementasi Metode Serum Dalam Perancangan Portal Penjualan Ekspor Seafood Berbasis Website denngan Fitur Prediksi Harga Lobster Menggunakan Metode Regresi Linier</t>
  </si>
  <si>
    <t>F1B019004</t>
  </si>
  <si>
    <t>Perancangan Sistem Berbasis IoT Untuk Persiapan Sarana Sebelum Waktu Shalat dan Pengontrolan Fasilitas Di Dalam Masjid</t>
  </si>
  <si>
    <t>F1B019071</t>
  </si>
  <si>
    <t>Analisis Sistem Pentanahan pada Gardu Induk 150 Kv Mataram Terhadap Tegangan Sentuh dan Tegangan Langkah dengan Simulasi Sotfware ETAP 12.6.0</t>
  </si>
  <si>
    <t>F1B019095</t>
  </si>
  <si>
    <t>Pengujian Deteksi Objek Secara Realtime Menggunakan Jetson Nano dengan Model SSD MobilenetV2</t>
  </si>
  <si>
    <t>F1B117030</t>
  </si>
  <si>
    <t>Perancangan Smart Aquarium Berbasis Internet Of Things (IOT)</t>
  </si>
  <si>
    <t>F1B019023</t>
  </si>
  <si>
    <t>Pengembangan Media Pembelajaran Website dengan Metode Flipped Learning Berbasis Problem Based Learning pada Mata Pelajaran Informatika Di Sekolah SMPN 1 Pajo-Dompu</t>
  </si>
  <si>
    <t>F1B018057</t>
  </si>
  <si>
    <t>Sistem Keamanan Laser Berbasis Internet Of Things (IoT) Menggunakan ESP32-Cam</t>
  </si>
  <si>
    <t>F1B019013</t>
  </si>
  <si>
    <t>Klasifikasi Resiko Kematian pada Penderita Penyakit Jantung (Cardiovascular) Menggunakan Model Algoritma Machine Learning</t>
  </si>
  <si>
    <t>F1B019018</t>
  </si>
  <si>
    <t>Perancanga Data Logger untuk Analisa Kinerja PLTS On Grid 600 WP</t>
  </si>
  <si>
    <t>F1B019026</t>
  </si>
  <si>
    <t>Analisis Stabilitas Transien pada Sistem Kelistrikan Lombok 150 kV Akibat Penambahan Pembangkit PLTU FTP2 (2x50) MW pada Tahun 2023</t>
  </si>
  <si>
    <t>F1B019055</t>
  </si>
  <si>
    <t>Implementasi Load Balancing Web Server dengan Haproxy</t>
  </si>
  <si>
    <t>F1B019057</t>
  </si>
  <si>
    <t>Implementasi Metode Deep Learning untuk Perhitungan Jumlah Kendaraan Otomatis berbasis Web</t>
  </si>
  <si>
    <t>F1B118062</t>
  </si>
  <si>
    <r>
      <rPr>
        <sz val="10"/>
        <rFont val="Arial"/>
        <family val="2"/>
      </rPr>
      <t xml:space="preserve">Rancangan </t>
    </r>
    <r>
      <rPr>
        <i/>
        <sz val="10"/>
        <rFont val="Arial"/>
        <family val="2"/>
      </rPr>
      <t xml:space="preserve">UI/UX </t>
    </r>
    <r>
      <rPr>
        <sz val="10"/>
        <rFont val="Arial"/>
        <family val="2"/>
      </rPr>
      <t xml:space="preserve">Design Aplikasi Pemesanan Kain Tenun dengan Edukasi Budaya Di Desa Sukarara Menggunakan Metode </t>
    </r>
    <r>
      <rPr>
        <i/>
        <sz val="10"/>
        <rFont val="Arial"/>
        <family val="2"/>
      </rPr>
      <t>Design Thinking</t>
    </r>
  </si>
  <si>
    <t>F1B019119</t>
  </si>
  <si>
    <t>Rancang Bangun Sistem Smart Farming Tanaman Padi Berbasis IoT</t>
  </si>
  <si>
    <t>F1B019048</t>
  </si>
  <si>
    <t>Rancang Bangun Sistem Monitoring PH Air dan Pakan Ikan Otomatis pada Akuaponik Berbasis Mikrokontroler</t>
  </si>
  <si>
    <t>F1B019017</t>
  </si>
  <si>
    <t>Rancang Bangun Sistem Pemberian Larutan Otomatis Tanaman Hidroponik NFT (Nutrient Film Technique) Berbasis IoT (Internet Of Things)</t>
  </si>
  <si>
    <t>F1B019136</t>
  </si>
  <si>
    <t>Rancang Bangun Tally LCD Vmix Wireless Berbasis Arduino Nano</t>
  </si>
  <si>
    <t>F1B019021</t>
  </si>
  <si>
    <t>Audit Sistem Informasi Akademik (SIA) Universitas Mataram dengan Framework Open Web Application Security Project (OWASP)</t>
  </si>
  <si>
    <t>F1B017012</t>
  </si>
  <si>
    <t>Implementasi Algoritma K-Nearest Neigbor Terhadap Analisis Sentimen Pro Kontra Isu LGBT</t>
  </si>
  <si>
    <t>F1B019148</t>
  </si>
  <si>
    <t>Rancang Bangun System Monitoring Kadar Gula Darah Berbasis IoT</t>
  </si>
  <si>
    <t>F1B019014</t>
  </si>
  <si>
    <t>Rancang Bangun Aplikasi Media Pembelajaran Anatomi Skeletal Bagian Bagian Tulang Panggul Berbasis Virtual Reality dengan Menggunakan Metode Rapid Aplication Development (RAD)</t>
  </si>
  <si>
    <t>F1B019107</t>
  </si>
  <si>
    <t>Peningkatan Akurasi Jarak Antara Pemancar dan Penerima Berbasis Data RSSI Di Outdoor Menggunakan Algoritma Kalman Filter</t>
  </si>
  <si>
    <t>F1B019133</t>
  </si>
  <si>
    <t>Sistem Informasi Banjir Untuk Mitigasi Bencana Di Kuta-Mandalika, Lombok Nusa Tenggara Barat Berbasis Geographic Information System (GIS)</t>
  </si>
  <si>
    <t>F1B019125</t>
  </si>
  <si>
    <t>Rancang Bangun Sistem Pengereman Listrik (Electric Braking) pada Sepeda Listrik Menggunakan Mikrokontrol Arduino Uno</t>
  </si>
  <si>
    <t>F1B019146</t>
  </si>
  <si>
    <t>Rancang Bangun Cascade Boost Conventer Berbasis Arduino Uno</t>
  </si>
  <si>
    <t>F1B019003</t>
  </si>
  <si>
    <t>Analisis Ekonomis Pembangunan PLTS On-Grid 600WP</t>
  </si>
  <si>
    <t>F1B018039</t>
  </si>
  <si>
    <t>Analisis Kenaikan Potensial Dalam Tanah pada Sistem Pentanahan Menara Komunikasi Ketika Terjadi Sambaran Petir Langsung</t>
  </si>
  <si>
    <t>F1B019110</t>
  </si>
  <si>
    <t>Rancang Bangun CUK Konverter Berbasis Arduino Uno</t>
  </si>
  <si>
    <t>F1B019091</t>
  </si>
  <si>
    <t>Perancangan Boost Converter Untuk Menstabilkan Tegangan keluaran Panel Solar Cell</t>
  </si>
  <si>
    <t>F1B019032</t>
  </si>
  <si>
    <t>Desain dan Implementasi Antena Coaxial Collinear pada Frekuensi 915 MHz untuk Aplikasi Long Range (LORA)</t>
  </si>
  <si>
    <t>F1B019132</t>
  </si>
  <si>
    <t>Rancang Bangun Sistem Monitoring dan Kontrol Kualitas Air Akuarium Ikan Mas Koki (Carassius Auratus) Berbasis IoT</t>
  </si>
  <si>
    <t>F1B020137</t>
  </si>
  <si>
    <t>Penentuan Akurasi Koordinat Titik Pengiriman Informasi Melalui Pengukuran RSSI Base Transceiver Station Menggunakan Fingerprint dengan Metode Machine Learning K-Nearest Neigboor</t>
  </si>
  <si>
    <t>F1B019001</t>
  </si>
  <si>
    <t>Robot Encoder dengan Kontrol Proporsional, Integral dan Derivative (PID) Menggunakan Microkontroler Arduino Secara Metode Simulink</t>
  </si>
  <si>
    <t>F1B019031</t>
  </si>
  <si>
    <t>Deteksi Keaslian Madu Apis Dorsata Berdasarkan Nilai Dielektrik Menggunakan Teknik Open-ended Spiral  Resonator pada Frekuensi 500-650 MHz</t>
  </si>
  <si>
    <t>F1B019064</t>
  </si>
  <si>
    <t>Rancang bangun Sistem Kontrol Otomatis Suhu dan kelembaban Chiller Box dengan Termoelektrik</t>
  </si>
  <si>
    <t>F1B020120</t>
  </si>
  <si>
    <t>Sistem Pendeteksi Penyakit Daun Apel Menggunakan YoloV4 dan OpenCV Berbasis Website</t>
  </si>
  <si>
    <t>F1B019139</t>
  </si>
  <si>
    <t>Rancang Bangun Alat Pengering Tembakau Berbasis IOT Untuk Optimalisasi Kualitas Tembakau dan Efisiensi Terhadap Sumber Daya Manusia</t>
  </si>
  <si>
    <t>F1B019105</t>
  </si>
  <si>
    <t>Perancangan Sistem Pentanahan Grid/Mesh Gardu Induk 150 KV Menggunakan Metode Finite Element dengan Simulasi Software ETAP 12.6.0</t>
  </si>
  <si>
    <t>F1B019137</t>
  </si>
  <si>
    <t>Rancang Bangun Pemanfaatan Motor Induksi 3 Fasa Menggunakan PLC Sebagai Kontrol Blower Kandang Ayam Broiler dengan Sistem Close House</t>
  </si>
  <si>
    <t>F1B019029</t>
  </si>
  <si>
    <t>Implementasi Metode K-Nearest Neighbor untuk Klasifikasi Ulasan Aplikasi E-Commerse Zalora Di Google Play Store</t>
  </si>
  <si>
    <t>F1B019097</t>
  </si>
  <si>
    <t xml:space="preserve">Analisis Nilai Intensitas  Paparan Medan Listrik dan Medan Magnet pada Pembangkit Listrik Tenaga Surya Sambelia 5 MW </t>
  </si>
  <si>
    <t>F1B019082</t>
  </si>
  <si>
    <t>Implementasi Inventer Hybrid pada Pembangkit Listrik Tenaga Surya (PLTS) Di Laboraturium Energi Baru Terbarukan Fakultas Teknik Universitas Mataram</t>
  </si>
  <si>
    <t>F1B018032</t>
  </si>
  <si>
    <t>Implementasi dan Analisis Energi Produksi PLTS 720 WP dengan Inventer Hybrid untuk Usaha Produktif</t>
  </si>
  <si>
    <t>F1B017018</t>
  </si>
  <si>
    <t>Rancang Bangun Purwarupa Sistem Kontrol Suhu dan Monitoring Kelembaban Udara Ruangan Operasi Rumah Sakit  Berbasis IoT</t>
  </si>
  <si>
    <t>F1B019033</t>
  </si>
  <si>
    <t>Implementasi Wireless Sensor Network (WSN) untuk Monitoring dan Penyiraman Otomatis pada Tanaman Mint Menggunakan Modul WiFi ESP32 Berbasis IoT-LoRa</t>
  </si>
  <si>
    <t>F1B020111</t>
  </si>
  <si>
    <t xml:space="preserve">Perancangan Sistem Automatic Transfer Switch (ATS) PLN-PLTS Di Fakultas Teknik Universitas Mataram </t>
  </si>
  <si>
    <t>F1B017058</t>
  </si>
  <si>
    <t>Kontrol Sistem Akuaponik Dalam Greenhouse Berbasis Internet Of Things (IoT)</t>
  </si>
  <si>
    <t>F1B019030</t>
  </si>
  <si>
    <t>Simulasi dan Pembuatan Fly Back Konventer Berbasis Arduino Uno</t>
  </si>
  <si>
    <t>F1B117011</t>
  </si>
  <si>
    <t>Klasifikasi Kopi Sapit Lombok Menggunakan Metode K-Nearst Neigbhor</t>
  </si>
  <si>
    <t>F1B019070</t>
  </si>
  <si>
    <t>Prediksi Nilai Tukar Mata Uang Rupiah (IDR) Terhadap Dolar (USD) Menggunakan Algoritma  Machine Learning Long Short Term Memory dan Random Forest</t>
  </si>
  <si>
    <t>F1B017078</t>
  </si>
  <si>
    <t>Optimasi Pemanfaatan Energi Listrik Tenaga Matahari Di Jurusan Teknik Elektro Universitas Mataram</t>
  </si>
  <si>
    <t>F1B017083</t>
  </si>
  <si>
    <t>Desain dan Implementasi Interleaved Bubk Conventer dengan Efisisensi Tinggi</t>
  </si>
  <si>
    <t>F1B017071</t>
  </si>
  <si>
    <t>Simulasi dan Analisis Interleaved Boost Conventer dengan Solar Cell</t>
  </si>
  <si>
    <t>F1B017020</t>
  </si>
  <si>
    <t>Sistem Monitoring Suhu dan Kelembaban Tanah pada Tanaman Tomat Berbasis IoT Menggunakan LoRaWAN</t>
  </si>
  <si>
    <t>F1B018096</t>
  </si>
  <si>
    <t>Deteksi dan Klasifikasi Kendaraan Berbasis Algoritma You Only Look Once (YOLOv7)</t>
  </si>
  <si>
    <t>F1B017068</t>
  </si>
  <si>
    <t>Rancang Bangun Kontroling dan Monitoring Gas Karbon Monoksida pada Rokok Didalam Ruangan dengan Metode Fuzzy Logic Menggunakan Sensor MQ-7</t>
  </si>
  <si>
    <t>F1B020059</t>
  </si>
  <si>
    <t>Multiobjective Optimal Power Flow pada Sistem Kelistrikan Lombok untuk Minimisasi Biaya Operasi dan Emisi Karbon Menggunakan Cuckoo Search Algorithm</t>
  </si>
  <si>
    <t>13.30-1500</t>
  </si>
  <si>
    <t>F1B020019</t>
  </si>
  <si>
    <t>Analisis Keandalan Penyulang 20kV Kondisi Recloser Eksisting dan Optimasi Penempatan Recloser Menggunakan Metode Ant Colony Optimization</t>
  </si>
  <si>
    <t>F1B020142</t>
  </si>
  <si>
    <t>Analisis Perbandingan Quality of Service (QoS) Live Streaming Aplikasi Facebook dan Instagram Di Kawasan Pariwisata Night Market Labuhan Bajo</t>
  </si>
  <si>
    <t>F1B020047</t>
  </si>
  <si>
    <t>Klasterisasi Prevelensi  Stunting Berbasis Spasial Menggunakan Algoritma K-Means Berdasarkan Studi Kasus Di Provinsi Nusa Tenggara Barat</t>
  </si>
  <si>
    <t>F1B020145</t>
  </si>
  <si>
    <t>Analisis Performa Circuit Breaker Gas SF6 pada Medium Voltage Switchgear 20 kV PLTS Selong 7 MWp</t>
  </si>
  <si>
    <t>F1B020126</t>
  </si>
  <si>
    <t xml:space="preserve">Sistem Monitoring Kualitas Udara Berbasis LoRa-IoT Menggunakan MCU- STM32 dan Gateway Raspberry PI </t>
  </si>
  <si>
    <t>F1B020146</t>
  </si>
  <si>
    <t xml:space="preserve">Analisa Sinyal Provider dengan Komunikasi Kooperatif pada Daerah Tidak Terjangkau Sinyal </t>
  </si>
  <si>
    <t>F1B020103</t>
  </si>
  <si>
    <t>Klasifikasi Genre Musik dengan Mel-Frequensy Cepstral Coeficient Menggunakan Convolutional Neural Network</t>
  </si>
  <si>
    <t>F1B020048</t>
  </si>
  <si>
    <t>Rancang Bangun Sistem Monitoring dan Kontrol Suhu dan PH Air pada Kolam Ikan Nila Di Desa Bunkate Berbasis Internet Of Things</t>
  </si>
  <si>
    <t>F1B019025</t>
  </si>
  <si>
    <t>Rancang Bangun Alat Sistem Monitoring dan Kontrol Suhu dan Kelembaban Ruangan Penyimpanan Alat Medis  Berbasis Internet Of Things (IoT) Di Klinik Utama Global Medika</t>
  </si>
  <si>
    <t>F1B020112</t>
  </si>
  <si>
    <t>Analisis Koordinasi Over Current Relay (OCR) dan Ground Foult Relay (GFR) pada Sistem Distribusi 20 kV</t>
  </si>
  <si>
    <t>F1B020099</t>
  </si>
  <si>
    <t>Prediksi Daya Kelauran PLTS On-Grid Dalam Satu Hari Kedepan Menggunakan Artificial Neural Network</t>
  </si>
  <si>
    <t>F1B020107</t>
  </si>
  <si>
    <t>Analisis Bentuk Huruf Bahasa Isyarat pada Sarung Tangan Elektronik Tunawicara untuk Menilai Ketepatan Representasi Hurufnya</t>
  </si>
  <si>
    <t>F1B020110</t>
  </si>
  <si>
    <t>Peramalan Beban Listrik Jangka Pendek Menggunakan Metode ANFIS Di Gardu Induk 150kV Tanjung</t>
  </si>
  <si>
    <t>F1B020133</t>
  </si>
  <si>
    <t>Klasifikasi Sinyal Audio Lungsound Menggunakan Metode Convolutional Neural Network dengan Fitur Mel Frequency Cepstral Coeffient (MFCC)</t>
  </si>
  <si>
    <t>F1B019045</t>
  </si>
  <si>
    <t>Rancang Bangun Sistem Monitoring dan Kontrol Kebisingan Ruang Baca Di Perpustakaan Berbasis Internet Of Things</t>
  </si>
  <si>
    <t>F1B019063</t>
  </si>
  <si>
    <t>Convolutional Neural Network untuk Menerjemahkan Bahasa Isyarat Indonesia Secara Real-Time Bagi Penyandang Disabilitas Berbasis Web</t>
  </si>
  <si>
    <t>F1B020136</t>
  </si>
  <si>
    <t>Analisis Pengaruh Co-firing dengan Variasi Jenis Bahan Bakar Biomassa Terhadap Efisiensi Boiler Di PLTU Jeranjang Operating and Maintenance Service Unit</t>
  </si>
  <si>
    <t>F1B020147</t>
  </si>
  <si>
    <t>Penerapan Algoritma Convolitional Neural Network (CNN) Berbasis Android dalam Mendeteksi Warna untuk Penderita Buta Warna</t>
  </si>
  <si>
    <t>F1B020127</t>
  </si>
  <si>
    <t>Analisis Sistem Pentanahan Peralatan pada Gardu Induk 70 Kv Labuhan Bajo Menggunakan Simulasi Software ETAP</t>
  </si>
  <si>
    <t>F1B020131</t>
  </si>
  <si>
    <t>Perancangan Pembangkit Listrik Tenaga Surya Rooftop Di Kantor Kecamatan Utan Kabupaten Sumbawa</t>
  </si>
  <si>
    <t>F1B020043</t>
  </si>
  <si>
    <t>Analisis Keandalan Jaringan Distribusi 20 kV Penyulang Batujai Menggunakan Metode FMEA dan Metode Markov</t>
  </si>
  <si>
    <t>F1B020070</t>
  </si>
  <si>
    <t>Prototype Gerakan Objek Lengan Robot pada Area DOF (Degree Of Fredoom) Berbasis Virtual Reality</t>
  </si>
  <si>
    <t>F1B117021</t>
  </si>
  <si>
    <t>Analisis Delay Jaringan VoLTE pada Game Mobile Legends</t>
  </si>
  <si>
    <t>F1B020152</t>
  </si>
  <si>
    <t>Rekonfigurasi Jaringan Distribusi pada Penyulang Praya Kota Menggunakan Metode Binary Particle Swarm Optimization (BPSO)</t>
  </si>
  <si>
    <t>F1B020031</t>
  </si>
  <si>
    <t>Rancang Bangun Dekorasi Kolam Ikan dengan Sistem Terrarium Tanaman Hias Berbasis Internet of Things (IoT)</t>
  </si>
  <si>
    <t>F1B020089</t>
  </si>
  <si>
    <r>
      <rPr>
        <sz val="10"/>
        <rFont val="Arial"/>
        <family val="2"/>
      </rPr>
      <t>Efek Over Radiasi Matahari Terhadap Kinerja</t>
    </r>
    <r>
      <rPr>
        <sz val="10"/>
        <rFont val="Arial"/>
        <family val="2"/>
      </rPr>
      <t xml:space="preserve"> Modul Fotovoltaik (PV)</t>
    </r>
  </si>
  <si>
    <t>F1B016078</t>
  </si>
  <si>
    <t>Sistem Monitoring Ketinggian dan Pengisian pada Tandon Air Rumah Tangga Berbasis Internet Of Things Menggunakan Aplikasi Telegram</t>
  </si>
  <si>
    <t>F1B117008</t>
  </si>
  <si>
    <t>Pengaplikasian Metode Support Vector Machine untuk Klasifikasi Daun Anggur Berdasarkan Tekstur Daun</t>
  </si>
  <si>
    <t>F1B019044</t>
  </si>
  <si>
    <t>Analisis Perilaku Sambaran Petir pada SUTT 100 KV GI Switching Mataram - GI Tanjung Terhadap Probabilitas Kegagalan Perlindungan</t>
  </si>
  <si>
    <t>F1B020001</t>
  </si>
  <si>
    <t>Investigasi Interleaved Boost Konverter Mengunakan Kontroller Linier Quadratik Regulator (LQR)</t>
  </si>
  <si>
    <t>F1B020010</t>
  </si>
  <si>
    <t>Rancang Bangun Sistem Chatbot Informasi Teknik Elektro Universitas Mataram Menggunakan Large-Language- Model dan Teknik Retrieval-Augmented-Generation</t>
  </si>
  <si>
    <t>F1B020148</t>
  </si>
  <si>
    <t>Implementasi Machine Learning Dalam Meningkatkan Pendeteksian Serangan pada SNORT Menggunakan Metode Support Vector Machine</t>
  </si>
  <si>
    <t>F1B020117</t>
  </si>
  <si>
    <t>Rancang Bangun Purwarupa Alat Penyortir Kualitas Telur Ayam Berbasis Arduino Uno</t>
  </si>
  <si>
    <t>F1B020149</t>
  </si>
  <si>
    <t>Rancang Bangun Prototipe Sistem Pengendali Pintu Air Otomatis pada Saluran Irigasi Berbasis Programable Logic Control (PLC)</t>
  </si>
  <si>
    <t>F1B020068</t>
  </si>
  <si>
    <t>Integrasi Kalman Filter dan PID pada Prototype Robot Balance dengan Pengaturan Optimal yang Terkoneksi Ke Matlab</t>
  </si>
  <si>
    <t>F1B020036</t>
  </si>
  <si>
    <t>Forecasting Produksi Energi Photovoltaic dengan Menggunakan Algoritma Random Forest Clasification pada PLTS PLN Berbasis Website</t>
  </si>
  <si>
    <t>F1B020022</t>
  </si>
  <si>
    <t>Peningkatan Kinerja Buck Boost Konverter Menggunakan Controller Fuzzy Logic</t>
  </si>
  <si>
    <t>F1B017093</t>
  </si>
  <si>
    <t>Pengelompokan Gempa Bumi Di Pilau Lombok Tahun 2018 Menggunakan Algoritma K-Means</t>
  </si>
  <si>
    <t>F1B020082</t>
  </si>
  <si>
    <t>Investigasi Interleaved Boost Konverter Mengunakan Kontrol State Feedback untuk Pengisian Baterai</t>
  </si>
  <si>
    <t>F1B020030</t>
  </si>
  <si>
    <t>Perancangan Aplikasi Deteksi Penyakit Lumpy pada Hewan Ternak Menggunakan Metode CNN Mobilenetv2</t>
  </si>
  <si>
    <t>F1B020108</t>
  </si>
  <si>
    <t xml:space="preserve">Rancang Bangun Sistem Alat Ukur Heart Rate dan Suhu Tubuh Menggunakan Esp 8266 </t>
  </si>
  <si>
    <t>F1B020128</t>
  </si>
  <si>
    <t>Analisis Sistem Proteksi Rele Differensial pada Busbar Di Gardu Induk 150 kV Paok Motong</t>
  </si>
  <si>
    <t>F1B020035</t>
  </si>
  <si>
    <t>Proyeksi Kebutuhan Energi Sektor Komersial Di Kota Mataram</t>
  </si>
  <si>
    <t>F1B020055</t>
  </si>
  <si>
    <t>Transisi Energi Di Sektor Rumah Tangga Menuju Net-Zero Emission</t>
  </si>
  <si>
    <t>F1B020038</t>
  </si>
  <si>
    <t>Rancang Bangun Sistem Monitoring Tekanan dan Laju Aliran (Flow Rate) pada Instalasi Biogas</t>
  </si>
  <si>
    <t>F1B020046</t>
  </si>
  <si>
    <t>Robot Pengikut Garis dengan Kendali PID Menggunakan Pendekatan Simulasi Matlab</t>
  </si>
  <si>
    <t>F1B020007</t>
  </si>
  <si>
    <t>Perencanaan Transisi Energi pada Sektor Transportasi Di Nusa Tenggara Barat Menuju Net Zero Emission 2050</t>
  </si>
  <si>
    <t>F1B017055</t>
  </si>
  <si>
    <t>Perancangan Sistem Klasifikasi Jenis Cacat pada Biji Kopi Arabika Berbasis Android</t>
  </si>
  <si>
    <t>F1B020134</t>
  </si>
  <si>
    <t>Analisis Deteksi Thermal pada Transformator Daya Menggunakan Teknik Thermovisi Di Gardu Induk 150 kV Paok Motong</t>
  </si>
  <si>
    <t>F1B020020</t>
  </si>
  <si>
    <t>Identifikasi Bahaya dan Risiko Kesehatan dan Keselamatan Kerja Menggunakan Metode HIRARC pada Gardu Induk Ampenan</t>
  </si>
  <si>
    <t>F1B020042</t>
  </si>
  <si>
    <t xml:space="preserve">Proyeksi Kebutuhan Energi Sektor Konstruksi Di Nusa Tenggara Barat </t>
  </si>
  <si>
    <t>F1B020086</t>
  </si>
  <si>
    <t xml:space="preserve">Analisis Stabilitas Sisi DC pada Sistem PLTS On-Grid Skala Kecil </t>
  </si>
  <si>
    <t>F1B117004</t>
  </si>
  <si>
    <t>Implementasi Sensor Piezoelectric Sebagai Prototype Alat Musik Drum Pad Elektrik Berbasis Arduino</t>
  </si>
  <si>
    <t>F1B020025</t>
  </si>
  <si>
    <t>Sistem Monitoring Detak Jantung Real-Time Berbasis IoT Menggunakan Sensor Oximeter Max30102 untuk Mendeteksi Tingkat Kesehatan Jantung</t>
  </si>
  <si>
    <t>F1B020085</t>
  </si>
  <si>
    <t>Eksplorasi Potensi Akuifer Bawah Permukaan Tanah dengan Metode Geolistrik Konfigurasi Wenner Di Desa Sembalun Bumbung, Kabupaten Lombok Timur</t>
  </si>
  <si>
    <t>F1B020100</t>
  </si>
  <si>
    <t>Perencanaan Energi Provinsi Nusa Tenggara Barat untuk Pencapaian Target 100% Renewable Energy dan Net-Zero Emisssion 2050</t>
  </si>
  <si>
    <t>F1B019022</t>
  </si>
  <si>
    <t>Sistem Monitoring Infus Berbasis IoT Menggunakan Aplikasi Android</t>
  </si>
  <si>
    <t>F1B019036</t>
  </si>
  <si>
    <t>Deteksi Penyakit pada Tanaman Tomat dengan Arsitektur CNN</t>
  </si>
  <si>
    <t>F1B019115</t>
  </si>
  <si>
    <t>Implementasi Routing Static Multi Hop pada Perangkat Lora</t>
  </si>
  <si>
    <t>F1B020029</t>
  </si>
  <si>
    <t>Klasifikasi Kadar Gas Karbon Monoksida pada Kabin Mobil Menggunakan Support Vector Machine Berbasis Internet of Things (IoT)</t>
  </si>
  <si>
    <t>F1B020004</t>
  </si>
  <si>
    <t xml:space="preserve">Analisis Perbandingan Uprating dan Sisip Transformator untuk Mengatasi Masalah Overload pada Transformator Distribusi Cn 179 Penyulang Narmada </t>
  </si>
  <si>
    <t>F1B020090</t>
  </si>
  <si>
    <t>Rancang Bangun Pembangkit Listrik Tenaga Bayu Sumbu Vertikal Tipe H-Darrieus Skala Kecil</t>
  </si>
  <si>
    <t>F1B020016</t>
  </si>
  <si>
    <t xml:space="preserve">Analisis Sistem Koordinasi Proteksi Generator pada Pembangkit Listrik Tenaga Gas Mobile Power Plant Jeranjang (2x25MW) Nusa Tenggara Barat </t>
  </si>
  <si>
    <t>F1B020033</t>
  </si>
  <si>
    <t>Rancang Bangun Sistem Monitoring PLTS Off-Grid Kapasitas 1200 Berbasis IoT Blynk Di Fakultas Teknik Universitas Mataram</t>
  </si>
  <si>
    <t>F1B020002</t>
  </si>
  <si>
    <t>Analisis Susut Daya (Lpsses) Jaringan Distribusi 20 kV  pada Penyulang Ampenan Di PT.PLN (Persero) UP2D Mataram</t>
  </si>
  <si>
    <t>F1B020119</t>
  </si>
  <si>
    <t>Evaluasi Keandalan Konverter DC-DC Buck-Boost dengan Pendekatan Metode FMEA (Failure Mode and Effect Analysis)</t>
  </si>
  <si>
    <t>F1B019149</t>
  </si>
  <si>
    <t>Klasifikasi Genus Tanaman Anggrek Menggunakan Convolution Neural Network (CNN) dengan Arsitektur VGG 16</t>
  </si>
  <si>
    <t>09.00.10.30</t>
  </si>
  <si>
    <t>F1B018089</t>
  </si>
  <si>
    <t>Prototipe Alat Pemilah Sampah Organik, Logam dan Non Logam Menggunakan Mikrokontroler ESP32</t>
  </si>
  <si>
    <t>F1B118019</t>
  </si>
  <si>
    <t>Rancang Bangun Sistem Pengaturan Kelembapan dan Monitoring Suhu Penetasan Telur Penyu Berbasis Internet Of Things Di Balai Konservasi Kuranji</t>
  </si>
  <si>
    <t>F1B019106</t>
  </si>
  <si>
    <t>Modeling dan Implementasi Solar Panel pada Sistem Aplikasi Aerator</t>
  </si>
  <si>
    <t>F1B018030</t>
  </si>
  <si>
    <t>Sistem Klasifikasi Penyakit pada Daun Tanaman Cabai Menggunakan Arsitektur MobileNet Berbasis Android</t>
  </si>
  <si>
    <t>F1B020052</t>
  </si>
  <si>
    <t>Deteksi dan Perhitungan Mobil untuk Mengetahui Jumlah Mobil Diparkiran Menggunakan Convolutional Neural Network</t>
  </si>
  <si>
    <t>F1B020135</t>
  </si>
  <si>
    <t>Analisis Perbandingan Kapasitas Energi Baterai dalam Konfigurasi Seri dan Paralel dalam Aplikasi Penerangan</t>
  </si>
  <si>
    <t>F1B020058</t>
  </si>
  <si>
    <t>Rancang Bangun Game Fuzzle Anatomi Sistem Skeletal Berbasis Virtual Reality dengan Fitur Handtracking</t>
  </si>
  <si>
    <t>F1B020034</t>
  </si>
  <si>
    <t>Klasifikasi Penyakit pada Ayam Berdasarkan Citra Feses Menggunakan Convolutional Neural Network (CNN) Berbasis Android</t>
  </si>
  <si>
    <t>F1B020092</t>
  </si>
  <si>
    <t>Analisis Tekno-Ekonomi PLTS dengan Inverter Hybrid Di Laboraturium Energi Baru Terbarukan (EBT) Fakultas Teknik Unversitas Mataram</t>
  </si>
  <si>
    <t>F1B018068</t>
  </si>
  <si>
    <t>Analisis Quality of Sevice (QoS) dan Kuat Sinyal 4G LTE pada Kondisi Non Line of Sight (NLoS) Di Daerah Urban (Fakultas Ekonomi Universitas Mataram)</t>
  </si>
  <si>
    <t>F1B020045</t>
  </si>
  <si>
    <t>Prediksi Curah Hujan Menggunakan Metode Gate Recurrent Unit (GRU) untuk Wilayah Kota Mataram</t>
  </si>
  <si>
    <t>F1B018049</t>
  </si>
  <si>
    <t>Klasifikasi Citra Motif Kain Tenun Sumbawa (Kre Alang) Di Dusun Sameri Desa Poto Kecamatan Moyo Hilir Kabupaten Sumbawa Menggunakan Metode Convolution Neural Network (CNN)</t>
  </si>
  <si>
    <t>F1B020116</t>
  </si>
  <si>
    <t>Analisis Potensi Energi Angin Di Desa Penujak Kabupaten Lombok Tengah untuk Pembangkit Listrik Tenaga Bayu Skala Kecil</t>
  </si>
  <si>
    <t>F1B020005</t>
  </si>
  <si>
    <t>Desain Sistem Charging Station Mandiri untuk Sepeda Listrik Di PLTS Off-Grid Fakultas Teknik Universitas Mataram</t>
  </si>
  <si>
    <t>F1B019134</t>
  </si>
  <si>
    <t>Rancang Bangun Purwarupa Smart Green Farm Menggunakan Kontrol Fuzzy Logic untuk Budidaya Tanaman Stroberi Di Dataran Rendah Berbasis Internet of Things</t>
  </si>
  <si>
    <t>F1B020008</t>
  </si>
  <si>
    <t>Pemilihan Komponen Optimal dan Pengaturan Parameter Konverter Zeta untuk Maksimalkan Efisiensi Sistem Energi Surya</t>
  </si>
  <si>
    <t>F1B019056</t>
  </si>
  <si>
    <t>Pengembangan Automatic Voltage Regulator (AVR) dengan Frekuensi Variabel pada Aplikasi Sistem Penyimpanan Energi</t>
  </si>
  <si>
    <t>F1B020084</t>
  </si>
  <si>
    <t>Desain dan Simulasi Pengaturan Motor DC Menggunakan Kendali Integral State Feedback (ISF)</t>
  </si>
  <si>
    <t>F1B021141</t>
  </si>
  <si>
    <t>Rancang Bangun Prototype System Monitoring Ketinggian Air Berbasis IoT Melalui Aplikasi Android</t>
  </si>
  <si>
    <t>F1B020067</t>
  </si>
  <si>
    <t>Perancangan dan Implementasi Kontroler Motor Brushed DC untuk Aplikasi Mobil Prototype Shell Eco Marathon (Samalas) pada Tim Mandalika Desantara</t>
  </si>
  <si>
    <t>F1B020130</t>
  </si>
  <si>
    <t>Sistem Pengenalan Pembicara Menggunakan Metode Mel Frequency Cepstral Coefficient (MFCC) dan Hidden Markvok Model (HMM)</t>
  </si>
  <si>
    <t>F1B020028</t>
  </si>
  <si>
    <t>Rancang Bangun Sistem Low Noise Amplifier Automatic Identification Systwm (AIS) pada Sisi Penerima Menggunakan Transistor SPF5189Z</t>
  </si>
  <si>
    <t>F1B018093</t>
  </si>
  <si>
    <t>Identifikasi Bahaya dan Penilaian Resiko Keselamatan dan Kesehatan Kerja (K3) Menggunakan Metode HIRA pada PT. Innako Internasional Konsulindo</t>
  </si>
  <si>
    <t>F1B020143</t>
  </si>
  <si>
    <t>Analsis Pengaruh Unjuk Kerja Sistem Distribusi Akibat Ketidakseimbangan Beban Menggunakan Software Etap</t>
  </si>
  <si>
    <t>F1B018028</t>
  </si>
  <si>
    <t>Perkiraan Suhu Di Kota Mataram Menggunakan Algoritma Recurrent Network Long Short Term Memory (RNN-LSTM)</t>
  </si>
  <si>
    <t>F1B020096</t>
  </si>
  <si>
    <t xml:space="preserve">Rancang Bangun Pembangkit Listrik Tenaga Bayu Tipe Propeller dengan Sistem Monitoring Berbasis Arduino Uno </t>
  </si>
  <si>
    <t>F1B020098</t>
  </si>
  <si>
    <t>Studi Pra Perencanaan Pembangkit Listrik Tenaga Pikohidro untuk Sumber Listrik Mandiri Kawasan Wisata Desa Pringgasela</t>
  </si>
  <si>
    <t>F1B021126</t>
  </si>
  <si>
    <t>Perancangan dan Implementasi Sistem Biogas Sebagai Solusi Pembuatan Energi untuk Listrik dan Bahan Bakar Memasak Dirumah Qur'an Sembalun Bumbung</t>
  </si>
  <si>
    <t>F1B020032</t>
  </si>
  <si>
    <t>Potensi Pembangkit Listrik Tenaga Surya (PLTS) Terapung Di Bendungan Batujai Lombok Tengah untuk Mendukung Net Zero Emission Tahun 2050</t>
  </si>
  <si>
    <t>F1B021083</t>
  </si>
  <si>
    <t>Analisis Resiko Keselamatan dan Kesehatan Kerja (K3) dengan Metode HAZOP Di Unit Gardu Induk 150 kV Jeranjang</t>
  </si>
  <si>
    <t>F1B020080</t>
  </si>
  <si>
    <t>Perencanaan Floating Photofoltaic dengan Menggunakan Software Helioscope Di Bendungan Pandan Duri Kabupaten Lombok Timur</t>
  </si>
  <si>
    <t>F1B018025</t>
  </si>
  <si>
    <t>Pengembangan Sistem Smart Home Menggunakan Esp 32 dan LoRa Terintegrasi dengan Antares dalam Arsitektur LoRaWAN</t>
  </si>
  <si>
    <t>F1B020076</t>
  </si>
  <si>
    <t>Analisa Penggunaan Provider Perangkat MI-FI Terhadap Performa Game Mobile Legends Bang Bang Mode Ranked</t>
  </si>
  <si>
    <t>F1B020132</t>
  </si>
  <si>
    <t>Penerapan Kesehatan dan Keselamatan Kerja (K3) dengan Pendekatan Job Safety Analysis (JSA) Studi Kasus Di Gardu Induk Ampenan</t>
  </si>
  <si>
    <t>F1B020150</t>
  </si>
  <si>
    <t>Analisis Qualiti Of Service (QoS) Jaringan 4G (LTE) Saat Terjadinya Proses Handover</t>
  </si>
  <si>
    <t>F1B021098</t>
  </si>
  <si>
    <t>Perancangan Sistem Monitoring Tegangan Barerai Per Sel dari Baterai Nikel Cadmium 48 V Di Gardu Induk Labuhan Kabupaten Sumbawa Berbasis IoT</t>
  </si>
  <si>
    <t>F1B118045</t>
  </si>
  <si>
    <t>Rekayasa Engineering Kesehatan dan Keselamatan Kerja (K3) pada UMKM Keripik Singkong Desa Gunung Sari</t>
  </si>
  <si>
    <t>F1B019041</t>
  </si>
  <si>
    <t>Analisis Kinerja Motor DC Berbasis Konverter ZETA dengan Catu Daya Solar Panel</t>
  </si>
  <si>
    <t>F1B021080</t>
  </si>
  <si>
    <t>Perancangan dan Implementasi Sistem Keamanan pada Brankas Menggunakan Paralel Fingerprint dan Keypad Berbasis Arduino</t>
  </si>
  <si>
    <t>F1B021089</t>
  </si>
  <si>
    <t>Analisis Manajemen Risiko Keselamatan dan Kesehatan Kerja dengan Pendekatan Metode Failure Mode and Effect Analysis (FMEA) Di ULTG Lombok Barat</t>
  </si>
  <si>
    <t>F1B021110</t>
  </si>
  <si>
    <t>Rancang Bangun Identifikasi Kehadiran Mahasiswa Menggunakan RFID dan ESP32 CAM Berbasis (IoT) Internets of Things</t>
  </si>
  <si>
    <t>F1B020129</t>
  </si>
  <si>
    <t>Pengujian Kinerja Baretai Valve Regulated Lead Acid pada Pembangkit Listrik Tenaga Surya Off Grid</t>
  </si>
  <si>
    <t>F1B020041</t>
  </si>
  <si>
    <t>Proyeksi Kebutuhan Energi Sektor Pertanian Di Provinsi Nusa Tenggara Barat Tahun 2050 Menggunakan Software Leap</t>
  </si>
  <si>
    <t>F1B021147</t>
  </si>
  <si>
    <t>Rancang Bangun Alat Monitoring Baterai pada Gardu Induk Paokmotong 150 kV Menggunakan Modul ESP8266 dan Aplikasi BLYNK</t>
  </si>
  <si>
    <t>F1B020154</t>
  </si>
  <si>
    <t>Sistem IoT untuk Monitoring Pergerakan dan Pemberian Pakan Otomatis pada Udang Vaname</t>
  </si>
  <si>
    <t>F1B020017</t>
  </si>
  <si>
    <t>Sistem Monitoring Digester Biogas Terintegrasi Di Sembalun Bumbung</t>
  </si>
  <si>
    <t>F1B020151</t>
  </si>
  <si>
    <t>Sistem Monitoring dan Kontrol Otomatis Suhu dan PH Air Berbasis IoT pada Budidaya Udang Vaname {Litopenaeus Vanname) Menggunakan STM32 dan Lora</t>
  </si>
  <si>
    <t>F1B021115</t>
  </si>
  <si>
    <t>Analisis Penambahan Sistem Pendingin Aktif Terhadap Daya Output dari Panel Surya Bifasial</t>
  </si>
  <si>
    <t>F1B021137</t>
  </si>
  <si>
    <t>Membangun Aplikasi Vascular Connect Sebagai Telekonsultasi Dalam Kesehatan Kardiovaskular</t>
  </si>
  <si>
    <t>F1B021144</t>
  </si>
  <si>
    <t>Analisis Penambahan Reflektor Cermin Datar Terhadap Daya Output dari Panel Bifasial</t>
  </si>
  <si>
    <t>F1B021131</t>
  </si>
  <si>
    <t>Analisis Implementasi K3 dengan Mitigasi Bencana pada Laboraturium Teknik Energi Surya Hidro dan Angin (TESHA) Di SMKN 1 Pringgabaya</t>
  </si>
  <si>
    <t>F1B021155</t>
  </si>
  <si>
    <t>Perancangan Prototipe Sistem Keamanan Pintu Rumah Otomatis dengan Akses Sidik Jari Menggunakan ESP32-CAM</t>
  </si>
  <si>
    <t>F1B021107</t>
  </si>
  <si>
    <t>Identifikasi Tegangan Transien pada Perubahan Arus Puncak Petir dan Tahanan Pentanahan pada Tower SUTT 70 kV Menggunakan Software EMTP</t>
  </si>
  <si>
    <t>F1B020074</t>
  </si>
  <si>
    <t>Rancang Bangun Sistem Kontrol Jarak Jauh Pompa Air Minum Bor Berbasis Internet Of Things (IoT) untuk Mendukung Kegiatan Pesta/Begawe Di Desa Labuhan Haji Dusun Gelumpang</t>
  </si>
  <si>
    <t>F1B021005</t>
  </si>
  <si>
    <t>Perancangan Sistem Panel Surya dengan Solar Tracker Dual Axis dan Monitoring Berbasis Internet of Things</t>
  </si>
  <si>
    <t>F1B021132</t>
  </si>
  <si>
    <t>Rancang Bangun Infrastruktur Private Cloud Menggunakan Openstack dalam Platform Cloud Computing</t>
  </si>
  <si>
    <t>F1B020012</t>
  </si>
  <si>
    <t>Sistem Verifikasi Pembicara Menggunakan Metode Mel Frequency Cepstral Coeffoicient (MFCC) dan Hidden Markov Model (HMM)</t>
  </si>
  <si>
    <t>F1B021022</t>
  </si>
  <si>
    <t>Sistem Identifikasi Tanaman Obat Herbal Menggunakan Metode MOBILENETv2 Berbasis Web</t>
  </si>
  <si>
    <t>F1B020073</t>
  </si>
  <si>
    <t>Analisis Kinerja Off Grid-Hybrid Solar Inverter 1,25 Kva untuk Pelanggan Listrik Rumah Tangga</t>
  </si>
  <si>
    <t>F1B021114</t>
  </si>
  <si>
    <t>Pengembangan Sistem Deteksi Masalah Kulit Wajah Berbasis Convolutional Neural Network</t>
  </si>
  <si>
    <t>F1B019016</t>
  </si>
  <si>
    <t>Desain dan Simulasi ZETA Konverter Efisiensi Tinggi Menggunakan Kontrol PID pada Aplikasi Charger Kendaraan Listrik</t>
  </si>
  <si>
    <t>F1B021136</t>
  </si>
  <si>
    <t>Sistem Deteksi dan Identifikasi Wajah Manusia Menggunakan YOLOv8 (You Only Look Once) pada Kamera CCTV Secara Realtime</t>
  </si>
  <si>
    <t>F1B021072</t>
  </si>
  <si>
    <t>Implementasi Komunikasi Lora untuk Pemilihan Node Berdasarkan Kuat Sinyal RSSI</t>
  </si>
  <si>
    <t>F1B021063</t>
  </si>
  <si>
    <t>Rancang Sistem IoT untuk Pengusiran Hewan Liar Menggunakan Sensor LDR dan Ultrasonik dengan Notifikasi Real-Time</t>
  </si>
  <si>
    <t>F1B021135</t>
  </si>
  <si>
    <t>Klasifikasi Resiko Gagal Tumbuh Kembang Anak (Stunting) dengan Menggunakan Algoritma K-Nearest Neighbor, Naïve Bayes, Decission Tree</t>
  </si>
  <si>
    <t>F1B020141</t>
  </si>
  <si>
    <t>Rancang Bangun Smart Home Menggunakan Raspbarry PI 3 Berbasis Internet Of Things (IoT)</t>
  </si>
  <si>
    <t>F1B021095</t>
  </si>
  <si>
    <t>Analisis Pengaruh Suhu Akibat Pembebanan Terhadap Susut Umur  Transformator Daya Di Gardu Induk Jeranjang</t>
  </si>
  <si>
    <t>F1B021060</t>
  </si>
  <si>
    <t>Analisis Keandalan Sistem Zero Down Time pada Sirkuit Mandalika</t>
  </si>
  <si>
    <t>F1B021008</t>
  </si>
  <si>
    <t>Pengembangan Fitur Multiplayer pada Aplikasi Pembelajaran Anatomi Sistem Skeletal Berbasis Virtual Reality Menggunakan Photon Fusion</t>
  </si>
  <si>
    <t>F1B118017</t>
  </si>
  <si>
    <t>Analisis Perbandingan Quality Of Service (QoS) Jaringan 4G Menggunakan Aplikasi Wireshark pada Provider yang Berbeda dalam Game Horor Of Kings</t>
  </si>
  <si>
    <t>F1B021010</t>
  </si>
  <si>
    <t>Rancang Bangun Digital Twin Lengan Robot 4 DOF (Degree Of Freedom) Di Sistem Kendali Berbasis Virtual Reality</t>
  </si>
  <si>
    <t>10.30-12.01</t>
  </si>
  <si>
    <t>F1B020037</t>
  </si>
  <si>
    <t>Implementasi Arsitektur Convolutional Neural Network (CNN) untuk Deteksi Karakter Anime</t>
  </si>
  <si>
    <t>F1B021003</t>
  </si>
  <si>
    <t>Peningkatan Kestabilan Sistem Kendali Bicopter dengan Metode PID Berbasis Arduino Uno</t>
  </si>
  <si>
    <t>F1B021036</t>
  </si>
  <si>
    <t>Simulasi dan Analisis Peralihan Daya Listrik dari PLN Ke Uninterruptible Power Supply (UPS) Ketika Terjadi Gangguan Di Sirkuit Mandalika</t>
  </si>
  <si>
    <t>F1B018085</t>
  </si>
  <si>
    <t>Peningkatan Cakupan Jaringan Mesh Wifi Menggunakan Komunikasi Multi-Hop Berbasis Painlessmesh</t>
  </si>
  <si>
    <t>F1B021087</t>
  </si>
  <si>
    <t>Rancang Bangun Instalasi PLTS Off-Grid Sebagai Sumber Energi Listrik Rumah Tangga</t>
  </si>
  <si>
    <t>F1B020066</t>
  </si>
  <si>
    <t>Prediksi Potensi Energi Biogas Sebagai Penghasil Energi Hijau Di Lombok Barat Menggunakan Pendekatan Statistik</t>
  </si>
  <si>
    <t>F1B019150</t>
  </si>
  <si>
    <t>Sistem Presensi Mahasiswa Berbasis Android dengan FaceNet dan OpenStack</t>
  </si>
  <si>
    <t>F1B021069</t>
  </si>
  <si>
    <t>Dynamic Econimc Dispatch Sistem Kelistrikan Lombok Berbasis Mixed Integer Linear Programming (MILP)dengan Pertimbangan Pembangkit Energi Terbarukan</t>
  </si>
  <si>
    <t>F1B020064</t>
  </si>
  <si>
    <t>Perbandingan Kinerja SCC Jenis PWM dan MPPT Untuk Pengisian Baterai 12 Volt 20 Ah Berbasis Data Logger</t>
  </si>
  <si>
    <t xml:space="preserve">ANALISIS SETTING RELE DIFERENSIAL PADA MAIN TRANSFORMATOR 60 MVA PLTU JERANJANG </t>
  </si>
  <si>
    <t>TGL USULAN</t>
  </si>
  <si>
    <t>KONSENTRASI / KBK</t>
  </si>
  <si>
    <t>x</t>
  </si>
  <si>
    <t>F1B017002</t>
  </si>
  <si>
    <t>F1B017003</t>
  </si>
  <si>
    <t>F1B017006</t>
  </si>
  <si>
    <t>Analisis Efisiensi Thermal Pembangkit Listrik Tenaga Panas Bumi di PT. Cogindo PLTP Ulumbu 4x2,5 MW</t>
  </si>
  <si>
    <t>F1B017008</t>
  </si>
  <si>
    <t>Rancang Bangung Sistem Pengairan Otomatis Dan Pengontrolan Kelembaban Tanah Pada Tanaman Melalui Aplikasi Berbasis IoT</t>
  </si>
  <si>
    <t>F1B017010</t>
  </si>
  <si>
    <t>F1B017013</t>
  </si>
  <si>
    <t>F1B017014</t>
  </si>
  <si>
    <t>Rancangan Bangun Sistem Smart home Berbasis Internet of things dan Android</t>
  </si>
  <si>
    <t>Analisis Anomali Sinyal Geomagnetik Menggunakan Metode Defrended Fluctuation Analysis Pada Gempa Bumi Magnitudo 7.0 di Lombok, NTB</t>
  </si>
  <si>
    <t>F1B017017</t>
  </si>
  <si>
    <t>Analisis Pengaruh Perubahan Sudut Matahari, Intensitas Cahaya dan Suhu Permukaan Terhadap Daya Keluaran Panel Surya</t>
  </si>
  <si>
    <t xml:space="preserve">Rancang Bangun Sistem Pemantau  Kondisi Fisiologis Pasien Pada Rumah Sakit Berbasis Web </t>
  </si>
  <si>
    <t>Rancang Bangun Alat Pengukur Kekeruhan Air Dan Ketinggian Air Berbasis Internet of Things (IoT) di Reservoir PT. Air Minum Giri Menang (Perseroda)</t>
  </si>
  <si>
    <t>Sistem Pakar Diagnosa Penyakit Pada Tanaman Jagung Dengan Metode Forward Chaining dan Dempster Shafer</t>
  </si>
  <si>
    <t>F1B017021</t>
  </si>
  <si>
    <t>Analisis Jaringan Distribusi Tegangan Rendah Pada PLTMH Tepal</t>
  </si>
  <si>
    <t>F1B017023</t>
  </si>
  <si>
    <t>Prototype Smart Home dengan Konsep Internet Of Things Menggunakan Arduino Berbasis Web</t>
  </si>
  <si>
    <t>F1B017024</t>
  </si>
  <si>
    <t>Analisis Link Budget (Indoor dan Outdoor) Wireless Local Area Network (WLAN) 802.11ac Dengan Metode ITU-R(P.1238-10) (Studi Kasus: Gedung B Lantai 2 dan 3 (Indoor) Serta Jalan Antara Gedung A Dan B (Outdoor) Fakultas Teknik Universitas Mataram )</t>
  </si>
  <si>
    <t>F1B017025</t>
  </si>
  <si>
    <t>Perancangan Jaringan Fiber To The Home (FTTH) dengan Teknologi GPON di Desa Songkar Kecamatan Moyo Utara Kabupaten Sumbawa</t>
  </si>
  <si>
    <t>F1B017026</t>
  </si>
  <si>
    <t>F1B017027</t>
  </si>
  <si>
    <t>F1B017028</t>
  </si>
  <si>
    <t>F1B017029</t>
  </si>
  <si>
    <t>Perancangan Detektor Berbasis Arduino Uno Lokasi Gangguan Hubung Singkat Fasa Ke Tanah Saluran Udara Tegangan Menengah</t>
  </si>
  <si>
    <t>F1B017031</t>
  </si>
  <si>
    <t>Teknik Modulasi Multi Carrier Pada Inverter 3 Phasa dengan Aneka Beban</t>
  </si>
  <si>
    <t>Sistem Informasi Pariwisata Kabupaten Bima Berbasis Website Menggunakan PSO (Particle Swarm Optimization)</t>
  </si>
  <si>
    <t>Pengaturan kecepatan motor Brushless DC menggunakan teknik self tuning hybrid fuzzy PID kontroler</t>
  </si>
  <si>
    <t>Karakteristik Kebiasaan Seseorang Yang Potensial Terkena Covid-19 dengan Metode Jaringan Syaraf Tiruan</t>
  </si>
  <si>
    <t>F1B017036</t>
  </si>
  <si>
    <t>Peramalan Jumlah Permintaan Darah Menggunakan Metode  Jaringan Syaraf Tiruan Model Backpropagation Neural  Network (BNN) di UTD Kabupaten Lombok Barat</t>
  </si>
  <si>
    <t>Perancangan Sistem Pengontrol Peralatan Elektronik Dengan Konsep Internet Of Things (IoT) Berbasis Google Assistant)</t>
  </si>
  <si>
    <t>Perancangan Alat Disinfeksi Air Minum Portable Menggunakan Ozon</t>
  </si>
  <si>
    <t>Rancang Bangun Bel Pintu Otomatis dengan Video Intercom</t>
  </si>
  <si>
    <t>F1B017040</t>
  </si>
  <si>
    <t xml:space="preserve">Analisis Quality of Service (QoS) Jaringan 4G Dengan Metode Drive Test Pada Kondisi Outdoor Menggunakan Aplikasi G-Nettrack Pro di PT. Cipta Sarana Multiguna (CSM) </t>
  </si>
  <si>
    <t>F1B017041</t>
  </si>
  <si>
    <t>Rancang Bangun Sistem Pelacakan Sepeda Motor Menggunakan GSM SIM800L dan GPS L80</t>
  </si>
  <si>
    <t>F1B017044</t>
  </si>
  <si>
    <t>F1B017045</t>
  </si>
  <si>
    <t>ANALISA OPTIMASI JARINGAN FIBER OPTIK DI KAWASAN KABUPATEN SUMBAWA STUDI KASUS DI KELURAHAN SAMAPUIN</t>
  </si>
  <si>
    <t>Rancang Bangun Sistem Monitoring Fermentasi MOL (Mikroorganisme Lokal) Berbasis Internet Of Things (IoT)</t>
  </si>
  <si>
    <t>F1B017047</t>
  </si>
  <si>
    <t>DESAIN ULANG (REDESIGN) MOTOR LISTRIK SATU FASA UNTUK MINIMALISIR KERUSAKAN BERBASIS MIKROKONTROLER</t>
  </si>
  <si>
    <t>Pengaruh Debit Air Dan Curah Hujan Terhadap Produksi Energi Listrik  Pada Pembangkit Listrik Tenaga Minihidro (Pltm) Kokok Putih, Kabupaten Lombok Timur</t>
  </si>
  <si>
    <t>Perancangan Masker Digital Pengukuran Suhu Tubuh Berbasis Arduino Uno Dengan Transmiter Konfirmasi Menggunakan LoRa</t>
  </si>
  <si>
    <t>Analisis pengaruh posisi tap changer transformator untuk menjaga kestabilan tegangan pada gardu distribusi</t>
  </si>
  <si>
    <t>Implementasi Augmented Reality Sebagai Panduan Pengenalan Jalur Evakuasi Dan Penentuan Titik Kumpul Dengan Metode Algoritma Dijkstra (Studi Kasus : Fakultas Teknik Universitas Mataram)</t>
  </si>
  <si>
    <t>Pengukuran Dan Analisis Kinerja PLTS Sengkol 7MWp Menggunakan PV200</t>
  </si>
  <si>
    <t>F1B017053</t>
  </si>
  <si>
    <t>F1B017054</t>
  </si>
  <si>
    <t>Rancang Bangun Pengontrolan Suhu Pada Mesin Panas (Heat Engine) Berbasis Mikrokontroler</t>
  </si>
  <si>
    <t>Alat pengering kerupuk menggunakan sensor dht22 berbasis arduino</t>
  </si>
  <si>
    <t>F1B017056</t>
  </si>
  <si>
    <t>Analisa Pengenalan Emosi Suara Menggunakan Metode Learning Vector Quantization</t>
  </si>
  <si>
    <t>Pendeteksi Gas metana menggunakan sensor MQ4 pada sampah organik</t>
  </si>
  <si>
    <t>Perancangan Game Pamadam Kebakaran Dengan Menggunakan Algoritma Genetika</t>
  </si>
  <si>
    <t>Aplikasi Barbershop Berbasis Android di Kota Mataram</t>
  </si>
  <si>
    <t xml:space="preserve">Rancang Bangun Automatic Main Failure Dan Automatic Transfer Switch (Amf-Ats) Sebagai Pengalih Sumber Daya Otomatis Berbasis Mikrokonyroler </t>
  </si>
  <si>
    <t>Prototype Pengkondisian Suhu Rumah Walet Berbasis Internet Of Things</t>
  </si>
  <si>
    <t>Analisis Dan Perancangan Prototype User Interface Dan User Experience Aplikasi Aksara Sasak Menggunakan Metode Double Diamond</t>
  </si>
  <si>
    <t>F1B017069</t>
  </si>
  <si>
    <t>F1B017073</t>
  </si>
  <si>
    <t>F1B017074</t>
  </si>
  <si>
    <t>Analisis Proteksi Dan Keandalan Pada Kawasan Zero Down Time Di Pertamina Mandalika International Street Circuit</t>
  </si>
  <si>
    <t>Rancang Bangun Alat Monitoring Detak Jantung dan Suhu Tubuh Berbasis Internet of Things</t>
  </si>
  <si>
    <t>F1B017077</t>
  </si>
  <si>
    <t>Anomali sinyal vulkanik gunung rinjani dengan metode Short time fourier transform ( STFT ) dan kaitannya dengan kejadian gempa tahun 2018</t>
  </si>
  <si>
    <t>RANCANG BANGUN ALAT MONITORING DETAK JANTUNG DAN SATURASI OKSIGEN BERBASIS INTERNET OF THINGS MENGGUNAKAN PROTOKOL MASSAGE QUEUING TELEMETRY TRANSPORT</t>
  </si>
  <si>
    <t>RANCANG BANGUN MONITORING DETAK JANTUNG BERBASIS INTERNET OF THINGS DENGAN SENSOR AD8232 DAN PROTOKOL MESSAGE QUEUE TELEMETRY TRANSPORT</t>
  </si>
  <si>
    <t>F1B017084</t>
  </si>
  <si>
    <t xml:space="preserve">Analisa Quality Of Service (QOS) dari Orbit Telkomsel terhadap perubahan level daya sinyal internet 4G di daerah pedesaan (desa di kecamatan Pekat, kabupaten Dompu, Nusa Tenggara Barat) </t>
  </si>
  <si>
    <t>Sistem Informasi Peminjaman Barang menggunakan Metode RAD (Rapid Application Development) Berbasis Android (Studi Kasus: UPT Pusat Belajar Guru di Kabupaten Lombok Barat)</t>
  </si>
  <si>
    <t>RANCANG BANGUN SMART GREENHOUSE PADA TANAMAN BAWANG MERAH BERBASIS INTERNET OF THINGS</t>
  </si>
  <si>
    <t>F1B017087</t>
  </si>
  <si>
    <t xml:space="preserve">RANCANG BANGUN  PEMBANGKIT LISTRIK TENAGA UAP SKALA MIKRO BERBAHAN BAKAR LPG  </t>
  </si>
  <si>
    <t>F1B017088</t>
  </si>
  <si>
    <t>PERANCANGAN PURWARUPA LAMPU RUMAH OTOMATIS BERBASIS IoT (Internet Of Things) WEMOS D1 Wifi DENGAN MENGGUNAKAN APLIKASI ANDROID</t>
  </si>
  <si>
    <t xml:space="preserve">Sistem Penyiraman dan Pemberian Pupuk Cair Pada Tumbuhan Aeroponik Berbasis Internet of Things </t>
  </si>
  <si>
    <t>F1B017092</t>
  </si>
  <si>
    <t>F1B017094</t>
  </si>
  <si>
    <t>RANCANG BANGUN ALAT UNTUK PENGERING PAKAIAN MENGGUNAKAN GAS ELPG DENGAN MENGGUNAKAN KONTROLER ARDUINO UNO</t>
  </si>
  <si>
    <t>F1B017098</t>
  </si>
  <si>
    <t>F1B017099</t>
  </si>
  <si>
    <t>Aplikasi absensi mahasiswa dengan pengenalan wajah berbasis android dengan pre-trained model facenet</t>
  </si>
  <si>
    <t>F1B017100</t>
  </si>
  <si>
    <t>Sistem Monitoring PLTS Berbasis IoT Menggunakan Arduino Uno dan ESP32</t>
  </si>
  <si>
    <t>F1B017101</t>
  </si>
  <si>
    <t>F1B017102</t>
  </si>
  <si>
    <t>Penentuan Waktu Preventive Maintenance Komponen Kritis Pada Turbin Di PLTMH Cakranegara</t>
  </si>
  <si>
    <t>F1B017103</t>
  </si>
  <si>
    <t>F1B017104</t>
  </si>
  <si>
    <t>F1B017105</t>
  </si>
  <si>
    <t>F1B017106</t>
  </si>
  <si>
    <t>Alat Pemotong Kulit Sapi Otomatis Pada Pengolahan Kerupuk Rambak Kulit Sapi</t>
  </si>
  <si>
    <t>F1B017107</t>
  </si>
  <si>
    <t>Desain Pembangkit Listrik Tenaga Surya (Plts) 7 Mwp Grid-Connected Menggunakan PVSYST</t>
  </si>
  <si>
    <t>F1B017108</t>
  </si>
  <si>
    <t>F1B017109</t>
  </si>
  <si>
    <t>Analisis Seting Rele Diferensial pada Main Transformator 60MVA PLTU Jeranjang</t>
  </si>
  <si>
    <t>F1B017110</t>
  </si>
  <si>
    <t>ANALISIS DAN PEMODELAN KERAPATAN FLUKS TRANSFORMATOR DISTRIBUSI 100 KVA 6.6KV/440V  DENGAN FINITE-ELEMENT METHOD MENGGUNAKAN SOFTWARE ANSYS MAXWELL</t>
  </si>
  <si>
    <t>F1B017111</t>
  </si>
  <si>
    <t>ANALISIS &amp; DESAIN DISTRIBUSI MEDAN TERMAL TRANSFORMATOR DISTRIBUSI 250 KVA 20KV/380V DENGAN VARIASI BEBAN</t>
  </si>
  <si>
    <t>F1B017112</t>
  </si>
  <si>
    <t>F1B017113</t>
  </si>
  <si>
    <t>Pengukuran Dan Analisa Statistik Penentuan Jarak Posisi Penerima (Mobile Station) Dari Pemancar (Base Transceiver Station) Pada Draerah LOS</t>
  </si>
  <si>
    <t>F1B017114</t>
  </si>
  <si>
    <t>F1B017115</t>
  </si>
  <si>
    <t>Pengembangan Sistem Kendali Kecepatan Putar Motor Stirling Berbasis Arduino Uno</t>
  </si>
  <si>
    <t>F1B017116</t>
  </si>
  <si>
    <t>Pengelompokan Gempa Bumi Di Pulau Lombok Tahun 2018 Menggunakan Algoritma K-Means</t>
  </si>
  <si>
    <t>F1B017117</t>
  </si>
  <si>
    <t>Analisis rugi-rugi daya pada saluran transmisi 70kv pada gardu induk Taliwang-Alas</t>
  </si>
  <si>
    <t>F1B019083</t>
  </si>
  <si>
    <t>F1B020081</t>
  </si>
  <si>
    <t>Sistem Penerima Siaran Modulasi Amplitudo dan Modulasi Frekuensi Berbasis Software Defined Radio</t>
  </si>
  <si>
    <t>F1B021034</t>
  </si>
  <si>
    <t>Analisis Dampak Pekerjaan Dalam Keadaan Bertegangan (PDKB) 20kV Terhadap Efisiensi kWh dan Keandalan Distribusi Listrik Di ULP Ampenan</t>
  </si>
  <si>
    <t>F1B021045</t>
  </si>
  <si>
    <t>Pemodelan dan Analisis Distribusi Medan Listrik pada Elektroda Sistem Pentanahan PLTS X Menggunakan Metode Elemen Hingga (FEM) Berbasis Software ETAP</t>
  </si>
  <si>
    <t>F1B019098</t>
  </si>
  <si>
    <t>Penerapan LoRa-IoT Multi Sensor MQ-2 untuy Mendeteksi Sebaran Kebocoran Gas pada Ruangan Menggunakan Mikrokontroler STM32</t>
  </si>
  <si>
    <t>Studi Potensi dan Pra Perencanaan Pembangkit Listrik Tenaga Pikohidro untuk Sumber Listrik Mandiri Kawasan Wisata Desa Pringgasela</t>
  </si>
  <si>
    <t>F1B021068</t>
  </si>
  <si>
    <t>F1B021077</t>
  </si>
  <si>
    <t>F1B021105</t>
  </si>
  <si>
    <t>Purwarupa Sistem Kontrol Kandang Ayam Closed House Berbasis Arduino untuk Pengendalian Suhu Ruangan dan Air Minum Otomatis</t>
  </si>
  <si>
    <t>F1B018084</t>
  </si>
  <si>
    <t>Simulasi Aplikasi Pengenal Suara untuk Pengontrol Alat-Alat Elektronik Menggunakan Metode Mel Frequency Cepstral Coefficient (MFCC) dan Hidden Markvok Model (HMM)</t>
  </si>
  <si>
    <t>F1B018080</t>
  </si>
  <si>
    <t>Klasifikasi Citra Jenis Kendaraan Metode Gray Level Co-occurrence Matrik (GLMC) dan Convolutional Neural Network (CNN)</t>
  </si>
  <si>
    <t>F1B118018</t>
  </si>
  <si>
    <t>F1B020125</t>
  </si>
  <si>
    <t>Prediksi Harga Bitcoin Menggunakan Metode Hybrid LSTM-GRU Berdasarkan Sentimen Publik paada Media Sosial dengan FinBERT</t>
  </si>
  <si>
    <t>F1B018009</t>
  </si>
  <si>
    <t>Rancang Bangun Kontrol Oksigen (O2) Menggunakan Aerator Berbasis Think Speak (IoT) pada Aplikasi Tambak Udang</t>
  </si>
  <si>
    <t>F1B021056</t>
  </si>
  <si>
    <t>Penilaian Risiko pada Sistem PLTS On Grid 7 MWp dengan Metode Failure Mode Effect Analysis (FMEA)</t>
  </si>
  <si>
    <t>F1B021026</t>
  </si>
  <si>
    <t>F1B018099</t>
  </si>
  <si>
    <t>Rancang bangun Alat Pemantau Keamanan Rumah Berbasis Internet Of Things (IoT)</t>
  </si>
  <si>
    <t>F1B021018</t>
  </si>
  <si>
    <t>Analisis Hotspot pada Transformator Daya 30 MVA Menggunakan Metode Thermovisi Di Gardu Induk PT. Amman Mineral Nusa Tenggara (AMNT)</t>
  </si>
  <si>
    <t>F1B020139</t>
  </si>
  <si>
    <t>Sistem Monitoring Arus dan Tegangan Tiga fasa Berbasis Internet of Things (IoT) pada Gardu Distribusi PT. PLN (Persero) ULP Ampenan</t>
  </si>
  <si>
    <t>F1B021024</t>
  </si>
  <si>
    <t>Perancangan Alat Pengukur Kadar Air Biji Jagung Portabel Berbasis Mikrokontroler</t>
  </si>
  <si>
    <t>Rancang Bangun Sistem Kontrol Jarak Jauh Pompa Air Minum Berbasis Internet Of Things (IoT) untuk Mendukung Kegiatan Pesta/Begawe Di Desa Labuhan Haji Dusun Gelumpang</t>
  </si>
  <si>
    <t>PROTOTYPE SISTEM KONTROL SUHU DAN KELEMBABAN UDARA PADA RUMAH WALET BERBASIS INTERNET OF THINGS (IoT).</t>
  </si>
  <si>
    <t>Nomor</t>
  </si>
  <si>
    <t>:</t>
  </si>
  <si>
    <t>/UN18.F6./TE/EP/2020</t>
  </si>
  <si>
    <t>Lamp.</t>
  </si>
  <si>
    <t>1 (satu) eksemplar</t>
  </si>
  <si>
    <t>H a l</t>
  </si>
  <si>
    <t>Undangan Seminar Proposal Tugas Akhir</t>
  </si>
  <si>
    <t>Yth. Bapak/Ibu</t>
  </si>
  <si>
    <t>………………………………………………..</t>
  </si>
  <si>
    <t>Dosen Pembimbing &amp; Penguji Seminar Proposal Tugas akhir</t>
  </si>
  <si>
    <t>Mataram</t>
  </si>
  <si>
    <t xml:space="preserve"> </t>
  </si>
  <si>
    <t>Sesuai dengan permohonan mahasiswa atas nama :</t>
  </si>
  <si>
    <t>N a m a</t>
  </si>
  <si>
    <t>N I M</t>
  </si>
  <si>
    <t>Judul Proposal TA</t>
  </si>
  <si>
    <t>Tentang permohonan Seminar Proposal Tugas Akhir, maka dengan ini ditugaskan sebagai Tim Penguji Seminar proposal Tugas Akhir sebagai berikut :</t>
  </si>
  <si>
    <t>Pembimbing Utama</t>
  </si>
  <si>
    <t>Pembimbing Pendamping</t>
  </si>
  <si>
    <t>Penguji 1</t>
  </si>
  <si>
    <t>Penguji 2</t>
  </si>
  <si>
    <t>Penguji 3</t>
  </si>
  <si>
    <t>Seminar Proposal Tugas Akhir akan dilaksanakan pada :</t>
  </si>
  <si>
    <t>Hari</t>
  </si>
  <si>
    <t>Tanggal</t>
  </si>
  <si>
    <t>Waktu</t>
  </si>
  <si>
    <t>Tempat</t>
  </si>
  <si>
    <t>Demikian atas perhatian dan kerjasamanya disampaikan, terima kasih.</t>
  </si>
  <si>
    <t>Ketua,</t>
  </si>
  <si>
    <t xml:space="preserve">Sekretaris I, </t>
  </si>
  <si>
    <t>Sekretaris I,</t>
  </si>
  <si>
    <t>Sudi Mariyanto Al Sasongko, ST., MT.</t>
  </si>
  <si>
    <t>NIP. 19670526 199703 1 001</t>
  </si>
  <si>
    <t>NIP 196810051997031001</t>
  </si>
  <si>
    <t>Syafaruddin Ch., ST., MT.</t>
  </si>
  <si>
    <t>Catatan :</t>
  </si>
  <si>
    <t>NIP. 19690612 199702 1 001</t>
  </si>
  <si>
    <t xml:space="preserve">- Jika bapak/ibu dosen Pembimbing dan  Penguji berhalangan hadir, agar melapor ke Ketua/Sekretaris   </t>
  </si>
  <si>
    <t xml:space="preserve">   JTE paling lambat H-3 (baik lapor secara langsung atau melalui perwakilan/mahasiswa)</t>
  </si>
  <si>
    <t xml:space="preserve">- Jika Ketua Tim Penguji yang ditunjuk berhalangan/terlambat datang, maka Ketua Tim Penguji dapat  </t>
  </si>
  <si>
    <t xml:space="preserve">   digantikan oleh penguji 2 dan 3, atau berdasarkan kesepakatan</t>
  </si>
  <si>
    <t>NIP 197202221999031002</t>
  </si>
  <si>
    <t>/UN18.F6./TE/EP/2025</t>
  </si>
  <si>
    <t xml:space="preserve">   </t>
  </si>
  <si>
    <r>
      <rPr>
        <sz val="11"/>
        <color theme="1"/>
        <rFont val="Arial"/>
        <family val="2"/>
      </rPr>
      <t xml:space="preserve">Undangan </t>
    </r>
    <r>
      <rPr>
        <sz val="11"/>
        <color indexed="8"/>
        <rFont val="Arial"/>
        <family val="2"/>
      </rPr>
      <t>Seminar Proposal Tugas Akhir</t>
    </r>
  </si>
  <si>
    <t xml:space="preserve">      </t>
  </si>
  <si>
    <t xml:space="preserve">                                                                                                                                                                                                                                                                                                                             </t>
  </si>
  <si>
    <t>dr. Elly Rosila Wijaya., Sp.KJ,MM.</t>
  </si>
  <si>
    <t>Pembimbing Pendamping II</t>
  </si>
  <si>
    <t>Ketua Jurusan,</t>
  </si>
  <si>
    <t>NIP. 197111241999031004</t>
  </si>
  <si>
    <r>
      <rPr>
        <sz val="10"/>
        <color theme="1"/>
        <rFont val="Arial"/>
        <family val="2"/>
      </rPr>
      <t xml:space="preserve">  JTE paling lambat </t>
    </r>
    <r>
      <rPr>
        <b/>
        <sz val="10"/>
        <color indexed="8"/>
        <rFont val="Arial"/>
        <family val="2"/>
      </rPr>
      <t>H-3</t>
    </r>
    <r>
      <rPr>
        <sz val="10"/>
        <color indexed="8"/>
        <rFont val="Arial"/>
        <family val="2"/>
      </rPr>
      <t xml:space="preserve"> (baik lapor secara langsung atau melalui perwakilan/mahasiswa)</t>
    </r>
  </si>
  <si>
    <t xml:space="preserve">  digantikan oleh penguji 2 dan 3, atau berdasarkan kesepakatan</t>
  </si>
  <si>
    <t>- Dimohon kepada dosen pembimbing untuk tidak menunjuk dosen penguji pengganti tanpa sepengetahuan</t>
  </si>
  <si>
    <t xml:space="preserve">  Jurusan</t>
  </si>
  <si>
    <t>SURAT KETERANGAN</t>
  </si>
  <si>
    <t>Nomor :          /UN18.F6/TE/EP/2019</t>
  </si>
  <si>
    <t>Ketua Jurusan Teknik Elektro Fakultas Teknik Universitas Mataram  menerangkan dengan sebenarnya mahasiswa :</t>
  </si>
  <si>
    <t>NO. URUT</t>
  </si>
  <si>
    <t>DOSEN</t>
  </si>
  <si>
    <t>Judul Tugas Akhir</t>
  </si>
  <si>
    <t>Pembimbing I</t>
  </si>
  <si>
    <t>Pembimbing II</t>
  </si>
  <si>
    <t xml:space="preserve">memang benar yang bersangkutan sedang dalam proses menyelesaikan Tugas Akhir (Skripsi) pada Jurusan Teknik Elektro Fakultas Teknik Universitas Mataram </t>
  </si>
  <si>
    <t xml:space="preserve">terhitung mulai tanggal </t>
  </si>
  <si>
    <t>s/d</t>
  </si>
  <si>
    <t>Demikian keterangan ini dibuat agar yang berkepentingan maklum.</t>
  </si>
  <si>
    <t>Mataram, 10 April 2019</t>
  </si>
  <si>
    <t>Nomor :          /UN18.F6/EP/2021</t>
  </si>
  <si>
    <t>Dekan Fakultas Teknik Universitas Mataram  menerangkan dengan sebenarnya bahwa mahasiswa :</t>
  </si>
  <si>
    <t xml:space="preserve">memang benar yang bersangkutan sedang dalam proses penelitian guna penyelesaian Tugas Akhir (Skripsi) </t>
  </si>
  <si>
    <t>Demikian surat keterangan ini dibuat agar yang berkepentingan maklum.</t>
  </si>
  <si>
    <t>Mataram, 8 Mei 2021</t>
  </si>
  <si>
    <t>Dekan,</t>
  </si>
  <si>
    <t>Akmaluddin, S.T., M.Sc.(Eng)., Ph.D.</t>
  </si>
  <si>
    <t>NIP 196812311994121001</t>
  </si>
  <si>
    <t>KEMENTERIAN RISET, TEKNOLOGI DAN PENDIDIKAN TINGGI</t>
  </si>
  <si>
    <t>FAKULTAS TEKNIK</t>
  </si>
  <si>
    <t>UNIVERSITAS MATARAM</t>
  </si>
  <si>
    <t>JURUSAN TEKNIK ELEKTRO</t>
  </si>
  <si>
    <t xml:space="preserve">Jalan Majapahit No. 62 Mataram 83125 Telepon (0370)  636126  Fax. (0370) 636523
</t>
  </si>
  <si>
    <t>/UN18.F6.2/JTE/EP/2017</t>
  </si>
  <si>
    <t>REVISI Undangan Seminar Proposal Tugas Akhir</t>
  </si>
  <si>
    <t>Dosen Penguji Seminar Proposal Tugas akhir</t>
  </si>
  <si>
    <r>
      <rPr>
        <sz val="11"/>
        <color theme="1"/>
        <rFont val="Calibri"/>
        <family val="2"/>
        <scheme val="minor"/>
      </rPr>
      <t xml:space="preserve">Surat ini sekaligus merevisi undangan seminar Proposal tugas akhir nomor : </t>
    </r>
    <r>
      <rPr>
        <b/>
        <sz val="11"/>
        <color indexed="8"/>
        <rFont val="Calibri"/>
        <family val="2"/>
      </rPr>
      <t>1293</t>
    </r>
    <r>
      <rPr>
        <b/>
        <sz val="11"/>
        <color indexed="8"/>
        <rFont val="Calibri"/>
        <family val="2"/>
      </rPr>
      <t xml:space="preserve">/UN18.F6.2/JTE/EP/2017 </t>
    </r>
    <r>
      <rPr>
        <sz val="11"/>
        <color indexed="8"/>
        <rFont val="Calibri"/>
        <family val="2"/>
      </rPr>
      <t xml:space="preserve">tertanggal </t>
    </r>
    <r>
      <rPr>
        <b/>
        <sz val="11"/>
        <color indexed="8"/>
        <rFont val="Calibri"/>
        <family val="2"/>
      </rPr>
      <t>20 Desember 2017</t>
    </r>
  </si>
  <si>
    <t xml:space="preserve">   JTE paling lambat H-1 dan dilakukan pada jam kerja</t>
  </si>
  <si>
    <t>- Dimohon hadir tepat waktu.</t>
  </si>
  <si>
    <t>/UN18.F6./TE/EP/2019</t>
  </si>
  <si>
    <r>
      <rPr>
        <sz val="11"/>
        <color theme="1"/>
        <rFont val="Calibri"/>
        <family val="2"/>
        <scheme val="minor"/>
      </rPr>
      <t xml:space="preserve">Surat ini sekaligus merevisi undangan seminar Proposal tugas akhir nomor : </t>
    </r>
    <r>
      <rPr>
        <b/>
        <sz val="11"/>
        <color indexed="8"/>
        <rFont val="Calibri"/>
        <family val="2"/>
      </rPr>
      <t>69</t>
    </r>
    <r>
      <rPr>
        <b/>
        <sz val="11"/>
        <color indexed="8"/>
        <rFont val="Calibri"/>
        <family val="2"/>
      </rPr>
      <t>/UN18.F6.2/JTE/EP/2019</t>
    </r>
    <r>
      <rPr>
        <sz val="11"/>
        <color indexed="8"/>
        <rFont val="Calibri"/>
        <family val="2"/>
      </rPr>
      <t xml:space="preserve"> tertanggal </t>
    </r>
    <r>
      <rPr>
        <b/>
        <sz val="11"/>
        <color indexed="8"/>
        <rFont val="Calibri"/>
        <family val="2"/>
      </rPr>
      <t>26 Januari</t>
    </r>
    <r>
      <rPr>
        <b/>
        <sz val="11"/>
        <color indexed="8"/>
        <rFont val="Calibri"/>
        <family val="2"/>
      </rPr>
      <t xml:space="preserve"> 2019</t>
    </r>
  </si>
  <si>
    <t>Sekretaris I</t>
  </si>
  <si>
    <t>ALOKASI DOSEN PEMBIMBING DAN PENGUJI SEMINAR PROPOSAL MAHASISWA TAHUN 2025</t>
  </si>
  <si>
    <t>BIDANG KONSENTRASI</t>
  </si>
  <si>
    <t>Mitigasi Gelombang Milimeter pada Kondisi Hujan Menggunakan Teknik Water Filling di Kota Mataram</t>
  </si>
  <si>
    <t>R. Lab. Komputer</t>
  </si>
  <si>
    <t>Tunda</t>
  </si>
  <si>
    <t>Audit Energi pada Hotel Jayakarta Lombok</t>
  </si>
  <si>
    <r>
      <rPr>
        <sz val="12"/>
        <rFont val="Arial"/>
        <family val="2"/>
      </rPr>
      <t xml:space="preserve">Rancang Bangun Prototipe Peringatan Ketinggian Air Sungai Menggunakan SMS </t>
    </r>
    <r>
      <rPr>
        <i/>
        <sz val="12"/>
        <rFont val="Arial"/>
        <family val="2"/>
      </rPr>
      <t>(short Message Service)</t>
    </r>
    <r>
      <rPr>
        <sz val="12"/>
        <rFont val="Arial"/>
        <family val="2"/>
      </rPr>
      <t xml:space="preserve"> Berbasis Mikrokontroller</t>
    </r>
  </si>
  <si>
    <t xml:space="preserve">                                                                                                                                                                                                                                                                                                                                                                                                                                                                                                                                                                                                                                                      </t>
  </si>
  <si>
    <t>Penerapan Rangkaian Logika Kombinasional untuk Menghasilkan Tipe Data 2048 Bit C++ : Studi Kasus Kriptosistem Elgamal</t>
  </si>
  <si>
    <t>Pemrosesan Citra Digital dengan Menggunakan Matlab</t>
  </si>
  <si>
    <t>R.Studio</t>
  </si>
  <si>
    <t>Prototype Mobile Robot Pemindah Barang Berdasar Warna Menggunakan Paket Sensor Photodiode dan LED Berbasis Mikrokontroller ATMEGA16</t>
  </si>
  <si>
    <t>Aplikasi Sistem Tutor Cerdas untuk Mata Pelajaran Matematika Tingkat SD Menggunakan Metode Bayesian Network Berbasis Web</t>
  </si>
  <si>
    <t>Wahyu Efrayana</t>
  </si>
  <si>
    <t>Abdullah Zainuddin, ST., MT.</t>
  </si>
  <si>
    <t>Sudi M. Al Sasongko, ST., MT.</t>
  </si>
  <si>
    <t>Bulkis Kanata, ST., MT.</t>
  </si>
  <si>
    <t>Made Sutha Yadnya, ST., MT.</t>
  </si>
  <si>
    <t>Syafarudin Ch, ST., MT.</t>
  </si>
  <si>
    <t>Md Dewi Putra Arsana</t>
  </si>
  <si>
    <t>I Made Budi Suksmadana, ST., MT.</t>
  </si>
  <si>
    <t>I Gede Pasek Suta W., ST., MT., D.Eng.</t>
  </si>
  <si>
    <t>Dr. Rismon H. Sianipar, ST., M. Eng.</t>
  </si>
  <si>
    <t>Fahroni Ardiansyah</t>
  </si>
  <si>
    <t>R. B2-2 (R. Eks Studio)</t>
  </si>
  <si>
    <t>L. M. Edy Estrada</t>
  </si>
  <si>
    <t>Paniran, ST., MT.</t>
  </si>
  <si>
    <t>Abdul Natsir, ST., MT.</t>
  </si>
  <si>
    <t>Ida Bagus Fery Citarsa, ST., MT.</t>
  </si>
  <si>
    <t>Muhamad Irwan, ST., MT</t>
  </si>
  <si>
    <t>ERICK BRAHMADI MBA SH PN</t>
  </si>
  <si>
    <t>Lalu A. Syamsul Irfan A., ST., M.Eng.</t>
  </si>
  <si>
    <t>I Ketut Wiryajati, ST., MT.</t>
  </si>
  <si>
    <t>Giri Wahyu Wiriasto, ST., MT.</t>
  </si>
  <si>
    <t>Ryadus Shalihin</t>
  </si>
  <si>
    <t>I Nyoman Wahyu S., ST., MSc., Ph.D.</t>
  </si>
  <si>
    <t>R. B2 - 02 (Eks Studio)</t>
  </si>
  <si>
    <t>M. IZZUDIN FIKRIE</t>
  </si>
  <si>
    <t>Misbahuddin, ST., MT.</t>
  </si>
  <si>
    <t>Heri Wijayanto, ST., MT.</t>
  </si>
  <si>
    <t>SEPTA PRASETYO YUDONO</t>
  </si>
  <si>
    <t>LALU RIO ANGGITA PRASTYA</t>
  </si>
  <si>
    <t>I B K Widiartha, ST., MT.</t>
  </si>
  <si>
    <t>MUNAWIR HALIL</t>
  </si>
  <si>
    <t>ANDRYO ISKANDAR</t>
  </si>
  <si>
    <t>I Made Ari Nrartha, ST., MT.</t>
  </si>
  <si>
    <t>Cahyo Mustiko O. M., ST., MSc., Ph.D.</t>
  </si>
  <si>
    <t>11 Januari 2016</t>
  </si>
  <si>
    <t>SARAH</t>
  </si>
  <si>
    <t>Analisis Koordinasi Sistem Proteksi pada Penyulang Bayan - GH Tanjung Terhadap Pengaruh Distribusi Generation (DG)</t>
  </si>
  <si>
    <t>Supriyatna, ST., MT.</t>
  </si>
  <si>
    <t>Supriono, ST., MT.</t>
  </si>
  <si>
    <t>Dr. rer. nat. Teti Zubaidah, ST., MT.</t>
  </si>
  <si>
    <t>A. Sjamsjiar Rachman, ST., MT.</t>
  </si>
  <si>
    <t>9 Januari 2016</t>
  </si>
  <si>
    <t>BAYU ANDIPA</t>
  </si>
  <si>
    <t>Nurjannah</t>
  </si>
  <si>
    <t>Agung Budi Muljono, ST., MT.</t>
  </si>
  <si>
    <t>ZAENUL ILHAM</t>
  </si>
  <si>
    <t>GALANG SAPUTRA</t>
  </si>
  <si>
    <t>RADIMAS DHAWNIEL P</t>
  </si>
  <si>
    <t>AFRIA BUDIMAN</t>
  </si>
  <si>
    <t>I Gusti Bagus Hendra Pradipta</t>
  </si>
  <si>
    <t>Putra Rahmat Ramadan</t>
  </si>
  <si>
    <t>VIONNA WEDHARINY</t>
  </si>
  <si>
    <t>HUSNI TAMRIN</t>
  </si>
  <si>
    <t>WAYAN SUGIANTARA</t>
  </si>
  <si>
    <t>TAJUDDIN</t>
  </si>
  <si>
    <t>LALU WAHYU DEDY A</t>
  </si>
  <si>
    <t>WAESAL KARNI</t>
  </si>
  <si>
    <t>HENDRA KURNIAWANSYAH PUTRA</t>
  </si>
  <si>
    <t>TOUFANI RIZAL ALFARI</t>
  </si>
  <si>
    <t>MUHAMMAD FAHRURROZI</t>
  </si>
  <si>
    <t>Muhammad Ulul Azmi</t>
  </si>
  <si>
    <t>HILYATI AULA</t>
  </si>
  <si>
    <t>Brian Abby Ariestyo Wiryandito</t>
  </si>
  <si>
    <t>I MADE SULASTRA</t>
  </si>
  <si>
    <t>Murowe Hakiki</t>
  </si>
  <si>
    <t>JALU KARTIKO PUTRO C</t>
  </si>
  <si>
    <t>Imam Hidayat</t>
  </si>
  <si>
    <t>Lalu Arioki Setiadi</t>
  </si>
  <si>
    <t>DEWI SEPTIANA A</t>
  </si>
  <si>
    <t>Rancang Bangun Aplikasi Berbagi Kendaraan Berlapis Android</t>
  </si>
  <si>
    <t>KHIDIR WIRA SYA`BANI</t>
  </si>
  <si>
    <t>Rancang Bangun Media Informasi Jurusan Teknik Elektro Univeristas Mataram Berbasis android</t>
  </si>
  <si>
    <t>DIAN NIHRY YUSNIL W</t>
  </si>
  <si>
    <t>MUHSAN</t>
  </si>
  <si>
    <t>ALIMUDIN EMBU TARA</t>
  </si>
  <si>
    <t>Muhammad Izzul Amri Akbar</t>
  </si>
  <si>
    <t>ISLAHUDIN</t>
  </si>
  <si>
    <t>BAGUS DWI CAHYO</t>
  </si>
  <si>
    <t>Tarmuzi</t>
  </si>
  <si>
    <t>Analisis Kinerja Power System Stabilizer (PSS) dalam Memperbaiki Stabilitas Dinamik pada Sistem Multimesin</t>
  </si>
  <si>
    <t>Yadin Akhmalagani</t>
  </si>
  <si>
    <t>Ivan Hadi</t>
  </si>
  <si>
    <t>Muhamad Baehagi</t>
  </si>
  <si>
    <t>Rancang Bangun Energi Meter dan Monitoringnya Berbasis PLC (Power Line Carrier)</t>
  </si>
  <si>
    <t>AHMAD TARMIZI TAHIR</t>
  </si>
  <si>
    <t>Imran</t>
  </si>
  <si>
    <t>Muammar Ghirahandi Hamaris</t>
  </si>
  <si>
    <t>Sahrul</t>
  </si>
  <si>
    <t>ABDURRAHMAN SUDAESI</t>
  </si>
  <si>
    <t>MUHAMMAD RIZAL</t>
  </si>
  <si>
    <t>MUH KHAERUR RAFIQ</t>
  </si>
  <si>
    <t>JUZI SYUKRAN</t>
  </si>
  <si>
    <t>RAYASA PURINGGAR P P</t>
  </si>
  <si>
    <t>WAHYU SEPTRIANDI S</t>
  </si>
  <si>
    <t>Mohamad Husnul Haris</t>
  </si>
  <si>
    <t>Rancang Bangun Purwarupa Pengaman Gerbang Geser Menggunakan Fingerprint dengan Pemantauan Melalui SMS gateway Berbasis Arduino Uno</t>
  </si>
  <si>
    <t>JUMADI</t>
  </si>
  <si>
    <t>Adi Purna</t>
  </si>
  <si>
    <t>Hasmil Hadi</t>
  </si>
  <si>
    <t>Suevei Pendahuluan Potensi Energi Panas Bumi Menggunakan Metode Geometri di Kawasan Sembalun, Lombok Timur</t>
  </si>
  <si>
    <t>Haqullah Nur Ukassyah</t>
  </si>
  <si>
    <t>Muhammad Sya'roni Mujahidin</t>
  </si>
  <si>
    <t>AHMAD QODRI</t>
  </si>
  <si>
    <t>Pikri Hidayat</t>
  </si>
  <si>
    <t>Pemilihan Ukuran Konduktor yang Optimal Ditinjau dari Segi Ekonomis dan Teknis pada Jaringan 20KV Sistem Distribusi Tenaga Listrik</t>
  </si>
  <si>
    <t>MUHAMMAD SATRIAWAN A</t>
  </si>
  <si>
    <t>Bayu Ramadhan</t>
  </si>
  <si>
    <t>ANDI NUR SETIAWAN</t>
  </si>
  <si>
    <t>LAZARINA MARIANA</t>
  </si>
  <si>
    <t>Muh. Aghung Trisna Wiyadhi</t>
  </si>
  <si>
    <t>KENYA DAMAYANTI PRIYATNA</t>
  </si>
  <si>
    <t>I NENGAH AGUS YOGI A</t>
  </si>
  <si>
    <t>Muhammad Febrian Ramadan</t>
  </si>
  <si>
    <t>ATIQ QURATA AYUN</t>
  </si>
  <si>
    <t>RAHMAT RAMADHAN</t>
  </si>
  <si>
    <t>Pramono</t>
  </si>
  <si>
    <t>Upaya Penurunan Tahanan Pentahanan pada Beberapa Jenis Tanah dengan Penambahan Zat Adiktif Menggunakan Metode Batang dan Metode Plat Di Kecamatan Bayan Lombok Utara</t>
  </si>
  <si>
    <t>M. IKHLAS SETIAWAN</t>
  </si>
  <si>
    <t>SUHAILI RAHMAN</t>
  </si>
  <si>
    <t>HAMDAN MAKBUL</t>
  </si>
  <si>
    <t>ANANDA GHUFRAN</t>
  </si>
  <si>
    <t>SAMSUL AZWARI</t>
  </si>
  <si>
    <t>JULI ANUGRAH PRATAMA</t>
  </si>
  <si>
    <t>Rancang Bangun Sistem Pengamanan Sepeda Motor Menggunakan RFID ( Radio Frequency Identification ) dan Fingerprint</t>
  </si>
  <si>
    <t>Habib Ali</t>
  </si>
  <si>
    <t>Rancang Bangun Sistem Monitoring dan Kontrol Penyiraman Bibit Cabai Menggunakan Modul ESP 8266 Berbasis Arduino Uno</t>
  </si>
  <si>
    <t>MARATUS SOLEHA</t>
  </si>
  <si>
    <t>Muhtadin Akbar</t>
  </si>
  <si>
    <t>Isnawati</t>
  </si>
  <si>
    <t>MOH. IQBAL HAKIM</t>
  </si>
  <si>
    <t>Muhammad Rozziq Syaputra</t>
  </si>
  <si>
    <t>I WAYAN ARYA PUTRA K</t>
  </si>
  <si>
    <t>MUHAMMAD RASYID</t>
  </si>
  <si>
    <t>HAIRIL</t>
  </si>
  <si>
    <t>Prototype Monitoring dan Pengontrolan Suhu Ruangan pada Apotek Menggunakan Arduino Berbasis Android dengan Koneksi Media Bluethooth</t>
  </si>
  <si>
    <t>RINI JAYANTI</t>
  </si>
  <si>
    <t>Juwita Asri</t>
  </si>
  <si>
    <t>Rancang Bangun Game Edukasi mencerminkan Hidup Sehat untuk Anak Usia Dini Berbasis Android</t>
  </si>
  <si>
    <t>PUGUH DWIANTARA</t>
  </si>
  <si>
    <t>Fitriani Julianti</t>
  </si>
  <si>
    <t>IMAM RAHMATULLAH S</t>
  </si>
  <si>
    <t>Khaira Abda</t>
  </si>
  <si>
    <t>Irawan Budi Artana</t>
  </si>
  <si>
    <t>HANDRAYANI</t>
  </si>
  <si>
    <t>FEBRY DWI FITRIANTO</t>
  </si>
  <si>
    <t>Eka Marta Siomi</t>
  </si>
  <si>
    <t>Penerapan Web Service pada Data Mahasiswa (Studi Kasus : Data Alumni JTE)</t>
  </si>
  <si>
    <t>Andi Tedy Sutedy</t>
  </si>
  <si>
    <t>Fathul Aziz</t>
  </si>
  <si>
    <t>RAHMAN HIDAYAT</t>
  </si>
  <si>
    <t>Ignaxius Mahendra Hary Anggara</t>
  </si>
  <si>
    <t>Ibnu Zyad</t>
  </si>
  <si>
    <t>RANGGA FAJAR MAULANA</t>
  </si>
  <si>
    <t>ESI BIRAHMATIHI</t>
  </si>
  <si>
    <t>Analisis Sistem Mikrogrid dari Pembangkit Energi Terbarukan Mikrohidro Menggunakan Perangkat Lunak Homer</t>
  </si>
  <si>
    <t>MUHAMMAD JUAENI</t>
  </si>
  <si>
    <t>LALU PRANATA DHARMA</t>
  </si>
  <si>
    <t>Fahmi Yardi</t>
  </si>
  <si>
    <t>Gopinda</t>
  </si>
  <si>
    <t>Eva Estia Ningsih</t>
  </si>
  <si>
    <t>Ramadan Wibi Surya Aji</t>
  </si>
  <si>
    <t>Infa Andrian</t>
  </si>
  <si>
    <t>M. Yusuf Yahya</t>
  </si>
  <si>
    <t>Ahmad Khadimullah</t>
  </si>
  <si>
    <t>Muhammad Dzaky Al Munir Asri</t>
  </si>
  <si>
    <t>Rijalul Amri</t>
  </si>
  <si>
    <t>Andi Akbar Hidayat</t>
  </si>
  <si>
    <t>Wahyuni Rahimatullah</t>
  </si>
  <si>
    <t>Ulul Azmi</t>
  </si>
  <si>
    <t>Imam Syuhada</t>
  </si>
  <si>
    <t>Teknik Infor &amp; Kom</t>
  </si>
  <si>
    <t>Sri Kurniawati</t>
  </si>
  <si>
    <t>Elektronika</t>
  </si>
  <si>
    <t>Putri Minawardani</t>
  </si>
  <si>
    <t>Elektronika &amp; Digital</t>
  </si>
  <si>
    <t>Rozi Pahlefi Edi Pradana</t>
  </si>
  <si>
    <t>Telekomunikasi</t>
  </si>
  <si>
    <t>I Komang Yudhi Satya Nugraha</t>
  </si>
  <si>
    <t>Agus Supriadi</t>
  </si>
  <si>
    <t>Rancang Bangun Purwarupa Dye Sensitized Solar Cell (DSSC) dari Ekstrak Daun Belimbing Wuluh</t>
  </si>
  <si>
    <t>Suhaili</t>
  </si>
  <si>
    <t>Andzar Qinthara</t>
  </si>
  <si>
    <t>Jaringan &amp; Komputer</t>
  </si>
  <si>
    <t>Ramdayanti</t>
  </si>
  <si>
    <t>Analisis Penempatan BTS pada Sistem Komunikasi 4G Di Kota Mataram Menggunakan Algoritma Particle Swarm Optimization</t>
  </si>
  <si>
    <t>Varra Silvia Adinda</t>
  </si>
  <si>
    <t>Prototype Smart Parking dan Manajemen Sistem Berbasis IOT (Internet Of Things) Menggunakan Lolin dengan Protokol MQTT</t>
  </si>
  <si>
    <t>Informatika</t>
  </si>
  <si>
    <t>Tasmini Haryati</t>
  </si>
  <si>
    <t>Analisa Perbandingan Performa BTS pada Daerah Wisata dan Perumahan Serta Perkantoran pada Penyelenggaraan Komunikasi Di Kota Mataram</t>
  </si>
  <si>
    <t>Syarif Hidayaturrahman</t>
  </si>
  <si>
    <t xml:space="preserve">Sistem Tenaga </t>
  </si>
  <si>
    <t>Reta Arsita</t>
  </si>
  <si>
    <t>Heru Wilukman Hakim</t>
  </si>
  <si>
    <t>Analisis Kinerja PV Array dan Inverter Di PV Box 1 pada PLTS 7 MWp Sengkol Lombok Tengah</t>
  </si>
  <si>
    <t>Lalu Muhammad Cezar Dhiandra Sudarwin</t>
  </si>
  <si>
    <t>I Putu Yogi Artha</t>
  </si>
  <si>
    <t>Andi Restu Wiyono</t>
  </si>
  <si>
    <t>Perancangan Purwarupa Sistem Pendeteksi Tsunami Menggunakan HC-SR04 Berbasis Arduino Uno</t>
  </si>
  <si>
    <t>Imron Mujahidin</t>
  </si>
  <si>
    <t>Januarman Maulana Putra</t>
  </si>
  <si>
    <t>Muhamat Taufik</t>
  </si>
  <si>
    <t>Najmi Babgi</t>
  </si>
  <si>
    <t>Rancang Bangun Purwarupa Sistem Keamanan Jendela dan Pintu Rumah Berbasis Internet Of Things</t>
  </si>
  <si>
    <t>M. Khaerul Anwar</t>
  </si>
  <si>
    <t>Harza Wisnu Saputra</t>
  </si>
  <si>
    <t>Fakhrurrahman</t>
  </si>
  <si>
    <t>Muhammad Yahya Jaber</t>
  </si>
  <si>
    <t>Ir. Agung Budi Muljono, S.T., M.T., IPU.</t>
  </si>
  <si>
    <t>Dr. Ir. I Made Ginarsa, S.T., M.T., IPU.</t>
  </si>
  <si>
    <t>Catatan / Perhatian :</t>
  </si>
  <si>
    <t>1.</t>
  </si>
  <si>
    <t>Pengelola JTE mengumumkan Dosen Pembimbing &amp; Penguji untuk konfirmasi jadwal (diantaranya melalui media WAG JTE).</t>
  </si>
  <si>
    <t>Sekertaris Jurusan,</t>
  </si>
  <si>
    <t>2.</t>
  </si>
  <si>
    <t>Bila terjadi perubahan jadwal, diharapkan telah disepakati bersama antara Dosen Pembimbing &amp; Penguji, dan segera dikonfirmasi pada Pengelola JTE paling lambat H-3 (dari jadwal yang ditetapkan).</t>
  </si>
  <si>
    <t>3.</t>
  </si>
  <si>
    <r>
      <rPr>
        <sz val="10"/>
        <rFont val="Arial"/>
        <family val="2"/>
      </rPr>
      <t xml:space="preserve">Jika bapak/ibu Dosen Pembimbing dan Penguji berhalangan hadir, agar segera melapor ke Ketua/Sekretaris JTE paling lambat </t>
    </r>
    <r>
      <rPr>
        <b/>
        <sz val="10"/>
        <rFont val="Arial"/>
        <family val="2"/>
      </rPr>
      <t>H-3</t>
    </r>
    <r>
      <rPr>
        <sz val="10"/>
        <rFont val="Arial"/>
        <family val="2"/>
      </rPr>
      <t xml:space="preserve"> (terkait administrasi SK Seminar Proposal dan Kinerja).</t>
    </r>
  </si>
  <si>
    <t>4.</t>
  </si>
  <si>
    <r>
      <rPr>
        <b/>
        <sz val="10"/>
        <rFont val="Arial"/>
        <family val="2"/>
      </rPr>
      <t>Seminar Proposal</t>
    </r>
    <r>
      <rPr>
        <sz val="10"/>
        <rFont val="Arial"/>
        <family val="2"/>
      </rPr>
      <t xml:space="preserve"> diharapkan dihadiri 3 (tiga) Dosen Penguji, bila Dosen Penguji berhalangan hadir, agar segera melapor Ketua/Sekretaris JTE paling lambat H-3, untuk segera dapat dicari Dosen Penguji Pengganti.</t>
    </r>
  </si>
  <si>
    <t>I Nyoman Wahyu Satiawan, ST., M.Sc., Ph.D</t>
  </si>
  <si>
    <t>5.</t>
  </si>
  <si>
    <r>
      <rPr>
        <sz val="10"/>
        <rFont val="Arial"/>
        <family val="2"/>
      </rPr>
      <t xml:space="preserve">Mahasiswa yang Seminar Proposal </t>
    </r>
    <r>
      <rPr>
        <b/>
        <sz val="10"/>
        <rFont val="Arial"/>
        <family val="2"/>
      </rPr>
      <t>supaya</t>
    </r>
    <r>
      <rPr>
        <sz val="10"/>
        <rFont val="Arial"/>
        <family val="2"/>
      </rPr>
      <t xml:space="preserve"> bisa  menghadirkan peserta Seminar minimal 15 mahasiswa.</t>
    </r>
  </si>
  <si>
    <t>NIP. 197009081998021001</t>
  </si>
  <si>
    <t xml:space="preserve"> JADWAL SEMINAR PROPOSAL TUGAS AKHIR TAHUN 2025 JURUSAN TEKNIK ELEKTRO FT UNRAM</t>
  </si>
  <si>
    <t>JUDUL  TUGAS AKHIR</t>
  </si>
  <si>
    <t>KET.</t>
  </si>
  <si>
    <t>No. urut</t>
  </si>
  <si>
    <t>RANI ARUM AISYTIANI</t>
  </si>
  <si>
    <t>TAHARUDIN</t>
  </si>
  <si>
    <t>LALU ANGGER PRASETIA</t>
  </si>
  <si>
    <t>AHMAD FAJRI AULIA</t>
  </si>
  <si>
    <t>LALU ARDYPATI</t>
  </si>
  <si>
    <t>RIZKA APRILIANI</t>
  </si>
  <si>
    <t>LUSI HENDRAYANI</t>
  </si>
  <si>
    <t>FRANS JORDAN K W</t>
  </si>
  <si>
    <t>NURUL FATIN JANNATIN</t>
  </si>
  <si>
    <t>Ishfa Kautsari Puteri Suryani</t>
  </si>
  <si>
    <t>QANUR THARIQ</t>
  </si>
  <si>
    <t>RIZAL ERMIAZIS K</t>
  </si>
  <si>
    <t>RIFKY IRAWAN</t>
  </si>
  <si>
    <t>NURHAYATI</t>
  </si>
  <si>
    <t>JUMAIT</t>
  </si>
  <si>
    <t>Analisa Tanggapan Frekuensi Tapis Fir Berbasis Jendela Hamming &amp; Implementasinya pada Sinyal Audio</t>
  </si>
  <si>
    <t>Warindi, S.T., M.Eng.</t>
  </si>
  <si>
    <t>REVISI</t>
  </si>
  <si>
    <t>09.00-10.20</t>
  </si>
  <si>
    <t>MOHAMMAD TAUFIK H</t>
  </si>
  <si>
    <t>Hamdun</t>
  </si>
  <si>
    <t>RIZAL ADI SAPUTRA</t>
  </si>
  <si>
    <t>ARESTA DANIEL</t>
  </si>
  <si>
    <t>NANDA MARDIENSYAH</t>
  </si>
  <si>
    <t>Dana Selvia Hadiswara</t>
  </si>
  <si>
    <t>Surahmin</t>
  </si>
  <si>
    <t>Riyan Rizkiyawan</t>
  </si>
  <si>
    <t>ERNI DWI JAYANTI</t>
  </si>
  <si>
    <t>RENDRA DIN WANTO</t>
  </si>
  <si>
    <t>MUHAMAD ARDI RAHMAN</t>
  </si>
  <si>
    <t>LUKMAN AL HAKIM</t>
  </si>
  <si>
    <t>I Deni Bayu Efendi</t>
  </si>
  <si>
    <t>AHMAD JALALUDIN</t>
  </si>
  <si>
    <t>LALU MUHAMMAD IBNU N</t>
  </si>
  <si>
    <t>Agus Supandi</t>
  </si>
  <si>
    <t>AHMAD MARIZKI</t>
  </si>
  <si>
    <t>LALU ANJA SUKMANA</t>
  </si>
  <si>
    <t>DIDIK HADUMI SETIAJI</t>
  </si>
  <si>
    <t>Arif Rahman</t>
  </si>
  <si>
    <t>RUDY RINJAYANI PUTRA</t>
  </si>
  <si>
    <t>SHIR AJIE ASMORO</t>
  </si>
  <si>
    <t>Fiqri Jamal</t>
  </si>
  <si>
    <t>Ahmad Zulkifli</t>
  </si>
  <si>
    <t>ABDUL AMAR GIFARI AMIRUDIN</t>
  </si>
  <si>
    <t>Hari Surya Satma Bowo</t>
  </si>
  <si>
    <t>Surya Darma</t>
  </si>
  <si>
    <t>MUHAMMAD FAJAR ALGHIFFARI</t>
  </si>
  <si>
    <t>LALU ALFIAN WAHYUDI</t>
  </si>
  <si>
    <t>MARSUNI A</t>
  </si>
  <si>
    <t>FEZI OFA ABDUL GANI</t>
  </si>
  <si>
    <t>LALU RIZAL SAPUTRA JUNISTIAWAN</t>
  </si>
  <si>
    <t>Sistem Telemetri Untuk Monitoring Angin Sebagai Energi Alternatif Berbasis Internet Of Things (IoT)</t>
  </si>
  <si>
    <t>IMAM SYAUKANI</t>
  </si>
  <si>
    <t>PRASETYO</t>
  </si>
  <si>
    <t>Galang Purnama Hadi</t>
  </si>
  <si>
    <t>AMRIANSYAH</t>
  </si>
  <si>
    <t>SADIQ RAMADHOAN</t>
  </si>
  <si>
    <t>ALDHI RIZALDHI</t>
  </si>
  <si>
    <t>Satrya Bhayangkara Poetra</t>
  </si>
  <si>
    <t>Analisis Intensitas Pajanan Medan Listrik dan Medan Elektromagnetik pada Saluran Udara Tegangan Tinggi (SUTT) 150kV di Lombok</t>
  </si>
  <si>
    <t>MAHIGA SUHITA KUSUMA WARDHANI</t>
  </si>
  <si>
    <t>Rangga Fajar Maulana</t>
  </si>
  <si>
    <t>Lalu Pranata Dharma Putra</t>
  </si>
  <si>
    <t>Hairil</t>
  </si>
  <si>
    <t>Imam Rahmatullah S</t>
  </si>
  <si>
    <t>Puguh Dwiantara</t>
  </si>
  <si>
    <t>Rahman Hidayat</t>
  </si>
  <si>
    <t>Febry Dwi Fitrianto</t>
  </si>
  <si>
    <t>Ahmad Sandi Yayan S</t>
  </si>
  <si>
    <t>Rancang Bangun Phase Sequence Indicator Berbasis Arduino Uno dan Visualisasinya pada Smartphone Android</t>
  </si>
  <si>
    <t>Esi Birahmatihi</t>
  </si>
  <si>
    <t>Muhammad Juaeni</t>
  </si>
  <si>
    <t>Anas Segaf Mulachela</t>
  </si>
  <si>
    <t>Arie Listianto</t>
  </si>
  <si>
    <t>Muhammad Amri Akbar</t>
  </si>
  <si>
    <t>Juniyan Wisnu Rohadi</t>
  </si>
  <si>
    <t>Mira Aulia</t>
  </si>
  <si>
    <t>Analisis Link Budget (Indoor) Untuk Koneksi Radio Wireless Local Area Network (WLAN) 802.11N dan 802.11AC dengan Pengukuran Langsung dan Pengolahan Data Menggunakan Matlab (study Kasus : Gedung B Lt. 3 Fakultas Teknik Universitas Mataram)</t>
  </si>
  <si>
    <t>Ilman Hidayat</t>
  </si>
  <si>
    <t>Ari Satriadi</t>
  </si>
  <si>
    <t>Dira Pratiwi</t>
  </si>
  <si>
    <t>Dominik Dwi Satya</t>
  </si>
  <si>
    <t>M. Fauzan Alfargani</t>
  </si>
  <si>
    <t>Fendy Kurniawan</t>
  </si>
  <si>
    <t>Andhi Ardhian</t>
  </si>
  <si>
    <t>Lalu Triawanri Novianung</t>
  </si>
  <si>
    <t>Ir. I Made Ari Nrartha, S.T., M.T.</t>
  </si>
  <si>
    <t>Pengelola JTE mengumumumkan Dosen Pembimbing &amp; Penguji untuk konfirmasi jadual (diantaranya melalui media WAG JTE).</t>
  </si>
  <si>
    <t>Bila terjadi perubahan jadual, diharapkan telah disepakati bersama antara Dosen Pembimbing &amp; Penguji, dan segera dikonfirmasi pada Pengelola JTE paling lambat H-3.</t>
  </si>
  <si>
    <t>ttd</t>
  </si>
  <si>
    <t>Jika bapak/ibu Dosen Pembimbing dan Penguji berhalangan hadir, agar segera melapor ke Ketua/Sekretaris JTE paling lambat H-3                 (terkait administrasi SK Seminar Proposal dan Kinerja).</t>
  </si>
  <si>
    <t>s</t>
  </si>
  <si>
    <t>A. Sjamsjiar Rachman, ST., MT</t>
  </si>
  <si>
    <t>Mahasiswa yang Seminar Proposal supaya bisa  menghadirkan peserta Seminar minimal 15 mahasiswa.</t>
  </si>
  <si>
    <t>BERITA ACARA SEMINAR PROPOSAL TUGAS AKHIR</t>
  </si>
  <si>
    <t>Pada hari ini,</t>
  </si>
  <si>
    <t>telah dilaksanakan Seminar Proposal</t>
  </si>
  <si>
    <t>No. Urut</t>
  </si>
  <si>
    <t>Tugas Akhir mahasiswa atas nama :</t>
  </si>
  <si>
    <t>Nama Mahasiswa</t>
  </si>
  <si>
    <t>Nomor Mahasiswa</t>
  </si>
  <si>
    <t>H a s i l</t>
  </si>
  <si>
    <t>_______________________</t>
  </si>
  <si>
    <t>Mahasiswa :</t>
  </si>
  <si>
    <t>Tanda Tangan</t>
  </si>
  <si>
    <t>___________________</t>
  </si>
  <si>
    <t>Pembimbing Utama :</t>
  </si>
  <si>
    <t>NIP</t>
  </si>
  <si>
    <t>Pembimbing Pendamping,</t>
  </si>
  <si>
    <t>Dosen Penguji :</t>
  </si>
  <si>
    <t>Mengetahui :</t>
  </si>
  <si>
    <t>Ketua Jurusan  Teknik Elektro,</t>
  </si>
  <si>
    <t>Keterangan</t>
  </si>
  <si>
    <t>*) Coret yang tidak sesuai</t>
  </si>
  <si>
    <t>PENILAIAN SEMINAR PROPOSAL TUGAS AKHIR</t>
  </si>
  <si>
    <t>Judul Proposal Tugas Akhir</t>
  </si>
  <si>
    <t>I.</t>
  </si>
  <si>
    <t>Kelayakan ide / gagasan yang dikemukakan</t>
  </si>
  <si>
    <t>………………………………………………………………………………………</t>
  </si>
  <si>
    <t>II.</t>
  </si>
  <si>
    <t>Tingkat Pemahaman terhadap ide / gagasan</t>
  </si>
  <si>
    <t>III.</t>
  </si>
  <si>
    <t>Tingkat kendala / tantangan dari realisasi ide / gagasan</t>
  </si>
  <si>
    <t>IV.</t>
  </si>
  <si>
    <t>Tingkat keberhasilan skripsi</t>
  </si>
  <si>
    <t>V</t>
  </si>
  <si>
    <t>Kesimpulan / Catatan terhadap layak dan tidaknya  judul / ide  yang diajukan</t>
  </si>
  <si>
    <t>(Layak / Tidak Layak ; Diterima / Tidak Diterima)*</t>
  </si>
  <si>
    <t>Mataram,</t>
  </si>
  <si>
    <t>Penguji,</t>
  </si>
  <si>
    <t>___________________________</t>
  </si>
  <si>
    <t>NIP.</t>
  </si>
  <si>
    <t>*) Coret yang tidak perlu</t>
  </si>
  <si>
    <t>DAFTAR HADIR PESERTA SEMINAR PROPOSAL TUGAS AKHIR</t>
  </si>
  <si>
    <t>No.</t>
  </si>
  <si>
    <t>……………..</t>
  </si>
  <si>
    <t>……………….</t>
  </si>
  <si>
    <t>Pembimbing,</t>
  </si>
  <si>
    <t>______________________</t>
  </si>
  <si>
    <t xml:space="preserve">BERITA ACARA </t>
  </si>
  <si>
    <t>SEMINAR PROPOSAL TUGAS AKHIR</t>
  </si>
  <si>
    <t>Ruang</t>
  </si>
  <si>
    <t>SURAT TUGAS</t>
  </si>
  <si>
    <t>Nomor :          /UN18.F6/EP/2018</t>
  </si>
  <si>
    <t>Dekan Fakultas Teknik Universitas Mataram, dengan ini menugaskan kepada :</t>
  </si>
  <si>
    <t>N I P</t>
  </si>
  <si>
    <t>Unit Organisasi</t>
  </si>
  <si>
    <t>Fakultas Teknik Universitas Mataram</t>
  </si>
  <si>
    <t xml:space="preserve">Tugas </t>
  </si>
  <si>
    <t>untuk membimbing Tugas Akhir mahasiswa :</t>
  </si>
  <si>
    <t>masa pembimbingan Tugas Akhir tersebut selama 6 (enam) bulan (satu semester)</t>
  </si>
  <si>
    <t xml:space="preserve"> terhitung mulai tanggal </t>
  </si>
  <si>
    <t xml:space="preserve"> sampai dengan </t>
  </si>
  <si>
    <t>(sebelum berakhirnya masa pembimbingan, mahasiswa diwajibkan memperpanjang surat tugas ini.)</t>
  </si>
  <si>
    <t>Demikian surat tugas ini dibuat untuk dapat dilaksanakan dengan sebaik-baiknya, dan setelah melaksanakan tugas harap Saudara menyampaikan laporan secara tertulis.</t>
  </si>
  <si>
    <t>Nomor :          /UN18.F6/EP/2017</t>
  </si>
  <si>
    <r>
      <rPr>
        <sz val="12"/>
        <color theme="1"/>
        <rFont val="Times New Roman"/>
        <family val="1"/>
      </rPr>
      <t xml:space="preserve">masa pembimbingan Tugas Akhir tersebut </t>
    </r>
    <r>
      <rPr>
        <u/>
        <sz val="12"/>
        <color indexed="8"/>
        <rFont val="Times New Roman"/>
        <family val="1"/>
      </rPr>
      <t>diperpanjang</t>
    </r>
    <r>
      <rPr>
        <sz val="12"/>
        <color indexed="8"/>
        <rFont val="Times New Roman"/>
        <family val="1"/>
      </rPr>
      <t xml:space="preserve"> selama 6 (enam) bulan (satu semester)</t>
    </r>
  </si>
  <si>
    <t>Nomor :          /UN18.F6/EP/2019</t>
  </si>
  <si>
    <t>Dekan Fakultas Teknik Universitas Mataram  menugaskan :</t>
  </si>
  <si>
    <t xml:space="preserve">Masa pembimbingan Tugas Akhir tersebut diperpanjang selama 6 (enam) bulan mulai tanggal : </t>
  </si>
  <si>
    <t>Demikian surat tugas ini dibuat untuk dapat dilaksanakan dengan sebaik-baiknya.</t>
  </si>
  <si>
    <t>Nomor :          /UN18.6/DT/2012</t>
  </si>
  <si>
    <t>Masa pembimbingan Tugas Akhir tersebut selama 6 (enam) bulan yaitu mulai tanggal :</t>
  </si>
  <si>
    <t>Pathurahman, ST., MT.</t>
  </si>
  <si>
    <t>NIP. 19661231 199403 1 018</t>
  </si>
  <si>
    <t>Nomor :             /UN18.6/DT/2014</t>
  </si>
  <si>
    <t>Pembimbing Pendamping I</t>
  </si>
  <si>
    <t>dr. Elly Rosila Wijaya, Sp.Kj, MM.</t>
  </si>
  <si>
    <t>19610131 198801 2 001</t>
  </si>
  <si>
    <t>Rumah Sakit Jiwa Mataram</t>
  </si>
  <si>
    <t>Masa pembimbingan Tugas Akhir tersebut selama 6 (enam) bulan (satu semester)</t>
  </si>
  <si>
    <t>(sebelum berakhirnya masa pembimbingan mahasiswa diwajibkan memperpanjang surat tugas ini)</t>
  </si>
  <si>
    <t>Yusron Saadi, ST., M.Sc., Ph.D.</t>
  </si>
  <si>
    <t>NIP. 19661020 199403 1 003</t>
  </si>
  <si>
    <t>Nomor :             /UN18.6/DT/2015</t>
  </si>
  <si>
    <t>DAFTAR DOSEN</t>
  </si>
  <si>
    <t>JURUSAN TEKNIK ELEKTRO FT UNRAM</t>
  </si>
  <si>
    <t>NIP BARU</t>
  </si>
  <si>
    <t>NAMA DOSEN</t>
  </si>
  <si>
    <t>KONSENTRASI</t>
  </si>
  <si>
    <t>197003201997022001</t>
  </si>
  <si>
    <t xml:space="preserve">Tenaga </t>
  </si>
  <si>
    <t>Aktif</t>
  </si>
  <si>
    <t>Ni Made Seniari</t>
  </si>
  <si>
    <t>A. Sjamsjiar Rachman</t>
  </si>
  <si>
    <t>197106071997021002</t>
  </si>
  <si>
    <t>Supriyatna</t>
  </si>
  <si>
    <t>Abdul Natsir</t>
  </si>
  <si>
    <t>196604241997021001</t>
  </si>
  <si>
    <t>Dr. Ir. I Ketut Wiryajati,ST.,MT.,IPU.,ASEAN.Eng.</t>
  </si>
  <si>
    <t>I Ketut Wiryajati</t>
  </si>
  <si>
    <t>Abdullah Zainuddin</t>
  </si>
  <si>
    <t>196906121997021001</t>
  </si>
  <si>
    <t>Syafaruddin Ch, S.T., M.T.</t>
  </si>
  <si>
    <t>Syafarudin Ch</t>
  </si>
  <si>
    <t>Agung Budi Muljono</t>
  </si>
  <si>
    <t>196712311997021001</t>
  </si>
  <si>
    <t>Sultan</t>
  </si>
  <si>
    <t>Budi Darmawan</t>
  </si>
  <si>
    <t>196705261997031001</t>
  </si>
  <si>
    <t>Telkom</t>
  </si>
  <si>
    <t>Sudi Mariyanto Al Sasongko</t>
  </si>
  <si>
    <t>Bulkis Kanata</t>
  </si>
  <si>
    <t>196810051997031001</t>
  </si>
  <si>
    <t>Dr. Ir. Misbahuddin, S.T., M.T., IPU.</t>
  </si>
  <si>
    <t>Misbahuddin</t>
  </si>
  <si>
    <t>197009081998021001</t>
  </si>
  <si>
    <t>Cahyo Mustiko Okta Muvianto</t>
  </si>
  <si>
    <t>I Nyoman Wahyu Satiawan., ST., MSc., Ph.D.</t>
  </si>
  <si>
    <t>Tenaga</t>
  </si>
  <si>
    <t>S3</t>
  </si>
  <si>
    <t>I Nyoman Wahyu Satiawan</t>
  </si>
  <si>
    <t>Cipta Ramadhani</t>
  </si>
  <si>
    <t>196910281998021001</t>
  </si>
  <si>
    <t>Cahyo Mustiko O. M., ST., MSc. Ph.D.</t>
  </si>
  <si>
    <t>197003251999031001</t>
  </si>
  <si>
    <t>Djul Fikry Budiman</t>
  </si>
  <si>
    <t>197008231998022001</t>
  </si>
  <si>
    <t>Ida Ayu Sri Adnyani</t>
  </si>
  <si>
    <t>196807171998032002</t>
  </si>
  <si>
    <t>Dwi Ratnasari</t>
  </si>
  <si>
    <t>Ida Bagus Fery Citarsa</t>
  </si>
  <si>
    <t>197304041999031003</t>
  </si>
  <si>
    <t>Giri Wahyu Wiriasto</t>
  </si>
  <si>
    <t>197402261998031004</t>
  </si>
  <si>
    <t>197107231999031001</t>
  </si>
  <si>
    <t>197102111998031002</t>
  </si>
  <si>
    <t>197111261999031004</t>
  </si>
  <si>
    <t>I Made Ari Nrartha</t>
  </si>
  <si>
    <t>197205091998031002</t>
  </si>
  <si>
    <t>I Made Budi Suksmadana</t>
  </si>
  <si>
    <t>197210261998031002</t>
  </si>
  <si>
    <t>Rosmaliati</t>
  </si>
  <si>
    <t>I Made Ginarsa</t>
  </si>
  <si>
    <t>Dr. Ir. Rosmaliati, S.T., M.T.</t>
  </si>
  <si>
    <t>I Nyoman Wahyu Satyawan</t>
  </si>
  <si>
    <t>197111241999031004</t>
  </si>
  <si>
    <t>S2</t>
  </si>
  <si>
    <t>Muhamad Syamsu Iqbal</t>
  </si>
  <si>
    <t>197202221999031002</t>
  </si>
  <si>
    <t>Made Sutha Yadnya</t>
  </si>
  <si>
    <t>197201171999031001</t>
  </si>
  <si>
    <t>Lalu Ahmad Syamsul Irfan Akbar</t>
  </si>
  <si>
    <t>197210191999032001</t>
  </si>
  <si>
    <t>Teti Zubaidah</t>
  </si>
  <si>
    <t>197307231999032001</t>
  </si>
  <si>
    <t>197411191999032001</t>
  </si>
  <si>
    <t>Dr. rer. nat. Teti Zubaidah, S.T., M.T.</t>
  </si>
  <si>
    <t>Muhamad Irwan</t>
  </si>
  <si>
    <t>Nama</t>
  </si>
  <si>
    <t>197302101999031001</t>
  </si>
  <si>
    <t>19831209 201212 1 001</t>
  </si>
  <si>
    <t>Penguji</t>
  </si>
  <si>
    <t>197104261999031002</t>
  </si>
  <si>
    <t>Paniran</t>
  </si>
  <si>
    <t>19901218 201212 1 002</t>
  </si>
  <si>
    <t>Supriono</t>
  </si>
  <si>
    <t>19700514 199903 1 002</t>
  </si>
  <si>
    <t>Sabar Nababan</t>
  </si>
  <si>
    <t>Rismon H. Sianipar</t>
  </si>
  <si>
    <t>19731130 200003 1 001</t>
  </si>
  <si>
    <t>Pembimbing</t>
  </si>
  <si>
    <t>197005141999031002</t>
  </si>
  <si>
    <t>Warindi</t>
  </si>
  <si>
    <t>Sudi Maryanto Al Sasongko</t>
  </si>
  <si>
    <t>197311302000031001</t>
  </si>
  <si>
    <t>197107132000031001</t>
  </si>
  <si>
    <t>197506122000031001</t>
  </si>
  <si>
    <t>197704252000031002</t>
  </si>
  <si>
    <t>Dr. Rismon H. Sianipar, S.T., M. Eng.</t>
  </si>
  <si>
    <t>Suthami Arriesaputra</t>
  </si>
  <si>
    <t>197309052000031002</t>
  </si>
  <si>
    <t>197207292000121001</t>
  </si>
  <si>
    <t>197004282001121001</t>
  </si>
  <si>
    <t>Herry Sulendro Mangiri, S.T.</t>
  </si>
  <si>
    <t>197002022001121003</t>
  </si>
  <si>
    <t>196604032006042001</t>
  </si>
  <si>
    <t>Ir. Sri Endang Anjarwani, M. Kom.</t>
  </si>
  <si>
    <t>198104162008121003</t>
  </si>
  <si>
    <t>198303102009121004</t>
  </si>
  <si>
    <t>198209042010121001</t>
  </si>
  <si>
    <t>198503272014041001</t>
  </si>
  <si>
    <t>198505262015041002</t>
  </si>
  <si>
    <t>198506162019031008</t>
  </si>
  <si>
    <t>198509012019032010</t>
  </si>
  <si>
    <t>198312092012121001</t>
  </si>
  <si>
    <t>199012182012121002</t>
  </si>
  <si>
    <t>198701292010121006</t>
  </si>
  <si>
    <t>dr. I Putu Aditya Wiguna, Sp.A., M.Sc</t>
  </si>
  <si>
    <t>197106101998021005</t>
  </si>
  <si>
    <t>I Made Mara, S.T., M.Sc.</t>
  </si>
  <si>
    <t>198211182015041001</t>
  </si>
  <si>
    <t>198408312009122003</t>
  </si>
  <si>
    <t>dr. Ida Lestari Harahap, M.Sc</t>
  </si>
  <si>
    <t>19790601 200604 1 006</t>
  </si>
  <si>
    <t>198006072008011011</t>
  </si>
  <si>
    <t>Dr. Zaenal Abidin, S.Pi., M.Si</t>
  </si>
  <si>
    <t>19700320 199702 2 001</t>
  </si>
  <si>
    <t>Ni Made Seniari, ST., MT.</t>
  </si>
  <si>
    <t>19710607 199702 1 002</t>
  </si>
  <si>
    <t>19660424 199702 1 001</t>
  </si>
  <si>
    <t>19690612 199702 1 001</t>
  </si>
  <si>
    <t>19671231 199702 1 001</t>
  </si>
  <si>
    <t>Sultan, ST., MT.</t>
  </si>
  <si>
    <t>19670526 199703 1 001</t>
  </si>
  <si>
    <t>19681005 199703 1 001</t>
  </si>
  <si>
    <t>19700908 199802 1 001</t>
  </si>
  <si>
    <t>I Nyoman Wahyu Satiawan, ST., MSc., Ph.D.</t>
  </si>
  <si>
    <t>19691028 199802 1 001</t>
  </si>
  <si>
    <t>19700823 199802 2 001</t>
  </si>
  <si>
    <t>Dr. Ida Ayu Sri Adnyani, ST., M.Erg.</t>
  </si>
  <si>
    <t>19701218 199803 1 003</t>
  </si>
  <si>
    <t>Muhammad Firad, ST.</t>
  </si>
  <si>
    <t>19740226 199803 1 004</t>
  </si>
  <si>
    <t>19710211 199803 1 002</t>
  </si>
  <si>
    <t>19720509 199803 1 002</t>
  </si>
  <si>
    <t>19721026 199803 1 002</t>
  </si>
  <si>
    <t>19680717 199803 2 002</t>
  </si>
  <si>
    <t>Dr. Rosmaliati, ST., MT.</t>
  </si>
  <si>
    <t>19711124 199903 1 004</t>
  </si>
  <si>
    <t>19720222 199903 1 002</t>
  </si>
  <si>
    <t>Ir. Muhamad Syamsu Iqbal, ST., MT., Ph.D.</t>
  </si>
  <si>
    <t>19720117 199903 1 001</t>
  </si>
  <si>
    <t>19721019 199903 2 001</t>
  </si>
  <si>
    <t>Budi Irmawati, S. Kom., MT.</t>
  </si>
  <si>
    <t>19730723 199903 2 001</t>
  </si>
  <si>
    <t>19741119 199903 2 001</t>
  </si>
  <si>
    <t>19730210 199903 1 001</t>
  </si>
  <si>
    <t>I Ketut Perdana Putra, ST., MT.</t>
  </si>
  <si>
    <t>19710426 199903 1 002</t>
  </si>
  <si>
    <t>19730404 199903 1 003</t>
  </si>
  <si>
    <t>19700325 199903 1 001</t>
  </si>
  <si>
    <t>Dr. I Made Ginarsa, ST., MT.</t>
  </si>
  <si>
    <t>19710723 199903 1 001</t>
  </si>
  <si>
    <t>19711126 199903 1 004</t>
  </si>
  <si>
    <t>19710713 200003 1 001</t>
  </si>
  <si>
    <t>Sabar Nababan, ST., MT.</t>
  </si>
  <si>
    <t>19750612 200003 1 001</t>
  </si>
  <si>
    <t>19770425 200003 1 002</t>
  </si>
  <si>
    <t>19730905 200003 1 002</t>
  </si>
  <si>
    <t>Sayidiman, ST., M.Eng.</t>
  </si>
  <si>
    <t>19720729 200012 1 001</t>
  </si>
  <si>
    <t>Djul Fikry  Budiman, ST., MT.</t>
  </si>
  <si>
    <t>19700428 200112 1 001</t>
  </si>
  <si>
    <t>Herry Sulendro Mangiri, ST.</t>
  </si>
  <si>
    <t>19700202 200112 1 003</t>
  </si>
  <si>
    <t>Warindi, ST., M.Eng.</t>
  </si>
  <si>
    <t>19660403 200604 2 001</t>
  </si>
  <si>
    <t>Ir. Sri Endang Anjarwani, M. Kom</t>
  </si>
  <si>
    <t>19810416 200812 1 003</t>
  </si>
  <si>
    <t>19830310 200912 1 004</t>
  </si>
  <si>
    <t>19820904 201012 1 001</t>
  </si>
  <si>
    <t>19850327 201404 1 001</t>
  </si>
  <si>
    <t>Suthami Ariessaputra, ST., M.Eng</t>
  </si>
  <si>
    <t>19850526 201504 1 002</t>
  </si>
  <si>
    <t>Budi Darmawan, ST., M.Eng.</t>
  </si>
  <si>
    <t>Andy Hidayat Jatmika, ST., M.Kom.</t>
  </si>
  <si>
    <t>Ario Yudo Husodo, ST., MT.</t>
  </si>
  <si>
    <t>Royana Afwani, ST., MT.</t>
  </si>
  <si>
    <t>19710610 199802 1 005</t>
  </si>
  <si>
    <t>I Made Mara, ST., M.Sc.</t>
  </si>
  <si>
    <t>19821118 201504 1 001</t>
  </si>
  <si>
    <t>I Wayan Agus Arimbawa, ST., M.Eng.</t>
  </si>
  <si>
    <t>19701206 199803 1 006</t>
  </si>
  <si>
    <t xml:space="preserve">M. Bagus Budianto, ST., MT. </t>
  </si>
  <si>
    <t>DAFTAR JUMLAH BIMBINGAN TUGAS AKHIR SEMESTER GANJIL (JANUARI-OKTOBER 2016)</t>
  </si>
  <si>
    <t>JURUSAN TEKNIK ELEKTRO FT UNRAM TAHUN AKADEMIK 2016/2017</t>
  </si>
  <si>
    <t>PEMBIMBING</t>
  </si>
  <si>
    <t>MENGUJI</t>
  </si>
  <si>
    <t>I</t>
  </si>
  <si>
    <t>II</t>
  </si>
  <si>
    <t>I Nyoman Wahyu S., ST., MSc.</t>
  </si>
  <si>
    <t>Cahyo Mustiko O. M., ST., MSc.</t>
  </si>
  <si>
    <t>Ida Ayu Sri Adnyani, ST., M.Erg.</t>
  </si>
  <si>
    <t>Rosmaliati, ST., MT.</t>
  </si>
  <si>
    <t>Muhamad Syamsu Iqbal, ST., MT.</t>
  </si>
  <si>
    <t>I Made Ginarsa, ST., MT.</t>
  </si>
  <si>
    <t>I Gede Pasek Sutha W., ST., MT.</t>
  </si>
  <si>
    <t>Sayidiman, ST.</t>
  </si>
  <si>
    <t>19720726 200012 1 001</t>
  </si>
  <si>
    <t>Djul Fikry  Budiman, ST.</t>
  </si>
  <si>
    <t>Lalu Ahmad Syamsul Irfan Akbar, ST., M.Eng.</t>
  </si>
  <si>
    <t>Min</t>
  </si>
  <si>
    <t>Max</t>
  </si>
  <si>
    <t>Rerata</t>
  </si>
  <si>
    <t>Otomatisasi Sistem Penyaluran Nutrisi pada Tanaman Hidroponik NFT (Nutrien Film Technique) Berbasis IoT</t>
  </si>
  <si>
    <t>Perencanaan Teknis Pembangkit Listrik Mikro Hidro ON-GRID pada Irigasi Bendungan Sedau</t>
  </si>
  <si>
    <t>F1B020053</t>
  </si>
  <si>
    <t>Permodelan Redaman Hujan untuk Unifi Outdoor (Studi Kasus Di Hotel Ayana)</t>
  </si>
  <si>
    <t>F1B021053</t>
  </si>
  <si>
    <t>Analisis Ketahanan Isolator Terhadap Gangguan Flashover pada Saluran Transmisi 150 kV Sengkol-Kuta Akibat Pengaruh Poluta Menggunakan Software EMTP</t>
  </si>
  <si>
    <t>F1B021058</t>
  </si>
  <si>
    <t>Pengaruh Jarak Elektroda Terhadap Efisiensi Elektrokoagulasi Limbah Cair Tempe dengan Sistem Monitoring IoT</t>
  </si>
  <si>
    <t>F1B021023</t>
  </si>
  <si>
    <t>F1B118016</t>
  </si>
  <si>
    <t>Implementasi Deep Learning Menggunakan MobileNetV2 untuk Klasifikasi Jenis Sampah</t>
  </si>
  <si>
    <t>F1B021055</t>
  </si>
  <si>
    <t>F1B021021</t>
  </si>
  <si>
    <t>F1B021085</t>
  </si>
  <si>
    <t>Analisis Penilaian dan Evaluasi Risiko K3 Menggunakan Metode Hazard Identification, Risk Assesment, and Determining Control (HIRADC) Di Gardu Induk XYZ</t>
  </si>
  <si>
    <t>F1B020087</t>
  </si>
  <si>
    <t>Optimalisasi User Experience pada Website Jurusan Teknik Elektro dengan Menggunakan Aspek User Centered Design Terhadap Kualitas Pengalaman Pengguna dalam Mengakses Informasi Akademik</t>
  </si>
  <si>
    <t>Analisis Ketahanan Isolator Terhadap Gangguan Flashover pada Saluran Transmisi 150 kV Sengkol-Kuta Akibat Pengaruh Polutan Menggunakan Software EMTP</t>
  </si>
  <si>
    <t>F1B021019</t>
  </si>
  <si>
    <t>F1B021052</t>
  </si>
  <si>
    <t>Analisis Ketersediaan Feedstock Biomassa dan pengaruh Co-Firing Terhadap Performa Boiler PLTU Sumbawa Barat</t>
  </si>
  <si>
    <t>F1B021048</t>
  </si>
  <si>
    <t>F1B021046</t>
  </si>
  <si>
    <t>Implementasi Filter Pasif Sebagai Mitigasi Harmonik pada PLTS On-Grid dengan Beban Pompa Air Submersible</t>
  </si>
  <si>
    <t>F1B021075</t>
  </si>
  <si>
    <t>F1B020072</t>
  </si>
  <si>
    <t>Sistem Pengenalan dan Verifikasi Pembicara Menggunakan Metode Mel Frequency Ceptral Coefficient (MFCC) dan Hiden Markov Model (HMM)</t>
  </si>
  <si>
    <t>F1B018090</t>
  </si>
  <si>
    <t>Analisis Penyebab Kecelakaan Kerja Menggunakan Metode Root Cause Analysis (RCA) Di PT. PLN. Nusa Daya</t>
  </si>
  <si>
    <t>Rancang Bangun Purwarupa Pendeteksi Kemiringan Menara Saluran Udara Tegangan Tinggi Berbasis IoT</t>
  </si>
  <si>
    <t>Optimasi Proses Pengolahan Limbah Cair Tempe Menggunakan Metode Elektrokoagulasi Berbasis IoT</t>
  </si>
  <si>
    <t>F1B021065</t>
  </si>
  <si>
    <t>Koordinasi Proteksi Relay Jarak pada Saluran Transmisi 150 kV GI Paokmotong-GI Tanjung</t>
  </si>
  <si>
    <t>F1B021090</t>
  </si>
  <si>
    <t>F1B021011</t>
  </si>
  <si>
    <t>Desain dan Implementasi Sistem Pengeringan Rumput Laut Otomatis Berbasis Arduino Uno</t>
  </si>
  <si>
    <t>Implementasi Internet Of Things (IoT) Dalam Sistem Monitoring Kadar PH Air dan Kontrol Suhu Otomatis pada Aquascape</t>
  </si>
  <si>
    <t>F1B021070</t>
  </si>
  <si>
    <t>F1B021108</t>
  </si>
  <si>
    <t>F1B021097</t>
  </si>
  <si>
    <t>Rancang Bangun Sistem Irigasi Tetes Berbasis ESP32 untuk Optimalisasi Pengelolaan Air pada Lahan Kering</t>
  </si>
  <si>
    <t>F1B021051</t>
  </si>
  <si>
    <t>Perancangan dan Implementasi Lengan Robot 4 DOF Berbasis ESP32 dengan Kontrol Web Lokal dan Invers Kinematik</t>
  </si>
  <si>
    <t>F1B021057</t>
  </si>
  <si>
    <t>Perancangan dan Analisis Saluran Distribusi Jaringan Tegangan Rendah Di Unram Residence</t>
  </si>
  <si>
    <t>F1B118012</t>
  </si>
  <si>
    <t>Analisis Efisiensi Pembangkit Listrik Tenaga Surya (PLTS) Sengkol 7 MWP</t>
  </si>
  <si>
    <t>F1B018079</t>
  </si>
  <si>
    <t>Analisis Kinerja Recloser Sebagai Pengaman pada Jaringan Distribusi 20 kV Di PLN UP3 Mataram</t>
  </si>
  <si>
    <t>Kajian Penerangan Jalan Umum Tenaga Surya untuk Konservasi Energi pada Jalan Di Universitas Mataram</t>
  </si>
  <si>
    <t>Analisis Koordinasi Proteksi Circuit Breaker, Recloser, Fuse Cut Out (FCO) pada Jaringan Distribusi Di PT. PLN (Persero) ULP Pringgabaya</t>
  </si>
  <si>
    <t>F1B018092</t>
  </si>
  <si>
    <t>Rancang Bangun Alat Pendeteksi Kebocoran Gas LPG Di Rumah Berbasis Arduino Uno</t>
  </si>
  <si>
    <t>F1B021124</t>
  </si>
  <si>
    <t>Rancang Bangun Smart Home Menggunakan Esp32 Berbasis Aplikasi Blynk</t>
  </si>
  <si>
    <t>F1B021038</t>
  </si>
  <si>
    <t>Perancangan dan Implementasi Prototype Alat Ukur Debit Air Sumur Dangkal Berbasis Esp32</t>
  </si>
  <si>
    <t>F1B021016</t>
  </si>
  <si>
    <t>F1B021047</t>
  </si>
  <si>
    <t>F1B021143</t>
  </si>
  <si>
    <t>Perancangan Teknis PLTS Off-Grid Kapasitas 600wp dan Sistem Monitoring Di Yayasan Panti Asuhan</t>
  </si>
  <si>
    <t>F1B021004</t>
  </si>
  <si>
    <t>Sistem Monitoring Konsentrasi Particulate Matter (PM 10 dan PM 2,5) Berbasis IoT pada Area Jalan Raya Di Kawasan Tambang</t>
  </si>
  <si>
    <t>Perancangan Sistem Electronic Voting Berbasis Esp 32 Menggunakan RFID dengan PHP dan Database MYSQL</t>
  </si>
  <si>
    <t>Sistem Monitoring Suhu, Arus dan Tegangan Tiga fasa Berbasis Internet of Things (IoT) pada Gardu Distribusi PT. PLN (Persero) ULP Ampenan</t>
  </si>
  <si>
    <t>Analisis Total Harmonic Distortion Sistem Pembangkit Listrik Tenaga Surya 1200 Wp untuk Beban Rumah Tangga Menggunakan Inverter Hybrid</t>
  </si>
  <si>
    <t>Perancangan Generator Sinkron Tiga Fasa pada Turbin Angin Menggunakan Aplikasi Ansys Electronic</t>
  </si>
  <si>
    <t>Analisis K3 Listrik Menggunakan Metode Hazard And Operability (HAZOP) Di Pembangkit Listrik Tenaga Diesel PT. XYZ</t>
  </si>
  <si>
    <t>Rancang Bangun Sistem Pengukuran Kedalaman Muka Air Sumur Bor Berbasis Sensor Single Point Load Cell</t>
  </si>
  <si>
    <t>F1B021061</t>
  </si>
  <si>
    <t>Analisis Efisiensi Operasional Menggunakan Locational Marginal Pricing (LMP) : Studi Kasus IEEE 9 Bus dan Sistem 5 Bus ULTG Lombok Timur</t>
  </si>
  <si>
    <t>F1B021119</t>
  </si>
  <si>
    <t xml:space="preserve">Analisis Keamanan Prosedur Pengoperasian Peralatan Kelistrikan dengan Metode Job Safety Analysis Di Gardu Induk Jeranjang </t>
  </si>
  <si>
    <t>F1B021062</t>
  </si>
  <si>
    <t>F1B021041</t>
  </si>
  <si>
    <t>Prediksi Intensitas Radiasi Matahari Menggunakan Long Short-Term Memory (LSTM) Di Mataram</t>
  </si>
  <si>
    <t>F1B021059</t>
  </si>
  <si>
    <t>Analisis Peramalan Beban dengan Metode Regresi Linear pada Gardu Induk 150 KV Kuta</t>
  </si>
  <si>
    <t>F1B021128</t>
  </si>
  <si>
    <t>Implementasi Arsitektur Convolution Neural Network (CNN) untuk Identikasi Jenis Font</t>
  </si>
  <si>
    <t>F1B021093</t>
  </si>
  <si>
    <t>F1B021035</t>
  </si>
  <si>
    <t>Rancang Bangun Alat Ukur Kualitas Air Bersih Berbasis Sensor pH, TDS dan Turbidity Di Desa Pengadangan</t>
  </si>
  <si>
    <t>F1B021001</t>
  </si>
  <si>
    <t>Optimasi Pengeringan Buah Mangrove Mengguanakan Sistem Pemanas Listrik Berbasis Arduino Uno</t>
  </si>
  <si>
    <t>F1B021066</t>
  </si>
  <si>
    <t>Rancang Bangun Alat Pemilah Sampah Organik dan Anorganik Otomatis Berbasis ESP32</t>
  </si>
  <si>
    <t>F1B118009</t>
  </si>
  <si>
    <t>Perencanaan Instalasi Listrik Villa Rock</t>
  </si>
  <si>
    <t>Penerapan Penggunaan Lapisan Phase Change Meterial (PCM) Paraffin Wax dan Grafit Sebagai Pendingin Terhadap Efisiensi Panel Surya</t>
  </si>
  <si>
    <t>Purwarupa Sistem Tracker Cahaya Menggunakan Sensor LDR dan Algoritma PID Berbasis Raspberry Pi Pico</t>
  </si>
  <si>
    <t>Analisis Perbandingan Metode Long Short-Term Memory dengan Gated Unit pada Prediksi Parameter Meteorologi (Studi Kasus Bandara Internasional Lombok)</t>
  </si>
  <si>
    <t>F1B021086</t>
  </si>
  <si>
    <t>F1B021112</t>
  </si>
  <si>
    <t>Identifikasi dan Simulasi Filter Harmonisa untuk Meningkatkan Kualitas Daya pada Beban Rumah Tangga</t>
  </si>
  <si>
    <t>F1B021140</t>
  </si>
  <si>
    <t>Analisis Kondisi Transformator Bedasarkan Persentase Kandungan Gas Terlarut dan Breakdown Voltage pada Minyak Transformator</t>
  </si>
  <si>
    <t>Rancang Bangun Prototipe Pengering Kerupuk Berbasis Mikrokontroler Arduino dengan Sensor Cuaca</t>
  </si>
  <si>
    <t>F1B021078</t>
  </si>
  <si>
    <t xml:space="preserve">Rancang Bangun Sistem Inkubator Telur Otomatis Berbasis Arduino Uno dengan Sensor DHT 11 untuk Mengontrol Suhu dan Kelembaban </t>
  </si>
  <si>
    <t>F1B021039</t>
  </si>
  <si>
    <t>Rancang Bangun Sistem Bantu Navigasi Tunanetra Berbasis IoT</t>
  </si>
  <si>
    <t>F1B021096</t>
  </si>
  <si>
    <t>Rancang Bangun Alat Ukur Tekanan Darah Berbasis Internet Of Things Menggunakan Sensor MPX5700DP dengan Aplikasi Blynk dengan Integrasi Firebase</t>
  </si>
  <si>
    <t>F1B021101</t>
  </si>
  <si>
    <t>Perancangan Sistem Hybrid PLTS Sebagai Supply Energi Skala Rumah Tangga Menggunakan Mikrokontroller ATmega328 dan ESP-01</t>
  </si>
  <si>
    <t>F1B021084</t>
  </si>
  <si>
    <t>Rancang Bangun Pengering Padi Otomatis Tipe Rotary Berbasis Mikrokotroler untuk Meningkatkan Efisiensi Proses Pengeringan</t>
  </si>
  <si>
    <t>Nasril Hanan</t>
  </si>
  <si>
    <t>Klasifikasi Jenis Suara Jantung Normal dan Abnormal Menggunakan Mel Frequency Coefficient (MFCC) dan Convolutional Neural Network (CNN)</t>
  </si>
  <si>
    <t>Fadil Al Zurais</t>
  </si>
  <si>
    <t>Mataram, 15 Juli 2025</t>
  </si>
  <si>
    <t>Rancang Bangun Sistem Monitoring Pembangkit Listrik Tenaga Surya Off-Grid Kapasitas 690 WP Berbasis IoT Di Laboraturium Budidaya Pertanian Di Desa Andalan</t>
  </si>
  <si>
    <t>Rancang Bangun Sistem Pengukuran Partikulat Meter 2,5 pada Gas Buang Kendaraan Bermotor Berbasis Sensor Sharp GP2Y1014AU0F</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</si>
</sst>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421]dd\ mmmm\ yyyy;@"/>
    <numFmt numFmtId="165" formatCode="[$-409]d\-mmm\-yy;@"/>
    <numFmt numFmtId="166" formatCode="dd/mm/yy;@"/>
  </numFmts>
  <fonts count="45">
    <font>
      <sz val="10"/>
      <name val="Arial"/>
      <charset val="134"/>
    </font>
    <font>
      <sz val="10"/>
      <name val="Arial"/>
      <family val="2"/>
    </font>
    <font>
      <b/>
      <sz val="12"/>
      <name val="Arial"/>
      <family val="2"/>
    </font>
    <font>
      <sz val="12"/>
      <name val="Arial"/>
      <family val="2"/>
    </font>
    <font>
      <sz val="8"/>
      <name val="Arial"/>
      <family val="2"/>
    </font>
    <font>
      <sz val="12"/>
      <color theme="1"/>
      <name val="Calibri"/>
      <family val="2"/>
      <scheme val="minor"/>
    </font>
    <font>
      <sz val="11"/>
      <color theme="1"/>
      <name val="Arial"/>
      <family val="2"/>
    </font>
    <font>
      <sz val="22"/>
      <color theme="1"/>
      <name val="Arial"/>
      <family val="2"/>
    </font>
    <font>
      <sz val="12"/>
      <color theme="1"/>
      <name val="Arial"/>
      <family val="2"/>
    </font>
    <font>
      <i/>
      <sz val="12"/>
      <color theme="1"/>
      <name val="Arial"/>
      <family val="2"/>
    </font>
    <font>
      <b/>
      <sz val="12"/>
      <color theme="1"/>
      <name val="Arial"/>
      <family val="2"/>
    </font>
    <font>
      <sz val="11"/>
      <color theme="1"/>
      <name val="Calibri"/>
      <family val="2"/>
      <scheme val="minor"/>
    </font>
    <font>
      <sz val="12"/>
      <color theme="1"/>
      <name val="Times New Roman"/>
      <family val="1"/>
    </font>
    <font>
      <sz val="13"/>
      <color indexed="8"/>
      <name val="Times New Roman"/>
      <family val="1"/>
    </font>
    <font>
      <sz val="8"/>
      <color indexed="8"/>
      <name val="Arial"/>
      <family val="2"/>
    </font>
    <font>
      <sz val="20"/>
      <color theme="1"/>
      <name val="Times New Roman"/>
      <family val="1"/>
    </font>
    <font>
      <sz val="12"/>
      <color indexed="8"/>
      <name val="Times New Roman"/>
      <family val="1"/>
    </font>
    <font>
      <i/>
      <sz val="12"/>
      <color theme="1"/>
      <name val="Times New Roman"/>
      <family val="1"/>
    </font>
    <font>
      <sz val="9"/>
      <name val="Arial"/>
      <family val="2"/>
    </font>
    <font>
      <b/>
      <sz val="13"/>
      <color indexed="8"/>
      <name val="Times New Roman"/>
      <family val="1"/>
    </font>
    <font>
      <sz val="14"/>
      <name val="Arial"/>
      <family val="2"/>
    </font>
    <font>
      <sz val="11"/>
      <name val="Arial"/>
      <family val="2"/>
    </font>
    <font>
      <b/>
      <sz val="11"/>
      <name val="Arial"/>
      <family val="2"/>
    </font>
    <font>
      <u/>
      <sz val="10"/>
      <name val="Arial"/>
      <family val="2"/>
    </font>
    <font>
      <i/>
      <sz val="12"/>
      <name val="Arial"/>
      <family val="2"/>
    </font>
    <font>
      <sz val="7"/>
      <name val="Arial"/>
      <family val="2"/>
    </font>
    <font>
      <u/>
      <sz val="11"/>
      <name val="Arial"/>
      <family val="2"/>
    </font>
    <font>
      <b/>
      <i/>
      <sz val="12"/>
      <name val="Arial"/>
      <family val="2"/>
    </font>
    <font>
      <sz val="16"/>
      <name val="Arial"/>
      <family val="2"/>
    </font>
    <font>
      <b/>
      <sz val="10"/>
      <name val="Arial"/>
      <family val="2"/>
    </font>
    <font>
      <sz val="10"/>
      <color theme="1"/>
      <name val="Arial"/>
      <family val="2"/>
    </font>
    <font>
      <b/>
      <sz val="11"/>
      <color theme="1"/>
      <name val="Calibri"/>
      <family val="2"/>
      <scheme val="minor"/>
    </font>
    <font>
      <sz val="11"/>
      <color indexed="8"/>
      <name val="Calibri"/>
      <family val="2"/>
    </font>
    <font>
      <sz val="20"/>
      <color theme="1"/>
      <name val="Arial"/>
      <family val="2"/>
    </font>
    <font>
      <b/>
      <sz val="11"/>
      <color theme="1"/>
      <name val="Arial"/>
      <family val="2"/>
    </font>
    <font>
      <b/>
      <i/>
      <sz val="11"/>
      <color theme="1"/>
      <name val="Arial"/>
      <family val="2"/>
    </font>
    <font>
      <sz val="11"/>
      <color indexed="8"/>
      <name val="Arial"/>
      <family val="2"/>
    </font>
    <font>
      <sz val="10"/>
      <name val="Calibri"/>
      <family val="2"/>
    </font>
    <font>
      <i/>
      <sz val="10"/>
      <name val="Arial"/>
      <family val="2"/>
    </font>
    <font>
      <b/>
      <sz val="11"/>
      <color indexed="8"/>
      <name val="Calibri"/>
      <family val="2"/>
    </font>
    <font>
      <u/>
      <sz val="12"/>
      <color indexed="8"/>
      <name val="Times New Roman"/>
      <family val="1"/>
    </font>
    <font>
      <b/>
      <sz val="10"/>
      <color indexed="8"/>
      <name val="Arial"/>
      <family val="2"/>
    </font>
    <font>
      <sz val="10"/>
      <color indexed="8"/>
      <name val="Arial"/>
      <family val="2"/>
    </font>
    <font>
      <b/>
      <sz val="9"/>
      <name val="Tahoma"/>
      <family val="2"/>
    </font>
    <font>
      <sz val="9"/>
      <name val="Tahoma"/>
      <family val="2"/>
    </font>
  </fonts>
  <fills count="13">
    <fill>
      <patternFill patternType="none"/>
    </fill>
    <fill>
      <patternFill patternType="gray125"/>
    </fill>
    <fill>
      <patternFill patternType="solid">
        <fgColor theme="0" tint="-0.14993743705557422"/>
        <bgColor indexed="64"/>
      </patternFill>
    </fill>
    <fill>
      <patternFill patternType="solid">
        <fgColor indexed="1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theme="3" tint="0.79992065187536243"/>
        <bgColor indexed="64"/>
      </patternFill>
    </fill>
    <fill>
      <patternFill patternType="solid">
        <fgColor rgb="FFFF0000"/>
        <bgColor indexed="64"/>
      </patternFill>
    </fill>
    <fill>
      <patternFill patternType="solid">
        <fgColor rgb="FF00B0F0"/>
        <bgColor indexed="64"/>
      </patternFill>
    </fill>
    <fill>
      <patternFill patternType="solid">
        <fgColor theme="5" tint="0.39991454817346722"/>
        <bgColor indexed="64"/>
      </patternFill>
    </fill>
    <fill>
      <patternFill patternType="solid">
        <fgColor theme="9" tint="0.39991454817346722"/>
        <bgColor indexed="64"/>
      </patternFill>
    </fill>
  </fills>
  <borders count="3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right/>
      <top/>
      <bottom style="double">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bottom/>
      <diagonal/>
    </border>
    <border>
      <left style="medium">
        <color rgb="FFCCCCCC"/>
      </left>
      <right style="medium">
        <color rgb="FFCCCCCC"/>
      </right>
      <top style="medium">
        <color rgb="FFCCCCCC"/>
      </top>
      <bottom style="medium">
        <color rgb="FFCCCCCC"/>
      </bottom>
      <diagonal/>
    </border>
  </borders>
  <cellStyleXfs count="8">
    <xf numFmtId="0" fontId="0" fillId="0" borderId="0"/>
    <xf numFmtId="0" fontId="1" fillId="0" borderId="0"/>
    <xf numFmtId="0" fontId="11" fillId="0" borderId="0"/>
    <xf numFmtId="0" fontId="11" fillId="0" borderId="0"/>
    <xf numFmtId="0" fontId="1" fillId="0" borderId="0"/>
    <xf numFmtId="0" fontId="1" fillId="0" borderId="0"/>
    <xf numFmtId="0" fontId="1" fillId="0" borderId="0"/>
    <xf numFmtId="0" fontId="1" fillId="0" borderId="0"/>
  </cellStyleXfs>
  <cellXfs count="626">
    <xf numFmtId="0" fontId="0" fillId="0" borderId="0" xfId="0"/>
    <xf numFmtId="0" fontId="1" fillId="0" borderId="0" xfId="1" applyAlignment="1">
      <alignment horizontal="center"/>
    </xf>
    <xf numFmtId="0" fontId="1" fillId="0" borderId="0" xfId="1"/>
    <xf numFmtId="0" fontId="3" fillId="0" borderId="0" xfId="1" applyFont="1" applyAlignment="1">
      <alignment horizontal="center"/>
    </xf>
    <xf numFmtId="0" fontId="3" fillId="0" borderId="0" xfId="1" applyFont="1"/>
    <xf numFmtId="0" fontId="2" fillId="2" borderId="1" xfId="1" applyFont="1" applyFill="1" applyBorder="1" applyAlignment="1">
      <alignment horizontal="center" vertical="center"/>
    </xf>
    <xf numFmtId="0" fontId="3" fillId="0" borderId="1" xfId="1" applyFont="1" applyBorder="1" applyAlignment="1">
      <alignment horizontal="center"/>
    </xf>
    <xf numFmtId="0" fontId="3" fillId="0" borderId="1" xfId="1" applyFont="1" applyBorder="1"/>
    <xf numFmtId="0" fontId="3" fillId="0" borderId="4" xfId="1" applyFont="1" applyBorder="1" applyAlignment="1">
      <alignment horizontal="center"/>
    </xf>
    <xf numFmtId="1" fontId="3" fillId="0" borderId="1" xfId="1" applyNumberFormat="1" applyFont="1" applyBorder="1" applyAlignment="1">
      <alignment horizontal="center"/>
    </xf>
    <xf numFmtId="0" fontId="3" fillId="0" borderId="1" xfId="0" applyFont="1" applyBorder="1" applyAlignment="1">
      <alignment horizontal="center" vertical="center"/>
    </xf>
    <xf numFmtId="0" fontId="3" fillId="0" borderId="1" xfId="0" applyFont="1" applyBorder="1" applyAlignment="1">
      <alignment horizontal="center"/>
    </xf>
    <xf numFmtId="0" fontId="3" fillId="0" borderId="1" xfId="0" applyFont="1" applyBorder="1"/>
    <xf numFmtId="0" fontId="3" fillId="0" borderId="5" xfId="1" applyFont="1" applyBorder="1" applyAlignment="1">
      <alignment horizontal="center"/>
    </xf>
    <xf numFmtId="1" fontId="3" fillId="0" borderId="1" xfId="1" applyNumberFormat="1" applyFont="1" applyBorder="1"/>
    <xf numFmtId="1" fontId="3" fillId="0" borderId="0" xfId="1" applyNumberFormat="1" applyFont="1"/>
    <xf numFmtId="0" fontId="1" fillId="0" borderId="0" xfId="1" applyAlignment="1">
      <alignment vertical="center"/>
    </xf>
    <xf numFmtId="0" fontId="4" fillId="0" borderId="0" xfId="1" applyFont="1" applyAlignment="1">
      <alignment vertical="center"/>
    </xf>
    <xf numFmtId="0" fontId="3" fillId="0" borderId="1" xfId="1" applyFont="1" applyBorder="1" applyAlignment="1">
      <alignment horizontal="center" vertical="center"/>
    </xf>
    <xf numFmtId="0" fontId="3" fillId="0" borderId="6" xfId="1" applyFont="1" applyBorder="1" applyAlignment="1">
      <alignment horizontal="center" vertical="center"/>
    </xf>
    <xf numFmtId="0" fontId="3" fillId="0" borderId="5" xfId="1" applyFont="1" applyBorder="1" applyAlignment="1">
      <alignment horizontal="left" vertical="center"/>
    </xf>
    <xf numFmtId="0" fontId="3" fillId="0" borderId="5" xfId="1" applyFont="1" applyBorder="1" applyAlignment="1">
      <alignment vertical="center"/>
    </xf>
    <xf numFmtId="0" fontId="3" fillId="0" borderId="5" xfId="1" applyFont="1" applyBorder="1" applyAlignment="1">
      <alignment horizontal="center" vertical="center"/>
    </xf>
    <xf numFmtId="0" fontId="1" fillId="0" borderId="4" xfId="1" applyBorder="1" applyAlignment="1">
      <alignment horizontal="center"/>
    </xf>
    <xf numFmtId="0" fontId="3" fillId="3" borderId="5" xfId="1" applyFont="1" applyFill="1" applyBorder="1" applyAlignment="1">
      <alignment horizontal="center" vertical="center"/>
    </xf>
    <xf numFmtId="0" fontId="3" fillId="3" borderId="5" xfId="1" applyFont="1" applyFill="1" applyBorder="1" applyAlignment="1">
      <alignment horizontal="left" vertical="center"/>
    </xf>
    <xf numFmtId="0" fontId="3" fillId="3" borderId="5" xfId="1" applyFont="1" applyFill="1" applyBorder="1" applyAlignment="1">
      <alignment vertical="center"/>
    </xf>
    <xf numFmtId="1" fontId="3" fillId="0" borderId="5" xfId="1" applyNumberFormat="1" applyFont="1" applyBorder="1" applyAlignment="1">
      <alignment horizontal="left" vertical="center"/>
    </xf>
    <xf numFmtId="1" fontId="3" fillId="0" borderId="7" xfId="1" applyNumberFormat="1" applyFont="1" applyBorder="1" applyAlignment="1">
      <alignment horizontal="left" vertical="center"/>
    </xf>
    <xf numFmtId="0" fontId="3" fillId="0" borderId="7" xfId="1" applyFont="1" applyBorder="1" applyAlignment="1">
      <alignment vertical="center"/>
    </xf>
    <xf numFmtId="0" fontId="3" fillId="0" borderId="7" xfId="1" applyFont="1" applyBorder="1" applyAlignment="1">
      <alignment horizontal="center" vertical="center"/>
    </xf>
    <xf numFmtId="0" fontId="3" fillId="0" borderId="7" xfId="0" applyFont="1" applyBorder="1" applyAlignment="1">
      <alignment horizontal="left" vertical="center"/>
    </xf>
    <xf numFmtId="0" fontId="3" fillId="0" borderId="7" xfId="0" applyFont="1" applyBorder="1" applyAlignment="1">
      <alignment vertical="center"/>
    </xf>
    <xf numFmtId="0" fontId="3" fillId="0" borderId="7"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vertical="center"/>
    </xf>
    <xf numFmtId="0" fontId="3" fillId="0" borderId="1" xfId="1" applyFont="1" applyBorder="1" applyAlignment="1">
      <alignment vertical="center"/>
    </xf>
    <xf numFmtId="0" fontId="3" fillId="0" borderId="0" xfId="1" applyFont="1" applyAlignment="1">
      <alignment vertical="center"/>
    </xf>
    <xf numFmtId="0" fontId="1" fillId="0" borderId="1" xfId="1" applyBorder="1" applyAlignment="1">
      <alignment vertical="center"/>
    </xf>
    <xf numFmtId="0" fontId="3" fillId="0" borderId="0" xfId="2" applyFont="1"/>
    <xf numFmtId="0" fontId="3" fillId="0" borderId="0" xfId="1" applyFont="1" applyAlignment="1">
      <alignment horizontal="center" vertical="center"/>
    </xf>
    <xf numFmtId="0" fontId="5" fillId="0" borderId="0" xfId="3" applyFont="1" applyAlignment="1">
      <alignment vertical="center"/>
    </xf>
    <xf numFmtId="0" fontId="6" fillId="0" borderId="0" xfId="3" applyFont="1" applyAlignment="1">
      <alignment vertical="center"/>
    </xf>
    <xf numFmtId="0" fontId="8" fillId="0" borderId="0" xfId="3" applyFont="1" applyAlignment="1">
      <alignment horizontal="center" vertical="center"/>
    </xf>
    <xf numFmtId="0" fontId="8" fillId="0" borderId="0" xfId="3" applyFont="1" applyAlignment="1">
      <alignment vertical="center"/>
    </xf>
    <xf numFmtId="0" fontId="8" fillId="0" borderId="0" xfId="3" applyFont="1" applyAlignment="1">
      <alignment horizontal="left" vertical="center"/>
    </xf>
    <xf numFmtId="0" fontId="8" fillId="0" borderId="0" xfId="3" applyFont="1" applyAlignment="1">
      <alignment vertical="top"/>
    </xf>
    <xf numFmtId="0" fontId="5" fillId="0" borderId="0" xfId="3" applyFont="1" applyAlignment="1">
      <alignment vertical="top"/>
    </xf>
    <xf numFmtId="0" fontId="8" fillId="0" borderId="0" xfId="3" applyFont="1" applyAlignment="1">
      <alignment horizontal="center" vertical="top"/>
    </xf>
    <xf numFmtId="164" fontId="8" fillId="0" borderId="0" xfId="3" applyNumberFormat="1" applyFont="1" applyAlignment="1">
      <alignment vertical="center"/>
    </xf>
    <xf numFmtId="164" fontId="8" fillId="0" borderId="0" xfId="3" applyNumberFormat="1" applyFont="1" applyAlignment="1">
      <alignment horizontal="center" vertical="center"/>
    </xf>
    <xf numFmtId="0" fontId="9" fillId="0" borderId="0" xfId="3" applyFont="1" applyAlignment="1">
      <alignment vertical="center"/>
    </xf>
    <xf numFmtId="0" fontId="8" fillId="0" borderId="0" xfId="3" applyFont="1" applyAlignment="1">
      <alignment horizontal="right" vertical="center"/>
    </xf>
    <xf numFmtId="0" fontId="5" fillId="0" borderId="0" xfId="3" applyFont="1" applyAlignment="1">
      <alignment horizontal="right" vertical="center"/>
    </xf>
    <xf numFmtId="0" fontId="8" fillId="0" borderId="0" xfId="3" applyFont="1" applyAlignment="1">
      <alignment horizontal="justify" vertical="top"/>
    </xf>
    <xf numFmtId="0" fontId="11" fillId="0" borderId="0" xfId="3" applyAlignment="1">
      <alignment horizontal="justify" vertical="top"/>
    </xf>
    <xf numFmtId="0" fontId="12" fillId="0" borderId="0" xfId="3" applyFont="1" applyAlignment="1">
      <alignment vertical="top" wrapText="1"/>
    </xf>
    <xf numFmtId="0" fontId="12" fillId="0" borderId="0" xfId="3" applyFont="1" applyAlignment="1">
      <alignment vertical="center"/>
    </xf>
    <xf numFmtId="0" fontId="16" fillId="0" borderId="0" xfId="0" applyFont="1" applyAlignment="1">
      <alignment vertical="center"/>
    </xf>
    <xf numFmtId="0" fontId="12" fillId="0" borderId="0" xfId="3" applyFont="1" applyAlignment="1">
      <alignment horizontal="center" vertical="center"/>
    </xf>
    <xf numFmtId="0" fontId="12" fillId="0" borderId="0" xfId="3" applyFont="1" applyAlignment="1">
      <alignment vertical="top"/>
    </xf>
    <xf numFmtId="0" fontId="12" fillId="0" borderId="0" xfId="3" applyFont="1" applyAlignment="1">
      <alignment horizontal="center" vertical="top"/>
    </xf>
    <xf numFmtId="164" fontId="12" fillId="0" borderId="0" xfId="3" applyNumberFormat="1" applyFont="1" applyAlignment="1">
      <alignment vertical="center"/>
    </xf>
    <xf numFmtId="164" fontId="12" fillId="0" borderId="0" xfId="3" applyNumberFormat="1" applyFont="1" applyAlignment="1">
      <alignment horizontal="center" vertical="center"/>
    </xf>
    <xf numFmtId="0" fontId="17" fillId="0" borderId="0" xfId="3" applyFont="1" applyAlignment="1">
      <alignment vertical="center"/>
    </xf>
    <xf numFmtId="0" fontId="12" fillId="0" borderId="0" xfId="3" applyFont="1" applyAlignment="1">
      <alignment horizontal="right" vertical="center"/>
    </xf>
    <xf numFmtId="0" fontId="1" fillId="0" borderId="0" xfId="7"/>
    <xf numFmtId="0" fontId="18" fillId="0" borderId="0" xfId="7" applyFont="1"/>
    <xf numFmtId="0" fontId="3" fillId="0" borderId="9" xfId="7" applyFont="1" applyBorder="1"/>
    <xf numFmtId="0" fontId="18" fillId="0" borderId="10" xfId="7" applyFont="1" applyBorder="1"/>
    <xf numFmtId="0" fontId="1" fillId="0" borderId="11" xfId="7" applyBorder="1"/>
    <xf numFmtId="0" fontId="1" fillId="0" borderId="12" xfId="7" applyBorder="1"/>
    <xf numFmtId="0" fontId="3" fillId="0" borderId="0" xfId="7" applyFont="1" applyAlignment="1">
      <alignment horizontal="center"/>
    </xf>
    <xf numFmtId="0" fontId="1" fillId="0" borderId="13" xfId="7" applyBorder="1"/>
    <xf numFmtId="0" fontId="4" fillId="0" borderId="0" xfId="7" applyFont="1" applyAlignment="1">
      <alignment horizontal="center"/>
    </xf>
    <xf numFmtId="0" fontId="18" fillId="0" borderId="0" xfId="7" applyFont="1" applyAlignment="1">
      <alignment horizontal="center"/>
    </xf>
    <xf numFmtId="164" fontId="18" fillId="0" borderId="0" xfId="0" applyNumberFormat="1" applyFont="1" applyAlignment="1">
      <alignment horizontal="center" vertical="center"/>
    </xf>
    <xf numFmtId="0" fontId="1" fillId="0" borderId="14" xfId="7" applyBorder="1"/>
    <xf numFmtId="0" fontId="18" fillId="0" borderId="15" xfId="7" applyFont="1" applyBorder="1"/>
    <xf numFmtId="0" fontId="1" fillId="0" borderId="16" xfId="7" applyBorder="1"/>
    <xf numFmtId="0" fontId="0" fillId="0" borderId="0" xfId="7" applyFont="1"/>
    <xf numFmtId="0" fontId="1" fillId="0" borderId="10" xfId="7" applyBorder="1"/>
    <xf numFmtId="0" fontId="18" fillId="0" borderId="10" xfId="7" applyFont="1" applyBorder="1" applyAlignment="1">
      <alignment horizontal="center"/>
    </xf>
    <xf numFmtId="0" fontId="1" fillId="0" borderId="15" xfId="7" applyBorder="1"/>
    <xf numFmtId="0" fontId="18" fillId="0" borderId="15" xfId="7" applyFont="1" applyBorder="1" applyAlignment="1">
      <alignment horizontal="center"/>
    </xf>
    <xf numFmtId="0" fontId="1" fillId="0" borderId="0" xfId="4"/>
    <xf numFmtId="164" fontId="21" fillId="0" borderId="0" xfId="0" applyNumberFormat="1" applyFont="1" applyAlignment="1">
      <alignment horizontal="center" vertical="center"/>
    </xf>
    <xf numFmtId="0" fontId="21" fillId="0" borderId="0" xfId="4" applyFont="1" applyAlignment="1">
      <alignment horizontal="center" vertical="justify"/>
    </xf>
    <xf numFmtId="0" fontId="21" fillId="0" borderId="0" xfId="4" applyFont="1" applyAlignment="1">
      <alignment vertical="justify"/>
    </xf>
    <xf numFmtId="0" fontId="21" fillId="0" borderId="0" xfId="4" applyFont="1"/>
    <xf numFmtId="0" fontId="21" fillId="0" borderId="0" xfId="4" applyFont="1" applyAlignment="1">
      <alignment horizontal="center"/>
    </xf>
    <xf numFmtId="164" fontId="21" fillId="0" borderId="0" xfId="0" applyNumberFormat="1" applyFont="1" applyAlignment="1">
      <alignment horizontal="left" vertical="center"/>
    </xf>
    <xf numFmtId="0" fontId="22" fillId="0" borderId="0" xfId="4" applyFont="1"/>
    <xf numFmtId="0" fontId="21" fillId="0" borderId="0" xfId="5" applyFont="1" applyAlignment="1">
      <alignment vertical="center"/>
    </xf>
    <xf numFmtId="0" fontId="21" fillId="0" borderId="0" xfId="0" applyFont="1"/>
    <xf numFmtId="0" fontId="21" fillId="0" borderId="0" xfId="0" applyFont="1" applyAlignment="1">
      <alignment horizontal="left" vertical="center"/>
    </xf>
    <xf numFmtId="0" fontId="21" fillId="0" borderId="0" xfId="0" applyFont="1" applyAlignment="1">
      <alignment vertical="center"/>
    </xf>
    <xf numFmtId="0" fontId="22" fillId="0" borderId="0" xfId="0" applyFont="1"/>
    <xf numFmtId="0" fontId="1" fillId="0" borderId="0" xfId="0" applyFont="1"/>
    <xf numFmtId="0" fontId="23" fillId="0" borderId="0" xfId="4" applyFont="1"/>
    <xf numFmtId="0" fontId="20" fillId="0" borderId="0" xfId="4" applyFont="1"/>
    <xf numFmtId="0" fontId="22" fillId="0" borderId="0" xfId="4" applyFont="1" applyAlignment="1">
      <alignment horizontal="left"/>
    </xf>
    <xf numFmtId="0" fontId="21" fillId="0" borderId="0" xfId="4" applyFont="1" applyAlignment="1">
      <alignment horizontal="left"/>
    </xf>
    <xf numFmtId="0" fontId="21" fillId="0" borderId="0" xfId="0" applyFont="1" applyAlignment="1">
      <alignment horizontal="center"/>
    </xf>
    <xf numFmtId="164" fontId="21" fillId="0" borderId="0" xfId="0" applyNumberFormat="1" applyFont="1"/>
    <xf numFmtId="0" fontId="1" fillId="0" borderId="0" xfId="0" applyFont="1" applyAlignment="1">
      <alignment vertical="justify"/>
    </xf>
    <xf numFmtId="0" fontId="0" fillId="0" borderId="0" xfId="0" applyAlignment="1">
      <alignment vertical="justify"/>
    </xf>
    <xf numFmtId="0" fontId="0" fillId="0" borderId="0" xfId="0" applyAlignment="1">
      <alignment horizontal="justify" vertical="justify"/>
    </xf>
    <xf numFmtId="0" fontId="3" fillId="0" borderId="0" xfId="0" applyFont="1"/>
    <xf numFmtId="0" fontId="22" fillId="0" borderId="0" xfId="0" applyFont="1" applyAlignment="1">
      <alignment horizontal="left"/>
    </xf>
    <xf numFmtId="0" fontId="3" fillId="0" borderId="0" xfId="0" applyFont="1" applyAlignment="1">
      <alignment horizontal="left"/>
    </xf>
    <xf numFmtId="0" fontId="21" fillId="0" borderId="0" xfId="0" applyFont="1" applyAlignment="1">
      <alignment horizontal="left"/>
    </xf>
    <xf numFmtId="0" fontId="1" fillId="0" borderId="0" xfId="0" applyFont="1" applyAlignment="1">
      <alignment horizontal="center"/>
    </xf>
    <xf numFmtId="0" fontId="21" fillId="0" borderId="0" xfId="0" applyFont="1" applyAlignment="1">
      <alignment horizontal="right"/>
    </xf>
    <xf numFmtId="164" fontId="21" fillId="0" borderId="0" xfId="0" applyNumberFormat="1" applyFont="1" applyAlignment="1">
      <alignment horizontal="left" vertical="justify"/>
    </xf>
    <xf numFmtId="0" fontId="24" fillId="0" borderId="1" xfId="0" applyFont="1" applyBorder="1" applyAlignment="1">
      <alignment horizontal="center" vertical="center"/>
    </xf>
    <xf numFmtId="0" fontId="21" fillId="0" borderId="6" xfId="0" applyFont="1" applyBorder="1" applyAlignment="1">
      <alignment horizontal="center"/>
    </xf>
    <xf numFmtId="0" fontId="21" fillId="0" borderId="20" xfId="0" applyFont="1" applyBorder="1" applyAlignment="1">
      <alignment horizontal="center"/>
    </xf>
    <xf numFmtId="0" fontId="3" fillId="0" borderId="21" xfId="0" applyFont="1" applyBorder="1" applyAlignment="1">
      <alignment horizontal="left"/>
    </xf>
    <xf numFmtId="0" fontId="21" fillId="0" borderId="22" xfId="0" applyFont="1" applyBorder="1"/>
    <xf numFmtId="0" fontId="21" fillId="0" borderId="20" xfId="0" applyFont="1" applyBorder="1"/>
    <xf numFmtId="0" fontId="21" fillId="0" borderId="21" xfId="0" applyFont="1" applyBorder="1"/>
    <xf numFmtId="0" fontId="21" fillId="0" borderId="5" xfId="0" applyFont="1" applyBorder="1" applyAlignment="1">
      <alignment horizontal="center"/>
    </xf>
    <xf numFmtId="0" fontId="21" fillId="0" borderId="23" xfId="0" applyFont="1" applyBorder="1" applyAlignment="1">
      <alignment horizontal="center"/>
    </xf>
    <xf numFmtId="0" fontId="21" fillId="0" borderId="24" xfId="0" applyFont="1" applyBorder="1"/>
    <xf numFmtId="0" fontId="21" fillId="0" borderId="25" xfId="0" applyFont="1" applyBorder="1"/>
    <xf numFmtId="0" fontId="21" fillId="0" borderId="23" xfId="0" applyFont="1" applyBorder="1"/>
    <xf numFmtId="0" fontId="21" fillId="0" borderId="12" xfId="0" applyFont="1" applyBorder="1"/>
    <xf numFmtId="0" fontId="3" fillId="0" borderId="24" xfId="0" applyFont="1" applyBorder="1"/>
    <xf numFmtId="0" fontId="21" fillId="0" borderId="5" xfId="0" applyFont="1" applyBorder="1"/>
    <xf numFmtId="0" fontId="3" fillId="0" borderId="24" xfId="0" applyFont="1" applyBorder="1" applyAlignment="1">
      <alignment horizontal="left"/>
    </xf>
    <xf numFmtId="0" fontId="22" fillId="0" borderId="5" xfId="0" applyFont="1" applyBorder="1"/>
    <xf numFmtId="0" fontId="22" fillId="0" borderId="23" xfId="0" applyFont="1" applyBorder="1"/>
    <xf numFmtId="0" fontId="25" fillId="0" borderId="24" xfId="0" applyFont="1" applyBorder="1" applyAlignment="1">
      <alignment horizontal="left"/>
    </xf>
    <xf numFmtId="0" fontId="1" fillId="0" borderId="5" xfId="0" applyFont="1" applyBorder="1"/>
    <xf numFmtId="0" fontId="1" fillId="0" borderId="23" xfId="0" applyFont="1" applyBorder="1"/>
    <xf numFmtId="0" fontId="0" fillId="0" borderId="25" xfId="0" applyBorder="1"/>
    <xf numFmtId="0" fontId="3" fillId="0" borderId="5" xfId="0" applyFont="1" applyBorder="1"/>
    <xf numFmtId="0" fontId="3" fillId="0" borderId="23" xfId="0" applyFont="1" applyBorder="1"/>
    <xf numFmtId="0" fontId="3" fillId="0" borderId="26" xfId="0" applyFont="1" applyBorder="1"/>
    <xf numFmtId="0" fontId="3" fillId="0" borderId="27" xfId="0" applyFont="1" applyBorder="1"/>
    <xf numFmtId="0" fontId="1" fillId="0" borderId="28" xfId="0" applyFont="1" applyBorder="1"/>
    <xf numFmtId="0" fontId="1" fillId="0" borderId="29" xfId="0" applyFont="1" applyBorder="1"/>
    <xf numFmtId="0" fontId="1" fillId="0" borderId="27" xfId="0" applyFont="1" applyBorder="1"/>
    <xf numFmtId="0" fontId="21" fillId="0" borderId="14" xfId="0" applyFont="1" applyBorder="1"/>
    <xf numFmtId="0" fontId="26" fillId="0" borderId="0" xfId="0" applyFont="1"/>
    <xf numFmtId="0" fontId="27" fillId="0" borderId="0" xfId="0" applyFont="1"/>
    <xf numFmtId="0" fontId="21" fillId="0" borderId="11" xfId="0" applyFont="1" applyBorder="1"/>
    <xf numFmtId="0" fontId="21" fillId="0" borderId="13" xfId="0" applyFont="1" applyBorder="1"/>
    <xf numFmtId="0" fontId="26" fillId="0" borderId="0" xfId="4" applyFont="1"/>
    <xf numFmtId="0" fontId="0" fillId="0" borderId="0" xfId="0" applyAlignment="1">
      <alignment vertical="center"/>
    </xf>
    <xf numFmtId="0" fontId="0" fillId="0" borderId="0" xfId="0" applyAlignment="1">
      <alignment vertical="top"/>
    </xf>
    <xf numFmtId="0" fontId="18" fillId="0" borderId="1" xfId="0" applyFont="1" applyBorder="1" applyAlignment="1">
      <alignment horizontal="center" vertical="center"/>
    </xf>
    <xf numFmtId="0" fontId="0" fillId="0" borderId="1" xfId="0" applyBorder="1" applyAlignment="1">
      <alignment horizontal="center" vertical="top" wrapText="1"/>
    </xf>
    <xf numFmtId="0" fontId="0" fillId="0" borderId="1" xfId="0" applyBorder="1" applyAlignment="1">
      <alignment horizontal="left" vertical="top" wrapText="1"/>
    </xf>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0" fontId="0" fillId="0" borderId="2" xfId="0" applyBorder="1" applyAlignment="1">
      <alignment horizontal="center" vertical="top" wrapText="1"/>
    </xf>
    <xf numFmtId="0" fontId="0" fillId="0" borderId="2" xfId="0" applyBorder="1" applyAlignment="1">
      <alignment horizontal="left" vertical="top" wrapText="1"/>
    </xf>
    <xf numFmtId="0" fontId="0" fillId="0" borderId="1" xfId="0" applyBorder="1" applyAlignment="1">
      <alignment horizontal="center" vertical="top"/>
    </xf>
    <xf numFmtId="0" fontId="0" fillId="0" borderId="1" xfId="0" applyBorder="1" applyAlignment="1">
      <alignment vertical="top"/>
    </xf>
    <xf numFmtId="0" fontId="0" fillId="0" borderId="1" xfId="0" applyBorder="1" applyAlignment="1">
      <alignment vertical="top" wrapText="1"/>
    </xf>
    <xf numFmtId="165" fontId="0" fillId="0" borderId="1" xfId="0" applyNumberFormat="1" applyBorder="1" applyAlignment="1">
      <alignment vertical="top" wrapText="1"/>
    </xf>
    <xf numFmtId="165" fontId="1" fillId="0" borderId="1" xfId="0" applyNumberFormat="1" applyFont="1" applyBorder="1" applyAlignment="1">
      <alignment vertical="top" wrapText="1"/>
    </xf>
    <xf numFmtId="0" fontId="18" fillId="0" borderId="1" xfId="0" applyFont="1" applyBorder="1" applyAlignment="1">
      <alignment horizontal="center" vertical="top"/>
    </xf>
    <xf numFmtId="0" fontId="0" fillId="0" borderId="3" xfId="0" applyBorder="1" applyAlignment="1">
      <alignment horizontal="left" vertical="top" wrapText="1"/>
    </xf>
    <xf numFmtId="0" fontId="0" fillId="0" borderId="0" xfId="0" applyAlignment="1">
      <alignment horizontal="left" vertical="top" wrapText="1"/>
    </xf>
    <xf numFmtId="0" fontId="29" fillId="0" borderId="1" xfId="0" applyFont="1" applyBorder="1" applyAlignment="1">
      <alignment horizontal="left" vertical="top" wrapText="1"/>
    </xf>
    <xf numFmtId="0" fontId="29" fillId="0" borderId="0" xfId="0" applyFont="1" applyAlignment="1">
      <alignment horizontal="left" vertical="top" wrapText="1"/>
    </xf>
    <xf numFmtId="0" fontId="1" fillId="0" borderId="2" xfId="0" applyFont="1" applyBorder="1" applyAlignment="1">
      <alignment horizontal="left" vertical="top" wrapText="1"/>
    </xf>
    <xf numFmtId="165" fontId="0" fillId="0" borderId="2" xfId="0" applyNumberFormat="1" applyBorder="1" applyAlignment="1">
      <alignment vertical="top" wrapText="1"/>
    </xf>
    <xf numFmtId="0" fontId="29" fillId="0" borderId="1" xfId="0" applyFont="1" applyBorder="1" applyAlignment="1">
      <alignment vertical="top"/>
    </xf>
    <xf numFmtId="0" fontId="0" fillId="0" borderId="0" xfId="0" applyAlignment="1">
      <alignment horizontal="center" vertical="center"/>
    </xf>
    <xf numFmtId="0" fontId="0" fillId="0" borderId="1" xfId="0" applyBorder="1"/>
    <xf numFmtId="0" fontId="0" fillId="0" borderId="2" xfId="0" applyBorder="1" applyAlignment="1">
      <alignment vertical="top" wrapText="1"/>
    </xf>
    <xf numFmtId="0" fontId="1" fillId="0" borderId="0" xfId="5" applyAlignment="1">
      <alignment horizontal="left" vertical="center" wrapText="1"/>
    </xf>
    <xf numFmtId="0" fontId="1" fillId="0" borderId="1" xfId="5" applyBorder="1" applyAlignment="1">
      <alignment horizontal="left" vertical="top" wrapText="1"/>
    </xf>
    <xf numFmtId="15" fontId="1" fillId="0" borderId="1" xfId="0" applyNumberFormat="1" applyFont="1" applyBorder="1" applyAlignment="1">
      <alignment horizontal="left" vertical="top" wrapText="1"/>
    </xf>
    <xf numFmtId="166" fontId="0" fillId="0" borderId="1" xfId="0" applyNumberFormat="1" applyBorder="1" applyAlignment="1">
      <alignment vertical="top"/>
    </xf>
    <xf numFmtId="166" fontId="0" fillId="0" borderId="1" xfId="0" applyNumberFormat="1" applyBorder="1" applyAlignment="1">
      <alignment vertical="top" wrapText="1"/>
    </xf>
    <xf numFmtId="166" fontId="0" fillId="0" borderId="2" xfId="0" applyNumberFormat="1" applyBorder="1" applyAlignment="1">
      <alignment vertical="top" wrapText="1"/>
    </xf>
    <xf numFmtId="164" fontId="0" fillId="0" borderId="1" xfId="0" applyNumberFormat="1" applyBorder="1" applyAlignment="1">
      <alignment vertical="top" wrapText="1"/>
    </xf>
    <xf numFmtId="164" fontId="30" fillId="0" borderId="1" xfId="0" applyNumberFormat="1" applyFont="1" applyBorder="1" applyAlignment="1">
      <alignment horizontal="left" vertical="top" wrapText="1"/>
    </xf>
    <xf numFmtId="164" fontId="0" fillId="0" borderId="1" xfId="0" applyNumberFormat="1" applyBorder="1" applyAlignment="1">
      <alignment horizontal="left" vertical="top" wrapText="1"/>
    </xf>
    <xf numFmtId="0" fontId="1" fillId="0" borderId="1" xfId="0" applyFont="1" applyBorder="1" applyAlignment="1">
      <alignment vertical="top" wrapText="1"/>
    </xf>
    <xf numFmtId="0" fontId="18" fillId="0" borderId="1" xfId="0" applyFont="1" applyBorder="1" applyAlignment="1">
      <alignment horizontal="left" vertical="top" wrapText="1"/>
    </xf>
    <xf numFmtId="164" fontId="0" fillId="0" borderId="0" xfId="0" applyNumberFormat="1" applyAlignment="1">
      <alignment horizontal="left" vertical="top" wrapText="1"/>
    </xf>
    <xf numFmtId="0" fontId="0" fillId="0" borderId="1" xfId="0" applyBorder="1" applyAlignment="1">
      <alignment vertical="center" wrapText="1"/>
    </xf>
    <xf numFmtId="0" fontId="0" fillId="0" borderId="0" xfId="0" applyAlignment="1">
      <alignment vertical="top" wrapText="1"/>
    </xf>
    <xf numFmtId="0" fontId="22" fillId="0" borderId="0" xfId="0" applyFont="1" applyAlignment="1">
      <alignment vertical="center"/>
    </xf>
    <xf numFmtId="0" fontId="1" fillId="0" borderId="0" xfId="0" applyFont="1" applyAlignment="1">
      <alignment horizontal="center" wrapText="1"/>
    </xf>
    <xf numFmtId="0" fontId="1" fillId="0" borderId="0" xfId="0" applyFont="1" applyAlignment="1">
      <alignment vertical="center"/>
    </xf>
    <xf numFmtId="0" fontId="1" fillId="0" borderId="0" xfId="5" applyAlignment="1">
      <alignment horizontal="left" vertical="top"/>
    </xf>
    <xf numFmtId="0" fontId="1" fillId="0" borderId="0" xfId="5" applyAlignment="1">
      <alignment horizontal="left" vertical="top" wrapText="1"/>
    </xf>
    <xf numFmtId="0" fontId="1" fillId="0" borderId="0" xfId="0" applyFont="1" applyAlignment="1">
      <alignment horizontal="center" vertical="top"/>
    </xf>
    <xf numFmtId="0" fontId="1" fillId="0" borderId="0" xfId="0" applyFont="1" applyAlignment="1">
      <alignment horizontal="left"/>
    </xf>
    <xf numFmtId="0" fontId="18" fillId="0" borderId="0" xfId="0" applyFont="1" applyAlignment="1">
      <alignment horizontal="center"/>
    </xf>
    <xf numFmtId="0" fontId="18" fillId="0" borderId="0" xfId="0" applyFont="1"/>
    <xf numFmtId="0" fontId="30" fillId="0" borderId="0" xfId="2" applyFont="1"/>
    <xf numFmtId="0" fontId="0" fillId="0" borderId="0" xfId="0" applyAlignment="1">
      <alignment horizontal="center"/>
    </xf>
    <xf numFmtId="0" fontId="1" fillId="0" borderId="17" xfId="5" applyBorder="1" applyAlignment="1">
      <alignment horizontal="left" vertical="center" wrapText="1"/>
    </xf>
    <xf numFmtId="164" fontId="30" fillId="0" borderId="1" xfId="0" applyNumberFormat="1" applyFont="1" applyBorder="1" applyAlignment="1">
      <alignment horizontal="center" vertical="center"/>
    </xf>
    <xf numFmtId="164" fontId="0" fillId="0" borderId="1" xfId="0" applyNumberFormat="1" applyBorder="1" applyAlignment="1">
      <alignment horizontal="center" vertical="center"/>
    </xf>
    <xf numFmtId="164" fontId="0" fillId="0" borderId="0" xfId="0" applyNumberFormat="1" applyAlignment="1">
      <alignment vertical="top" wrapText="1"/>
    </xf>
    <xf numFmtId="165" fontId="0" fillId="0" borderId="0" xfId="0" applyNumberFormat="1" applyAlignment="1">
      <alignment vertical="top" wrapText="1"/>
    </xf>
    <xf numFmtId="0" fontId="1" fillId="0" borderId="0" xfId="0" applyFont="1" applyAlignment="1">
      <alignment horizontal="left" vertical="top" wrapText="1"/>
    </xf>
    <xf numFmtId="15" fontId="0" fillId="0" borderId="0" xfId="0" applyNumberFormat="1" applyAlignment="1">
      <alignment horizontal="left" vertical="top" wrapText="1"/>
    </xf>
    <xf numFmtId="0" fontId="18" fillId="0" borderId="0" xfId="0" applyFont="1" applyAlignment="1">
      <alignment vertical="top" wrapText="1"/>
    </xf>
    <xf numFmtId="0" fontId="6" fillId="0" borderId="0" xfId="2" applyFont="1"/>
    <xf numFmtId="0" fontId="30" fillId="0" borderId="0" xfId="0" applyFont="1" applyAlignment="1">
      <alignment horizontal="left"/>
    </xf>
    <xf numFmtId="0" fontId="30" fillId="0" borderId="0" xfId="0" applyFont="1" applyAlignment="1">
      <alignment horizontal="left" vertical="top"/>
    </xf>
    <xf numFmtId="0" fontId="18" fillId="0" borderId="0" xfId="0" applyFont="1" applyAlignment="1">
      <alignment horizontal="left" vertical="center"/>
    </xf>
    <xf numFmtId="0" fontId="1" fillId="0" borderId="0" xfId="5" applyAlignment="1">
      <alignment vertical="center"/>
    </xf>
    <xf numFmtId="0" fontId="3" fillId="0" borderId="0" xfId="5" applyFont="1"/>
    <xf numFmtId="0" fontId="1" fillId="0" borderId="1" xfId="0" applyFont="1" applyBorder="1" applyAlignment="1">
      <alignment horizontal="center" vertical="center"/>
    </xf>
    <xf numFmtId="0" fontId="3" fillId="0" borderId="2" xfId="5" applyFont="1" applyBorder="1" applyAlignment="1">
      <alignment horizontal="center" vertical="center"/>
    </xf>
    <xf numFmtId="164" fontId="3" fillId="0" borderId="30" xfId="5" applyNumberFormat="1" applyFont="1" applyBorder="1" applyAlignment="1">
      <alignment horizontal="center" vertical="center"/>
    </xf>
    <xf numFmtId="0" fontId="3" fillId="0" borderId="30" xfId="5" applyFont="1" applyBorder="1" applyAlignment="1">
      <alignment horizontal="left" vertical="center"/>
    </xf>
    <xf numFmtId="0" fontId="3" fillId="0" borderId="2" xfId="5" applyFont="1" applyBorder="1" applyAlignment="1">
      <alignment vertical="center"/>
    </xf>
    <xf numFmtId="0" fontId="3" fillId="0" borderId="30" xfId="5" applyFont="1" applyBorder="1" applyAlignment="1">
      <alignment vertical="center"/>
    </xf>
    <xf numFmtId="0" fontId="3" fillId="0" borderId="30" xfId="5" applyFont="1" applyBorder="1" applyAlignment="1">
      <alignment horizontal="center" vertical="center"/>
    </xf>
    <xf numFmtId="0" fontId="29" fillId="0" borderId="1" xfId="0" applyFont="1" applyBorder="1" applyAlignment="1">
      <alignment horizontal="center" vertical="center" wrapText="1"/>
    </xf>
    <xf numFmtId="14" fontId="3" fillId="0" borderId="30" xfId="5" applyNumberFormat="1" applyFont="1" applyBorder="1" applyAlignment="1">
      <alignment horizontal="center" vertical="center"/>
    </xf>
    <xf numFmtId="0" fontId="3" fillId="0" borderId="0" xfId="5" applyFont="1" applyAlignment="1">
      <alignment horizontal="center" vertical="center"/>
    </xf>
    <xf numFmtId="0" fontId="3" fillId="0" borderId="2" xfId="5" applyFont="1" applyBorder="1" applyAlignment="1">
      <alignment horizontal="left" vertical="center"/>
    </xf>
    <xf numFmtId="0" fontId="3" fillId="0" borderId="13" xfId="5" applyFont="1" applyBorder="1" applyAlignment="1">
      <alignment horizontal="center" vertical="center"/>
    </xf>
    <xf numFmtId="164" fontId="3" fillId="0" borderId="30" xfId="5" applyNumberFormat="1" applyFont="1" applyBorder="1" applyAlignment="1">
      <alignment horizontal="left" vertical="center"/>
    </xf>
    <xf numFmtId="14" fontId="3" fillId="0" borderId="30" xfId="5" applyNumberFormat="1" applyFont="1" applyBorder="1" applyAlignment="1">
      <alignment horizontal="left" vertical="center"/>
    </xf>
    <xf numFmtId="164" fontId="3" fillId="0" borderId="13" xfId="5" applyNumberFormat="1" applyFont="1" applyBorder="1" applyAlignment="1">
      <alignment horizontal="left" vertical="center"/>
    </xf>
    <xf numFmtId="0" fontId="1" fillId="0" borderId="0" xfId="0" applyFont="1" applyAlignment="1">
      <alignment horizontal="center" vertical="center"/>
    </xf>
    <xf numFmtId="0" fontId="1" fillId="0" borderId="0" xfId="5" applyAlignment="1">
      <alignment horizontal="center" vertical="center"/>
    </xf>
    <xf numFmtId="164" fontId="1" fillId="0" borderId="0" xfId="5" applyNumberFormat="1" applyAlignment="1">
      <alignment horizontal="center" vertical="center"/>
    </xf>
    <xf numFmtId="0" fontId="1" fillId="0" borderId="13" xfId="5" applyBorder="1" applyAlignment="1">
      <alignment horizontal="center" vertical="center"/>
    </xf>
    <xf numFmtId="0" fontId="3" fillId="4" borderId="30" xfId="5" applyFont="1" applyFill="1" applyBorder="1" applyAlignment="1">
      <alignment horizontal="left" vertical="center"/>
    </xf>
    <xf numFmtId="0" fontId="3" fillId="0" borderId="30" xfId="5" applyFont="1" applyBorder="1" applyAlignment="1">
      <alignment vertical="center" wrapText="1"/>
    </xf>
    <xf numFmtId="0" fontId="3" fillId="0" borderId="30" xfId="5" applyFont="1" applyBorder="1" applyAlignment="1">
      <alignment horizontal="justify" vertical="center" wrapText="1"/>
    </xf>
    <xf numFmtId="0" fontId="3" fillId="0" borderId="1" xfId="5" applyFont="1" applyBorder="1" applyAlignment="1">
      <alignment horizontal="center" vertical="center"/>
    </xf>
    <xf numFmtId="164" fontId="3" fillId="0" borderId="1" xfId="5" applyNumberFormat="1" applyFont="1" applyBorder="1" applyAlignment="1">
      <alignment horizontal="center" vertical="center"/>
    </xf>
    <xf numFmtId="0" fontId="3" fillId="0" borderId="1" xfId="5" applyFont="1" applyBorder="1" applyAlignment="1">
      <alignment horizontal="left" vertical="center"/>
    </xf>
    <xf numFmtId="0" fontId="3" fillId="0" borderId="1" xfId="5" applyFont="1" applyBorder="1" applyAlignment="1">
      <alignment vertical="center"/>
    </xf>
    <xf numFmtId="0" fontId="3" fillId="0" borderId="1" xfId="5" applyFont="1" applyBorder="1" applyAlignment="1">
      <alignment horizontal="justify" vertical="center" wrapText="1"/>
    </xf>
    <xf numFmtId="14" fontId="3" fillId="0" borderId="1" xfId="5" applyNumberFormat="1" applyFont="1" applyBorder="1" applyAlignment="1">
      <alignment horizontal="center" vertical="center"/>
    </xf>
    <xf numFmtId="14" fontId="3" fillId="0" borderId="1" xfId="5" applyNumberFormat="1" applyFont="1" applyBorder="1" applyAlignment="1">
      <alignment horizontal="left" vertical="center"/>
    </xf>
    <xf numFmtId="164" fontId="3" fillId="0" borderId="1" xfId="5" applyNumberFormat="1" applyFont="1" applyBorder="1" applyAlignment="1">
      <alignment horizontal="left" vertical="center"/>
    </xf>
    <xf numFmtId="0" fontId="3" fillId="5" borderId="1" xfId="5" applyFont="1" applyFill="1" applyBorder="1" applyAlignment="1">
      <alignment vertical="center"/>
    </xf>
    <xf numFmtId="14" fontId="3" fillId="5" borderId="1" xfId="5" applyNumberFormat="1" applyFont="1" applyFill="1" applyBorder="1" applyAlignment="1">
      <alignment horizontal="center" vertical="center"/>
    </xf>
    <xf numFmtId="164" fontId="3" fillId="5" borderId="1" xfId="5" applyNumberFormat="1" applyFont="1" applyFill="1" applyBorder="1" applyAlignment="1">
      <alignment horizontal="center" vertical="center"/>
    </xf>
    <xf numFmtId="0" fontId="3" fillId="5" borderId="1" xfId="5" applyFont="1" applyFill="1" applyBorder="1" applyAlignment="1">
      <alignment horizontal="center" vertical="center"/>
    </xf>
    <xf numFmtId="14" fontId="3" fillId="5" borderId="1" xfId="5" applyNumberFormat="1" applyFont="1" applyFill="1" applyBorder="1" applyAlignment="1">
      <alignment horizontal="left" vertical="center"/>
    </xf>
    <xf numFmtId="164" fontId="1" fillId="0" borderId="13" xfId="5" applyNumberFormat="1" applyBorder="1" applyAlignment="1">
      <alignment horizontal="left" vertical="center"/>
    </xf>
    <xf numFmtId="164" fontId="1" fillId="0" borderId="0" xfId="5" applyNumberFormat="1" applyAlignment="1">
      <alignment horizontal="left" vertical="center"/>
    </xf>
    <xf numFmtId="0" fontId="3" fillId="0" borderId="30" xfId="5" applyFont="1" applyBorder="1" applyAlignment="1">
      <alignment horizontal="justify" vertical="center"/>
    </xf>
    <xf numFmtId="164" fontId="3" fillId="0" borderId="0" xfId="5" applyNumberFormat="1" applyFont="1" applyAlignment="1">
      <alignment horizontal="center" vertical="center"/>
    </xf>
    <xf numFmtId="0" fontId="3" fillId="0" borderId="1" xfId="5" applyFont="1" applyBorder="1" applyAlignment="1">
      <alignment horizontal="justify" vertical="justify" wrapText="1"/>
    </xf>
    <xf numFmtId="0" fontId="3" fillId="0" borderId="30" xfId="5" applyFont="1" applyBorder="1" applyAlignment="1">
      <alignment horizontal="justify" vertical="justify" wrapText="1"/>
    </xf>
    <xf numFmtId="0" fontId="3" fillId="0" borderId="1" xfId="5" applyFont="1" applyBorder="1" applyAlignment="1">
      <alignment horizontal="justify" vertical="top" wrapText="1"/>
    </xf>
    <xf numFmtId="0" fontId="3" fillId="0" borderId="30" xfId="5" applyFont="1" applyBorder="1" applyAlignment="1">
      <alignment horizontal="justify" vertical="top" wrapText="1"/>
    </xf>
    <xf numFmtId="164" fontId="3" fillId="0" borderId="2" xfId="5" applyNumberFormat="1" applyFont="1" applyBorder="1" applyAlignment="1">
      <alignment horizontal="center" vertical="center"/>
    </xf>
    <xf numFmtId="0" fontId="3" fillId="0" borderId="2" xfId="5" applyFont="1" applyBorder="1" applyAlignment="1">
      <alignment horizontal="justify" vertical="top" wrapText="1"/>
    </xf>
    <xf numFmtId="0" fontId="3" fillId="0" borderId="1" xfId="5" applyFont="1" applyBorder="1" applyAlignment="1">
      <alignment horizontal="justify" vertical="center"/>
    </xf>
    <xf numFmtId="0" fontId="3" fillId="0" borderId="1" xfId="5" applyFont="1" applyBorder="1" applyAlignment="1">
      <alignment horizontal="justify" vertical="top"/>
    </xf>
    <xf numFmtId="0" fontId="3" fillId="0" borderId="30" xfId="5" applyFont="1" applyBorder="1" applyAlignment="1">
      <alignment horizontal="justify" vertical="top"/>
    </xf>
    <xf numFmtId="0" fontId="3" fillId="0" borderId="3" xfId="5" applyFont="1" applyBorder="1" applyAlignment="1">
      <alignment horizontal="center" vertical="center"/>
    </xf>
    <xf numFmtId="164" fontId="3" fillId="0" borderId="3" xfId="5" applyNumberFormat="1" applyFont="1" applyBorder="1" applyAlignment="1">
      <alignment horizontal="center" vertical="center"/>
    </xf>
    <xf numFmtId="0" fontId="3" fillId="0" borderId="3" xfId="5" applyFont="1" applyBorder="1" applyAlignment="1">
      <alignment horizontal="left" vertical="center"/>
    </xf>
    <xf numFmtId="0" fontId="3" fillId="0" borderId="3" xfId="5" applyFont="1" applyBorder="1" applyAlignment="1">
      <alignment horizontal="justify" vertical="top" wrapText="1"/>
    </xf>
    <xf numFmtId="0" fontId="3" fillId="0" borderId="3" xfId="5" applyFont="1" applyBorder="1" applyAlignment="1">
      <alignment vertical="center"/>
    </xf>
    <xf numFmtId="0" fontId="1" fillId="0" borderId="30" xfId="5" applyBorder="1" applyAlignment="1">
      <alignment horizontal="center" vertical="center"/>
    </xf>
    <xf numFmtId="164" fontId="1" fillId="0" borderId="30" xfId="5" applyNumberFormat="1" applyBorder="1" applyAlignment="1">
      <alignment horizontal="center" vertical="center"/>
    </xf>
    <xf numFmtId="0" fontId="1" fillId="0" borderId="30" xfId="5" applyBorder="1" applyAlignment="1">
      <alignment horizontal="left" vertical="center"/>
    </xf>
    <xf numFmtId="0" fontId="1" fillId="0" borderId="30" xfId="5" applyBorder="1" applyAlignment="1">
      <alignment horizontal="justify" vertical="top"/>
    </xf>
    <xf numFmtId="0" fontId="1" fillId="0" borderId="30" xfId="5" applyBorder="1" applyAlignment="1">
      <alignment vertical="center"/>
    </xf>
    <xf numFmtId="0" fontId="1" fillId="0" borderId="30" xfId="5" applyBorder="1" applyAlignment="1">
      <alignment horizontal="justify" vertical="top" wrapText="1"/>
    </xf>
    <xf numFmtId="0" fontId="1" fillId="0" borderId="1" xfId="5" applyBorder="1" applyAlignment="1">
      <alignment horizontal="center" vertical="center"/>
    </xf>
    <xf numFmtId="164" fontId="1" fillId="0" borderId="1" xfId="5" applyNumberFormat="1" applyBorder="1" applyAlignment="1">
      <alignment horizontal="center" vertical="center"/>
    </xf>
    <xf numFmtId="0" fontId="1" fillId="0" borderId="1" xfId="5" applyBorder="1" applyAlignment="1">
      <alignment horizontal="left" vertical="center"/>
    </xf>
    <xf numFmtId="0" fontId="1" fillId="0" borderId="1" xfId="5" applyBorder="1" applyAlignment="1">
      <alignment horizontal="justify" vertical="top" wrapText="1"/>
    </xf>
    <xf numFmtId="0" fontId="1" fillId="0" borderId="1" xfId="5" applyBorder="1" applyAlignment="1">
      <alignment vertical="center"/>
    </xf>
    <xf numFmtId="0" fontId="1" fillId="0" borderId="3" xfId="5" applyBorder="1" applyAlignment="1">
      <alignment horizontal="center" vertical="center"/>
    </xf>
    <xf numFmtId="164" fontId="1" fillId="0" borderId="3" xfId="5" applyNumberFormat="1" applyBorder="1" applyAlignment="1">
      <alignment horizontal="center" vertical="center"/>
    </xf>
    <xf numFmtId="0" fontId="1" fillId="0" borderId="3" xfId="5" applyBorder="1" applyAlignment="1">
      <alignment horizontal="left" vertical="center"/>
    </xf>
    <xf numFmtId="0" fontId="1" fillId="0" borderId="3" xfId="5" applyBorder="1" applyAlignment="1">
      <alignment horizontal="justify" vertical="top" wrapText="1"/>
    </xf>
    <xf numFmtId="0" fontId="1" fillId="0" borderId="3" xfId="5" applyBorder="1" applyAlignment="1">
      <alignment vertical="center"/>
    </xf>
    <xf numFmtId="14" fontId="3" fillId="0" borderId="2" xfId="5" applyNumberFormat="1" applyFont="1" applyBorder="1" applyAlignment="1">
      <alignment horizontal="center" vertical="center"/>
    </xf>
    <xf numFmtId="14" fontId="3" fillId="0" borderId="2" xfId="5" applyNumberFormat="1" applyFont="1" applyBorder="1" applyAlignment="1">
      <alignment horizontal="left" vertical="center"/>
    </xf>
    <xf numFmtId="0" fontId="3" fillId="0" borderId="18" xfId="5" applyFont="1" applyBorder="1" applyAlignment="1">
      <alignment horizontal="center" vertical="center"/>
    </xf>
    <xf numFmtId="164" fontId="3" fillId="0" borderId="19" xfId="5" applyNumberFormat="1" applyFont="1" applyBorder="1" applyAlignment="1">
      <alignment horizontal="left" vertical="center"/>
    </xf>
    <xf numFmtId="14" fontId="3" fillId="0" borderId="3" xfId="5" applyNumberFormat="1" applyFont="1" applyBorder="1" applyAlignment="1">
      <alignment horizontal="center" vertical="center"/>
    </xf>
    <xf numFmtId="0" fontId="3" fillId="0" borderId="15" xfId="5" applyFont="1" applyBorder="1" applyAlignment="1">
      <alignment horizontal="center" vertical="center"/>
    </xf>
    <xf numFmtId="14" fontId="3" fillId="0" borderId="3" xfId="5" applyNumberFormat="1" applyFont="1" applyBorder="1" applyAlignment="1">
      <alignment horizontal="left" vertical="center"/>
    </xf>
    <xf numFmtId="164" fontId="3" fillId="0" borderId="16" xfId="5" applyNumberFormat="1" applyFont="1" applyBorder="1" applyAlignment="1">
      <alignment horizontal="left" vertical="center"/>
    </xf>
    <xf numFmtId="14" fontId="1" fillId="0" borderId="30" xfId="5" applyNumberFormat="1" applyBorder="1" applyAlignment="1">
      <alignment horizontal="center" vertical="center"/>
    </xf>
    <xf numFmtId="14" fontId="1" fillId="0" borderId="30" xfId="5" applyNumberFormat="1" applyBorder="1" applyAlignment="1">
      <alignment horizontal="left" vertical="center"/>
    </xf>
    <xf numFmtId="14" fontId="1" fillId="0" borderId="1" xfId="5" applyNumberFormat="1" applyBorder="1" applyAlignment="1">
      <alignment horizontal="center" vertical="center"/>
    </xf>
    <xf numFmtId="14" fontId="1" fillId="0" borderId="1" xfId="5" applyNumberFormat="1" applyBorder="1" applyAlignment="1">
      <alignment horizontal="left" vertical="center"/>
    </xf>
    <xf numFmtId="164" fontId="1" fillId="0" borderId="1" xfId="5" applyNumberFormat="1" applyBorder="1" applyAlignment="1">
      <alignment horizontal="left" vertical="center"/>
    </xf>
    <xf numFmtId="14" fontId="1" fillId="0" borderId="3" xfId="5" applyNumberFormat="1" applyBorder="1" applyAlignment="1">
      <alignment horizontal="center" vertical="center"/>
    </xf>
    <xf numFmtId="0" fontId="1" fillId="0" borderId="15" xfId="5" applyBorder="1" applyAlignment="1">
      <alignment horizontal="center" vertical="center"/>
    </xf>
    <xf numFmtId="14" fontId="1" fillId="0" borderId="3" xfId="5" applyNumberFormat="1" applyBorder="1" applyAlignment="1">
      <alignment horizontal="left" vertical="center"/>
    </xf>
    <xf numFmtId="164" fontId="1" fillId="0" borderId="16" xfId="5" applyNumberFormat="1" applyBorder="1" applyAlignment="1">
      <alignment horizontal="left" vertical="center"/>
    </xf>
    <xf numFmtId="0" fontId="1" fillId="0" borderId="18" xfId="5" applyBorder="1" applyAlignment="1">
      <alignment horizontal="center" vertical="center"/>
    </xf>
    <xf numFmtId="164" fontId="1" fillId="0" borderId="19" xfId="5" applyNumberFormat="1" applyBorder="1" applyAlignment="1">
      <alignment horizontal="left" vertical="center"/>
    </xf>
    <xf numFmtId="164" fontId="1" fillId="5" borderId="0" xfId="5" applyNumberFormat="1" applyFill="1" applyAlignment="1">
      <alignment horizontal="center" vertical="center"/>
    </xf>
    <xf numFmtId="0" fontId="1" fillId="0" borderId="30" xfId="5" applyBorder="1" applyAlignment="1">
      <alignment horizontal="center" vertical="top"/>
    </xf>
    <xf numFmtId="0" fontId="1" fillId="0" borderId="30" xfId="5" applyBorder="1" applyAlignment="1">
      <alignment horizontal="left" vertical="top" wrapText="1"/>
    </xf>
    <xf numFmtId="0" fontId="1" fillId="0" borderId="30" xfId="5" applyBorder="1" applyAlignment="1">
      <alignment vertical="top" wrapText="1"/>
    </xf>
    <xf numFmtId="0" fontId="3" fillId="0" borderId="3" xfId="5" applyFont="1" applyBorder="1" applyAlignment="1">
      <alignment horizontal="center" vertical="top"/>
    </xf>
    <xf numFmtId="0" fontId="3" fillId="0" borderId="3" xfId="5" applyFont="1" applyBorder="1"/>
    <xf numFmtId="0" fontId="1" fillId="0" borderId="3" xfId="5" applyBorder="1" applyAlignment="1">
      <alignment vertical="top" wrapText="1"/>
    </xf>
    <xf numFmtId="0" fontId="1" fillId="0" borderId="3" xfId="0" applyFont="1" applyBorder="1" applyAlignment="1">
      <alignment vertical="top" wrapText="1"/>
    </xf>
    <xf numFmtId="0" fontId="1" fillId="0" borderId="1" xfId="5" applyBorder="1" applyAlignment="1">
      <alignment horizontal="center" vertical="top"/>
    </xf>
    <xf numFmtId="0" fontId="1" fillId="0" borderId="1" xfId="0" applyFont="1" applyBorder="1"/>
    <xf numFmtId="0" fontId="18" fillId="0" borderId="1" xfId="0" applyFont="1" applyBorder="1"/>
    <xf numFmtId="0" fontId="1" fillId="0" borderId="1" xfId="5" applyBorder="1" applyAlignment="1">
      <alignment horizontal="left" vertical="top"/>
    </xf>
    <xf numFmtId="0" fontId="1" fillId="0" borderId="1" xfId="5" applyBorder="1" applyAlignment="1">
      <alignment horizontal="left" vertical="center" wrapText="1"/>
    </xf>
    <xf numFmtId="0" fontId="1" fillId="0" borderId="1" xfId="5" applyBorder="1" applyAlignment="1">
      <alignment horizontal="center" vertical="top" wrapText="1"/>
    </xf>
    <xf numFmtId="0" fontId="18" fillId="0" borderId="1" xfId="0" applyFont="1" applyBorder="1" applyAlignment="1">
      <alignment horizontal="center" vertical="top" wrapText="1"/>
    </xf>
    <xf numFmtId="14" fontId="1" fillId="0" borderId="30" xfId="5" applyNumberFormat="1" applyBorder="1" applyAlignment="1">
      <alignment horizontal="center" vertical="top" wrapText="1"/>
    </xf>
    <xf numFmtId="164" fontId="1" fillId="0" borderId="30" xfId="5" applyNumberFormat="1" applyBorder="1" applyAlignment="1">
      <alignment horizontal="center" vertical="top" wrapText="1"/>
    </xf>
    <xf numFmtId="0" fontId="1" fillId="0" borderId="0" xfId="5" applyAlignment="1">
      <alignment horizontal="center" vertical="top" wrapText="1"/>
    </xf>
    <xf numFmtId="14" fontId="1" fillId="0" borderId="30" xfId="5" applyNumberFormat="1" applyBorder="1" applyAlignment="1">
      <alignment horizontal="left" vertical="top" wrapText="1"/>
    </xf>
    <xf numFmtId="0" fontId="3" fillId="0" borderId="3" xfId="5" applyFont="1" applyBorder="1" applyAlignment="1">
      <alignment horizontal="center"/>
    </xf>
    <xf numFmtId="0" fontId="1" fillId="0" borderId="17" xfId="5" applyBorder="1" applyAlignment="1">
      <alignment horizontal="center" vertical="center"/>
    </xf>
    <xf numFmtId="0" fontId="29" fillId="0" borderId="1" xfId="0" applyFont="1" applyBorder="1" applyAlignment="1">
      <alignment horizontal="center" vertical="top" wrapText="1"/>
    </xf>
    <xf numFmtId="0" fontId="1" fillId="0" borderId="1" xfId="0" applyFont="1" applyBorder="1" applyAlignment="1">
      <alignment wrapText="1"/>
    </xf>
    <xf numFmtId="0" fontId="1" fillId="0" borderId="2" xfId="5" applyBorder="1" applyAlignment="1">
      <alignment horizontal="center" vertical="top"/>
    </xf>
    <xf numFmtId="0" fontId="1" fillId="0" borderId="2" xfId="0" applyFont="1" applyBorder="1"/>
    <xf numFmtId="0" fontId="18" fillId="0" borderId="2" xfId="0" applyFont="1" applyBorder="1" applyAlignment="1">
      <alignment horizontal="left" vertical="top" wrapText="1"/>
    </xf>
    <xf numFmtId="0" fontId="18" fillId="0" borderId="2" xfId="0" applyFont="1" applyBorder="1"/>
    <xf numFmtId="0" fontId="18" fillId="0" borderId="1" xfId="0" applyFont="1" applyBorder="1" applyAlignment="1">
      <alignment vertical="top"/>
    </xf>
    <xf numFmtId="0" fontId="1" fillId="0" borderId="0" xfId="5" applyAlignment="1">
      <alignment horizontal="center" vertical="top"/>
    </xf>
    <xf numFmtId="0" fontId="18" fillId="0" borderId="1" xfId="0" applyFont="1" applyBorder="1" applyAlignment="1">
      <alignment wrapText="1"/>
    </xf>
    <xf numFmtId="0" fontId="0" fillId="0" borderId="1" xfId="0" applyBorder="1" applyAlignment="1">
      <alignment wrapText="1"/>
    </xf>
    <xf numFmtId="0" fontId="0" fillId="0" borderId="2" xfId="0" applyBorder="1"/>
    <xf numFmtId="0" fontId="29" fillId="0" borderId="1" xfId="0" applyFont="1" applyBorder="1" applyAlignment="1">
      <alignment horizontal="center" vertical="top"/>
    </xf>
    <xf numFmtId="0" fontId="29" fillId="0" borderId="1" xfId="0" applyFont="1" applyBorder="1" applyAlignment="1">
      <alignment vertical="top" wrapText="1"/>
    </xf>
    <xf numFmtId="0" fontId="18" fillId="0" borderId="1" xfId="0" applyFont="1" applyBorder="1" applyAlignment="1">
      <alignment horizontal="left" vertical="center" wrapText="1"/>
    </xf>
    <xf numFmtId="0" fontId="0" fillId="0" borderId="1" xfId="0" applyBorder="1" applyAlignment="1">
      <alignment horizontal="left" vertical="center" wrapText="1"/>
    </xf>
    <xf numFmtId="0" fontId="18" fillId="0" borderId="1" xfId="0" applyFont="1" applyBorder="1" applyAlignment="1">
      <alignment vertical="center" wrapText="1"/>
    </xf>
    <xf numFmtId="0" fontId="18" fillId="0" borderId="0" xfId="0" applyFont="1" applyAlignment="1">
      <alignment horizontal="left" vertical="top" wrapText="1"/>
    </xf>
    <xf numFmtId="0" fontId="1" fillId="0" borderId="0" xfId="0" applyFont="1" applyAlignment="1">
      <alignment vertical="top" wrapText="1"/>
    </xf>
    <xf numFmtId="0" fontId="18" fillId="0" borderId="1" xfId="0" applyFont="1" applyBorder="1" applyAlignment="1">
      <alignment vertical="center"/>
    </xf>
    <xf numFmtId="164" fontId="18" fillId="0" borderId="1" xfId="0" applyNumberFormat="1" applyFont="1" applyBorder="1" applyAlignment="1">
      <alignment vertical="center"/>
    </xf>
    <xf numFmtId="0" fontId="0" fillId="0" borderId="1" xfId="0" applyBorder="1" applyAlignment="1">
      <alignment vertical="center"/>
    </xf>
    <xf numFmtId="0" fontId="11" fillId="0" borderId="0" xfId="2"/>
    <xf numFmtId="0" fontId="31" fillId="0" borderId="0" xfId="2" applyFont="1" applyAlignment="1">
      <alignment horizontal="left" vertical="center"/>
    </xf>
    <xf numFmtId="0" fontId="31" fillId="0" borderId="0" xfId="2" applyFont="1"/>
    <xf numFmtId="164" fontId="11" fillId="0" borderId="0" xfId="2" applyNumberFormat="1" applyAlignment="1">
      <alignment vertical="center"/>
    </xf>
    <xf numFmtId="0" fontId="11" fillId="0" borderId="0" xfId="2" applyAlignment="1">
      <alignment horizontal="justify" vertical="top"/>
    </xf>
    <xf numFmtId="0" fontId="11" fillId="0" borderId="0" xfId="2" applyAlignment="1">
      <alignment horizontal="justify" vertical="justify"/>
    </xf>
    <xf numFmtId="0" fontId="11" fillId="0" borderId="0" xfId="2" applyAlignment="1">
      <alignment horizontal="right"/>
    </xf>
    <xf numFmtId="0" fontId="32" fillId="0" borderId="0" xfId="2" applyFont="1"/>
    <xf numFmtId="0" fontId="11" fillId="0" borderId="0" xfId="0" applyFont="1" applyAlignment="1">
      <alignment horizontal="left"/>
    </xf>
    <xf numFmtId="0" fontId="11" fillId="0" borderId="0" xfId="0" applyFont="1" applyAlignment="1">
      <alignment horizontal="left" vertical="center"/>
    </xf>
    <xf numFmtId="0" fontId="31" fillId="0" borderId="0" xfId="2" applyFont="1" applyAlignment="1">
      <alignment horizontal="center" vertical="center"/>
    </xf>
    <xf numFmtId="0" fontId="14" fillId="0" borderId="0" xfId="0" applyFont="1" applyAlignment="1">
      <alignment vertical="top" wrapText="1"/>
    </xf>
    <xf numFmtId="0" fontId="34" fillId="0" borderId="0" xfId="2" applyFont="1" applyAlignment="1">
      <alignment horizontal="center" vertical="center"/>
    </xf>
    <xf numFmtId="164" fontId="6" fillId="0" borderId="0" xfId="2" applyNumberFormat="1" applyFont="1" applyAlignment="1">
      <alignment vertical="center"/>
    </xf>
    <xf numFmtId="0" fontId="6" fillId="0" borderId="0" xfId="2" applyFont="1" applyAlignment="1">
      <alignment horizontal="justify" vertical="justify"/>
    </xf>
    <xf numFmtId="0" fontId="6" fillId="0" borderId="0" xfId="2" applyFont="1" applyAlignment="1">
      <alignment horizontal="right"/>
    </xf>
    <xf numFmtId="164" fontId="6" fillId="0" borderId="0" xfId="2" applyNumberFormat="1" applyFont="1" applyAlignment="1">
      <alignment horizontal="left" vertical="center"/>
    </xf>
    <xf numFmtId="164" fontId="35" fillId="0" borderId="0" xfId="2" applyNumberFormat="1" applyFont="1" applyAlignment="1">
      <alignment vertical="center"/>
    </xf>
    <xf numFmtId="0" fontId="6" fillId="0" borderId="0" xfId="0" applyFont="1" applyAlignment="1">
      <alignment horizontal="left"/>
    </xf>
    <xf numFmtId="0" fontId="6" fillId="0" borderId="0" xfId="0" applyFont="1" applyAlignment="1">
      <alignment horizontal="left" vertical="center"/>
    </xf>
    <xf numFmtId="0" fontId="34" fillId="0" borderId="0" xfId="2" applyFont="1"/>
    <xf numFmtId="0" fontId="36" fillId="0" borderId="0" xfId="2" applyFont="1"/>
    <xf numFmtId="0" fontId="21" fillId="0" borderId="0" xfId="2" applyFont="1"/>
    <xf numFmtId="0" fontId="1" fillId="5" borderId="0" xfId="5" applyFill="1" applyAlignment="1">
      <alignment vertical="center"/>
    </xf>
    <xf numFmtId="0" fontId="1" fillId="5" borderId="0" xfId="5" applyFill="1" applyAlignment="1">
      <alignment horizontal="left" vertical="center"/>
    </xf>
    <xf numFmtId="0" fontId="1" fillId="0" borderId="0" xfId="5" applyAlignment="1">
      <alignment horizontal="left" vertical="center"/>
    </xf>
    <xf numFmtId="0" fontId="1" fillId="2" borderId="0" xfId="5" applyFill="1" applyAlignment="1">
      <alignment horizontal="left" vertical="center"/>
    </xf>
    <xf numFmtId="0" fontId="0" fillId="5" borderId="0" xfId="0" applyFill="1"/>
    <xf numFmtId="0" fontId="0" fillId="6" borderId="0" xfId="0" applyFill="1"/>
    <xf numFmtId="0" fontId="0" fillId="7" borderId="0" xfId="0" applyFill="1"/>
    <xf numFmtId="0" fontId="0" fillId="4" borderId="0" xfId="0" applyFill="1"/>
    <xf numFmtId="0" fontId="1" fillId="0" borderId="2" xfId="5" applyBorder="1" applyAlignment="1">
      <alignment horizontal="center" vertical="center"/>
    </xf>
    <xf numFmtId="0" fontId="1" fillId="0" borderId="2" xfId="5" applyBorder="1" applyAlignment="1">
      <alignment vertical="center"/>
    </xf>
    <xf numFmtId="164" fontId="1" fillId="7" borderId="30" xfId="5" applyNumberFormat="1" applyFill="1" applyBorder="1" applyAlignment="1">
      <alignment horizontal="center" vertical="center"/>
    </xf>
    <xf numFmtId="0" fontId="1" fillId="7" borderId="30" xfId="5" applyFill="1" applyBorder="1" applyAlignment="1">
      <alignment horizontal="left" vertical="center"/>
    </xf>
    <xf numFmtId="0" fontId="1" fillId="7" borderId="30" xfId="5" applyFill="1" applyBorder="1" applyAlignment="1">
      <alignment vertical="center"/>
    </xf>
    <xf numFmtId="0" fontId="1" fillId="0" borderId="2" xfId="5" applyBorder="1" applyAlignment="1">
      <alignment horizontal="left" vertical="center"/>
    </xf>
    <xf numFmtId="0" fontId="1" fillId="0" borderId="0" xfId="5" applyAlignment="1">
      <alignment horizontal="center"/>
    </xf>
    <xf numFmtId="0" fontId="1" fillId="5" borderId="30" xfId="5" applyFill="1" applyBorder="1" applyAlignment="1">
      <alignment vertical="center"/>
    </xf>
    <xf numFmtId="14" fontId="1" fillId="7" borderId="30" xfId="5" applyNumberFormat="1" applyFill="1" applyBorder="1" applyAlignment="1">
      <alignment horizontal="center" vertical="center"/>
    </xf>
    <xf numFmtId="0" fontId="1" fillId="7" borderId="0" xfId="5" applyFill="1" applyAlignment="1">
      <alignment horizontal="center" vertical="center"/>
    </xf>
    <xf numFmtId="0" fontId="1" fillId="7" borderId="13" xfId="5" applyFill="1" applyBorder="1" applyAlignment="1">
      <alignment horizontal="center" vertical="center"/>
    </xf>
    <xf numFmtId="0" fontId="1" fillId="5" borderId="0" xfId="0" applyFont="1" applyFill="1" applyAlignment="1">
      <alignment vertical="center"/>
    </xf>
    <xf numFmtId="0" fontId="1" fillId="7" borderId="0" xfId="0" applyFont="1" applyFill="1" applyAlignment="1">
      <alignment vertical="center"/>
    </xf>
    <xf numFmtId="0" fontId="1" fillId="4" borderId="0" xfId="0" applyFont="1" applyFill="1" applyAlignment="1">
      <alignment vertical="center"/>
    </xf>
    <xf numFmtId="164" fontId="1" fillId="0" borderId="0" xfId="5" applyNumberFormat="1" applyAlignment="1">
      <alignment vertical="center"/>
    </xf>
    <xf numFmtId="164" fontId="1" fillId="7" borderId="0" xfId="5" applyNumberFormat="1" applyFill="1" applyAlignment="1">
      <alignment horizontal="center" vertical="center"/>
    </xf>
    <xf numFmtId="0" fontId="30" fillId="0" borderId="1" xfId="0" applyFont="1" applyBorder="1" applyAlignment="1">
      <alignment horizontal="center" vertical="center"/>
    </xf>
    <xf numFmtId="0" fontId="1" fillId="0" borderId="0" xfId="6" applyAlignment="1">
      <alignment vertical="center"/>
    </xf>
    <xf numFmtId="0" fontId="1" fillId="8" borderId="0" xfId="6" applyFill="1" applyAlignment="1">
      <alignment vertical="center"/>
    </xf>
    <xf numFmtId="0" fontId="1" fillId="5" borderId="30" xfId="5" applyFill="1" applyBorder="1" applyAlignment="1">
      <alignment horizontal="left" vertical="center"/>
    </xf>
    <xf numFmtId="164" fontId="1" fillId="0" borderId="30" xfId="5" applyNumberFormat="1" applyBorder="1" applyAlignment="1">
      <alignment horizontal="left" vertical="center"/>
    </xf>
    <xf numFmtId="14" fontId="1" fillId="7" borderId="30" xfId="5" applyNumberFormat="1" applyFill="1" applyBorder="1" applyAlignment="1">
      <alignment horizontal="left" vertical="center"/>
    </xf>
    <xf numFmtId="164" fontId="1" fillId="7" borderId="30" xfId="5" applyNumberFormat="1" applyFill="1" applyBorder="1" applyAlignment="1">
      <alignment horizontal="left" vertical="center"/>
    </xf>
    <xf numFmtId="164" fontId="1" fillId="7" borderId="13" xfId="5" applyNumberFormat="1" applyFill="1" applyBorder="1" applyAlignment="1">
      <alignment horizontal="left" vertical="center"/>
    </xf>
    <xf numFmtId="0" fontId="0" fillId="0" borderId="0" xfId="5" applyFont="1" applyAlignment="1">
      <alignment horizontal="center" vertical="center"/>
    </xf>
    <xf numFmtId="14" fontId="1" fillId="5" borderId="30" xfId="5" applyNumberFormat="1" applyFill="1" applyBorder="1" applyAlignment="1">
      <alignment horizontal="center" vertical="center"/>
    </xf>
    <xf numFmtId="164" fontId="1" fillId="5" borderId="30" xfId="5" applyNumberFormat="1" applyFill="1" applyBorder="1" applyAlignment="1">
      <alignment horizontal="center" vertical="center"/>
    </xf>
    <xf numFmtId="0" fontId="1" fillId="5" borderId="0" xfId="5" applyFill="1" applyAlignment="1">
      <alignment horizontal="center" vertical="center"/>
    </xf>
    <xf numFmtId="14" fontId="1" fillId="5" borderId="30" xfId="5" applyNumberFormat="1" applyFill="1" applyBorder="1" applyAlignment="1">
      <alignment horizontal="left" vertical="center"/>
    </xf>
    <xf numFmtId="164" fontId="1" fillId="5" borderId="13" xfId="5" applyNumberFormat="1" applyFill="1" applyBorder="1" applyAlignment="1">
      <alignment horizontal="left" vertical="center"/>
    </xf>
    <xf numFmtId="0" fontId="1" fillId="5" borderId="13" xfId="5" applyFill="1" applyBorder="1" applyAlignment="1">
      <alignment horizontal="center" vertical="center"/>
    </xf>
    <xf numFmtId="164" fontId="1" fillId="5" borderId="0" xfId="5" applyNumberFormat="1" applyFill="1" applyAlignment="1">
      <alignment horizontal="left" vertical="center"/>
    </xf>
    <xf numFmtId="0" fontId="1" fillId="5" borderId="0" xfId="6" applyFill="1" applyAlignment="1">
      <alignment vertical="center"/>
    </xf>
    <xf numFmtId="0" fontId="1" fillId="2" borderId="0" xfId="6" applyFill="1" applyAlignment="1">
      <alignment vertical="center"/>
    </xf>
    <xf numFmtId="164" fontId="1" fillId="5" borderId="1" xfId="5" applyNumberFormat="1" applyFill="1" applyBorder="1" applyAlignment="1">
      <alignment horizontal="right" vertical="center"/>
    </xf>
    <xf numFmtId="0" fontId="1" fillId="5" borderId="1" xfId="5" applyFill="1" applyBorder="1" applyAlignment="1">
      <alignment horizontal="left" vertical="center"/>
    </xf>
    <xf numFmtId="164" fontId="1" fillId="0" borderId="1" xfId="5" applyNumberFormat="1" applyBorder="1" applyAlignment="1">
      <alignment horizontal="right" vertical="center"/>
    </xf>
    <xf numFmtId="164" fontId="1" fillId="5" borderId="2" xfId="5" applyNumberFormat="1" applyFill="1" applyBorder="1" applyAlignment="1">
      <alignment horizontal="right" vertical="center"/>
    </xf>
    <xf numFmtId="0" fontId="1" fillId="5" borderId="2" xfId="5" applyFill="1" applyBorder="1" applyAlignment="1">
      <alignment horizontal="left" vertical="center"/>
    </xf>
    <xf numFmtId="0" fontId="1" fillId="0" borderId="1" xfId="5" applyBorder="1" applyAlignment="1">
      <alignment horizontal="right" vertical="center"/>
    </xf>
    <xf numFmtId="164" fontId="1" fillId="2" borderId="1" xfId="5" applyNumberFormat="1" applyFill="1" applyBorder="1" applyAlignment="1">
      <alignment horizontal="right" vertical="center"/>
    </xf>
    <xf numFmtId="0" fontId="1" fillId="2" borderId="1" xfId="5" applyFill="1" applyBorder="1" applyAlignment="1">
      <alignment horizontal="left" vertical="center"/>
    </xf>
    <xf numFmtId="14" fontId="1" fillId="0" borderId="0" xfId="5" applyNumberFormat="1" applyAlignment="1">
      <alignment horizontal="center" vertical="center"/>
    </xf>
    <xf numFmtId="14" fontId="1" fillId="0" borderId="0" xfId="5" applyNumberFormat="1" applyAlignment="1">
      <alignment horizontal="left" vertical="center"/>
    </xf>
    <xf numFmtId="14" fontId="1" fillId="0" borderId="12" xfId="5" applyNumberFormat="1" applyBorder="1" applyAlignment="1">
      <alignment horizontal="left" vertical="center"/>
    </xf>
    <xf numFmtId="14" fontId="1" fillId="5" borderId="1" xfId="5" applyNumberFormat="1" applyFill="1" applyBorder="1" applyAlignment="1">
      <alignment horizontal="left" vertical="center"/>
    </xf>
    <xf numFmtId="164" fontId="1" fillId="5" borderId="1" xfId="5" applyNumberFormat="1" applyFill="1" applyBorder="1" applyAlignment="1">
      <alignment horizontal="center" vertical="center"/>
    </xf>
    <xf numFmtId="14" fontId="1" fillId="5" borderId="17" xfId="5" applyNumberFormat="1" applyFill="1" applyBorder="1" applyAlignment="1">
      <alignment horizontal="left" vertical="center"/>
    </xf>
    <xf numFmtId="164" fontId="1" fillId="5" borderId="19" xfId="5" applyNumberFormat="1" applyFill="1" applyBorder="1" applyAlignment="1">
      <alignment horizontal="left" vertical="center"/>
    </xf>
    <xf numFmtId="14" fontId="1" fillId="0" borderId="17" xfId="5" applyNumberFormat="1" applyBorder="1" applyAlignment="1">
      <alignment horizontal="left" vertical="center"/>
    </xf>
    <xf numFmtId="14" fontId="1" fillId="5" borderId="2" xfId="5" applyNumberFormat="1" applyFill="1" applyBorder="1" applyAlignment="1">
      <alignment horizontal="left" vertical="center"/>
    </xf>
    <xf numFmtId="164" fontId="1" fillId="5" borderId="2" xfId="5" applyNumberFormat="1" applyFill="1" applyBorder="1" applyAlignment="1">
      <alignment horizontal="center" vertical="center"/>
    </xf>
    <xf numFmtId="14" fontId="1" fillId="5" borderId="9" xfId="5" applyNumberFormat="1" applyFill="1" applyBorder="1" applyAlignment="1">
      <alignment horizontal="left" vertical="center"/>
    </xf>
    <xf numFmtId="164" fontId="1" fillId="5" borderId="11" xfId="5" applyNumberFormat="1" applyFill="1" applyBorder="1" applyAlignment="1">
      <alignment horizontal="left" vertical="center"/>
    </xf>
    <xf numFmtId="14" fontId="1" fillId="2" borderId="1" xfId="5" applyNumberFormat="1" applyFill="1" applyBorder="1" applyAlignment="1">
      <alignment horizontal="left" vertical="center"/>
    </xf>
    <xf numFmtId="164" fontId="1" fillId="2" borderId="1" xfId="5" applyNumberFormat="1" applyFill="1" applyBorder="1" applyAlignment="1">
      <alignment horizontal="center" vertical="center"/>
    </xf>
    <xf numFmtId="164" fontId="0" fillId="0" borderId="1" xfId="0" applyNumberFormat="1" applyBorder="1" applyAlignment="1">
      <alignment horizontal="center" vertical="top" wrapText="1"/>
    </xf>
    <xf numFmtId="0" fontId="1" fillId="5" borderId="1" xfId="0" applyFont="1" applyFill="1" applyBorder="1" applyAlignment="1">
      <alignment horizontal="left" vertical="top" wrapText="1"/>
    </xf>
    <xf numFmtId="164" fontId="1" fillId="5" borderId="1" xfId="0" applyNumberFormat="1" applyFont="1" applyFill="1" applyBorder="1" applyAlignment="1">
      <alignment horizontal="center" vertical="top" wrapText="1"/>
    </xf>
    <xf numFmtId="0" fontId="0" fillId="5" borderId="1" xfId="0" applyFill="1" applyBorder="1" applyAlignment="1">
      <alignment horizontal="left" vertical="top" wrapText="1"/>
    </xf>
    <xf numFmtId="0" fontId="1" fillId="2" borderId="0" xfId="5" applyFill="1" applyAlignment="1">
      <alignment horizontal="center" vertical="center"/>
    </xf>
    <xf numFmtId="164" fontId="1" fillId="2" borderId="0" xfId="5" applyNumberFormat="1" applyFill="1" applyAlignment="1">
      <alignment horizontal="left" vertical="center"/>
    </xf>
    <xf numFmtId="0" fontId="1" fillId="0" borderId="0" xfId="6" applyAlignment="1">
      <alignment horizontal="left" vertical="center"/>
    </xf>
    <xf numFmtId="164" fontId="1" fillId="9" borderId="1" xfId="5" applyNumberFormat="1" applyFill="1" applyBorder="1" applyAlignment="1">
      <alignment horizontal="right" vertical="center"/>
    </xf>
    <xf numFmtId="0" fontId="1" fillId="9" borderId="1" xfId="5" applyFill="1" applyBorder="1" applyAlignment="1">
      <alignment horizontal="left" vertical="center"/>
    </xf>
    <xf numFmtId="164" fontId="0" fillId="5" borderId="1" xfId="0" applyNumberFormat="1" applyFill="1" applyBorder="1" applyAlignment="1">
      <alignment horizontal="center" vertical="top" wrapText="1"/>
    </xf>
    <xf numFmtId="0" fontId="1" fillId="9" borderId="1" xfId="0" applyFont="1" applyFill="1" applyBorder="1" applyAlignment="1">
      <alignment horizontal="left" vertical="top" wrapText="1"/>
    </xf>
    <xf numFmtId="15" fontId="0" fillId="9" borderId="1" xfId="0" applyNumberFormat="1" applyFill="1" applyBorder="1" applyAlignment="1">
      <alignment horizontal="center" vertical="top" wrapText="1"/>
    </xf>
    <xf numFmtId="0" fontId="1" fillId="9" borderId="0" xfId="5" applyFill="1" applyAlignment="1">
      <alignment horizontal="left" vertical="center"/>
    </xf>
    <xf numFmtId="0" fontId="1" fillId="9" borderId="0" xfId="5" applyFill="1" applyAlignment="1">
      <alignment horizontal="center" vertical="center"/>
    </xf>
    <xf numFmtId="164" fontId="1" fillId="9" borderId="0" xfId="5" applyNumberFormat="1" applyFill="1" applyAlignment="1">
      <alignment horizontal="left" vertical="center"/>
    </xf>
    <xf numFmtId="15" fontId="0" fillId="0" borderId="1" xfId="0" applyNumberFormat="1" applyBorder="1" applyAlignment="1">
      <alignment horizontal="left" vertical="top" wrapText="1"/>
    </xf>
    <xf numFmtId="15" fontId="0" fillId="5" borderId="1" xfId="0" applyNumberFormat="1" applyFill="1" applyBorder="1" applyAlignment="1">
      <alignment horizontal="left" vertical="top" wrapText="1"/>
    </xf>
    <xf numFmtId="15" fontId="1" fillId="5" borderId="1" xfId="0" applyNumberFormat="1" applyFont="1" applyFill="1" applyBorder="1" applyAlignment="1">
      <alignment horizontal="left" vertical="top" wrapText="1"/>
    </xf>
    <xf numFmtId="0" fontId="1" fillId="5" borderId="0" xfId="6" applyFill="1" applyAlignment="1">
      <alignment horizontal="left" vertical="center"/>
    </xf>
    <xf numFmtId="164" fontId="1" fillId="4" borderId="0" xfId="5" applyNumberFormat="1" applyFill="1" applyAlignment="1">
      <alignment horizontal="right" vertical="center"/>
    </xf>
    <xf numFmtId="0" fontId="1" fillId="4" borderId="0" xfId="5" applyFill="1" applyAlignment="1">
      <alignment horizontal="left" vertical="center"/>
    </xf>
    <xf numFmtId="0" fontId="1" fillId="4" borderId="1" xfId="5" applyFill="1" applyBorder="1" applyAlignment="1">
      <alignment horizontal="left" vertical="center"/>
    </xf>
    <xf numFmtId="164" fontId="1" fillId="5" borderId="0" xfId="5" applyNumberFormat="1" applyFill="1" applyAlignment="1">
      <alignment horizontal="right" vertical="center"/>
    </xf>
    <xf numFmtId="164" fontId="1" fillId="10" borderId="0" xfId="5" applyNumberFormat="1" applyFill="1" applyAlignment="1">
      <alignment horizontal="right" vertical="center"/>
    </xf>
    <xf numFmtId="164" fontId="0" fillId="4" borderId="1" xfId="0" applyNumberFormat="1" applyFill="1" applyBorder="1" applyAlignment="1">
      <alignment horizontal="center" vertical="top" wrapText="1"/>
    </xf>
    <xf numFmtId="15" fontId="1" fillId="4" borderId="1" xfId="0" applyNumberFormat="1" applyFont="1" applyFill="1" applyBorder="1" applyAlignment="1">
      <alignment horizontal="left" vertical="top" wrapText="1"/>
    </xf>
    <xf numFmtId="0" fontId="1" fillId="4" borderId="1" xfId="0" applyFont="1" applyFill="1" applyBorder="1" applyAlignment="1">
      <alignment horizontal="left" vertical="top" wrapText="1"/>
    </xf>
    <xf numFmtId="164" fontId="0" fillId="0" borderId="0" xfId="0" applyNumberFormat="1" applyAlignment="1">
      <alignment horizontal="center" vertical="top" wrapText="1"/>
    </xf>
    <xf numFmtId="15" fontId="1" fillId="0" borderId="0" xfId="0" applyNumberFormat="1" applyFont="1" applyAlignment="1">
      <alignment horizontal="left" vertical="top" wrapText="1"/>
    </xf>
    <xf numFmtId="0" fontId="1" fillId="5" borderId="0" xfId="0" applyFont="1" applyFill="1" applyAlignment="1">
      <alignment horizontal="left" vertical="top" wrapText="1"/>
    </xf>
    <xf numFmtId="164" fontId="0" fillId="5" borderId="0" xfId="0" applyNumberFormat="1" applyFill="1" applyAlignment="1">
      <alignment horizontal="center" vertical="top" wrapText="1"/>
    </xf>
    <xf numFmtId="15" fontId="1" fillId="5" borderId="0" xfId="0" applyNumberFormat="1" applyFont="1" applyFill="1" applyAlignment="1">
      <alignment horizontal="left" vertical="top" wrapText="1"/>
    </xf>
    <xf numFmtId="15" fontId="0" fillId="5" borderId="0" xfId="0" applyNumberFormat="1" applyFill="1" applyAlignment="1">
      <alignment horizontal="left" vertical="top" wrapText="1"/>
    </xf>
    <xf numFmtId="0" fontId="0" fillId="5" borderId="0" xfId="0" applyFill="1" applyAlignment="1">
      <alignment horizontal="center"/>
    </xf>
    <xf numFmtId="164" fontId="1" fillId="0" borderId="0" xfId="5" applyNumberFormat="1" applyAlignment="1">
      <alignment horizontal="right" vertical="center"/>
    </xf>
    <xf numFmtId="0" fontId="1" fillId="5" borderId="17" xfId="5" applyFill="1" applyBorder="1" applyAlignment="1">
      <alignment horizontal="left" vertical="center"/>
    </xf>
    <xf numFmtId="0" fontId="1" fillId="0" borderId="17" xfId="5" applyBorder="1" applyAlignment="1">
      <alignment horizontal="left" vertical="center"/>
    </xf>
    <xf numFmtId="0" fontId="0" fillId="5" borderId="0" xfId="0" applyFill="1" applyAlignment="1">
      <alignment vertical="center" wrapText="1"/>
    </xf>
    <xf numFmtId="0" fontId="0" fillId="5" borderId="0" xfId="0" applyFill="1" applyAlignment="1">
      <alignment vertical="center"/>
    </xf>
    <xf numFmtId="0" fontId="1" fillId="11" borderId="30" xfId="5" applyFill="1" applyBorder="1" applyAlignment="1">
      <alignment horizontal="left" vertical="center"/>
    </xf>
    <xf numFmtId="0" fontId="1" fillId="9" borderId="30" xfId="5" applyFill="1" applyBorder="1" applyAlignment="1">
      <alignment horizontal="left" vertical="center"/>
    </xf>
    <xf numFmtId="0" fontId="1" fillId="12" borderId="30" xfId="5" applyFill="1" applyBorder="1" applyAlignment="1">
      <alignment horizontal="left" vertical="center"/>
    </xf>
    <xf numFmtId="164" fontId="30" fillId="0" borderId="0" xfId="0" applyNumberFormat="1" applyFont="1" applyAlignment="1">
      <alignment horizontal="left" vertical="center"/>
    </xf>
    <xf numFmtId="0" fontId="1" fillId="0" borderId="0" xfId="0" applyFont="1" applyAlignment="1">
      <alignment horizontal="left" vertical="top"/>
    </xf>
    <xf numFmtId="0" fontId="1" fillId="0" borderId="12" xfId="5" applyBorder="1" applyAlignment="1">
      <alignment horizontal="left" vertical="center"/>
    </xf>
    <xf numFmtId="0" fontId="1" fillId="6" borderId="30" xfId="5" applyFill="1" applyBorder="1" applyAlignment="1">
      <alignment horizontal="left" vertical="center"/>
    </xf>
    <xf numFmtId="0" fontId="1" fillId="6" borderId="1" xfId="5" applyFill="1" applyBorder="1" applyAlignment="1">
      <alignment horizontal="left" vertical="center"/>
    </xf>
    <xf numFmtId="0" fontId="0" fillId="0" borderId="0" xfId="0" applyAlignment="1">
      <alignment horizontal="left" vertical="center"/>
    </xf>
    <xf numFmtId="0" fontId="1" fillId="6" borderId="17" xfId="5" applyFill="1" applyBorder="1" applyAlignment="1">
      <alignment horizontal="left" vertical="center"/>
    </xf>
    <xf numFmtId="164" fontId="30" fillId="6" borderId="0" xfId="0" applyNumberFormat="1" applyFont="1" applyFill="1" applyAlignment="1">
      <alignment horizontal="left" vertical="center"/>
    </xf>
    <xf numFmtId="164" fontId="0" fillId="6" borderId="0" xfId="0" applyNumberFormat="1" applyFill="1" applyAlignment="1">
      <alignment horizontal="center" vertical="top" wrapText="1"/>
    </xf>
    <xf numFmtId="0" fontId="1" fillId="6" borderId="0" xfId="0" applyFont="1" applyFill="1"/>
    <xf numFmtId="0" fontId="1" fillId="6" borderId="0" xfId="0" applyFont="1" applyFill="1" applyAlignment="1">
      <alignment horizontal="left" vertical="top"/>
    </xf>
    <xf numFmtId="0" fontId="0" fillId="6" borderId="0" xfId="0" applyFill="1" applyAlignment="1">
      <alignment horizontal="left" vertical="center"/>
    </xf>
    <xf numFmtId="0" fontId="1" fillId="0" borderId="0" xfId="0" applyFont="1" applyAlignment="1">
      <alignment horizontal="left" vertical="center"/>
    </xf>
    <xf numFmtId="0" fontId="0" fillId="0" borderId="0" xfId="0" applyAlignment="1">
      <alignment horizontal="left"/>
    </xf>
    <xf numFmtId="0" fontId="0" fillId="6" borderId="0" xfId="0" applyFill="1" applyAlignment="1">
      <alignment horizontal="center"/>
    </xf>
    <xf numFmtId="164" fontId="1" fillId="0" borderId="0" xfId="6" applyNumberFormat="1" applyAlignment="1">
      <alignment horizontal="right" vertical="center"/>
    </xf>
    <xf numFmtId="164" fontId="30" fillId="5" borderId="0" xfId="0" applyNumberFormat="1" applyFont="1" applyFill="1" applyAlignment="1">
      <alignment horizontal="left" vertical="center"/>
    </xf>
    <xf numFmtId="0" fontId="1" fillId="5" borderId="0" xfId="0" applyFont="1" applyFill="1"/>
    <xf numFmtId="164" fontId="0" fillId="5" borderId="0" xfId="0" applyNumberFormat="1" applyFill="1"/>
    <xf numFmtId="164" fontId="1" fillId="0" borderId="0" xfId="0" applyNumberFormat="1" applyFont="1" applyAlignment="1">
      <alignment horizontal="center" vertical="top" wrapText="1"/>
    </xf>
    <xf numFmtId="0" fontId="1" fillId="0" borderId="31" xfId="0" applyFont="1" applyBorder="1" applyAlignment="1">
      <alignment wrapText="1"/>
    </xf>
    <xf numFmtId="164" fontId="0" fillId="0" borderId="0" xfId="0" applyNumberFormat="1" applyAlignment="1">
      <alignment horizontal="center"/>
    </xf>
    <xf numFmtId="0" fontId="30" fillId="0" borderId="0" xfId="0" applyFont="1" applyAlignment="1">
      <alignment horizontal="center" vertical="center"/>
    </xf>
    <xf numFmtId="164" fontId="0" fillId="5" borderId="0" xfId="0" applyNumberFormat="1" applyFill="1" applyAlignment="1">
      <alignment horizontal="center"/>
    </xf>
    <xf numFmtId="0" fontId="0" fillId="0" borderId="0" xfId="5" applyFont="1" applyAlignment="1">
      <alignment horizontal="left" vertical="center"/>
    </xf>
    <xf numFmtId="164" fontId="0" fillId="0" borderId="0" xfId="5" applyNumberFormat="1" applyFont="1" applyAlignment="1">
      <alignment horizontal="right" vertical="center"/>
    </xf>
    <xf numFmtId="0" fontId="30" fillId="6" borderId="1" xfId="0" applyFont="1" applyFill="1" applyBorder="1"/>
    <xf numFmtId="0" fontId="1" fillId="6" borderId="1" xfId="0" applyFont="1" applyFill="1" applyBorder="1"/>
    <xf numFmtId="0" fontId="0" fillId="6" borderId="1" xfId="0" applyFill="1" applyBorder="1"/>
    <xf numFmtId="164" fontId="1" fillId="0" borderId="0" xfId="0" applyNumberFormat="1" applyFont="1" applyAlignment="1">
      <alignment horizontal="center"/>
    </xf>
    <xf numFmtId="0" fontId="1" fillId="7" borderId="0" xfId="0" applyFont="1" applyFill="1"/>
    <xf numFmtId="0" fontId="1" fillId="0" borderId="0" xfId="5" quotePrefix="1" applyAlignment="1">
      <alignment horizontal="center" vertical="center"/>
    </xf>
    <xf numFmtId="164" fontId="1" fillId="0" borderId="30" xfId="5" quotePrefix="1" applyNumberFormat="1" applyBorder="1" applyAlignment="1">
      <alignment horizontal="center" vertical="center"/>
    </xf>
    <xf numFmtId="164" fontId="1" fillId="0" borderId="1" xfId="5" quotePrefix="1" applyNumberFormat="1" applyBorder="1" applyAlignment="1">
      <alignment horizontal="right" vertical="center"/>
    </xf>
    <xf numFmtId="0" fontId="1" fillId="0" borderId="0" xfId="5" quotePrefix="1" applyAlignment="1">
      <alignment horizontal="left" vertical="center"/>
    </xf>
    <xf numFmtId="0" fontId="1" fillId="0" borderId="1" xfId="5" quotePrefix="1" applyBorder="1" applyAlignment="1">
      <alignment horizontal="left" vertical="center"/>
    </xf>
    <xf numFmtId="0" fontId="1" fillId="5" borderId="0" xfId="5" quotePrefix="1" applyFill="1" applyAlignment="1">
      <alignment horizontal="left" vertical="center"/>
    </xf>
    <xf numFmtId="164" fontId="1" fillId="5" borderId="1" xfId="5" quotePrefix="1" applyNumberFormat="1" applyFill="1" applyBorder="1" applyAlignment="1">
      <alignment horizontal="right" vertical="center"/>
    </xf>
    <xf numFmtId="0" fontId="0" fillId="5" borderId="1" xfId="0" quotePrefix="1" applyFill="1" applyBorder="1" applyAlignment="1">
      <alignment horizontal="left" vertical="top" wrapText="1"/>
    </xf>
    <xf numFmtId="0" fontId="0" fillId="0" borderId="1" xfId="0" quotePrefix="1" applyBorder="1" applyAlignment="1">
      <alignment horizontal="left" vertical="top" wrapText="1"/>
    </xf>
    <xf numFmtId="164" fontId="1" fillId="0" borderId="0" xfId="5" quotePrefix="1" applyNumberFormat="1" applyAlignment="1">
      <alignment horizontal="center" vertical="center"/>
    </xf>
    <xf numFmtId="0" fontId="1" fillId="5" borderId="1" xfId="5" quotePrefix="1" applyFill="1" applyBorder="1" applyAlignment="1">
      <alignment horizontal="left" vertical="center"/>
    </xf>
    <xf numFmtId="164" fontId="1" fillId="0" borderId="0" xfId="5" quotePrefix="1" applyNumberFormat="1" applyAlignment="1">
      <alignment horizontal="right" vertical="center"/>
    </xf>
    <xf numFmtId="164" fontId="1" fillId="6" borderId="0" xfId="5" quotePrefix="1" applyNumberFormat="1" applyFill="1" applyAlignment="1">
      <alignment horizontal="right" vertical="center"/>
    </xf>
    <xf numFmtId="0" fontId="1" fillId="0" borderId="0" xfId="0" quotePrefix="1" applyFont="1"/>
    <xf numFmtId="164" fontId="1" fillId="0" borderId="0" xfId="6" quotePrefix="1" applyNumberFormat="1" applyAlignment="1">
      <alignment horizontal="right" vertical="center"/>
    </xf>
    <xf numFmtId="0" fontId="0" fillId="0" borderId="0" xfId="0" quotePrefix="1" applyAlignment="1">
      <alignment horizontal="left"/>
    </xf>
    <xf numFmtId="0" fontId="1" fillId="0" borderId="0" xfId="0" quotePrefix="1" applyFont="1" applyAlignment="1">
      <alignment horizontal="left"/>
    </xf>
    <xf numFmtId="0" fontId="30" fillId="0" borderId="0" xfId="2" quotePrefix="1" applyFont="1"/>
    <xf numFmtId="0" fontId="11" fillId="0" borderId="0" xfId="2" quotePrefix="1"/>
    <xf numFmtId="0" fontId="1" fillId="0" borderId="0" xfId="5" quotePrefix="1" applyAlignment="1">
      <alignment vertical="center"/>
    </xf>
    <xf numFmtId="0" fontId="1" fillId="0" borderId="0" xfId="0" quotePrefix="1" applyFont="1" applyAlignment="1">
      <alignment horizontal="center"/>
    </xf>
    <xf numFmtId="0" fontId="12" fillId="0" borderId="0" xfId="3" quotePrefix="1" applyFont="1" applyAlignment="1">
      <alignment vertical="center"/>
    </xf>
    <xf numFmtId="0" fontId="12" fillId="0" borderId="0" xfId="3" quotePrefix="1" applyFont="1" applyAlignment="1">
      <alignment horizontal="left" vertical="center"/>
    </xf>
    <xf numFmtId="0" fontId="8" fillId="0" borderId="0" xfId="3" quotePrefix="1" applyFont="1" applyAlignment="1">
      <alignment vertical="center"/>
    </xf>
    <xf numFmtId="0" fontId="8" fillId="0" borderId="0" xfId="3" quotePrefix="1" applyFont="1" applyAlignment="1">
      <alignment horizontal="left" vertical="center"/>
    </xf>
    <xf numFmtId="0" fontId="3" fillId="0" borderId="5" xfId="1" quotePrefix="1" applyFont="1" applyBorder="1" applyAlignment="1">
      <alignment horizontal="left" vertical="center"/>
    </xf>
    <xf numFmtId="0" fontId="3" fillId="3" borderId="5" xfId="1" quotePrefix="1" applyFont="1" applyFill="1" applyBorder="1" applyAlignment="1">
      <alignment horizontal="left" vertical="center"/>
    </xf>
    <xf numFmtId="1" fontId="3" fillId="0" borderId="5" xfId="1" quotePrefix="1" applyNumberFormat="1" applyFont="1" applyBorder="1" applyAlignment="1">
      <alignment horizontal="left" vertical="center"/>
    </xf>
    <xf numFmtId="1" fontId="3" fillId="0" borderId="7" xfId="1" quotePrefix="1" applyNumberFormat="1" applyFont="1" applyBorder="1" applyAlignment="1">
      <alignment horizontal="left" vertical="center"/>
    </xf>
    <xf numFmtId="0" fontId="3" fillId="0" borderId="7" xfId="0" quotePrefix="1" applyFont="1" applyBorder="1" applyAlignment="1">
      <alignment horizontal="left" vertical="center"/>
    </xf>
    <xf numFmtId="0" fontId="3" fillId="0" borderId="1" xfId="0" quotePrefix="1" applyFont="1" applyBorder="1" applyAlignment="1">
      <alignment horizontal="left" vertical="center"/>
    </xf>
    <xf numFmtId="0" fontId="3" fillId="0" borderId="1" xfId="1" quotePrefix="1" applyFont="1" applyBorder="1" applyAlignment="1">
      <alignment vertical="center"/>
    </xf>
    <xf numFmtId="0" fontId="3" fillId="0" borderId="0" xfId="1" quotePrefix="1" applyFont="1" applyAlignment="1">
      <alignment vertical="center"/>
    </xf>
    <xf numFmtId="0" fontId="1" fillId="5" borderId="0" xfId="0" applyFont="1" applyFill="1" applyAlignment="1">
      <alignment horizontal="center"/>
    </xf>
    <xf numFmtId="0" fontId="0" fillId="5" borderId="0" xfId="5" applyFont="1" applyFill="1" applyAlignment="1">
      <alignment horizontal="left" vertical="center"/>
    </xf>
    <xf numFmtId="0" fontId="1" fillId="6" borderId="0" xfId="5" applyFill="1" applyAlignment="1">
      <alignment horizontal="left" vertical="center"/>
    </xf>
    <xf numFmtId="164" fontId="1" fillId="6" borderId="0" xfId="5" applyNumberFormat="1" applyFill="1" applyAlignment="1">
      <alignment horizontal="right" vertical="center"/>
    </xf>
    <xf numFmtId="0" fontId="1" fillId="6" borderId="0" xfId="5" applyFill="1" applyAlignment="1">
      <alignment horizontal="center" vertical="center"/>
    </xf>
    <xf numFmtId="0" fontId="30" fillId="6" borderId="0" xfId="0" applyFont="1" applyFill="1" applyAlignment="1">
      <alignment horizontal="center" vertical="center"/>
    </xf>
    <xf numFmtId="0" fontId="1" fillId="6" borderId="0" xfId="5" applyFill="1" applyAlignment="1">
      <alignment vertical="center"/>
    </xf>
    <xf numFmtId="0" fontId="0" fillId="6" borderId="0" xfId="5" applyFont="1" applyFill="1" applyAlignment="1">
      <alignment horizontal="left" vertical="center"/>
    </xf>
    <xf numFmtId="0" fontId="1" fillId="6" borderId="0" xfId="0" applyFont="1" applyFill="1" applyAlignment="1">
      <alignment horizontal="center"/>
    </xf>
    <xf numFmtId="0" fontId="1" fillId="6" borderId="0" xfId="0" applyFont="1" applyFill="1" applyAlignment="1">
      <alignment horizontal="center" vertical="center"/>
    </xf>
    <xf numFmtId="0" fontId="1" fillId="6" borderId="30" xfId="5" applyFill="1" applyBorder="1" applyAlignment="1">
      <alignment horizontal="center" vertical="center"/>
    </xf>
    <xf numFmtId="164" fontId="0" fillId="6" borderId="0" xfId="5" applyNumberFormat="1" applyFont="1" applyFill="1" applyAlignment="1">
      <alignment horizontal="right" vertical="center"/>
    </xf>
    <xf numFmtId="164" fontId="1" fillId="6" borderId="0" xfId="0" applyNumberFormat="1" applyFont="1" applyFill="1" applyAlignment="1">
      <alignment horizontal="center"/>
    </xf>
    <xf numFmtId="15" fontId="1" fillId="6" borderId="0" xfId="0" applyNumberFormat="1" applyFont="1" applyFill="1" applyAlignment="1">
      <alignment horizontal="left" vertical="top" wrapText="1"/>
    </xf>
    <xf numFmtId="0" fontId="0" fillId="6" borderId="0" xfId="0" applyFill="1" applyAlignment="1">
      <alignment horizontal="left"/>
    </xf>
    <xf numFmtId="0" fontId="1" fillId="6" borderId="0" xfId="6" applyFill="1" applyAlignment="1">
      <alignment vertical="center"/>
    </xf>
    <xf numFmtId="0" fontId="18" fillId="0" borderId="0" xfId="0" applyFont="1" applyAlignment="1">
      <alignment horizontal="center"/>
    </xf>
    <xf numFmtId="0" fontId="0" fillId="5" borderId="0" xfId="0" applyFill="1" applyAlignment="1">
      <alignment horizontal="center" vertical="center"/>
    </xf>
    <xf numFmtId="164" fontId="6" fillId="0" borderId="0" xfId="2" quotePrefix="1" applyNumberFormat="1" applyFont="1" applyAlignment="1">
      <alignment horizontal="right" vertical="center"/>
    </xf>
    <xf numFmtId="164" fontId="6" fillId="0" borderId="0" xfId="2" applyNumberFormat="1" applyFont="1" applyAlignment="1">
      <alignment horizontal="right" vertical="center"/>
    </xf>
    <xf numFmtId="164" fontId="6" fillId="0" borderId="0" xfId="2" applyNumberFormat="1" applyFont="1" applyAlignment="1">
      <alignment horizontal="left" vertical="center"/>
    </xf>
    <xf numFmtId="164" fontId="6" fillId="0" borderId="0" xfId="2" applyNumberFormat="1" applyFont="1" applyAlignment="1">
      <alignment horizontal="justify" vertical="top"/>
    </xf>
    <xf numFmtId="0" fontId="6" fillId="0" borderId="0" xfId="2" applyFont="1" applyAlignment="1">
      <alignment horizontal="justify" vertical="top"/>
    </xf>
    <xf numFmtId="0" fontId="6" fillId="0" borderId="0" xfId="2" applyFont="1" applyAlignment="1">
      <alignment horizontal="justify" vertical="justify"/>
    </xf>
    <xf numFmtId="0" fontId="13" fillId="0" borderId="0" xfId="0" applyFont="1" applyAlignment="1">
      <alignment horizontal="center" vertical="center"/>
    </xf>
    <xf numFmtId="0" fontId="19" fillId="0" borderId="0" xfId="0" applyFont="1" applyAlignment="1">
      <alignment horizontal="center" vertical="center"/>
    </xf>
    <xf numFmtId="0" fontId="6" fillId="0" borderId="0" xfId="2" applyFont="1" applyAlignment="1">
      <alignment horizontal="left"/>
    </xf>
    <xf numFmtId="0" fontId="30" fillId="0" borderId="0" xfId="2" applyFont="1" applyAlignment="1">
      <alignment horizontal="left"/>
    </xf>
    <xf numFmtId="0" fontId="33" fillId="0" borderId="0" xfId="3" applyFont="1" applyAlignment="1">
      <alignment horizontal="center" vertical="center"/>
    </xf>
    <xf numFmtId="0" fontId="8" fillId="0" borderId="0" xfId="3" applyFont="1" applyAlignment="1">
      <alignment horizontal="center" vertical="center"/>
    </xf>
    <xf numFmtId="0" fontId="8" fillId="0" borderId="0" xfId="3" applyFont="1" applyAlignment="1">
      <alignment horizontal="justify" vertical="top" wrapText="1"/>
    </xf>
    <xf numFmtId="164" fontId="10" fillId="0" borderId="0" xfId="3" applyNumberFormat="1" applyFont="1" applyAlignment="1">
      <alignment horizontal="center" vertical="center"/>
    </xf>
    <xf numFmtId="0" fontId="8" fillId="0" borderId="0" xfId="3" applyFont="1" applyAlignment="1">
      <alignment horizontal="justify" vertical="top"/>
    </xf>
    <xf numFmtId="0" fontId="14" fillId="0" borderId="8" xfId="0" applyFont="1" applyBorder="1" applyAlignment="1">
      <alignment horizontal="center" vertical="center" wrapText="1"/>
    </xf>
    <xf numFmtId="164" fontId="11" fillId="0" borderId="0" xfId="2" quotePrefix="1" applyNumberFormat="1" applyAlignment="1">
      <alignment horizontal="right" vertical="center"/>
    </xf>
    <xf numFmtId="164" fontId="11" fillId="0" borderId="0" xfId="2" applyNumberFormat="1" applyAlignment="1">
      <alignment horizontal="right" vertical="center"/>
    </xf>
    <xf numFmtId="164" fontId="11" fillId="0" borderId="0" xfId="2" applyNumberFormat="1" applyAlignment="1">
      <alignment horizontal="left" vertical="center"/>
    </xf>
    <xf numFmtId="164" fontId="11" fillId="0" borderId="0" xfId="2" applyNumberFormat="1" applyAlignment="1">
      <alignment horizontal="justify" vertical="top"/>
    </xf>
    <xf numFmtId="0" fontId="11" fillId="0" borderId="0" xfId="2" applyAlignment="1">
      <alignment horizontal="justify" vertical="top"/>
    </xf>
    <xf numFmtId="0" fontId="11" fillId="0" borderId="0" xfId="2" applyAlignment="1">
      <alignment horizontal="justify" vertical="justify"/>
    </xf>
    <xf numFmtId="0" fontId="11" fillId="0" borderId="0" xfId="2" applyAlignment="1">
      <alignment horizontal="left" vertical="justify"/>
    </xf>
    <xf numFmtId="0" fontId="14" fillId="0" borderId="0" xfId="0" applyFont="1" applyAlignment="1">
      <alignment horizontal="center" vertical="top" wrapText="1"/>
    </xf>
    <xf numFmtId="0" fontId="28" fillId="0" borderId="0" xfId="0" applyFont="1" applyAlignment="1">
      <alignment horizontal="center"/>
    </xf>
    <xf numFmtId="0" fontId="1" fillId="0" borderId="0" xfId="0" applyFont="1" applyAlignment="1">
      <alignment horizontal="left" vertical="top" wrapText="1"/>
    </xf>
    <xf numFmtId="0" fontId="1" fillId="0" borderId="0" xfId="0" applyFont="1" applyAlignment="1">
      <alignment horizontal="justify" vertical="justify" wrapText="1"/>
    </xf>
    <xf numFmtId="0" fontId="20" fillId="0" borderId="0" xfId="4" applyFont="1" applyAlignment="1">
      <alignment horizontal="center"/>
    </xf>
    <xf numFmtId="0" fontId="21" fillId="0" borderId="0" xfId="4" applyFont="1" applyAlignment="1">
      <alignment horizontal="left" vertical="justify"/>
    </xf>
    <xf numFmtId="0" fontId="21" fillId="0" borderId="0" xfId="4" applyFont="1" applyAlignment="1">
      <alignment horizontal="center" vertical="justify"/>
    </xf>
    <xf numFmtId="0" fontId="21" fillId="0" borderId="0" xfId="0" quotePrefix="1" applyFont="1" applyAlignment="1">
      <alignment horizontal="left" vertical="center"/>
    </xf>
    <xf numFmtId="0" fontId="21" fillId="0" borderId="0" xfId="0" applyFont="1" applyAlignment="1">
      <alignment horizontal="left" vertical="center"/>
    </xf>
    <xf numFmtId="0" fontId="21" fillId="0" borderId="0" xfId="4" applyFont="1" applyAlignment="1">
      <alignment horizontal="center"/>
    </xf>
    <xf numFmtId="0" fontId="20" fillId="0" borderId="0" xfId="0" applyFont="1" applyAlignment="1">
      <alignment horizontal="center"/>
    </xf>
    <xf numFmtId="0" fontId="24" fillId="0" borderId="17" xfId="0" applyFont="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4" fillId="0" borderId="18" xfId="0" applyFont="1" applyBorder="1" applyAlignment="1">
      <alignment horizontal="center" vertical="center"/>
    </xf>
    <xf numFmtId="0" fontId="24" fillId="0" borderId="19" xfId="0" applyFont="1" applyBorder="1" applyAlignment="1">
      <alignment horizontal="center" vertical="center"/>
    </xf>
    <xf numFmtId="0" fontId="21" fillId="0" borderId="9" xfId="0" applyFont="1" applyBorder="1" applyAlignment="1">
      <alignment horizontal="left"/>
    </xf>
    <xf numFmtId="0" fontId="21" fillId="0" borderId="10" xfId="0" applyFont="1" applyBorder="1" applyAlignment="1">
      <alignment horizontal="left"/>
    </xf>
    <xf numFmtId="0" fontId="21" fillId="0" borderId="0" xfId="0" applyFont="1" applyAlignment="1">
      <alignment horizontal="right"/>
    </xf>
    <xf numFmtId="0" fontId="21" fillId="0" borderId="13" xfId="0" applyFont="1" applyBorder="1" applyAlignment="1">
      <alignment horizontal="right"/>
    </xf>
    <xf numFmtId="0" fontId="21" fillId="0" borderId="12" xfId="0" applyFont="1" applyBorder="1" applyAlignment="1">
      <alignment horizontal="left"/>
    </xf>
    <xf numFmtId="0" fontId="21" fillId="0" borderId="0" xfId="0" applyFont="1" applyAlignment="1">
      <alignment horizontal="left"/>
    </xf>
    <xf numFmtId="0" fontId="21" fillId="0" borderId="15" xfId="0" applyFont="1" applyBorder="1" applyAlignment="1">
      <alignment horizontal="right"/>
    </xf>
    <xf numFmtId="0" fontId="21" fillId="0" borderId="16" xfId="0" applyFont="1" applyBorder="1" applyAlignment="1">
      <alignment horizontal="right"/>
    </xf>
    <xf numFmtId="164" fontId="21" fillId="0" borderId="0" xfId="0" applyNumberFormat="1" applyFont="1" applyAlignment="1">
      <alignment horizontal="justify" vertical="top"/>
    </xf>
    <xf numFmtId="0" fontId="21" fillId="0" borderId="0" xfId="0" applyFont="1" applyAlignment="1">
      <alignment horizontal="justify" vertical="top"/>
    </xf>
    <xf numFmtId="0" fontId="14" fillId="0" borderId="8" xfId="0" applyFont="1" applyBorder="1" applyAlignment="1">
      <alignment horizontal="center" vertical="top" wrapText="1"/>
    </xf>
    <xf numFmtId="0" fontId="15" fillId="0" borderId="0" xfId="3" applyFont="1" applyAlignment="1">
      <alignment horizontal="center" vertical="center"/>
    </xf>
    <xf numFmtId="0" fontId="17" fillId="0" borderId="0" xfId="3" applyFont="1" applyAlignment="1">
      <alignment horizontal="justify" vertical="top" wrapText="1"/>
    </xf>
    <xf numFmtId="0" fontId="16" fillId="0" borderId="0" xfId="0" applyFont="1" applyAlignment="1">
      <alignment horizontal="justify" vertical="justify" wrapText="1"/>
    </xf>
    <xf numFmtId="0" fontId="16" fillId="0" borderId="0" xfId="0" applyFont="1" applyAlignment="1">
      <alignment horizontal="center" vertical="center"/>
    </xf>
    <xf numFmtId="0" fontId="12" fillId="0" borderId="0" xfId="3" applyFont="1" applyAlignment="1">
      <alignment horizontal="justify" vertical="top" wrapText="1"/>
    </xf>
    <xf numFmtId="164" fontId="12" fillId="0" borderId="0" xfId="3" applyNumberFormat="1" applyFont="1" applyAlignment="1">
      <alignment horizontal="left" vertical="center"/>
    </xf>
    <xf numFmtId="0" fontId="12" fillId="0" borderId="0" xfId="3" applyFont="1" applyAlignment="1">
      <alignment horizontal="left" vertical="top" wrapText="1"/>
    </xf>
    <xf numFmtId="164" fontId="8" fillId="0" borderId="0" xfId="3" applyNumberFormat="1" applyFont="1" applyAlignment="1">
      <alignment horizontal="left" vertical="center"/>
    </xf>
    <xf numFmtId="0" fontId="11" fillId="0" borderId="0" xfId="3" applyAlignment="1">
      <alignment horizontal="justify" vertical="top"/>
    </xf>
    <xf numFmtId="0" fontId="7" fillId="0" borderId="0" xfId="3" applyFont="1" applyAlignment="1">
      <alignment horizontal="center" vertical="center"/>
    </xf>
    <xf numFmtId="164" fontId="6" fillId="0" borderId="0" xfId="3" applyNumberFormat="1" applyFont="1" applyAlignment="1">
      <alignment horizontal="left" vertical="center"/>
    </xf>
    <xf numFmtId="0" fontId="9" fillId="0" borderId="0" xfId="3" applyFont="1" applyAlignment="1">
      <alignment horizontal="justify" vertical="top" wrapText="1"/>
    </xf>
    <xf numFmtId="0" fontId="8" fillId="0" borderId="0" xfId="3" applyFont="1" applyAlignment="1">
      <alignment horizontal="left" vertical="center"/>
    </xf>
    <xf numFmtId="164" fontId="10" fillId="0" borderId="0" xfId="3" applyNumberFormat="1" applyFont="1" applyAlignment="1">
      <alignment horizontal="left" vertical="center"/>
    </xf>
    <xf numFmtId="0" fontId="5" fillId="0" borderId="0" xfId="3" applyFont="1" applyAlignment="1">
      <alignment horizontal="justify" vertical="top"/>
    </xf>
    <xf numFmtId="164" fontId="8" fillId="0" borderId="0" xfId="3" applyNumberFormat="1" applyFont="1" applyAlignment="1">
      <alignment horizontal="center" vertical="center"/>
    </xf>
    <xf numFmtId="0" fontId="3" fillId="0" borderId="0" xfId="1" applyFont="1" applyAlignment="1">
      <alignment horizontal="center"/>
    </xf>
    <xf numFmtId="0" fontId="2" fillId="0" borderId="0" xfId="1" applyFont="1" applyAlignment="1">
      <alignment horizontal="center"/>
    </xf>
    <xf numFmtId="0" fontId="2" fillId="2" borderId="1" xfId="1" applyFont="1" applyFill="1" applyBorder="1" applyAlignment="1">
      <alignment horizontal="center" vertical="center"/>
    </xf>
    <xf numFmtId="0" fontId="2" fillId="0" borderId="2" xfId="1" applyFont="1" applyBorder="1" applyAlignment="1">
      <alignment horizontal="center" vertical="center"/>
    </xf>
    <xf numFmtId="0" fontId="2" fillId="0" borderId="3" xfId="1" applyFont="1" applyBorder="1" applyAlignment="1">
      <alignment horizontal="center" vertical="center"/>
    </xf>
  </cellXfs>
  <cellStyles count="8">
    <cellStyle name="Normal" xfId="0" builtinId="0"/>
    <cellStyle name="Normal 2" xfId="1"/>
    <cellStyle name="Normal 3" xfId="2"/>
    <cellStyle name="Normal 4" xfId="3"/>
    <cellStyle name="Normal_BAU SKRIPSIi" xfId="4"/>
    <cellStyle name="Normal_Seminar Proposal TA 2009" xfId="5"/>
    <cellStyle name="Normal_Seminar Proposal TA 2009 2" xfId="6"/>
    <cellStyle name="Normal_Ujian TA 2009" xfId="7"/>
  </cellStyles>
  <dxfs count="2257">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externalLink" Target="externalLinks/externalLink1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png"/><Relationship Id="rId3" Type="http://schemas.openxmlformats.org/officeDocument/2006/relationships/image" Target="../media/image4.png"/><Relationship Id="rId7" Type="http://schemas.openxmlformats.org/officeDocument/2006/relationships/image" Target="../media/image1.png"/><Relationship Id="rId12" Type="http://schemas.openxmlformats.org/officeDocument/2006/relationships/image" Target="../media/image12.jpe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jpeg"/><Relationship Id="rId11" Type="http://schemas.openxmlformats.org/officeDocument/2006/relationships/image" Target="../media/image11.png"/><Relationship Id="rId5" Type="http://schemas.openxmlformats.org/officeDocument/2006/relationships/image" Target="../media/image6.jpeg"/><Relationship Id="rId10" Type="http://schemas.openxmlformats.org/officeDocument/2006/relationships/image" Target="../media/image10.jpeg"/><Relationship Id="rId4" Type="http://schemas.openxmlformats.org/officeDocument/2006/relationships/image" Target="../media/image5.pn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5.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6.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4.png"/><Relationship Id="rId1" Type="http://schemas.openxmlformats.org/officeDocument/2006/relationships/image" Target="../media/image6.jpeg"/><Relationship Id="rId5" Type="http://schemas.openxmlformats.org/officeDocument/2006/relationships/image" Target="../media/image1.png"/><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8.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19.jpeg"/><Relationship Id="rId2" Type="http://schemas.openxmlformats.org/officeDocument/2006/relationships/image" Target="../media/image6.jpeg"/><Relationship Id="rId1" Type="http://schemas.openxmlformats.org/officeDocument/2006/relationships/image" Target="../media/image18.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19.jpeg"/><Relationship Id="rId2" Type="http://schemas.openxmlformats.org/officeDocument/2006/relationships/image" Target="../media/image6.jpeg"/><Relationship Id="rId1" Type="http://schemas.openxmlformats.org/officeDocument/2006/relationships/image" Target="../media/image18.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22.jpeg"/></Relationships>
</file>

<file path=xl/drawings/drawing1.xml><?xml version="1.0" encoding="utf-8"?>
<xdr:wsDr xmlns:xdr="http://schemas.openxmlformats.org/drawingml/2006/spreadsheetDrawing" xmlns:a="http://schemas.openxmlformats.org/drawingml/2006/main">
  <xdr:twoCellAnchor>
    <xdr:from>
      <xdr:col>0</xdr:col>
      <xdr:colOff>85725</xdr:colOff>
      <xdr:row>0</xdr:row>
      <xdr:rowOff>104775</xdr:rowOff>
    </xdr:from>
    <xdr:to>
      <xdr:col>10</xdr:col>
      <xdr:colOff>542925</xdr:colOff>
      <xdr:row>6</xdr:row>
      <xdr:rowOff>114300</xdr:rowOff>
    </xdr:to>
    <xdr:grpSp>
      <xdr:nvGrpSpPr>
        <xdr:cNvPr id="542763" name="Group 7">
          <a:extLst>
            <a:ext uri="{FF2B5EF4-FFF2-40B4-BE49-F238E27FC236}">
              <a16:creationId xmlns="" xmlns:a16="http://schemas.microsoft.com/office/drawing/2014/main" id="{00000000-0008-0000-0200-00002B480800}"/>
            </a:ext>
          </a:extLst>
        </xdr:cNvPr>
        <xdr:cNvGrpSpPr/>
      </xdr:nvGrpSpPr>
      <xdr:grpSpPr>
        <a:xfrm>
          <a:off x="85725" y="104775"/>
          <a:ext cx="6294120" cy="1045845"/>
          <a:chOff x="85726" y="104775"/>
          <a:chExt cx="6134099" cy="1085850"/>
        </a:xfrm>
      </xdr:grpSpPr>
      <xdr:sp macro="" textlink="">
        <xdr:nvSpPr>
          <xdr:cNvPr id="7" name="Text Box 6">
            <a:extLst>
              <a:ext uri="{FF2B5EF4-FFF2-40B4-BE49-F238E27FC236}">
                <a16:creationId xmlns="" xmlns:a16="http://schemas.microsoft.com/office/drawing/2014/main" id="{00000000-0008-0000-0200-000007000000}"/>
              </a:ext>
            </a:extLst>
          </xdr:cNvPr>
          <xdr:cNvSpPr txBox="1">
            <a:spLocks noChangeArrowheads="1"/>
          </xdr:cNvSpPr>
        </xdr:nvSpPr>
        <xdr:spPr>
          <a:xfrm>
            <a:off x="1152526" y="104775"/>
            <a:ext cx="5067299" cy="1019175"/>
          </a:xfrm>
          <a:prstGeom prst="rect">
            <a:avLst/>
          </a:prstGeom>
          <a:solidFill>
            <a:srgbClr val="FFFFFF"/>
          </a:solidFill>
          <a:ln w="9525">
            <a:noFill/>
            <a:miter lim="800000"/>
          </a:ln>
        </xdr:spPr>
        <xdr:txBody>
          <a:bodyPr vertOverflow="clip" wrap="square" lIns="91440" tIns="45720" rIns="91440" bIns="45720" anchor="t" upright="1"/>
          <a:lstStyle/>
          <a:p>
            <a:pPr algn="ctr" rtl="1">
              <a:defRPr sz="1000"/>
            </a:pPr>
            <a:r>
              <a:rPr lang="id-ID" sz="1300" b="1" i="0">
                <a:latin typeface="Arial Narrow" panose="020B0606020202030204" pitchFamily="34" charset="0"/>
                <a:ea typeface="+mn-ea"/>
                <a:cs typeface="Arial" panose="020B0604020202020204" pitchFamily="7" charset="0"/>
              </a:rPr>
              <a:t>KEMENTERIAN PENDI</a:t>
            </a:r>
            <a:r>
              <a:rPr lang="en-US" sz="1300" b="1" i="0">
                <a:latin typeface="Arial Narrow" panose="020B0606020202030204" pitchFamily="34" charset="0"/>
                <a:ea typeface="+mn-ea"/>
                <a:cs typeface="Arial" panose="020B0604020202020204" pitchFamily="7" charset="0"/>
              </a:rPr>
              <a:t>DIKAN</a:t>
            </a:r>
            <a:r>
              <a:rPr lang="en-US" sz="1300" b="1" i="0" baseline="0">
                <a:latin typeface="Arial Narrow" panose="020B0606020202030204" pitchFamily="34" charset="0"/>
                <a:ea typeface="+mn-ea"/>
                <a:cs typeface="Arial" panose="020B0604020202020204" pitchFamily="7" charset="0"/>
              </a:rPr>
              <a:t> DAN KEBUDAYAAN</a:t>
            </a:r>
          </a:p>
          <a:p>
            <a:pPr algn="ctr" rtl="1">
              <a:defRPr sz="1000"/>
            </a:pPr>
            <a:r>
              <a:rPr lang="en-US" sz="1300" b="0" i="0" strike="noStrike">
                <a:solidFill>
                  <a:srgbClr val="000000"/>
                </a:solidFill>
                <a:latin typeface="Arial" panose="020B0604020202020204" pitchFamily="7" charset="0"/>
                <a:cs typeface="Arial" panose="020B0604020202020204" pitchFamily="7" charset="0"/>
              </a:rPr>
              <a:t>UNIVERSITAS MATARAM</a:t>
            </a:r>
          </a:p>
          <a:p>
            <a:pPr algn="ctr" rtl="1">
              <a:defRPr sz="1000"/>
            </a:pPr>
            <a:r>
              <a:rPr lang="en-US" sz="1300" b="0" i="0" strike="noStrike">
                <a:solidFill>
                  <a:srgbClr val="000000"/>
                </a:solidFill>
                <a:latin typeface="Arial" panose="020B0604020202020204" pitchFamily="7" charset="0"/>
                <a:cs typeface="Arial" panose="020B0604020202020204" pitchFamily="7" charset="0"/>
              </a:rPr>
              <a:t>FAKULTAS TEKNIK </a:t>
            </a:r>
          </a:p>
          <a:p>
            <a:pPr algn="ctr" rtl="1">
              <a:defRPr sz="1000"/>
            </a:pPr>
            <a:r>
              <a:rPr lang="en-US" sz="1400" b="1" i="0" strike="noStrike">
                <a:solidFill>
                  <a:srgbClr val="000000"/>
                </a:solidFill>
                <a:latin typeface="Arial" panose="020B0604020202020204" pitchFamily="7" charset="0"/>
                <a:cs typeface="Arial" panose="020B0604020202020204" pitchFamily="7" charset="0"/>
              </a:rPr>
              <a:t>JURUSAN TEKNIK ELEKTRO</a:t>
            </a:r>
            <a:r>
              <a:rPr lang="en-US" sz="1200" b="1" i="0" strike="noStrike">
                <a:solidFill>
                  <a:srgbClr val="000000"/>
                </a:solidFill>
                <a:latin typeface="Arial" panose="020B0604020202020204" pitchFamily="7" charset="0"/>
                <a:cs typeface="Arial" panose="020B0604020202020204" pitchFamily="7" charset="0"/>
              </a:rPr>
              <a:t> </a:t>
            </a:r>
            <a:endParaRPr lang="en-US" sz="800" b="1" i="0" strike="noStrike">
              <a:solidFill>
                <a:srgbClr val="000000"/>
              </a:solidFill>
              <a:latin typeface="Arial" panose="020B0604020202020204" pitchFamily="7" charset="0"/>
              <a:cs typeface="Arial" panose="020B0604020202020204" pitchFamily="7" charset="0"/>
            </a:endParaRPr>
          </a:p>
          <a:p>
            <a:pPr algn="ctr" rtl="1">
              <a:defRPr sz="1000"/>
            </a:pPr>
            <a:r>
              <a:rPr lang="en-US" sz="900" b="0" i="0" strike="noStrike">
                <a:solidFill>
                  <a:srgbClr val="000000"/>
                </a:solidFill>
                <a:latin typeface="Arial" panose="020B0604020202020204" pitchFamily="7" charset="0"/>
                <a:cs typeface="Arial" panose="020B0604020202020204" pitchFamily="7" charset="0"/>
              </a:rPr>
              <a:t>Jalan Majapahit No. 62 Mataram 83125 Telepon (0370) 636755, 636126  Fax. (0370) 636523</a:t>
            </a:r>
          </a:p>
          <a:p>
            <a:pPr algn="ctr" rtl="1">
              <a:defRPr sz="1000"/>
            </a:pPr>
            <a:endParaRPr lang="en-US" sz="900" b="0" i="0" strike="noStrike">
              <a:solidFill>
                <a:srgbClr val="000000"/>
              </a:solidFill>
              <a:latin typeface="Arial Narrow" panose="020B0606020202030204"/>
            </a:endParaRPr>
          </a:p>
        </xdr:txBody>
      </xdr:sp>
      <xdr:sp macro="" textlink="">
        <xdr:nvSpPr>
          <xdr:cNvPr id="542766" name="Line 7">
            <a:extLst>
              <a:ext uri="{FF2B5EF4-FFF2-40B4-BE49-F238E27FC236}">
                <a16:creationId xmlns="" xmlns:a16="http://schemas.microsoft.com/office/drawing/2014/main" id="{00000000-0008-0000-0200-00002E480800}"/>
              </a:ext>
            </a:extLst>
          </xdr:cNvPr>
          <xdr:cNvSpPr>
            <a:spLocks noChangeShapeType="1"/>
          </xdr:cNvSpPr>
        </xdr:nvSpPr>
        <xdr:spPr>
          <a:xfrm>
            <a:off x="114300" y="1190625"/>
            <a:ext cx="6105525" cy="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pic>
        <xdr:nvPicPr>
          <xdr:cNvPr id="542767" name="Picture 5" descr="Logo Unram HP.png">
            <a:extLst>
              <a:ext uri="{FF2B5EF4-FFF2-40B4-BE49-F238E27FC236}">
                <a16:creationId xmlns="" xmlns:a16="http://schemas.microsoft.com/office/drawing/2014/main" id="{00000000-0008-0000-0200-00002F4808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85726" y="123826"/>
            <a:ext cx="942974" cy="9730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oneCellAnchor>
    <xdr:from>
      <xdr:col>12</xdr:col>
      <xdr:colOff>476250</xdr:colOff>
      <xdr:row>10</xdr:row>
      <xdr:rowOff>57150</xdr:rowOff>
    </xdr:from>
    <xdr:ext cx="1430969" cy="687986"/>
    <xdr:sp macro="" textlink="">
      <xdr:nvSpPr>
        <xdr:cNvPr id="6" name="Rectangle 5">
          <a:extLst>
            <a:ext uri="{FF2B5EF4-FFF2-40B4-BE49-F238E27FC236}">
              <a16:creationId xmlns="" xmlns:a16="http://schemas.microsoft.com/office/drawing/2014/main" id="{00000000-0008-0000-0200-000006000000}"/>
            </a:ext>
          </a:extLst>
        </xdr:cNvPr>
        <xdr:cNvSpPr/>
      </xdr:nvSpPr>
      <xdr:spPr>
        <a:xfrm>
          <a:off x="7204710" y="1826895"/>
          <a:ext cx="1430655" cy="687705"/>
        </a:xfrm>
        <a:prstGeom prst="rect">
          <a:avLst/>
        </a:prstGeom>
        <a:noFill/>
      </xdr:spPr>
      <xdr:txBody>
        <a:bodyPr wrap="none" lIns="91440" tIns="45720" rIns="91440" bIns="45720">
          <a:spAutoFit/>
        </a:bodyPr>
        <a:lstStyle/>
        <a:p>
          <a:pPr algn="ctr"/>
          <a:r>
            <a:rPr lang="id-ID" sz="4000" b="1" cap="none" spc="0">
              <a:ln w="17780" cmpd="sng">
                <a:solidFill>
                  <a:srgbClr val="FFFFFF"/>
                </a:solidFill>
                <a:prstDash val="solid"/>
                <a:miter lim="800000"/>
              </a:ln>
              <a:gradFill rotWithShape="1">
                <a:gsLst>
                  <a:gs pos="0">
                    <a:srgbClr val="000000">
                      <a:tint val="92000"/>
                      <a:shade val="100000"/>
                      <a:satMod val="150000"/>
                    </a:srgbClr>
                  </a:gs>
                  <a:gs pos="49000">
                    <a:srgbClr val="000000">
                      <a:tint val="89000"/>
                      <a:shade val="90000"/>
                      <a:satMod val="150000"/>
                    </a:srgbClr>
                  </a:gs>
                  <a:gs pos="50000">
                    <a:srgbClr val="000000">
                      <a:tint val="100000"/>
                      <a:shade val="75000"/>
                      <a:satMod val="150000"/>
                    </a:srgbClr>
                  </a:gs>
                  <a:gs pos="95000">
                    <a:srgbClr val="000000">
                      <a:shade val="47000"/>
                      <a:satMod val="150000"/>
                    </a:srgbClr>
                  </a:gs>
                  <a:gs pos="100000">
                    <a:srgbClr val="000000">
                      <a:shade val="39000"/>
                      <a:satMod val="150000"/>
                    </a:srgbClr>
                  </a:gs>
                </a:gsLst>
                <a:lin ang="5400000"/>
              </a:gradFill>
              <a:effectLst>
                <a:outerShdw blurRad="50800" algn="tl" rotWithShape="0">
                  <a:srgbClr val="000000"/>
                </a:outerShdw>
              </a:effectLst>
            </a:rPr>
            <a:t>Revisi</a:t>
          </a:r>
          <a:endParaRPr lang="en-US" sz="4000" b="1" cap="none" spc="0">
            <a:ln w="17780" cmpd="sng">
              <a:solidFill>
                <a:srgbClr val="FFFFFF"/>
              </a:solidFill>
              <a:prstDash val="solid"/>
              <a:miter lim="800000"/>
            </a:ln>
            <a:gradFill rotWithShape="1">
              <a:gsLst>
                <a:gs pos="0">
                  <a:srgbClr val="000000">
                    <a:tint val="92000"/>
                    <a:shade val="100000"/>
                    <a:satMod val="150000"/>
                  </a:srgbClr>
                </a:gs>
                <a:gs pos="49000">
                  <a:srgbClr val="000000">
                    <a:tint val="89000"/>
                    <a:shade val="90000"/>
                    <a:satMod val="150000"/>
                  </a:srgbClr>
                </a:gs>
                <a:gs pos="50000">
                  <a:srgbClr val="000000">
                    <a:tint val="100000"/>
                    <a:shade val="75000"/>
                    <a:satMod val="150000"/>
                  </a:srgbClr>
                </a:gs>
                <a:gs pos="95000">
                  <a:srgbClr val="000000">
                    <a:shade val="47000"/>
                    <a:satMod val="150000"/>
                  </a:srgbClr>
                </a:gs>
                <a:gs pos="100000">
                  <a:srgbClr val="000000">
                    <a:shade val="39000"/>
                    <a:satMod val="150000"/>
                  </a:srgbClr>
                </a:gs>
              </a:gsLst>
              <a:lin ang="5400000"/>
            </a:gradFill>
            <a:effectLst>
              <a:outerShdw blurRad="50800" algn="tl" rotWithShape="0">
                <a:srgbClr val="000000"/>
              </a:outerShdw>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18</xdr:col>
      <xdr:colOff>0</xdr:colOff>
      <xdr:row>43</xdr:row>
      <xdr:rowOff>123825</xdr:rowOff>
    </xdr:from>
    <xdr:to>
      <xdr:col>20</xdr:col>
      <xdr:colOff>504825</xdr:colOff>
      <xdr:row>48</xdr:row>
      <xdr:rowOff>19050</xdr:rowOff>
    </xdr:to>
    <xdr:pic>
      <xdr:nvPicPr>
        <xdr:cNvPr id="541258" name="Picture 5" descr="priyatna.png">
          <a:extLst>
            <a:ext uri="{FF2B5EF4-FFF2-40B4-BE49-F238E27FC236}">
              <a16:creationId xmlns="" xmlns:a16="http://schemas.microsoft.com/office/drawing/2014/main" id="{00000000-0008-0000-0300-00004A4208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256520" y="7393305"/>
          <a:ext cx="175450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561975</xdr:colOff>
      <xdr:row>52</xdr:row>
      <xdr:rowOff>180975</xdr:rowOff>
    </xdr:from>
    <xdr:to>
      <xdr:col>15</xdr:col>
      <xdr:colOff>571500</xdr:colOff>
      <xdr:row>55</xdr:row>
      <xdr:rowOff>171450</xdr:rowOff>
    </xdr:to>
    <xdr:pic>
      <xdr:nvPicPr>
        <xdr:cNvPr id="541259" name="Picture 1">
          <a:extLst>
            <a:ext uri="{FF2B5EF4-FFF2-40B4-BE49-F238E27FC236}">
              <a16:creationId xmlns="" xmlns:a16="http://schemas.microsoft.com/office/drawing/2014/main" id="{00000000-0008-0000-0300-00004B420800}"/>
            </a:ext>
          </a:extLst>
        </xdr:cNvPr>
        <xdr:cNvPicPr>
          <a:picLocks noChangeAspect="1"/>
        </xdr:cNvPicPr>
      </xdr:nvPicPr>
      <xdr:blipFill>
        <a:blip xmlns:r="http://schemas.openxmlformats.org/officeDocument/2006/relationships" r:embed="rId2" cstate="print">
          <a:grayscl/>
          <a:extLst>
            <a:ext uri="{28A0092B-C50C-407E-A947-70E740481C1C}">
              <a14:useLocalDpi xmlns:a14="http://schemas.microsoft.com/office/drawing/2010/main" val="0"/>
            </a:ext>
          </a:extLst>
        </a:blip>
        <a:srcRect l="6801" t="18182" r="7458" b="14285"/>
        <a:stretch>
          <a:fillRect/>
        </a:stretch>
      </xdr:blipFill>
      <xdr:spPr>
        <a:xfrm>
          <a:off x="7694295" y="9096375"/>
          <a:ext cx="1259205" cy="5391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15</xdr:col>
      <xdr:colOff>537414</xdr:colOff>
      <xdr:row>11</xdr:row>
      <xdr:rowOff>57243</xdr:rowOff>
    </xdr:from>
    <xdr:ext cx="1430968" cy="718466"/>
    <xdr:sp macro="" textlink="">
      <xdr:nvSpPr>
        <xdr:cNvPr id="7" name="Rectangle 6">
          <a:extLst>
            <a:ext uri="{FF2B5EF4-FFF2-40B4-BE49-F238E27FC236}">
              <a16:creationId xmlns="" xmlns:a16="http://schemas.microsoft.com/office/drawing/2014/main" id="{00000000-0008-0000-0300-000007000000}"/>
            </a:ext>
          </a:extLst>
        </xdr:cNvPr>
        <xdr:cNvSpPr/>
      </xdr:nvSpPr>
      <xdr:spPr>
        <a:xfrm>
          <a:off x="8919210" y="2164080"/>
          <a:ext cx="1430655" cy="718185"/>
        </a:xfrm>
        <a:prstGeom prst="rect">
          <a:avLst/>
        </a:prstGeom>
        <a:noFill/>
      </xdr:spPr>
      <xdr:txBody>
        <a:bodyPr wrap="none" lIns="91440" tIns="45720" rIns="91440" bIns="45720">
          <a:spAutoFit/>
        </a:bodyPr>
        <a:lstStyle/>
        <a:p>
          <a:pPr algn="ctr"/>
          <a:r>
            <a:rPr lang="id-ID" sz="4000" b="1" cap="none" spc="0">
              <a:ln w="17780" cmpd="sng">
                <a:solidFill>
                  <a:srgbClr val="FFFFFF"/>
                </a:solidFill>
                <a:prstDash val="solid"/>
                <a:miter lim="800000"/>
              </a:ln>
              <a:gradFill rotWithShape="1">
                <a:gsLst>
                  <a:gs pos="0">
                    <a:srgbClr val="000000">
                      <a:tint val="92000"/>
                      <a:shade val="100000"/>
                      <a:satMod val="150000"/>
                    </a:srgbClr>
                  </a:gs>
                  <a:gs pos="49000">
                    <a:srgbClr val="000000">
                      <a:tint val="89000"/>
                      <a:shade val="90000"/>
                      <a:satMod val="150000"/>
                    </a:srgbClr>
                  </a:gs>
                  <a:gs pos="50000">
                    <a:srgbClr val="000000">
                      <a:tint val="100000"/>
                      <a:shade val="75000"/>
                      <a:satMod val="150000"/>
                    </a:srgbClr>
                  </a:gs>
                  <a:gs pos="95000">
                    <a:srgbClr val="000000">
                      <a:shade val="47000"/>
                      <a:satMod val="150000"/>
                    </a:srgbClr>
                  </a:gs>
                  <a:gs pos="100000">
                    <a:srgbClr val="000000">
                      <a:shade val="39000"/>
                      <a:satMod val="150000"/>
                    </a:srgbClr>
                  </a:gs>
                </a:gsLst>
                <a:lin ang="5400000"/>
              </a:gradFill>
              <a:effectLst>
                <a:outerShdw blurRad="50800" algn="tl" rotWithShape="0">
                  <a:srgbClr val="000000"/>
                </a:outerShdw>
              </a:effectLst>
            </a:rPr>
            <a:t>Revisi</a:t>
          </a:r>
          <a:endParaRPr lang="en-US" sz="4000" b="1" cap="none" spc="0">
            <a:ln w="17780" cmpd="sng">
              <a:solidFill>
                <a:srgbClr val="FFFFFF"/>
              </a:solidFill>
              <a:prstDash val="solid"/>
              <a:miter lim="800000"/>
            </a:ln>
            <a:gradFill rotWithShape="1">
              <a:gsLst>
                <a:gs pos="0">
                  <a:srgbClr val="000000">
                    <a:tint val="92000"/>
                    <a:shade val="100000"/>
                    <a:satMod val="150000"/>
                  </a:srgbClr>
                </a:gs>
                <a:gs pos="49000">
                  <a:srgbClr val="000000">
                    <a:tint val="89000"/>
                    <a:shade val="90000"/>
                    <a:satMod val="150000"/>
                  </a:srgbClr>
                </a:gs>
                <a:gs pos="50000">
                  <a:srgbClr val="000000">
                    <a:tint val="100000"/>
                    <a:shade val="75000"/>
                    <a:satMod val="150000"/>
                  </a:srgbClr>
                </a:gs>
                <a:gs pos="95000">
                  <a:srgbClr val="000000">
                    <a:shade val="47000"/>
                    <a:satMod val="150000"/>
                  </a:srgbClr>
                </a:gs>
                <a:gs pos="100000">
                  <a:srgbClr val="000000">
                    <a:shade val="39000"/>
                    <a:satMod val="150000"/>
                  </a:srgbClr>
                </a:gs>
              </a:gsLst>
              <a:lin ang="5400000"/>
            </a:gradFill>
            <a:effectLst>
              <a:outerShdw blurRad="50800" algn="tl" rotWithShape="0">
                <a:srgbClr val="000000"/>
              </a:outerShdw>
            </a:effectLst>
          </a:endParaRPr>
        </a:p>
      </xdr:txBody>
    </xdr:sp>
    <xdr:clientData/>
  </xdr:oneCellAnchor>
  <xdr:twoCellAnchor editAs="oneCell">
    <xdr:from>
      <xdr:col>12</xdr:col>
      <xdr:colOff>523875</xdr:colOff>
      <xdr:row>37</xdr:row>
      <xdr:rowOff>19050</xdr:rowOff>
    </xdr:from>
    <xdr:to>
      <xdr:col>14</xdr:col>
      <xdr:colOff>209550</xdr:colOff>
      <xdr:row>40</xdr:row>
      <xdr:rowOff>66675</xdr:rowOff>
    </xdr:to>
    <xdr:pic>
      <xdr:nvPicPr>
        <xdr:cNvPr id="541261" name="Picture 8" descr="sas.png">
          <a:extLst>
            <a:ext uri="{FF2B5EF4-FFF2-40B4-BE49-F238E27FC236}">
              <a16:creationId xmlns="" xmlns:a16="http://schemas.microsoft.com/office/drawing/2014/main" id="{00000000-0008-0000-0300-00004D4208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7031355" y="6278880"/>
          <a:ext cx="935355" cy="5086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57150</xdr:colOff>
      <xdr:row>32</xdr:row>
      <xdr:rowOff>133350</xdr:rowOff>
    </xdr:from>
    <xdr:to>
      <xdr:col>20</xdr:col>
      <xdr:colOff>133350</xdr:colOff>
      <xdr:row>37</xdr:row>
      <xdr:rowOff>19049</xdr:rowOff>
    </xdr:to>
    <xdr:pic>
      <xdr:nvPicPr>
        <xdr:cNvPr id="541262" name="Picture 9" descr="syafar2.png">
          <a:extLst>
            <a:ext uri="{FF2B5EF4-FFF2-40B4-BE49-F238E27FC236}">
              <a16:creationId xmlns="" xmlns:a16="http://schemas.microsoft.com/office/drawing/2014/main" id="{00000000-0008-0000-0300-00004E4208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a:xfrm>
          <a:off x="10938510" y="5634990"/>
          <a:ext cx="701040" cy="643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0</xdr:colOff>
      <xdr:row>44</xdr:row>
      <xdr:rowOff>114300</xdr:rowOff>
    </xdr:from>
    <xdr:to>
      <xdr:col>15</xdr:col>
      <xdr:colOff>295275</xdr:colOff>
      <xdr:row>47</xdr:row>
      <xdr:rowOff>66675</xdr:rowOff>
    </xdr:to>
    <xdr:pic>
      <xdr:nvPicPr>
        <xdr:cNvPr id="541263" name="Picture 8" descr="sas.png">
          <a:extLst>
            <a:ext uri="{FF2B5EF4-FFF2-40B4-BE49-F238E27FC236}">
              <a16:creationId xmlns="" xmlns:a16="http://schemas.microsoft.com/office/drawing/2014/main" id="{00000000-0008-0000-0300-00004F4208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7757160" y="7566660"/>
          <a:ext cx="920115" cy="5010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152400</xdr:colOff>
      <xdr:row>0</xdr:row>
      <xdr:rowOff>0</xdr:rowOff>
    </xdr:from>
    <xdr:to>
      <xdr:col>0</xdr:col>
      <xdr:colOff>152400</xdr:colOff>
      <xdr:row>4</xdr:row>
      <xdr:rowOff>142875</xdr:rowOff>
    </xdr:to>
    <xdr:pic>
      <xdr:nvPicPr>
        <xdr:cNvPr id="541264" name="Picture 4" descr="logo">
          <a:extLst>
            <a:ext uri="{FF2B5EF4-FFF2-40B4-BE49-F238E27FC236}">
              <a16:creationId xmlns="" xmlns:a16="http://schemas.microsoft.com/office/drawing/2014/main" id="{00000000-0008-0000-0300-0000504208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a:xfrm>
          <a:off x="152400" y="0"/>
          <a:ext cx="0" cy="9505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457200</xdr:colOff>
      <xdr:row>29</xdr:row>
      <xdr:rowOff>76200</xdr:rowOff>
    </xdr:from>
    <xdr:to>
      <xdr:col>17</xdr:col>
      <xdr:colOff>19050</xdr:colOff>
      <xdr:row>32</xdr:row>
      <xdr:rowOff>47625</xdr:rowOff>
    </xdr:to>
    <xdr:pic>
      <xdr:nvPicPr>
        <xdr:cNvPr id="541265" name="Picture 6" descr="C:\Users\Adm Elektro\Downloads\ttd pak iqbal.jpg">
          <a:extLst>
            <a:ext uri="{FF2B5EF4-FFF2-40B4-BE49-F238E27FC236}">
              <a16:creationId xmlns="" xmlns:a16="http://schemas.microsoft.com/office/drawing/2014/main" id="{00000000-0008-0000-0300-0000514208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a:xfrm>
          <a:off x="6964680" y="5086350"/>
          <a:ext cx="2686050" cy="520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161926</xdr:colOff>
      <xdr:row>0</xdr:row>
      <xdr:rowOff>0</xdr:rowOff>
    </xdr:from>
    <xdr:to>
      <xdr:col>11</xdr:col>
      <xdr:colOff>57151</xdr:colOff>
      <xdr:row>5</xdr:row>
      <xdr:rowOff>85725</xdr:rowOff>
    </xdr:to>
    <xdr:sp macro="" textlink="">
      <xdr:nvSpPr>
        <xdr:cNvPr id="13" name="Text Box 6">
          <a:extLst>
            <a:ext uri="{FF2B5EF4-FFF2-40B4-BE49-F238E27FC236}">
              <a16:creationId xmlns="" xmlns:a16="http://schemas.microsoft.com/office/drawing/2014/main" id="{00000000-0008-0000-0300-00000D000000}"/>
            </a:ext>
          </a:extLst>
        </xdr:cNvPr>
        <xdr:cNvSpPr txBox="1">
          <a:spLocks noChangeArrowheads="1"/>
        </xdr:cNvSpPr>
      </xdr:nvSpPr>
      <xdr:spPr>
        <a:xfrm>
          <a:off x="893445" y="0"/>
          <a:ext cx="5404485" cy="1095375"/>
        </a:xfrm>
        <a:prstGeom prst="rect">
          <a:avLst/>
        </a:prstGeom>
        <a:noFill/>
        <a:ln w="9525">
          <a:noFill/>
          <a:miter lim="800000"/>
        </a:ln>
      </xdr:spPr>
      <xdr:txBody>
        <a:bodyPr vertOverflow="clip" wrap="square" lIns="91440" tIns="45720" rIns="91440" bIns="45720" anchor="t" upright="1"/>
        <a:lstStyle/>
        <a:p>
          <a:pPr algn="ctr" rtl="1">
            <a:defRPr sz="1000"/>
          </a:pPr>
          <a:r>
            <a:rPr lang="id-ID" sz="1300" b="1" i="0">
              <a:latin typeface="Arial Narrow" panose="020B0606020202030204" pitchFamily="34" charset="0"/>
              <a:ea typeface="+mn-ea"/>
              <a:cs typeface="Arial" panose="020B0604020202020204" pitchFamily="7" charset="0"/>
            </a:rPr>
            <a:t>KEMENTERIAN </a:t>
          </a:r>
          <a:r>
            <a:rPr lang="en-US" sz="1300" b="1" i="0">
              <a:latin typeface="Arial Narrow" panose="020B0606020202030204" pitchFamily="34" charset="0"/>
              <a:ea typeface="+mn-ea"/>
              <a:cs typeface="Arial" panose="020B0604020202020204" pitchFamily="7" charset="0"/>
            </a:rPr>
            <a:t>PENDIDIKAN TINGGI, SAINS DAN TEKNOLOGI</a:t>
          </a:r>
          <a:endParaRPr lang="en-US" sz="1300" b="1" i="0" baseline="0">
            <a:latin typeface="Arial Narrow" panose="020B0606020202030204" pitchFamily="34" charset="0"/>
            <a:ea typeface="+mn-ea"/>
            <a:cs typeface="Arial" panose="020B0604020202020204" pitchFamily="7" charset="0"/>
          </a:endParaRPr>
        </a:p>
        <a:p>
          <a:pPr algn="ctr" rtl="1">
            <a:defRPr sz="1000"/>
          </a:pPr>
          <a:r>
            <a:rPr lang="en-US" sz="1400" b="0" i="0" strike="noStrike">
              <a:solidFill>
                <a:srgbClr val="000000"/>
              </a:solidFill>
              <a:latin typeface="Arial" panose="020B0604020202020204" pitchFamily="7" charset="0"/>
              <a:cs typeface="Arial" panose="020B0604020202020204" pitchFamily="7" charset="0"/>
            </a:rPr>
            <a:t>UNIVERSITAS MATARAM</a:t>
          </a:r>
        </a:p>
        <a:p>
          <a:pPr algn="ctr" rtl="1">
            <a:defRPr sz="1000"/>
          </a:pPr>
          <a:r>
            <a:rPr lang="en-US" sz="1400" b="0" i="0" strike="noStrike">
              <a:solidFill>
                <a:srgbClr val="000000"/>
              </a:solidFill>
              <a:latin typeface="Arial" panose="020B0604020202020204" pitchFamily="7" charset="0"/>
              <a:cs typeface="Arial" panose="020B0604020202020204" pitchFamily="7" charset="0"/>
            </a:rPr>
            <a:t>FAKULTAS TEKNIK </a:t>
          </a:r>
        </a:p>
        <a:p>
          <a:pPr algn="ctr" rtl="1">
            <a:defRPr sz="1000"/>
          </a:pPr>
          <a:r>
            <a:rPr lang="en-US" sz="1400" b="1" i="0" strike="noStrike">
              <a:solidFill>
                <a:srgbClr val="000000"/>
              </a:solidFill>
              <a:latin typeface="Arial" panose="020B0604020202020204" pitchFamily="7" charset="0"/>
              <a:cs typeface="Arial" panose="020B0604020202020204" pitchFamily="7" charset="0"/>
            </a:rPr>
            <a:t>JURUSAN TEKNIK ELEKTRO</a:t>
          </a:r>
          <a:r>
            <a:rPr lang="en-US" sz="1200" b="1" i="0" strike="noStrike">
              <a:solidFill>
                <a:srgbClr val="000000"/>
              </a:solidFill>
              <a:latin typeface="Arial" panose="020B0604020202020204" pitchFamily="7" charset="0"/>
              <a:cs typeface="Arial" panose="020B0604020202020204" pitchFamily="7" charset="0"/>
            </a:rPr>
            <a:t> </a:t>
          </a:r>
          <a:endParaRPr lang="en-US" sz="800" b="1" i="0" strike="noStrike">
            <a:solidFill>
              <a:srgbClr val="000000"/>
            </a:solidFill>
            <a:latin typeface="Arial" panose="020B0604020202020204" pitchFamily="7" charset="0"/>
            <a:cs typeface="Arial" panose="020B0604020202020204" pitchFamily="7" charset="0"/>
          </a:endParaRPr>
        </a:p>
        <a:p>
          <a:pPr algn="ctr" rtl="1">
            <a:defRPr sz="1000"/>
          </a:pPr>
          <a:r>
            <a:rPr lang="en-US" sz="1000" b="0" i="0" strike="noStrike">
              <a:solidFill>
                <a:srgbClr val="000000"/>
              </a:solidFill>
              <a:latin typeface="Arial" panose="020B0604020202020204" pitchFamily="7" charset="0"/>
              <a:cs typeface="Arial" panose="020B0604020202020204" pitchFamily="7" charset="0"/>
            </a:rPr>
            <a:t>Jln. Majapahit No. 62 Mataram 83125 Telp. (0370) 636755, 636126  Fax. (0370) 636523</a:t>
          </a:r>
        </a:p>
        <a:p>
          <a:pPr algn="ctr" rtl="1">
            <a:defRPr sz="1000"/>
          </a:pPr>
          <a:endParaRPr lang="en-US" sz="900" b="0" i="0" strike="noStrike">
            <a:solidFill>
              <a:srgbClr val="000000"/>
            </a:solidFill>
            <a:latin typeface="Arial Narrow" panose="020B0606020202030204"/>
          </a:endParaRPr>
        </a:p>
      </xdr:txBody>
    </xdr:sp>
    <xdr:clientData/>
  </xdr:twoCellAnchor>
  <xdr:twoCellAnchor>
    <xdr:from>
      <xdr:col>0</xdr:col>
      <xdr:colOff>28574</xdr:colOff>
      <xdr:row>5</xdr:row>
      <xdr:rowOff>85725</xdr:rowOff>
    </xdr:from>
    <xdr:to>
      <xdr:col>11</xdr:col>
      <xdr:colOff>57150</xdr:colOff>
      <xdr:row>5</xdr:row>
      <xdr:rowOff>85725</xdr:rowOff>
    </xdr:to>
    <xdr:sp macro="" textlink="">
      <xdr:nvSpPr>
        <xdr:cNvPr id="541270" name="Line 7">
          <a:extLst>
            <a:ext uri="{FF2B5EF4-FFF2-40B4-BE49-F238E27FC236}">
              <a16:creationId xmlns="" xmlns:a16="http://schemas.microsoft.com/office/drawing/2014/main" id="{00000000-0008-0000-0300-000056420800}"/>
            </a:ext>
          </a:extLst>
        </xdr:cNvPr>
        <xdr:cNvSpPr>
          <a:spLocks noChangeShapeType="1"/>
        </xdr:cNvSpPr>
      </xdr:nvSpPr>
      <xdr:spPr>
        <a:xfrm>
          <a:off x="27940" y="1095375"/>
          <a:ext cx="6269990" cy="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514350</xdr:colOff>
      <xdr:row>5</xdr:row>
      <xdr:rowOff>142876</xdr:rowOff>
    </xdr:from>
    <xdr:to>
      <xdr:col>19</xdr:col>
      <xdr:colOff>238124</xdr:colOff>
      <xdr:row>10</xdr:row>
      <xdr:rowOff>163420</xdr:rowOff>
    </xdr:to>
    <xdr:pic>
      <xdr:nvPicPr>
        <xdr:cNvPr id="541271" name="Picture 14" descr="Logo Unram HP.png">
          <a:extLst>
            <a:ext uri="{FF2B5EF4-FFF2-40B4-BE49-F238E27FC236}">
              <a16:creationId xmlns="" xmlns:a16="http://schemas.microsoft.com/office/drawing/2014/main" id="{00000000-0008-0000-0300-0000574208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a:xfrm>
          <a:off x="10146030" y="1152525"/>
          <a:ext cx="972820" cy="934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295275</xdr:colOff>
      <xdr:row>51</xdr:row>
      <xdr:rowOff>47625</xdr:rowOff>
    </xdr:from>
    <xdr:to>
      <xdr:col>20</xdr:col>
      <xdr:colOff>476250</xdr:colOff>
      <xdr:row>54</xdr:row>
      <xdr:rowOff>0</xdr:rowOff>
    </xdr:to>
    <xdr:pic>
      <xdr:nvPicPr>
        <xdr:cNvPr id="541267" name="Picture 6" descr="C:\Users\Adm Elektro\Downloads\ttd pak iqbal.jpg">
          <a:extLst>
            <a:ext uri="{FF2B5EF4-FFF2-40B4-BE49-F238E27FC236}">
              <a16:creationId xmlns="" xmlns:a16="http://schemas.microsoft.com/office/drawing/2014/main" id="{00000000-0008-0000-0300-0000534208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a:xfrm>
          <a:off x="9302115" y="8780145"/>
          <a:ext cx="2680335" cy="5010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371474</xdr:colOff>
      <xdr:row>43</xdr:row>
      <xdr:rowOff>133350</xdr:rowOff>
    </xdr:from>
    <xdr:to>
      <xdr:col>17</xdr:col>
      <xdr:colOff>19049</xdr:colOff>
      <xdr:row>46</xdr:row>
      <xdr:rowOff>104775</xdr:rowOff>
    </xdr:to>
    <xdr:pic>
      <xdr:nvPicPr>
        <xdr:cNvPr id="541268" name="Picture 1">
          <a:extLst>
            <a:ext uri="{FF2B5EF4-FFF2-40B4-BE49-F238E27FC236}">
              <a16:creationId xmlns="" xmlns:a16="http://schemas.microsoft.com/office/drawing/2014/main" id="{00000000-0008-0000-0300-000054420800}"/>
            </a:ext>
          </a:extLst>
        </xdr:cNvPr>
        <xdr:cNvPicPr>
          <a:picLocks noChangeAspect="1"/>
        </xdr:cNvPicPr>
      </xdr:nvPicPr>
      <xdr:blipFill>
        <a:blip xmlns:r="http://schemas.openxmlformats.org/officeDocument/2006/relationships" r:embed="rId9" cstate="print">
          <a:grayscl/>
          <a:extLst>
            <a:ext uri="{28A0092B-C50C-407E-A947-70E740481C1C}">
              <a14:useLocalDpi xmlns:a14="http://schemas.microsoft.com/office/drawing/2010/main" val="0"/>
            </a:ext>
          </a:extLst>
        </a:blip>
        <a:srcRect l="6801" t="18182" r="7458" b="14285"/>
        <a:stretch>
          <a:fillRect/>
        </a:stretch>
      </xdr:blipFill>
      <xdr:spPr>
        <a:xfrm>
          <a:off x="8128000" y="7402830"/>
          <a:ext cx="1522095" cy="520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320692</xdr:colOff>
      <xdr:row>41</xdr:row>
      <xdr:rowOff>76488</xdr:rowOff>
    </xdr:from>
    <xdr:to>
      <xdr:col>19</xdr:col>
      <xdr:colOff>172123</xdr:colOff>
      <xdr:row>44</xdr:row>
      <xdr:rowOff>23167</xdr:rowOff>
    </xdr:to>
    <xdr:pic>
      <xdr:nvPicPr>
        <xdr:cNvPr id="2" name="Picture 1">
          <a:extLst>
            <a:ext uri="{FF2B5EF4-FFF2-40B4-BE49-F238E27FC236}">
              <a16:creationId xmlns="" xmlns:a16="http://schemas.microsoft.com/office/drawing/2014/main" id="{00000000-0008-0000-0300-000002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327515" y="6979920"/>
          <a:ext cx="1725930" cy="495300"/>
        </a:xfrm>
        <a:prstGeom prst="rect">
          <a:avLst/>
        </a:prstGeom>
      </xdr:spPr>
    </xdr:pic>
    <xdr:clientData/>
  </xdr:twoCellAnchor>
  <xdr:twoCellAnchor editAs="oneCell">
    <xdr:from>
      <xdr:col>0</xdr:col>
      <xdr:colOff>23230</xdr:colOff>
      <xdr:row>0</xdr:row>
      <xdr:rowOff>27876</xdr:rowOff>
    </xdr:from>
    <xdr:to>
      <xdr:col>2</xdr:col>
      <xdr:colOff>233596</xdr:colOff>
      <xdr:row>5</xdr:row>
      <xdr:rowOff>2106</xdr:rowOff>
    </xdr:to>
    <xdr:pic>
      <xdr:nvPicPr>
        <xdr:cNvPr id="18" name="Picture 17" descr="Logo Unram 2018 edit.png">
          <a:extLst>
            <a:ext uri="{FF2B5EF4-FFF2-40B4-BE49-F238E27FC236}">
              <a16:creationId xmlns="" xmlns:a16="http://schemas.microsoft.com/office/drawing/2014/main" id="{00000000-0008-0000-0300-000012000000}"/>
            </a:ext>
          </a:extLst>
        </xdr:cNvPr>
        <xdr:cNvPicPr/>
      </xdr:nvPicPr>
      <xdr:blipFill>
        <a:blip xmlns:r="http://schemas.openxmlformats.org/officeDocument/2006/relationships" r:embed="rId11"/>
        <a:stretch>
          <a:fillRect/>
        </a:stretch>
      </xdr:blipFill>
      <xdr:spPr>
        <a:xfrm>
          <a:off x="22860" y="27305"/>
          <a:ext cx="941705" cy="984250"/>
        </a:xfrm>
        <a:prstGeom prst="rect">
          <a:avLst/>
        </a:prstGeom>
      </xdr:spPr>
    </xdr:pic>
    <xdr:clientData/>
  </xdr:twoCellAnchor>
  <xdr:oneCellAnchor>
    <xdr:from>
      <xdr:col>14</xdr:col>
      <xdr:colOff>13721</xdr:colOff>
      <xdr:row>61</xdr:row>
      <xdr:rowOff>67118</xdr:rowOff>
    </xdr:from>
    <xdr:ext cx="1636270" cy="510951"/>
    <xdr:pic>
      <xdr:nvPicPr>
        <xdr:cNvPr id="19" name="Picture 18">
          <a:extLst>
            <a:ext uri="{FF2B5EF4-FFF2-40B4-BE49-F238E27FC236}">
              <a16:creationId xmlns="" xmlns:a16="http://schemas.microsoft.com/office/drawing/2014/main" id="{00000000-0008-0000-0300-00001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770495" y="10627995"/>
          <a:ext cx="1636395" cy="511175"/>
        </a:xfrm>
        <a:prstGeom prst="rect">
          <a:avLst/>
        </a:prstGeom>
      </xdr:spPr>
    </xdr:pic>
    <xdr:clientData/>
  </xdr:oneCellAnchor>
  <xdr:twoCellAnchor editAs="oneCell">
    <xdr:from>
      <xdr:col>6</xdr:col>
      <xdr:colOff>531517</xdr:colOff>
      <xdr:row>44</xdr:row>
      <xdr:rowOff>10886</xdr:rowOff>
    </xdr:from>
    <xdr:to>
      <xdr:col>10</xdr:col>
      <xdr:colOff>18294</xdr:colOff>
      <xdr:row>47</xdr:row>
      <xdr:rowOff>19470</xdr:rowOff>
    </xdr:to>
    <xdr:pic>
      <xdr:nvPicPr>
        <xdr:cNvPr id="21" name="Picture 20">
          <a:extLst>
            <a:ext uri="{FF2B5EF4-FFF2-40B4-BE49-F238E27FC236}">
              <a16:creationId xmlns="" xmlns:a16="http://schemas.microsoft.com/office/drawing/2014/main" id="{00000000-0008-0000-0300-000015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442335" y="7463155"/>
          <a:ext cx="2191385" cy="5568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1524000</xdr:colOff>
      <xdr:row>5</xdr:row>
      <xdr:rowOff>85725</xdr:rowOff>
    </xdr:to>
    <xdr:grpSp>
      <xdr:nvGrpSpPr>
        <xdr:cNvPr id="538872" name="Group 11">
          <a:extLst>
            <a:ext uri="{FF2B5EF4-FFF2-40B4-BE49-F238E27FC236}">
              <a16:creationId xmlns="" xmlns:a16="http://schemas.microsoft.com/office/drawing/2014/main" id="{00000000-0008-0000-0400-0000F8380800}"/>
            </a:ext>
          </a:extLst>
        </xdr:cNvPr>
        <xdr:cNvGrpSpPr/>
      </xdr:nvGrpSpPr>
      <xdr:grpSpPr>
        <a:xfrm>
          <a:off x="0" y="0"/>
          <a:ext cx="5707380" cy="1076325"/>
          <a:chOff x="85726" y="104775"/>
          <a:chExt cx="6134099" cy="1085850"/>
        </a:xfrm>
      </xdr:grpSpPr>
      <xdr:sp macro="" textlink="">
        <xdr:nvSpPr>
          <xdr:cNvPr id="6" name="Text Box 6">
            <a:extLst>
              <a:ext uri="{FF2B5EF4-FFF2-40B4-BE49-F238E27FC236}">
                <a16:creationId xmlns="" xmlns:a16="http://schemas.microsoft.com/office/drawing/2014/main" id="{00000000-0008-0000-0400-000006000000}"/>
              </a:ext>
            </a:extLst>
          </xdr:cNvPr>
          <xdr:cNvSpPr txBox="1">
            <a:spLocks noChangeArrowheads="1"/>
          </xdr:cNvSpPr>
        </xdr:nvSpPr>
        <xdr:spPr>
          <a:xfrm>
            <a:off x="1153436" y="104775"/>
            <a:ext cx="5066389" cy="1019175"/>
          </a:xfrm>
          <a:prstGeom prst="rect">
            <a:avLst/>
          </a:prstGeom>
          <a:solidFill>
            <a:srgbClr val="FFFFFF"/>
          </a:solidFill>
          <a:ln w="9525">
            <a:noFill/>
            <a:miter lim="800000"/>
          </a:ln>
        </xdr:spPr>
        <xdr:txBody>
          <a:bodyPr vertOverflow="clip" wrap="square" lIns="91440" tIns="45720" rIns="91440" bIns="45720" anchor="t" upright="1"/>
          <a:lstStyle/>
          <a:p>
            <a:pPr algn="ctr" rtl="1">
              <a:lnSpc>
                <a:spcPts val="1200"/>
              </a:lnSpc>
              <a:defRPr sz="1000"/>
            </a:pPr>
            <a:r>
              <a:rPr lang="id-ID" sz="1300" b="1" i="0">
                <a:latin typeface="Arial Narrow" panose="020B0606020202030204" pitchFamily="34" charset="0"/>
                <a:ea typeface="+mn-ea"/>
                <a:cs typeface="Arial" panose="020B0604020202020204" pitchFamily="7" charset="0"/>
              </a:rPr>
              <a:t>KEMENTERIAN </a:t>
            </a:r>
            <a:r>
              <a:rPr lang="en-US" sz="1300" b="1" i="0">
                <a:latin typeface="Arial Narrow" panose="020B0606020202030204" pitchFamily="34" charset="0"/>
                <a:ea typeface="+mn-ea"/>
                <a:cs typeface="Arial" panose="020B0604020202020204" pitchFamily="7" charset="0"/>
              </a:rPr>
              <a:t>RISET, TEKNOLOGI DAN </a:t>
            </a:r>
            <a:r>
              <a:rPr lang="id-ID" sz="1300" b="1" i="0">
                <a:latin typeface="Arial Narrow" panose="020B0606020202030204" pitchFamily="34" charset="0"/>
                <a:ea typeface="+mn-ea"/>
                <a:cs typeface="Arial" panose="020B0604020202020204" pitchFamily="7" charset="0"/>
              </a:rPr>
              <a:t>PENDI</a:t>
            </a:r>
            <a:r>
              <a:rPr lang="en-US" sz="1300" b="1" i="0">
                <a:latin typeface="Arial Narrow" panose="020B0606020202030204" pitchFamily="34" charset="0"/>
                <a:ea typeface="+mn-ea"/>
                <a:cs typeface="Arial" panose="020B0604020202020204" pitchFamily="7" charset="0"/>
              </a:rPr>
              <a:t>DIKAN</a:t>
            </a:r>
            <a:r>
              <a:rPr lang="en-US" sz="1300" b="1" i="0" baseline="0">
                <a:latin typeface="Arial Narrow" panose="020B0606020202030204" pitchFamily="34" charset="0"/>
                <a:ea typeface="+mn-ea"/>
                <a:cs typeface="Arial" panose="020B0604020202020204" pitchFamily="7" charset="0"/>
              </a:rPr>
              <a:t> TINGGI</a:t>
            </a:r>
          </a:p>
          <a:p>
            <a:pPr algn="ctr" rtl="1">
              <a:lnSpc>
                <a:spcPts val="1200"/>
              </a:lnSpc>
              <a:defRPr sz="1000"/>
            </a:pPr>
            <a:r>
              <a:rPr lang="en-US" sz="1300" b="0" i="0" strike="noStrike">
                <a:solidFill>
                  <a:srgbClr val="000000"/>
                </a:solidFill>
                <a:latin typeface="Arial" panose="020B0604020202020204" pitchFamily="7" charset="0"/>
                <a:cs typeface="Arial" panose="020B0604020202020204" pitchFamily="7" charset="0"/>
              </a:rPr>
              <a:t>UNIVERSITAS MATARAM</a:t>
            </a:r>
          </a:p>
          <a:p>
            <a:pPr algn="ctr" rtl="1">
              <a:lnSpc>
                <a:spcPts val="1200"/>
              </a:lnSpc>
              <a:defRPr sz="1000"/>
            </a:pPr>
            <a:r>
              <a:rPr lang="en-US" sz="1300" b="0" i="0" strike="noStrike">
                <a:solidFill>
                  <a:srgbClr val="000000"/>
                </a:solidFill>
                <a:latin typeface="Arial" panose="020B0604020202020204" pitchFamily="7" charset="0"/>
                <a:cs typeface="Arial" panose="020B0604020202020204" pitchFamily="7" charset="0"/>
              </a:rPr>
              <a:t>FAKULTAS TEKNIK </a:t>
            </a:r>
          </a:p>
          <a:p>
            <a:pPr algn="ctr" rtl="1">
              <a:lnSpc>
                <a:spcPts val="1300"/>
              </a:lnSpc>
              <a:defRPr sz="1000"/>
            </a:pPr>
            <a:r>
              <a:rPr lang="en-US" sz="1400" b="1" i="0" strike="noStrike">
                <a:solidFill>
                  <a:srgbClr val="000000"/>
                </a:solidFill>
                <a:latin typeface="Arial" panose="020B0604020202020204" pitchFamily="7" charset="0"/>
                <a:cs typeface="Arial" panose="020B0604020202020204" pitchFamily="7" charset="0"/>
              </a:rPr>
              <a:t>JURUSAN TEKNIK ELEKTRO</a:t>
            </a:r>
            <a:r>
              <a:rPr lang="en-US" sz="1200" b="1" i="0" strike="noStrike">
                <a:solidFill>
                  <a:srgbClr val="000000"/>
                </a:solidFill>
                <a:latin typeface="Arial" panose="020B0604020202020204" pitchFamily="7" charset="0"/>
                <a:cs typeface="Arial" panose="020B0604020202020204" pitchFamily="7" charset="0"/>
              </a:rPr>
              <a:t> </a:t>
            </a:r>
            <a:endParaRPr lang="en-US" sz="800" b="1" i="0" strike="noStrike">
              <a:solidFill>
                <a:srgbClr val="000000"/>
              </a:solidFill>
              <a:latin typeface="Arial" panose="020B0604020202020204" pitchFamily="7" charset="0"/>
              <a:cs typeface="Arial" panose="020B0604020202020204" pitchFamily="7" charset="0"/>
            </a:endParaRPr>
          </a:p>
          <a:p>
            <a:pPr algn="ctr" rtl="1">
              <a:lnSpc>
                <a:spcPts val="800"/>
              </a:lnSpc>
              <a:defRPr sz="1000"/>
            </a:pPr>
            <a:r>
              <a:rPr lang="en-US" sz="900" b="0" i="0" strike="noStrike">
                <a:solidFill>
                  <a:srgbClr val="000000"/>
                </a:solidFill>
                <a:latin typeface="Arial" panose="020B0604020202020204" pitchFamily="7" charset="0"/>
                <a:cs typeface="Arial" panose="020B0604020202020204" pitchFamily="7" charset="0"/>
              </a:rPr>
              <a:t>Jalan Majapahit No. 62 Mataram 83125 Telepon (0370) 636755, 636126  Fax. (0370) 636523</a:t>
            </a:r>
          </a:p>
          <a:p>
            <a:pPr algn="ctr" rtl="1">
              <a:lnSpc>
                <a:spcPts val="800"/>
              </a:lnSpc>
              <a:defRPr sz="1000"/>
            </a:pPr>
            <a:endParaRPr lang="en-US" sz="900" b="0" i="0" strike="noStrike">
              <a:solidFill>
                <a:srgbClr val="000000"/>
              </a:solidFill>
              <a:latin typeface="Arial Narrow" panose="020B0606020202030204"/>
            </a:endParaRPr>
          </a:p>
        </xdr:txBody>
      </xdr:sp>
      <xdr:sp macro="" textlink="">
        <xdr:nvSpPr>
          <xdr:cNvPr id="538874" name="Line 7">
            <a:extLst>
              <a:ext uri="{FF2B5EF4-FFF2-40B4-BE49-F238E27FC236}">
                <a16:creationId xmlns="" xmlns:a16="http://schemas.microsoft.com/office/drawing/2014/main" id="{00000000-0008-0000-0400-0000FA380800}"/>
              </a:ext>
            </a:extLst>
          </xdr:cNvPr>
          <xdr:cNvSpPr>
            <a:spLocks noChangeShapeType="1"/>
          </xdr:cNvSpPr>
        </xdr:nvSpPr>
        <xdr:spPr>
          <a:xfrm>
            <a:off x="114300" y="1190625"/>
            <a:ext cx="6105525" cy="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pic>
        <xdr:nvPicPr>
          <xdr:cNvPr id="538875" name="Picture 14" descr="Logo Unram HP.png">
            <a:extLst>
              <a:ext uri="{FF2B5EF4-FFF2-40B4-BE49-F238E27FC236}">
                <a16:creationId xmlns="" xmlns:a16="http://schemas.microsoft.com/office/drawing/2014/main" id="{00000000-0008-0000-0400-0000FB3808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85726" y="123826"/>
            <a:ext cx="942974" cy="9730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1524000</xdr:colOff>
      <xdr:row>5</xdr:row>
      <xdr:rowOff>85725</xdr:rowOff>
    </xdr:to>
    <xdr:grpSp>
      <xdr:nvGrpSpPr>
        <xdr:cNvPr id="2" name="Group 11">
          <a:extLst>
            <a:ext uri="{FF2B5EF4-FFF2-40B4-BE49-F238E27FC236}">
              <a16:creationId xmlns="" xmlns:a16="http://schemas.microsoft.com/office/drawing/2014/main" id="{00000000-0008-0000-0500-000002000000}"/>
            </a:ext>
          </a:extLst>
        </xdr:cNvPr>
        <xdr:cNvGrpSpPr/>
      </xdr:nvGrpSpPr>
      <xdr:grpSpPr>
        <a:xfrm>
          <a:off x="0" y="0"/>
          <a:ext cx="5581650" cy="1085850"/>
          <a:chOff x="85726" y="104775"/>
          <a:chExt cx="6134099" cy="1085850"/>
        </a:xfrm>
      </xdr:grpSpPr>
      <xdr:sp macro="" textlink="">
        <xdr:nvSpPr>
          <xdr:cNvPr id="3" name="Text Box 6">
            <a:extLst>
              <a:ext uri="{FF2B5EF4-FFF2-40B4-BE49-F238E27FC236}">
                <a16:creationId xmlns="" xmlns:a16="http://schemas.microsoft.com/office/drawing/2014/main" id="{00000000-0008-0000-0500-000003000000}"/>
              </a:ext>
            </a:extLst>
          </xdr:cNvPr>
          <xdr:cNvSpPr txBox="1">
            <a:spLocks noChangeArrowheads="1"/>
          </xdr:cNvSpPr>
        </xdr:nvSpPr>
        <xdr:spPr>
          <a:xfrm>
            <a:off x="1153436" y="104775"/>
            <a:ext cx="5066389" cy="1019175"/>
          </a:xfrm>
          <a:prstGeom prst="rect">
            <a:avLst/>
          </a:prstGeom>
          <a:solidFill>
            <a:srgbClr val="FFFFFF"/>
          </a:solidFill>
          <a:ln w="9525">
            <a:noFill/>
            <a:miter lim="800000"/>
          </a:ln>
        </xdr:spPr>
        <xdr:txBody>
          <a:bodyPr vertOverflow="clip" wrap="square" lIns="91440" tIns="45720" rIns="91440" bIns="45720" anchor="t" upright="1"/>
          <a:lstStyle/>
          <a:p>
            <a:pPr algn="ctr" rtl="1">
              <a:lnSpc>
                <a:spcPts val="1200"/>
              </a:lnSpc>
              <a:defRPr sz="1000"/>
            </a:pPr>
            <a:r>
              <a:rPr lang="id-ID" sz="1300" b="1" i="0">
                <a:latin typeface="Arial Narrow" panose="020B0606020202030204" pitchFamily="34" charset="0"/>
                <a:ea typeface="+mn-ea"/>
                <a:cs typeface="Arial" panose="020B0604020202020204" pitchFamily="7" charset="0"/>
              </a:rPr>
              <a:t>KEMENTERIAN </a:t>
            </a:r>
            <a:r>
              <a:rPr lang="en-US" sz="1300" b="1" i="0">
                <a:latin typeface="Arial Narrow" panose="020B0606020202030204" pitchFamily="34" charset="0"/>
                <a:ea typeface="+mn-ea"/>
                <a:cs typeface="Arial" panose="020B0604020202020204" pitchFamily="7" charset="0"/>
              </a:rPr>
              <a:t>PENDIDIKAN DAN KEBUDAYAAN</a:t>
            </a:r>
            <a:endParaRPr lang="en-US" sz="1300" b="1" i="0" baseline="0">
              <a:latin typeface="Arial Narrow" panose="020B0606020202030204" pitchFamily="34" charset="0"/>
              <a:ea typeface="+mn-ea"/>
              <a:cs typeface="Arial" panose="020B0604020202020204" pitchFamily="7" charset="0"/>
            </a:endParaRPr>
          </a:p>
          <a:p>
            <a:pPr algn="ctr" rtl="1">
              <a:lnSpc>
                <a:spcPts val="1200"/>
              </a:lnSpc>
              <a:defRPr sz="1000"/>
            </a:pPr>
            <a:r>
              <a:rPr lang="en-US" sz="1300" b="0" i="0" strike="noStrike">
                <a:solidFill>
                  <a:srgbClr val="000000"/>
                </a:solidFill>
                <a:latin typeface="Arial" panose="020B0604020202020204" pitchFamily="7" charset="0"/>
                <a:cs typeface="Arial" panose="020B0604020202020204" pitchFamily="7" charset="0"/>
              </a:rPr>
              <a:t>UNIVERSITAS MATARAM</a:t>
            </a:r>
          </a:p>
          <a:p>
            <a:pPr algn="ctr" rtl="1">
              <a:lnSpc>
                <a:spcPts val="1200"/>
              </a:lnSpc>
              <a:defRPr sz="1000"/>
            </a:pPr>
            <a:r>
              <a:rPr lang="en-US" sz="1300" b="0" i="0" strike="noStrike">
                <a:solidFill>
                  <a:srgbClr val="000000"/>
                </a:solidFill>
                <a:latin typeface="Arial" panose="020B0604020202020204" pitchFamily="7" charset="0"/>
                <a:cs typeface="Arial" panose="020B0604020202020204" pitchFamily="7" charset="0"/>
              </a:rPr>
              <a:t>FAKULTAS TEKNIK </a:t>
            </a:r>
          </a:p>
          <a:p>
            <a:pPr algn="ctr" rtl="1">
              <a:lnSpc>
                <a:spcPts val="1300"/>
              </a:lnSpc>
              <a:defRPr sz="1000"/>
            </a:pPr>
            <a:r>
              <a:rPr lang="en-US" sz="1200" b="1" i="0" strike="noStrike">
                <a:solidFill>
                  <a:srgbClr val="000000"/>
                </a:solidFill>
                <a:latin typeface="Arial" panose="020B0604020202020204" pitchFamily="7" charset="0"/>
                <a:cs typeface="Arial" panose="020B0604020202020204" pitchFamily="7" charset="0"/>
              </a:rPr>
              <a:t> </a:t>
            </a:r>
            <a:endParaRPr lang="en-US" sz="800" b="1" i="0" strike="noStrike">
              <a:solidFill>
                <a:srgbClr val="000000"/>
              </a:solidFill>
              <a:latin typeface="Arial" panose="020B0604020202020204" pitchFamily="7" charset="0"/>
              <a:cs typeface="Arial" panose="020B0604020202020204" pitchFamily="7" charset="0"/>
            </a:endParaRPr>
          </a:p>
          <a:p>
            <a:pPr algn="ctr" rtl="1">
              <a:lnSpc>
                <a:spcPts val="800"/>
              </a:lnSpc>
              <a:defRPr sz="1000"/>
            </a:pPr>
            <a:r>
              <a:rPr lang="en-US" sz="900" b="0" i="0" strike="noStrike">
                <a:solidFill>
                  <a:srgbClr val="000000"/>
                </a:solidFill>
                <a:latin typeface="Arial" panose="020B0604020202020204" pitchFamily="7" charset="0"/>
                <a:cs typeface="Arial" panose="020B0604020202020204" pitchFamily="7" charset="0"/>
              </a:rPr>
              <a:t>Jalan Majapahit No. 62 Mataram 83125 Telepon (0370) 636126  Fax. (0370) 636523</a:t>
            </a:r>
          </a:p>
          <a:p>
            <a:pPr algn="ctr" rtl="1">
              <a:lnSpc>
                <a:spcPts val="800"/>
              </a:lnSpc>
              <a:defRPr sz="1000"/>
            </a:pPr>
            <a:endParaRPr lang="en-US" sz="900" b="0" i="0" strike="noStrike">
              <a:solidFill>
                <a:srgbClr val="000000"/>
              </a:solidFill>
              <a:latin typeface="Arial Narrow" panose="020B0606020202030204"/>
            </a:endParaRPr>
          </a:p>
        </xdr:txBody>
      </xdr:sp>
      <xdr:sp macro="" textlink="">
        <xdr:nvSpPr>
          <xdr:cNvPr id="4" name="Line 7">
            <a:extLst>
              <a:ext uri="{FF2B5EF4-FFF2-40B4-BE49-F238E27FC236}">
                <a16:creationId xmlns="" xmlns:a16="http://schemas.microsoft.com/office/drawing/2014/main" id="{00000000-0008-0000-0500-000004000000}"/>
              </a:ext>
            </a:extLst>
          </xdr:cNvPr>
          <xdr:cNvSpPr>
            <a:spLocks noChangeShapeType="1"/>
          </xdr:cNvSpPr>
        </xdr:nvSpPr>
        <xdr:spPr>
          <a:xfrm>
            <a:off x="114300" y="1190625"/>
            <a:ext cx="6105525" cy="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pic>
        <xdr:nvPicPr>
          <xdr:cNvPr id="5" name="Picture 14" descr="Logo Unram HP.png">
            <a:extLst>
              <a:ext uri="{FF2B5EF4-FFF2-40B4-BE49-F238E27FC236}">
                <a16:creationId xmlns=""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85726" y="123826"/>
            <a:ext cx="942974" cy="9730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152400</xdr:colOff>
      <xdr:row>0</xdr:row>
      <xdr:rowOff>0</xdr:rowOff>
    </xdr:from>
    <xdr:to>
      <xdr:col>0</xdr:col>
      <xdr:colOff>152400</xdr:colOff>
      <xdr:row>4</xdr:row>
      <xdr:rowOff>142875</xdr:rowOff>
    </xdr:to>
    <xdr:pic>
      <xdr:nvPicPr>
        <xdr:cNvPr id="516748" name="Picture 4" descr="logo">
          <a:extLst>
            <a:ext uri="{FF2B5EF4-FFF2-40B4-BE49-F238E27FC236}">
              <a16:creationId xmlns="" xmlns:a16="http://schemas.microsoft.com/office/drawing/2014/main" id="{00000000-0008-0000-0600-00008CE20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52400" y="0"/>
          <a:ext cx="0" cy="9505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38100</xdr:rowOff>
    </xdr:from>
    <xdr:to>
      <xdr:col>2</xdr:col>
      <xdr:colOff>95250</xdr:colOff>
      <xdr:row>4</xdr:row>
      <xdr:rowOff>161925</xdr:rowOff>
    </xdr:to>
    <xdr:pic>
      <xdr:nvPicPr>
        <xdr:cNvPr id="516749" name="Picture 2109" descr="Logo Unram BW">
          <a:extLst>
            <a:ext uri="{FF2B5EF4-FFF2-40B4-BE49-F238E27FC236}">
              <a16:creationId xmlns="" xmlns:a16="http://schemas.microsoft.com/office/drawing/2014/main" id="{00000000-0008-0000-0600-00008DE207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a:xfrm>
          <a:off x="0" y="38100"/>
          <a:ext cx="826770" cy="931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152400</xdr:colOff>
      <xdr:row>0</xdr:row>
      <xdr:rowOff>0</xdr:rowOff>
    </xdr:from>
    <xdr:to>
      <xdr:col>0</xdr:col>
      <xdr:colOff>152400</xdr:colOff>
      <xdr:row>4</xdr:row>
      <xdr:rowOff>142875</xdr:rowOff>
    </xdr:to>
    <xdr:pic>
      <xdr:nvPicPr>
        <xdr:cNvPr id="535547" name="Picture 4" descr="logo">
          <a:extLst>
            <a:ext uri="{FF2B5EF4-FFF2-40B4-BE49-F238E27FC236}">
              <a16:creationId xmlns="" xmlns:a16="http://schemas.microsoft.com/office/drawing/2014/main" id="{00000000-0008-0000-0700-0000FB2B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52400" y="0"/>
          <a:ext cx="0" cy="9505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590550</xdr:colOff>
      <xdr:row>37</xdr:row>
      <xdr:rowOff>38100</xdr:rowOff>
    </xdr:from>
    <xdr:to>
      <xdr:col>21</xdr:col>
      <xdr:colOff>276225</xdr:colOff>
      <xdr:row>39</xdr:row>
      <xdr:rowOff>180975</xdr:rowOff>
    </xdr:to>
    <xdr:pic>
      <xdr:nvPicPr>
        <xdr:cNvPr id="535548" name="Picture 8" descr="sas.png">
          <a:extLst>
            <a:ext uri="{FF2B5EF4-FFF2-40B4-BE49-F238E27FC236}">
              <a16:creationId xmlns="" xmlns:a16="http://schemas.microsoft.com/office/drawing/2014/main" id="{00000000-0008-0000-0700-0000FC2B08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1471910" y="6751320"/>
          <a:ext cx="935355" cy="5086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438150</xdr:colOff>
      <xdr:row>42</xdr:row>
      <xdr:rowOff>171450</xdr:rowOff>
    </xdr:from>
    <xdr:to>
      <xdr:col>23</xdr:col>
      <xdr:colOff>0</xdr:colOff>
      <xdr:row>45</xdr:row>
      <xdr:rowOff>142875</xdr:rowOff>
    </xdr:to>
    <xdr:pic>
      <xdr:nvPicPr>
        <xdr:cNvPr id="535549" name="Picture 6" descr="C:\Users\Adm Elektro\Downloads\ttd pak iqbal.jpg">
          <a:extLst>
            <a:ext uri="{FF2B5EF4-FFF2-40B4-BE49-F238E27FC236}">
              <a16:creationId xmlns="" xmlns:a16="http://schemas.microsoft.com/office/drawing/2014/main" id="{00000000-0008-0000-0700-0000FD2B08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10694670" y="7806690"/>
          <a:ext cx="2686050" cy="520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7</xdr:col>
      <xdr:colOff>19582</xdr:colOff>
      <xdr:row>12</xdr:row>
      <xdr:rowOff>0</xdr:rowOff>
    </xdr:from>
    <xdr:ext cx="1820499" cy="718466"/>
    <xdr:sp macro="" textlink="">
      <xdr:nvSpPr>
        <xdr:cNvPr id="6" name="Rectangle 5">
          <a:extLst>
            <a:ext uri="{FF2B5EF4-FFF2-40B4-BE49-F238E27FC236}">
              <a16:creationId xmlns="" xmlns:a16="http://schemas.microsoft.com/office/drawing/2014/main" id="{00000000-0008-0000-0700-000006000000}"/>
            </a:ext>
          </a:extLst>
        </xdr:cNvPr>
        <xdr:cNvSpPr/>
      </xdr:nvSpPr>
      <xdr:spPr>
        <a:xfrm>
          <a:off x="3554730" y="2289810"/>
          <a:ext cx="1820545" cy="718185"/>
        </a:xfrm>
        <a:prstGeom prst="rect">
          <a:avLst/>
        </a:prstGeom>
        <a:noFill/>
      </xdr:spPr>
      <xdr:txBody>
        <a:bodyPr wrap="none" lIns="91440" tIns="45720" rIns="91440" bIns="45720">
          <a:spAutoFit/>
        </a:bodyPr>
        <a:lstStyle/>
        <a:p>
          <a:pPr algn="ctr"/>
          <a:r>
            <a:rPr lang="id-ID" sz="4000" b="1" cap="none" spc="0">
              <a:ln w="17780" cmpd="sng">
                <a:solidFill>
                  <a:srgbClr val="FFFFFF"/>
                </a:solidFill>
                <a:prstDash val="solid"/>
                <a:miter lim="800000"/>
              </a:ln>
              <a:gradFill rotWithShape="1">
                <a:gsLst>
                  <a:gs pos="0">
                    <a:srgbClr val="000000">
                      <a:tint val="92000"/>
                      <a:shade val="100000"/>
                      <a:satMod val="150000"/>
                    </a:srgbClr>
                  </a:gs>
                  <a:gs pos="49000">
                    <a:srgbClr val="000000">
                      <a:tint val="89000"/>
                      <a:shade val="90000"/>
                      <a:satMod val="150000"/>
                    </a:srgbClr>
                  </a:gs>
                  <a:gs pos="50000">
                    <a:srgbClr val="000000">
                      <a:tint val="100000"/>
                      <a:shade val="75000"/>
                      <a:satMod val="150000"/>
                    </a:srgbClr>
                  </a:gs>
                  <a:gs pos="95000">
                    <a:srgbClr val="000000">
                      <a:shade val="47000"/>
                      <a:satMod val="150000"/>
                    </a:srgbClr>
                  </a:gs>
                  <a:gs pos="100000">
                    <a:srgbClr val="000000">
                      <a:shade val="39000"/>
                      <a:satMod val="150000"/>
                    </a:srgbClr>
                  </a:gs>
                </a:gsLst>
                <a:lin ang="5400000"/>
              </a:gradFill>
              <a:effectLst>
                <a:outerShdw blurRad="50800" algn="tl" rotWithShape="0">
                  <a:srgbClr val="000000"/>
                </a:outerShdw>
              </a:effectLst>
            </a:rPr>
            <a:t>Revisi</a:t>
          </a:r>
          <a:r>
            <a:rPr lang="en-US" sz="4000" b="1" cap="none" spc="0">
              <a:ln w="17780" cmpd="sng">
                <a:solidFill>
                  <a:srgbClr val="FFFFFF"/>
                </a:solidFill>
                <a:prstDash val="solid"/>
                <a:miter lim="800000"/>
              </a:ln>
              <a:gradFill rotWithShape="1">
                <a:gsLst>
                  <a:gs pos="0">
                    <a:srgbClr val="000000">
                      <a:tint val="92000"/>
                      <a:shade val="100000"/>
                      <a:satMod val="150000"/>
                    </a:srgbClr>
                  </a:gs>
                  <a:gs pos="49000">
                    <a:srgbClr val="000000">
                      <a:tint val="89000"/>
                      <a:shade val="90000"/>
                      <a:satMod val="150000"/>
                    </a:srgbClr>
                  </a:gs>
                  <a:gs pos="50000">
                    <a:srgbClr val="000000">
                      <a:tint val="100000"/>
                      <a:shade val="75000"/>
                      <a:satMod val="150000"/>
                    </a:srgbClr>
                  </a:gs>
                  <a:gs pos="95000">
                    <a:srgbClr val="000000">
                      <a:shade val="47000"/>
                      <a:satMod val="150000"/>
                    </a:srgbClr>
                  </a:gs>
                  <a:gs pos="100000">
                    <a:srgbClr val="000000">
                      <a:shade val="39000"/>
                      <a:satMod val="150000"/>
                    </a:srgbClr>
                  </a:gs>
                </a:gsLst>
                <a:lin ang="5400000"/>
              </a:gradFill>
              <a:effectLst>
                <a:outerShdw blurRad="50800" algn="tl" rotWithShape="0">
                  <a:srgbClr val="000000"/>
                </a:outerShdw>
              </a:effectLst>
            </a:rPr>
            <a:t> II</a:t>
          </a:r>
        </a:p>
      </xdr:txBody>
    </xdr:sp>
    <xdr:clientData/>
  </xdr:oneCellAnchor>
  <xdr:twoCellAnchor editAs="oneCell">
    <xdr:from>
      <xdr:col>7</xdr:col>
      <xdr:colOff>457200</xdr:colOff>
      <xdr:row>46</xdr:row>
      <xdr:rowOff>19050</xdr:rowOff>
    </xdr:from>
    <xdr:to>
      <xdr:col>9</xdr:col>
      <xdr:colOff>466725</xdr:colOff>
      <xdr:row>49</xdr:row>
      <xdr:rowOff>9525</xdr:rowOff>
    </xdr:to>
    <xdr:pic>
      <xdr:nvPicPr>
        <xdr:cNvPr id="535551" name="Picture 1">
          <a:extLst>
            <a:ext uri="{FF2B5EF4-FFF2-40B4-BE49-F238E27FC236}">
              <a16:creationId xmlns="" xmlns:a16="http://schemas.microsoft.com/office/drawing/2014/main" id="{00000000-0008-0000-0700-0000FF2B0800}"/>
            </a:ext>
          </a:extLst>
        </xdr:cNvPr>
        <xdr:cNvPicPr>
          <a:picLocks noChangeAspect="1"/>
        </xdr:cNvPicPr>
      </xdr:nvPicPr>
      <xdr:blipFill>
        <a:blip xmlns:r="http://schemas.openxmlformats.org/officeDocument/2006/relationships" r:embed="rId4" cstate="print">
          <a:grayscl/>
          <a:extLst>
            <a:ext uri="{28A0092B-C50C-407E-A947-70E740481C1C}">
              <a14:useLocalDpi xmlns:a14="http://schemas.microsoft.com/office/drawing/2010/main" val="0"/>
            </a:ext>
          </a:extLst>
        </a:blip>
        <a:srcRect l="6801" t="18182" r="7458" b="14285"/>
        <a:stretch>
          <a:fillRect/>
        </a:stretch>
      </xdr:blipFill>
      <xdr:spPr>
        <a:xfrm>
          <a:off x="3992880" y="8385810"/>
          <a:ext cx="1259205" cy="5391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11</xdr:col>
      <xdr:colOff>57150</xdr:colOff>
      <xdr:row>5</xdr:row>
      <xdr:rowOff>85725</xdr:rowOff>
    </xdr:to>
    <xdr:grpSp>
      <xdr:nvGrpSpPr>
        <xdr:cNvPr id="543744" name="Group 7">
          <a:extLst>
            <a:ext uri="{FF2B5EF4-FFF2-40B4-BE49-F238E27FC236}">
              <a16:creationId xmlns="" xmlns:a16="http://schemas.microsoft.com/office/drawing/2014/main" id="{00000000-0008-0000-0700-0000004C0800}"/>
            </a:ext>
          </a:extLst>
        </xdr:cNvPr>
        <xdr:cNvGrpSpPr/>
      </xdr:nvGrpSpPr>
      <xdr:grpSpPr>
        <a:xfrm>
          <a:off x="0" y="0"/>
          <a:ext cx="6134100" cy="1085850"/>
          <a:chOff x="85726" y="104775"/>
          <a:chExt cx="6134099" cy="1085850"/>
        </a:xfrm>
      </xdr:grpSpPr>
      <xdr:sp macro="" textlink="">
        <xdr:nvSpPr>
          <xdr:cNvPr id="9" name="Text Box 6">
            <a:extLst>
              <a:ext uri="{FF2B5EF4-FFF2-40B4-BE49-F238E27FC236}">
                <a16:creationId xmlns="" xmlns:a16="http://schemas.microsoft.com/office/drawing/2014/main" id="{00000000-0008-0000-0700-000009000000}"/>
              </a:ext>
            </a:extLst>
          </xdr:cNvPr>
          <xdr:cNvSpPr txBox="1">
            <a:spLocks noChangeArrowheads="1"/>
          </xdr:cNvSpPr>
        </xdr:nvSpPr>
        <xdr:spPr>
          <a:xfrm>
            <a:off x="1152526" y="104775"/>
            <a:ext cx="5067299" cy="1019175"/>
          </a:xfrm>
          <a:prstGeom prst="rect">
            <a:avLst/>
          </a:prstGeom>
          <a:solidFill>
            <a:srgbClr val="FFFFFF"/>
          </a:solidFill>
          <a:ln w="9525">
            <a:noFill/>
            <a:miter lim="800000"/>
          </a:ln>
        </xdr:spPr>
        <xdr:txBody>
          <a:bodyPr vertOverflow="clip" wrap="square" lIns="91440" tIns="45720" rIns="91440" bIns="45720" anchor="t" upright="1"/>
          <a:lstStyle/>
          <a:p>
            <a:pPr algn="ctr" rtl="1">
              <a:defRPr sz="1000"/>
            </a:pPr>
            <a:r>
              <a:rPr lang="id-ID" sz="1300" b="1" i="0">
                <a:latin typeface="Arial Narrow" panose="020B0606020202030204" pitchFamily="34" charset="0"/>
                <a:ea typeface="+mn-ea"/>
                <a:cs typeface="Arial" panose="020B0604020202020204" pitchFamily="7" charset="0"/>
              </a:rPr>
              <a:t>KEMENTERIAN </a:t>
            </a:r>
            <a:r>
              <a:rPr lang="en-US" sz="1300" b="1" i="0">
                <a:latin typeface="Arial Narrow" panose="020B0606020202030204" pitchFamily="34" charset="0"/>
                <a:ea typeface="+mn-ea"/>
                <a:cs typeface="Arial" panose="020B0604020202020204" pitchFamily="7" charset="0"/>
              </a:rPr>
              <a:t>RISET, TEKNOLOGI DAN </a:t>
            </a:r>
            <a:r>
              <a:rPr lang="id-ID" sz="1300" b="1" i="0">
                <a:latin typeface="Arial Narrow" panose="020B0606020202030204" pitchFamily="34" charset="0"/>
                <a:ea typeface="+mn-ea"/>
                <a:cs typeface="Arial" panose="020B0604020202020204" pitchFamily="7" charset="0"/>
              </a:rPr>
              <a:t>PENDI</a:t>
            </a:r>
            <a:r>
              <a:rPr lang="en-US" sz="1300" b="1" i="0">
                <a:latin typeface="Arial Narrow" panose="020B0606020202030204" pitchFamily="34" charset="0"/>
                <a:ea typeface="+mn-ea"/>
                <a:cs typeface="Arial" panose="020B0604020202020204" pitchFamily="7" charset="0"/>
              </a:rPr>
              <a:t>DIKAN</a:t>
            </a:r>
            <a:r>
              <a:rPr lang="en-US" sz="1300" b="1" i="0" baseline="0">
                <a:latin typeface="Arial Narrow" panose="020B0606020202030204" pitchFamily="34" charset="0"/>
                <a:ea typeface="+mn-ea"/>
                <a:cs typeface="Arial" panose="020B0604020202020204" pitchFamily="7" charset="0"/>
              </a:rPr>
              <a:t> TINGGI</a:t>
            </a:r>
          </a:p>
          <a:p>
            <a:pPr algn="ctr" rtl="1">
              <a:defRPr sz="1000"/>
            </a:pPr>
            <a:r>
              <a:rPr lang="en-US" sz="1300" b="0" i="0" strike="noStrike">
                <a:solidFill>
                  <a:srgbClr val="000000"/>
                </a:solidFill>
                <a:latin typeface="Arial" panose="020B0604020202020204" pitchFamily="7" charset="0"/>
                <a:cs typeface="Arial" panose="020B0604020202020204" pitchFamily="7" charset="0"/>
              </a:rPr>
              <a:t>UNIVERSITAS MATARAM</a:t>
            </a:r>
          </a:p>
          <a:p>
            <a:pPr algn="ctr" rtl="1">
              <a:defRPr sz="1000"/>
            </a:pPr>
            <a:r>
              <a:rPr lang="en-US" sz="1300" b="0" i="0" strike="noStrike">
                <a:solidFill>
                  <a:srgbClr val="000000"/>
                </a:solidFill>
                <a:latin typeface="Arial" panose="020B0604020202020204" pitchFamily="7" charset="0"/>
                <a:cs typeface="Arial" panose="020B0604020202020204" pitchFamily="7" charset="0"/>
              </a:rPr>
              <a:t>FAKULTAS TEKNIK </a:t>
            </a:r>
          </a:p>
          <a:p>
            <a:pPr algn="ctr" rtl="1">
              <a:defRPr sz="1000"/>
            </a:pPr>
            <a:r>
              <a:rPr lang="en-US" sz="1400" b="1" i="0" strike="noStrike">
                <a:solidFill>
                  <a:srgbClr val="000000"/>
                </a:solidFill>
                <a:latin typeface="Arial" panose="020B0604020202020204" pitchFamily="7" charset="0"/>
                <a:cs typeface="Arial" panose="020B0604020202020204" pitchFamily="7" charset="0"/>
              </a:rPr>
              <a:t>JURUSAN TEKNIK ELEKTRO</a:t>
            </a:r>
            <a:r>
              <a:rPr lang="en-US" sz="1200" b="1" i="0" strike="noStrike">
                <a:solidFill>
                  <a:srgbClr val="000000"/>
                </a:solidFill>
                <a:latin typeface="Arial" panose="020B0604020202020204" pitchFamily="7" charset="0"/>
                <a:cs typeface="Arial" panose="020B0604020202020204" pitchFamily="7" charset="0"/>
              </a:rPr>
              <a:t> </a:t>
            </a:r>
            <a:endParaRPr lang="en-US" sz="800" b="1" i="0" strike="noStrike">
              <a:solidFill>
                <a:srgbClr val="000000"/>
              </a:solidFill>
              <a:latin typeface="Arial" panose="020B0604020202020204" pitchFamily="7" charset="0"/>
              <a:cs typeface="Arial" panose="020B0604020202020204" pitchFamily="7" charset="0"/>
            </a:endParaRPr>
          </a:p>
          <a:p>
            <a:pPr algn="ctr" rtl="1">
              <a:defRPr sz="1000"/>
            </a:pPr>
            <a:r>
              <a:rPr lang="en-US" sz="900" b="0" i="0" strike="noStrike">
                <a:solidFill>
                  <a:srgbClr val="000000"/>
                </a:solidFill>
                <a:latin typeface="Arial" panose="020B0604020202020204" pitchFamily="7" charset="0"/>
                <a:cs typeface="Arial" panose="020B0604020202020204" pitchFamily="7" charset="0"/>
              </a:rPr>
              <a:t>Jalan Majapahit No. 62 Mataram 83125 Telepon (0370) 636755, 636126  Fax. (0370) 636523</a:t>
            </a:r>
          </a:p>
          <a:p>
            <a:pPr algn="ctr" rtl="1">
              <a:defRPr sz="1000"/>
            </a:pPr>
            <a:endParaRPr lang="en-US" sz="900" b="0" i="0" strike="noStrike">
              <a:solidFill>
                <a:srgbClr val="000000"/>
              </a:solidFill>
              <a:latin typeface="Arial Narrow" panose="020B0606020202030204"/>
            </a:endParaRPr>
          </a:p>
        </xdr:txBody>
      </xdr:sp>
      <xdr:sp macro="" textlink="">
        <xdr:nvSpPr>
          <xdr:cNvPr id="543746" name="Line 7">
            <a:extLst>
              <a:ext uri="{FF2B5EF4-FFF2-40B4-BE49-F238E27FC236}">
                <a16:creationId xmlns="" xmlns:a16="http://schemas.microsoft.com/office/drawing/2014/main" id="{00000000-0008-0000-0700-0000024C0800}"/>
              </a:ext>
            </a:extLst>
          </xdr:cNvPr>
          <xdr:cNvSpPr>
            <a:spLocks noChangeShapeType="1"/>
          </xdr:cNvSpPr>
        </xdr:nvSpPr>
        <xdr:spPr>
          <a:xfrm>
            <a:off x="114300" y="1190625"/>
            <a:ext cx="6105525" cy="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pic>
        <xdr:nvPicPr>
          <xdr:cNvPr id="543747" name="Picture 10" descr="Logo Unram HP.png">
            <a:extLst>
              <a:ext uri="{FF2B5EF4-FFF2-40B4-BE49-F238E27FC236}">
                <a16:creationId xmlns="" xmlns:a16="http://schemas.microsoft.com/office/drawing/2014/main" id="{00000000-0008-0000-0700-0000034C08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a:xfrm>
            <a:off x="85726" y="123826"/>
            <a:ext cx="942974" cy="9730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19</xdr:col>
      <xdr:colOff>285750</xdr:colOff>
      <xdr:row>202</xdr:row>
      <xdr:rowOff>76200</xdr:rowOff>
    </xdr:from>
    <xdr:to>
      <xdr:col>22</xdr:col>
      <xdr:colOff>771525</xdr:colOff>
      <xdr:row>339</xdr:row>
      <xdr:rowOff>685800</xdr:rowOff>
    </xdr:to>
    <xdr:pic>
      <xdr:nvPicPr>
        <xdr:cNvPr id="535833" name="Picture 1" descr="priyatna.png">
          <a:extLst>
            <a:ext uri="{FF2B5EF4-FFF2-40B4-BE49-F238E27FC236}">
              <a16:creationId xmlns="" xmlns:a16="http://schemas.microsoft.com/office/drawing/2014/main" id="{00000000-0008-0000-0800-0000192D08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753850" y="975360"/>
          <a:ext cx="1750695"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22</xdr:col>
      <xdr:colOff>171450</xdr:colOff>
      <xdr:row>350</xdr:row>
      <xdr:rowOff>85725</xdr:rowOff>
    </xdr:from>
    <xdr:to>
      <xdr:col>23</xdr:col>
      <xdr:colOff>190500</xdr:colOff>
      <xdr:row>353</xdr:row>
      <xdr:rowOff>133350</xdr:rowOff>
    </xdr:to>
    <xdr:pic>
      <xdr:nvPicPr>
        <xdr:cNvPr id="535834" name="Picture 5" descr="priyatna.png">
          <a:extLst>
            <a:ext uri="{FF2B5EF4-FFF2-40B4-BE49-F238E27FC236}">
              <a16:creationId xmlns="" xmlns:a16="http://schemas.microsoft.com/office/drawing/2014/main" id="{00000000-0008-0000-0800-00001A2D08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2904470" y="4272915"/>
          <a:ext cx="1093470" cy="550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658121</xdr:colOff>
      <xdr:row>376</xdr:row>
      <xdr:rowOff>110378</xdr:rowOff>
    </xdr:from>
    <xdr:ext cx="2507940" cy="1125501"/>
    <xdr:sp macro="" textlink="">
      <xdr:nvSpPr>
        <xdr:cNvPr id="4" name="Rectangle 3">
          <a:extLst>
            <a:ext uri="{FF2B5EF4-FFF2-40B4-BE49-F238E27FC236}">
              <a16:creationId xmlns="" xmlns:a16="http://schemas.microsoft.com/office/drawing/2014/main" id="{00000000-0008-0000-0800-000004000000}"/>
            </a:ext>
          </a:extLst>
        </xdr:cNvPr>
        <xdr:cNvSpPr/>
      </xdr:nvSpPr>
      <xdr:spPr>
        <a:xfrm rot="20917786">
          <a:off x="1983740" y="8655685"/>
          <a:ext cx="2507615" cy="1125855"/>
        </a:xfrm>
        <a:prstGeom prst="rect">
          <a:avLst/>
        </a:prstGeom>
        <a:noFill/>
      </xdr:spPr>
      <xdr:txBody>
        <a:bodyPr wrap="square" lIns="91440" tIns="45720" rIns="91440" bIns="45720">
          <a:spAutoFit/>
        </a:bodyPr>
        <a:lstStyle/>
        <a:p>
          <a:pPr algn="ctr"/>
          <a:r>
            <a:rPr lang="id-ID" sz="6600" b="1" cap="none" spc="0">
              <a:ln w="31550" cmpd="sng">
                <a:gradFill>
                  <a:gsLst>
                    <a:gs pos="25000">
                      <a:schemeClr val="accent1">
                        <a:shade val="25000"/>
                        <a:satMod val="190000"/>
                      </a:schemeClr>
                    </a:gs>
                    <a:gs pos="80000">
                      <a:schemeClr val="accent1">
                        <a:tint val="75000"/>
                        <a:satMod val="190000"/>
                      </a:schemeClr>
                    </a:gs>
                  </a:gsLst>
                  <a:lin ang="5400000"/>
                </a:gradFill>
                <a:prstDash val="solid"/>
              </a:ln>
              <a:solidFill>
                <a:srgbClr val="FFFFFF"/>
              </a:solidFill>
              <a:effectLst>
                <a:outerShdw blurRad="41275" dist="12700" dir="12000000" algn="tl" rotWithShape="0">
                  <a:srgbClr val="000000">
                    <a:alpha val="40000"/>
                  </a:srgbClr>
                </a:outerShdw>
              </a:effectLst>
            </a:rPr>
            <a:t>REVISI</a:t>
          </a:r>
          <a:endParaRPr lang="en-US" sz="6600" b="1" cap="none" spc="0">
            <a:ln w="31550" cmpd="sng">
              <a:gradFill>
                <a:gsLst>
                  <a:gs pos="25000">
                    <a:schemeClr val="accent1">
                      <a:shade val="25000"/>
                      <a:satMod val="190000"/>
                    </a:schemeClr>
                  </a:gs>
                  <a:gs pos="80000">
                    <a:schemeClr val="accent1">
                      <a:tint val="75000"/>
                      <a:satMod val="190000"/>
                    </a:schemeClr>
                  </a:gs>
                </a:gsLst>
                <a:lin ang="5400000"/>
              </a:gradFill>
              <a:prstDash val="solid"/>
            </a:ln>
            <a:solidFill>
              <a:srgbClr val="FFFFFF"/>
            </a:solidFill>
            <a:effectLst>
              <a:outerShdw blurRad="41275" dist="12700" dir="12000000" algn="tl" rotWithShape="0">
                <a:srgbClr val="000000">
                  <a:alpha val="40000"/>
                </a:srgbClr>
              </a:outerShdw>
            </a:effectLst>
          </a:endParaRPr>
        </a:p>
      </xdr:txBody>
    </xdr:sp>
    <xdr:clientData/>
  </xdr:oneCellAnchor>
  <xdr:oneCellAnchor>
    <xdr:from>
      <xdr:col>5</xdr:col>
      <xdr:colOff>1067931</xdr:colOff>
      <xdr:row>378</xdr:row>
      <xdr:rowOff>114714</xdr:rowOff>
    </xdr:from>
    <xdr:ext cx="1135504" cy="530658"/>
    <xdr:sp macro="" textlink="">
      <xdr:nvSpPr>
        <xdr:cNvPr id="5" name="Rectangle 4">
          <a:extLst>
            <a:ext uri="{FF2B5EF4-FFF2-40B4-BE49-F238E27FC236}">
              <a16:creationId xmlns="" xmlns:a16="http://schemas.microsoft.com/office/drawing/2014/main" id="{00000000-0008-0000-0800-000005000000}"/>
            </a:ext>
          </a:extLst>
        </xdr:cNvPr>
        <xdr:cNvSpPr/>
      </xdr:nvSpPr>
      <xdr:spPr>
        <a:xfrm>
          <a:off x="5212715" y="8995410"/>
          <a:ext cx="1135380" cy="530860"/>
        </a:xfrm>
        <a:prstGeom prst="rect">
          <a:avLst/>
        </a:prstGeom>
        <a:noFill/>
      </xdr:spPr>
      <xdr:txBody>
        <a:bodyPr wrap="none" lIns="91440" tIns="45720" rIns="91440" bIns="45720">
          <a:spAutoFit/>
        </a:bodyPr>
        <a:lstStyle/>
        <a:p>
          <a:pPr algn="ctr"/>
          <a:r>
            <a:rPr lang="id-ID" sz="2800" b="1" cap="none" spc="0">
              <a:ln w="17780" cmpd="sng">
                <a:solidFill>
                  <a:srgbClr val="FFFFFF"/>
                </a:solidFill>
                <a:prstDash val="solid"/>
                <a:miter lim="800000"/>
              </a:ln>
              <a:gradFill rotWithShape="1">
                <a:gsLst>
                  <a:gs pos="0">
                    <a:srgbClr val="000000">
                      <a:tint val="92000"/>
                      <a:shade val="100000"/>
                      <a:satMod val="150000"/>
                    </a:srgbClr>
                  </a:gs>
                  <a:gs pos="49000">
                    <a:srgbClr val="000000">
                      <a:tint val="89000"/>
                      <a:shade val="90000"/>
                      <a:satMod val="150000"/>
                    </a:srgbClr>
                  </a:gs>
                  <a:gs pos="50000">
                    <a:srgbClr val="000000">
                      <a:tint val="100000"/>
                      <a:shade val="75000"/>
                      <a:satMod val="150000"/>
                    </a:srgbClr>
                  </a:gs>
                  <a:gs pos="95000">
                    <a:srgbClr val="000000">
                      <a:shade val="47000"/>
                      <a:satMod val="150000"/>
                    </a:srgbClr>
                  </a:gs>
                  <a:gs pos="100000">
                    <a:srgbClr val="000000">
                      <a:shade val="39000"/>
                      <a:satMod val="150000"/>
                    </a:srgbClr>
                  </a:gs>
                </a:gsLst>
                <a:lin ang="5400000"/>
              </a:gradFill>
              <a:effectLst>
                <a:outerShdw blurRad="50800" algn="tl" rotWithShape="0">
                  <a:srgbClr val="000000"/>
                </a:outerShdw>
              </a:effectLst>
            </a:rPr>
            <a:t>REVISI</a:t>
          </a:r>
          <a:endParaRPr lang="en-US" sz="2800" b="1" cap="none" spc="0">
            <a:ln w="17780" cmpd="sng">
              <a:solidFill>
                <a:srgbClr val="FFFFFF"/>
              </a:solidFill>
              <a:prstDash val="solid"/>
              <a:miter lim="800000"/>
            </a:ln>
            <a:gradFill rotWithShape="1">
              <a:gsLst>
                <a:gs pos="0">
                  <a:srgbClr val="000000">
                    <a:tint val="92000"/>
                    <a:shade val="100000"/>
                    <a:satMod val="150000"/>
                  </a:srgbClr>
                </a:gs>
                <a:gs pos="49000">
                  <a:srgbClr val="000000">
                    <a:tint val="89000"/>
                    <a:shade val="90000"/>
                    <a:satMod val="150000"/>
                  </a:srgbClr>
                </a:gs>
                <a:gs pos="50000">
                  <a:srgbClr val="000000">
                    <a:tint val="100000"/>
                    <a:shade val="75000"/>
                    <a:satMod val="150000"/>
                  </a:srgbClr>
                </a:gs>
                <a:gs pos="95000">
                  <a:srgbClr val="000000">
                    <a:shade val="47000"/>
                    <a:satMod val="150000"/>
                  </a:srgbClr>
                </a:gs>
                <a:gs pos="100000">
                  <a:srgbClr val="000000">
                    <a:shade val="39000"/>
                    <a:satMod val="150000"/>
                  </a:srgbClr>
                </a:gs>
              </a:gsLst>
              <a:lin ang="5400000"/>
            </a:gradFill>
            <a:effectLst>
              <a:outerShdw blurRad="50800" algn="tl" rotWithShape="0">
                <a:srgbClr val="000000"/>
              </a:outerShdw>
            </a:effectLst>
          </a:endParaRPr>
        </a:p>
      </xdr:txBody>
    </xdr:sp>
    <xdr:clientData/>
  </xdr:oneCellAnchor>
</xdr:wsDr>
</file>

<file path=xl/drawings/drawing8.xml><?xml version="1.0" encoding="utf-8"?>
<xdr:wsDr xmlns:xdr="http://schemas.openxmlformats.org/drawingml/2006/spreadsheetDrawing" xmlns:a="http://schemas.openxmlformats.org/drawingml/2006/main">
  <xdr:twoCellAnchor editAs="oneCell">
    <xdr:from>
      <xdr:col>23</xdr:col>
      <xdr:colOff>752475</xdr:colOff>
      <xdr:row>215</xdr:row>
      <xdr:rowOff>19050</xdr:rowOff>
    </xdr:from>
    <xdr:to>
      <xdr:col>24</xdr:col>
      <xdr:colOff>523877</xdr:colOff>
      <xdr:row>217</xdr:row>
      <xdr:rowOff>133352</xdr:rowOff>
    </xdr:to>
    <xdr:pic>
      <xdr:nvPicPr>
        <xdr:cNvPr id="541767" name="Picture 8" descr="sas.png">
          <a:extLst>
            <a:ext uri="{FF2B5EF4-FFF2-40B4-BE49-F238E27FC236}">
              <a16:creationId xmlns="" xmlns:a16="http://schemas.microsoft.com/office/drawing/2014/main" id="{00000000-0008-0000-0900-0000474408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8392775" y="2583180"/>
          <a:ext cx="10287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12</xdr:col>
      <xdr:colOff>47625</xdr:colOff>
      <xdr:row>244</xdr:row>
      <xdr:rowOff>142875</xdr:rowOff>
    </xdr:from>
    <xdr:ext cx="1419226" cy="655885"/>
    <xdr:sp macro="" textlink="">
      <xdr:nvSpPr>
        <xdr:cNvPr id="3" name="Rectangle 2">
          <a:extLst>
            <a:ext uri="{FF2B5EF4-FFF2-40B4-BE49-F238E27FC236}">
              <a16:creationId xmlns="" xmlns:a16="http://schemas.microsoft.com/office/drawing/2014/main" id="{00000000-0008-0000-0900-000003000000}"/>
            </a:ext>
          </a:extLst>
        </xdr:cNvPr>
        <xdr:cNvSpPr/>
      </xdr:nvSpPr>
      <xdr:spPr>
        <a:xfrm>
          <a:off x="11866245" y="8216265"/>
          <a:ext cx="1419225" cy="655320"/>
        </a:xfrm>
        <a:prstGeom prst="rect">
          <a:avLst/>
        </a:prstGeom>
        <a:ln>
          <a:solidFill>
            <a:schemeClr val="tx1">
              <a:lumMod val="50000"/>
              <a:lumOff val="50000"/>
            </a:schemeClr>
          </a:solidFill>
        </a:ln>
      </xdr:spPr>
      <xdr:style>
        <a:lnRef idx="2">
          <a:schemeClr val="dk1"/>
        </a:lnRef>
        <a:fillRef idx="1">
          <a:schemeClr val="lt1"/>
        </a:fillRef>
        <a:effectRef idx="0">
          <a:schemeClr val="dk1"/>
        </a:effectRef>
        <a:fontRef idx="minor">
          <a:schemeClr val="dk1"/>
        </a:fontRef>
      </xdr:style>
      <xdr:txBody>
        <a:bodyPr wrap="square" lIns="91440" tIns="45720" rIns="91440" bIns="45720">
          <a:spAutoFit/>
        </a:bodyPr>
        <a:lstStyle/>
        <a:p>
          <a:pPr algn="ctr"/>
          <a:r>
            <a:rPr lang="id-ID" sz="3600" b="1" cap="none" spc="0">
              <a:ln w="10541" cmpd="sng">
                <a:solidFill>
                  <a:srgbClr val="7D7D7D">
                    <a:tint val="100000"/>
                    <a:shade val="100000"/>
                    <a:satMod val="110000"/>
                  </a:srgbClr>
                </a:solidFill>
                <a:prstDash val="solid"/>
              </a:ln>
              <a:solidFill>
                <a:schemeClr val="tx1">
                  <a:lumMod val="65000"/>
                  <a:lumOff val="35000"/>
                </a:schemeClr>
              </a:solidFill>
              <a:effectLst/>
            </a:rPr>
            <a:t>Revisi</a:t>
          </a:r>
          <a:endParaRPr lang="en-US" sz="3600" b="1" cap="none" spc="0">
            <a:ln w="10541" cmpd="sng">
              <a:solidFill>
                <a:srgbClr val="7D7D7D">
                  <a:tint val="100000"/>
                  <a:shade val="100000"/>
                  <a:satMod val="110000"/>
                </a:srgbClr>
              </a:solidFill>
              <a:prstDash val="solid"/>
            </a:ln>
            <a:solidFill>
              <a:schemeClr val="tx1">
                <a:lumMod val="65000"/>
                <a:lumOff val="35000"/>
              </a:schemeClr>
            </a:solidFill>
            <a:effectLst/>
          </a:endParaRPr>
        </a:p>
      </xdr:txBody>
    </xdr:sp>
    <xdr:clientData/>
  </xdr:oneCellAnchor>
  <xdr:twoCellAnchor editAs="oneCell">
    <xdr:from>
      <xdr:col>17</xdr:col>
      <xdr:colOff>87407</xdr:colOff>
      <xdr:row>217</xdr:row>
      <xdr:rowOff>7844</xdr:rowOff>
    </xdr:from>
    <xdr:to>
      <xdr:col>22</xdr:col>
      <xdr:colOff>812428</xdr:colOff>
      <xdr:row>218</xdr:row>
      <xdr:rowOff>169769</xdr:rowOff>
    </xdr:to>
    <xdr:pic>
      <xdr:nvPicPr>
        <xdr:cNvPr id="541769" name="Picture 6" descr="C:\Users\Adm Elektro\Downloads\ttd pak iqbal.jpg">
          <a:extLst>
            <a:ext uri="{FF2B5EF4-FFF2-40B4-BE49-F238E27FC236}">
              <a16:creationId xmlns="" xmlns:a16="http://schemas.microsoft.com/office/drawing/2014/main" id="{00000000-0008-0000-0900-0000494408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4725015" y="2914650"/>
          <a:ext cx="265303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229143</xdr:colOff>
      <xdr:row>235</xdr:row>
      <xdr:rowOff>5042</xdr:rowOff>
    </xdr:from>
    <xdr:ext cx="1820499" cy="718466"/>
    <xdr:sp macro="" textlink="">
      <xdr:nvSpPr>
        <xdr:cNvPr id="5" name="Rectangle 4">
          <a:extLst>
            <a:ext uri="{FF2B5EF4-FFF2-40B4-BE49-F238E27FC236}">
              <a16:creationId xmlns="" xmlns:a16="http://schemas.microsoft.com/office/drawing/2014/main" id="{00000000-0008-0000-0900-000005000000}"/>
            </a:ext>
          </a:extLst>
        </xdr:cNvPr>
        <xdr:cNvSpPr/>
      </xdr:nvSpPr>
      <xdr:spPr>
        <a:xfrm>
          <a:off x="9159240" y="6569075"/>
          <a:ext cx="1820545" cy="718820"/>
        </a:xfrm>
        <a:prstGeom prst="rect">
          <a:avLst/>
        </a:prstGeom>
        <a:noFill/>
      </xdr:spPr>
      <xdr:txBody>
        <a:bodyPr wrap="none" lIns="91440" tIns="45720" rIns="91440" bIns="45720">
          <a:spAutoFit/>
        </a:bodyPr>
        <a:lstStyle/>
        <a:p>
          <a:pPr algn="ctr"/>
          <a:r>
            <a:rPr lang="id-ID" sz="4000" b="1" cap="none" spc="0">
              <a:ln w="17780" cmpd="sng">
                <a:solidFill>
                  <a:srgbClr val="FFFFFF"/>
                </a:solidFill>
                <a:prstDash val="solid"/>
                <a:miter lim="800000"/>
              </a:ln>
              <a:gradFill rotWithShape="1">
                <a:gsLst>
                  <a:gs pos="0">
                    <a:srgbClr val="000000">
                      <a:tint val="92000"/>
                      <a:shade val="100000"/>
                      <a:satMod val="150000"/>
                    </a:srgbClr>
                  </a:gs>
                  <a:gs pos="49000">
                    <a:srgbClr val="000000">
                      <a:tint val="89000"/>
                      <a:shade val="90000"/>
                      <a:satMod val="150000"/>
                    </a:srgbClr>
                  </a:gs>
                  <a:gs pos="50000">
                    <a:srgbClr val="000000">
                      <a:tint val="100000"/>
                      <a:shade val="75000"/>
                      <a:satMod val="150000"/>
                    </a:srgbClr>
                  </a:gs>
                  <a:gs pos="95000">
                    <a:srgbClr val="000000">
                      <a:shade val="47000"/>
                      <a:satMod val="150000"/>
                    </a:srgbClr>
                  </a:gs>
                  <a:gs pos="100000">
                    <a:srgbClr val="000000">
                      <a:shade val="39000"/>
                      <a:satMod val="150000"/>
                    </a:srgbClr>
                  </a:gs>
                </a:gsLst>
                <a:lin ang="5400000"/>
              </a:gradFill>
              <a:effectLst>
                <a:outerShdw blurRad="50800" algn="tl" rotWithShape="0">
                  <a:srgbClr val="000000"/>
                </a:outerShdw>
              </a:effectLst>
            </a:rPr>
            <a:t>Revisi</a:t>
          </a:r>
          <a:r>
            <a:rPr lang="en-US" sz="4000" b="1" cap="none" spc="0">
              <a:ln w="17780" cmpd="sng">
                <a:solidFill>
                  <a:srgbClr val="FFFFFF"/>
                </a:solidFill>
                <a:prstDash val="solid"/>
                <a:miter lim="800000"/>
              </a:ln>
              <a:gradFill rotWithShape="1">
                <a:gsLst>
                  <a:gs pos="0">
                    <a:srgbClr val="000000">
                      <a:tint val="92000"/>
                      <a:shade val="100000"/>
                      <a:satMod val="150000"/>
                    </a:srgbClr>
                  </a:gs>
                  <a:gs pos="49000">
                    <a:srgbClr val="000000">
                      <a:tint val="89000"/>
                      <a:shade val="90000"/>
                      <a:satMod val="150000"/>
                    </a:srgbClr>
                  </a:gs>
                  <a:gs pos="50000">
                    <a:srgbClr val="000000">
                      <a:tint val="100000"/>
                      <a:shade val="75000"/>
                      <a:satMod val="150000"/>
                    </a:srgbClr>
                  </a:gs>
                  <a:gs pos="95000">
                    <a:srgbClr val="000000">
                      <a:shade val="47000"/>
                      <a:satMod val="150000"/>
                    </a:srgbClr>
                  </a:gs>
                  <a:gs pos="100000">
                    <a:srgbClr val="000000">
                      <a:shade val="39000"/>
                      <a:satMod val="150000"/>
                    </a:srgbClr>
                  </a:gs>
                </a:gsLst>
                <a:lin ang="5400000"/>
              </a:gradFill>
              <a:effectLst>
                <a:outerShdw blurRad="50800" algn="tl" rotWithShape="0">
                  <a:srgbClr val="000000"/>
                </a:outerShdw>
              </a:effectLst>
            </a:rPr>
            <a:t> II</a:t>
          </a:r>
        </a:p>
      </xdr:txBody>
    </xdr:sp>
    <xdr:clientData/>
  </xdr:oneCellAnchor>
  <xdr:oneCellAnchor>
    <xdr:from>
      <xdr:col>16</xdr:col>
      <xdr:colOff>27439</xdr:colOff>
      <xdr:row>206</xdr:row>
      <xdr:rowOff>176742</xdr:rowOff>
    </xdr:from>
    <xdr:ext cx="2749625" cy="1174750"/>
    <xdr:sp macro="" textlink="">
      <xdr:nvSpPr>
        <xdr:cNvPr id="6" name="Rectangle 5">
          <a:extLst>
            <a:ext uri="{FF2B5EF4-FFF2-40B4-BE49-F238E27FC236}">
              <a16:creationId xmlns="" xmlns:a16="http://schemas.microsoft.com/office/drawing/2014/main" id="{00000000-0008-0000-0900-000006000000}"/>
            </a:ext>
          </a:extLst>
        </xdr:cNvPr>
        <xdr:cNvSpPr/>
      </xdr:nvSpPr>
      <xdr:spPr>
        <a:xfrm>
          <a:off x="14345285" y="1026160"/>
          <a:ext cx="2749550" cy="1174750"/>
        </a:xfrm>
        <a:prstGeom prst="rect">
          <a:avLst/>
        </a:prstGeom>
        <a:noFill/>
      </xdr:spPr>
      <xdr:txBody>
        <a:bodyPr wrap="square" lIns="91440" tIns="45720" rIns="91440" bIns="45720">
          <a:noAutofit/>
        </a:bodyPr>
        <a:lstStyle/>
        <a:p>
          <a:pPr algn="ctr"/>
          <a:r>
            <a:rPr lang="id-ID" sz="5400" b="1" cap="none" spc="0">
              <a:ln w="17780" cmpd="sng">
                <a:solidFill>
                  <a:srgbClr val="FFFFFF"/>
                </a:solidFill>
                <a:prstDash val="solid"/>
                <a:miter lim="800000"/>
              </a:ln>
              <a:gradFill rotWithShape="1">
                <a:gsLst>
                  <a:gs pos="0">
                    <a:srgbClr val="000000">
                      <a:tint val="92000"/>
                      <a:shade val="100000"/>
                      <a:satMod val="150000"/>
                    </a:srgbClr>
                  </a:gs>
                  <a:gs pos="49000">
                    <a:srgbClr val="000000">
                      <a:tint val="89000"/>
                      <a:shade val="90000"/>
                      <a:satMod val="150000"/>
                    </a:srgbClr>
                  </a:gs>
                  <a:gs pos="50000">
                    <a:srgbClr val="000000">
                      <a:tint val="100000"/>
                      <a:shade val="75000"/>
                      <a:satMod val="150000"/>
                    </a:srgbClr>
                  </a:gs>
                  <a:gs pos="95000">
                    <a:srgbClr val="000000">
                      <a:shade val="47000"/>
                      <a:satMod val="150000"/>
                    </a:srgbClr>
                  </a:gs>
                  <a:gs pos="100000">
                    <a:srgbClr val="000000">
                      <a:shade val="39000"/>
                      <a:satMod val="150000"/>
                    </a:srgbClr>
                  </a:gs>
                </a:gsLst>
                <a:lin ang="5400000"/>
              </a:gradFill>
              <a:effectLst>
                <a:outerShdw blurRad="50800" algn="tl" rotWithShape="0">
                  <a:srgbClr val="000000"/>
                </a:outerShdw>
              </a:effectLst>
            </a:rPr>
            <a:t>Revisi</a:t>
          </a:r>
          <a:endParaRPr lang="en-US" sz="5400" b="1" cap="none" spc="0">
            <a:ln w="17780" cmpd="sng">
              <a:solidFill>
                <a:srgbClr val="FFFFFF"/>
              </a:solidFill>
              <a:prstDash val="solid"/>
              <a:miter lim="800000"/>
            </a:ln>
            <a:gradFill rotWithShape="1">
              <a:gsLst>
                <a:gs pos="0">
                  <a:srgbClr val="000000">
                    <a:tint val="92000"/>
                    <a:shade val="100000"/>
                    <a:satMod val="150000"/>
                  </a:srgbClr>
                </a:gs>
                <a:gs pos="49000">
                  <a:srgbClr val="000000">
                    <a:tint val="89000"/>
                    <a:shade val="90000"/>
                    <a:satMod val="150000"/>
                  </a:srgbClr>
                </a:gs>
                <a:gs pos="50000">
                  <a:srgbClr val="000000">
                    <a:tint val="100000"/>
                    <a:shade val="75000"/>
                    <a:satMod val="150000"/>
                  </a:srgbClr>
                </a:gs>
                <a:gs pos="95000">
                  <a:srgbClr val="000000">
                    <a:shade val="47000"/>
                    <a:satMod val="150000"/>
                  </a:srgbClr>
                </a:gs>
                <a:gs pos="100000">
                  <a:srgbClr val="000000">
                    <a:shade val="39000"/>
                    <a:satMod val="150000"/>
                  </a:srgbClr>
                </a:gs>
              </a:gsLst>
              <a:lin ang="5400000"/>
            </a:gradFill>
            <a:effectLst>
              <a:outerShdw blurRad="50800" algn="tl" rotWithShape="0">
                <a:srgbClr val="000000"/>
              </a:outerShdw>
            </a:effectLst>
          </a:endParaRPr>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0</xdr:col>
      <xdr:colOff>152400</xdr:colOff>
      <xdr:row>0</xdr:row>
      <xdr:rowOff>0</xdr:rowOff>
    </xdr:from>
    <xdr:to>
      <xdr:col>0</xdr:col>
      <xdr:colOff>152400</xdr:colOff>
      <xdr:row>4</xdr:row>
      <xdr:rowOff>142875</xdr:rowOff>
    </xdr:to>
    <xdr:pic>
      <xdr:nvPicPr>
        <xdr:cNvPr id="540461" name="Picture 4" descr="logo">
          <a:extLst>
            <a:ext uri="{FF2B5EF4-FFF2-40B4-BE49-F238E27FC236}">
              <a16:creationId xmlns="" xmlns:a16="http://schemas.microsoft.com/office/drawing/2014/main" id="{00000000-0008-0000-0A00-00002D3F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52400" y="0"/>
          <a:ext cx="0" cy="9963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152400</xdr:colOff>
      <xdr:row>57</xdr:row>
      <xdr:rowOff>0</xdr:rowOff>
    </xdr:from>
    <xdr:to>
      <xdr:col>0</xdr:col>
      <xdr:colOff>152400</xdr:colOff>
      <xdr:row>61</xdr:row>
      <xdr:rowOff>142875</xdr:rowOff>
    </xdr:to>
    <xdr:pic>
      <xdr:nvPicPr>
        <xdr:cNvPr id="540462" name="Picture 4" descr="logo">
          <a:extLst>
            <a:ext uri="{FF2B5EF4-FFF2-40B4-BE49-F238E27FC236}">
              <a16:creationId xmlns="" xmlns:a16="http://schemas.microsoft.com/office/drawing/2014/main" id="{00000000-0008-0000-0A00-00002E3F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52400" y="10681335"/>
          <a:ext cx="0" cy="9505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152400</xdr:colOff>
      <xdr:row>114</xdr:row>
      <xdr:rowOff>0</xdr:rowOff>
    </xdr:from>
    <xdr:to>
      <xdr:col>0</xdr:col>
      <xdr:colOff>152400</xdr:colOff>
      <xdr:row>118</xdr:row>
      <xdr:rowOff>142875</xdr:rowOff>
    </xdr:to>
    <xdr:pic>
      <xdr:nvPicPr>
        <xdr:cNvPr id="540463" name="Picture 4" descr="logo">
          <a:extLst>
            <a:ext uri="{FF2B5EF4-FFF2-40B4-BE49-F238E27FC236}">
              <a16:creationId xmlns="" xmlns:a16="http://schemas.microsoft.com/office/drawing/2014/main" id="{00000000-0008-0000-0A00-00002F3F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52400" y="21372195"/>
          <a:ext cx="0" cy="9505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9524</xdr:colOff>
      <xdr:row>0</xdr:row>
      <xdr:rowOff>133350</xdr:rowOff>
    </xdr:from>
    <xdr:to>
      <xdr:col>12</xdr:col>
      <xdr:colOff>76200</xdr:colOff>
      <xdr:row>6</xdr:row>
      <xdr:rowOff>57150</xdr:rowOff>
    </xdr:to>
    <xdr:grpSp>
      <xdr:nvGrpSpPr>
        <xdr:cNvPr id="18" name="Group 9">
          <a:extLst>
            <a:ext uri="{FF2B5EF4-FFF2-40B4-BE49-F238E27FC236}">
              <a16:creationId xmlns="" xmlns:a16="http://schemas.microsoft.com/office/drawing/2014/main" id="{00000000-0008-0000-0A00-000012000000}"/>
            </a:ext>
          </a:extLst>
        </xdr:cNvPr>
        <xdr:cNvGrpSpPr/>
      </xdr:nvGrpSpPr>
      <xdr:grpSpPr>
        <a:xfrm>
          <a:off x="9524" y="133350"/>
          <a:ext cx="6261736" cy="1112520"/>
          <a:chOff x="-19050" y="104775"/>
          <a:chExt cx="6105525" cy="1085850"/>
        </a:xfrm>
      </xdr:grpSpPr>
      <xdr:sp macro="" textlink="">
        <xdr:nvSpPr>
          <xdr:cNvPr id="19" name="Text Box 6">
            <a:extLst>
              <a:ext uri="{FF2B5EF4-FFF2-40B4-BE49-F238E27FC236}">
                <a16:creationId xmlns="" xmlns:a16="http://schemas.microsoft.com/office/drawing/2014/main" id="{00000000-0008-0000-0A00-000013000000}"/>
              </a:ext>
            </a:extLst>
          </xdr:cNvPr>
          <xdr:cNvSpPr txBox="1">
            <a:spLocks noChangeArrowheads="1"/>
          </xdr:cNvSpPr>
        </xdr:nvSpPr>
        <xdr:spPr>
          <a:xfrm>
            <a:off x="819151" y="104775"/>
            <a:ext cx="4952999" cy="1047750"/>
          </a:xfrm>
          <a:prstGeom prst="rect">
            <a:avLst/>
          </a:prstGeom>
          <a:noFill/>
          <a:ln w="9525">
            <a:noFill/>
            <a:miter lim="800000"/>
          </a:ln>
        </xdr:spPr>
        <xdr:txBody>
          <a:bodyPr vertOverflow="clip" wrap="square" lIns="91440" tIns="45720" rIns="91440" bIns="45720" anchor="t" upright="1"/>
          <a:lstStyle/>
          <a:p>
            <a:pPr algn="ctr" rtl="1">
              <a:defRPr sz="1000"/>
            </a:pPr>
            <a:r>
              <a:rPr lang="id-ID" sz="1300" b="1" i="0">
                <a:latin typeface="Arial Narrow" panose="020B0606020202030204" pitchFamily="34" charset="0"/>
                <a:ea typeface="+mn-ea"/>
                <a:cs typeface="Arial" panose="020B0604020202020204" pitchFamily="7" charset="0"/>
              </a:rPr>
              <a:t>KEMENTERIAN PENDI</a:t>
            </a:r>
            <a:r>
              <a:rPr lang="en-US" sz="1300" b="1" i="0">
                <a:latin typeface="Arial Narrow" panose="020B0606020202030204" pitchFamily="34" charset="0"/>
                <a:ea typeface="+mn-ea"/>
                <a:cs typeface="Arial" panose="020B0604020202020204" pitchFamily="7" charset="0"/>
              </a:rPr>
              <a:t>DIKAN,</a:t>
            </a:r>
            <a:r>
              <a:rPr lang="en-US" sz="1300" b="1" i="0" baseline="0">
                <a:latin typeface="Arial Narrow" panose="020B0606020202030204" pitchFamily="34" charset="0"/>
                <a:ea typeface="+mn-ea"/>
                <a:cs typeface="Arial" panose="020B0604020202020204" pitchFamily="7" charset="0"/>
              </a:rPr>
              <a:t> KEBUDAYAAN, RISET DAN TEKNOLOGI</a:t>
            </a:r>
          </a:p>
          <a:p>
            <a:pPr algn="ctr" rtl="1">
              <a:defRPr sz="1000"/>
            </a:pPr>
            <a:r>
              <a:rPr lang="en-US" sz="1300" b="0" i="0" strike="noStrike">
                <a:solidFill>
                  <a:srgbClr val="000000"/>
                </a:solidFill>
                <a:latin typeface="Arial" panose="020B0604020202020204" pitchFamily="7" charset="0"/>
                <a:cs typeface="Arial" panose="020B0604020202020204" pitchFamily="7" charset="0"/>
              </a:rPr>
              <a:t>UNIVERSITAS MATARAM</a:t>
            </a:r>
          </a:p>
          <a:p>
            <a:pPr algn="ctr" rtl="1">
              <a:defRPr sz="1000"/>
            </a:pPr>
            <a:r>
              <a:rPr lang="en-US" sz="1300" b="0" i="0" strike="noStrike">
                <a:solidFill>
                  <a:srgbClr val="000000"/>
                </a:solidFill>
                <a:latin typeface="Arial" panose="020B0604020202020204" pitchFamily="7" charset="0"/>
                <a:cs typeface="Arial" panose="020B0604020202020204" pitchFamily="7" charset="0"/>
              </a:rPr>
              <a:t>FAKULTAS TEKNIK </a:t>
            </a:r>
          </a:p>
          <a:p>
            <a:pPr algn="ctr" rtl="1">
              <a:defRPr sz="1000"/>
            </a:pPr>
            <a:r>
              <a:rPr lang="en-US" sz="1400" b="1" i="0" strike="noStrike">
                <a:solidFill>
                  <a:srgbClr val="000000"/>
                </a:solidFill>
                <a:latin typeface="Arial" panose="020B0604020202020204" pitchFamily="7" charset="0"/>
                <a:cs typeface="Arial" panose="020B0604020202020204" pitchFamily="7" charset="0"/>
              </a:rPr>
              <a:t>JURUSAN TEKNIK ELEKTRO</a:t>
            </a:r>
            <a:r>
              <a:rPr lang="en-US" sz="1200" b="1" i="0" strike="noStrike">
                <a:solidFill>
                  <a:srgbClr val="000000"/>
                </a:solidFill>
                <a:latin typeface="Arial" panose="020B0604020202020204" pitchFamily="7" charset="0"/>
                <a:cs typeface="Arial" panose="020B0604020202020204" pitchFamily="7" charset="0"/>
              </a:rPr>
              <a:t> </a:t>
            </a:r>
            <a:endParaRPr lang="en-US" sz="800" b="1" i="0" strike="noStrike">
              <a:solidFill>
                <a:srgbClr val="000000"/>
              </a:solidFill>
              <a:latin typeface="Arial" panose="020B0604020202020204" pitchFamily="7" charset="0"/>
              <a:cs typeface="Arial" panose="020B0604020202020204" pitchFamily="7" charset="0"/>
            </a:endParaRPr>
          </a:p>
          <a:p>
            <a:pPr algn="ctr" rtl="1">
              <a:defRPr sz="1000"/>
            </a:pPr>
            <a:r>
              <a:rPr lang="en-US" sz="900" b="0" i="0" strike="noStrike">
                <a:solidFill>
                  <a:srgbClr val="000000"/>
                </a:solidFill>
                <a:latin typeface="Arial" panose="020B0604020202020204" pitchFamily="7" charset="0"/>
                <a:cs typeface="Arial" panose="020B0604020202020204" pitchFamily="7" charset="0"/>
              </a:rPr>
              <a:t>Jalan Majapahit No. 62 Mataram 83125 Telepon (0370) 636755, 636126  Fax. (0370) 636523</a:t>
            </a:r>
          </a:p>
          <a:p>
            <a:pPr algn="ctr" rtl="1">
              <a:defRPr sz="1000"/>
            </a:pPr>
            <a:endParaRPr lang="en-US" sz="900" b="0" i="0" strike="noStrike">
              <a:solidFill>
                <a:srgbClr val="000000"/>
              </a:solidFill>
              <a:latin typeface="Arial Narrow" panose="020B0606020202030204"/>
            </a:endParaRPr>
          </a:p>
        </xdr:txBody>
      </xdr:sp>
      <xdr:sp macro="" textlink="">
        <xdr:nvSpPr>
          <xdr:cNvPr id="20" name="Line 7">
            <a:extLst>
              <a:ext uri="{FF2B5EF4-FFF2-40B4-BE49-F238E27FC236}">
                <a16:creationId xmlns="" xmlns:a16="http://schemas.microsoft.com/office/drawing/2014/main" id="{00000000-0008-0000-0A00-000014000000}"/>
              </a:ext>
            </a:extLst>
          </xdr:cNvPr>
          <xdr:cNvSpPr>
            <a:spLocks noChangeShapeType="1"/>
          </xdr:cNvSpPr>
        </xdr:nvSpPr>
        <xdr:spPr>
          <a:xfrm>
            <a:off x="-19050" y="1190625"/>
            <a:ext cx="6105525" cy="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pic>
        <xdr:nvPicPr>
          <xdr:cNvPr id="21" name="Picture 12" descr="Logo Unram HP.png">
            <a:extLst>
              <a:ext uri="{FF2B5EF4-FFF2-40B4-BE49-F238E27FC236}">
                <a16:creationId xmlns="" xmlns:a16="http://schemas.microsoft.com/office/drawing/2014/main" id="{00000000-0008-0000-0A00-00001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 y="123826"/>
            <a:ext cx="942974" cy="9730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0</xdr:col>
      <xdr:colOff>0</xdr:colOff>
      <xdr:row>57</xdr:row>
      <xdr:rowOff>85725</xdr:rowOff>
    </xdr:from>
    <xdr:to>
      <xdr:col>12</xdr:col>
      <xdr:colOff>66676</xdr:colOff>
      <xdr:row>63</xdr:row>
      <xdr:rowOff>9525</xdr:rowOff>
    </xdr:to>
    <xdr:grpSp>
      <xdr:nvGrpSpPr>
        <xdr:cNvPr id="22" name="Group 9">
          <a:extLst>
            <a:ext uri="{FF2B5EF4-FFF2-40B4-BE49-F238E27FC236}">
              <a16:creationId xmlns="" xmlns:a16="http://schemas.microsoft.com/office/drawing/2014/main" id="{00000000-0008-0000-0A00-000016000000}"/>
            </a:ext>
          </a:extLst>
        </xdr:cNvPr>
        <xdr:cNvGrpSpPr/>
      </xdr:nvGrpSpPr>
      <xdr:grpSpPr>
        <a:xfrm>
          <a:off x="0" y="10753725"/>
          <a:ext cx="6261736" cy="1082040"/>
          <a:chOff x="-19050" y="104775"/>
          <a:chExt cx="6105525" cy="1085850"/>
        </a:xfrm>
      </xdr:grpSpPr>
      <xdr:sp macro="" textlink="">
        <xdr:nvSpPr>
          <xdr:cNvPr id="23" name="Text Box 6">
            <a:extLst>
              <a:ext uri="{FF2B5EF4-FFF2-40B4-BE49-F238E27FC236}">
                <a16:creationId xmlns="" xmlns:a16="http://schemas.microsoft.com/office/drawing/2014/main" id="{00000000-0008-0000-0A00-000017000000}"/>
              </a:ext>
            </a:extLst>
          </xdr:cNvPr>
          <xdr:cNvSpPr txBox="1">
            <a:spLocks noChangeArrowheads="1"/>
          </xdr:cNvSpPr>
        </xdr:nvSpPr>
        <xdr:spPr>
          <a:xfrm>
            <a:off x="838201" y="104775"/>
            <a:ext cx="4952999" cy="1038225"/>
          </a:xfrm>
          <a:prstGeom prst="rect">
            <a:avLst/>
          </a:prstGeom>
          <a:noFill/>
          <a:ln w="9525">
            <a:noFill/>
            <a:miter lim="800000"/>
          </a:ln>
        </xdr:spPr>
        <xdr:txBody>
          <a:bodyPr vertOverflow="clip" wrap="square" lIns="91440" tIns="45720" rIns="91440" bIns="45720" anchor="t" upright="1"/>
          <a:lstStyle/>
          <a:p>
            <a:pPr algn="ctr" rtl="1"/>
            <a:r>
              <a:rPr lang="id-ID" sz="1300" b="1" i="0">
                <a:effectLst/>
                <a:latin typeface="Arial Narrow" panose="020B0606020202030204" pitchFamily="34" charset="0"/>
                <a:ea typeface="+mn-ea"/>
                <a:cs typeface="+mn-cs"/>
              </a:rPr>
              <a:t>KEMENTERIAN PENDI</a:t>
            </a:r>
            <a:r>
              <a:rPr lang="en-US" sz="1300" b="1" i="0">
                <a:effectLst/>
                <a:latin typeface="Arial Narrow" panose="020B0606020202030204" pitchFamily="34" charset="0"/>
                <a:ea typeface="+mn-ea"/>
                <a:cs typeface="+mn-cs"/>
              </a:rPr>
              <a:t>DIKAN,</a:t>
            </a:r>
            <a:r>
              <a:rPr lang="en-US" sz="1300" b="1" i="0" baseline="0">
                <a:effectLst/>
                <a:latin typeface="Arial Narrow" panose="020B0606020202030204" pitchFamily="34" charset="0"/>
                <a:ea typeface="+mn-ea"/>
                <a:cs typeface="+mn-cs"/>
              </a:rPr>
              <a:t> KEBUDAYAAN, RISET DAN TEKNOLOGI</a:t>
            </a:r>
            <a:endParaRPr lang="en-US" sz="1300">
              <a:effectLst/>
              <a:latin typeface="Arial Narrow" panose="020B0606020202030204" pitchFamily="34" charset="0"/>
            </a:endParaRPr>
          </a:p>
          <a:p>
            <a:pPr algn="ctr" rtl="1">
              <a:defRPr sz="1000"/>
            </a:pPr>
            <a:r>
              <a:rPr lang="en-US" sz="1300" b="0" i="0" strike="noStrike">
                <a:solidFill>
                  <a:srgbClr val="000000"/>
                </a:solidFill>
                <a:latin typeface="Arial" panose="020B0604020202020204" pitchFamily="7" charset="0"/>
                <a:cs typeface="Arial" panose="020B0604020202020204" pitchFamily="7" charset="0"/>
              </a:rPr>
              <a:t>UNIVERSITAS MATARAM</a:t>
            </a:r>
          </a:p>
          <a:p>
            <a:pPr algn="ctr" rtl="1">
              <a:defRPr sz="1000"/>
            </a:pPr>
            <a:r>
              <a:rPr lang="en-US" sz="1300" b="0" i="0" strike="noStrike">
                <a:solidFill>
                  <a:srgbClr val="000000"/>
                </a:solidFill>
                <a:latin typeface="Arial" panose="020B0604020202020204" pitchFamily="7" charset="0"/>
                <a:cs typeface="Arial" panose="020B0604020202020204" pitchFamily="7" charset="0"/>
              </a:rPr>
              <a:t>FAKULTAS TEKNIK </a:t>
            </a:r>
          </a:p>
          <a:p>
            <a:pPr algn="ctr" rtl="1">
              <a:defRPr sz="1000"/>
            </a:pPr>
            <a:r>
              <a:rPr lang="en-US" sz="1400" b="1" i="0" strike="noStrike">
                <a:solidFill>
                  <a:srgbClr val="000000"/>
                </a:solidFill>
                <a:latin typeface="Arial" panose="020B0604020202020204" pitchFamily="7" charset="0"/>
                <a:cs typeface="Arial" panose="020B0604020202020204" pitchFamily="7" charset="0"/>
              </a:rPr>
              <a:t>JURUSAN TEKNIK ELEKTRO</a:t>
            </a:r>
            <a:r>
              <a:rPr lang="en-US" sz="1200" b="1" i="0" strike="noStrike">
                <a:solidFill>
                  <a:srgbClr val="000000"/>
                </a:solidFill>
                <a:latin typeface="Arial" panose="020B0604020202020204" pitchFamily="7" charset="0"/>
                <a:cs typeface="Arial" panose="020B0604020202020204" pitchFamily="7" charset="0"/>
              </a:rPr>
              <a:t> </a:t>
            </a:r>
            <a:endParaRPr lang="en-US" sz="800" b="1" i="0" strike="noStrike">
              <a:solidFill>
                <a:srgbClr val="000000"/>
              </a:solidFill>
              <a:latin typeface="Arial" panose="020B0604020202020204" pitchFamily="7" charset="0"/>
              <a:cs typeface="Arial" panose="020B0604020202020204" pitchFamily="7" charset="0"/>
            </a:endParaRPr>
          </a:p>
          <a:p>
            <a:pPr algn="ctr" rtl="1">
              <a:defRPr sz="1000"/>
            </a:pPr>
            <a:r>
              <a:rPr lang="en-US" sz="900" b="0" i="0" strike="noStrike">
                <a:solidFill>
                  <a:srgbClr val="000000"/>
                </a:solidFill>
                <a:latin typeface="Arial" panose="020B0604020202020204" pitchFamily="7" charset="0"/>
                <a:cs typeface="Arial" panose="020B0604020202020204" pitchFamily="7" charset="0"/>
              </a:rPr>
              <a:t>Jalan Majapahit No. 62 Mataram 83125 Telepon (0370) 636755, 636126  Fax. (0370) 636523</a:t>
            </a:r>
          </a:p>
          <a:p>
            <a:pPr algn="ctr" rtl="1">
              <a:defRPr sz="1000"/>
            </a:pPr>
            <a:endParaRPr lang="en-US" sz="900" b="0" i="0" strike="noStrike">
              <a:solidFill>
                <a:srgbClr val="000000"/>
              </a:solidFill>
              <a:latin typeface="Arial Narrow" panose="020B0606020202030204"/>
            </a:endParaRPr>
          </a:p>
        </xdr:txBody>
      </xdr:sp>
      <xdr:sp macro="" textlink="">
        <xdr:nvSpPr>
          <xdr:cNvPr id="24" name="Line 7">
            <a:extLst>
              <a:ext uri="{FF2B5EF4-FFF2-40B4-BE49-F238E27FC236}">
                <a16:creationId xmlns="" xmlns:a16="http://schemas.microsoft.com/office/drawing/2014/main" id="{00000000-0008-0000-0A00-000018000000}"/>
              </a:ext>
            </a:extLst>
          </xdr:cNvPr>
          <xdr:cNvSpPr>
            <a:spLocks noChangeShapeType="1"/>
          </xdr:cNvSpPr>
        </xdr:nvSpPr>
        <xdr:spPr>
          <a:xfrm>
            <a:off x="-19050" y="1190625"/>
            <a:ext cx="6105525" cy="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pic>
        <xdr:nvPicPr>
          <xdr:cNvPr id="25" name="Picture 12" descr="Logo Unram HP.png">
            <a:extLst>
              <a:ext uri="{FF2B5EF4-FFF2-40B4-BE49-F238E27FC236}">
                <a16:creationId xmlns="" xmlns:a16="http://schemas.microsoft.com/office/drawing/2014/main" id="{00000000-0008-0000-0A00-00001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 y="123826"/>
            <a:ext cx="942974" cy="9730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0</xdr:col>
      <xdr:colOff>19051</xdr:colOff>
      <xdr:row>114</xdr:row>
      <xdr:rowOff>85725</xdr:rowOff>
    </xdr:from>
    <xdr:to>
      <xdr:col>12</xdr:col>
      <xdr:colOff>104776</xdr:colOff>
      <xdr:row>120</xdr:row>
      <xdr:rowOff>9525</xdr:rowOff>
    </xdr:to>
    <xdr:grpSp>
      <xdr:nvGrpSpPr>
        <xdr:cNvPr id="30" name="Group 9">
          <a:extLst>
            <a:ext uri="{FF2B5EF4-FFF2-40B4-BE49-F238E27FC236}">
              <a16:creationId xmlns="" xmlns:a16="http://schemas.microsoft.com/office/drawing/2014/main" id="{00000000-0008-0000-0A00-00001E000000}"/>
            </a:ext>
          </a:extLst>
        </xdr:cNvPr>
        <xdr:cNvGrpSpPr/>
      </xdr:nvGrpSpPr>
      <xdr:grpSpPr>
        <a:xfrm>
          <a:off x="19051" y="21414105"/>
          <a:ext cx="6280785" cy="1082040"/>
          <a:chOff x="-38099" y="104775"/>
          <a:chExt cx="6124574" cy="1085850"/>
        </a:xfrm>
      </xdr:grpSpPr>
      <xdr:sp macro="" textlink="">
        <xdr:nvSpPr>
          <xdr:cNvPr id="31" name="Text Box 6">
            <a:extLst>
              <a:ext uri="{FF2B5EF4-FFF2-40B4-BE49-F238E27FC236}">
                <a16:creationId xmlns="" xmlns:a16="http://schemas.microsoft.com/office/drawing/2014/main" id="{00000000-0008-0000-0A00-00001F000000}"/>
              </a:ext>
            </a:extLst>
          </xdr:cNvPr>
          <xdr:cNvSpPr txBox="1">
            <a:spLocks noChangeArrowheads="1"/>
          </xdr:cNvSpPr>
        </xdr:nvSpPr>
        <xdr:spPr>
          <a:xfrm>
            <a:off x="800101" y="104775"/>
            <a:ext cx="4952999" cy="1057275"/>
          </a:xfrm>
          <a:prstGeom prst="rect">
            <a:avLst/>
          </a:prstGeom>
          <a:noFill/>
          <a:ln w="9525">
            <a:noFill/>
            <a:miter lim="800000"/>
          </a:ln>
        </xdr:spPr>
        <xdr:txBody>
          <a:bodyPr vertOverflow="clip" wrap="square" lIns="91440" tIns="45720" rIns="91440" bIns="45720" anchor="t" upright="1"/>
          <a:lstStyle/>
          <a:p>
            <a:pPr algn="ctr" rtl="1">
              <a:defRPr sz="1000"/>
            </a:pPr>
            <a:r>
              <a:rPr lang="id-ID" sz="1300" b="1" i="0">
                <a:latin typeface="Arial Narrow" panose="020B0606020202030204" pitchFamily="34" charset="0"/>
                <a:ea typeface="+mn-ea"/>
                <a:cs typeface="Arial" panose="020B0604020202020204" pitchFamily="7" charset="0"/>
              </a:rPr>
              <a:t>KEMENTERIAN PENDI</a:t>
            </a:r>
            <a:r>
              <a:rPr lang="en-US" sz="1300" b="1" i="0">
                <a:latin typeface="Arial Narrow" panose="020B0606020202030204" pitchFamily="34" charset="0"/>
                <a:ea typeface="+mn-ea"/>
                <a:cs typeface="Arial" panose="020B0604020202020204" pitchFamily="7" charset="0"/>
              </a:rPr>
              <a:t>DIKAN,</a:t>
            </a:r>
            <a:r>
              <a:rPr lang="en-US" sz="1300" b="1" i="0" baseline="0">
                <a:latin typeface="Arial Narrow" panose="020B0606020202030204" pitchFamily="34" charset="0"/>
                <a:ea typeface="+mn-ea"/>
                <a:cs typeface="Arial" panose="020B0604020202020204" pitchFamily="7" charset="0"/>
              </a:rPr>
              <a:t> KEBUDAYAAN, RISET DAN TEKNOLOGI</a:t>
            </a:r>
          </a:p>
          <a:p>
            <a:pPr algn="ctr" rtl="1">
              <a:defRPr sz="1000"/>
            </a:pPr>
            <a:r>
              <a:rPr lang="en-US" sz="1300" b="0" i="0" strike="noStrike">
                <a:solidFill>
                  <a:srgbClr val="000000"/>
                </a:solidFill>
                <a:latin typeface="Arial" panose="020B0604020202020204" pitchFamily="7" charset="0"/>
                <a:cs typeface="Arial" panose="020B0604020202020204" pitchFamily="7" charset="0"/>
              </a:rPr>
              <a:t>UNIVERSITAS MATARAM</a:t>
            </a:r>
          </a:p>
          <a:p>
            <a:pPr algn="ctr" rtl="1">
              <a:defRPr sz="1000"/>
            </a:pPr>
            <a:r>
              <a:rPr lang="en-US" sz="1300" b="0" i="0" strike="noStrike">
                <a:solidFill>
                  <a:srgbClr val="000000"/>
                </a:solidFill>
                <a:latin typeface="Arial" panose="020B0604020202020204" pitchFamily="7" charset="0"/>
                <a:cs typeface="Arial" panose="020B0604020202020204" pitchFamily="7" charset="0"/>
              </a:rPr>
              <a:t>FAKULTAS TEKNIK </a:t>
            </a:r>
          </a:p>
          <a:p>
            <a:pPr algn="ctr" rtl="1">
              <a:defRPr sz="1000"/>
            </a:pPr>
            <a:r>
              <a:rPr lang="en-US" sz="1400" b="1" i="0" strike="noStrike">
                <a:solidFill>
                  <a:srgbClr val="000000"/>
                </a:solidFill>
                <a:latin typeface="Arial" panose="020B0604020202020204" pitchFamily="7" charset="0"/>
                <a:cs typeface="Arial" panose="020B0604020202020204" pitchFamily="7" charset="0"/>
              </a:rPr>
              <a:t>JURUSAN TEKNIK ELEKTRO</a:t>
            </a:r>
            <a:r>
              <a:rPr lang="en-US" sz="1200" b="1" i="0" strike="noStrike">
                <a:solidFill>
                  <a:srgbClr val="000000"/>
                </a:solidFill>
                <a:latin typeface="Arial" panose="020B0604020202020204" pitchFamily="7" charset="0"/>
                <a:cs typeface="Arial" panose="020B0604020202020204" pitchFamily="7" charset="0"/>
              </a:rPr>
              <a:t> </a:t>
            </a:r>
            <a:endParaRPr lang="en-US" sz="800" b="1" i="0" strike="noStrike">
              <a:solidFill>
                <a:srgbClr val="000000"/>
              </a:solidFill>
              <a:latin typeface="Arial" panose="020B0604020202020204" pitchFamily="7" charset="0"/>
              <a:cs typeface="Arial" panose="020B0604020202020204" pitchFamily="7" charset="0"/>
            </a:endParaRPr>
          </a:p>
          <a:p>
            <a:pPr algn="ctr" rtl="1">
              <a:defRPr sz="1000"/>
            </a:pPr>
            <a:r>
              <a:rPr lang="en-US" sz="900" b="0" i="0" strike="noStrike">
                <a:solidFill>
                  <a:srgbClr val="000000"/>
                </a:solidFill>
                <a:latin typeface="Arial" panose="020B0604020202020204" pitchFamily="7" charset="0"/>
                <a:cs typeface="Arial" panose="020B0604020202020204" pitchFamily="7" charset="0"/>
              </a:rPr>
              <a:t>Jalan Majapahit No. 62 Mataram 83125 Telepon (0370) 636755, 636126  Fax. (0370) 636523</a:t>
            </a:r>
          </a:p>
          <a:p>
            <a:pPr algn="ctr" rtl="1">
              <a:defRPr sz="1000"/>
            </a:pPr>
            <a:endParaRPr lang="en-US" sz="900" b="0" i="0" strike="noStrike">
              <a:solidFill>
                <a:srgbClr val="000000"/>
              </a:solidFill>
              <a:latin typeface="Arial Narrow" panose="020B0606020202030204"/>
            </a:endParaRPr>
          </a:p>
        </xdr:txBody>
      </xdr:sp>
      <xdr:sp macro="" textlink="">
        <xdr:nvSpPr>
          <xdr:cNvPr id="32" name="Line 7">
            <a:extLst>
              <a:ext uri="{FF2B5EF4-FFF2-40B4-BE49-F238E27FC236}">
                <a16:creationId xmlns="" xmlns:a16="http://schemas.microsoft.com/office/drawing/2014/main" id="{00000000-0008-0000-0A00-000020000000}"/>
              </a:ext>
            </a:extLst>
          </xdr:cNvPr>
          <xdr:cNvSpPr>
            <a:spLocks noChangeShapeType="1"/>
          </xdr:cNvSpPr>
        </xdr:nvSpPr>
        <xdr:spPr>
          <a:xfrm>
            <a:off x="-19050" y="1190625"/>
            <a:ext cx="6105525" cy="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pic>
        <xdr:nvPicPr>
          <xdr:cNvPr id="33" name="Picture 12" descr="Logo Unram HP.png">
            <a:extLst>
              <a:ext uri="{FF2B5EF4-FFF2-40B4-BE49-F238E27FC236}">
                <a16:creationId xmlns="" xmlns:a16="http://schemas.microsoft.com/office/drawing/2014/main" id="{00000000-0008-0000-0A00-00002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38099" y="123826"/>
            <a:ext cx="942974" cy="9730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21</xdr:col>
      <xdr:colOff>457200</xdr:colOff>
      <xdr:row>2</xdr:row>
      <xdr:rowOff>76200</xdr:rowOff>
    </xdr:from>
    <xdr:to>
      <xdr:col>23</xdr:col>
      <xdr:colOff>142875</xdr:colOff>
      <xdr:row>5</xdr:row>
      <xdr:rowOff>0</xdr:rowOff>
    </xdr:to>
    <xdr:pic>
      <xdr:nvPicPr>
        <xdr:cNvPr id="536856" name="Picture 4" descr="logo">
          <a:extLst>
            <a:ext uri="{FF2B5EF4-FFF2-40B4-BE49-F238E27FC236}">
              <a16:creationId xmlns="" xmlns:a16="http://schemas.microsoft.com/office/drawing/2014/main" id="{00000000-0008-0000-0C00-0000183108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3578840" y="533400"/>
          <a:ext cx="93535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152400</xdr:colOff>
      <xdr:row>0</xdr:row>
      <xdr:rowOff>0</xdr:rowOff>
    </xdr:from>
    <xdr:to>
      <xdr:col>0</xdr:col>
      <xdr:colOff>152400</xdr:colOff>
      <xdr:row>3</xdr:row>
      <xdr:rowOff>142875</xdr:rowOff>
    </xdr:to>
    <xdr:pic>
      <xdr:nvPicPr>
        <xdr:cNvPr id="536857" name="Picture 4" descr="logo">
          <a:extLst>
            <a:ext uri="{FF2B5EF4-FFF2-40B4-BE49-F238E27FC236}">
              <a16:creationId xmlns="" xmlns:a16="http://schemas.microsoft.com/office/drawing/2014/main" id="{00000000-0008-0000-0C00-0000193108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52400" y="0"/>
          <a:ext cx="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152400</xdr:colOff>
      <xdr:row>0</xdr:row>
      <xdr:rowOff>0</xdr:rowOff>
    </xdr:from>
    <xdr:to>
      <xdr:col>0</xdr:col>
      <xdr:colOff>152400</xdr:colOff>
      <xdr:row>3</xdr:row>
      <xdr:rowOff>142875</xdr:rowOff>
    </xdr:to>
    <xdr:pic>
      <xdr:nvPicPr>
        <xdr:cNvPr id="536858" name="Picture 4" descr="logo">
          <a:extLst>
            <a:ext uri="{FF2B5EF4-FFF2-40B4-BE49-F238E27FC236}">
              <a16:creationId xmlns="" xmlns:a16="http://schemas.microsoft.com/office/drawing/2014/main" id="{00000000-0008-0000-0C00-00001A3108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52400" y="0"/>
          <a:ext cx="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57150</xdr:rowOff>
    </xdr:from>
    <xdr:to>
      <xdr:col>2</xdr:col>
      <xdr:colOff>295275</xdr:colOff>
      <xdr:row>3</xdr:row>
      <xdr:rowOff>209550</xdr:rowOff>
    </xdr:to>
    <xdr:pic>
      <xdr:nvPicPr>
        <xdr:cNvPr id="536859" name="Picture 2109" descr="Logo Unram BW">
          <a:extLst>
            <a:ext uri="{FF2B5EF4-FFF2-40B4-BE49-F238E27FC236}">
              <a16:creationId xmlns="" xmlns:a16="http://schemas.microsoft.com/office/drawing/2014/main" id="{00000000-0008-0000-0C00-00001B310800}"/>
            </a:ext>
          </a:extLst>
        </xdr:cNvPr>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a:xfrm>
          <a:off x="0" y="57150"/>
          <a:ext cx="721995"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21</xdr:col>
      <xdr:colOff>457200</xdr:colOff>
      <xdr:row>2</xdr:row>
      <xdr:rowOff>76200</xdr:rowOff>
    </xdr:from>
    <xdr:to>
      <xdr:col>23</xdr:col>
      <xdr:colOff>142875</xdr:colOff>
      <xdr:row>5</xdr:row>
      <xdr:rowOff>0</xdr:rowOff>
    </xdr:to>
    <xdr:pic>
      <xdr:nvPicPr>
        <xdr:cNvPr id="529045" name="Picture 4" descr="logo">
          <a:extLst>
            <a:ext uri="{FF2B5EF4-FFF2-40B4-BE49-F238E27FC236}">
              <a16:creationId xmlns="" xmlns:a16="http://schemas.microsoft.com/office/drawing/2014/main" id="{00000000-0008-0000-0D00-0000951208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3578840" y="533400"/>
          <a:ext cx="93535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152400</xdr:colOff>
      <xdr:row>0</xdr:row>
      <xdr:rowOff>0</xdr:rowOff>
    </xdr:from>
    <xdr:to>
      <xdr:col>0</xdr:col>
      <xdr:colOff>152400</xdr:colOff>
      <xdr:row>3</xdr:row>
      <xdr:rowOff>142875</xdr:rowOff>
    </xdr:to>
    <xdr:pic>
      <xdr:nvPicPr>
        <xdr:cNvPr id="529046" name="Picture 4" descr="logo">
          <a:extLst>
            <a:ext uri="{FF2B5EF4-FFF2-40B4-BE49-F238E27FC236}">
              <a16:creationId xmlns="" xmlns:a16="http://schemas.microsoft.com/office/drawing/2014/main" id="{00000000-0008-0000-0D00-0000961208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52400" y="0"/>
          <a:ext cx="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152400</xdr:colOff>
      <xdr:row>0</xdr:row>
      <xdr:rowOff>0</xdr:rowOff>
    </xdr:from>
    <xdr:to>
      <xdr:col>0</xdr:col>
      <xdr:colOff>152400</xdr:colOff>
      <xdr:row>3</xdr:row>
      <xdr:rowOff>142875</xdr:rowOff>
    </xdr:to>
    <xdr:pic>
      <xdr:nvPicPr>
        <xdr:cNvPr id="529047" name="Picture 4" descr="logo">
          <a:extLst>
            <a:ext uri="{FF2B5EF4-FFF2-40B4-BE49-F238E27FC236}">
              <a16:creationId xmlns="" xmlns:a16="http://schemas.microsoft.com/office/drawing/2014/main" id="{00000000-0008-0000-0D00-0000971208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52400" y="0"/>
          <a:ext cx="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57150</xdr:rowOff>
    </xdr:from>
    <xdr:to>
      <xdr:col>2</xdr:col>
      <xdr:colOff>295275</xdr:colOff>
      <xdr:row>3</xdr:row>
      <xdr:rowOff>209550</xdr:rowOff>
    </xdr:to>
    <xdr:pic>
      <xdr:nvPicPr>
        <xdr:cNvPr id="529048" name="Picture 2109" descr="Logo Unram BW">
          <a:extLst>
            <a:ext uri="{FF2B5EF4-FFF2-40B4-BE49-F238E27FC236}">
              <a16:creationId xmlns="" xmlns:a16="http://schemas.microsoft.com/office/drawing/2014/main" id="{00000000-0008-0000-0D00-000098120800}"/>
            </a:ext>
          </a:extLst>
        </xdr:cNvPr>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a:xfrm>
          <a:off x="0" y="57150"/>
          <a:ext cx="721995"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628650</xdr:colOff>
      <xdr:row>0</xdr:row>
      <xdr:rowOff>104775</xdr:rowOff>
    </xdr:from>
    <xdr:to>
      <xdr:col>8</xdr:col>
      <xdr:colOff>438150</xdr:colOff>
      <xdr:row>6</xdr:row>
      <xdr:rowOff>38100</xdr:rowOff>
    </xdr:to>
    <xdr:sp macro="" textlink="">
      <xdr:nvSpPr>
        <xdr:cNvPr id="7" name="Text Box 2">
          <a:extLst>
            <a:ext uri="{FF2B5EF4-FFF2-40B4-BE49-F238E27FC236}">
              <a16:creationId xmlns="" xmlns:a16="http://schemas.microsoft.com/office/drawing/2014/main" id="{00000000-0008-0000-0E00-000007000000}"/>
            </a:ext>
          </a:extLst>
        </xdr:cNvPr>
        <xdr:cNvSpPr txBox="1">
          <a:spLocks noChangeArrowheads="1"/>
        </xdr:cNvSpPr>
      </xdr:nvSpPr>
      <xdr:spPr>
        <a:xfrm>
          <a:off x="1101090" y="104775"/>
          <a:ext cx="4792980" cy="1122045"/>
        </a:xfrm>
        <a:prstGeom prst="rect">
          <a:avLst/>
        </a:prstGeom>
        <a:solidFill>
          <a:srgbClr val="FFFFFF"/>
        </a:solidFill>
        <a:ln w="9525">
          <a:noFill/>
          <a:miter lim="800000"/>
        </a:ln>
      </xdr:spPr>
      <xdr:txBody>
        <a:bodyPr vertOverflow="clip" wrap="square" lIns="91440" tIns="45720" rIns="91440" bIns="45720" anchor="t" upright="1"/>
        <a:lstStyle/>
        <a:p>
          <a:pPr algn="ctr" rtl="1">
            <a:defRPr sz="1000"/>
          </a:pPr>
          <a:r>
            <a:rPr lang="id-ID" sz="1300" b="1" i="0" strike="noStrike">
              <a:solidFill>
                <a:srgbClr val="000000"/>
              </a:solidFill>
              <a:latin typeface="Arial Narrow" panose="020B0606020202030204" pitchFamily="34" charset="0"/>
              <a:cs typeface="Arial" panose="020B0604020202020204" pitchFamily="7" charset="0"/>
            </a:rPr>
            <a:t>KEMENTERIAN RISET, TEKNOLOGI DAN PENDIDIKAN TINGG</a:t>
          </a:r>
          <a:r>
            <a:rPr lang="id-ID" sz="1300" b="0" i="0" strike="noStrike">
              <a:solidFill>
                <a:srgbClr val="000000"/>
              </a:solidFill>
              <a:latin typeface="Arial" panose="020B0604020202020204" pitchFamily="7" charset="0"/>
              <a:cs typeface="Arial" panose="020B0604020202020204" pitchFamily="7" charset="0"/>
            </a:rPr>
            <a:t>I</a:t>
          </a:r>
        </a:p>
        <a:p>
          <a:pPr algn="ctr" rtl="1">
            <a:defRPr sz="1000"/>
          </a:pPr>
          <a:r>
            <a:rPr lang="id-ID" sz="1600" b="0" i="0" strike="noStrike">
              <a:solidFill>
                <a:srgbClr val="000000"/>
              </a:solidFill>
              <a:latin typeface="Arial" panose="020B0604020202020204" pitchFamily="7" charset="0"/>
              <a:cs typeface="Arial" panose="020B0604020202020204" pitchFamily="7" charset="0"/>
            </a:rPr>
            <a:t>UNIVERSITAS MATARAM</a:t>
          </a:r>
        </a:p>
        <a:p>
          <a:pPr algn="ctr" rtl="1">
            <a:defRPr sz="1000"/>
          </a:pPr>
          <a:r>
            <a:rPr lang="id-ID" sz="1600" b="1" i="0" strike="noStrike">
              <a:solidFill>
                <a:srgbClr val="000000"/>
              </a:solidFill>
              <a:latin typeface="Arial" panose="020B0604020202020204" pitchFamily="7" charset="0"/>
              <a:cs typeface="Arial" panose="020B0604020202020204" pitchFamily="7" charset="0"/>
            </a:rPr>
            <a:t>FAKULTAS TEKNIK </a:t>
          </a:r>
        </a:p>
        <a:p>
          <a:pPr algn="ctr" rtl="1">
            <a:defRPr sz="1000"/>
          </a:pPr>
          <a:r>
            <a:rPr lang="id-ID" sz="1100" b="0" i="0" strike="noStrike">
              <a:solidFill>
                <a:srgbClr val="000000"/>
              </a:solidFill>
              <a:latin typeface="Arial" panose="020B0604020202020204" pitchFamily="7" charset="0"/>
              <a:cs typeface="Arial" panose="020B0604020202020204" pitchFamily="7" charset="0"/>
            </a:rPr>
            <a:t>Jalan Majapahit No. 62 Mataram 83125</a:t>
          </a:r>
        </a:p>
        <a:p>
          <a:pPr algn="ctr" rtl="1">
            <a:defRPr sz="1000"/>
          </a:pPr>
          <a:r>
            <a:rPr lang="id-ID" sz="1100" b="0" i="0" strike="noStrike">
              <a:solidFill>
                <a:srgbClr val="000000"/>
              </a:solidFill>
              <a:latin typeface="Arial" panose="020B0604020202020204" pitchFamily="7" charset="0"/>
              <a:cs typeface="Arial" panose="020B0604020202020204" pitchFamily="7" charset="0"/>
            </a:rPr>
            <a:t>Telepon (0370)  636126  Fax.</a:t>
          </a:r>
          <a:r>
            <a:rPr lang="id-ID" sz="1100" b="0" i="0" strike="noStrike" baseline="0">
              <a:solidFill>
                <a:srgbClr val="000000"/>
              </a:solidFill>
              <a:latin typeface="Arial" panose="020B0604020202020204" pitchFamily="7" charset="0"/>
              <a:cs typeface="Arial" panose="020B0604020202020204" pitchFamily="7" charset="0"/>
            </a:rPr>
            <a:t> </a:t>
          </a:r>
          <a:r>
            <a:rPr lang="id-ID" sz="1100" b="0" i="0" strike="noStrike">
              <a:solidFill>
                <a:srgbClr val="000000"/>
              </a:solidFill>
              <a:latin typeface="Arial" panose="020B0604020202020204" pitchFamily="7" charset="0"/>
              <a:cs typeface="Arial" panose="020B0604020202020204" pitchFamily="7" charset="0"/>
            </a:rPr>
            <a:t>(0370) 636523</a:t>
          </a:r>
        </a:p>
        <a:p>
          <a:pPr algn="ctr" rtl="1">
            <a:defRPr sz="1000"/>
          </a:pPr>
          <a:endParaRPr lang="id-ID" sz="900" b="0" i="0" strike="noStrike">
            <a:solidFill>
              <a:srgbClr val="000000"/>
            </a:solidFill>
            <a:latin typeface="Arial Narrow" panose="020B0606020202030204"/>
          </a:endParaRPr>
        </a:p>
      </xdr:txBody>
    </xdr:sp>
    <xdr:clientData/>
  </xdr:twoCellAnchor>
  <xdr:twoCellAnchor>
    <xdr:from>
      <xdr:col>0</xdr:col>
      <xdr:colOff>85725</xdr:colOff>
      <xdr:row>6</xdr:row>
      <xdr:rowOff>28575</xdr:rowOff>
    </xdr:from>
    <xdr:to>
      <xdr:col>8</xdr:col>
      <xdr:colOff>428625</xdr:colOff>
      <xdr:row>6</xdr:row>
      <xdr:rowOff>28575</xdr:rowOff>
    </xdr:to>
    <xdr:cxnSp macro="">
      <xdr:nvCxnSpPr>
        <xdr:cNvPr id="9" name="Straight Connector 8">
          <a:extLst>
            <a:ext uri="{FF2B5EF4-FFF2-40B4-BE49-F238E27FC236}">
              <a16:creationId xmlns="" xmlns:a16="http://schemas.microsoft.com/office/drawing/2014/main" id="{00000000-0008-0000-0E00-000009000000}"/>
            </a:ext>
          </a:extLst>
        </xdr:cNvPr>
        <xdr:cNvCxnSpPr/>
      </xdr:nvCxnSpPr>
      <xdr:spPr>
        <a:xfrm>
          <a:off x="85725" y="1217295"/>
          <a:ext cx="5798820" cy="0"/>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95250</xdr:colOff>
      <xdr:row>0</xdr:row>
      <xdr:rowOff>142875</xdr:rowOff>
    </xdr:from>
    <xdr:to>
      <xdr:col>1</xdr:col>
      <xdr:colOff>638175</xdr:colOff>
      <xdr:row>5</xdr:row>
      <xdr:rowOff>142875</xdr:rowOff>
    </xdr:to>
    <xdr:pic>
      <xdr:nvPicPr>
        <xdr:cNvPr id="523931" name="Picture 5" descr="Logo Unram HP.png">
          <a:extLst>
            <a:ext uri="{FF2B5EF4-FFF2-40B4-BE49-F238E27FC236}">
              <a16:creationId xmlns="" xmlns:a16="http://schemas.microsoft.com/office/drawing/2014/main" id="{00000000-0008-0000-0E00-00009BFE07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5250" y="142875"/>
          <a:ext cx="101536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619125</xdr:colOff>
      <xdr:row>0</xdr:row>
      <xdr:rowOff>9525</xdr:rowOff>
    </xdr:from>
    <xdr:to>
      <xdr:col>8</xdr:col>
      <xdr:colOff>828675</xdr:colOff>
      <xdr:row>4</xdr:row>
      <xdr:rowOff>190500</xdr:rowOff>
    </xdr:to>
    <xdr:sp macro="" textlink="">
      <xdr:nvSpPr>
        <xdr:cNvPr id="2" name="Text Box 2">
          <a:extLst>
            <a:ext uri="{FF2B5EF4-FFF2-40B4-BE49-F238E27FC236}">
              <a16:creationId xmlns="" xmlns:a16="http://schemas.microsoft.com/office/drawing/2014/main" id="{00000000-0008-0000-0F00-000002000000}"/>
            </a:ext>
          </a:extLst>
        </xdr:cNvPr>
        <xdr:cNvSpPr txBox="1">
          <a:spLocks noChangeArrowheads="1"/>
        </xdr:cNvSpPr>
      </xdr:nvSpPr>
      <xdr:spPr>
        <a:xfrm>
          <a:off x="1091565" y="9525"/>
          <a:ext cx="5193030" cy="973455"/>
        </a:xfrm>
        <a:prstGeom prst="rect">
          <a:avLst/>
        </a:prstGeom>
        <a:solidFill>
          <a:srgbClr val="FFFFFF"/>
        </a:solidFill>
        <a:ln w="9525">
          <a:noFill/>
          <a:miter lim="800000"/>
        </a:ln>
      </xdr:spPr>
      <xdr:txBody>
        <a:bodyPr vertOverflow="clip" wrap="square" lIns="91440" tIns="45720" rIns="91440" bIns="45720" anchor="t" upright="1"/>
        <a:lstStyle/>
        <a:p>
          <a:pPr algn="ctr" rtl="1">
            <a:defRPr sz="1000"/>
          </a:pPr>
          <a:r>
            <a:rPr lang="id-ID" sz="1400" b="0" i="0" strike="noStrike">
              <a:solidFill>
                <a:srgbClr val="000000"/>
              </a:solidFill>
              <a:latin typeface="Arial" panose="020B0604020202020204" pitchFamily="7" charset="0"/>
              <a:cs typeface="Arial" panose="020B0604020202020204" pitchFamily="7" charset="0"/>
            </a:rPr>
            <a:t>KEMENTERIAN PENDIDIKAN</a:t>
          </a:r>
          <a:r>
            <a:rPr lang="id-ID" sz="1400" b="0" i="0" strike="noStrike" baseline="0">
              <a:solidFill>
                <a:srgbClr val="000000"/>
              </a:solidFill>
              <a:latin typeface="Arial" panose="020B0604020202020204" pitchFamily="7" charset="0"/>
              <a:cs typeface="Arial" panose="020B0604020202020204" pitchFamily="7" charset="0"/>
            </a:rPr>
            <a:t> DA</a:t>
          </a:r>
          <a:r>
            <a:rPr lang="id-ID" sz="1400" b="0" i="0" strike="noStrike">
              <a:solidFill>
                <a:srgbClr val="000000"/>
              </a:solidFill>
              <a:latin typeface="Arial" panose="020B0604020202020204" pitchFamily="7" charset="0"/>
              <a:cs typeface="Arial" panose="020B0604020202020204" pitchFamily="7" charset="0"/>
            </a:rPr>
            <a:t>N KEBUDAYAAN</a:t>
          </a:r>
        </a:p>
        <a:p>
          <a:pPr algn="ctr" rtl="1">
            <a:defRPr sz="1000"/>
          </a:pPr>
          <a:r>
            <a:rPr lang="id-ID" sz="1600" b="0" i="0" strike="noStrike">
              <a:solidFill>
                <a:srgbClr val="000000"/>
              </a:solidFill>
              <a:latin typeface="Arial" panose="020B0604020202020204" pitchFamily="7" charset="0"/>
              <a:cs typeface="Arial" panose="020B0604020202020204" pitchFamily="7" charset="0"/>
            </a:rPr>
            <a:t>UNIVERSITAS MATARAM</a:t>
          </a:r>
        </a:p>
        <a:p>
          <a:pPr algn="ctr" rtl="1">
            <a:defRPr sz="1000"/>
          </a:pPr>
          <a:r>
            <a:rPr lang="id-ID" sz="1600" b="1" i="0" strike="noStrike">
              <a:solidFill>
                <a:srgbClr val="000000"/>
              </a:solidFill>
              <a:latin typeface="Arial" panose="020B0604020202020204" pitchFamily="7" charset="0"/>
              <a:cs typeface="Arial" panose="020B0604020202020204" pitchFamily="7" charset="0"/>
            </a:rPr>
            <a:t>FAKULTAS TEKNIK </a:t>
          </a:r>
        </a:p>
        <a:p>
          <a:pPr algn="ctr" rtl="1">
            <a:defRPr sz="1000"/>
          </a:pPr>
          <a:r>
            <a:rPr lang="id-ID" sz="1000" b="0" i="0" strike="noStrike">
              <a:solidFill>
                <a:srgbClr val="000000"/>
              </a:solidFill>
              <a:latin typeface="Arial" panose="020B0604020202020204" pitchFamily="7" charset="0"/>
              <a:cs typeface="Arial" panose="020B0604020202020204" pitchFamily="7" charset="0"/>
            </a:rPr>
            <a:t>Jalan Majapahit No. 62 Mataram 83125 Telepon (0370)  636126  Fax.</a:t>
          </a:r>
          <a:r>
            <a:rPr lang="id-ID" sz="1000" b="0" i="0" strike="noStrike" baseline="0">
              <a:solidFill>
                <a:srgbClr val="000000"/>
              </a:solidFill>
              <a:latin typeface="Arial" panose="020B0604020202020204" pitchFamily="7" charset="0"/>
              <a:cs typeface="Arial" panose="020B0604020202020204" pitchFamily="7" charset="0"/>
            </a:rPr>
            <a:t> </a:t>
          </a:r>
          <a:r>
            <a:rPr lang="id-ID" sz="1000" b="0" i="0" strike="noStrike">
              <a:solidFill>
                <a:srgbClr val="000000"/>
              </a:solidFill>
              <a:latin typeface="Arial" panose="020B0604020202020204" pitchFamily="7" charset="0"/>
              <a:cs typeface="Arial" panose="020B0604020202020204" pitchFamily="7" charset="0"/>
            </a:rPr>
            <a:t>(0370) 636523</a:t>
          </a:r>
        </a:p>
        <a:p>
          <a:pPr algn="ctr" rtl="1">
            <a:defRPr sz="1000"/>
          </a:pPr>
          <a:endParaRPr lang="id-ID" sz="900" b="0" i="0" strike="noStrike">
            <a:solidFill>
              <a:srgbClr val="000000"/>
            </a:solidFill>
            <a:latin typeface="Arial Narrow" panose="020B0606020202030204"/>
          </a:endParaRPr>
        </a:p>
      </xdr:txBody>
    </xdr:sp>
    <xdr:clientData/>
  </xdr:twoCellAnchor>
  <xdr:twoCellAnchor>
    <xdr:from>
      <xdr:col>0</xdr:col>
      <xdr:colOff>114300</xdr:colOff>
      <xdr:row>0</xdr:row>
      <xdr:rowOff>57150</xdr:rowOff>
    </xdr:from>
    <xdr:to>
      <xdr:col>1</xdr:col>
      <xdr:colOff>542925</xdr:colOff>
      <xdr:row>5</xdr:row>
      <xdr:rowOff>114300</xdr:rowOff>
    </xdr:to>
    <xdr:pic>
      <xdr:nvPicPr>
        <xdr:cNvPr id="529875" name="Picture 4" descr="logo">
          <a:extLst>
            <a:ext uri="{FF2B5EF4-FFF2-40B4-BE49-F238E27FC236}">
              <a16:creationId xmlns="" xmlns:a16="http://schemas.microsoft.com/office/drawing/2014/main" id="{00000000-0008-0000-0F00-0000D31508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4300" y="57150"/>
          <a:ext cx="90106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9525</xdr:colOff>
      <xdr:row>5</xdr:row>
      <xdr:rowOff>123825</xdr:rowOff>
    </xdr:from>
    <xdr:to>
      <xdr:col>9</xdr:col>
      <xdr:colOff>0</xdr:colOff>
      <xdr:row>5</xdr:row>
      <xdr:rowOff>123825</xdr:rowOff>
    </xdr:to>
    <xdr:cxnSp macro="">
      <xdr:nvCxnSpPr>
        <xdr:cNvPr id="4" name="Straight Connector 3">
          <a:extLst>
            <a:ext uri="{FF2B5EF4-FFF2-40B4-BE49-F238E27FC236}">
              <a16:creationId xmlns="" xmlns:a16="http://schemas.microsoft.com/office/drawing/2014/main" id="{00000000-0008-0000-0F00-000004000000}"/>
            </a:ext>
          </a:extLst>
        </xdr:cNvPr>
        <xdr:cNvCxnSpPr/>
      </xdr:nvCxnSpPr>
      <xdr:spPr>
        <a:xfrm>
          <a:off x="9525" y="1114425"/>
          <a:ext cx="6360795" cy="0"/>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533399</xdr:colOff>
      <xdr:row>0</xdr:row>
      <xdr:rowOff>9526</xdr:rowOff>
    </xdr:from>
    <xdr:to>
      <xdr:col>9</xdr:col>
      <xdr:colOff>1400175</xdr:colOff>
      <xdr:row>5</xdr:row>
      <xdr:rowOff>142875</xdr:rowOff>
    </xdr:to>
    <xdr:sp macro="" textlink="">
      <xdr:nvSpPr>
        <xdr:cNvPr id="2" name="Text Box 2">
          <a:extLst>
            <a:ext uri="{FF2B5EF4-FFF2-40B4-BE49-F238E27FC236}">
              <a16:creationId xmlns="" xmlns:a16="http://schemas.microsoft.com/office/drawing/2014/main" id="{00000000-0008-0000-1000-000002000000}"/>
            </a:ext>
          </a:extLst>
        </xdr:cNvPr>
        <xdr:cNvSpPr txBox="1">
          <a:spLocks noChangeArrowheads="1"/>
        </xdr:cNvSpPr>
      </xdr:nvSpPr>
      <xdr:spPr>
        <a:xfrm>
          <a:off x="1005205" y="9525"/>
          <a:ext cx="4540250" cy="1123950"/>
        </a:xfrm>
        <a:prstGeom prst="rect">
          <a:avLst/>
        </a:prstGeom>
        <a:solidFill>
          <a:srgbClr val="FFFFFF"/>
        </a:solidFill>
        <a:ln w="9525">
          <a:noFill/>
          <a:miter lim="800000"/>
        </a:ln>
      </xdr:spPr>
      <xdr:txBody>
        <a:bodyPr vertOverflow="clip" wrap="square" lIns="91440" tIns="45720" rIns="91440" bIns="45720" anchor="t" upright="1"/>
        <a:lstStyle/>
        <a:p>
          <a:pPr algn="ctr" rtl="1">
            <a:defRPr sz="1000"/>
          </a:pPr>
          <a:r>
            <a:rPr lang="id-ID" sz="1400" b="0" i="0" strike="noStrike">
              <a:solidFill>
                <a:srgbClr val="000000"/>
              </a:solidFill>
              <a:latin typeface="Arial" panose="020B0604020202020204" pitchFamily="7" charset="0"/>
              <a:cs typeface="Arial" panose="020B0604020202020204" pitchFamily="7" charset="0"/>
            </a:rPr>
            <a:t>KEMENTERIAN PENDIDIKAN DAN KEBUDAYAAN</a:t>
          </a:r>
        </a:p>
        <a:p>
          <a:pPr algn="ctr" rtl="1">
            <a:defRPr sz="1000"/>
          </a:pPr>
          <a:r>
            <a:rPr lang="id-ID" sz="1600" b="0" i="0" strike="noStrike">
              <a:solidFill>
                <a:srgbClr val="000000"/>
              </a:solidFill>
              <a:latin typeface="Arial" panose="020B0604020202020204" pitchFamily="7" charset="0"/>
              <a:cs typeface="Arial" panose="020B0604020202020204" pitchFamily="7" charset="0"/>
            </a:rPr>
            <a:t>UNIVERSITAS MATARAM</a:t>
          </a:r>
        </a:p>
        <a:p>
          <a:pPr algn="ctr" rtl="1">
            <a:defRPr sz="1000"/>
          </a:pPr>
          <a:r>
            <a:rPr lang="id-ID" sz="1600" b="1" i="0" strike="noStrike">
              <a:solidFill>
                <a:srgbClr val="000000"/>
              </a:solidFill>
              <a:latin typeface="Arial" panose="020B0604020202020204" pitchFamily="7" charset="0"/>
              <a:cs typeface="Arial" panose="020B0604020202020204" pitchFamily="7" charset="0"/>
            </a:rPr>
            <a:t>FAKULTAS TEKNIK </a:t>
          </a:r>
        </a:p>
        <a:p>
          <a:pPr algn="ctr" rtl="1">
            <a:defRPr sz="1000"/>
          </a:pPr>
          <a:r>
            <a:rPr lang="id-ID" sz="1100" b="0" i="0" strike="noStrike">
              <a:solidFill>
                <a:srgbClr val="000000"/>
              </a:solidFill>
              <a:latin typeface="Arial" panose="020B0604020202020204" pitchFamily="7" charset="0"/>
              <a:cs typeface="Arial" panose="020B0604020202020204" pitchFamily="7" charset="0"/>
            </a:rPr>
            <a:t>Jalan Majapahit No. 62 Mataram 83125</a:t>
          </a:r>
        </a:p>
        <a:p>
          <a:pPr algn="ctr" rtl="1">
            <a:defRPr sz="1000"/>
          </a:pPr>
          <a:r>
            <a:rPr lang="id-ID" sz="1100" b="0" i="0" strike="noStrike">
              <a:solidFill>
                <a:srgbClr val="000000"/>
              </a:solidFill>
              <a:latin typeface="Arial" panose="020B0604020202020204" pitchFamily="7" charset="0"/>
              <a:cs typeface="Arial" panose="020B0604020202020204" pitchFamily="7" charset="0"/>
            </a:rPr>
            <a:t>Telepon (0370)  636126  Fax.</a:t>
          </a:r>
          <a:r>
            <a:rPr lang="id-ID" sz="1100" b="0" i="0" strike="noStrike" baseline="0">
              <a:solidFill>
                <a:srgbClr val="000000"/>
              </a:solidFill>
              <a:latin typeface="Arial" panose="020B0604020202020204" pitchFamily="7" charset="0"/>
              <a:cs typeface="Arial" panose="020B0604020202020204" pitchFamily="7" charset="0"/>
            </a:rPr>
            <a:t> </a:t>
          </a:r>
          <a:r>
            <a:rPr lang="id-ID" sz="1100" b="0" i="0" strike="noStrike">
              <a:solidFill>
                <a:srgbClr val="000000"/>
              </a:solidFill>
              <a:latin typeface="Arial" panose="020B0604020202020204" pitchFamily="7" charset="0"/>
              <a:cs typeface="Arial" panose="020B0604020202020204" pitchFamily="7" charset="0"/>
            </a:rPr>
            <a:t>(0370) 636523</a:t>
          </a:r>
        </a:p>
        <a:p>
          <a:pPr algn="ctr" rtl="1">
            <a:defRPr sz="1000"/>
          </a:pPr>
          <a:endParaRPr lang="id-ID" sz="900" b="0" i="0" strike="noStrike">
            <a:solidFill>
              <a:srgbClr val="000000"/>
            </a:solidFill>
            <a:latin typeface="Arial Narrow" panose="020B0606020202030204"/>
          </a:endParaRPr>
        </a:p>
      </xdr:txBody>
    </xdr:sp>
    <xdr:clientData/>
  </xdr:twoCellAnchor>
  <xdr:twoCellAnchor>
    <xdr:from>
      <xdr:col>0</xdr:col>
      <xdr:colOff>133350</xdr:colOff>
      <xdr:row>0</xdr:row>
      <xdr:rowOff>57150</xdr:rowOff>
    </xdr:from>
    <xdr:to>
      <xdr:col>1</xdr:col>
      <xdr:colOff>561975</xdr:colOff>
      <xdr:row>5</xdr:row>
      <xdr:rowOff>114300</xdr:rowOff>
    </xdr:to>
    <xdr:pic>
      <xdr:nvPicPr>
        <xdr:cNvPr id="530899" name="Picture 4" descr="logo">
          <a:extLst>
            <a:ext uri="{FF2B5EF4-FFF2-40B4-BE49-F238E27FC236}">
              <a16:creationId xmlns="" xmlns:a16="http://schemas.microsoft.com/office/drawing/2014/main" id="{00000000-0008-0000-1000-0000D31908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33350" y="57150"/>
          <a:ext cx="90106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5</xdr:row>
      <xdr:rowOff>133350</xdr:rowOff>
    </xdr:from>
    <xdr:to>
      <xdr:col>9</xdr:col>
      <xdr:colOff>1514475</xdr:colOff>
      <xdr:row>5</xdr:row>
      <xdr:rowOff>134938</xdr:rowOff>
    </xdr:to>
    <xdr:cxnSp macro="">
      <xdr:nvCxnSpPr>
        <xdr:cNvPr id="4" name="Straight Connector 3">
          <a:extLst>
            <a:ext uri="{FF2B5EF4-FFF2-40B4-BE49-F238E27FC236}">
              <a16:creationId xmlns="" xmlns:a16="http://schemas.microsoft.com/office/drawing/2014/main" id="{00000000-0008-0000-1000-000004000000}"/>
            </a:ext>
          </a:extLst>
        </xdr:cNvPr>
        <xdr:cNvCxnSpPr/>
      </xdr:nvCxnSpPr>
      <xdr:spPr>
        <a:xfrm>
          <a:off x="0" y="1123950"/>
          <a:ext cx="5659755" cy="1270"/>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619125</xdr:colOff>
      <xdr:row>0</xdr:row>
      <xdr:rowOff>9525</xdr:rowOff>
    </xdr:from>
    <xdr:to>
      <xdr:col>8</xdr:col>
      <xdr:colOff>828675</xdr:colOff>
      <xdr:row>4</xdr:row>
      <xdr:rowOff>190500</xdr:rowOff>
    </xdr:to>
    <xdr:sp macro="" textlink="">
      <xdr:nvSpPr>
        <xdr:cNvPr id="2" name="Text Box 2">
          <a:extLst>
            <a:ext uri="{FF2B5EF4-FFF2-40B4-BE49-F238E27FC236}">
              <a16:creationId xmlns="" xmlns:a16="http://schemas.microsoft.com/office/drawing/2014/main" id="{00000000-0008-0000-1100-000002000000}"/>
            </a:ext>
          </a:extLst>
        </xdr:cNvPr>
        <xdr:cNvSpPr txBox="1">
          <a:spLocks noChangeArrowheads="1"/>
        </xdr:cNvSpPr>
      </xdr:nvSpPr>
      <xdr:spPr>
        <a:xfrm>
          <a:off x="1091565" y="9525"/>
          <a:ext cx="5193030" cy="973455"/>
        </a:xfrm>
        <a:prstGeom prst="rect">
          <a:avLst/>
        </a:prstGeom>
        <a:solidFill>
          <a:srgbClr val="FFFFFF"/>
        </a:solidFill>
        <a:ln w="9525">
          <a:noFill/>
          <a:miter lim="800000"/>
        </a:ln>
      </xdr:spPr>
      <xdr:txBody>
        <a:bodyPr vertOverflow="clip" wrap="square" lIns="91440" tIns="45720" rIns="91440" bIns="45720" anchor="t" upright="1"/>
        <a:lstStyle/>
        <a:p>
          <a:pPr algn="ctr" rtl="1">
            <a:defRPr sz="1000"/>
          </a:pPr>
          <a:r>
            <a:rPr lang="id-ID" sz="1400" b="0" i="0" strike="noStrike">
              <a:solidFill>
                <a:srgbClr val="000000"/>
              </a:solidFill>
              <a:latin typeface="Arial" panose="020B0604020202020204" pitchFamily="7" charset="0"/>
              <a:cs typeface="Arial" panose="020B0604020202020204" pitchFamily="7" charset="0"/>
            </a:rPr>
            <a:t>KEMENTERIAN PENDIDIKAN DAN KEBUDAYAAN</a:t>
          </a:r>
        </a:p>
        <a:p>
          <a:pPr algn="ctr" rtl="1">
            <a:defRPr sz="1000"/>
          </a:pPr>
          <a:r>
            <a:rPr lang="id-ID" sz="1600" b="0" i="0" strike="noStrike">
              <a:solidFill>
                <a:srgbClr val="000000"/>
              </a:solidFill>
              <a:latin typeface="Arial" panose="020B0604020202020204" pitchFamily="7" charset="0"/>
              <a:cs typeface="Arial" panose="020B0604020202020204" pitchFamily="7" charset="0"/>
            </a:rPr>
            <a:t>UNIVERSITAS MATARAM</a:t>
          </a:r>
        </a:p>
        <a:p>
          <a:pPr algn="ctr" rtl="1">
            <a:defRPr sz="1000"/>
          </a:pPr>
          <a:r>
            <a:rPr lang="id-ID" sz="1600" b="1" i="0" strike="noStrike">
              <a:solidFill>
                <a:srgbClr val="000000"/>
              </a:solidFill>
              <a:latin typeface="Arial" panose="020B0604020202020204" pitchFamily="7" charset="0"/>
              <a:cs typeface="Arial" panose="020B0604020202020204" pitchFamily="7" charset="0"/>
            </a:rPr>
            <a:t>FAKULTAS TEKNIK </a:t>
          </a:r>
        </a:p>
        <a:p>
          <a:pPr algn="ctr" rtl="1">
            <a:defRPr sz="1000"/>
          </a:pPr>
          <a:r>
            <a:rPr lang="id-ID" sz="1000" b="0" i="0" strike="noStrike">
              <a:solidFill>
                <a:srgbClr val="000000"/>
              </a:solidFill>
              <a:latin typeface="Arial" panose="020B0604020202020204" pitchFamily="7" charset="0"/>
              <a:cs typeface="Arial" panose="020B0604020202020204" pitchFamily="7" charset="0"/>
            </a:rPr>
            <a:t>Jalan Majapahit No. 62 Mataram 83125 Telepon (0370)  636126  Fax.</a:t>
          </a:r>
          <a:r>
            <a:rPr lang="id-ID" sz="1000" b="0" i="0" strike="noStrike" baseline="0">
              <a:solidFill>
                <a:srgbClr val="000000"/>
              </a:solidFill>
              <a:latin typeface="Arial" panose="020B0604020202020204" pitchFamily="7" charset="0"/>
              <a:cs typeface="Arial" panose="020B0604020202020204" pitchFamily="7" charset="0"/>
            </a:rPr>
            <a:t> </a:t>
          </a:r>
          <a:r>
            <a:rPr lang="id-ID" sz="1000" b="0" i="0" strike="noStrike">
              <a:solidFill>
                <a:srgbClr val="000000"/>
              </a:solidFill>
              <a:latin typeface="Arial" panose="020B0604020202020204" pitchFamily="7" charset="0"/>
              <a:cs typeface="Arial" panose="020B0604020202020204" pitchFamily="7" charset="0"/>
            </a:rPr>
            <a:t>(0370) 636523</a:t>
          </a:r>
        </a:p>
        <a:p>
          <a:pPr algn="ctr" rtl="1">
            <a:defRPr sz="1000"/>
          </a:pPr>
          <a:endParaRPr lang="id-ID" sz="900" b="0" i="0" strike="noStrike">
            <a:solidFill>
              <a:srgbClr val="000000"/>
            </a:solidFill>
            <a:latin typeface="Arial Narrow" panose="020B0606020202030204"/>
          </a:endParaRPr>
        </a:p>
      </xdr:txBody>
    </xdr:sp>
    <xdr:clientData/>
  </xdr:twoCellAnchor>
  <xdr:twoCellAnchor>
    <xdr:from>
      <xdr:col>0</xdr:col>
      <xdr:colOff>114300</xdr:colOff>
      <xdr:row>0</xdr:row>
      <xdr:rowOff>57150</xdr:rowOff>
    </xdr:from>
    <xdr:to>
      <xdr:col>1</xdr:col>
      <xdr:colOff>542925</xdr:colOff>
      <xdr:row>5</xdr:row>
      <xdr:rowOff>114300</xdr:rowOff>
    </xdr:to>
    <xdr:pic>
      <xdr:nvPicPr>
        <xdr:cNvPr id="531923" name="Picture 4" descr="logo">
          <a:extLst>
            <a:ext uri="{FF2B5EF4-FFF2-40B4-BE49-F238E27FC236}">
              <a16:creationId xmlns="" xmlns:a16="http://schemas.microsoft.com/office/drawing/2014/main" id="{00000000-0008-0000-1100-0000D31D08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4300" y="57150"/>
          <a:ext cx="90106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9525</xdr:colOff>
      <xdr:row>5</xdr:row>
      <xdr:rowOff>123825</xdr:rowOff>
    </xdr:from>
    <xdr:to>
      <xdr:col>9</xdr:col>
      <xdr:colOff>0</xdr:colOff>
      <xdr:row>5</xdr:row>
      <xdr:rowOff>123825</xdr:rowOff>
    </xdr:to>
    <xdr:cxnSp macro="">
      <xdr:nvCxnSpPr>
        <xdr:cNvPr id="4" name="Straight Connector 3">
          <a:extLst>
            <a:ext uri="{FF2B5EF4-FFF2-40B4-BE49-F238E27FC236}">
              <a16:creationId xmlns="" xmlns:a16="http://schemas.microsoft.com/office/drawing/2014/main" id="{00000000-0008-0000-1100-000004000000}"/>
            </a:ext>
          </a:extLst>
        </xdr:cNvPr>
        <xdr:cNvCxnSpPr/>
      </xdr:nvCxnSpPr>
      <xdr:spPr>
        <a:xfrm>
          <a:off x="9525" y="1114425"/>
          <a:ext cx="6360795" cy="0"/>
        </a:xfrm>
        <a:prstGeom prst="line">
          <a:avLst/>
        </a:prstGeom>
        <a:ln w="19050" cmpd="thinThick">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9525</xdr:rowOff>
    </xdr:from>
    <xdr:to>
      <xdr:col>9</xdr:col>
      <xdr:colOff>1809750</xdr:colOff>
      <xdr:row>5</xdr:row>
      <xdr:rowOff>142875</xdr:rowOff>
    </xdr:to>
    <xdr:grpSp>
      <xdr:nvGrpSpPr>
        <xdr:cNvPr id="537880" name="Group 5">
          <a:extLst>
            <a:ext uri="{FF2B5EF4-FFF2-40B4-BE49-F238E27FC236}">
              <a16:creationId xmlns="" xmlns:a16="http://schemas.microsoft.com/office/drawing/2014/main" id="{00000000-0008-0000-1200-000018350800}"/>
            </a:ext>
          </a:extLst>
        </xdr:cNvPr>
        <xdr:cNvGrpSpPr/>
      </xdr:nvGrpSpPr>
      <xdr:grpSpPr>
        <a:xfrm>
          <a:off x="0" y="9525"/>
          <a:ext cx="5648325" cy="1133475"/>
          <a:chOff x="0" y="9526"/>
          <a:chExt cx="5534025" cy="1133474"/>
        </a:xfrm>
      </xdr:grpSpPr>
      <xdr:sp macro="" textlink="">
        <xdr:nvSpPr>
          <xdr:cNvPr id="3" name="Text Box 2">
            <a:extLst>
              <a:ext uri="{FF2B5EF4-FFF2-40B4-BE49-F238E27FC236}">
                <a16:creationId xmlns="" xmlns:a16="http://schemas.microsoft.com/office/drawing/2014/main" id="{00000000-0008-0000-1200-000003000000}"/>
              </a:ext>
            </a:extLst>
          </xdr:cNvPr>
          <xdr:cNvSpPr txBox="1">
            <a:spLocks noChangeArrowheads="1"/>
          </xdr:cNvSpPr>
        </xdr:nvSpPr>
        <xdr:spPr>
          <a:xfrm>
            <a:off x="989219" y="9526"/>
            <a:ext cx="4432819" cy="1133474"/>
          </a:xfrm>
          <a:prstGeom prst="rect">
            <a:avLst/>
          </a:prstGeom>
          <a:solidFill>
            <a:srgbClr val="FFFFFF"/>
          </a:solidFill>
          <a:ln w="9525">
            <a:noFill/>
            <a:miter lim="800000"/>
          </a:ln>
        </xdr:spPr>
        <xdr:txBody>
          <a:bodyPr vertOverflow="clip" wrap="square" lIns="91440" tIns="45720" rIns="91440" bIns="45720" anchor="t" upright="1"/>
          <a:lstStyle/>
          <a:p>
            <a:pPr algn="ctr" rtl="1">
              <a:defRPr sz="1000"/>
            </a:pPr>
            <a:r>
              <a:rPr lang="id-ID" sz="1400" b="0" i="0" strike="noStrike">
                <a:solidFill>
                  <a:srgbClr val="000000"/>
                </a:solidFill>
                <a:latin typeface="Arial" panose="020B0604020202020204" pitchFamily="7" charset="0"/>
                <a:cs typeface="Arial" panose="020B0604020202020204" pitchFamily="7" charset="0"/>
              </a:rPr>
              <a:t>KEMENTERIAN PENDIDIKAN DAN KEBUDAYAAN</a:t>
            </a:r>
          </a:p>
          <a:p>
            <a:pPr algn="ctr" rtl="1">
              <a:defRPr sz="1000"/>
            </a:pPr>
            <a:r>
              <a:rPr lang="id-ID" sz="1600" b="0" i="0" strike="noStrike">
                <a:solidFill>
                  <a:srgbClr val="000000"/>
                </a:solidFill>
                <a:latin typeface="Arial" panose="020B0604020202020204" pitchFamily="7" charset="0"/>
                <a:cs typeface="Arial" panose="020B0604020202020204" pitchFamily="7" charset="0"/>
              </a:rPr>
              <a:t>UNIVERSITAS MATARAM</a:t>
            </a:r>
          </a:p>
          <a:p>
            <a:pPr algn="ctr" rtl="1">
              <a:defRPr sz="1000"/>
            </a:pPr>
            <a:r>
              <a:rPr lang="id-ID" sz="1600" b="1" i="0" strike="noStrike">
                <a:solidFill>
                  <a:srgbClr val="000000"/>
                </a:solidFill>
                <a:latin typeface="Arial" panose="020B0604020202020204" pitchFamily="7" charset="0"/>
                <a:cs typeface="Arial" panose="020B0604020202020204" pitchFamily="7" charset="0"/>
              </a:rPr>
              <a:t>FAKULTAS TEKNIK </a:t>
            </a:r>
          </a:p>
          <a:p>
            <a:pPr algn="ctr" rtl="1">
              <a:defRPr sz="1000"/>
            </a:pPr>
            <a:r>
              <a:rPr lang="id-ID" sz="1100" b="0" i="0" strike="noStrike">
                <a:solidFill>
                  <a:srgbClr val="000000"/>
                </a:solidFill>
                <a:latin typeface="Arial" panose="020B0604020202020204" pitchFamily="7" charset="0"/>
                <a:cs typeface="Arial" panose="020B0604020202020204" pitchFamily="7" charset="0"/>
              </a:rPr>
              <a:t>Jalan Majapahit No. 62 Mataram 83125</a:t>
            </a:r>
          </a:p>
          <a:p>
            <a:pPr algn="ctr" rtl="1">
              <a:defRPr sz="1000"/>
            </a:pPr>
            <a:r>
              <a:rPr lang="id-ID" sz="1100" b="0" i="0" strike="noStrike">
                <a:solidFill>
                  <a:srgbClr val="000000"/>
                </a:solidFill>
                <a:latin typeface="Arial" panose="020B0604020202020204" pitchFamily="7" charset="0"/>
                <a:cs typeface="Arial" panose="020B0604020202020204" pitchFamily="7" charset="0"/>
              </a:rPr>
              <a:t>Telepon (0370)  636126  Fax.</a:t>
            </a:r>
            <a:r>
              <a:rPr lang="id-ID" sz="1100" b="0" i="0" strike="noStrike" baseline="0">
                <a:solidFill>
                  <a:srgbClr val="000000"/>
                </a:solidFill>
                <a:latin typeface="Arial" panose="020B0604020202020204" pitchFamily="7" charset="0"/>
                <a:cs typeface="Arial" panose="020B0604020202020204" pitchFamily="7" charset="0"/>
              </a:rPr>
              <a:t> </a:t>
            </a:r>
            <a:r>
              <a:rPr lang="id-ID" sz="1100" b="0" i="0" strike="noStrike">
                <a:solidFill>
                  <a:srgbClr val="000000"/>
                </a:solidFill>
                <a:latin typeface="Arial" panose="020B0604020202020204" pitchFamily="7" charset="0"/>
                <a:cs typeface="Arial" panose="020B0604020202020204" pitchFamily="7" charset="0"/>
              </a:rPr>
              <a:t>(0370) 636523</a:t>
            </a:r>
          </a:p>
          <a:p>
            <a:pPr algn="ctr" rtl="1">
              <a:defRPr sz="1000"/>
            </a:pPr>
            <a:endParaRPr lang="id-ID" sz="900" b="0" i="0" strike="noStrike">
              <a:solidFill>
                <a:srgbClr val="000000"/>
              </a:solidFill>
              <a:latin typeface="Arial Narrow" panose="020B0606020202030204"/>
            </a:endParaRPr>
          </a:p>
        </xdr:txBody>
      </xdr:sp>
      <xdr:pic>
        <xdr:nvPicPr>
          <xdr:cNvPr id="537882" name="Picture 4" descr="logo">
            <a:extLst>
              <a:ext uri="{FF2B5EF4-FFF2-40B4-BE49-F238E27FC236}">
                <a16:creationId xmlns="" xmlns:a16="http://schemas.microsoft.com/office/drawing/2014/main" id="{00000000-0008-0000-1200-00001A3508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33350" y="57150"/>
            <a:ext cx="8858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xnSp macro="">
        <xdr:nvCxnSpPr>
          <xdr:cNvPr id="5" name="Straight Connector 4">
            <a:extLst>
              <a:ext uri="{FF2B5EF4-FFF2-40B4-BE49-F238E27FC236}">
                <a16:creationId xmlns="" xmlns:a16="http://schemas.microsoft.com/office/drawing/2014/main" id="{00000000-0008-0000-1200-000005000000}"/>
              </a:ext>
            </a:extLst>
          </xdr:cNvPr>
          <xdr:cNvCxnSpPr/>
        </xdr:nvCxnSpPr>
        <xdr:spPr>
          <a:xfrm>
            <a:off x="0" y="1133475"/>
            <a:ext cx="5534025" cy="0"/>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Google%20Drive\File%20Kerja\Tugas%20Akhir\SEMINAR%20PROPOSAL\Jadwal%20Seminar%20Proposal%20Reguler%20Pagi.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ATA%20AKADEMIK\REGULER%20PAGI\SEMINAR%20HASIL\Seminar%20Hasil%20TA%2020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ata%20JTE\Tugas%20Akhir\Data%20Lama\SURAT%20TUGA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user\Google%20Drive\File%20Kerja\NAMA%20MHS%20ELEKTRO.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JTE1\Google%20Drive\File%20Kerja\NAMA%20MHS%20ELEKTRO.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JTE1\Google%20Drive\File%20Kerja\Tugas%20Akhir\SEMINAR%20HASIL\Jadwal%20Seminar%20Hasil%20202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My%20Drive\File%20Kerja\Tugas%20Akhir\UJIAN\JADWAL%20UJIAN%20TA%202022.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FTEKNIK\Dropbox\File%20Bersama\Tugas%20Akhir\NAMA%20MHS%20ELEKTRO.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user\Google%20Drive\File%20Kerja\NAMA%20MHS%20ELEKTRO.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JTE1\Google%20Drive\File%20Kerja\NAMA%20MHS%20ELEKTRO.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Data%20JTE\Exel\Mhs%20Elektro.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Data%20JTE\KEMAHASISWAAN\NAMA%20MHS%20ELEKTR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00"/>
      <sheetName val="Daftar"/>
      <sheetName val="u kon"/>
      <sheetName val="u jadi"/>
      <sheetName val="SURAT KET TA"/>
      <sheetName val="u rev KON"/>
      <sheetName val="u rev JADI"/>
      <sheetName val="jadwal"/>
      <sheetName val="jadwal (2)"/>
      <sheetName val="jadwal (3)"/>
      <sheetName val="jadwal (4)"/>
      <sheetName val="B-acara"/>
      <sheetName val="map"/>
      <sheetName val="SURAT TUGAS"/>
      <sheetName val="SURAT TUGAS (2)"/>
      <sheetName val="ST PERPJGN"/>
      <sheetName val="SURAT TUGAS 1 org"/>
      <sheetName val="SURAT TUGAS 3 orang"/>
      <sheetName val="ST ARSIP"/>
      <sheetName val="ST TA DIKBUD"/>
      <sheetName val="Dosen JTE"/>
      <sheetName val="Dosen JTE (2)"/>
      <sheetName val="rekap"/>
      <sheetName val="Cek Penguji"/>
    </sheetNames>
    <sheetDataSet>
      <sheetData sheetId="0" refreshError="1"/>
      <sheetData sheetId="1">
        <row r="4">
          <cell r="S4">
            <v>27</v>
          </cell>
          <cell r="T4">
            <v>32</v>
          </cell>
          <cell r="U4">
            <v>39</v>
          </cell>
        </row>
        <row r="5">
          <cell r="S5">
            <v>31</v>
          </cell>
          <cell r="T5">
            <v>11</v>
          </cell>
          <cell r="U5">
            <v>1</v>
          </cell>
        </row>
        <row r="6">
          <cell r="S6">
            <v>16</v>
          </cell>
          <cell r="T6">
            <v>23</v>
          </cell>
          <cell r="U6">
            <v>15</v>
          </cell>
        </row>
        <row r="7">
          <cell r="S7">
            <v>12</v>
          </cell>
          <cell r="T7">
            <v>14</v>
          </cell>
          <cell r="U7">
            <v>21</v>
          </cell>
        </row>
        <row r="8">
          <cell r="S8">
            <v>5</v>
          </cell>
          <cell r="T8">
            <v>3</v>
          </cell>
          <cell r="U8">
            <v>18</v>
          </cell>
        </row>
        <row r="9">
          <cell r="S9">
            <v>7</v>
          </cell>
          <cell r="T9">
            <v>6</v>
          </cell>
          <cell r="U9">
            <v>10</v>
          </cell>
        </row>
        <row r="10">
          <cell r="S10">
            <v>4</v>
          </cell>
          <cell r="T10">
            <v>29</v>
          </cell>
          <cell r="U10">
            <v>24</v>
          </cell>
        </row>
        <row r="11">
          <cell r="S11">
            <v>13</v>
          </cell>
          <cell r="T11">
            <v>14</v>
          </cell>
          <cell r="U11">
            <v>2</v>
          </cell>
        </row>
        <row r="12">
          <cell r="S12">
            <v>11</v>
          </cell>
          <cell r="T12">
            <v>5</v>
          </cell>
          <cell r="U12">
            <v>31</v>
          </cell>
        </row>
        <row r="13">
          <cell r="S13">
            <v>20</v>
          </cell>
          <cell r="T13">
            <v>27</v>
          </cell>
          <cell r="U13">
            <v>39</v>
          </cell>
        </row>
        <row r="14">
          <cell r="S14">
            <v>1</v>
          </cell>
          <cell r="T14">
            <v>29</v>
          </cell>
          <cell r="U14">
            <v>3</v>
          </cell>
        </row>
        <row r="15">
          <cell r="S15">
            <v>4</v>
          </cell>
          <cell r="T15">
            <v>21</v>
          </cell>
          <cell r="U15">
            <v>38</v>
          </cell>
        </row>
        <row r="16">
          <cell r="S16">
            <v>32</v>
          </cell>
          <cell r="T16">
            <v>28</v>
          </cell>
          <cell r="U16">
            <v>20</v>
          </cell>
        </row>
        <row r="17">
          <cell r="S17">
            <v>19</v>
          </cell>
          <cell r="T17">
            <v>27</v>
          </cell>
          <cell r="U17">
            <v>20</v>
          </cell>
        </row>
        <row r="18">
          <cell r="S18">
            <v>15</v>
          </cell>
          <cell r="T18">
            <v>6</v>
          </cell>
          <cell r="U18">
            <v>35</v>
          </cell>
        </row>
        <row r="20">
          <cell r="S20">
            <v>28</v>
          </cell>
          <cell r="T20">
            <v>5</v>
          </cell>
          <cell r="U20">
            <v>3</v>
          </cell>
        </row>
        <row r="21">
          <cell r="S21">
            <v>18</v>
          </cell>
          <cell r="T21">
            <v>27</v>
          </cell>
          <cell r="U21">
            <v>39</v>
          </cell>
        </row>
        <row r="22">
          <cell r="S22">
            <v>6</v>
          </cell>
          <cell r="T22">
            <v>18</v>
          </cell>
          <cell r="U22">
            <v>21</v>
          </cell>
        </row>
        <row r="23">
          <cell r="S23">
            <v>16</v>
          </cell>
          <cell r="T23">
            <v>23</v>
          </cell>
          <cell r="U23">
            <v>29</v>
          </cell>
        </row>
        <row r="24">
          <cell r="S24">
            <v>1</v>
          </cell>
          <cell r="T24">
            <v>2</v>
          </cell>
          <cell r="U24">
            <v>23</v>
          </cell>
        </row>
        <row r="25">
          <cell r="S25">
            <v>15</v>
          </cell>
          <cell r="T25">
            <v>19</v>
          </cell>
          <cell r="U25">
            <v>18</v>
          </cell>
        </row>
        <row r="26">
          <cell r="S26">
            <v>27</v>
          </cell>
          <cell r="T26">
            <v>39</v>
          </cell>
          <cell r="U26">
            <v>20</v>
          </cell>
        </row>
        <row r="27">
          <cell r="S27">
            <v>22</v>
          </cell>
          <cell r="T27">
            <v>12</v>
          </cell>
          <cell r="U27">
            <v>2</v>
          </cell>
        </row>
        <row r="28">
          <cell r="S28">
            <v>3</v>
          </cell>
          <cell r="T28">
            <v>11</v>
          </cell>
          <cell r="U28">
            <v>40</v>
          </cell>
        </row>
        <row r="29">
          <cell r="S29">
            <v>4</v>
          </cell>
          <cell r="T29">
            <v>31</v>
          </cell>
          <cell r="U29">
            <v>39</v>
          </cell>
        </row>
        <row r="30">
          <cell r="S30">
            <v>14</v>
          </cell>
          <cell r="T30">
            <v>12</v>
          </cell>
          <cell r="U30">
            <v>7</v>
          </cell>
        </row>
        <row r="31">
          <cell r="S31">
            <v>22</v>
          </cell>
          <cell r="T31">
            <v>5</v>
          </cell>
          <cell r="U31">
            <v>1</v>
          </cell>
        </row>
        <row r="32">
          <cell r="S32">
            <v>3</v>
          </cell>
          <cell r="T32">
            <v>4</v>
          </cell>
          <cell r="U32">
            <v>28</v>
          </cell>
        </row>
        <row r="33">
          <cell r="S33">
            <v>20</v>
          </cell>
          <cell r="T33">
            <v>27</v>
          </cell>
          <cell r="U33">
            <v>38</v>
          </cell>
        </row>
        <row r="34">
          <cell r="S34">
            <v>1</v>
          </cell>
          <cell r="T34">
            <v>12</v>
          </cell>
          <cell r="U34">
            <v>16</v>
          </cell>
        </row>
        <row r="35">
          <cell r="S35">
            <v>2</v>
          </cell>
          <cell r="T35">
            <v>13</v>
          </cell>
          <cell r="U35">
            <v>31</v>
          </cell>
        </row>
        <row r="36">
          <cell r="S36">
            <v>35</v>
          </cell>
          <cell r="T36">
            <v>18</v>
          </cell>
          <cell r="U36">
            <v>21</v>
          </cell>
        </row>
        <row r="37">
          <cell r="S37">
            <v>20</v>
          </cell>
          <cell r="T37">
            <v>27</v>
          </cell>
          <cell r="U37">
            <v>39</v>
          </cell>
        </row>
        <row r="38">
          <cell r="S38">
            <v>4</v>
          </cell>
          <cell r="T38">
            <v>24</v>
          </cell>
          <cell r="U38">
            <v>12</v>
          </cell>
        </row>
        <row r="39">
          <cell r="S39">
            <v>6</v>
          </cell>
          <cell r="T39">
            <v>7</v>
          </cell>
          <cell r="U39">
            <v>39</v>
          </cell>
        </row>
        <row r="40">
          <cell r="S40">
            <v>14</v>
          </cell>
          <cell r="T40">
            <v>16</v>
          </cell>
          <cell r="U40">
            <v>25</v>
          </cell>
        </row>
        <row r="41">
          <cell r="S41">
            <v>19</v>
          </cell>
          <cell r="T41">
            <v>15</v>
          </cell>
          <cell r="U41">
            <v>4</v>
          </cell>
        </row>
        <row r="42">
          <cell r="S42">
            <v>29</v>
          </cell>
          <cell r="T42">
            <v>4</v>
          </cell>
          <cell r="U42">
            <v>39</v>
          </cell>
        </row>
        <row r="43">
          <cell r="S43">
            <v>18</v>
          </cell>
          <cell r="T43">
            <v>35</v>
          </cell>
          <cell r="U43">
            <v>40</v>
          </cell>
        </row>
        <row r="44">
          <cell r="S44">
            <v>27</v>
          </cell>
          <cell r="T44">
            <v>38</v>
          </cell>
          <cell r="U44">
            <v>40</v>
          </cell>
        </row>
        <row r="45">
          <cell r="S45">
            <v>27</v>
          </cell>
          <cell r="T45">
            <v>40</v>
          </cell>
          <cell r="U45">
            <v>38</v>
          </cell>
        </row>
        <row r="46">
          <cell r="S46">
            <v>1</v>
          </cell>
          <cell r="T46">
            <v>2</v>
          </cell>
          <cell r="U46">
            <v>13</v>
          </cell>
        </row>
        <row r="47">
          <cell r="S47">
            <v>21</v>
          </cell>
          <cell r="T47">
            <v>35</v>
          </cell>
          <cell r="U47">
            <v>19</v>
          </cell>
        </row>
        <row r="48">
          <cell r="S48">
            <v>3</v>
          </cell>
          <cell r="T48">
            <v>25</v>
          </cell>
          <cell r="U48">
            <v>5</v>
          </cell>
        </row>
        <row r="49">
          <cell r="S49">
            <v>7</v>
          </cell>
          <cell r="T49">
            <v>40</v>
          </cell>
          <cell r="U49">
            <v>38</v>
          </cell>
        </row>
        <row r="50">
          <cell r="S50">
            <v>6</v>
          </cell>
          <cell r="T50">
            <v>27</v>
          </cell>
          <cell r="U50">
            <v>7</v>
          </cell>
        </row>
        <row r="51">
          <cell r="S51">
            <v>7</v>
          </cell>
          <cell r="T51">
            <v>39</v>
          </cell>
          <cell r="U51">
            <v>40</v>
          </cell>
        </row>
        <row r="52">
          <cell r="S52">
            <v>12</v>
          </cell>
          <cell r="T52">
            <v>14</v>
          </cell>
          <cell r="U52">
            <v>16</v>
          </cell>
        </row>
        <row r="53">
          <cell r="S53">
            <v>35</v>
          </cell>
          <cell r="T53">
            <v>4</v>
          </cell>
          <cell r="U53">
            <v>19</v>
          </cell>
        </row>
        <row r="54">
          <cell r="S54">
            <v>32</v>
          </cell>
          <cell r="T54">
            <v>27</v>
          </cell>
          <cell r="U54">
            <v>40</v>
          </cell>
        </row>
        <row r="55">
          <cell r="S55">
            <v>27</v>
          </cell>
          <cell r="T55">
            <v>38</v>
          </cell>
          <cell r="U55">
            <v>39</v>
          </cell>
        </row>
        <row r="56">
          <cell r="S56">
            <v>12</v>
          </cell>
          <cell r="T56">
            <v>13</v>
          </cell>
          <cell r="U56">
            <v>31</v>
          </cell>
        </row>
        <row r="57">
          <cell r="S57">
            <v>25</v>
          </cell>
          <cell r="T57">
            <v>22</v>
          </cell>
          <cell r="U57">
            <v>28</v>
          </cell>
        </row>
        <row r="58">
          <cell r="S58">
            <v>14</v>
          </cell>
          <cell r="T58">
            <v>16</v>
          </cell>
          <cell r="U58">
            <v>29</v>
          </cell>
        </row>
        <row r="59">
          <cell r="S59">
            <v>15</v>
          </cell>
          <cell r="T59">
            <v>24</v>
          </cell>
          <cell r="U59">
            <v>1</v>
          </cell>
        </row>
        <row r="60">
          <cell r="S60">
            <v>6</v>
          </cell>
          <cell r="T60">
            <v>19</v>
          </cell>
          <cell r="U60">
            <v>28</v>
          </cell>
        </row>
        <row r="61">
          <cell r="S61">
            <v>18</v>
          </cell>
          <cell r="T61">
            <v>15</v>
          </cell>
          <cell r="U61">
            <v>6</v>
          </cell>
        </row>
        <row r="62">
          <cell r="S62">
            <v>25</v>
          </cell>
          <cell r="T62">
            <v>2</v>
          </cell>
          <cell r="U62">
            <v>12</v>
          </cell>
        </row>
        <row r="63">
          <cell r="S63">
            <v>20</v>
          </cell>
          <cell r="T63">
            <v>33</v>
          </cell>
          <cell r="U63">
            <v>16</v>
          </cell>
        </row>
        <row r="64">
          <cell r="S64">
            <v>27</v>
          </cell>
          <cell r="T64">
            <v>7</v>
          </cell>
        </row>
        <row r="65">
          <cell r="S65">
            <v>18</v>
          </cell>
          <cell r="T65">
            <v>35</v>
          </cell>
          <cell r="U65">
            <v>28</v>
          </cell>
        </row>
        <row r="66">
          <cell r="S66">
            <v>14</v>
          </cell>
          <cell r="T66">
            <v>13</v>
          </cell>
          <cell r="U66">
            <v>1</v>
          </cell>
        </row>
        <row r="67">
          <cell r="S67">
            <v>27</v>
          </cell>
          <cell r="T67">
            <v>33</v>
          </cell>
          <cell r="U67">
            <v>40</v>
          </cell>
        </row>
        <row r="68">
          <cell r="S68">
            <v>20</v>
          </cell>
          <cell r="T68">
            <v>38</v>
          </cell>
          <cell r="U68">
            <v>40</v>
          </cell>
        </row>
        <row r="69">
          <cell r="S69">
            <v>38</v>
          </cell>
          <cell r="T69">
            <v>20</v>
          </cell>
          <cell r="U69">
            <v>2</v>
          </cell>
        </row>
        <row r="70">
          <cell r="S70">
            <v>4</v>
          </cell>
          <cell r="T70">
            <v>3</v>
          </cell>
          <cell r="U70">
            <v>39</v>
          </cell>
        </row>
        <row r="71">
          <cell r="S71">
            <v>38</v>
          </cell>
          <cell r="T71">
            <v>24</v>
          </cell>
          <cell r="U71">
            <v>39</v>
          </cell>
        </row>
        <row r="72">
          <cell r="S72">
            <v>19</v>
          </cell>
          <cell r="T72">
            <v>39</v>
          </cell>
          <cell r="U72">
            <v>40</v>
          </cell>
        </row>
        <row r="73">
          <cell r="S73">
            <v>7</v>
          </cell>
          <cell r="T73">
            <v>19</v>
          </cell>
          <cell r="U73">
            <v>4</v>
          </cell>
        </row>
        <row r="74">
          <cell r="S74">
            <v>38</v>
          </cell>
          <cell r="T74">
            <v>39</v>
          </cell>
          <cell r="U74">
            <v>40</v>
          </cell>
        </row>
        <row r="75">
          <cell r="S75">
            <v>18</v>
          </cell>
          <cell r="T75">
            <v>21</v>
          </cell>
          <cell r="U75">
            <v>35</v>
          </cell>
        </row>
        <row r="77">
          <cell r="S77">
            <v>7</v>
          </cell>
          <cell r="T77">
            <v>38</v>
          </cell>
          <cell r="U77">
            <v>24</v>
          </cell>
        </row>
        <row r="78">
          <cell r="S78">
            <v>12</v>
          </cell>
          <cell r="T78">
            <v>13</v>
          </cell>
          <cell r="U78">
            <v>25</v>
          </cell>
        </row>
        <row r="80">
          <cell r="S80">
            <v>7</v>
          </cell>
          <cell r="T80">
            <v>6</v>
          </cell>
          <cell r="U80">
            <v>38</v>
          </cell>
        </row>
        <row r="81">
          <cell r="S81">
            <v>20</v>
          </cell>
          <cell r="T81">
            <v>15</v>
          </cell>
          <cell r="U81">
            <v>38</v>
          </cell>
        </row>
        <row r="82">
          <cell r="S82">
            <v>13</v>
          </cell>
          <cell r="T82">
            <v>31</v>
          </cell>
          <cell r="U82">
            <v>22</v>
          </cell>
        </row>
        <row r="83">
          <cell r="S83">
            <v>24</v>
          </cell>
          <cell r="T83">
            <v>21</v>
          </cell>
          <cell r="U83">
            <v>29</v>
          </cell>
        </row>
        <row r="84">
          <cell r="S84">
            <v>16</v>
          </cell>
          <cell r="T84">
            <v>25</v>
          </cell>
          <cell r="U84">
            <v>31</v>
          </cell>
        </row>
        <row r="85">
          <cell r="S85">
            <v>38</v>
          </cell>
          <cell r="T85">
            <v>19</v>
          </cell>
          <cell r="U85">
            <v>40</v>
          </cell>
        </row>
        <row r="86">
          <cell r="S86">
            <v>22</v>
          </cell>
          <cell r="T86">
            <v>1</v>
          </cell>
          <cell r="U86">
            <v>5</v>
          </cell>
        </row>
        <row r="87">
          <cell r="S87">
            <v>21</v>
          </cell>
          <cell r="T87">
            <v>19</v>
          </cell>
          <cell r="U87">
            <v>18</v>
          </cell>
        </row>
        <row r="88">
          <cell r="S88">
            <v>4</v>
          </cell>
          <cell r="T88">
            <v>29</v>
          </cell>
          <cell r="U88">
            <v>39</v>
          </cell>
        </row>
        <row r="89">
          <cell r="S89">
            <v>20</v>
          </cell>
          <cell r="T89">
            <v>2</v>
          </cell>
          <cell r="U89">
            <v>41</v>
          </cell>
        </row>
        <row r="90">
          <cell r="S90">
            <v>15</v>
          </cell>
          <cell r="T90">
            <v>21</v>
          </cell>
          <cell r="U90">
            <v>19</v>
          </cell>
        </row>
        <row r="91">
          <cell r="S91">
            <v>19</v>
          </cell>
          <cell r="T91">
            <v>18</v>
          </cell>
          <cell r="U91">
            <v>15</v>
          </cell>
        </row>
        <row r="92">
          <cell r="S92">
            <v>38</v>
          </cell>
          <cell r="T92">
            <v>19</v>
          </cell>
          <cell r="U92">
            <v>39</v>
          </cell>
        </row>
        <row r="93">
          <cell r="S93">
            <v>38</v>
          </cell>
          <cell r="T93">
            <v>21</v>
          </cell>
          <cell r="U93">
            <v>40</v>
          </cell>
        </row>
        <row r="94">
          <cell r="S94">
            <v>15</v>
          </cell>
          <cell r="T94">
            <v>1</v>
          </cell>
          <cell r="U94">
            <v>4</v>
          </cell>
        </row>
        <row r="95">
          <cell r="S95">
            <v>6</v>
          </cell>
          <cell r="T95">
            <v>19</v>
          </cell>
          <cell r="U95">
            <v>33</v>
          </cell>
        </row>
        <row r="96">
          <cell r="S96">
            <v>21</v>
          </cell>
          <cell r="T96">
            <v>1</v>
          </cell>
          <cell r="U96">
            <v>31</v>
          </cell>
        </row>
        <row r="97">
          <cell r="S97">
            <v>27</v>
          </cell>
          <cell r="T97">
            <v>24</v>
          </cell>
          <cell r="U97">
            <v>40</v>
          </cell>
        </row>
        <row r="99">
          <cell r="S99">
            <v>32</v>
          </cell>
          <cell r="T99">
            <v>20</v>
          </cell>
          <cell r="U99">
            <v>28</v>
          </cell>
        </row>
        <row r="100">
          <cell r="S100">
            <v>28</v>
          </cell>
          <cell r="T100">
            <v>13</v>
          </cell>
          <cell r="U100">
            <v>16</v>
          </cell>
        </row>
        <row r="101">
          <cell r="S101">
            <v>5</v>
          </cell>
          <cell r="T101">
            <v>25</v>
          </cell>
          <cell r="U101">
            <v>13</v>
          </cell>
        </row>
        <row r="102">
          <cell r="S102">
            <v>32</v>
          </cell>
          <cell r="T102">
            <v>20</v>
          </cell>
          <cell r="U102">
            <v>41</v>
          </cell>
        </row>
        <row r="103">
          <cell r="S103">
            <v>19</v>
          </cell>
          <cell r="T103">
            <v>21</v>
          </cell>
          <cell r="U103">
            <v>4</v>
          </cell>
        </row>
        <row r="104">
          <cell r="S104">
            <v>27</v>
          </cell>
          <cell r="T104">
            <v>38</v>
          </cell>
          <cell r="U104">
            <v>22</v>
          </cell>
        </row>
        <row r="105">
          <cell r="S105">
            <v>20</v>
          </cell>
          <cell r="T105">
            <v>27</v>
          </cell>
          <cell r="U105">
            <v>19</v>
          </cell>
        </row>
        <row r="106">
          <cell r="S106">
            <v>12</v>
          </cell>
          <cell r="T106">
            <v>1</v>
          </cell>
          <cell r="U106">
            <v>5</v>
          </cell>
        </row>
        <row r="107">
          <cell r="S107">
            <v>19</v>
          </cell>
          <cell r="T107">
            <v>7</v>
          </cell>
          <cell r="U107">
            <v>4</v>
          </cell>
        </row>
        <row r="108">
          <cell r="S108">
            <v>32</v>
          </cell>
          <cell r="T108">
            <v>33</v>
          </cell>
          <cell r="U108">
            <v>38</v>
          </cell>
        </row>
        <row r="109">
          <cell r="S109">
            <v>27</v>
          </cell>
          <cell r="T109">
            <v>20</v>
          </cell>
          <cell r="U109">
            <v>40</v>
          </cell>
        </row>
        <row r="110">
          <cell r="S110">
            <v>19</v>
          </cell>
          <cell r="T110">
            <v>24</v>
          </cell>
          <cell r="U110">
            <v>39</v>
          </cell>
        </row>
        <row r="111">
          <cell r="S111">
            <v>24</v>
          </cell>
          <cell r="T111">
            <v>15</v>
          </cell>
          <cell r="U111">
            <v>40</v>
          </cell>
        </row>
        <row r="112">
          <cell r="S112">
            <v>15</v>
          </cell>
          <cell r="T112">
            <v>19</v>
          </cell>
          <cell r="U112">
            <v>41</v>
          </cell>
        </row>
        <row r="113">
          <cell r="S113">
            <v>21</v>
          </cell>
          <cell r="T113">
            <v>7</v>
          </cell>
          <cell r="U113">
            <v>4</v>
          </cell>
        </row>
        <row r="114">
          <cell r="S114">
            <v>19</v>
          </cell>
          <cell r="T114">
            <v>7</v>
          </cell>
          <cell r="U114">
            <v>40</v>
          </cell>
        </row>
        <row r="115">
          <cell r="S115">
            <v>7</v>
          </cell>
          <cell r="T115">
            <v>6</v>
          </cell>
          <cell r="U115">
            <v>32</v>
          </cell>
        </row>
        <row r="116">
          <cell r="S116">
            <v>28</v>
          </cell>
          <cell r="T116">
            <v>25</v>
          </cell>
          <cell r="U116">
            <v>39</v>
          </cell>
        </row>
        <row r="117">
          <cell r="S117">
            <v>27</v>
          </cell>
          <cell r="T117">
            <v>24</v>
          </cell>
          <cell r="U117">
            <v>38</v>
          </cell>
        </row>
        <row r="118">
          <cell r="S118">
            <v>6</v>
          </cell>
          <cell r="T118">
            <v>21</v>
          </cell>
          <cell r="U118">
            <v>19</v>
          </cell>
        </row>
        <row r="119">
          <cell r="S119">
            <v>27</v>
          </cell>
          <cell r="T119">
            <v>24</v>
          </cell>
          <cell r="U119">
            <v>39</v>
          </cell>
        </row>
        <row r="120">
          <cell r="S120">
            <v>7</v>
          </cell>
          <cell r="T120">
            <v>20</v>
          </cell>
          <cell r="U120">
            <v>21</v>
          </cell>
        </row>
        <row r="121">
          <cell r="S121">
            <v>20</v>
          </cell>
          <cell r="T121">
            <v>7</v>
          </cell>
          <cell r="U121">
            <v>40</v>
          </cell>
        </row>
        <row r="122">
          <cell r="S122">
            <v>4</v>
          </cell>
          <cell r="T122">
            <v>25</v>
          </cell>
          <cell r="U122">
            <v>40</v>
          </cell>
        </row>
        <row r="123">
          <cell r="S123">
            <v>28</v>
          </cell>
          <cell r="T123">
            <v>21</v>
          </cell>
          <cell r="U123">
            <v>40</v>
          </cell>
        </row>
        <row r="124">
          <cell r="S124">
            <v>24</v>
          </cell>
          <cell r="T124">
            <v>25</v>
          </cell>
          <cell r="U124">
            <v>39</v>
          </cell>
        </row>
        <row r="125">
          <cell r="S125">
            <v>27</v>
          </cell>
          <cell r="T125">
            <v>21</v>
          </cell>
          <cell r="U125">
            <v>39</v>
          </cell>
        </row>
        <row r="126">
          <cell r="S126">
            <v>4</v>
          </cell>
          <cell r="T126">
            <v>22</v>
          </cell>
          <cell r="U126">
            <v>2</v>
          </cell>
        </row>
        <row r="127">
          <cell r="S127">
            <v>28</v>
          </cell>
          <cell r="T127">
            <v>24</v>
          </cell>
          <cell r="U127">
            <v>6</v>
          </cell>
        </row>
        <row r="128">
          <cell r="S128">
            <v>5</v>
          </cell>
          <cell r="T128">
            <v>26</v>
          </cell>
          <cell r="U128">
            <v>16</v>
          </cell>
        </row>
        <row r="129">
          <cell r="S129">
            <v>38</v>
          </cell>
          <cell r="T129">
            <v>7</v>
          </cell>
          <cell r="U129">
            <v>40</v>
          </cell>
        </row>
        <row r="130">
          <cell r="S130">
            <v>31</v>
          </cell>
          <cell r="T130">
            <v>26</v>
          </cell>
          <cell r="U130">
            <v>41</v>
          </cell>
        </row>
        <row r="131">
          <cell r="S131">
            <v>22</v>
          </cell>
          <cell r="T131">
            <v>13</v>
          </cell>
          <cell r="U131">
            <v>1</v>
          </cell>
        </row>
        <row r="132">
          <cell r="S132">
            <v>27</v>
          </cell>
          <cell r="T132">
            <v>20</v>
          </cell>
          <cell r="U132">
            <v>40</v>
          </cell>
        </row>
        <row r="133">
          <cell r="S133">
            <v>7</v>
          </cell>
          <cell r="T133">
            <v>30</v>
          </cell>
          <cell r="U133">
            <v>38</v>
          </cell>
        </row>
        <row r="134">
          <cell r="S134">
            <v>30</v>
          </cell>
          <cell r="T134">
            <v>3</v>
          </cell>
          <cell r="U134">
            <v>21</v>
          </cell>
        </row>
        <row r="135">
          <cell r="S135">
            <v>3</v>
          </cell>
          <cell r="T135">
            <v>30</v>
          </cell>
          <cell r="U135">
            <v>4</v>
          </cell>
        </row>
        <row r="136">
          <cell r="S136">
            <v>30</v>
          </cell>
          <cell r="T136">
            <v>24</v>
          </cell>
          <cell r="U136">
            <v>6</v>
          </cell>
        </row>
        <row r="137">
          <cell r="S137">
            <v>30</v>
          </cell>
          <cell r="T137">
            <v>24</v>
          </cell>
          <cell r="U137">
            <v>6</v>
          </cell>
        </row>
        <row r="138">
          <cell r="S138">
            <v>14</v>
          </cell>
          <cell r="T138">
            <v>26</v>
          </cell>
          <cell r="U138">
            <v>31</v>
          </cell>
        </row>
        <row r="139">
          <cell r="S139">
            <v>28</v>
          </cell>
          <cell r="T139">
            <v>12</v>
          </cell>
          <cell r="U139">
            <v>1</v>
          </cell>
        </row>
        <row r="140">
          <cell r="S140">
            <v>25</v>
          </cell>
          <cell r="T140">
            <v>13</v>
          </cell>
          <cell r="U140">
            <v>5</v>
          </cell>
        </row>
        <row r="141">
          <cell r="S141">
            <v>30</v>
          </cell>
          <cell r="T141">
            <v>21</v>
          </cell>
          <cell r="U141">
            <v>24</v>
          </cell>
        </row>
        <row r="142">
          <cell r="S142">
            <v>2</v>
          </cell>
          <cell r="T142">
            <v>14</v>
          </cell>
          <cell r="U142">
            <v>7</v>
          </cell>
        </row>
        <row r="143">
          <cell r="S143">
            <v>13</v>
          </cell>
          <cell r="T143">
            <v>31</v>
          </cell>
          <cell r="U143">
            <v>1</v>
          </cell>
        </row>
        <row r="144">
          <cell r="S144">
            <v>22</v>
          </cell>
          <cell r="T144">
            <v>5</v>
          </cell>
          <cell r="U144">
            <v>12</v>
          </cell>
        </row>
        <row r="145">
          <cell r="S145">
            <v>1</v>
          </cell>
          <cell r="T145">
            <v>3</v>
          </cell>
          <cell r="U145">
            <v>14</v>
          </cell>
        </row>
        <row r="146">
          <cell r="S146">
            <v>30</v>
          </cell>
          <cell r="T146">
            <v>40</v>
          </cell>
          <cell r="U146">
            <v>19</v>
          </cell>
        </row>
        <row r="147">
          <cell r="S147">
            <v>30</v>
          </cell>
          <cell r="T147">
            <v>24</v>
          </cell>
          <cell r="U147">
            <v>15</v>
          </cell>
        </row>
        <row r="148">
          <cell r="S148">
            <v>1</v>
          </cell>
          <cell r="T148">
            <v>3</v>
          </cell>
          <cell r="U148">
            <v>14</v>
          </cell>
        </row>
        <row r="149">
          <cell r="S149">
            <v>6</v>
          </cell>
          <cell r="T149">
            <v>21</v>
          </cell>
          <cell r="U149">
            <v>24</v>
          </cell>
        </row>
        <row r="150">
          <cell r="S150">
            <v>19</v>
          </cell>
          <cell r="T150">
            <v>4</v>
          </cell>
          <cell r="U150">
            <v>7</v>
          </cell>
        </row>
        <row r="151">
          <cell r="S151">
            <v>25</v>
          </cell>
          <cell r="T151">
            <v>31</v>
          </cell>
          <cell r="U151">
            <v>29</v>
          </cell>
        </row>
        <row r="152">
          <cell r="S152">
            <v>4</v>
          </cell>
          <cell r="T152">
            <v>19</v>
          </cell>
          <cell r="U152">
            <v>41</v>
          </cell>
        </row>
        <row r="153">
          <cell r="S153">
            <v>14</v>
          </cell>
          <cell r="T153">
            <v>12</v>
          </cell>
          <cell r="U153">
            <v>29</v>
          </cell>
        </row>
        <row r="154">
          <cell r="S154">
            <v>19</v>
          </cell>
          <cell r="T154">
            <v>4</v>
          </cell>
          <cell r="U154">
            <v>39</v>
          </cell>
        </row>
        <row r="155">
          <cell r="S155">
            <v>38</v>
          </cell>
          <cell r="T155">
            <v>24</v>
          </cell>
          <cell r="U155">
            <v>6</v>
          </cell>
        </row>
        <row r="156">
          <cell r="S156">
            <v>24</v>
          </cell>
          <cell r="T156">
            <v>3</v>
          </cell>
          <cell r="U156">
            <v>41</v>
          </cell>
        </row>
        <row r="157">
          <cell r="S157">
            <v>4</v>
          </cell>
          <cell r="T157">
            <v>7</v>
          </cell>
          <cell r="U157">
            <v>41</v>
          </cell>
        </row>
        <row r="158">
          <cell r="S158">
            <v>16</v>
          </cell>
          <cell r="T158">
            <v>13</v>
          </cell>
          <cell r="U158">
            <v>12</v>
          </cell>
        </row>
        <row r="159">
          <cell r="S159">
            <v>1</v>
          </cell>
          <cell r="T159">
            <v>2</v>
          </cell>
          <cell r="U159">
            <v>5</v>
          </cell>
        </row>
        <row r="160">
          <cell r="S160">
            <v>30</v>
          </cell>
          <cell r="T160">
            <v>15</v>
          </cell>
          <cell r="U160">
            <v>6</v>
          </cell>
        </row>
        <row r="161">
          <cell r="S161">
            <v>38</v>
          </cell>
          <cell r="T161">
            <v>40</v>
          </cell>
          <cell r="U161" t="str">
            <v>-</v>
          </cell>
        </row>
        <row r="162">
          <cell r="S162">
            <v>19</v>
          </cell>
          <cell r="T162">
            <v>15</v>
          </cell>
          <cell r="U162">
            <v>4</v>
          </cell>
        </row>
        <row r="163">
          <cell r="S163">
            <v>30</v>
          </cell>
          <cell r="T163">
            <v>38</v>
          </cell>
          <cell r="U163">
            <v>40</v>
          </cell>
        </row>
        <row r="164">
          <cell r="S164">
            <v>16</v>
          </cell>
          <cell r="T164">
            <v>25</v>
          </cell>
          <cell r="U164">
            <v>31</v>
          </cell>
        </row>
        <row r="165">
          <cell r="S165">
            <v>7</v>
          </cell>
          <cell r="T165">
            <v>30</v>
          </cell>
          <cell r="U165">
            <v>21</v>
          </cell>
        </row>
        <row r="166">
          <cell r="S166">
            <v>6</v>
          </cell>
          <cell r="T166">
            <v>21</v>
          </cell>
          <cell r="U166">
            <v>19</v>
          </cell>
        </row>
        <row r="167">
          <cell r="S167">
            <v>19</v>
          </cell>
          <cell r="T167">
            <v>2</v>
          </cell>
          <cell r="U167">
            <v>4</v>
          </cell>
        </row>
        <row r="168">
          <cell r="S168">
            <v>4</v>
          </cell>
          <cell r="T168">
            <v>39</v>
          </cell>
          <cell r="U168">
            <v>41</v>
          </cell>
        </row>
        <row r="169">
          <cell r="S169">
            <v>21</v>
          </cell>
          <cell r="T169">
            <v>30</v>
          </cell>
          <cell r="U169">
            <v>6</v>
          </cell>
        </row>
        <row r="170">
          <cell r="S170">
            <v>22</v>
          </cell>
          <cell r="T170">
            <v>1</v>
          </cell>
          <cell r="U170">
            <v>26</v>
          </cell>
        </row>
        <row r="171">
          <cell r="S171">
            <v>5</v>
          </cell>
          <cell r="T171">
            <v>14</v>
          </cell>
          <cell r="U171">
            <v>28</v>
          </cell>
        </row>
        <row r="172">
          <cell r="S172">
            <v>28</v>
          </cell>
          <cell r="T172">
            <v>29</v>
          </cell>
          <cell r="U172">
            <v>41</v>
          </cell>
        </row>
        <row r="173">
          <cell r="S173">
            <v>7</v>
          </cell>
          <cell r="T173">
            <v>41</v>
          </cell>
          <cell r="U173">
            <v>38</v>
          </cell>
        </row>
        <row r="174">
          <cell r="S174">
            <v>27</v>
          </cell>
          <cell r="T174">
            <v>38</v>
          </cell>
          <cell r="U174">
            <v>40</v>
          </cell>
        </row>
        <row r="175">
          <cell r="S175">
            <v>28</v>
          </cell>
          <cell r="T175">
            <v>8</v>
          </cell>
          <cell r="U175">
            <v>39</v>
          </cell>
        </row>
        <row r="176">
          <cell r="S176">
            <v>24</v>
          </cell>
          <cell r="T176">
            <v>3</v>
          </cell>
          <cell r="U176">
            <v>41</v>
          </cell>
        </row>
        <row r="177">
          <cell r="S177">
            <v>28</v>
          </cell>
          <cell r="T177">
            <v>4</v>
          </cell>
          <cell r="U177">
            <v>6</v>
          </cell>
        </row>
        <row r="178">
          <cell r="S178">
            <v>30</v>
          </cell>
          <cell r="T178">
            <v>41</v>
          </cell>
          <cell r="U178">
            <v>39</v>
          </cell>
        </row>
        <row r="179">
          <cell r="S179">
            <v>30</v>
          </cell>
          <cell r="T179">
            <v>40</v>
          </cell>
          <cell r="U179">
            <v>41</v>
          </cell>
        </row>
        <row r="180">
          <cell r="S180">
            <v>14</v>
          </cell>
          <cell r="T180">
            <v>1</v>
          </cell>
          <cell r="U180">
            <v>5</v>
          </cell>
        </row>
        <row r="181">
          <cell r="S181">
            <v>4</v>
          </cell>
          <cell r="T181">
            <v>24</v>
          </cell>
          <cell r="U181" t="str">
            <v>-</v>
          </cell>
        </row>
        <row r="182">
          <cell r="S182">
            <v>27</v>
          </cell>
          <cell r="T182">
            <v>7</v>
          </cell>
          <cell r="U182">
            <v>38</v>
          </cell>
        </row>
        <row r="183">
          <cell r="S183">
            <v>13</v>
          </cell>
          <cell r="T183">
            <v>25</v>
          </cell>
          <cell r="U183">
            <v>2</v>
          </cell>
        </row>
        <row r="184">
          <cell r="S184">
            <v>21</v>
          </cell>
          <cell r="T184">
            <v>4</v>
          </cell>
          <cell r="U184">
            <v>19</v>
          </cell>
        </row>
        <row r="185">
          <cell r="S185">
            <v>7</v>
          </cell>
          <cell r="T185">
            <v>32</v>
          </cell>
          <cell r="U185">
            <v>40</v>
          </cell>
        </row>
        <row r="186">
          <cell r="S186">
            <v>7</v>
          </cell>
          <cell r="T186">
            <v>30</v>
          </cell>
          <cell r="U186">
            <v>41</v>
          </cell>
        </row>
        <row r="187">
          <cell r="S187">
            <v>22</v>
          </cell>
          <cell r="T187">
            <v>26</v>
          </cell>
          <cell r="U187">
            <v>12</v>
          </cell>
        </row>
        <row r="188">
          <cell r="S188">
            <v>8</v>
          </cell>
          <cell r="T188">
            <v>29</v>
          </cell>
          <cell r="U188">
            <v>39</v>
          </cell>
        </row>
        <row r="189">
          <cell r="S189">
            <v>1</v>
          </cell>
          <cell r="T189">
            <v>22</v>
          </cell>
          <cell r="U189">
            <v>14</v>
          </cell>
        </row>
        <row r="190">
          <cell r="S190">
            <v>16</v>
          </cell>
          <cell r="T190">
            <v>5</v>
          </cell>
          <cell r="U190">
            <v>3</v>
          </cell>
        </row>
        <row r="191">
          <cell r="S191">
            <v>8</v>
          </cell>
          <cell r="T191">
            <v>25</v>
          </cell>
          <cell r="U191">
            <v>29</v>
          </cell>
        </row>
        <row r="192">
          <cell r="S192">
            <v>8</v>
          </cell>
          <cell r="T192">
            <v>25</v>
          </cell>
          <cell r="U192">
            <v>29</v>
          </cell>
        </row>
        <row r="193">
          <cell r="S193">
            <v>28</v>
          </cell>
          <cell r="T193">
            <v>29</v>
          </cell>
          <cell r="U193">
            <v>8</v>
          </cell>
        </row>
        <row r="194">
          <cell r="S194">
            <v>8</v>
          </cell>
          <cell r="T194">
            <v>25</v>
          </cell>
          <cell r="U194">
            <v>29</v>
          </cell>
        </row>
        <row r="195">
          <cell r="S195">
            <v>32</v>
          </cell>
          <cell r="T195">
            <v>40</v>
          </cell>
          <cell r="U195">
            <v>27</v>
          </cell>
        </row>
        <row r="196">
          <cell r="S196">
            <v>24</v>
          </cell>
          <cell r="T196">
            <v>26</v>
          </cell>
          <cell r="U196">
            <v>4</v>
          </cell>
        </row>
        <row r="197">
          <cell r="S197">
            <v>40</v>
          </cell>
          <cell r="T197">
            <v>7</v>
          </cell>
          <cell r="U197">
            <v>38</v>
          </cell>
        </row>
        <row r="198">
          <cell r="S198">
            <v>28</v>
          </cell>
          <cell r="T198">
            <v>29</v>
          </cell>
          <cell r="U198">
            <v>41</v>
          </cell>
        </row>
        <row r="199">
          <cell r="S199">
            <v>7</v>
          </cell>
          <cell r="T199">
            <v>27</v>
          </cell>
          <cell r="U199">
            <v>38</v>
          </cell>
        </row>
        <row r="200">
          <cell r="S200">
            <v>6</v>
          </cell>
          <cell r="T200">
            <v>15</v>
          </cell>
          <cell r="U200">
            <v>27</v>
          </cell>
        </row>
        <row r="201">
          <cell r="S201">
            <v>28</v>
          </cell>
          <cell r="T201">
            <v>1</v>
          </cell>
          <cell r="U201">
            <v>39</v>
          </cell>
        </row>
        <row r="202">
          <cell r="S202">
            <v>6</v>
          </cell>
          <cell r="T202">
            <v>19</v>
          </cell>
          <cell r="U202" t="str">
            <v>-</v>
          </cell>
        </row>
        <row r="203">
          <cell r="S203">
            <v>40</v>
          </cell>
          <cell r="T203">
            <v>30</v>
          </cell>
          <cell r="U203">
            <v>41</v>
          </cell>
        </row>
        <row r="204">
          <cell r="S204">
            <v>7</v>
          </cell>
          <cell r="T204">
            <v>30</v>
          </cell>
          <cell r="U204">
            <v>41</v>
          </cell>
        </row>
        <row r="205">
          <cell r="S205">
            <v>28</v>
          </cell>
          <cell r="T205">
            <v>4</v>
          </cell>
          <cell r="U205">
            <v>6</v>
          </cell>
        </row>
        <row r="206">
          <cell r="S206">
            <v>30</v>
          </cell>
          <cell r="T206">
            <v>41</v>
          </cell>
          <cell r="U206" t="str">
            <v>-</v>
          </cell>
        </row>
        <row r="207">
          <cell r="S207">
            <v>7</v>
          </cell>
          <cell r="T207">
            <v>40</v>
          </cell>
          <cell r="U207">
            <v>38</v>
          </cell>
        </row>
        <row r="208">
          <cell r="S208">
            <v>21</v>
          </cell>
          <cell r="T208">
            <v>19</v>
          </cell>
          <cell r="U208">
            <v>4</v>
          </cell>
        </row>
        <row r="209">
          <cell r="S209">
            <v>19</v>
          </cell>
          <cell r="T209">
            <v>30</v>
          </cell>
          <cell r="U209">
            <v>33</v>
          </cell>
        </row>
        <row r="210">
          <cell r="S210">
            <v>4</v>
          </cell>
          <cell r="T210">
            <v>21</v>
          </cell>
          <cell r="U210">
            <v>24</v>
          </cell>
        </row>
        <row r="211">
          <cell r="S211">
            <v>4</v>
          </cell>
          <cell r="T211">
            <v>13</v>
          </cell>
          <cell r="U211">
            <v>39</v>
          </cell>
        </row>
        <row r="212">
          <cell r="S212">
            <v>24</v>
          </cell>
          <cell r="T212">
            <v>41</v>
          </cell>
        </row>
        <row r="213">
          <cell r="S213">
            <v>28</v>
          </cell>
          <cell r="T213">
            <v>8</v>
          </cell>
          <cell r="U213">
            <v>4</v>
          </cell>
        </row>
        <row r="214">
          <cell r="S214">
            <v>7</v>
          </cell>
          <cell r="T214">
            <v>27</v>
          </cell>
          <cell r="U214">
            <v>40</v>
          </cell>
        </row>
        <row r="215">
          <cell r="S215">
            <v>28</v>
          </cell>
          <cell r="T215">
            <v>8</v>
          </cell>
          <cell r="U215">
            <v>4</v>
          </cell>
        </row>
        <row r="216">
          <cell r="S216">
            <v>40</v>
          </cell>
          <cell r="T216">
            <v>7</v>
          </cell>
          <cell r="U216">
            <v>41</v>
          </cell>
        </row>
        <row r="217">
          <cell r="S217">
            <v>32</v>
          </cell>
          <cell r="T217">
            <v>21</v>
          </cell>
        </row>
        <row r="218">
          <cell r="S218">
            <v>28</v>
          </cell>
          <cell r="T218">
            <v>24</v>
          </cell>
        </row>
        <row r="219">
          <cell r="S219">
            <v>27</v>
          </cell>
          <cell r="T219">
            <v>21</v>
          </cell>
          <cell r="U219">
            <v>41</v>
          </cell>
        </row>
        <row r="220">
          <cell r="S220">
            <v>6</v>
          </cell>
          <cell r="T220">
            <v>21</v>
          </cell>
          <cell r="U220">
            <v>4</v>
          </cell>
        </row>
        <row r="221">
          <cell r="S221">
            <v>6</v>
          </cell>
          <cell r="T221">
            <v>4</v>
          </cell>
          <cell r="U221">
            <v>21</v>
          </cell>
        </row>
        <row r="222">
          <cell r="S222">
            <v>41</v>
          </cell>
          <cell r="T222">
            <v>24</v>
          </cell>
          <cell r="U222">
            <v>39</v>
          </cell>
        </row>
        <row r="223">
          <cell r="S223">
            <v>38</v>
          </cell>
          <cell r="T223">
            <v>41</v>
          </cell>
          <cell r="U223">
            <v>27</v>
          </cell>
        </row>
        <row r="224">
          <cell r="S224">
            <v>41</v>
          </cell>
          <cell r="T224">
            <v>38</v>
          </cell>
          <cell r="U224">
            <v>33</v>
          </cell>
        </row>
        <row r="225">
          <cell r="S225">
            <v>29</v>
          </cell>
          <cell r="T225">
            <v>28</v>
          </cell>
          <cell r="U225">
            <v>2</v>
          </cell>
        </row>
        <row r="226">
          <cell r="S226">
            <v>40</v>
          </cell>
          <cell r="T226">
            <v>38</v>
          </cell>
        </row>
        <row r="227">
          <cell r="S227">
            <v>26</v>
          </cell>
          <cell r="T227">
            <v>4</v>
          </cell>
          <cell r="U227">
            <v>39</v>
          </cell>
        </row>
        <row r="228">
          <cell r="S228">
            <v>41</v>
          </cell>
          <cell r="T228">
            <v>24</v>
          </cell>
          <cell r="U228">
            <v>39</v>
          </cell>
        </row>
        <row r="229">
          <cell r="S229">
            <v>8</v>
          </cell>
          <cell r="T229">
            <v>29</v>
          </cell>
          <cell r="U229">
            <v>24</v>
          </cell>
        </row>
        <row r="230">
          <cell r="S230">
            <v>26</v>
          </cell>
          <cell r="T230">
            <v>28</v>
          </cell>
          <cell r="U230">
            <v>10</v>
          </cell>
        </row>
        <row r="231">
          <cell r="S231">
            <v>26</v>
          </cell>
          <cell r="T231">
            <v>28</v>
          </cell>
          <cell r="U231">
            <v>10</v>
          </cell>
        </row>
        <row r="232">
          <cell r="S232">
            <v>7</v>
          </cell>
          <cell r="T232">
            <v>38</v>
          </cell>
          <cell r="U232">
            <v>40</v>
          </cell>
        </row>
        <row r="233">
          <cell r="S233">
            <v>1</v>
          </cell>
          <cell r="T233">
            <v>24</v>
          </cell>
          <cell r="U233">
            <v>5</v>
          </cell>
        </row>
        <row r="234">
          <cell r="S234">
            <v>40</v>
          </cell>
          <cell r="T234">
            <v>4</v>
          </cell>
          <cell r="U234">
            <v>39</v>
          </cell>
        </row>
        <row r="235">
          <cell r="S235">
            <v>6</v>
          </cell>
          <cell r="T235">
            <v>33</v>
          </cell>
          <cell r="U235">
            <v>24</v>
          </cell>
        </row>
        <row r="236">
          <cell r="S236">
            <v>12</v>
          </cell>
          <cell r="T236">
            <v>2</v>
          </cell>
          <cell r="U236">
            <v>31</v>
          </cell>
        </row>
        <row r="237">
          <cell r="S237">
            <v>13</v>
          </cell>
          <cell r="T237">
            <v>29</v>
          </cell>
          <cell r="U237">
            <v>14</v>
          </cell>
        </row>
        <row r="238">
          <cell r="S238">
            <v>38</v>
          </cell>
          <cell r="T238">
            <v>41</v>
          </cell>
          <cell r="U238">
            <v>7</v>
          </cell>
        </row>
        <row r="239">
          <cell r="S239">
            <v>28</v>
          </cell>
          <cell r="T239">
            <v>8</v>
          </cell>
          <cell r="U239">
            <v>39</v>
          </cell>
        </row>
        <row r="240">
          <cell r="S240">
            <v>16</v>
          </cell>
          <cell r="T240">
            <v>2</v>
          </cell>
          <cell r="U240">
            <v>22</v>
          </cell>
        </row>
        <row r="241">
          <cell r="S241">
            <v>15</v>
          </cell>
          <cell r="T241">
            <v>1</v>
          </cell>
          <cell r="U241">
            <v>12</v>
          </cell>
        </row>
        <row r="242">
          <cell r="S242">
            <v>25</v>
          </cell>
          <cell r="T242">
            <v>21</v>
          </cell>
          <cell r="U242">
            <v>26</v>
          </cell>
        </row>
        <row r="243">
          <cell r="S243">
            <v>24</v>
          </cell>
          <cell r="T243">
            <v>41</v>
          </cell>
          <cell r="U243">
            <v>27</v>
          </cell>
        </row>
        <row r="244">
          <cell r="S244">
            <v>41</v>
          </cell>
          <cell r="T244">
            <v>7</v>
          </cell>
          <cell r="U244">
            <v>43</v>
          </cell>
        </row>
        <row r="245">
          <cell r="S245">
            <v>29</v>
          </cell>
          <cell r="T245">
            <v>39</v>
          </cell>
          <cell r="U245">
            <v>6</v>
          </cell>
        </row>
        <row r="246">
          <cell r="S246">
            <v>16</v>
          </cell>
          <cell r="T246">
            <v>2</v>
          </cell>
          <cell r="U246">
            <v>10</v>
          </cell>
        </row>
        <row r="337">
          <cell r="Q337">
            <v>19</v>
          </cell>
          <cell r="R337">
            <v>4</v>
          </cell>
        </row>
        <row r="338">
          <cell r="Q338">
            <v>40</v>
          </cell>
          <cell r="R338">
            <v>27</v>
          </cell>
        </row>
        <row r="339">
          <cell r="Q339">
            <v>40</v>
          </cell>
          <cell r="R339">
            <v>41</v>
          </cell>
        </row>
        <row r="340">
          <cell r="Q340">
            <v>19</v>
          </cell>
          <cell r="R340">
            <v>6</v>
          </cell>
        </row>
        <row r="341">
          <cell r="Q341">
            <v>21</v>
          </cell>
          <cell r="R341">
            <v>41</v>
          </cell>
        </row>
        <row r="342">
          <cell r="Q342">
            <v>34</v>
          </cell>
          <cell r="R342">
            <v>10</v>
          </cell>
        </row>
        <row r="343">
          <cell r="Q343">
            <v>21</v>
          </cell>
          <cell r="R343">
            <v>24</v>
          </cell>
        </row>
        <row r="344">
          <cell r="Q344">
            <v>21</v>
          </cell>
          <cell r="R344">
            <v>24</v>
          </cell>
        </row>
        <row r="345">
          <cell r="Q345">
            <v>4</v>
          </cell>
          <cell r="R345">
            <v>41</v>
          </cell>
        </row>
        <row r="346">
          <cell r="Q346">
            <v>15</v>
          </cell>
          <cell r="R346">
            <v>6</v>
          </cell>
        </row>
        <row r="347">
          <cell r="Q347">
            <v>39</v>
          </cell>
          <cell r="R347">
            <v>33</v>
          </cell>
        </row>
        <row r="348">
          <cell r="Q348">
            <v>25</v>
          </cell>
          <cell r="R348">
            <v>24</v>
          </cell>
        </row>
        <row r="349">
          <cell r="Q349">
            <v>14</v>
          </cell>
          <cell r="R349">
            <v>4</v>
          </cell>
        </row>
        <row r="350">
          <cell r="Q350">
            <v>28</v>
          </cell>
          <cell r="R350">
            <v>24</v>
          </cell>
        </row>
        <row r="351">
          <cell r="Q351">
            <v>26</v>
          </cell>
          <cell r="R351">
            <v>25</v>
          </cell>
        </row>
        <row r="352">
          <cell r="Q352">
            <v>13</v>
          </cell>
          <cell r="R352">
            <v>24</v>
          </cell>
        </row>
        <row r="353">
          <cell r="Q353">
            <v>14</v>
          </cell>
          <cell r="R353">
            <v>25</v>
          </cell>
        </row>
        <row r="354">
          <cell r="Q354">
            <v>30</v>
          </cell>
          <cell r="R354">
            <v>24</v>
          </cell>
        </row>
        <row r="355">
          <cell r="Q355">
            <v>5</v>
          </cell>
          <cell r="R355">
            <v>25</v>
          </cell>
        </row>
        <row r="356">
          <cell r="Q356">
            <v>30</v>
          </cell>
          <cell r="R356">
            <v>40</v>
          </cell>
        </row>
        <row r="357">
          <cell r="Q357">
            <v>6</v>
          </cell>
          <cell r="R357">
            <v>15</v>
          </cell>
        </row>
        <row r="358">
          <cell r="Q358">
            <v>9</v>
          </cell>
          <cell r="R358">
            <v>6</v>
          </cell>
        </row>
        <row r="359">
          <cell r="Q359">
            <v>6</v>
          </cell>
          <cell r="R359">
            <v>9</v>
          </cell>
        </row>
        <row r="360">
          <cell r="Q360">
            <v>28</v>
          </cell>
          <cell r="R360">
            <v>15</v>
          </cell>
        </row>
        <row r="361">
          <cell r="Q361">
            <v>26</v>
          </cell>
          <cell r="R361">
            <v>25</v>
          </cell>
        </row>
        <row r="362">
          <cell r="Q362">
            <v>30</v>
          </cell>
          <cell r="R362">
            <v>24</v>
          </cell>
        </row>
        <row r="363">
          <cell r="Q363">
            <v>9</v>
          </cell>
          <cell r="R363">
            <v>42</v>
          </cell>
        </row>
        <row r="364">
          <cell r="Q364">
            <v>28</v>
          </cell>
          <cell r="R364">
            <v>4</v>
          </cell>
        </row>
        <row r="365">
          <cell r="Q365">
            <v>28</v>
          </cell>
          <cell r="R365">
            <v>4</v>
          </cell>
        </row>
        <row r="366">
          <cell r="Q366">
            <v>25</v>
          </cell>
          <cell r="R366">
            <v>24</v>
          </cell>
        </row>
        <row r="367">
          <cell r="Q367">
            <v>39</v>
          </cell>
          <cell r="R367">
            <v>33</v>
          </cell>
        </row>
        <row r="368">
          <cell r="Q368">
            <v>28</v>
          </cell>
          <cell r="R368">
            <v>4</v>
          </cell>
        </row>
        <row r="369">
          <cell r="Q369">
            <v>29</v>
          </cell>
          <cell r="R369">
            <v>14</v>
          </cell>
        </row>
        <row r="370">
          <cell r="Q370">
            <v>28</v>
          </cell>
          <cell r="R370">
            <v>40</v>
          </cell>
        </row>
        <row r="371">
          <cell r="Q371">
            <v>19</v>
          </cell>
          <cell r="R371">
            <v>15</v>
          </cell>
        </row>
        <row r="372">
          <cell r="Q372">
            <v>25</v>
          </cell>
          <cell r="R372">
            <v>24</v>
          </cell>
        </row>
        <row r="373">
          <cell r="Q373">
            <v>2</v>
          </cell>
          <cell r="R373">
            <v>29</v>
          </cell>
        </row>
        <row r="374">
          <cell r="Q374">
            <v>40</v>
          </cell>
          <cell r="R374">
            <v>41</v>
          </cell>
        </row>
        <row r="375">
          <cell r="Q375">
            <v>3</v>
          </cell>
          <cell r="R375">
            <v>39</v>
          </cell>
        </row>
        <row r="376">
          <cell r="Q376">
            <v>1</v>
          </cell>
          <cell r="R376">
            <v>26</v>
          </cell>
        </row>
        <row r="377">
          <cell r="Q377">
            <v>24</v>
          </cell>
          <cell r="R377">
            <v>41</v>
          </cell>
        </row>
        <row r="378">
          <cell r="Q378">
            <v>4</v>
          </cell>
          <cell r="R378">
            <v>40</v>
          </cell>
        </row>
        <row r="379">
          <cell r="Q379">
            <v>19</v>
          </cell>
          <cell r="R379">
            <v>4</v>
          </cell>
        </row>
        <row r="380">
          <cell r="Q380">
            <v>14</v>
          </cell>
          <cell r="R380">
            <v>2</v>
          </cell>
        </row>
        <row r="381">
          <cell r="Q381">
            <v>4</v>
          </cell>
          <cell r="R381">
            <v>15</v>
          </cell>
        </row>
        <row r="382">
          <cell r="Q382">
            <v>24</v>
          </cell>
          <cell r="R382">
            <v>40</v>
          </cell>
        </row>
        <row r="383">
          <cell r="Q383">
            <v>9</v>
          </cell>
          <cell r="R383">
            <v>24</v>
          </cell>
        </row>
        <row r="384">
          <cell r="Q384">
            <v>14</v>
          </cell>
          <cell r="R384">
            <v>12</v>
          </cell>
        </row>
        <row r="385">
          <cell r="Q385">
            <v>41</v>
          </cell>
          <cell r="R385">
            <v>42</v>
          </cell>
        </row>
        <row r="386">
          <cell r="Q386">
            <v>40</v>
          </cell>
          <cell r="R386">
            <v>49</v>
          </cell>
        </row>
        <row r="387">
          <cell r="Q387">
            <v>42</v>
          </cell>
          <cell r="R387">
            <v>9</v>
          </cell>
        </row>
        <row r="388">
          <cell r="Q388">
            <v>28</v>
          </cell>
          <cell r="R388">
            <v>40</v>
          </cell>
        </row>
        <row r="389">
          <cell r="Q389">
            <v>30</v>
          </cell>
          <cell r="R389">
            <v>40</v>
          </cell>
        </row>
        <row r="390">
          <cell r="Q390">
            <v>40</v>
          </cell>
          <cell r="R390">
            <v>41</v>
          </cell>
        </row>
        <row r="391">
          <cell r="Q391">
            <v>4</v>
          </cell>
          <cell r="R391">
            <v>41</v>
          </cell>
        </row>
        <row r="392">
          <cell r="Q392">
            <v>14</v>
          </cell>
          <cell r="R392">
            <v>12</v>
          </cell>
        </row>
        <row r="393">
          <cell r="Q393">
            <v>14</v>
          </cell>
          <cell r="R393">
            <v>13</v>
          </cell>
        </row>
        <row r="394">
          <cell r="Q394">
            <v>15</v>
          </cell>
          <cell r="R394">
            <v>42</v>
          </cell>
        </row>
        <row r="395">
          <cell r="Q395">
            <v>14</v>
          </cell>
          <cell r="R395">
            <v>25</v>
          </cell>
        </row>
        <row r="396">
          <cell r="Q396">
            <v>19</v>
          </cell>
          <cell r="R396">
            <v>4</v>
          </cell>
        </row>
        <row r="397">
          <cell r="Q397">
            <v>40</v>
          </cell>
          <cell r="R397">
            <v>41</v>
          </cell>
        </row>
        <row r="398">
          <cell r="Q398">
            <v>6</v>
          </cell>
          <cell r="R398">
            <v>42</v>
          </cell>
        </row>
        <row r="399">
          <cell r="Q399">
            <v>1</v>
          </cell>
          <cell r="R399">
            <v>12</v>
          </cell>
        </row>
        <row r="400">
          <cell r="Q400">
            <v>14</v>
          </cell>
          <cell r="R400">
            <v>25</v>
          </cell>
        </row>
        <row r="401">
          <cell r="Q401">
            <v>33</v>
          </cell>
          <cell r="R401">
            <v>39</v>
          </cell>
        </row>
        <row r="402">
          <cell r="Q402">
            <v>33</v>
          </cell>
          <cell r="R402">
            <v>39</v>
          </cell>
        </row>
        <row r="403">
          <cell r="Q403">
            <v>33</v>
          </cell>
          <cell r="R403">
            <v>39</v>
          </cell>
        </row>
        <row r="404">
          <cell r="Q404">
            <v>33</v>
          </cell>
          <cell r="R404">
            <v>39</v>
          </cell>
        </row>
        <row r="405">
          <cell r="Q405">
            <v>40</v>
          </cell>
          <cell r="R405">
            <v>41</v>
          </cell>
        </row>
        <row r="406">
          <cell r="Q406">
            <v>41</v>
          </cell>
          <cell r="R406">
            <v>42</v>
          </cell>
        </row>
        <row r="407">
          <cell r="Q407">
            <v>33</v>
          </cell>
          <cell r="R407">
            <v>39</v>
          </cell>
        </row>
        <row r="408">
          <cell r="Q408">
            <v>4</v>
          </cell>
          <cell r="R408">
            <v>24</v>
          </cell>
        </row>
        <row r="409">
          <cell r="Q409">
            <v>30</v>
          </cell>
          <cell r="R409">
            <v>41</v>
          </cell>
        </row>
        <row r="410">
          <cell r="Q410">
            <v>30</v>
          </cell>
          <cell r="R410">
            <v>41</v>
          </cell>
        </row>
        <row r="411">
          <cell r="Q411">
            <v>33</v>
          </cell>
          <cell r="R411">
            <v>39</v>
          </cell>
        </row>
        <row r="412">
          <cell r="Q412">
            <v>33</v>
          </cell>
          <cell r="R412">
            <v>39</v>
          </cell>
        </row>
        <row r="413">
          <cell r="Q413">
            <v>41</v>
          </cell>
          <cell r="R413">
            <v>46</v>
          </cell>
        </row>
        <row r="414">
          <cell r="Q414">
            <v>14</v>
          </cell>
          <cell r="R414">
            <v>12</v>
          </cell>
        </row>
        <row r="415">
          <cell r="Q415">
            <v>1</v>
          </cell>
          <cell r="R415">
            <v>26</v>
          </cell>
        </row>
        <row r="416">
          <cell r="Q416">
            <v>15</v>
          </cell>
          <cell r="R416">
            <v>18</v>
          </cell>
        </row>
        <row r="417">
          <cell r="Q417">
            <v>29</v>
          </cell>
          <cell r="R417">
            <v>14</v>
          </cell>
        </row>
        <row r="418">
          <cell r="Q418">
            <v>33</v>
          </cell>
          <cell r="R418">
            <v>39</v>
          </cell>
        </row>
        <row r="419">
          <cell r="Q419">
            <v>4</v>
          </cell>
          <cell r="R419">
            <v>14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00"/>
      <sheetName val="Daftar"/>
      <sheetName val="Cek Penguji"/>
      <sheetName val="undangan konsep"/>
      <sheetName val="undangan jadi"/>
      <sheetName val="undangan jadi (2)"/>
      <sheetName val="un-revisi"/>
      <sheetName val="jadwal"/>
      <sheetName val="B-acara"/>
      <sheetName val="map"/>
      <sheetName val="Dosen JTE"/>
      <sheetName val="Rekap"/>
    </sheetNames>
    <sheetDataSet>
      <sheetData sheetId="0" refreshError="1"/>
      <sheetData sheetId="1" refreshError="1">
        <row r="5">
          <cell r="A5">
            <v>1</v>
          </cell>
          <cell r="C5" t="str">
            <v>Sri Nugroho Atmojo</v>
          </cell>
          <cell r="D5" t="str">
            <v>F1B004071</v>
          </cell>
          <cell r="E5" t="str">
            <v>Penyembunyian Data Teks Dalam Gambar Abu-abu dengan Metoda LSB (Least Significant Bit) dan RC-5</v>
          </cell>
          <cell r="F5" t="str">
            <v>Heri Wijayanto, S.T., M.T.</v>
          </cell>
          <cell r="G5" t="str">
            <v>Dr. Rismon H. Sianipar, S.T., M.Eng.</v>
          </cell>
          <cell r="H5" t="str">
            <v>I B K Widiartha, S.T., M.T.</v>
          </cell>
          <cell r="I5" t="str">
            <v>Budi Irmawati, S. Kom., M.T.</v>
          </cell>
          <cell r="J5" t="str">
            <v>Ir. Sri Endang Anjarwani, M.Kom.</v>
          </cell>
          <cell r="K5" t="str">
            <v>Jum'at</v>
          </cell>
          <cell r="L5">
            <v>40214</v>
          </cell>
          <cell r="M5" t="str">
            <v>08.00 - 10.00</v>
          </cell>
          <cell r="N5" t="str">
            <v>Lab. Komputer</v>
          </cell>
          <cell r="Q5">
            <v>32</v>
          </cell>
          <cell r="R5">
            <v>33</v>
          </cell>
          <cell r="S5">
            <v>27</v>
          </cell>
          <cell r="T5">
            <v>20</v>
          </cell>
          <cell r="U5">
            <v>38</v>
          </cell>
        </row>
        <row r="6">
          <cell r="A6">
            <v>2</v>
          </cell>
          <cell r="B6">
            <v>40278</v>
          </cell>
          <cell r="C6" t="str">
            <v>Syafrullah</v>
          </cell>
          <cell r="D6" t="str">
            <v>F1B004075</v>
          </cell>
          <cell r="E6" t="str">
            <v>Rancang Bangun Sistem Peringatan Kebakaran Menggunakan SMS (Short Message Service) Berbasis Mikrokontroller</v>
          </cell>
          <cell r="F6" t="str">
            <v>Syafarudin Ch, S.T., M.T.</v>
          </cell>
          <cell r="G6" t="str">
            <v>Warindi, S.T., M.Eng.</v>
          </cell>
          <cell r="H6" t="str">
            <v>Paniran, S.T., M.T.</v>
          </cell>
          <cell r="I6" t="str">
            <v>I Made Budi Suksmadana, S.T., M.T.</v>
          </cell>
          <cell r="J6" t="str">
            <v>Supriono, S.T., M.T.</v>
          </cell>
          <cell r="K6" t="str">
            <v>Senin</v>
          </cell>
          <cell r="L6">
            <v>40280</v>
          </cell>
          <cell r="M6" t="str">
            <v>08.00 - 10.00</v>
          </cell>
          <cell r="N6" t="str">
            <v>Lab. Elka &amp; Digital</v>
          </cell>
          <cell r="Q6">
            <v>4</v>
          </cell>
          <cell r="R6">
            <v>37</v>
          </cell>
          <cell r="S6">
            <v>28</v>
          </cell>
          <cell r="T6">
            <v>24</v>
          </cell>
          <cell r="U6">
            <v>29</v>
          </cell>
        </row>
        <row r="7">
          <cell r="A7">
            <v>3</v>
          </cell>
          <cell r="B7">
            <v>40281</v>
          </cell>
          <cell r="C7" t="str">
            <v>Lalu Moh. Rusli</v>
          </cell>
          <cell r="D7" t="str">
            <v>F1B004047</v>
          </cell>
          <cell r="E7" t="str">
            <v>Kendali Maximum Power Point Tracker (MPPT) Menggunakan Mikrokontroller</v>
          </cell>
          <cell r="F7" t="str">
            <v>Warindi, S.T., M.Eng.</v>
          </cell>
          <cell r="G7" t="str">
            <v>I Made Budi Suksmadana, S.T., M.T.</v>
          </cell>
          <cell r="H7" t="str">
            <v>Syafarudin Ch, S.T., M.T.</v>
          </cell>
          <cell r="I7" t="str">
            <v>I Ketut Wiryajati, S.T., M.T.</v>
          </cell>
          <cell r="J7" t="str">
            <v>Supriono, S.T., M.T.</v>
          </cell>
          <cell r="K7" t="str">
            <v>Sabtu</v>
          </cell>
          <cell r="L7">
            <v>40285</v>
          </cell>
          <cell r="M7" t="str">
            <v>08.00 - 10.00</v>
          </cell>
          <cell r="N7" t="str">
            <v>Studio</v>
          </cell>
          <cell r="Q7">
            <v>37</v>
          </cell>
          <cell r="R7">
            <v>24</v>
          </cell>
          <cell r="S7">
            <v>4</v>
          </cell>
          <cell r="T7">
            <v>3</v>
          </cell>
          <cell r="U7">
            <v>29</v>
          </cell>
        </row>
        <row r="8">
          <cell r="A8">
            <v>4</v>
          </cell>
          <cell r="B8">
            <v>40295</v>
          </cell>
          <cell r="C8" t="str">
            <v>Harunurrasyid</v>
          </cell>
          <cell r="D8" t="str">
            <v>F1B005022</v>
          </cell>
          <cell r="E8" t="str">
            <v>Studi Tegangan Lebih Induksi Kopling Kapasitif di Gedung A Pustik Akibat Sambaran Petir di Gedung Rektorat Unram</v>
          </cell>
          <cell r="F8" t="str">
            <v>Ni Made Seniari, S.T., M.T.</v>
          </cell>
          <cell r="G8" t="str">
            <v>Ida Bagus Fery Citarsa, S.T., M.T.</v>
          </cell>
          <cell r="H8" t="str">
            <v>Abdul Natsir, S.T., M.T.</v>
          </cell>
          <cell r="I8" t="str">
            <v>I Made Ari Nrartha, S.T., M.T.</v>
          </cell>
          <cell r="J8" t="str">
            <v>Sultan, S.T., M.T.</v>
          </cell>
          <cell r="K8" t="str">
            <v>Rabu</v>
          </cell>
          <cell r="L8">
            <v>40296</v>
          </cell>
          <cell r="M8" t="str">
            <v>08.00 - 10.00</v>
          </cell>
          <cell r="N8" t="str">
            <v>R. Studio</v>
          </cell>
          <cell r="Q8">
            <v>1</v>
          </cell>
          <cell r="R8">
            <v>12</v>
          </cell>
          <cell r="S8">
            <v>14</v>
          </cell>
          <cell r="T8">
            <v>25</v>
          </cell>
          <cell r="U8">
            <v>5</v>
          </cell>
        </row>
        <row r="9">
          <cell r="A9">
            <v>5</v>
          </cell>
          <cell r="B9">
            <v>40294</v>
          </cell>
          <cell r="C9" t="str">
            <v>Fitri Bimantoro</v>
          </cell>
          <cell r="D9" t="str">
            <v>F1B003023</v>
          </cell>
          <cell r="E9" t="str">
            <v>Interkoneksi Voice Over Internet Protokol (VoIP) Berbasis Server Terpusat Dengan Menggunakan Perangkat Lunak Open Source pada Jaringan Internet</v>
          </cell>
          <cell r="F9" t="str">
            <v>Dr. Misbahuddin, S.T., M.T.</v>
          </cell>
          <cell r="G9" t="str">
            <v>Abdullah Zainuddin, S.T., M.T.</v>
          </cell>
          <cell r="H9" t="str">
            <v>Muhamad Syamsu Iqbal, S.T., M.T., Ph.D.</v>
          </cell>
          <cell r="I9" t="str">
            <v>Made Sutha Yadnya, S.T., M.T.</v>
          </cell>
          <cell r="J9" t="str">
            <v>Heri Wijayanto, S.T., M.T.</v>
          </cell>
          <cell r="K9" t="str">
            <v>Rabu</v>
          </cell>
          <cell r="L9">
            <v>40296</v>
          </cell>
          <cell r="M9" t="str">
            <v>08.00 - 10.00</v>
          </cell>
          <cell r="N9" t="str">
            <v>D2</v>
          </cell>
          <cell r="Q9">
            <v>7</v>
          </cell>
          <cell r="R9">
            <v>15</v>
          </cell>
          <cell r="S9">
            <v>18</v>
          </cell>
          <cell r="T9">
            <v>19</v>
          </cell>
          <cell r="U9">
            <v>32</v>
          </cell>
        </row>
        <row r="10">
          <cell r="A10">
            <v>6</v>
          </cell>
          <cell r="B10">
            <v>40295</v>
          </cell>
          <cell r="C10" t="str">
            <v>Indah Ismaidah</v>
          </cell>
          <cell r="D10" t="str">
            <v>F1B005032</v>
          </cell>
          <cell r="E10" t="str">
            <v>Evaluasi dan Rencana Relokasi Automatic Vacuum Switch (AVS) Guna Peningkatan Keandalan Jaringan pada Penyulang Cemara</v>
          </cell>
          <cell r="F10" t="str">
            <v>Supriyatna, S.T., M.T.</v>
          </cell>
          <cell r="G10" t="str">
            <v>I Made Ari Nrartha, S.T., M.T.</v>
          </cell>
          <cell r="H10" t="str">
            <v>Ni Made Seniari, S.T., M.T.</v>
          </cell>
          <cell r="I10" t="str">
            <v>Sultan, S.T., M.T.</v>
          </cell>
          <cell r="J10" t="str">
            <v>Muhammad Firad, S.T.</v>
          </cell>
          <cell r="K10" t="str">
            <v>Kamis</v>
          </cell>
          <cell r="L10">
            <v>40297</v>
          </cell>
          <cell r="M10" t="str">
            <v>08.00 - 10.00</v>
          </cell>
          <cell r="N10" t="str">
            <v>R. Studio</v>
          </cell>
          <cell r="Q10">
            <v>2</v>
          </cell>
          <cell r="R10">
            <v>25</v>
          </cell>
          <cell r="S10">
            <v>1</v>
          </cell>
          <cell r="T10">
            <v>5</v>
          </cell>
          <cell r="U10">
            <v>11</v>
          </cell>
        </row>
        <row r="11">
          <cell r="A11">
            <v>7</v>
          </cell>
          <cell r="B11">
            <v>40294</v>
          </cell>
          <cell r="C11" t="str">
            <v>Agra Ananggadipa</v>
          </cell>
          <cell r="D11" t="str">
            <v>F1B005003</v>
          </cell>
          <cell r="E11" t="str">
            <v>Penggunaan Algoritma Partikel Swarm Optimization untuk Optimasi Luas Penampang Konduktor pada Jaringan Distribusi Radial</v>
          </cell>
          <cell r="F11" t="str">
            <v>Rosmaliati, S.T., M.T.</v>
          </cell>
          <cell r="G11" t="str">
            <v>Dr. Misbahuddin, S.T., M.T.</v>
          </cell>
          <cell r="H11" t="str">
            <v>Agung Budi Muljono, S.T., M.T.</v>
          </cell>
          <cell r="I11" t="str">
            <v>Abdul Natsir, S.T., M.T.</v>
          </cell>
          <cell r="J11" t="str">
            <v>I Made Budi Suksmadana, S.T., M.T.</v>
          </cell>
          <cell r="K11" t="str">
            <v>Jum'at</v>
          </cell>
          <cell r="L11">
            <v>40298</v>
          </cell>
          <cell r="M11" t="str">
            <v>07.30 - 09.30</v>
          </cell>
          <cell r="N11" t="str">
            <v>R. Studio</v>
          </cell>
          <cell r="Q11">
            <v>16</v>
          </cell>
          <cell r="R11">
            <v>7</v>
          </cell>
          <cell r="S11">
            <v>13</v>
          </cell>
          <cell r="T11">
            <v>14</v>
          </cell>
          <cell r="U11">
            <v>24</v>
          </cell>
        </row>
        <row r="12">
          <cell r="A12">
            <v>8</v>
          </cell>
          <cell r="B12">
            <v>40294</v>
          </cell>
          <cell r="C12" t="str">
            <v>Nurhidayanti</v>
          </cell>
          <cell r="D12" t="str">
            <v>F1B004060</v>
          </cell>
          <cell r="E12" t="str">
            <v>Perencanaan Penyediaan Kebutuhan Energi Sepuluh Tahun Mendatang di Kabupaten Sumbawa</v>
          </cell>
          <cell r="F12" t="str">
            <v>Rosmaliati, S.T., M.T.</v>
          </cell>
          <cell r="G12" t="str">
            <v>Abdul Natsir, S.T., M.T.</v>
          </cell>
          <cell r="H12" t="str">
            <v>Supriyatna, S.T., M.T.</v>
          </cell>
          <cell r="I12" t="str">
            <v>Sabar Nababan, S.T., M.T.</v>
          </cell>
          <cell r="J12" t="str">
            <v>Agung Budi Muljono, S.T., M.T.</v>
          </cell>
          <cell r="K12" t="str">
            <v>Jum'at</v>
          </cell>
          <cell r="L12">
            <v>40298</v>
          </cell>
          <cell r="M12" t="str">
            <v>09.30 - 11.30</v>
          </cell>
          <cell r="N12" t="str">
            <v>R. Studio</v>
          </cell>
          <cell r="Q12">
            <v>16</v>
          </cell>
          <cell r="R12">
            <v>14</v>
          </cell>
          <cell r="S12">
            <v>2</v>
          </cell>
          <cell r="T12">
            <v>31</v>
          </cell>
          <cell r="U12">
            <v>13</v>
          </cell>
        </row>
        <row r="13">
          <cell r="A13">
            <v>9</v>
          </cell>
          <cell r="B13">
            <v>40294</v>
          </cell>
          <cell r="C13" t="str">
            <v>Erika Fithriaty</v>
          </cell>
          <cell r="D13" t="str">
            <v>F1B005015</v>
          </cell>
          <cell r="E13" t="str">
            <v>Perbandingan Penggunaan PLTS Komunal di Provinsi NTB Ditinjau dari Sisi Beban dan Sisi Investasi</v>
          </cell>
          <cell r="F13" t="str">
            <v>Rosmaliati, S.T., M.T.</v>
          </cell>
          <cell r="G13" t="str">
            <v>Abdul Natsir, S.T., M.T.</v>
          </cell>
          <cell r="H13" t="str">
            <v>Agung Budi Muljono, S.T., M.T.</v>
          </cell>
          <cell r="I13" t="str">
            <v>Sabar Nababan, S.T., M.T.</v>
          </cell>
          <cell r="J13" t="str">
            <v>Muhammad Firad, S.T.</v>
          </cell>
          <cell r="K13" t="str">
            <v>Sabtu</v>
          </cell>
          <cell r="L13">
            <v>40299</v>
          </cell>
          <cell r="M13" t="str">
            <v>08.00 - 10.00</v>
          </cell>
          <cell r="N13" t="str">
            <v>R. Studio</v>
          </cell>
          <cell r="Q13">
            <v>16</v>
          </cell>
          <cell r="R13">
            <v>14</v>
          </cell>
          <cell r="S13">
            <v>13</v>
          </cell>
          <cell r="T13">
            <v>31</v>
          </cell>
          <cell r="U13">
            <v>11</v>
          </cell>
        </row>
        <row r="14">
          <cell r="A14">
            <v>10</v>
          </cell>
          <cell r="B14">
            <v>40296</v>
          </cell>
          <cell r="C14" t="str">
            <v>Aprilia Pungkas</v>
          </cell>
          <cell r="D14" t="str">
            <v>F1B004007</v>
          </cell>
          <cell r="E14" t="str">
            <v>Analisa Quality of Service (QoS) pada Jaringan Standar 802 .11b pada Dua Titik dengan Kondisi LoS dan Nlos</v>
          </cell>
          <cell r="F14" t="str">
            <v>Abdullah Zainuddin, S.T., M.T.</v>
          </cell>
          <cell r="G14" t="str">
            <v>Sudi M. Al Sasongko, S.T., M.T.</v>
          </cell>
          <cell r="H14" t="str">
            <v>Djul Fikry  Budiman, S.T., M.T.</v>
          </cell>
          <cell r="I14" t="str">
            <v>Syafarudin Ch, S.T., M.T.</v>
          </cell>
          <cell r="J14" t="str">
            <v>Muhamad Syamsu Iqbal, S.T., M.T., Ph.D.</v>
          </cell>
          <cell r="K14" t="str">
            <v>Kamis</v>
          </cell>
          <cell r="L14">
            <v>40297</v>
          </cell>
          <cell r="M14" t="str">
            <v>10.00 - 12.00</v>
          </cell>
          <cell r="N14" t="str">
            <v>R. D2</v>
          </cell>
          <cell r="Q14">
            <v>15</v>
          </cell>
          <cell r="R14">
            <v>6</v>
          </cell>
          <cell r="S14">
            <v>35</v>
          </cell>
          <cell r="T14">
            <v>4</v>
          </cell>
          <cell r="U14">
            <v>18</v>
          </cell>
        </row>
        <row r="15">
          <cell r="A15">
            <v>11</v>
          </cell>
          <cell r="B15">
            <v>40295</v>
          </cell>
          <cell r="C15" t="str">
            <v>Ririn Wismayanti</v>
          </cell>
          <cell r="D15" t="str">
            <v>F1B004066</v>
          </cell>
          <cell r="E15" t="str">
            <v>Perancangan Jaringan Wireless Dengan Menggunakan Teknologi Wireless Distribution System (WDS) Studi Kasus Jurusan Teknik Elektro Universitas Mataram</v>
          </cell>
          <cell r="F15" t="str">
            <v>Abdullah Zainuddin, S.T., M.T.</v>
          </cell>
          <cell r="G15" t="str">
            <v>Heri Wijayanto, S.T., M.T.</v>
          </cell>
          <cell r="H15" t="str">
            <v>Muhamad Syamsu Iqbal, S.T., M.T., Ph.D.</v>
          </cell>
          <cell r="I15" t="str">
            <v>Bulkis Kanata, S.T., M.T.</v>
          </cell>
          <cell r="J15" t="str">
            <v>Sudi M. Al Sasongko, S.T., M.T.</v>
          </cell>
          <cell r="K15" t="str">
            <v>Jum'at</v>
          </cell>
          <cell r="L15">
            <v>40298</v>
          </cell>
          <cell r="M15" t="str">
            <v>08.00 - 10.00</v>
          </cell>
          <cell r="N15" t="str">
            <v>R. D2</v>
          </cell>
          <cell r="Q15">
            <v>15</v>
          </cell>
          <cell r="R15">
            <v>32</v>
          </cell>
          <cell r="S15">
            <v>18</v>
          </cell>
          <cell r="T15">
            <v>21</v>
          </cell>
          <cell r="U15">
            <v>6</v>
          </cell>
        </row>
        <row r="16">
          <cell r="A16">
            <v>12</v>
          </cell>
          <cell r="B16">
            <v>40302</v>
          </cell>
          <cell r="C16" t="str">
            <v>Rematomatra Rahmansyah</v>
          </cell>
          <cell r="D16" t="str">
            <v>F1B005062</v>
          </cell>
          <cell r="E16" t="str">
            <v>Implementasi Algoritma LZW Menggunakan Metode Pencarian Kamus Berbasis Hash Table untuk Kompresi File Teks</v>
          </cell>
          <cell r="F16" t="str">
            <v>Dr. Rismon H. Sianipar, S.T., M.Eng.</v>
          </cell>
          <cell r="G16" t="str">
            <v>Ir. Sri Endang Anjarwani, M.Kom.</v>
          </cell>
          <cell r="H16" t="str">
            <v>Heri Wijayanto, S.T., M.T.</v>
          </cell>
          <cell r="I16" t="str">
            <v>Paniran, S.T., M.T.</v>
          </cell>
          <cell r="J16" t="str">
            <v>Budi Irmawati, S. Kom., M.T.</v>
          </cell>
          <cell r="K16" t="str">
            <v>Kamis</v>
          </cell>
          <cell r="L16">
            <v>40304</v>
          </cell>
          <cell r="M16" t="str">
            <v>11.15-13.15</v>
          </cell>
          <cell r="N16" t="str">
            <v>R. Labkom</v>
          </cell>
          <cell r="Q16">
            <v>33</v>
          </cell>
          <cell r="R16">
            <v>38</v>
          </cell>
          <cell r="S16">
            <v>32</v>
          </cell>
          <cell r="T16">
            <v>28</v>
          </cell>
          <cell r="U16">
            <v>20</v>
          </cell>
        </row>
        <row r="17">
          <cell r="A17">
            <v>13</v>
          </cell>
          <cell r="B17">
            <v>40304</v>
          </cell>
          <cell r="C17" t="str">
            <v>A. A. Ngurah Oka B S</v>
          </cell>
          <cell r="D17" t="str">
            <v>F1B004001</v>
          </cell>
          <cell r="E17" t="str">
            <v>Rancang Bangun Sistem Informasi Rekam Medis Pasien RS. Bhayangkara Polda NTB</v>
          </cell>
          <cell r="F17" t="str">
            <v>Budi Irmawati, S. Kom., M.T.</v>
          </cell>
          <cell r="G17" t="str">
            <v>Heri Wijayanto, S.T., M.T.</v>
          </cell>
          <cell r="H17" t="str">
            <v>Dr. Misbahuddin, S.T., M.T.</v>
          </cell>
          <cell r="I17" t="str">
            <v>Ir. Sri Endang Anjarwani, M.Kom.</v>
          </cell>
          <cell r="J17" t="str">
            <v>Muhamad Syamsu Iqbal, S.T., M.T., Ph.D.</v>
          </cell>
          <cell r="K17" t="str">
            <v>Selasa</v>
          </cell>
          <cell r="L17">
            <v>40309</v>
          </cell>
          <cell r="M17" t="str">
            <v>11.15-13.15</v>
          </cell>
          <cell r="N17" t="str">
            <v>R. Labkom</v>
          </cell>
          <cell r="Q17">
            <v>20</v>
          </cell>
          <cell r="R17">
            <v>32</v>
          </cell>
          <cell r="S17">
            <v>7</v>
          </cell>
          <cell r="T17">
            <v>38</v>
          </cell>
          <cell r="U17">
            <v>18</v>
          </cell>
        </row>
        <row r="18">
          <cell r="A18">
            <v>14</v>
          </cell>
          <cell r="B18">
            <v>40364</v>
          </cell>
          <cell r="C18" t="str">
            <v>Syarif Zulhidayah</v>
          </cell>
          <cell r="D18" t="str">
            <v>F1B005072</v>
          </cell>
          <cell r="E18" t="str">
            <v>Analisis Proteksi Jaringan Distribusi Udara 20 kV pada Feeder Outgoing Gardu Hubung Moyo Hilir Kota Sumbawa Besar</v>
          </cell>
          <cell r="F18" t="str">
            <v>Supriyatna, S.T., M.T.</v>
          </cell>
          <cell r="G18" t="str">
            <v>Abdul Natsir, S.T., M.T.</v>
          </cell>
          <cell r="H18" t="str">
            <v>Agung Budi Muljono, S.T., M.T.</v>
          </cell>
          <cell r="I18" t="str">
            <v>Sabar Nababan, S.T., M.T.</v>
          </cell>
          <cell r="J18" t="str">
            <v>Ni Made Seniari, S.T., M.T.</v>
          </cell>
          <cell r="K18" t="str">
            <v>Selasa</v>
          </cell>
          <cell r="L18">
            <v>40365</v>
          </cell>
          <cell r="M18" t="str">
            <v>08.00-10.00</v>
          </cell>
          <cell r="N18" t="str">
            <v>R. Studio</v>
          </cell>
          <cell r="Q18">
            <v>2</v>
          </cell>
          <cell r="R18">
            <v>14</v>
          </cell>
          <cell r="S18">
            <v>13</v>
          </cell>
          <cell r="T18">
            <v>31</v>
          </cell>
          <cell r="U18">
            <v>1</v>
          </cell>
        </row>
        <row r="19">
          <cell r="A19">
            <v>15</v>
          </cell>
          <cell r="B19">
            <v>40362</v>
          </cell>
          <cell r="C19" t="str">
            <v>Wiro Jaswandi Maharja</v>
          </cell>
          <cell r="D19" t="str">
            <v>F1B004082</v>
          </cell>
          <cell r="E19" t="str">
            <v>Perancangan Antena Helix 2,4 GHz pada Mode Axial untuk Aplikasi Wireless LAN</v>
          </cell>
          <cell r="F19" t="str">
            <v>Sudi M. Al Sasongko, S.T., M.T.</v>
          </cell>
          <cell r="G19" t="str">
            <v>Abdullah Zainuddin, S.T., M.T.</v>
          </cell>
          <cell r="H19" t="str">
            <v>Bulkis Kanata, S.T., M.T.</v>
          </cell>
          <cell r="I19" t="str">
            <v>Made Sutha Yadnya, S.T., M.T.</v>
          </cell>
          <cell r="J19" t="str">
            <v>Muhamad Syamsu Iqbal, S.T., M.T., Ph.D.</v>
          </cell>
          <cell r="K19" t="str">
            <v>Selasa</v>
          </cell>
          <cell r="L19">
            <v>40365</v>
          </cell>
          <cell r="M19" t="str">
            <v>10.00-12.00</v>
          </cell>
          <cell r="N19" t="str">
            <v>R. D2</v>
          </cell>
          <cell r="Q19">
            <v>6</v>
          </cell>
          <cell r="R19">
            <v>15</v>
          </cell>
          <cell r="S19">
            <v>21</v>
          </cell>
          <cell r="T19">
            <v>19</v>
          </cell>
          <cell r="U19">
            <v>18</v>
          </cell>
        </row>
        <row r="20">
          <cell r="A20">
            <v>16</v>
          </cell>
          <cell r="B20">
            <v>40362</v>
          </cell>
          <cell r="C20" t="str">
            <v>Muh. Azhari Zulfani</v>
          </cell>
          <cell r="D20" t="str">
            <v>F1B005048</v>
          </cell>
          <cell r="E20" t="str">
            <v>Teknik Kompres Menggunakan Algoritma LZ77 dengan Metode Pencarian Kamus Berbasis Dequeue untuk Kompresi Teks</v>
          </cell>
          <cell r="F20" t="str">
            <v>Dr. Rismon H. Sianipar, S.T., M.Eng.</v>
          </cell>
          <cell r="G20" t="str">
            <v>Budi Irmawati, S. Kom., M.T.</v>
          </cell>
          <cell r="H20" t="str">
            <v>Heri Wijayanto, S.T., M.T.</v>
          </cell>
          <cell r="I20" t="str">
            <v>I B K Widiartha, S.T., M.T.</v>
          </cell>
          <cell r="J20" t="str">
            <v>Muhamad Irwan, S.T., M.T.</v>
          </cell>
          <cell r="K20" t="str">
            <v>Rabu</v>
          </cell>
          <cell r="L20">
            <v>40366</v>
          </cell>
          <cell r="M20" t="str">
            <v>10.00-12.00</v>
          </cell>
          <cell r="N20" t="str">
            <v>R. Studio</v>
          </cell>
          <cell r="Q20">
            <v>33</v>
          </cell>
          <cell r="R20">
            <v>20</v>
          </cell>
          <cell r="S20">
            <v>32</v>
          </cell>
          <cell r="T20">
            <v>27</v>
          </cell>
          <cell r="U20">
            <v>39</v>
          </cell>
        </row>
        <row r="21">
          <cell r="A21">
            <v>17</v>
          </cell>
          <cell r="B21">
            <v>40365</v>
          </cell>
          <cell r="C21" t="str">
            <v>Zafitri Purkandi</v>
          </cell>
          <cell r="D21" t="str">
            <v>F1B005079</v>
          </cell>
          <cell r="E21" t="str">
            <v>Analisa Keandalan Jaringan Distribusi 20 kV pada Sistem Kelistrikan Lombok Menggunakan Metode Monte Carlo</v>
          </cell>
          <cell r="F21" t="str">
            <v>Agung Budi Muljono, S.T., M.T.</v>
          </cell>
          <cell r="G21" t="str">
            <v>Supriyatna, S.T., M.T.</v>
          </cell>
          <cell r="H21" t="str">
            <v>Rosmaliati, S.T., M.T.</v>
          </cell>
          <cell r="I21" t="str">
            <v>Ni Made Seniari, S.T., M.T.</v>
          </cell>
          <cell r="J21" t="str">
            <v>I Made Ari Nrartha, S.T., M.T.</v>
          </cell>
          <cell r="K21" t="str">
            <v>Rabu</v>
          </cell>
          <cell r="L21">
            <v>40366</v>
          </cell>
          <cell r="M21" t="str">
            <v>10.00-12.00</v>
          </cell>
          <cell r="N21" t="str">
            <v>R. D2</v>
          </cell>
          <cell r="Q21">
            <v>13</v>
          </cell>
          <cell r="R21">
            <v>2</v>
          </cell>
          <cell r="S21">
            <v>16</v>
          </cell>
          <cell r="T21">
            <v>1</v>
          </cell>
          <cell r="U21">
            <v>25</v>
          </cell>
        </row>
        <row r="22">
          <cell r="A22">
            <v>18</v>
          </cell>
          <cell r="B22">
            <v>40362</v>
          </cell>
          <cell r="C22" t="str">
            <v>Aditya Putra</v>
          </cell>
          <cell r="D22" t="str">
            <v>F1B005002</v>
          </cell>
          <cell r="E22" t="str">
            <v>Perancangan Game Edukasi Matematika SD Menggunakan Macromedia Flash</v>
          </cell>
          <cell r="F22" t="str">
            <v>Dr. Rismon H. Sianipar, S.T., M.Eng.</v>
          </cell>
          <cell r="G22" t="str">
            <v>Ir. Sri Endang Anjarwani, M.Kom.</v>
          </cell>
          <cell r="H22" t="str">
            <v>I B K Widiartha, S.T., M.T.</v>
          </cell>
          <cell r="I22" t="str">
            <v>Budi Irmawati, S. Kom., M.T.</v>
          </cell>
          <cell r="J22" t="str">
            <v>Made Sutha Yadnya, S.T., M.T.</v>
          </cell>
          <cell r="K22" t="str">
            <v>Kamis</v>
          </cell>
          <cell r="L22">
            <v>40367</v>
          </cell>
          <cell r="M22" t="str">
            <v>08.00-10.00</v>
          </cell>
          <cell r="N22" t="str">
            <v>R. Studio</v>
          </cell>
          <cell r="Q22">
            <v>33</v>
          </cell>
          <cell r="R22">
            <v>38</v>
          </cell>
          <cell r="S22">
            <v>27</v>
          </cell>
          <cell r="T22">
            <v>20</v>
          </cell>
          <cell r="U22">
            <v>19</v>
          </cell>
        </row>
        <row r="23">
          <cell r="A23">
            <v>19</v>
          </cell>
          <cell r="B23">
            <v>40362</v>
          </cell>
          <cell r="C23" t="str">
            <v>Fithra Mubarak</v>
          </cell>
          <cell r="D23" t="str">
            <v>F1B005017</v>
          </cell>
          <cell r="E23" t="str">
            <v>Rancang Bangun Robot Mobil Bernavigasi Menggunakan Logika Fuzzy Berbasis Mikrokontroller AVR ATMega 8535</v>
          </cell>
          <cell r="F23" t="str">
            <v>I Made Budi Suksmadana, S.T., M.T.</v>
          </cell>
          <cell r="G23" t="str">
            <v>Paniran, S.T., M.T.</v>
          </cell>
          <cell r="H23" t="str">
            <v>Bulkis Kanata, S.T., M.T.</v>
          </cell>
          <cell r="I23" t="str">
            <v>Syafarudin Ch, S.T., M.T.</v>
          </cell>
          <cell r="J23" t="str">
            <v>Muhamad Irwan, S.T., M.T.</v>
          </cell>
          <cell r="K23" t="str">
            <v>Kamis</v>
          </cell>
          <cell r="L23">
            <v>40367</v>
          </cell>
          <cell r="M23" t="str">
            <v>08.00-10.00</v>
          </cell>
          <cell r="N23" t="str">
            <v>R. D2</v>
          </cell>
          <cell r="Q23">
            <v>24</v>
          </cell>
          <cell r="R23">
            <v>28</v>
          </cell>
          <cell r="S23">
            <v>21</v>
          </cell>
          <cell r="T23">
            <v>4</v>
          </cell>
          <cell r="U23">
            <v>39</v>
          </cell>
        </row>
        <row r="24">
          <cell r="A24">
            <v>20</v>
          </cell>
          <cell r="B24">
            <v>40362</v>
          </cell>
          <cell r="C24" t="str">
            <v>Khomaini</v>
          </cell>
          <cell r="D24" t="str">
            <v>F1B005035</v>
          </cell>
          <cell r="E24" t="str">
            <v>Rancang Bangun Prototip Generator Laut (Wevegen) Dengan Metode Ayunan Magnet sebagai Sumber Penerangan pada Perahu pada Nelayan</v>
          </cell>
          <cell r="F24" t="str">
            <v>Paniran, S.T., M.T.</v>
          </cell>
          <cell r="G24" t="str">
            <v>Abdul Natsir, S.T., M.T.</v>
          </cell>
          <cell r="H24" t="str">
            <v>Made Sutha Yadnya, S.T., M.T.</v>
          </cell>
          <cell r="I24" t="str">
            <v>Ida Bagus Fery Citarsa, S.T., M.T.</v>
          </cell>
          <cell r="J24" t="str">
            <v>Supriono, S.T., M.T.</v>
          </cell>
          <cell r="K24" t="str">
            <v>Kamis</v>
          </cell>
          <cell r="L24">
            <v>40367</v>
          </cell>
          <cell r="M24" t="str">
            <v>10.00-12.00</v>
          </cell>
          <cell r="N24" t="str">
            <v>R. D2</v>
          </cell>
          <cell r="Q24">
            <v>28</v>
          </cell>
          <cell r="R24">
            <v>14</v>
          </cell>
          <cell r="S24">
            <v>19</v>
          </cell>
          <cell r="T24">
            <v>12</v>
          </cell>
          <cell r="U24">
            <v>29</v>
          </cell>
        </row>
        <row r="25">
          <cell r="A25">
            <v>21</v>
          </cell>
          <cell r="B25">
            <v>40403</v>
          </cell>
          <cell r="C25" t="str">
            <v>Abi Abdul Sadi</v>
          </cell>
          <cell r="D25" t="str">
            <v>F1B005001</v>
          </cell>
          <cell r="E25" t="str">
            <v>Pengaturan Kecepatan Motor DC Shunt Menggunakan Buck Converter Berbasis Mikrokontroler ATMEGA 8535</v>
          </cell>
          <cell r="F25" t="str">
            <v>I Made Budi Suksmadana, S.T., M.T.</v>
          </cell>
          <cell r="G25" t="str">
            <v>I Made Ari Nrartha, S.T., M.T.</v>
          </cell>
          <cell r="H25" t="str">
            <v>Abdul Natsir, S.T., M.T.</v>
          </cell>
          <cell r="I25" t="str">
            <v>Ida Bagus Fery Citarsa, S.T., M.T.</v>
          </cell>
          <cell r="J25" t="str">
            <v>Bulkis Kanata, S.T., M.T.</v>
          </cell>
          <cell r="K25" t="str">
            <v>Rabu</v>
          </cell>
          <cell r="L25">
            <v>40408</v>
          </cell>
          <cell r="M25" t="str">
            <v>08.00-10.00</v>
          </cell>
          <cell r="N25" t="str">
            <v>R. Studio</v>
          </cell>
          <cell r="Q25">
            <v>24</v>
          </cell>
          <cell r="R25">
            <v>25</v>
          </cell>
          <cell r="S25">
            <v>14</v>
          </cell>
          <cell r="T25">
            <v>12</v>
          </cell>
          <cell r="U25">
            <v>21</v>
          </cell>
        </row>
        <row r="26">
          <cell r="A26">
            <v>22</v>
          </cell>
          <cell r="B26">
            <v>40448</v>
          </cell>
          <cell r="C26" t="str">
            <v>Titi Andriani</v>
          </cell>
          <cell r="D26" t="str">
            <v>F1B005075</v>
          </cell>
          <cell r="E26" t="str">
            <v>Rancang Bangun Mesin Penetas Telur Otomatis Menggunakan Teknologi Hybrid Panas matahari dan Listrik Berbasis Mikrokontroler AVR ATMega8535</v>
          </cell>
          <cell r="F26" t="str">
            <v>Paniran, S.T., M.T.</v>
          </cell>
          <cell r="G26" t="str">
            <v>I Made Budi Suksmadana, S.T., M.T.</v>
          </cell>
          <cell r="H26" t="str">
            <v>Syafarudin Ch, S.T., M.T.</v>
          </cell>
          <cell r="I26" t="str">
            <v>Supriono, S.T., M.T.</v>
          </cell>
          <cell r="J26" t="str">
            <v>Muhamad Irwan, S.T., M.T.</v>
          </cell>
          <cell r="K26" t="str">
            <v>Selasa</v>
          </cell>
          <cell r="L26">
            <v>40449</v>
          </cell>
          <cell r="M26" t="str">
            <v>09.30-11.30</v>
          </cell>
          <cell r="N26" t="str">
            <v>Lab. Elka &amp; Digital</v>
          </cell>
          <cell r="Q26">
            <v>28</v>
          </cell>
          <cell r="R26">
            <v>24</v>
          </cell>
          <cell r="S26">
            <v>4</v>
          </cell>
          <cell r="T26">
            <v>29</v>
          </cell>
          <cell r="U26">
            <v>39</v>
          </cell>
        </row>
        <row r="27">
          <cell r="A27">
            <v>23</v>
          </cell>
          <cell r="B27">
            <v>40445</v>
          </cell>
          <cell r="C27" t="str">
            <v>Isnu Handibrata Eko Putra</v>
          </cell>
          <cell r="D27" t="str">
            <v>F1B006042</v>
          </cell>
          <cell r="E27" t="str">
            <v>Analisis Stabilitas Transien pada Sistem Kelistrikan Lombok Menggunakan Metode Kriteria Luas Sama dan Jaringan Syaraf Tiruan</v>
          </cell>
          <cell r="F27" t="str">
            <v>Abdul Natsir, S.T., M.T.</v>
          </cell>
          <cell r="G27" t="str">
            <v>I Made Ari Nrartha, S.T., M.T.</v>
          </cell>
          <cell r="H27" t="str">
            <v>Rosmaliati, S.T., M.T.</v>
          </cell>
          <cell r="I27" t="str">
            <v>Supriono, S.T., M.T.</v>
          </cell>
          <cell r="J27" t="str">
            <v>I Ketut Wiryajati, S.T., M.T.</v>
          </cell>
          <cell r="K27" t="str">
            <v>Rabu</v>
          </cell>
          <cell r="L27">
            <v>40450</v>
          </cell>
          <cell r="M27" t="str">
            <v>09.30-11.30</v>
          </cell>
          <cell r="N27" t="str">
            <v>Lab. Tenaga</v>
          </cell>
          <cell r="Q27">
            <v>14</v>
          </cell>
          <cell r="R27">
            <v>25</v>
          </cell>
          <cell r="S27">
            <v>16</v>
          </cell>
          <cell r="T27">
            <v>29</v>
          </cell>
          <cell r="U27">
            <v>3</v>
          </cell>
        </row>
        <row r="28">
          <cell r="A28">
            <v>24</v>
          </cell>
          <cell r="B28">
            <v>40449</v>
          </cell>
          <cell r="C28" t="str">
            <v>Henry Sayyidiman</v>
          </cell>
          <cell r="D28" t="str">
            <v>F1B006030</v>
          </cell>
          <cell r="E28" t="str">
            <v>Optimasi Kapasitas Pembangkitan Tersebar dalam Mengurangi Rugi Saluran dan Meningkatkan Profil Tegangan Menggunakan Particle Swarm Optimization</v>
          </cell>
          <cell r="F28" t="str">
            <v>I Made Ari Nrartha, S.T., M.T.</v>
          </cell>
          <cell r="G28" t="str">
            <v>Agung Budi Muljono, S.T., M.T.</v>
          </cell>
          <cell r="H28" t="str">
            <v>Abdul Natsir, S.T., M.T.</v>
          </cell>
          <cell r="I28" t="str">
            <v>Supriyatna, S.T., M.T.</v>
          </cell>
          <cell r="J28" t="str">
            <v>Budi Irmawati, S. Kom., M.T.</v>
          </cell>
          <cell r="K28" t="str">
            <v>Rabu</v>
          </cell>
          <cell r="L28">
            <v>40450</v>
          </cell>
          <cell r="M28" t="str">
            <v>07.30-09.30</v>
          </cell>
          <cell r="N28" t="str">
            <v>Lab. Tenaga</v>
          </cell>
          <cell r="Q28">
            <v>25</v>
          </cell>
          <cell r="R28">
            <v>13</v>
          </cell>
          <cell r="S28">
            <v>14</v>
          </cell>
          <cell r="T28">
            <v>2</v>
          </cell>
          <cell r="U28">
            <v>20</v>
          </cell>
        </row>
        <row r="29">
          <cell r="A29">
            <v>25</v>
          </cell>
          <cell r="B29">
            <v>40445</v>
          </cell>
          <cell r="C29" t="str">
            <v>Fitria Husniayati</v>
          </cell>
          <cell r="D29" t="str">
            <v>F1B005018</v>
          </cell>
          <cell r="E29" t="str">
            <v>Analisis Perbaikan Kualitas Daya Inverter Dengan Simulasi Pemasangan Filter Pasif</v>
          </cell>
          <cell r="F29" t="str">
            <v>I Made Ari Nrartha, S.T., M.T.</v>
          </cell>
          <cell r="G29" t="str">
            <v>Sabar Nababan, S.T., M.T.</v>
          </cell>
          <cell r="H29" t="str">
            <v>Rosmaliati, S.T., M.T.</v>
          </cell>
          <cell r="I29" t="str">
            <v>Abdullah Zainuddin, S.T., M.T.</v>
          </cell>
          <cell r="J29" t="str">
            <v>Ni Made Seniari, S.T., M.T.</v>
          </cell>
          <cell r="K29" t="str">
            <v>Kamis</v>
          </cell>
          <cell r="L29">
            <v>40451</v>
          </cell>
          <cell r="M29" t="str">
            <v>11.30-13.30</v>
          </cell>
          <cell r="N29" t="str">
            <v>Lab. Tenaga</v>
          </cell>
          <cell r="Q29">
            <v>25</v>
          </cell>
          <cell r="R29">
            <v>31</v>
          </cell>
          <cell r="S29">
            <v>16</v>
          </cell>
          <cell r="T29">
            <v>15</v>
          </cell>
          <cell r="U29">
            <v>1</v>
          </cell>
        </row>
        <row r="30">
          <cell r="A30">
            <v>26</v>
          </cell>
          <cell r="B30">
            <v>40462</v>
          </cell>
          <cell r="C30" t="str">
            <v>Eddy Kurniawan</v>
          </cell>
          <cell r="D30" t="str">
            <v>F1B003014</v>
          </cell>
          <cell r="E30" t="str">
            <v>Studi Atas Beberapa Skema Pembentukan Fungsi Hash dari Kriptosistem Data Encryption Standard (DES) untuk Menjamin Integritas Data</v>
          </cell>
          <cell r="F30" t="str">
            <v>Dr. Rismon H. Sianipar, S.T., M.Eng.</v>
          </cell>
          <cell r="G30" t="str">
            <v>Heri Wijayanto, S.T., M.T.</v>
          </cell>
          <cell r="H30" t="str">
            <v>I B K Widiartha, S.T., M.T.</v>
          </cell>
          <cell r="I30" t="str">
            <v>Muhamad Irwan, S.T., M.T.</v>
          </cell>
          <cell r="J30" t="str">
            <v>Budi Irmawati, S. Kom., M.T.</v>
          </cell>
          <cell r="K30" t="str">
            <v>Rabu</v>
          </cell>
          <cell r="L30">
            <v>40464</v>
          </cell>
          <cell r="M30" t="str">
            <v>07.30-109.30</v>
          </cell>
          <cell r="N30" t="str">
            <v>Lab. Komputer</v>
          </cell>
          <cell r="Q30">
            <v>33</v>
          </cell>
          <cell r="R30">
            <v>32</v>
          </cell>
          <cell r="S30">
            <v>27</v>
          </cell>
          <cell r="T30">
            <v>39</v>
          </cell>
          <cell r="U30">
            <v>20</v>
          </cell>
        </row>
        <row r="31">
          <cell r="A31">
            <v>27</v>
          </cell>
          <cell r="B31">
            <v>40484</v>
          </cell>
          <cell r="C31" t="str">
            <v>Dedek Hudayana</v>
          </cell>
          <cell r="D31" t="str">
            <v>F1B005011</v>
          </cell>
          <cell r="E31" t="str">
            <v>Rancang Bangun Alat Pengontrol Lingkungan Rumah Kaca Berbasiskan Mikrokontroler ATMEGA 8535</v>
          </cell>
          <cell r="F31" t="str">
            <v>Paniran, S.T., M.T.</v>
          </cell>
          <cell r="G31" t="str">
            <v>Supriono, S.T., M.T.</v>
          </cell>
          <cell r="H31" t="str">
            <v>I Ketut Wiryajati, S.T., M.T.</v>
          </cell>
          <cell r="I31" t="str">
            <v>Dr. Misbahuddin, S.T., M.T.</v>
          </cell>
          <cell r="J31" t="str">
            <v>Lalu A. Syamsul Irfan A., S.T., M.Eng.</v>
          </cell>
          <cell r="K31" t="str">
            <v>Jum'at</v>
          </cell>
          <cell r="L31">
            <v>40487</v>
          </cell>
          <cell r="M31" t="str">
            <v>08.00-10.00</v>
          </cell>
          <cell r="N31" t="str">
            <v>R. D2</v>
          </cell>
          <cell r="Q31">
            <v>28</v>
          </cell>
          <cell r="R31">
            <v>29</v>
          </cell>
          <cell r="S31">
            <v>3</v>
          </cell>
          <cell r="T31">
            <v>7</v>
          </cell>
          <cell r="U31">
            <v>40</v>
          </cell>
        </row>
        <row r="32">
          <cell r="A32">
            <v>28</v>
          </cell>
          <cell r="B32">
            <v>40486</v>
          </cell>
          <cell r="C32" t="str">
            <v>Dea Nur Asri</v>
          </cell>
          <cell r="D32" t="str">
            <v>F1B005010</v>
          </cell>
          <cell r="E32" t="str">
            <v>Analisa Keandalan Sistem Pembangkit Interkoneksi Sistem Kelistrikan Lombok</v>
          </cell>
          <cell r="F32" t="str">
            <v>Agung Budi Muljono, S.T., M.T.</v>
          </cell>
          <cell r="G32" t="str">
            <v>Supriyatna, S.T., M.T.</v>
          </cell>
          <cell r="H32" t="str">
            <v>Sabar Nababan, S.T., M.T.</v>
          </cell>
          <cell r="I32" t="str">
            <v>Rosmaliati, S.T., M.T.</v>
          </cell>
          <cell r="J32" t="str">
            <v>I Made Ari Nrartha, S.T., M.T.</v>
          </cell>
          <cell r="K32" t="str">
            <v>Jum'at</v>
          </cell>
          <cell r="L32">
            <v>40487</v>
          </cell>
          <cell r="M32" t="str">
            <v>08.00-10.00</v>
          </cell>
          <cell r="N32" t="str">
            <v>R. Studio</v>
          </cell>
          <cell r="Q32">
            <v>13</v>
          </cell>
          <cell r="R32">
            <v>2</v>
          </cell>
          <cell r="S32">
            <v>31</v>
          </cell>
          <cell r="T32">
            <v>16</v>
          </cell>
          <cell r="U32">
            <v>25</v>
          </cell>
        </row>
        <row r="33">
          <cell r="A33">
            <v>29</v>
          </cell>
          <cell r="B33">
            <v>40486</v>
          </cell>
          <cell r="C33" t="str">
            <v>I Dewa Made Ady Indrawan</v>
          </cell>
          <cell r="D33" t="str">
            <v>F1B005024</v>
          </cell>
          <cell r="E33" t="str">
            <v>Sistem Informasi Pemesanan Tiket Online Berbasis Java Server Pages (JSP)</v>
          </cell>
          <cell r="F33" t="str">
            <v>Heri Wijayanto, S.T., M.T.</v>
          </cell>
          <cell r="G33" t="str">
            <v>Ir. Sri Endang Anjarwani, M.Kom.</v>
          </cell>
          <cell r="H33" t="str">
            <v>I B K Widiartha, S.T., M.T.</v>
          </cell>
          <cell r="I33" t="str">
            <v>Muhamad Irwan, S.T., M.T.</v>
          </cell>
          <cell r="J33" t="str">
            <v>Lalu A. Syamsul Irfan A., S.T., M.Eng.</v>
          </cell>
          <cell r="K33" t="str">
            <v>Sabtu</v>
          </cell>
          <cell r="L33">
            <v>40488</v>
          </cell>
          <cell r="M33" t="str">
            <v>08.00-10.00</v>
          </cell>
          <cell r="N33" t="str">
            <v>R. D2</v>
          </cell>
          <cell r="Q33">
            <v>32</v>
          </cell>
          <cell r="R33">
            <v>38</v>
          </cell>
          <cell r="S33">
            <v>27</v>
          </cell>
          <cell r="T33">
            <v>39</v>
          </cell>
          <cell r="U33">
            <v>40</v>
          </cell>
        </row>
        <row r="34">
          <cell r="A34">
            <v>30</v>
          </cell>
          <cell r="B34">
            <v>40484</v>
          </cell>
          <cell r="C34" t="str">
            <v>I Gusti Ayu Ita Kusmira</v>
          </cell>
          <cell r="D34" t="str">
            <v>F1B006034</v>
          </cell>
          <cell r="E34" t="str">
            <v>Economi Dispatch Menggunakan Algoritma Genetika (Studi Kasus : Sistem Kelistrikan Lombok)</v>
          </cell>
          <cell r="F34" t="str">
            <v>Agung Budi Muljono, S.T., M.T.</v>
          </cell>
          <cell r="G34" t="str">
            <v>I Made Ari Nrartha, S.T., M.T.</v>
          </cell>
          <cell r="H34" t="str">
            <v>Dr.rer.nat. Teti Zubaidah, S.T., M.T.</v>
          </cell>
          <cell r="I34" t="str">
            <v>Supriyatna, S.T., M.T.</v>
          </cell>
          <cell r="J34" t="str">
            <v>Ida Bagus Fery Citarsa, S.T., M.T.</v>
          </cell>
          <cell r="K34" t="str">
            <v>Sabtu</v>
          </cell>
          <cell r="L34">
            <v>40488</v>
          </cell>
          <cell r="M34" t="str">
            <v>08.00-10.00</v>
          </cell>
          <cell r="N34" t="str">
            <v>R. Studio</v>
          </cell>
          <cell r="Q34">
            <v>13</v>
          </cell>
          <cell r="R34">
            <v>25</v>
          </cell>
          <cell r="S34">
            <v>22</v>
          </cell>
          <cell r="T34">
            <v>2</v>
          </cell>
          <cell r="U34">
            <v>12</v>
          </cell>
        </row>
        <row r="35">
          <cell r="A35">
            <v>31</v>
          </cell>
          <cell r="B35">
            <v>40527</v>
          </cell>
          <cell r="C35" t="str">
            <v>Trie Adriany Sofiana</v>
          </cell>
          <cell r="D35" t="str">
            <v>F1B006083</v>
          </cell>
          <cell r="E35" t="str">
            <v>Penentuan Posisi Sensor Mitigasi Curah Hujan untuk Komunikasi LMDS dengan Metode SST (Synthetic Storm Technique)</v>
          </cell>
          <cell r="F35" t="str">
            <v>Made Sutha Yadnya, S.T., M.T.</v>
          </cell>
          <cell r="G35" t="str">
            <v>Djul Fikry  Budiman, S.T., M.T.</v>
          </cell>
          <cell r="H35" t="str">
            <v>Muhamad Syamsu Iqbal, S.T., M.T., Ph.D.</v>
          </cell>
          <cell r="I35" t="str">
            <v>Sudi M. Al Sasongko, S.T., M.T.</v>
          </cell>
          <cell r="J35" t="str">
            <v>Bulkis Kanata, S.T., M.T.</v>
          </cell>
          <cell r="K35" t="str">
            <v>Sabtu</v>
          </cell>
          <cell r="L35">
            <v>40530</v>
          </cell>
          <cell r="M35" t="str">
            <v>10.00-12.00</v>
          </cell>
          <cell r="N35" t="str">
            <v>R. Studio</v>
          </cell>
          <cell r="Q35">
            <v>19</v>
          </cell>
          <cell r="R35">
            <v>35</v>
          </cell>
          <cell r="S35">
            <v>18</v>
          </cell>
          <cell r="T35">
            <v>6</v>
          </cell>
          <cell r="U35">
            <v>21</v>
          </cell>
        </row>
        <row r="36">
          <cell r="A36">
            <v>32</v>
          </cell>
          <cell r="B36">
            <v>40546</v>
          </cell>
          <cell r="C36" t="str">
            <v>Alpan Hadi</v>
          </cell>
          <cell r="D36" t="str">
            <v>F1B005005</v>
          </cell>
          <cell r="E36" t="str">
            <v>Pengatur Ketinggian Tiang Mikrofon Otomatis Berbasis Mikrokontroler AT MEGA 8535</v>
          </cell>
          <cell r="F36" t="str">
            <v>Paniran, S.T., M.T.</v>
          </cell>
          <cell r="G36" t="str">
            <v>Syafarudin Ch, S.T., M.T.</v>
          </cell>
          <cell r="H36" t="str">
            <v>Sudi M. Al Sasongko, S.T., M.T.</v>
          </cell>
          <cell r="I36" t="str">
            <v>Abdullah Zainuddin, S.T., M.T.</v>
          </cell>
          <cell r="J36" t="str">
            <v>Dr. Misbahuddin, S.T., M.T.</v>
          </cell>
          <cell r="K36" t="str">
            <v>Rabu</v>
          </cell>
          <cell r="L36">
            <v>40548</v>
          </cell>
          <cell r="M36" t="str">
            <v>10.00-12.00</v>
          </cell>
          <cell r="N36" t="str">
            <v>R. D2</v>
          </cell>
          <cell r="Q36">
            <v>28</v>
          </cell>
          <cell r="R36">
            <v>4</v>
          </cell>
          <cell r="S36">
            <v>6</v>
          </cell>
          <cell r="T36">
            <v>15</v>
          </cell>
          <cell r="U36">
            <v>7</v>
          </cell>
        </row>
        <row r="37">
          <cell r="A37">
            <v>33</v>
          </cell>
          <cell r="B37">
            <v>40546</v>
          </cell>
          <cell r="C37" t="str">
            <v>Donny Adithia</v>
          </cell>
          <cell r="D37" t="str">
            <v>F1B005013</v>
          </cell>
          <cell r="E37" t="str">
            <v>Rancang Bangun Prototipe Pembangkit Listrik Tenaga Gelombang Laut (PLTGL) dengan Sistem Rakit</v>
          </cell>
          <cell r="F37" t="str">
            <v>Syafarudin Ch, S.T., M.T.</v>
          </cell>
          <cell r="G37" t="str">
            <v>Abdul Natsir, S.T., M.T.</v>
          </cell>
          <cell r="H37" t="str">
            <v>Rosmaliati, S.T., M.T.</v>
          </cell>
          <cell r="I37" t="str">
            <v>Ni Made Seniari, S.T., M.T.</v>
          </cell>
          <cell r="J37" t="str">
            <v>Ida Bagus Fery Citarsa, S.T., M.T.</v>
          </cell>
          <cell r="K37" t="str">
            <v>Rabu</v>
          </cell>
          <cell r="L37">
            <v>40548</v>
          </cell>
          <cell r="M37" t="str">
            <v>08.00-10.00</v>
          </cell>
          <cell r="N37" t="str">
            <v>R. D2</v>
          </cell>
          <cell r="Q37">
            <v>4</v>
          </cell>
          <cell r="R37">
            <v>14</v>
          </cell>
          <cell r="S37">
            <v>16</v>
          </cell>
          <cell r="T37">
            <v>1</v>
          </cell>
          <cell r="U37">
            <v>12</v>
          </cell>
        </row>
        <row r="38">
          <cell r="A38">
            <v>34</v>
          </cell>
          <cell r="B38">
            <v>40546</v>
          </cell>
          <cell r="C38" t="str">
            <v>Kamarudin</v>
          </cell>
          <cell r="D38" t="str">
            <v>F1B005033</v>
          </cell>
          <cell r="E38" t="str">
            <v>Perancangan Sistem Pengaman Sepeda Motor Menggunakan Telepon Seluler (Handphone) Berbasis Mikrokontroler AT MEGA 8535)</v>
          </cell>
          <cell r="F38" t="str">
            <v>Supriono, S.T., M.T.</v>
          </cell>
          <cell r="G38" t="str">
            <v>I Made Budi Suksmadana, S.T., M.T.</v>
          </cell>
          <cell r="H38" t="str">
            <v>Syafarudin Ch, S.T., M.T.</v>
          </cell>
          <cell r="I38" t="str">
            <v>Muhamad Irwan, S.T., M.T.</v>
          </cell>
          <cell r="J38" t="str">
            <v>Sabar Nababan, S.T., M.T.</v>
          </cell>
          <cell r="K38" t="str">
            <v>Kamis</v>
          </cell>
          <cell r="L38">
            <v>40549</v>
          </cell>
          <cell r="M38" t="str">
            <v>10.00-12.00</v>
          </cell>
          <cell r="N38" t="str">
            <v>R. D2</v>
          </cell>
          <cell r="Q38">
            <v>29</v>
          </cell>
          <cell r="R38">
            <v>24</v>
          </cell>
          <cell r="S38">
            <v>4</v>
          </cell>
          <cell r="T38">
            <v>39</v>
          </cell>
          <cell r="U38">
            <v>31</v>
          </cell>
        </row>
        <row r="39">
          <cell r="A39">
            <v>35</v>
          </cell>
          <cell r="B39">
            <v>40546</v>
          </cell>
          <cell r="C39" t="str">
            <v>I Gde Aditya P S</v>
          </cell>
          <cell r="D39" t="str">
            <v>F1B004032</v>
          </cell>
          <cell r="E39" t="str">
            <v>Rancang Bangun Informasi Keamanan Ruangan dan Pengendali Lampu Berbasis SMS</v>
          </cell>
          <cell r="F39" t="str">
            <v>Supriono, S.T., M.T.</v>
          </cell>
          <cell r="G39" t="str">
            <v>I Made Budi Suksmadana, S.T., M.T.</v>
          </cell>
          <cell r="H39" t="str">
            <v>I Ketut Wiryajati, S.T., M.T.</v>
          </cell>
          <cell r="I39" t="str">
            <v>Syafarudin Ch, S.T., M.T.</v>
          </cell>
          <cell r="J39" t="str">
            <v>Paniran, S.T., M.T.</v>
          </cell>
          <cell r="K39" t="str">
            <v>Kamis</v>
          </cell>
          <cell r="L39">
            <v>40549</v>
          </cell>
          <cell r="M39" t="str">
            <v>08.00-10.00</v>
          </cell>
          <cell r="N39" t="str">
            <v>R. D2</v>
          </cell>
          <cell r="Q39">
            <v>29</v>
          </cell>
          <cell r="R39">
            <v>24</v>
          </cell>
          <cell r="S39">
            <v>3</v>
          </cell>
          <cell r="T39">
            <v>4</v>
          </cell>
          <cell r="U39">
            <v>28</v>
          </cell>
        </row>
        <row r="40">
          <cell r="A40">
            <v>36</v>
          </cell>
          <cell r="B40">
            <v>40546</v>
          </cell>
          <cell r="C40" t="str">
            <v>M. Hidayaturrahman</v>
          </cell>
          <cell r="D40" t="str">
            <v>F1B003042</v>
          </cell>
          <cell r="E40" t="str">
            <v>Pengaturan Kecepatan Motor Universal Menggunakan Thyristor Driver</v>
          </cell>
          <cell r="F40" t="str">
            <v>Sabar Nababan, S.T., M.T.</v>
          </cell>
          <cell r="G40" t="str">
            <v>Abdul Natsir, S.T., M.T.</v>
          </cell>
          <cell r="H40" t="str">
            <v>I Made Ari Nrartha, S.T., M.T.</v>
          </cell>
          <cell r="I40" t="str">
            <v>I Ketut Wiryajati, S.T., M.T.</v>
          </cell>
          <cell r="J40" t="str">
            <v>Paniran, S.T., M.T.</v>
          </cell>
          <cell r="K40" t="str">
            <v>Jum'at</v>
          </cell>
          <cell r="L40">
            <v>40550</v>
          </cell>
          <cell r="M40" t="str">
            <v>09.30-11.30</v>
          </cell>
          <cell r="N40" t="str">
            <v>R. D2</v>
          </cell>
          <cell r="Q40">
            <v>31</v>
          </cell>
          <cell r="R40">
            <v>14</v>
          </cell>
          <cell r="S40">
            <v>25</v>
          </cell>
          <cell r="T40">
            <v>3</v>
          </cell>
          <cell r="U40">
            <v>28</v>
          </cell>
        </row>
        <row r="41">
          <cell r="A41">
            <v>37</v>
          </cell>
          <cell r="B41">
            <v>40546</v>
          </cell>
          <cell r="C41" t="str">
            <v>Qitmir Hayatullah</v>
          </cell>
          <cell r="D41" t="str">
            <v>F1B003052</v>
          </cell>
          <cell r="E41" t="str">
            <v>Simulasi Perhitungan Posisi Matahari dengan Menggunakan Algoritma Meeus</v>
          </cell>
          <cell r="F41" t="str">
            <v>Syafarudin Ch, S.T., M.T.</v>
          </cell>
          <cell r="G41" t="e">
            <v>#N/A</v>
          </cell>
          <cell r="H41" t="str">
            <v>Sultan, S.T., M.T.</v>
          </cell>
          <cell r="I41" t="str">
            <v>Sabar Nababan, S.T., M.T.</v>
          </cell>
          <cell r="J41" t="str">
            <v>Supriyatna, S.T., M.T.</v>
          </cell>
          <cell r="K41" t="str">
            <v>Jum'at</v>
          </cell>
          <cell r="L41">
            <v>40550</v>
          </cell>
          <cell r="M41" t="str">
            <v>14.00-16.00</v>
          </cell>
          <cell r="N41" t="str">
            <v>R. D2</v>
          </cell>
          <cell r="Q41">
            <v>4</v>
          </cell>
          <cell r="S41">
            <v>5</v>
          </cell>
          <cell r="T41">
            <v>31</v>
          </cell>
          <cell r="U41">
            <v>2</v>
          </cell>
        </row>
        <row r="42">
          <cell r="A42">
            <v>38</v>
          </cell>
          <cell r="B42">
            <v>40546</v>
          </cell>
          <cell r="C42" t="str">
            <v>Edi Waskita Putra</v>
          </cell>
          <cell r="D42" t="str">
            <v>F1B003015</v>
          </cell>
          <cell r="E42" t="str">
            <v>Rancang Bangun Sistem Informasi Absensi Mengajar Dosen dengan SMS Gateway</v>
          </cell>
          <cell r="F42" t="str">
            <v>Dr. Misbahuddin, S.T., M.T.</v>
          </cell>
          <cell r="G42" t="str">
            <v>Heri Wijayanto, S.T., M.T.</v>
          </cell>
          <cell r="H42" t="str">
            <v>I B K Widiartha, S.T., M.T.</v>
          </cell>
          <cell r="I42" t="str">
            <v>Ir. Sri Endang Anjarwani, M.Kom.</v>
          </cell>
          <cell r="J42" t="str">
            <v>Sudi M. Al Sasongko, S.T., M.T.</v>
          </cell>
          <cell r="K42" t="str">
            <v>Sabtu</v>
          </cell>
          <cell r="L42">
            <v>40551</v>
          </cell>
          <cell r="M42" t="str">
            <v>13.00-15.00</v>
          </cell>
          <cell r="N42" t="str">
            <v>R. D2</v>
          </cell>
          <cell r="Q42">
            <v>7</v>
          </cell>
          <cell r="R42">
            <v>32</v>
          </cell>
          <cell r="S42">
            <v>27</v>
          </cell>
          <cell r="T42">
            <v>38</v>
          </cell>
          <cell r="U42">
            <v>6</v>
          </cell>
        </row>
        <row r="43">
          <cell r="A43">
            <v>39</v>
          </cell>
          <cell r="B43">
            <v>40546</v>
          </cell>
          <cell r="C43" t="str">
            <v>Akbar Satryantho</v>
          </cell>
          <cell r="D43" t="str">
            <v>F1B005004</v>
          </cell>
          <cell r="E43" t="str">
            <v>Sistem Kontrol dan Monitoring Meteo Payload Roket sebagai Aplikasi Pemantauan Suhu dan Kelembaban diudara Menggunakan Teknologi Wireless YS-1020UA</v>
          </cell>
          <cell r="F43" t="str">
            <v>I Made Budi Suksmadana, S.T., M.T.</v>
          </cell>
          <cell r="G43" t="str">
            <v>Paniran, S.T., M.T.</v>
          </cell>
          <cell r="H43" t="str">
            <v>Muhamad Irwan, S.T., M.T.</v>
          </cell>
          <cell r="I43" t="str">
            <v>Supriono, S.T., M.T.</v>
          </cell>
          <cell r="J43" t="str">
            <v>Syafarudin Ch, S.T., M.T.</v>
          </cell>
          <cell r="K43" t="str">
            <v>Sabtu</v>
          </cell>
          <cell r="L43">
            <v>40551</v>
          </cell>
          <cell r="M43" t="str">
            <v>10.00-12.00</v>
          </cell>
          <cell r="N43" t="str">
            <v>Lab. Elka &amp; Digital</v>
          </cell>
          <cell r="Q43">
            <v>24</v>
          </cell>
          <cell r="R43">
            <v>28</v>
          </cell>
          <cell r="S43">
            <v>39</v>
          </cell>
          <cell r="T43">
            <v>29</v>
          </cell>
          <cell r="U43">
            <v>4</v>
          </cell>
        </row>
        <row r="44">
          <cell r="A44">
            <v>40</v>
          </cell>
          <cell r="B44">
            <v>40546</v>
          </cell>
          <cell r="C44" t="str">
            <v>Satriasyah Haris S.</v>
          </cell>
          <cell r="D44" t="str">
            <v>F1B003062</v>
          </cell>
          <cell r="E44" t="str">
            <v>Analisa Kelayakan Implementasi Internet Proocol Television (IP-Tv) Berbasis Perangkat Lunak Open Source</v>
          </cell>
          <cell r="F44" t="str">
            <v>Dr. Misbahuddin, S.T., M.T.</v>
          </cell>
          <cell r="G44" t="str">
            <v>Heri Wijayanto, S.T., M.T.</v>
          </cell>
          <cell r="H44" t="str">
            <v>I B K Widiartha, S.T., M.T.</v>
          </cell>
          <cell r="I44" t="str">
            <v>Muhamad Irwan, S.T., M.T.</v>
          </cell>
          <cell r="J44" t="str">
            <v>Lalu A. Syamsul Irfan A., S.T., M.Eng.</v>
          </cell>
          <cell r="K44" t="str">
            <v>Sabtu</v>
          </cell>
          <cell r="L44">
            <v>40551</v>
          </cell>
          <cell r="M44" t="str">
            <v>10.00-12.00</v>
          </cell>
          <cell r="N44" t="str">
            <v>R. D2</v>
          </cell>
          <cell r="Q44">
            <v>7</v>
          </cell>
          <cell r="R44">
            <v>32</v>
          </cell>
          <cell r="S44">
            <v>27</v>
          </cell>
          <cell r="T44">
            <v>39</v>
          </cell>
          <cell r="U44">
            <v>40</v>
          </cell>
        </row>
        <row r="45">
          <cell r="A45">
            <v>41</v>
          </cell>
          <cell r="B45">
            <v>40553</v>
          </cell>
          <cell r="C45" t="str">
            <v>Ria Fitriani</v>
          </cell>
          <cell r="D45" t="str">
            <v>F1B003057</v>
          </cell>
          <cell r="E45" t="str">
            <v>Analisa Sistem proteksi Sistem Kelistrikan Lombok pada Express Feeder Ampenan Paokmotong</v>
          </cell>
          <cell r="F45" t="str">
            <v>Supriyatna, S.T., M.T.</v>
          </cell>
          <cell r="G45" t="str">
            <v>Supriono, S.T., M.T.</v>
          </cell>
          <cell r="H45" t="str">
            <v>Dr.rer.nat. Teti Zubaidah, S.T., M.T.</v>
          </cell>
          <cell r="I45" t="str">
            <v>Sultan, S.T., M.T.</v>
          </cell>
          <cell r="J45" t="str">
            <v>Ni Made Seniari, S.T., M.T.</v>
          </cell>
          <cell r="K45" t="str">
            <v>Rabu</v>
          </cell>
          <cell r="L45">
            <v>40555</v>
          </cell>
          <cell r="M45" t="str">
            <v>10.00-12.00</v>
          </cell>
          <cell r="N45" t="str">
            <v>R. D2</v>
          </cell>
          <cell r="Q45">
            <v>2</v>
          </cell>
          <cell r="R45">
            <v>29</v>
          </cell>
          <cell r="S45">
            <v>22</v>
          </cell>
          <cell r="T45">
            <v>5</v>
          </cell>
          <cell r="U45">
            <v>1</v>
          </cell>
        </row>
        <row r="46">
          <cell r="A46">
            <v>42</v>
          </cell>
          <cell r="B46">
            <v>40546</v>
          </cell>
          <cell r="C46" t="str">
            <v>Oemar Syarif</v>
          </cell>
          <cell r="D46" t="str">
            <v>F1B004061</v>
          </cell>
          <cell r="E46" t="str">
            <v>Perancangan Unit Penyimpanan Data Nirkabel Alat Ukur Kecepatan dan Arah Angin dengan Wireless YS-102UA Berbasis AT89S52</v>
          </cell>
          <cell r="F46" t="str">
            <v>Paniran, S.T., M.T.</v>
          </cell>
          <cell r="G46" t="str">
            <v>I Made Budi Suksmadana, S.T., M.T.</v>
          </cell>
          <cell r="H46" t="str">
            <v>Syafarudin Ch, S.T., M.T.</v>
          </cell>
          <cell r="I46" t="str">
            <v>Dr. Misbahuddin, S.T., M.T.</v>
          </cell>
          <cell r="J46" t="str">
            <v>Lalu A. Syamsul Irfan A., S.T., M.Eng.</v>
          </cell>
          <cell r="K46" t="str">
            <v>Senin</v>
          </cell>
          <cell r="L46">
            <v>40553</v>
          </cell>
          <cell r="M46" t="str">
            <v>10.00-12.00</v>
          </cell>
          <cell r="N46" t="str">
            <v>R. D2</v>
          </cell>
          <cell r="Q46">
            <v>28</v>
          </cell>
          <cell r="R46">
            <v>24</v>
          </cell>
          <cell r="S46">
            <v>4</v>
          </cell>
          <cell r="T46">
            <v>7</v>
          </cell>
          <cell r="U46">
            <v>40</v>
          </cell>
        </row>
        <row r="47">
          <cell r="A47">
            <v>43</v>
          </cell>
          <cell r="B47">
            <v>40567</v>
          </cell>
          <cell r="C47" t="str">
            <v>Fahri Alamsyah</v>
          </cell>
          <cell r="D47" t="str">
            <v>F1B003020</v>
          </cell>
          <cell r="E47" t="str">
            <v>Rancang Bangun Pengatur Intensitas Cahaya Lampu Menggunakan Remote Control Infra Merah Berbasis Mikrokontroller ATMEGA 8535</v>
          </cell>
          <cell r="F47" t="str">
            <v>Paniran, S.T., M.T.</v>
          </cell>
          <cell r="G47" t="e">
            <v>#N/A</v>
          </cell>
          <cell r="H47" t="str">
            <v>I Ketut Wiryajati, S.T., M.T.</v>
          </cell>
          <cell r="I47" t="str">
            <v>Sultan, S.T., M.T.</v>
          </cell>
          <cell r="J47" t="e">
            <v>#N/A</v>
          </cell>
          <cell r="K47" t="str">
            <v>Selasa</v>
          </cell>
          <cell r="L47">
            <v>40569</v>
          </cell>
          <cell r="M47" t="str">
            <v>16.00-18.00</v>
          </cell>
          <cell r="N47" t="str">
            <v>R. Studio</v>
          </cell>
          <cell r="Q47">
            <v>28</v>
          </cell>
          <cell r="S47">
            <v>3</v>
          </cell>
          <cell r="T47">
            <v>5</v>
          </cell>
        </row>
        <row r="48">
          <cell r="A48">
            <v>44</v>
          </cell>
          <cell r="B48">
            <v>40568</v>
          </cell>
          <cell r="C48" t="str">
            <v>M. Hidayaturrahman</v>
          </cell>
          <cell r="D48" t="str">
            <v>F1B003042</v>
          </cell>
          <cell r="E48" t="str">
            <v>Rancang Bangun Pengatur Kecepatan Motor Universal Menggunakan Thyristor Driver</v>
          </cell>
          <cell r="F48" t="str">
            <v>Sabar Nababan, S.T., M.T.</v>
          </cell>
          <cell r="G48" t="str">
            <v>Abdul Natsir, S.T., M.T.</v>
          </cell>
          <cell r="H48" t="str">
            <v>I Made Ari Nrartha, S.T., M.T.</v>
          </cell>
          <cell r="I48" t="str">
            <v>I Ketut Wiryajati, S.T., M.T.</v>
          </cell>
          <cell r="J48" t="str">
            <v>Paniran, S.T., M.T.</v>
          </cell>
          <cell r="K48" t="str">
            <v>Selasa</v>
          </cell>
          <cell r="L48">
            <v>40569</v>
          </cell>
          <cell r="M48" t="str">
            <v>17.00-18.30</v>
          </cell>
          <cell r="N48" t="str">
            <v>R. D2</v>
          </cell>
          <cell r="Q48">
            <v>31</v>
          </cell>
          <cell r="R48">
            <v>14</v>
          </cell>
          <cell r="S48">
            <v>25</v>
          </cell>
          <cell r="T48">
            <v>3</v>
          </cell>
          <cell r="U48">
            <v>28</v>
          </cell>
        </row>
        <row r="49">
          <cell r="A49">
            <v>45</v>
          </cell>
          <cell r="B49">
            <v>40623</v>
          </cell>
          <cell r="C49" t="str">
            <v>Eva Rosdiana Dewi</v>
          </cell>
          <cell r="D49" t="str">
            <v>F1B006022</v>
          </cell>
          <cell r="E49" t="str">
            <v>Pengukuran dan Analisa Pengaruh Interferensi Terhadap Kuat Sinyal yang Diterima Propagasi Kanal Radio dalam Ruang pada Frekuensi 2,4 GHz</v>
          </cell>
          <cell r="F49" t="str">
            <v>Abdullah Zainuddin, S.T., M.T.</v>
          </cell>
          <cell r="G49" t="str">
            <v>Sudi M. Al Sasongko, S.T., M.T.</v>
          </cell>
          <cell r="H49" t="str">
            <v>Made Sutha Yadnya, S.T., M.T.</v>
          </cell>
          <cell r="I49" t="str">
            <v>Syafarudin Ch, S.T., M.T.</v>
          </cell>
          <cell r="J49" t="str">
            <v>Djul Fikry  Budiman, S.T., M.T.</v>
          </cell>
          <cell r="K49" t="str">
            <v>Rabu</v>
          </cell>
          <cell r="L49">
            <v>40625</v>
          </cell>
          <cell r="M49" t="str">
            <v>14.00-16.00</v>
          </cell>
          <cell r="N49" t="str">
            <v>R. Studio</v>
          </cell>
          <cell r="Q49">
            <v>15</v>
          </cell>
          <cell r="R49">
            <v>6</v>
          </cell>
          <cell r="S49">
            <v>19</v>
          </cell>
          <cell r="T49">
            <v>4</v>
          </cell>
          <cell r="U49">
            <v>35</v>
          </cell>
        </row>
        <row r="50">
          <cell r="A50">
            <v>46</v>
          </cell>
          <cell r="B50">
            <v>40625</v>
          </cell>
          <cell r="C50" t="str">
            <v>Linda Rahmawati S.</v>
          </cell>
          <cell r="D50" t="str">
            <v>F1B006049</v>
          </cell>
          <cell r="E50" t="str">
            <v>Rancang Bangun Aplikasi Penterjemah Dua Arah Bahasa Sasak dan Bahasa Indonesia dengan Menggunakan Metode Parsing Brute Force</v>
          </cell>
          <cell r="F50" t="str">
            <v>Heri Wijayanto, S.T., M.T.</v>
          </cell>
          <cell r="G50" t="str">
            <v>Budi Irmawati, S. Kom., M.T.</v>
          </cell>
          <cell r="H50" t="str">
            <v>Dr. Misbahuddin, S.T., M.T.</v>
          </cell>
          <cell r="I50" t="str">
            <v>Ir. Sri Endang Anjarwani, M.Kom.</v>
          </cell>
          <cell r="J50" t="str">
            <v>Lalu A. Syamsul Irfan A., S.T., M.Eng.</v>
          </cell>
          <cell r="K50" t="str">
            <v>Sabtu</v>
          </cell>
          <cell r="L50">
            <v>40628</v>
          </cell>
          <cell r="M50" t="str">
            <v>08.00-10.00</v>
          </cell>
          <cell r="N50" t="str">
            <v>R. Studio</v>
          </cell>
          <cell r="Q50">
            <v>32</v>
          </cell>
          <cell r="R50">
            <v>20</v>
          </cell>
          <cell r="S50">
            <v>7</v>
          </cell>
          <cell r="T50">
            <v>38</v>
          </cell>
          <cell r="U50">
            <v>40</v>
          </cell>
        </row>
        <row r="51">
          <cell r="A51">
            <v>47</v>
          </cell>
          <cell r="B51">
            <v>40630</v>
          </cell>
          <cell r="C51" t="str">
            <v>Abdul Ra'uf Alfansani</v>
          </cell>
          <cell r="D51" t="str">
            <v>F1B006002</v>
          </cell>
          <cell r="E51" t="str">
            <v>Teknik Penyandian dan Penyembunyian Pesan Berbasis Algoritma Kriptosistem El Gamal dan Algoritma SVD (Singular Value Decomposition)</v>
          </cell>
          <cell r="F51" t="str">
            <v>Dr. Rismon H. Sianipar, S.T., M.Eng.</v>
          </cell>
          <cell r="G51" t="e">
            <v>#N/A</v>
          </cell>
          <cell r="H51" t="str">
            <v>Ir. Sri Endang Anjarwani, M.Kom.</v>
          </cell>
          <cell r="I51" t="str">
            <v>Lalu A. Syamsul Irfan A., S.T., M.Eng.</v>
          </cell>
          <cell r="J51" t="str">
            <v>Made Sutha Yadnya, S.T., M.T.</v>
          </cell>
          <cell r="K51" t="str">
            <v>Kamis</v>
          </cell>
          <cell r="L51">
            <v>40633</v>
          </cell>
          <cell r="M51" t="str">
            <v>07.30-09.30</v>
          </cell>
          <cell r="N51" t="str">
            <v>R. Labkom</v>
          </cell>
          <cell r="Q51">
            <v>33</v>
          </cell>
          <cell r="S51">
            <v>38</v>
          </cell>
          <cell r="T51">
            <v>40</v>
          </cell>
          <cell r="U51">
            <v>19</v>
          </cell>
        </row>
        <row r="52">
          <cell r="A52">
            <v>48</v>
          </cell>
          <cell r="B52">
            <v>40630</v>
          </cell>
          <cell r="C52" t="str">
            <v>Rosiawan</v>
          </cell>
          <cell r="D52" t="str">
            <v>F1B006073</v>
          </cell>
          <cell r="E52" t="str">
            <v>Pengukuran dan Analisa Pengaruh Interferensi Terhadap Quality of Service (QoS) pada Standar Jaringan 802.116</v>
          </cell>
          <cell r="F52" t="str">
            <v>Abdullah Zainuddin, S.T., M.T.</v>
          </cell>
          <cell r="G52" t="str">
            <v>Sudi M. Al Sasongko, S.T., M.T.</v>
          </cell>
          <cell r="H52" t="str">
            <v>Muhamad Syamsu Iqbal, S.T., M.T., Ph.D.</v>
          </cell>
          <cell r="I52" t="str">
            <v>Djul Fikry  Budiman, S.T., M.T.</v>
          </cell>
          <cell r="J52" t="str">
            <v>Lalu A. Syamsul Irfan A., S.T., M.Eng.</v>
          </cell>
          <cell r="K52" t="str">
            <v>Sabtu</v>
          </cell>
          <cell r="L52">
            <v>40635</v>
          </cell>
          <cell r="M52" t="str">
            <v>10.00-12.00</v>
          </cell>
          <cell r="N52" t="str">
            <v>R. D2</v>
          </cell>
          <cell r="Q52">
            <v>15</v>
          </cell>
          <cell r="R52">
            <v>6</v>
          </cell>
          <cell r="S52">
            <v>18</v>
          </cell>
          <cell r="T52">
            <v>35</v>
          </cell>
          <cell r="U52">
            <v>40</v>
          </cell>
        </row>
        <row r="53">
          <cell r="A53">
            <v>49</v>
          </cell>
          <cell r="B53">
            <v>40630</v>
          </cell>
          <cell r="C53" t="str">
            <v>Agus Nugroho</v>
          </cell>
          <cell r="D53" t="str">
            <v>F1B002003</v>
          </cell>
          <cell r="E53" t="str">
            <v>Rancang Bangun Pembangkit Listrik Tenaga Angin (PLTB) dengan Menggunakan Turbin Savonius</v>
          </cell>
          <cell r="F53" t="str">
            <v>Sabar Nababan, S.T., M.T.</v>
          </cell>
          <cell r="G53" t="str">
            <v>Agung Budi Muljono, S.T., M.T.</v>
          </cell>
          <cell r="H53" t="str">
            <v>Supriyatna, S.T., M.T.</v>
          </cell>
          <cell r="I53" t="str">
            <v>Ni Made Seniari, S.T., M.T.</v>
          </cell>
          <cell r="J53" t="str">
            <v>Ida Bagus Fery Citarsa, S.T., M.T.</v>
          </cell>
          <cell r="K53" t="str">
            <v>Sabtu</v>
          </cell>
          <cell r="L53">
            <v>40635</v>
          </cell>
          <cell r="M53" t="str">
            <v>08.00-10.00</v>
          </cell>
          <cell r="N53" t="str">
            <v>R. D2</v>
          </cell>
          <cell r="Q53">
            <v>31</v>
          </cell>
          <cell r="R53">
            <v>13</v>
          </cell>
          <cell r="S53">
            <v>2</v>
          </cell>
          <cell r="T53">
            <v>1</v>
          </cell>
          <cell r="U53">
            <v>12</v>
          </cell>
        </row>
        <row r="54">
          <cell r="A54">
            <v>50</v>
          </cell>
          <cell r="B54">
            <v>40630</v>
          </cell>
          <cell r="C54" t="str">
            <v>Agung Surya Wiguna</v>
          </cell>
          <cell r="D54" t="str">
            <v>F1B006004</v>
          </cell>
          <cell r="E54" t="str">
            <v>Merekonstruksi Virus Melissa dan Pengembangan Fiturnya serta Cara Mencegahnya</v>
          </cell>
          <cell r="F54" t="str">
            <v>Dr. Rismon H. Sianipar, S.T., M.Eng.</v>
          </cell>
          <cell r="G54" t="str">
            <v>Heri Wijayanto, S.T., M.T.</v>
          </cell>
          <cell r="H54" t="str">
            <v>Ir. Sri Endang Anjarwani, M.Kom.</v>
          </cell>
          <cell r="I54" t="str">
            <v>Muhamad Irwan, S.T., M.T.</v>
          </cell>
          <cell r="J54" t="str">
            <v>Lalu A. Syamsul Irfan A., S.T., M.Eng.</v>
          </cell>
          <cell r="K54" t="str">
            <v>Sabtu</v>
          </cell>
          <cell r="L54">
            <v>40635</v>
          </cell>
          <cell r="M54" t="str">
            <v>10.00-12.00</v>
          </cell>
          <cell r="N54" t="str">
            <v>R. Studio</v>
          </cell>
          <cell r="Q54">
            <v>33</v>
          </cell>
          <cell r="R54">
            <v>32</v>
          </cell>
          <cell r="S54">
            <v>38</v>
          </cell>
          <cell r="T54">
            <v>39</v>
          </cell>
          <cell r="U54">
            <v>40</v>
          </cell>
        </row>
        <row r="55">
          <cell r="A55">
            <v>51</v>
          </cell>
          <cell r="B55">
            <v>40630</v>
          </cell>
          <cell r="C55" t="str">
            <v>Amir Hasanudin Fauzi</v>
          </cell>
          <cell r="D55" t="str">
            <v>F1B006008</v>
          </cell>
          <cell r="E55" t="str">
            <v>Pattern Matching Method Based on Aho-Corasick Algorithm to Detect Malicious Code</v>
          </cell>
          <cell r="F55" t="str">
            <v>Dr. Rismon H. Sianipar, S.T., M.Eng.</v>
          </cell>
          <cell r="G55" t="str">
            <v>Heri Wijayanto, S.T., M.T.</v>
          </cell>
          <cell r="H55" t="str">
            <v>Budi Irmawati, S. Kom., M.T.</v>
          </cell>
          <cell r="I55" t="str">
            <v>Muhamad Irwan, S.T., M.T.</v>
          </cell>
          <cell r="J55" t="str">
            <v>Ir. Sri Endang Anjarwani, M.Kom.</v>
          </cell>
          <cell r="K55" t="str">
            <v>Sabtu</v>
          </cell>
          <cell r="L55">
            <v>40635</v>
          </cell>
          <cell r="M55" t="str">
            <v>10.00-12.00</v>
          </cell>
          <cell r="N55" t="str">
            <v>R. Studio</v>
          </cell>
          <cell r="Q55">
            <v>33</v>
          </cell>
          <cell r="R55">
            <v>32</v>
          </cell>
          <cell r="S55">
            <v>20</v>
          </cell>
          <cell r="T55">
            <v>39</v>
          </cell>
          <cell r="U55">
            <v>38</v>
          </cell>
        </row>
        <row r="56">
          <cell r="A56">
            <v>52</v>
          </cell>
          <cell r="B56">
            <v>40631</v>
          </cell>
          <cell r="C56" t="str">
            <v>Abdul Ra'uf Alfansani</v>
          </cell>
          <cell r="D56" t="str">
            <v>F1B006002</v>
          </cell>
          <cell r="E56" t="str">
            <v>Teknik Penyandian dan Penyembunyian Pesan Berbasis Algoritma Kriptosistem El Gamal dan Algoritma SVD (Singular Value Decomposition)</v>
          </cell>
          <cell r="F56" t="str">
            <v>Dr. Rismon H. Sianipar, S.T., M.Eng.</v>
          </cell>
          <cell r="G56" t="str">
            <v>Muhamad Irwan, S.T., M.T.</v>
          </cell>
          <cell r="H56" t="str">
            <v>Ir. Sri Endang Anjarwani, M.Kom.</v>
          </cell>
          <cell r="I56" t="str">
            <v>Lalu A. Syamsul Irfan A., S.T., M.Eng.</v>
          </cell>
          <cell r="J56" t="str">
            <v>Made Sutha Yadnya, S.T., M.T.</v>
          </cell>
          <cell r="K56" t="str">
            <v>Kamis</v>
          </cell>
          <cell r="L56">
            <v>40633</v>
          </cell>
          <cell r="M56" t="str">
            <v>09.30-11.30</v>
          </cell>
          <cell r="N56" t="str">
            <v>R. Labkom</v>
          </cell>
          <cell r="Q56">
            <v>33</v>
          </cell>
          <cell r="R56">
            <v>39</v>
          </cell>
          <cell r="S56">
            <v>38</v>
          </cell>
          <cell r="T56">
            <v>40</v>
          </cell>
          <cell r="U56">
            <v>19</v>
          </cell>
        </row>
        <row r="57">
          <cell r="A57">
            <v>53</v>
          </cell>
          <cell r="B57">
            <v>40631</v>
          </cell>
          <cell r="C57" t="str">
            <v>Agung Surya Wiguna</v>
          </cell>
          <cell r="D57" t="str">
            <v>F1B006004</v>
          </cell>
          <cell r="E57" t="str">
            <v>Merekonstruksi Virus Melissa dan Pengembangan Fiturnya serta Cara Mencegahnya</v>
          </cell>
          <cell r="F57" t="str">
            <v>Dr. Rismon H. Sianipar, S.T., M.Eng.</v>
          </cell>
          <cell r="G57" t="str">
            <v>Heri Wijayanto, S.T., M.T.</v>
          </cell>
          <cell r="H57" t="str">
            <v>Ir. Sri Endang Anjarwani, M.Kom.</v>
          </cell>
          <cell r="I57" t="str">
            <v>Muhamad Irwan, S.T., M.T.</v>
          </cell>
          <cell r="J57" t="str">
            <v>Lalu A. Syamsul Irfan A., S.T., M.Eng.</v>
          </cell>
          <cell r="K57" t="str">
            <v>Sabtu</v>
          </cell>
          <cell r="L57">
            <v>40635</v>
          </cell>
          <cell r="M57" t="str">
            <v>08.00-10.00</v>
          </cell>
          <cell r="N57" t="str">
            <v>R. Studio</v>
          </cell>
          <cell r="Q57">
            <v>33</v>
          </cell>
          <cell r="R57">
            <v>32</v>
          </cell>
          <cell r="S57">
            <v>38</v>
          </cell>
          <cell r="T57">
            <v>39</v>
          </cell>
          <cell r="U57">
            <v>40</v>
          </cell>
        </row>
        <row r="58">
          <cell r="A58">
            <v>54</v>
          </cell>
          <cell r="B58">
            <v>40631</v>
          </cell>
          <cell r="C58" t="str">
            <v>Amir Hasanudin Fauzi</v>
          </cell>
          <cell r="D58" t="str">
            <v>F1B006008</v>
          </cell>
          <cell r="E58" t="str">
            <v>Pattern Matching Method Based on Aho-Corasick Algorithm to Detect Malicious Code</v>
          </cell>
          <cell r="F58" t="str">
            <v>Dr. Rismon H. Sianipar, S.T., M.Eng.</v>
          </cell>
          <cell r="G58" t="str">
            <v>Heri Wijayanto, S.T., M.T.</v>
          </cell>
          <cell r="H58" t="str">
            <v>Budi Irmawati, S. Kom., M.T.</v>
          </cell>
          <cell r="I58" t="str">
            <v>Muhamad Irwan, S.T., M.T.</v>
          </cell>
          <cell r="J58" t="str">
            <v>Ir. Sri Endang Anjarwani, M.Kom.</v>
          </cell>
          <cell r="K58" t="str">
            <v>Sabtu</v>
          </cell>
          <cell r="L58">
            <v>40635</v>
          </cell>
          <cell r="M58" t="str">
            <v>10.00-12.00</v>
          </cell>
          <cell r="N58" t="str">
            <v>R. Studio</v>
          </cell>
          <cell r="Q58">
            <v>33</v>
          </cell>
          <cell r="R58">
            <v>32</v>
          </cell>
          <cell r="S58">
            <v>20</v>
          </cell>
          <cell r="T58">
            <v>39</v>
          </cell>
          <cell r="U58">
            <v>38</v>
          </cell>
        </row>
        <row r="59">
          <cell r="A59">
            <v>55</v>
          </cell>
          <cell r="B59">
            <v>40637</v>
          </cell>
          <cell r="C59" t="str">
            <v>Fetty Nursofy Ristianty</v>
          </cell>
          <cell r="D59" t="str">
            <v>F1B006024</v>
          </cell>
          <cell r="E59" t="str">
            <v>Simulasi dan Analisa Unjuk Kerja Transmisi Paket Data pada Jaringan GSM (Global System For Mobile) Menggunakan Network Simulator - 2 (NS2)</v>
          </cell>
          <cell r="F59" t="str">
            <v>Muhamad Syamsu Iqbal, S.T., M.T., Ph.D.</v>
          </cell>
          <cell r="G59" t="str">
            <v>Heri Wijayanto, S.T., M.T.</v>
          </cell>
          <cell r="H59" t="str">
            <v>Sudi M. Al Sasongko, S.T., M.T.</v>
          </cell>
          <cell r="I59" t="str">
            <v>Dr. Misbahuddin, S.T., M.T.</v>
          </cell>
          <cell r="J59" t="str">
            <v>Muhamad Irwan, S.T., M.T.</v>
          </cell>
          <cell r="K59" t="str">
            <v>Rabu</v>
          </cell>
          <cell r="L59">
            <v>40639</v>
          </cell>
          <cell r="M59" t="str">
            <v>11.15-13.5</v>
          </cell>
          <cell r="N59" t="str">
            <v>Lab. Kendali</v>
          </cell>
          <cell r="O59">
            <v>250</v>
          </cell>
          <cell r="Q59">
            <v>18</v>
          </cell>
          <cell r="R59">
            <v>32</v>
          </cell>
          <cell r="S59">
            <v>6</v>
          </cell>
          <cell r="T59">
            <v>7</v>
          </cell>
          <cell r="U59">
            <v>39</v>
          </cell>
        </row>
        <row r="60">
          <cell r="A60">
            <v>56</v>
          </cell>
          <cell r="B60">
            <v>40637</v>
          </cell>
          <cell r="C60" t="str">
            <v>Dwi Agussusanti F.</v>
          </cell>
          <cell r="D60" t="str">
            <v>F1B006020</v>
          </cell>
          <cell r="E60" t="str">
            <v>Simulasi dan Analisa Sistem Automasi Bangunan Berbasis Jaringan Sensor Nirkabel Menggunakan Network Simulator 2</v>
          </cell>
          <cell r="F60" t="str">
            <v>Muhamad Syamsu Iqbal, S.T., M.T., Ph.D.</v>
          </cell>
          <cell r="G60" t="str">
            <v>I Made Budi Suksmadana, S.T., M.T.</v>
          </cell>
          <cell r="H60" t="str">
            <v>Made Sutha Yadnya, S.T., M.T.</v>
          </cell>
          <cell r="I60" t="str">
            <v>Dr. Misbahuddin, S.T., M.T.</v>
          </cell>
          <cell r="J60" t="str">
            <v>Djul Fikry  Budiman, S.T., M.T.</v>
          </cell>
          <cell r="K60" t="str">
            <v>Rabu</v>
          </cell>
          <cell r="L60">
            <v>40639</v>
          </cell>
          <cell r="M60" t="str">
            <v>09.30-11.30</v>
          </cell>
          <cell r="N60" t="str">
            <v>Lab. Kendali</v>
          </cell>
          <cell r="O60">
            <v>249</v>
          </cell>
          <cell r="Q60">
            <v>18</v>
          </cell>
          <cell r="R60">
            <v>24</v>
          </cell>
          <cell r="S60">
            <v>19</v>
          </cell>
          <cell r="T60">
            <v>7</v>
          </cell>
          <cell r="U60">
            <v>35</v>
          </cell>
        </row>
        <row r="61">
          <cell r="A61">
            <v>57</v>
          </cell>
          <cell r="B61">
            <v>40637</v>
          </cell>
          <cell r="C61" t="str">
            <v>Siti Septi</v>
          </cell>
          <cell r="D61" t="str">
            <v>F1B005068</v>
          </cell>
          <cell r="E61" t="str">
            <v>Pengaruh Faktor Meteorologi Terhadap Lokasi Penempatan Pembangkit Listrik Tenaga Surya (PLTS) di Pulau Lombok</v>
          </cell>
          <cell r="F61" t="str">
            <v>Rosmaliati, S.T., M.T.</v>
          </cell>
          <cell r="G61" t="str">
            <v>Ida Bagus Fery Citarsa, S.T., M.T.</v>
          </cell>
          <cell r="H61" t="str">
            <v>Ni Made Seniari, S.T., M.T.</v>
          </cell>
          <cell r="I61" t="str">
            <v>Supriono, S.T., M.T.</v>
          </cell>
          <cell r="J61" t="str">
            <v>Muhamad Irwan, S.T., M.T.</v>
          </cell>
          <cell r="K61" t="str">
            <v>Kamis</v>
          </cell>
          <cell r="L61">
            <v>40640</v>
          </cell>
          <cell r="M61" t="str">
            <v>07.30-09.30</v>
          </cell>
          <cell r="N61" t="str">
            <v>Lab. Tenaga</v>
          </cell>
          <cell r="O61">
            <v>248</v>
          </cell>
          <cell r="Q61">
            <v>16</v>
          </cell>
          <cell r="R61">
            <v>12</v>
          </cell>
          <cell r="S61">
            <v>1</v>
          </cell>
          <cell r="T61">
            <v>29</v>
          </cell>
          <cell r="U61">
            <v>39</v>
          </cell>
        </row>
        <row r="62">
          <cell r="A62">
            <v>58</v>
          </cell>
          <cell r="B62">
            <v>40637</v>
          </cell>
          <cell r="C62" t="str">
            <v>M. Septiadi Rangga Permana</v>
          </cell>
          <cell r="D62" t="str">
            <v>F1B006054</v>
          </cell>
          <cell r="E62" t="str">
            <v>Pembangkitan Kode Batang Unik Menggunakan Fungsi Hash SHA-512</v>
          </cell>
          <cell r="F62" t="str">
            <v>Heri Wijayanto, S.T., M.T.</v>
          </cell>
          <cell r="G62" t="str">
            <v>Dr. Rismon H. Sianipar, S.T., M.Eng.</v>
          </cell>
          <cell r="H62" t="str">
            <v>Ir. Sri Endang Anjarwani, M.Kom.</v>
          </cell>
          <cell r="I62" t="str">
            <v>Made Sutha Yadnya, S.T., M.T.</v>
          </cell>
          <cell r="J62" t="str">
            <v>Lalu A. Syamsul Irfan A., S.T., M.Eng.</v>
          </cell>
          <cell r="K62" t="str">
            <v>Kamis</v>
          </cell>
          <cell r="L62">
            <v>40640</v>
          </cell>
          <cell r="M62" t="str">
            <v>09.30-11.30</v>
          </cell>
          <cell r="N62" t="str">
            <v>Lab. Komputer</v>
          </cell>
          <cell r="O62">
            <v>247</v>
          </cell>
          <cell r="Q62">
            <v>32</v>
          </cell>
          <cell r="R62">
            <v>33</v>
          </cell>
          <cell r="S62">
            <v>38</v>
          </cell>
          <cell r="T62">
            <v>19</v>
          </cell>
          <cell r="U62">
            <v>40</v>
          </cell>
        </row>
        <row r="63">
          <cell r="A63">
            <v>59</v>
          </cell>
          <cell r="B63">
            <v>40637</v>
          </cell>
          <cell r="C63" t="str">
            <v>Muhammad Wahyudi</v>
          </cell>
          <cell r="D63" t="str">
            <v>F1B005053</v>
          </cell>
          <cell r="E63" t="str">
            <v>Rancang Bangun Alat Pengendali Penerangan Ruangan Metode Fuzzy Logic Berbasis Mikrokontroler ATMEGA Series</v>
          </cell>
          <cell r="F63" t="str">
            <v>I Made Budi Suksmadana, S.T., M.T.</v>
          </cell>
          <cell r="G63" t="str">
            <v>Dr. Misbahuddin, S.T., M.T.</v>
          </cell>
          <cell r="H63" t="str">
            <v>I Ketut Wiryajati, S.T., M.T.</v>
          </cell>
          <cell r="I63" t="str">
            <v>Sultan, S.T., M.T.</v>
          </cell>
          <cell r="J63" t="str">
            <v>Syafarudin Ch, S.T., M.T.</v>
          </cell>
          <cell r="K63" t="str">
            <v>Kamis</v>
          </cell>
          <cell r="L63">
            <v>40640</v>
          </cell>
          <cell r="M63" t="str">
            <v>09.30-11.30</v>
          </cell>
          <cell r="N63" t="str">
            <v>Lab. Elka &amp; Digital</v>
          </cell>
          <cell r="O63">
            <v>246</v>
          </cell>
          <cell r="Q63">
            <v>24</v>
          </cell>
          <cell r="R63">
            <v>7</v>
          </cell>
          <cell r="S63">
            <v>3</v>
          </cell>
          <cell r="T63">
            <v>5</v>
          </cell>
          <cell r="U63">
            <v>4</v>
          </cell>
        </row>
        <row r="64">
          <cell r="A64">
            <v>60</v>
          </cell>
          <cell r="B64">
            <v>40642</v>
          </cell>
          <cell r="C64" t="str">
            <v>Taufan Timur</v>
          </cell>
          <cell r="D64" t="str">
            <v>F1B005074</v>
          </cell>
          <cell r="E64" t="str">
            <v>Implementasi Algoritma LZ77 dengan Metode Kompresi Bit Menggunakan Adaptive Huffman untuk Kompresi File Teks</v>
          </cell>
          <cell r="F64" t="str">
            <v>Dr. Rismon H. Sianipar, S.T., M.Eng.</v>
          </cell>
          <cell r="G64" t="str">
            <v>Heri Wijayanto, S.T., M.T.</v>
          </cell>
          <cell r="H64" t="str">
            <v>Ir. Sri Endang Anjarwani, M.Kom.</v>
          </cell>
          <cell r="I64" t="str">
            <v>I Made Budi Suksmadana, S.T., M.T.</v>
          </cell>
          <cell r="J64" t="str">
            <v>Lalu A. Syamsul Irfan A., S.T., M.Eng.</v>
          </cell>
          <cell r="K64" t="str">
            <v>Kamis</v>
          </cell>
          <cell r="L64">
            <v>40647</v>
          </cell>
          <cell r="M64" t="str">
            <v>13.00-15.00</v>
          </cell>
          <cell r="N64" t="str">
            <v>R. D2</v>
          </cell>
          <cell r="O64">
            <v>374</v>
          </cell>
          <cell r="Q64">
            <v>33</v>
          </cell>
          <cell r="R64">
            <v>32</v>
          </cell>
          <cell r="S64">
            <v>38</v>
          </cell>
          <cell r="T64">
            <v>24</v>
          </cell>
          <cell r="U64">
            <v>40</v>
          </cell>
        </row>
        <row r="65">
          <cell r="A65">
            <v>61</v>
          </cell>
          <cell r="B65">
            <v>40647</v>
          </cell>
          <cell r="C65" t="str">
            <v>Oky Nurahim Wahyudi</v>
          </cell>
          <cell r="D65" t="str">
            <v>F1B004062</v>
          </cell>
          <cell r="E65" t="str">
            <v>Simulasi Sistem Pengontrol Sinyal Lalu Lintas (Traffic Signal) dengan Logika Fuzzy</v>
          </cell>
          <cell r="F65" t="str">
            <v>I B K Widiartha, S.T., M.T.</v>
          </cell>
          <cell r="G65" t="str">
            <v>Budi Irmawati, S. Kom., M.T.</v>
          </cell>
          <cell r="H65" t="str">
            <v>Dr. Misbahuddin, S.T., M.T.</v>
          </cell>
          <cell r="I65" t="str">
            <v>I Made Budi Suksmadana, S.T., M.T.</v>
          </cell>
          <cell r="J65" t="str">
            <v>Abdul Natsir, S.T., M.T.</v>
          </cell>
          <cell r="K65" t="str">
            <v>Senin</v>
          </cell>
          <cell r="L65">
            <v>40651</v>
          </cell>
          <cell r="M65" t="str">
            <v>08.00-10.00</v>
          </cell>
          <cell r="N65" t="str">
            <v>Lab. Komputer</v>
          </cell>
          <cell r="O65">
            <v>392</v>
          </cell>
          <cell r="Q65">
            <v>27</v>
          </cell>
          <cell r="R65">
            <v>20</v>
          </cell>
          <cell r="S65">
            <v>7</v>
          </cell>
          <cell r="T65">
            <v>24</v>
          </cell>
          <cell r="U65">
            <v>14</v>
          </cell>
        </row>
        <row r="66">
          <cell r="A66">
            <v>62</v>
          </cell>
          <cell r="B66">
            <v>40647</v>
          </cell>
          <cell r="C66" t="str">
            <v>Das Rizal</v>
          </cell>
          <cell r="D66" t="str">
            <v>F1B006015</v>
          </cell>
          <cell r="E66" t="str">
            <v>Perbaikan Kinerja PLTS dengan Simulasi Minimalisasi Harmonisa pada PLTS Dusun Berami</v>
          </cell>
          <cell r="F66" t="str">
            <v>Sabar Nababan, S.T., M.T.</v>
          </cell>
          <cell r="G66" t="str">
            <v>Supriono, S.T., M.T.</v>
          </cell>
          <cell r="H66" t="str">
            <v>Ida Bagus Fery Citarsa, S.T., M.T.</v>
          </cell>
          <cell r="I66" t="str">
            <v>Abdul Natsir, S.T., M.T.</v>
          </cell>
          <cell r="J66" t="str">
            <v>Rosmaliati, S.T., M.T.</v>
          </cell>
          <cell r="K66" t="str">
            <v>Selasa</v>
          </cell>
          <cell r="L66">
            <v>40652</v>
          </cell>
          <cell r="M66" t="str">
            <v>10.00-12.00</v>
          </cell>
          <cell r="N66" t="str">
            <v>Lab. Tenaga</v>
          </cell>
          <cell r="O66">
            <v>393</v>
          </cell>
          <cell r="Q66">
            <v>31</v>
          </cell>
          <cell r="R66">
            <v>29</v>
          </cell>
          <cell r="S66">
            <v>12</v>
          </cell>
          <cell r="T66">
            <v>14</v>
          </cell>
          <cell r="U66">
            <v>16</v>
          </cell>
        </row>
        <row r="67">
          <cell r="A67">
            <v>63</v>
          </cell>
          <cell r="B67">
            <v>40686</v>
          </cell>
          <cell r="C67" t="str">
            <v>Indra Darmawan</v>
          </cell>
          <cell r="D67" t="str">
            <v>F1B006041</v>
          </cell>
          <cell r="E67" t="str">
            <v>Identifikasi Karakteristik Suara Mesin Asinkron 3 Fasa terhadap Kerusakan Akibat Pembebanan Lebih dengan Metode DCT (Discrete Cosine Transform)</v>
          </cell>
          <cell r="F67" t="str">
            <v>I Ketut Wiryajati, S.T., M.T.</v>
          </cell>
          <cell r="G67" t="str">
            <v>Dr. Rismon H. Sianipar, S.T., M.Eng.</v>
          </cell>
          <cell r="H67" t="str">
            <v>Abdul Natsir, S.T., M.T.</v>
          </cell>
          <cell r="I67" t="str">
            <v>Supriyatna, S.T., M.T.</v>
          </cell>
          <cell r="J67" t="str">
            <v>Supriono, S.T., M.T.</v>
          </cell>
          <cell r="K67" t="str">
            <v>Kamis</v>
          </cell>
          <cell r="L67">
            <v>40689</v>
          </cell>
          <cell r="M67" t="str">
            <v>07.30-19.30</v>
          </cell>
          <cell r="N67" t="str">
            <v>Lab. Tenaga</v>
          </cell>
          <cell r="O67">
            <v>528</v>
          </cell>
          <cell r="Q67">
            <v>3</v>
          </cell>
          <cell r="R67">
            <v>33</v>
          </cell>
          <cell r="S67">
            <v>14</v>
          </cell>
          <cell r="T67">
            <v>2</v>
          </cell>
          <cell r="U67">
            <v>29</v>
          </cell>
        </row>
        <row r="68">
          <cell r="A68">
            <v>64</v>
          </cell>
          <cell r="B68">
            <v>40686</v>
          </cell>
          <cell r="C68" t="str">
            <v>I Nyoman Gede Aryarta</v>
          </cell>
          <cell r="D68" t="str">
            <v>F1B006035</v>
          </cell>
          <cell r="E68" t="str">
            <v>Identifikasi Karakteristik Suara Mesin Asinkron 3 Fasa terhadap Kerusakan Akibat Pembebanan Lebih dengan Metode FFT (Fast Fourier Transform)</v>
          </cell>
          <cell r="F68" t="str">
            <v>I Ketut Wiryajati, S.T., M.T.</v>
          </cell>
          <cell r="G68" t="str">
            <v>Dr. Rismon H. Sianipar, S.T., M.Eng.</v>
          </cell>
          <cell r="H68" t="str">
            <v>Ida Bagus Fery Citarsa, S.T., M.T.</v>
          </cell>
          <cell r="I68" t="str">
            <v>Agung Budi Muljono, S.T., M.T.</v>
          </cell>
          <cell r="J68" t="str">
            <v>Sabar Nababan, S.T., M.T.</v>
          </cell>
          <cell r="K68" t="str">
            <v>Kamis</v>
          </cell>
          <cell r="L68">
            <v>40689</v>
          </cell>
          <cell r="M68" t="str">
            <v>09.30-11.30</v>
          </cell>
          <cell r="N68" t="str">
            <v>Lab. Tenaga</v>
          </cell>
          <cell r="O68">
            <v>527</v>
          </cell>
          <cell r="Q68">
            <v>3</v>
          </cell>
          <cell r="R68">
            <v>33</v>
          </cell>
          <cell r="S68">
            <v>12</v>
          </cell>
          <cell r="T68">
            <v>13</v>
          </cell>
          <cell r="U68">
            <v>31</v>
          </cell>
        </row>
        <row r="69">
          <cell r="A69">
            <v>65</v>
          </cell>
          <cell r="B69">
            <v>40726</v>
          </cell>
          <cell r="C69" t="str">
            <v>Faisaludin</v>
          </cell>
          <cell r="D69" t="str">
            <v>F1B005016</v>
          </cell>
          <cell r="E69" t="str">
            <v>Rancang Bangun Voltage Source Inverter (VSI) untuk Aplikasi Pembangkit Listrik Tenaga Surya (PLTS)</v>
          </cell>
          <cell r="F69" t="str">
            <v>Paniran, S.T., M.T.</v>
          </cell>
          <cell r="G69" t="str">
            <v>I Made Ari Nrartha, S.T., M.T.</v>
          </cell>
          <cell r="H69" t="str">
            <v>Syafarudin Ch, S.T., M.T.</v>
          </cell>
          <cell r="I69" t="str">
            <v>I Made Budi Suksmadana, S.T., M.T.</v>
          </cell>
          <cell r="J69" t="str">
            <v>Supriono, S.T., M.T.</v>
          </cell>
          <cell r="K69" t="str">
            <v>Rabu</v>
          </cell>
          <cell r="L69">
            <v>40730</v>
          </cell>
          <cell r="M69" t="str">
            <v>10.00-12.00</v>
          </cell>
          <cell r="N69" t="str">
            <v>Lab. Elka &amp; Digital</v>
          </cell>
          <cell r="O69">
            <v>616</v>
          </cell>
          <cell r="Q69">
            <v>28</v>
          </cell>
          <cell r="R69">
            <v>25</v>
          </cell>
          <cell r="S69">
            <v>4</v>
          </cell>
          <cell r="T69">
            <v>24</v>
          </cell>
          <cell r="U69">
            <v>29</v>
          </cell>
        </row>
        <row r="70">
          <cell r="A70">
            <v>66</v>
          </cell>
          <cell r="B70">
            <v>40726</v>
          </cell>
          <cell r="C70" t="str">
            <v>Parlinawati</v>
          </cell>
          <cell r="D70" t="str">
            <v>F1B005059</v>
          </cell>
          <cell r="E70" t="str">
            <v>Simulasi dan Analisis Perbandingan Kinerja Sistem OFCDM Berbasis Wafelet Terhadap Sistem OFCDM Berbasis FFT (Fourier Fast Transform)</v>
          </cell>
          <cell r="F70" t="str">
            <v>Sudi M. Al Sasongko, S.T., M.T.</v>
          </cell>
          <cell r="G70" t="str">
            <v>I Made Budi Suksmadana, S.T., M.T.</v>
          </cell>
          <cell r="H70" t="str">
            <v>Muhamad Syamsu Iqbal, S.T., M.T., Ph.D.</v>
          </cell>
          <cell r="I70" t="str">
            <v>Made Sutha Yadnya, S.T., M.T.</v>
          </cell>
          <cell r="J70" t="str">
            <v>Abdullah Zainuddin, S.T., M.T.</v>
          </cell>
          <cell r="K70" t="str">
            <v>Rabu</v>
          </cell>
          <cell r="L70">
            <v>40730</v>
          </cell>
          <cell r="M70" t="str">
            <v>08.00-10.00</v>
          </cell>
          <cell r="N70" t="str">
            <v>R. Studio</v>
          </cell>
          <cell r="O70">
            <v>615</v>
          </cell>
          <cell r="Q70">
            <v>6</v>
          </cell>
          <cell r="R70">
            <v>24</v>
          </cell>
          <cell r="S70">
            <v>18</v>
          </cell>
          <cell r="T70">
            <v>19</v>
          </cell>
          <cell r="U70">
            <v>15</v>
          </cell>
        </row>
        <row r="71">
          <cell r="A71">
            <v>67</v>
          </cell>
          <cell r="B71">
            <v>40726</v>
          </cell>
          <cell r="C71" t="str">
            <v>I Wayan Agus Sudharma</v>
          </cell>
          <cell r="D71" t="str">
            <v>F1B006043</v>
          </cell>
          <cell r="E71" t="str">
            <v>Desain dan Realisasi Antenna Mikrostrip Recangular dengan Teknik Pencatuan EMC (Electromagnetically Coupled) untuk Aplikasi Wireless LAN</v>
          </cell>
          <cell r="F71" t="str">
            <v>Sudi M. Al Sasongko, S.T., M.T.</v>
          </cell>
          <cell r="G71" t="str">
            <v>Abdullah Zainuddin, S.T., M.T.</v>
          </cell>
          <cell r="H71" t="str">
            <v>Muhamad Syamsu Iqbal, S.T., M.T., Ph.D.</v>
          </cell>
          <cell r="I71" t="str">
            <v>Bulkis Kanata, S.T., M.T.</v>
          </cell>
          <cell r="J71" t="str">
            <v>Djul Fikry  Budiman, S.T., M.T.</v>
          </cell>
          <cell r="K71" t="str">
            <v>Kamis</v>
          </cell>
          <cell r="L71">
            <v>40730</v>
          </cell>
          <cell r="M71" t="str">
            <v>10.00-12.00</v>
          </cell>
          <cell r="N71" t="str">
            <v>R. Studio</v>
          </cell>
          <cell r="O71">
            <v>614</v>
          </cell>
          <cell r="Q71">
            <v>6</v>
          </cell>
          <cell r="R71">
            <v>15</v>
          </cell>
          <cell r="S71">
            <v>18</v>
          </cell>
          <cell r="T71">
            <v>21</v>
          </cell>
          <cell r="U71">
            <v>35</v>
          </cell>
        </row>
        <row r="72">
          <cell r="A72">
            <v>68</v>
          </cell>
          <cell r="B72">
            <v>40733</v>
          </cell>
          <cell r="C72" t="str">
            <v>Ariyan Nurrahman</v>
          </cell>
          <cell r="D72" t="str">
            <v>F1B006011</v>
          </cell>
          <cell r="E72" t="str">
            <v>Pembangkit Sub Pola Target Kain Batik dan Varian-variannya Menggunakan Metode Fraktal Mandelbrot Set Dasar dan Termodifikasi</v>
          </cell>
          <cell r="F72" t="str">
            <v>Dr. Rismon H. Sianipar, S.T., M.Eng.</v>
          </cell>
          <cell r="H72" t="str">
            <v>Ir. Sri Endang Anjarwani, M.Kom.</v>
          </cell>
          <cell r="I72" t="str">
            <v>Muhamad Irwan, S.T., M.T.</v>
          </cell>
          <cell r="J72" t="str">
            <v>Lalu A. Syamsul Irfan A., S.T., M.Eng.</v>
          </cell>
          <cell r="K72" t="str">
            <v>Rabu</v>
          </cell>
          <cell r="L72">
            <v>40737</v>
          </cell>
          <cell r="M72" t="str">
            <v>08,00-10.00</v>
          </cell>
          <cell r="N72" t="str">
            <v>R. D2</v>
          </cell>
          <cell r="O72">
            <v>635</v>
          </cell>
          <cell r="Q72">
            <v>33</v>
          </cell>
          <cell r="S72">
            <v>38</v>
          </cell>
          <cell r="T72">
            <v>39</v>
          </cell>
          <cell r="U72">
            <v>40</v>
          </cell>
        </row>
        <row r="73">
          <cell r="A73">
            <v>69</v>
          </cell>
          <cell r="B73">
            <v>40733</v>
          </cell>
          <cell r="C73" t="str">
            <v>Gst. Bgs. Surya Dharma Wibawa</v>
          </cell>
          <cell r="D73" t="str">
            <v>F1B006027</v>
          </cell>
          <cell r="E73" t="str">
            <v>Pembangkit Sub Pola Target Kain Tenun Ikat Sasak dan Varian-variannya Menggunakan Metode Fraktal Juli Set Dasar dan Termodifikasi</v>
          </cell>
          <cell r="F73" t="str">
            <v>Dr. Rismon H. Sianipar, S.T., M.Eng.</v>
          </cell>
          <cell r="H73" t="str">
            <v>Ir. Sri Endang Anjarwani, M.Kom.</v>
          </cell>
          <cell r="I73" t="str">
            <v>I Made Budi Suksmadana, S.T., M.T.</v>
          </cell>
          <cell r="J73" t="str">
            <v>Muhamad Irwan, S.T., M.T.</v>
          </cell>
          <cell r="K73" t="str">
            <v>Rabu</v>
          </cell>
          <cell r="L73">
            <v>40737</v>
          </cell>
          <cell r="M73" t="str">
            <v>10.00-12.00</v>
          </cell>
          <cell r="N73" t="str">
            <v>R. D2</v>
          </cell>
          <cell r="O73">
            <v>634</v>
          </cell>
          <cell r="Q73">
            <v>33</v>
          </cell>
          <cell r="S73">
            <v>38</v>
          </cell>
          <cell r="T73">
            <v>24</v>
          </cell>
          <cell r="U73">
            <v>39</v>
          </cell>
        </row>
        <row r="74">
          <cell r="A74">
            <v>70</v>
          </cell>
          <cell r="B74">
            <v>40733</v>
          </cell>
          <cell r="C74" t="str">
            <v>Ibnu Shina</v>
          </cell>
          <cell r="D74" t="str">
            <v>F1B006037</v>
          </cell>
          <cell r="E74" t="str">
            <v>Identifikasi Karakteristik Suara Motor Asinkron 3 Fasa dengan Metode Wavelet Terhadap Pembebanan</v>
          </cell>
          <cell r="F74" t="str">
            <v>I Ketut Wiryajati, S.T., M.T.</v>
          </cell>
          <cell r="G74" t="str">
            <v>Dr. Rismon H. Sianipar, S.T., M.Eng.</v>
          </cell>
          <cell r="H74" t="str">
            <v>I Made Ari Nrartha, S.T., M.T.</v>
          </cell>
          <cell r="I74" t="str">
            <v>Supriyatna, S.T., M.T.</v>
          </cell>
          <cell r="J74" t="str">
            <v>Sabar Nababan, S.T., M.T.</v>
          </cell>
          <cell r="K74" t="str">
            <v>Kamis</v>
          </cell>
          <cell r="L74">
            <v>40738</v>
          </cell>
          <cell r="M74" t="str">
            <v>13.00-15.00</v>
          </cell>
          <cell r="N74" t="str">
            <v>R. D2</v>
          </cell>
          <cell r="O74">
            <v>637</v>
          </cell>
          <cell r="Q74">
            <v>3</v>
          </cell>
          <cell r="R74">
            <v>33</v>
          </cell>
          <cell r="S74">
            <v>25</v>
          </cell>
          <cell r="T74">
            <v>2</v>
          </cell>
          <cell r="U74">
            <v>31</v>
          </cell>
        </row>
        <row r="75">
          <cell r="A75">
            <v>71</v>
          </cell>
          <cell r="B75">
            <v>40733</v>
          </cell>
          <cell r="C75" t="str">
            <v>I Wyn Eka Rudytha Harimbawa</v>
          </cell>
          <cell r="D75" t="str">
            <v>F1B006036</v>
          </cell>
          <cell r="E75" t="str">
            <v>Analisa Tingkat Keacakan dan Kemiripan Nilai Hash Haval dan Nilai Hash Tiger Menggunakan Variabel Uji Probabilitas Bersyarat</v>
          </cell>
          <cell r="F75" t="str">
            <v>Dr. Rismon H. Sianipar, S.T., M.Eng.</v>
          </cell>
          <cell r="H75" t="str">
            <v>Made Sutha Yadnya, S.T., M.T.</v>
          </cell>
          <cell r="I75" t="str">
            <v>Muhamad Irwan, S.T., M.T.</v>
          </cell>
          <cell r="J75" t="str">
            <v>Lalu A. Syamsul Irfan A., S.T., M.Eng.</v>
          </cell>
          <cell r="K75" t="str">
            <v>Kamis</v>
          </cell>
          <cell r="L75">
            <v>40738</v>
          </cell>
          <cell r="M75" t="str">
            <v>08.00-10.00</v>
          </cell>
          <cell r="N75" t="str">
            <v>R. D2</v>
          </cell>
          <cell r="O75">
            <v>636</v>
          </cell>
          <cell r="Q75">
            <v>33</v>
          </cell>
          <cell r="S75">
            <v>19</v>
          </cell>
          <cell r="T75">
            <v>39</v>
          </cell>
          <cell r="U75">
            <v>40</v>
          </cell>
        </row>
        <row r="76">
          <cell r="A76">
            <v>72</v>
          </cell>
          <cell r="B76">
            <v>40743</v>
          </cell>
          <cell r="C76" t="str">
            <v>Thendriani Yastenti</v>
          </cell>
          <cell r="D76" t="str">
            <v>F1B006081</v>
          </cell>
          <cell r="E76" t="str">
            <v>Peta Interaktif untuk Pencarian Rute terpendek Jaringan Jalan Kota Mataram Berbasis Algoritma DJIKSTRA Shortest Path Menggunakan Adobe Macromedia Flash CS4</v>
          </cell>
          <cell r="F76" t="str">
            <v>Heri Wijayanto, S.T., M.T.</v>
          </cell>
          <cell r="G76" t="str">
            <v>I B K Widiartha, S.T., M.T.</v>
          </cell>
          <cell r="H76" t="str">
            <v>Muhamad Irwan, S.T., M.T.</v>
          </cell>
          <cell r="I76" t="str">
            <v>Lalu A. Syamsul Irfan A., S.T., M.Eng.</v>
          </cell>
          <cell r="J76" t="e">
            <v>#N/A</v>
          </cell>
          <cell r="K76" t="str">
            <v>Sabtu</v>
          </cell>
          <cell r="L76">
            <v>40747</v>
          </cell>
          <cell r="M76" t="str">
            <v>08.00-10.00</v>
          </cell>
          <cell r="N76" t="str">
            <v>R. Studio</v>
          </cell>
          <cell r="O76">
            <v>672</v>
          </cell>
          <cell r="Q76">
            <v>32</v>
          </cell>
          <cell r="R76">
            <v>27</v>
          </cell>
          <cell r="S76">
            <v>39</v>
          </cell>
          <cell r="T76">
            <v>40</v>
          </cell>
        </row>
        <row r="77">
          <cell r="A77">
            <v>73</v>
          </cell>
          <cell r="B77">
            <v>40799</v>
          </cell>
          <cell r="C77" t="str">
            <v>Azhari Hasbi</v>
          </cell>
          <cell r="D77" t="str">
            <v>F1B005008</v>
          </cell>
          <cell r="E77" t="str">
            <v>Desain dan Implementasi Jaringan Hotspot Fakultas Teknik Universitas Mataram menggunakan Coova Chilli Autentikasi System dan Radius Server</v>
          </cell>
          <cell r="F77" t="str">
            <v>I B K Widiartha, S.T., M.T.</v>
          </cell>
          <cell r="G77" t="str">
            <v>Dr. Misbahuddin, S.T., M.T.</v>
          </cell>
          <cell r="H77" t="str">
            <v>Budi Irmawati, S. Kom., M.T.</v>
          </cell>
          <cell r="I77" t="str">
            <v>Ir. Sri Endang Anjarwani, M.Kom.</v>
          </cell>
          <cell r="J77" t="str">
            <v>Lalu A. Syamsul Irfan A., S.T., M.Eng.</v>
          </cell>
          <cell r="K77" t="str">
            <v>Senin</v>
          </cell>
          <cell r="L77">
            <v>40805</v>
          </cell>
          <cell r="M77" t="str">
            <v>08.00-10.00</v>
          </cell>
          <cell r="N77" t="str">
            <v>R. D2</v>
          </cell>
          <cell r="O77">
            <v>803</v>
          </cell>
          <cell r="Q77">
            <v>27</v>
          </cell>
          <cell r="R77">
            <v>7</v>
          </cell>
          <cell r="S77">
            <v>20</v>
          </cell>
          <cell r="T77">
            <v>38</v>
          </cell>
          <cell r="U77">
            <v>40</v>
          </cell>
        </row>
        <row r="78">
          <cell r="A78">
            <v>74</v>
          </cell>
          <cell r="B78">
            <v>40814</v>
          </cell>
          <cell r="C78" t="str">
            <v>En Mahsyar</v>
          </cell>
          <cell r="D78" t="str">
            <v>F1B006021</v>
          </cell>
          <cell r="E78" t="str">
            <v>Pengukuran dan Analisa Pengaruh Interferensi Medan Magnet pada Instalasi Penerangan Observatorium Geomagnetik Lombok (OGL)</v>
          </cell>
          <cell r="F78" t="str">
            <v>Dr.rer.nat. Teti Zubaidah, S.T., M.T.</v>
          </cell>
          <cell r="G78" t="str">
            <v>Sultan, S.T., M.T.</v>
          </cell>
          <cell r="H78" t="str">
            <v>I Made Ari Nrartha, S.T., M.T.</v>
          </cell>
          <cell r="I78" t="str">
            <v>Agung Budi Muljono, S.T., M.T.</v>
          </cell>
          <cell r="J78" t="str">
            <v>Ni Made Seniari, S.T., M.T.</v>
          </cell>
          <cell r="K78" t="str">
            <v>Sabtu</v>
          </cell>
          <cell r="L78">
            <v>40817</v>
          </cell>
          <cell r="M78" t="str">
            <v>10.00-12.00</v>
          </cell>
          <cell r="N78" t="str">
            <v>R. Studio</v>
          </cell>
          <cell r="O78">
            <v>838</v>
          </cell>
          <cell r="Q78">
            <v>22</v>
          </cell>
          <cell r="R78">
            <v>5</v>
          </cell>
          <cell r="S78">
            <v>25</v>
          </cell>
          <cell r="T78">
            <v>13</v>
          </cell>
          <cell r="U78">
            <v>1</v>
          </cell>
        </row>
        <row r="79">
          <cell r="A79">
            <v>75</v>
          </cell>
          <cell r="B79">
            <v>40814</v>
          </cell>
          <cell r="C79" t="str">
            <v>M. Riza Rizky</v>
          </cell>
          <cell r="D79" t="str">
            <v>F1B006058</v>
          </cell>
          <cell r="E79" t="str">
            <v>Optimasi Ekonomi Dispatch Pembangkit Thermal Sistem Kelistrikan Lombok dengan Menggunakan Metode MIPSO</v>
          </cell>
          <cell r="F79" t="str">
            <v>Supriyatna, S.T., M.T.</v>
          </cell>
          <cell r="G79" t="str">
            <v>Dr. Misbahuddin, S.T., M.T.</v>
          </cell>
          <cell r="H79" t="str">
            <v>Ni Made Seniari, S.T., M.T.</v>
          </cell>
          <cell r="I79" t="str">
            <v>Agung Budi Muljono, S.T., M.T.</v>
          </cell>
          <cell r="J79" t="str">
            <v>Ida Bagus Fery Citarsa, S.T., M.T.</v>
          </cell>
          <cell r="K79" t="str">
            <v>Senin</v>
          </cell>
          <cell r="L79">
            <v>40819</v>
          </cell>
          <cell r="M79" t="str">
            <v>13.00-15.00</v>
          </cell>
          <cell r="N79" t="str">
            <v>Lab. LD</v>
          </cell>
          <cell r="O79">
            <v>839</v>
          </cell>
          <cell r="Q79">
            <v>2</v>
          </cell>
          <cell r="R79">
            <v>7</v>
          </cell>
          <cell r="S79">
            <v>1</v>
          </cell>
          <cell r="T79">
            <v>13</v>
          </cell>
          <cell r="U79">
            <v>12</v>
          </cell>
        </row>
        <row r="80">
          <cell r="A80">
            <v>76</v>
          </cell>
          <cell r="B80">
            <v>40814</v>
          </cell>
          <cell r="C80" t="str">
            <v>Salimyul Pathurrahman</v>
          </cell>
          <cell r="D80" t="str">
            <v>F1B006075</v>
          </cell>
          <cell r="E80" t="str">
            <v>Pengolahan Sinyal Fluktuasi Geomagnetik untuk Analisa Aktifitas Seismik Regional Menggunakan Prosedur Diferensiasi (Moving Average) dan Metode Analisis Polarisasi Magnetik</v>
          </cell>
          <cell r="F80" t="str">
            <v>Bulkis Kanata, S.T., M.T.</v>
          </cell>
          <cell r="G80" t="str">
            <v>Dr.rer.nat. Teti Zubaidah, S.T., M.T.</v>
          </cell>
          <cell r="H80" t="str">
            <v>Abdullah Zainuddin, S.T., M.T.</v>
          </cell>
          <cell r="I80" t="str">
            <v>I Made Budi Suksmadana, S.T., M.T.</v>
          </cell>
          <cell r="J80" t="str">
            <v>Ni Made Seniari, S.T., M.T.</v>
          </cell>
          <cell r="K80" t="str">
            <v>Senin</v>
          </cell>
          <cell r="L80">
            <v>40819</v>
          </cell>
          <cell r="M80" t="str">
            <v>07.30-09.30</v>
          </cell>
          <cell r="N80" t="str">
            <v>Lab. LD</v>
          </cell>
          <cell r="O80">
            <v>840</v>
          </cell>
          <cell r="Q80">
            <v>21</v>
          </cell>
          <cell r="R80">
            <v>22</v>
          </cell>
          <cell r="S80">
            <v>15</v>
          </cell>
          <cell r="T80">
            <v>24</v>
          </cell>
          <cell r="U80">
            <v>1</v>
          </cell>
        </row>
        <row r="81">
          <cell r="A81">
            <v>77</v>
          </cell>
          <cell r="B81">
            <v>40814</v>
          </cell>
          <cell r="C81" t="str">
            <v>Irfan Januarianto</v>
          </cell>
          <cell r="D81" t="str">
            <v>F1B007037</v>
          </cell>
          <cell r="E81" t="str">
            <v>Evaluasi Keandalan Penyulang pada Sistem Kelistrikan Lombok Menggunakan Metode Relibility Network Equivalent Approach (RNEA)</v>
          </cell>
          <cell r="F81" t="str">
            <v>Supriyatna, S.T., M.T.</v>
          </cell>
          <cell r="G81" t="str">
            <v>Abdul Natsir, S.T., M.T.</v>
          </cell>
          <cell r="H81" t="str">
            <v>Agung Budi Muljono, S.T., M.T.</v>
          </cell>
          <cell r="I81" t="str">
            <v>Sabar Nababan, S.T., M.T.</v>
          </cell>
          <cell r="J81" t="str">
            <v>Dr.rer.nat. Teti Zubaidah, S.T., M.T.</v>
          </cell>
          <cell r="K81" t="str">
            <v>Selasa</v>
          </cell>
          <cell r="L81">
            <v>40820</v>
          </cell>
          <cell r="M81" t="str">
            <v>09.30-11.30</v>
          </cell>
          <cell r="N81" t="str">
            <v>Lab. LD</v>
          </cell>
          <cell r="O81">
            <v>841</v>
          </cell>
          <cell r="Q81">
            <v>2</v>
          </cell>
          <cell r="R81">
            <v>14</v>
          </cell>
          <cell r="S81">
            <v>13</v>
          </cell>
          <cell r="T81">
            <v>31</v>
          </cell>
          <cell r="U81">
            <v>22</v>
          </cell>
        </row>
        <row r="82">
          <cell r="A82">
            <v>78</v>
          </cell>
          <cell r="B82">
            <v>40814</v>
          </cell>
          <cell r="C82" t="str">
            <v>Idkham Affandi</v>
          </cell>
          <cell r="D82" t="str">
            <v>F1B006038</v>
          </cell>
          <cell r="E82" t="str">
            <v>Perancangan dan Pembuatan Antena Mikrostrip Multiband Slot Rectangular U-Shaped Tuning stub untuk Aplikasi RFID Reader</v>
          </cell>
          <cell r="F82" t="str">
            <v>Abdullah Zainuddin, S.T., M.T.</v>
          </cell>
          <cell r="G82" t="str">
            <v>Sudi M. Al Sasongko, S.T., M.T.</v>
          </cell>
          <cell r="H82" t="str">
            <v>Bulkis Kanata, S.T., M.T.</v>
          </cell>
          <cell r="I82" t="str">
            <v>Made Sutha Yadnya, S.T., M.T.</v>
          </cell>
          <cell r="J82" t="str">
            <v>Syafarudin Ch, S.T., M.T.</v>
          </cell>
          <cell r="K82" t="str">
            <v>Sabtu</v>
          </cell>
          <cell r="L82">
            <v>40824</v>
          </cell>
          <cell r="M82" t="str">
            <v>08.00-10.00</v>
          </cell>
          <cell r="N82" t="str">
            <v>R. Studio</v>
          </cell>
          <cell r="O82">
            <v>842</v>
          </cell>
          <cell r="Q82">
            <v>15</v>
          </cell>
          <cell r="R82">
            <v>6</v>
          </cell>
          <cell r="S82">
            <v>21</v>
          </cell>
          <cell r="T82">
            <v>19</v>
          </cell>
          <cell r="U82">
            <v>4</v>
          </cell>
        </row>
        <row r="83">
          <cell r="A83">
            <v>79</v>
          </cell>
          <cell r="B83">
            <v>40817</v>
          </cell>
          <cell r="C83" t="str">
            <v>Rosihan Musa</v>
          </cell>
          <cell r="D83" t="str">
            <v>F1B005063</v>
          </cell>
          <cell r="E83" t="str">
            <v>Perencanaan Sistem Instalasi Penerangan pada Gedung Observatorium Geomagnetik Lombok</v>
          </cell>
          <cell r="F83" t="str">
            <v>Dr.rer.nat. Teti Zubaidah, S.T., M.T.</v>
          </cell>
          <cell r="G83" t="str">
            <v>Sultan, S.T., M.T.</v>
          </cell>
          <cell r="H83" t="str">
            <v>Supriyatna, S.T., M.T.</v>
          </cell>
          <cell r="I83" t="str">
            <v>Rosmaliati, S.T., M.T.</v>
          </cell>
          <cell r="J83" t="str">
            <v>Agung Budi Muljono, S.T., M.T.</v>
          </cell>
          <cell r="K83" t="str">
            <v>Kamis</v>
          </cell>
          <cell r="L83">
            <v>40822</v>
          </cell>
          <cell r="M83" t="str">
            <v>07.30-09.30</v>
          </cell>
          <cell r="N83" t="str">
            <v>Lab. Tenaga</v>
          </cell>
          <cell r="O83">
            <v>853</v>
          </cell>
          <cell r="Q83">
            <v>22</v>
          </cell>
          <cell r="R83">
            <v>5</v>
          </cell>
          <cell r="S83">
            <v>2</v>
          </cell>
          <cell r="T83">
            <v>16</v>
          </cell>
          <cell r="U83">
            <v>13</v>
          </cell>
        </row>
        <row r="84">
          <cell r="A84">
            <v>80</v>
          </cell>
          <cell r="B84">
            <v>40817</v>
          </cell>
          <cell r="C84" t="str">
            <v>Shinta Primasari</v>
          </cell>
          <cell r="D84" t="str">
            <v>F1B006076</v>
          </cell>
          <cell r="E84" t="str">
            <v>Simulasi Propagasi LMDS (Local Multipoint Distribution Service) untuk Pentransmisian Redaman Hujan pada Daerah Mataram - Sesaot</v>
          </cell>
          <cell r="F84" t="str">
            <v>Made Sutha Yadnya, S.T., M.T.</v>
          </cell>
          <cell r="G84" t="str">
            <v>Bulkis Kanata, S.T., M.T.</v>
          </cell>
          <cell r="H84" t="str">
            <v>Abdullah Zainuddin, S.T., M.T.</v>
          </cell>
          <cell r="I84" t="str">
            <v>Paniran, S.T., M.T.</v>
          </cell>
          <cell r="J84" t="str">
            <v>I Made Budi Suksmadana, S.T., M.T.</v>
          </cell>
          <cell r="K84" t="str">
            <v>Rabu</v>
          </cell>
          <cell r="L84">
            <v>40821</v>
          </cell>
          <cell r="M84" t="str">
            <v>13.00-15.00</v>
          </cell>
          <cell r="N84" t="str">
            <v>Lab. Telkom</v>
          </cell>
          <cell r="O84">
            <v>852</v>
          </cell>
          <cell r="Q84">
            <v>19</v>
          </cell>
          <cell r="R84">
            <v>21</v>
          </cell>
          <cell r="S84">
            <v>15</v>
          </cell>
          <cell r="T84">
            <v>28</v>
          </cell>
          <cell r="U84">
            <v>24</v>
          </cell>
        </row>
        <row r="85">
          <cell r="A85">
            <v>81</v>
          </cell>
          <cell r="B85">
            <v>40817</v>
          </cell>
          <cell r="C85" t="str">
            <v>Jaka Edy Saputra</v>
          </cell>
          <cell r="D85" t="str">
            <v>F1B007039</v>
          </cell>
          <cell r="E85" t="str">
            <v>Penentuan dan Perbaikan Indeks Kestabilan Saluran dengan Pemilihan Lokasi penempatan Distributed Generator (DG) Menggunakan metode Contingency (N-1) Analysis</v>
          </cell>
          <cell r="F85" t="str">
            <v>Agung Budi Muljono, S.T., M.T.</v>
          </cell>
          <cell r="G85" t="str">
            <v>I Made Ari Nrartha, S.T., M.T.</v>
          </cell>
          <cell r="H85" t="str">
            <v>Dr.rer.nat. Teti Zubaidah, S.T., M.T.</v>
          </cell>
          <cell r="I85" t="str">
            <v>Sultan, S.T., M.T.</v>
          </cell>
          <cell r="J85" t="str">
            <v>Ni Made Seniari, S.T., M.T.</v>
          </cell>
          <cell r="K85" t="str">
            <v>Jum'at</v>
          </cell>
          <cell r="L85">
            <v>40823</v>
          </cell>
          <cell r="M85" t="str">
            <v>09.30-11.30</v>
          </cell>
          <cell r="N85" t="str">
            <v>Lab. Tenaga</v>
          </cell>
          <cell r="O85">
            <v>854</v>
          </cell>
          <cell r="Q85">
            <v>13</v>
          </cell>
          <cell r="R85">
            <v>25</v>
          </cell>
          <cell r="S85">
            <v>22</v>
          </cell>
          <cell r="T85">
            <v>5</v>
          </cell>
          <cell r="U85">
            <v>1</v>
          </cell>
        </row>
        <row r="86">
          <cell r="A86">
            <v>82</v>
          </cell>
          <cell r="B86">
            <v>40823</v>
          </cell>
          <cell r="C86" t="str">
            <v>Prasetyadiguna</v>
          </cell>
          <cell r="D86" t="str">
            <v>F1B004063</v>
          </cell>
          <cell r="E86" t="str">
            <v>Design dan Realisasi Power Splitter Mikrostrip pada Pemancar TV Kampus dengan Model Eksponensial Menggunakan HFSS</v>
          </cell>
          <cell r="F86" t="str">
            <v>Sudi M. Al Sasongko, S.T., M.T.</v>
          </cell>
          <cell r="G86" t="str">
            <v>Abdullah Zainuddin, S.T., M.T.</v>
          </cell>
          <cell r="H86" t="str">
            <v>Bulkis Kanata, S.T., M.T.</v>
          </cell>
          <cell r="I86" t="str">
            <v>Made Sutha Yadnya, S.T., M.T.</v>
          </cell>
          <cell r="J86" t="str">
            <v>I Made Budi Suksmadana, S.T., M.T.</v>
          </cell>
          <cell r="K86" t="str">
            <v>Jum'at</v>
          </cell>
          <cell r="L86">
            <v>40830</v>
          </cell>
          <cell r="M86" t="str">
            <v>16.00-18.00</v>
          </cell>
          <cell r="N86" t="str">
            <v>Lab. Telkom</v>
          </cell>
          <cell r="O86">
            <v>869</v>
          </cell>
          <cell r="Q86">
            <v>6</v>
          </cell>
          <cell r="R86">
            <v>15</v>
          </cell>
          <cell r="S86">
            <v>21</v>
          </cell>
          <cell r="T86">
            <v>19</v>
          </cell>
          <cell r="U86">
            <v>24</v>
          </cell>
        </row>
        <row r="87">
          <cell r="A87">
            <v>83</v>
          </cell>
          <cell r="B87">
            <v>40831</v>
          </cell>
          <cell r="C87" t="str">
            <v>Supandi</v>
          </cell>
          <cell r="D87" t="str">
            <v>F1B005071</v>
          </cell>
          <cell r="E87" t="str">
            <v>Economic Dispatch Menggunakan Algoritma Partikel Swarm Optimization</v>
          </cell>
          <cell r="F87" t="str">
            <v>I Made Ari Nrartha, S.T., M.T.</v>
          </cell>
          <cell r="G87" t="str">
            <v>Sultan, S.T., M.T.</v>
          </cell>
          <cell r="H87" t="str">
            <v>Supriyatna, S.T., M.T.</v>
          </cell>
          <cell r="I87" t="str">
            <v>Agung Budi Muljono, S.T., M.T.</v>
          </cell>
          <cell r="J87" t="str">
            <v>Sabar Nababan, S.T., M.T.</v>
          </cell>
          <cell r="K87" t="str">
            <v>Rabu</v>
          </cell>
          <cell r="L87">
            <v>40835</v>
          </cell>
          <cell r="M87" t="str">
            <v>07.30-09.30</v>
          </cell>
          <cell r="N87" t="str">
            <v>Lab. LD</v>
          </cell>
          <cell r="O87">
            <v>889</v>
          </cell>
          <cell r="Q87">
            <v>25</v>
          </cell>
          <cell r="R87">
            <v>5</v>
          </cell>
          <cell r="S87">
            <v>2</v>
          </cell>
          <cell r="T87">
            <v>13</v>
          </cell>
          <cell r="U87">
            <v>31</v>
          </cell>
        </row>
        <row r="88">
          <cell r="A88">
            <v>84</v>
          </cell>
          <cell r="B88">
            <v>40848</v>
          </cell>
          <cell r="C88" t="str">
            <v>Erfan Wiranata</v>
          </cell>
          <cell r="D88" t="str">
            <v>F1B007018</v>
          </cell>
          <cell r="E88" t="str">
            <v>Autentifikasi Integritas Atas Video Digital AVI Berbasis Fungsi Hash MD6 dengan Skema Matyas Meyer Oseas</v>
          </cell>
          <cell r="F88" t="str">
            <v>Dr. Rismon H. Sianipar, S.T., M.Eng.</v>
          </cell>
          <cell r="G88" t="str">
            <v>I Ketut Wiryajati, S.T., M.T.</v>
          </cell>
          <cell r="H88" t="str">
            <v>Ir. Sri Endang Anjarwani, M.Kom.</v>
          </cell>
          <cell r="I88" t="str">
            <v>Lalu A. Syamsul Irfan A., S.T., M.Eng.</v>
          </cell>
          <cell r="J88" t="str">
            <v>Budi Irmawati, S. Kom., M.T.</v>
          </cell>
          <cell r="K88" t="str">
            <v>Jum'at</v>
          </cell>
          <cell r="L88">
            <v>40851</v>
          </cell>
          <cell r="M88" t="str">
            <v>08.00-10.00</v>
          </cell>
          <cell r="N88" t="str">
            <v>R. D2</v>
          </cell>
          <cell r="O88">
            <v>939</v>
          </cell>
          <cell r="Q88">
            <v>33</v>
          </cell>
          <cell r="R88">
            <v>3</v>
          </cell>
          <cell r="S88">
            <v>38</v>
          </cell>
          <cell r="T88">
            <v>40</v>
          </cell>
          <cell r="U88">
            <v>20</v>
          </cell>
        </row>
        <row r="89">
          <cell r="A89">
            <v>85</v>
          </cell>
          <cell r="B89">
            <v>40848</v>
          </cell>
          <cell r="C89" t="str">
            <v>Sony Syawaliansyah</v>
          </cell>
          <cell r="D89" t="str">
            <v>F1B007076</v>
          </cell>
          <cell r="E89" t="str">
            <v>Autentifikasi Entitas Atas Video Digital AVI Berbasis Tanda Tangan Digital Schnorr</v>
          </cell>
          <cell r="F89" t="str">
            <v>Dr. Rismon H. Sianipar, S.T., M.Eng.</v>
          </cell>
          <cell r="G89" t="str">
            <v>I Ketut Wiryajati, S.T., M.T.</v>
          </cell>
          <cell r="H89" t="str">
            <v>I B K Widiartha, S.T., M.T.</v>
          </cell>
          <cell r="I89" t="str">
            <v>I Made Budi Suksmadana, S.T., M.T.</v>
          </cell>
          <cell r="J89" t="str">
            <v>Lalu A. Syamsul Irfan A., S.T., M.Eng.</v>
          </cell>
          <cell r="K89" t="str">
            <v>Jum'at</v>
          </cell>
          <cell r="L89">
            <v>40851</v>
          </cell>
          <cell r="M89" t="str">
            <v>10.00-12.00</v>
          </cell>
          <cell r="N89" t="str">
            <v>R. D2</v>
          </cell>
          <cell r="O89">
            <v>940</v>
          </cell>
          <cell r="Q89">
            <v>33</v>
          </cell>
          <cell r="R89">
            <v>3</v>
          </cell>
          <cell r="S89">
            <v>27</v>
          </cell>
          <cell r="T89">
            <v>24</v>
          </cell>
          <cell r="U89">
            <v>40</v>
          </cell>
        </row>
        <row r="90">
          <cell r="A90">
            <v>86</v>
          </cell>
          <cell r="B90">
            <v>40848</v>
          </cell>
          <cell r="C90" t="str">
            <v>Ibnu Sholihin</v>
          </cell>
          <cell r="D90" t="str">
            <v>F1B004037</v>
          </cell>
          <cell r="E90" t="str">
            <v>Teknik Penyandian Berbasis Kriptosistem Rabin dan Teknik Penanaman Pesan Berbasis DFT (Discrete Fourier Transformation) Diaplikasikan untuk Sinyal Audio</v>
          </cell>
          <cell r="F90" t="str">
            <v>Dr. Rismon H. Sianipar, S.T., M.Eng.</v>
          </cell>
          <cell r="G90" t="e">
            <v>#N/A</v>
          </cell>
          <cell r="H90" t="str">
            <v>Ir. Sri Endang Anjarwani, M.Kom.</v>
          </cell>
          <cell r="I90" t="str">
            <v>I B K Widiartha, S.T., M.T.</v>
          </cell>
          <cell r="J90" t="str">
            <v>Syafarudin Ch, S.T., M.T.</v>
          </cell>
          <cell r="K90" t="str">
            <v>Sabtu</v>
          </cell>
          <cell r="L90">
            <v>40852</v>
          </cell>
          <cell r="M90" t="str">
            <v>10.00-12.00</v>
          </cell>
          <cell r="N90" t="str">
            <v>R. D2</v>
          </cell>
          <cell r="O90">
            <v>941</v>
          </cell>
          <cell r="Q90">
            <v>33</v>
          </cell>
          <cell r="S90">
            <v>38</v>
          </cell>
          <cell r="T90">
            <v>27</v>
          </cell>
          <cell r="U90">
            <v>4</v>
          </cell>
        </row>
        <row r="91">
          <cell r="A91">
            <v>87</v>
          </cell>
          <cell r="B91">
            <v>40865</v>
          </cell>
          <cell r="C91" t="str">
            <v>Ni Nym. Komala Pradini</v>
          </cell>
          <cell r="D91" t="str">
            <v>F1B006064</v>
          </cell>
          <cell r="E91" t="str">
            <v>Analisis Pengurangan Harmonisa Transformator Distribusi dengan Menggunakan Filter Pasif (STF dan HDF)</v>
          </cell>
          <cell r="F91" t="str">
            <v>Sabar Nababan, S.T., M.T.</v>
          </cell>
          <cell r="G91" t="str">
            <v>-</v>
          </cell>
          <cell r="H91" t="str">
            <v>I Ketut Wiryajati, S.T., M.T.</v>
          </cell>
          <cell r="I91" t="str">
            <v>I Made Ari Nrartha, S.T., M.T.</v>
          </cell>
          <cell r="J91" t="str">
            <v>Sultan, S.T., M.T.</v>
          </cell>
          <cell r="K91" t="str">
            <v>Selasa</v>
          </cell>
          <cell r="L91">
            <v>40869</v>
          </cell>
          <cell r="M91" t="str">
            <v>07.30-09.30</v>
          </cell>
          <cell r="N91" t="str">
            <v>Lab. Tenaga</v>
          </cell>
          <cell r="O91">
            <v>983</v>
          </cell>
          <cell r="Q91">
            <v>31</v>
          </cell>
          <cell r="S91">
            <v>3</v>
          </cell>
          <cell r="T91">
            <v>25</v>
          </cell>
          <cell r="U91">
            <v>5</v>
          </cell>
        </row>
        <row r="92">
          <cell r="A92">
            <v>88</v>
          </cell>
          <cell r="B92">
            <v>40871</v>
          </cell>
          <cell r="C92" t="str">
            <v>Wersan Agus Saputra</v>
          </cell>
          <cell r="D92" t="str">
            <v>F1B004081</v>
          </cell>
          <cell r="E92" t="str">
            <v>Sistem Informasi Inventarisasi Peralatan Laboratorium Jurusan Teknik Elektro Fakultas Teknik Universitas Mataram</v>
          </cell>
          <cell r="F92" t="str">
            <v>Ir. Sri Endang Anjarwani, M.Kom.</v>
          </cell>
          <cell r="G92" t="str">
            <v>I B K Widiartha, S.T., M.T.</v>
          </cell>
          <cell r="H92" t="str">
            <v>Budi Irmawati, S. Kom., M.T.</v>
          </cell>
          <cell r="I92" t="str">
            <v>Supriyatna, S.T., M.T.</v>
          </cell>
          <cell r="J92" t="str">
            <v>Giri Wahyu Wiriasto, S.T., M.T.</v>
          </cell>
          <cell r="K92" t="str">
            <v>Selasa</v>
          </cell>
          <cell r="L92">
            <v>40876</v>
          </cell>
          <cell r="M92" t="str">
            <v>07.30-09.30</v>
          </cell>
          <cell r="N92" t="str">
            <v>Lab. Komputer</v>
          </cell>
          <cell r="O92">
            <v>990</v>
          </cell>
          <cell r="Q92">
            <v>38</v>
          </cell>
          <cell r="R92">
            <v>27</v>
          </cell>
          <cell r="S92">
            <v>20</v>
          </cell>
          <cell r="T92">
            <v>2</v>
          </cell>
          <cell r="U92">
            <v>41</v>
          </cell>
        </row>
        <row r="93">
          <cell r="A93">
            <v>89</v>
          </cell>
          <cell r="B93">
            <v>40882</v>
          </cell>
          <cell r="C93" t="str">
            <v>Ni Nym. Komala Pradini</v>
          </cell>
          <cell r="D93" t="str">
            <v>F1B006064</v>
          </cell>
          <cell r="E93" t="str">
            <v>Analisis Pengurangan Harmonisa Transformator Distribusi dengan Menggunakan Filter Pasif (STF dan HDF)</v>
          </cell>
          <cell r="F93" t="str">
            <v>Sabar Nababan, S.T., M.T.</v>
          </cell>
          <cell r="G93" t="str">
            <v>-</v>
          </cell>
          <cell r="H93" t="str">
            <v>I Ketut Wiryajati, S.T., M.T.</v>
          </cell>
          <cell r="I93" t="str">
            <v>I Made Ari Nrartha, S.T., M.T.</v>
          </cell>
          <cell r="J93" t="str">
            <v>Sultan, S.T., M.T.</v>
          </cell>
          <cell r="K93" t="str">
            <v>Rabu</v>
          </cell>
          <cell r="L93">
            <v>40884</v>
          </cell>
          <cell r="M93" t="str">
            <v>07.30-09.30</v>
          </cell>
          <cell r="N93" t="str">
            <v>Lab. Tenaga</v>
          </cell>
          <cell r="O93">
            <v>1004</v>
          </cell>
          <cell r="Q93">
            <v>31</v>
          </cell>
          <cell r="S93">
            <v>3</v>
          </cell>
          <cell r="T93">
            <v>25</v>
          </cell>
          <cell r="U93">
            <v>5</v>
          </cell>
        </row>
        <row r="94">
          <cell r="A94">
            <v>90</v>
          </cell>
          <cell r="B94">
            <v>40904</v>
          </cell>
          <cell r="C94" t="str">
            <v>Supriadi</v>
          </cell>
          <cell r="D94" t="str">
            <v>F1B004073</v>
          </cell>
          <cell r="E94" t="str">
            <v>Perancangan dan Pembuatan Alat Ukur Kadar Alkohol dengan Osilator Berbasis Mikrontroller ATMEGA 8535</v>
          </cell>
          <cell r="F94" t="str">
            <v>I Made Budi Suksmadana, S.T., M.T.</v>
          </cell>
          <cell r="G94" t="str">
            <v>Supriono, S.T., M.T.</v>
          </cell>
          <cell r="H94" t="str">
            <v>Syafarudin Ch, S.T., M.T.</v>
          </cell>
          <cell r="I94" t="str">
            <v>Giri Wahyu Wiriasto, S.T., M.T.</v>
          </cell>
          <cell r="J94" t="e">
            <v>#N/A</v>
          </cell>
          <cell r="K94" t="str">
            <v>Kamis</v>
          </cell>
          <cell r="L94">
            <v>40906</v>
          </cell>
          <cell r="M94" t="str">
            <v>11.30-13.30</v>
          </cell>
          <cell r="N94" t="str">
            <v>Lab. Elka &amp; Digital</v>
          </cell>
          <cell r="O94">
            <v>1029</v>
          </cell>
          <cell r="Q94">
            <v>24</v>
          </cell>
          <cell r="R94">
            <v>29</v>
          </cell>
          <cell r="S94">
            <v>4</v>
          </cell>
          <cell r="T94">
            <v>41</v>
          </cell>
        </row>
        <row r="95">
          <cell r="A95">
            <v>91</v>
          </cell>
          <cell r="B95">
            <v>40906</v>
          </cell>
          <cell r="C95" t="str">
            <v>Hariadi Wijaya Kusuma</v>
          </cell>
          <cell r="D95" t="str">
            <v>F1B004030</v>
          </cell>
          <cell r="E95" t="str">
            <v>Rancang Bangun Sistem Transfer Energi Tanpa Kabel (Wireless) Menggunakan Kopling Induktif untuk Charger Handphone (HP)</v>
          </cell>
          <cell r="F95" t="str">
            <v>Abdullah Zainuddin, S.T., M.T.</v>
          </cell>
          <cell r="G95" t="str">
            <v>Syafarudin Ch, S.T., M.T.</v>
          </cell>
          <cell r="H95" t="str">
            <v>Bulkis Kanata, S.T., M.T.</v>
          </cell>
          <cell r="I95" t="str">
            <v>Ni Made Seniari, S.T., M.T.</v>
          </cell>
          <cell r="J95" t="str">
            <v>Sudi M. Al Sasongko, S.T., M.T.</v>
          </cell>
          <cell r="K95" t="str">
            <v>Sabtu</v>
          </cell>
          <cell r="L95">
            <v>40908</v>
          </cell>
          <cell r="M95" t="str">
            <v>08.00-10.00</v>
          </cell>
          <cell r="N95" t="str">
            <v>R. D2</v>
          </cell>
          <cell r="O95">
            <v>1032</v>
          </cell>
          <cell r="Q95">
            <v>15</v>
          </cell>
          <cell r="R95">
            <v>4</v>
          </cell>
          <cell r="S95">
            <v>21</v>
          </cell>
          <cell r="T95">
            <v>1</v>
          </cell>
          <cell r="U95">
            <v>6</v>
          </cell>
        </row>
        <row r="96">
          <cell r="A96">
            <v>92</v>
          </cell>
          <cell r="B96">
            <v>40906</v>
          </cell>
          <cell r="C96" t="str">
            <v>Deddy Azwar</v>
          </cell>
          <cell r="D96" t="str">
            <v>F1B004014</v>
          </cell>
          <cell r="E96" t="str">
            <v>Desain dan Optimasi Antena Microstrip Patch Sirkulasi dengan Defected Ground Structure (DGS)</v>
          </cell>
          <cell r="F96" t="str">
            <v>Abdullah Zainuddin, S.T., M.T.</v>
          </cell>
          <cell r="G96" t="str">
            <v>Sudi M. Al Sasongko, S.T., M.T.</v>
          </cell>
          <cell r="H96" t="str">
            <v>Bulkis Kanata, S.T., M.T.</v>
          </cell>
          <cell r="I96" t="str">
            <v>Dr. Misbahuddin, S.T., M.T.</v>
          </cell>
          <cell r="J96" t="str">
            <v>Syafarudin Ch, S.T., M.T.</v>
          </cell>
          <cell r="K96" t="str">
            <v>Sabtu</v>
          </cell>
          <cell r="L96">
            <v>40908</v>
          </cell>
          <cell r="M96" t="str">
            <v>10.00-12.00</v>
          </cell>
          <cell r="N96" t="str">
            <v>R. D2</v>
          </cell>
          <cell r="O96">
            <v>1033</v>
          </cell>
          <cell r="Q96">
            <v>15</v>
          </cell>
          <cell r="R96">
            <v>6</v>
          </cell>
          <cell r="S96">
            <v>21</v>
          </cell>
          <cell r="T96">
            <v>7</v>
          </cell>
          <cell r="U96">
            <v>4</v>
          </cell>
        </row>
        <row r="97">
          <cell r="A97">
            <v>93</v>
          </cell>
          <cell r="B97">
            <v>40906</v>
          </cell>
          <cell r="C97" t="str">
            <v>Akhiruddin</v>
          </cell>
          <cell r="D97" t="str">
            <v>F1B004006</v>
          </cell>
          <cell r="E97" t="str">
            <v>Perancangan Antenna Helix 4 Lilitan Hubung Array 2,4 GHz pada Mode Axial untuk Aplikasi wireless LAN</v>
          </cell>
          <cell r="F97" t="str">
            <v>Abdullah Zainuddin, S.T., M.T.</v>
          </cell>
          <cell r="G97" t="str">
            <v>I Made Budi Suksmadana, S.T., M.T.</v>
          </cell>
          <cell r="H97" t="str">
            <v>Made Sutha Yadnya, S.T., M.T.</v>
          </cell>
          <cell r="I97" t="str">
            <v>Bulkis Kanata, S.T., M.T.</v>
          </cell>
          <cell r="J97" t="str">
            <v>Syafarudin Ch, S.T., M.T.</v>
          </cell>
          <cell r="K97" t="str">
            <v>Senin</v>
          </cell>
          <cell r="L97">
            <v>40545</v>
          </cell>
          <cell r="M97" t="str">
            <v>08.00-10.00</v>
          </cell>
          <cell r="N97" t="str">
            <v>R. D2</v>
          </cell>
          <cell r="O97">
            <v>1034</v>
          </cell>
          <cell r="Q97">
            <v>15</v>
          </cell>
          <cell r="R97">
            <v>24</v>
          </cell>
          <cell r="S97">
            <v>19</v>
          </cell>
          <cell r="T97">
            <v>21</v>
          </cell>
          <cell r="U97">
            <v>4</v>
          </cell>
        </row>
        <row r="98">
          <cell r="A98">
            <v>94</v>
          </cell>
          <cell r="B98">
            <v>40906</v>
          </cell>
          <cell r="C98" t="str">
            <v>Hendra Febriawan</v>
          </cell>
          <cell r="D98" t="str">
            <v>F1B004028</v>
          </cell>
          <cell r="E98" t="str">
            <v>Rancang Bangun Voltage Control Oscillator (VCO) Frequency 100 Mhz-2 Ghz</v>
          </cell>
          <cell r="F98" t="str">
            <v>Sudi M. Al Sasongko, S.T., M.T.</v>
          </cell>
          <cell r="G98" t="str">
            <v>Muhamad Syamsu Iqbal, S.T., M.T., Ph.D.</v>
          </cell>
          <cell r="H98" t="str">
            <v>Abdullah Zainuddin, S.T., M.T.</v>
          </cell>
          <cell r="I98" t="str">
            <v>Bulkis Kanata, S.T., M.T.</v>
          </cell>
          <cell r="J98" t="str">
            <v>Made Sutha Yadnya, S.T., M.T.</v>
          </cell>
          <cell r="K98" t="str">
            <v>Senin</v>
          </cell>
          <cell r="L98">
            <v>40545</v>
          </cell>
          <cell r="M98" t="str">
            <v>10.00-12.00</v>
          </cell>
          <cell r="N98" t="str">
            <v>R. D2</v>
          </cell>
          <cell r="O98">
            <v>1035</v>
          </cell>
          <cell r="Q98">
            <v>6</v>
          </cell>
          <cell r="R98">
            <v>18</v>
          </cell>
          <cell r="S98">
            <v>15</v>
          </cell>
          <cell r="T98">
            <v>21</v>
          </cell>
          <cell r="U98">
            <v>19</v>
          </cell>
        </row>
        <row r="99">
          <cell r="A99">
            <v>95</v>
          </cell>
          <cell r="B99">
            <v>41273</v>
          </cell>
          <cell r="C99" t="str">
            <v>Muhamad Adi Tofan</v>
          </cell>
          <cell r="D99" t="str">
            <v>F1B006060</v>
          </cell>
          <cell r="E99" t="str">
            <v>Implementasi CCTV Menggunakan Webcam sebagai Monitoring Ruang yang Dapat di Akses Melalui Handphone Menggunakan Jaringan Wi-Fi Berbasis WAP</v>
          </cell>
          <cell r="F99" t="str">
            <v>Heri Wijayanto, S.T., M.T.</v>
          </cell>
          <cell r="G99" t="str">
            <v>Budi Irmawati, S. Kom., M.T.</v>
          </cell>
          <cell r="H99" t="str">
            <v>Dr. Misbahuddin, S.T., M.T.</v>
          </cell>
          <cell r="I99" t="str">
            <v>Sudi M. Al Sasongko, S.T., M.T.</v>
          </cell>
          <cell r="J99" t="str">
            <v>Ir. Sri Endang Anjarwani, M.Kom.</v>
          </cell>
          <cell r="K99" t="str">
            <v>Rabu</v>
          </cell>
          <cell r="L99">
            <v>40912</v>
          </cell>
          <cell r="M99" t="str">
            <v>08.00-10.00</v>
          </cell>
          <cell r="N99" t="str">
            <v>R. D2</v>
          </cell>
          <cell r="O99">
            <v>1039</v>
          </cell>
          <cell r="Q99">
            <v>32</v>
          </cell>
          <cell r="R99">
            <v>20</v>
          </cell>
          <cell r="S99">
            <v>7</v>
          </cell>
          <cell r="T99">
            <v>6</v>
          </cell>
          <cell r="U99">
            <v>38</v>
          </cell>
        </row>
        <row r="100">
          <cell r="A100">
            <v>96</v>
          </cell>
          <cell r="B100">
            <v>41273</v>
          </cell>
          <cell r="C100" t="str">
            <v>Yoga Wiguna Pratama</v>
          </cell>
          <cell r="D100" t="str">
            <v>F1B006084</v>
          </cell>
          <cell r="E100" t="str">
            <v>Rancang Bangun Game Multiplayer dengan Media Koneksi Bluetooth Berbasis J2ME</v>
          </cell>
          <cell r="F100" t="str">
            <v>Heri Wijayanto, S.T., M.T.</v>
          </cell>
          <cell r="G100" t="str">
            <v>Budi Irmawati, S. Kom., M.T.</v>
          </cell>
          <cell r="H100" t="str">
            <v>Dr. Misbahuddin, S.T., M.T.</v>
          </cell>
          <cell r="I100" t="str">
            <v>Ir. Sri Endang Anjarwani, M.Kom.</v>
          </cell>
          <cell r="J100" t="str">
            <v>I Made Budi Suksmadana, S.T., M.T.</v>
          </cell>
          <cell r="K100" t="str">
            <v>Rabu</v>
          </cell>
          <cell r="L100">
            <v>40912</v>
          </cell>
          <cell r="M100" t="str">
            <v>10.00-12.00</v>
          </cell>
          <cell r="N100" t="str">
            <v>R. D2</v>
          </cell>
          <cell r="O100">
            <v>1040</v>
          </cell>
          <cell r="Q100">
            <v>32</v>
          </cell>
          <cell r="R100">
            <v>20</v>
          </cell>
          <cell r="S100">
            <v>7</v>
          </cell>
          <cell r="T100">
            <v>38</v>
          </cell>
          <cell r="U100">
            <v>24</v>
          </cell>
        </row>
        <row r="101">
          <cell r="A101">
            <v>97</v>
          </cell>
          <cell r="B101">
            <v>41273</v>
          </cell>
          <cell r="C101" t="str">
            <v>Singgih Herjuno Jati</v>
          </cell>
          <cell r="D101" t="str">
            <v>F1B007074</v>
          </cell>
          <cell r="E101" t="str">
            <v>Rancang Bangun Pembangkit Listrik dengan Sistem Mesin Kalor Menggunakan Delapan Piston</v>
          </cell>
          <cell r="F101" t="str">
            <v>Syafarudin Ch, S.T., M.T.</v>
          </cell>
          <cell r="G101" t="str">
            <v>Abdul Natsir, S.T., M.T.</v>
          </cell>
          <cell r="H101" t="str">
            <v>Paniran, S.T., M.T.</v>
          </cell>
          <cell r="I101" t="str">
            <v>Agung Budi Muljono, S.T., M.T.</v>
          </cell>
          <cell r="J101" t="str">
            <v>Rosmaliati, S.T., M.T.</v>
          </cell>
          <cell r="K101" t="str">
            <v>Rabu</v>
          </cell>
          <cell r="L101">
            <v>40912</v>
          </cell>
          <cell r="M101" t="str">
            <v>08.00-10.00</v>
          </cell>
          <cell r="N101" t="str">
            <v>R. Studio</v>
          </cell>
          <cell r="O101">
            <v>1041</v>
          </cell>
          <cell r="Q101">
            <v>4</v>
          </cell>
          <cell r="R101">
            <v>14</v>
          </cell>
          <cell r="S101">
            <v>28</v>
          </cell>
          <cell r="T101">
            <v>13</v>
          </cell>
          <cell r="U101">
            <v>16</v>
          </cell>
        </row>
        <row r="102">
          <cell r="A102">
            <v>98</v>
          </cell>
          <cell r="B102">
            <v>41273</v>
          </cell>
          <cell r="C102" t="str">
            <v>Sri Kurniawati</v>
          </cell>
          <cell r="D102" t="str">
            <v>F1B005070</v>
          </cell>
          <cell r="E102" t="str">
            <v>Merancang dan membuat Aplikasi Game Edukasi untuk Siswa Sekolah Dasar, Studi Kasus pada Mata Pelajaran Bahasa Indonesia</v>
          </cell>
          <cell r="F102" t="str">
            <v>Heri Wijayanto, S.T., M.T.</v>
          </cell>
          <cell r="G102" t="str">
            <v>Ir. Sri Endang Anjarwani, M.Kom.</v>
          </cell>
          <cell r="H102" t="str">
            <v>Dr. Misbahuddin, S.T., M.T.</v>
          </cell>
          <cell r="I102" t="str">
            <v>Sudi M. Al Sasongko, S.T., M.T.</v>
          </cell>
          <cell r="J102" t="str">
            <v>Lalu A. Syamsul Irfan A., S.T., M.Eng.</v>
          </cell>
          <cell r="K102" t="str">
            <v>Kamis</v>
          </cell>
          <cell r="L102">
            <v>40913</v>
          </cell>
          <cell r="M102" t="str">
            <v>08.00-10.00</v>
          </cell>
          <cell r="N102" t="str">
            <v>R. D2</v>
          </cell>
          <cell r="O102">
            <v>1042</v>
          </cell>
          <cell r="Q102">
            <v>32</v>
          </cell>
          <cell r="R102">
            <v>38</v>
          </cell>
          <cell r="S102">
            <v>7</v>
          </cell>
          <cell r="T102">
            <v>6</v>
          </cell>
          <cell r="U102">
            <v>40</v>
          </cell>
        </row>
        <row r="103">
          <cell r="A103">
            <v>99</v>
          </cell>
          <cell r="B103">
            <v>41273</v>
          </cell>
          <cell r="C103" t="str">
            <v>M. Trisna Abung Z.</v>
          </cell>
          <cell r="D103" t="str">
            <v>F1B006055</v>
          </cell>
          <cell r="E103" t="str">
            <v>Unjuk Kerja Kamera CCTV Menggunakan Webcam Melalui Jaringan Lokal / Intranet</v>
          </cell>
          <cell r="F103" t="str">
            <v>Heri Wijayanto, S.T., M.T.</v>
          </cell>
          <cell r="G103" t="str">
            <v>I B K Widiartha, S.T., M.T.</v>
          </cell>
          <cell r="H103" t="str">
            <v>Budi Irmawati, S. Kom., M.T.</v>
          </cell>
          <cell r="I103" t="str">
            <v>Abdullah Zainuddin, S.T., M.T.</v>
          </cell>
          <cell r="J103" t="str">
            <v>Ir. Sri Endang Anjarwani, M.Kom.</v>
          </cell>
          <cell r="K103" t="str">
            <v>Kamis</v>
          </cell>
          <cell r="L103">
            <v>40913</v>
          </cell>
          <cell r="M103" t="str">
            <v>10.00-12.00</v>
          </cell>
          <cell r="N103" t="str">
            <v>R. D2</v>
          </cell>
          <cell r="O103">
            <v>1043</v>
          </cell>
          <cell r="Q103">
            <v>32</v>
          </cell>
          <cell r="R103">
            <v>27</v>
          </cell>
          <cell r="S103">
            <v>20</v>
          </cell>
          <cell r="T103">
            <v>15</v>
          </cell>
          <cell r="U103">
            <v>38</v>
          </cell>
        </row>
        <row r="104">
          <cell r="A104">
            <v>100</v>
          </cell>
          <cell r="B104">
            <v>41273</v>
          </cell>
          <cell r="C104" t="str">
            <v>Reza Rachmadani Fajrin</v>
          </cell>
          <cell r="D104" t="str">
            <v>F1B007065</v>
          </cell>
          <cell r="E104" t="str">
            <v>Pengalokasian Rugi Daya pada Sistem Distribusi Primer Lombok Menggunakan Metode Z-Bus</v>
          </cell>
          <cell r="F104" t="str">
            <v>Supriyatna, S.T., M.T.</v>
          </cell>
          <cell r="G104" t="str">
            <v>Ida Bagus Fery Citarsa, S.T., M.T.</v>
          </cell>
          <cell r="H104" t="str">
            <v>Sultan, S.T., M.T.</v>
          </cell>
          <cell r="I104" t="str">
            <v>I Made Ari Nrartha, S.T., M.T.</v>
          </cell>
          <cell r="J104" t="str">
            <v>Agung Budi Muljono, S.T., M.T.</v>
          </cell>
          <cell r="K104" t="str">
            <v>Kamis</v>
          </cell>
          <cell r="L104">
            <v>40913</v>
          </cell>
          <cell r="M104" t="str">
            <v>08.00-10.00</v>
          </cell>
          <cell r="N104" t="str">
            <v>R. Studio</v>
          </cell>
          <cell r="O104">
            <v>1044</v>
          </cell>
          <cell r="Q104">
            <v>2</v>
          </cell>
          <cell r="R104">
            <v>12</v>
          </cell>
          <cell r="S104">
            <v>5</v>
          </cell>
          <cell r="T104">
            <v>25</v>
          </cell>
          <cell r="U104">
            <v>13</v>
          </cell>
        </row>
        <row r="105">
          <cell r="A105">
            <v>101</v>
          </cell>
          <cell r="B105">
            <v>41273</v>
          </cell>
          <cell r="C105" t="str">
            <v>Ady Suharyanto</v>
          </cell>
          <cell r="D105" t="str">
            <v>F1B006003</v>
          </cell>
          <cell r="E105" t="str">
            <v>Pengolahan dan Analisa Data ULF Geomagnetik Menggunakan Metode Kecepatan Fase untuk Memprediksi Aktifitas Seismik</v>
          </cell>
          <cell r="F105" t="str">
            <v>Bulkis Kanata, S.T., M.T.</v>
          </cell>
          <cell r="G105" t="str">
            <v>Dr.rer.nat. Teti Zubaidah, S.T., M.T.</v>
          </cell>
          <cell r="H105" t="str">
            <v>Sudi M. Al Sasongko, S.T., M.T.</v>
          </cell>
          <cell r="I105" t="str">
            <v>Made Sutha Yadnya, S.T., M.T.</v>
          </cell>
          <cell r="J105" t="e">
            <v>#N/A</v>
          </cell>
          <cell r="K105" t="str">
            <v>Kamis</v>
          </cell>
          <cell r="L105">
            <v>40913</v>
          </cell>
          <cell r="M105" t="str">
            <v>10.00-12.00</v>
          </cell>
          <cell r="N105" t="str">
            <v>R. Studio</v>
          </cell>
          <cell r="O105">
            <v>1045</v>
          </cell>
          <cell r="Q105">
            <v>21</v>
          </cell>
          <cell r="R105">
            <v>22</v>
          </cell>
          <cell r="S105">
            <v>6</v>
          </cell>
          <cell r="T105">
            <v>19</v>
          </cell>
        </row>
        <row r="106">
          <cell r="A106">
            <v>102</v>
          </cell>
          <cell r="B106">
            <v>41273</v>
          </cell>
          <cell r="C106" t="str">
            <v>Rita Dewi Sukmawati S.</v>
          </cell>
          <cell r="D106" t="str">
            <v>F1B006072</v>
          </cell>
          <cell r="E106" t="str">
            <v>Analisa Kelayakan Implementasi Layanan VoIP (Voice Over Internet Protocol) Menggunakan Jaringan WLAN (Wireless Local Area Network) di Fakultas Teknik Unram</v>
          </cell>
          <cell r="F106" t="str">
            <v>Heri Wijayanto, S.T., M.T.</v>
          </cell>
          <cell r="G106" t="str">
            <v>Muhamad Syamsu Iqbal, S.T., M.T., Ph.D.</v>
          </cell>
          <cell r="H106" t="str">
            <v>Sudi M. Al Sasongko, S.T., M.T.</v>
          </cell>
          <cell r="I106" t="str">
            <v>I B K Widiartha, S.T., M.T.</v>
          </cell>
          <cell r="J106" t="str">
            <v>Dr. Misbahuddin, S.T., M.T.</v>
          </cell>
          <cell r="K106" t="str">
            <v>Jum'at</v>
          </cell>
          <cell r="L106">
            <v>40914</v>
          </cell>
          <cell r="M106" t="str">
            <v>08.00-10.00</v>
          </cell>
          <cell r="N106" t="str">
            <v>R. D2</v>
          </cell>
          <cell r="O106">
            <v>1046</v>
          </cell>
          <cell r="Q106">
            <v>32</v>
          </cell>
          <cell r="R106">
            <v>18</v>
          </cell>
          <cell r="S106">
            <v>6</v>
          </cell>
          <cell r="T106">
            <v>27</v>
          </cell>
          <cell r="U106">
            <v>7</v>
          </cell>
        </row>
        <row r="107">
          <cell r="A107">
            <v>103</v>
          </cell>
          <cell r="B107">
            <v>41273</v>
          </cell>
          <cell r="C107" t="str">
            <v>Septia Haryani</v>
          </cell>
          <cell r="D107" t="str">
            <v>F1B007072</v>
          </cell>
          <cell r="E107" t="str">
            <v>Teknik Steganografi dengan Algoritma Penyandian El-Gamal dengan Algoritma Dekomposisi SVD (Singular Value Decomposition) Berbasis Penanaman Bit HDSP (Hierarchical Data Security Protection)</v>
          </cell>
          <cell r="F107" t="str">
            <v>Dr. Rismon H. Sianipar, S.T., M.Eng.</v>
          </cell>
          <cell r="G107" t="str">
            <v>I Ketut Wiryajati, S.T., M.T.</v>
          </cell>
          <cell r="H107" t="str">
            <v>Ir. Sri Endang Anjarwani, M.Kom.</v>
          </cell>
          <cell r="I107" t="str">
            <v>Made Sutha Yadnya, S.T., M.T.</v>
          </cell>
          <cell r="J107" t="str">
            <v>Muhamad Irwan, S.T., M.T.</v>
          </cell>
          <cell r="K107" t="str">
            <v>Sabtu</v>
          </cell>
          <cell r="L107">
            <v>40915</v>
          </cell>
          <cell r="M107" t="str">
            <v>10.00-12.00</v>
          </cell>
          <cell r="N107" t="str">
            <v>R. D2</v>
          </cell>
          <cell r="O107">
            <v>1047</v>
          </cell>
          <cell r="Q107">
            <v>33</v>
          </cell>
          <cell r="R107">
            <v>3</v>
          </cell>
          <cell r="S107">
            <v>38</v>
          </cell>
          <cell r="T107">
            <v>19</v>
          </cell>
          <cell r="U107">
            <v>39</v>
          </cell>
        </row>
        <row r="108">
          <cell r="A108">
            <v>104</v>
          </cell>
          <cell r="B108">
            <v>41273</v>
          </cell>
          <cell r="C108" t="str">
            <v>R. R. Dwie Rosmiyati</v>
          </cell>
          <cell r="D108" t="str">
            <v>F1B006074</v>
          </cell>
          <cell r="E108" t="str">
            <v>Sistem Pendukung Keputusan Seleksi Penentuan Jabatan pada PT. PLN (Persero) dengan Metode Profile Matching</v>
          </cell>
          <cell r="F108" t="str">
            <v>Heri Wijayanto, S.T., M.T.</v>
          </cell>
          <cell r="G108" t="str">
            <v>Dr. Misbahuddin, S.T., M.T.</v>
          </cell>
          <cell r="H108" t="str">
            <v>Budi Irmawati, S. Kom., M.T.</v>
          </cell>
          <cell r="I108" t="str">
            <v>Rosmaliati, S.T., M.T.</v>
          </cell>
          <cell r="J108" t="str">
            <v>I B K Widiartha, S.T., M.T.</v>
          </cell>
          <cell r="K108" t="str">
            <v>Sabtu</v>
          </cell>
          <cell r="L108">
            <v>40915</v>
          </cell>
          <cell r="M108" t="str">
            <v>08.00-10.00</v>
          </cell>
          <cell r="N108" t="str">
            <v>R. D2</v>
          </cell>
          <cell r="O108">
            <v>1048</v>
          </cell>
          <cell r="Q108">
            <v>32</v>
          </cell>
          <cell r="R108">
            <v>7</v>
          </cell>
          <cell r="S108">
            <v>20</v>
          </cell>
          <cell r="T108">
            <v>16</v>
          </cell>
          <cell r="U108">
            <v>27</v>
          </cell>
        </row>
        <row r="109">
          <cell r="A109">
            <v>105</v>
          </cell>
          <cell r="B109">
            <v>40911</v>
          </cell>
          <cell r="C109" t="str">
            <v>Siswadi</v>
          </cell>
          <cell r="D109" t="str">
            <v>F1B005067</v>
          </cell>
          <cell r="E109" t="str">
            <v>Prototype Pengendalian System Buka Tutup Gerbang Menggunakan SMS (short Mesage Service) Berbasis Mikrokontroller ATMEGA 8535</v>
          </cell>
          <cell r="F109" t="str">
            <v>Paniran, S.T., M.T.</v>
          </cell>
          <cell r="G109" t="str">
            <v>Supriono, S.T., M.T.</v>
          </cell>
          <cell r="H109" t="str">
            <v>Syafarudin Ch, S.T., M.T.</v>
          </cell>
          <cell r="I109" t="str">
            <v>I Made Budi Suksmadana, S.T., M.T.</v>
          </cell>
          <cell r="J109" t="str">
            <v>Ida Bagus Fery Citarsa, S.T., M.T.</v>
          </cell>
          <cell r="K109" t="str">
            <v>Jum'at</v>
          </cell>
          <cell r="L109">
            <v>40914</v>
          </cell>
          <cell r="M109" t="str">
            <v>08.00-10.00</v>
          </cell>
          <cell r="N109" t="str">
            <v>R. Studio</v>
          </cell>
          <cell r="O109">
            <v>5</v>
          </cell>
          <cell r="Q109">
            <v>28</v>
          </cell>
          <cell r="R109">
            <v>29</v>
          </cell>
          <cell r="S109">
            <v>4</v>
          </cell>
          <cell r="T109">
            <v>24</v>
          </cell>
          <cell r="U109">
            <v>12</v>
          </cell>
        </row>
        <row r="110">
          <cell r="A110">
            <v>106</v>
          </cell>
          <cell r="B110">
            <v>40911</v>
          </cell>
          <cell r="C110" t="str">
            <v>Gede Hendy Hardiana</v>
          </cell>
          <cell r="D110" t="str">
            <v>F1B006026</v>
          </cell>
          <cell r="E110" t="str">
            <v>Pengolahan dan Analisa Data untuk Membuktikan  Korelasi Perubahan Sinyal ULF Geomagnetik dan Aktifitas Seismik Menggunakan Metode Gradien Vektor</v>
          </cell>
          <cell r="F110" t="str">
            <v>Bulkis Kanata, S.T., M.T.</v>
          </cell>
          <cell r="G110" t="str">
            <v>Dr.rer.nat. Teti Zubaidah, S.T., M.T.</v>
          </cell>
          <cell r="H110" t="str">
            <v>Abdullah Zainuddin, S.T., M.T.</v>
          </cell>
          <cell r="I110" t="str">
            <v>Ni Made Seniari, S.T., M.T.</v>
          </cell>
          <cell r="J110" t="str">
            <v>Syafarudin Ch, S.T., M.T.</v>
          </cell>
          <cell r="K110" t="str">
            <v>Sabtu</v>
          </cell>
          <cell r="L110">
            <v>40915</v>
          </cell>
          <cell r="M110" t="str">
            <v>08.00-10.00</v>
          </cell>
          <cell r="N110" t="str">
            <v>R. Studio</v>
          </cell>
          <cell r="O110">
            <v>6</v>
          </cell>
          <cell r="P110">
            <v>665</v>
          </cell>
          <cell r="Q110">
            <v>21</v>
          </cell>
          <cell r="R110">
            <v>22</v>
          </cell>
          <cell r="S110">
            <v>15</v>
          </cell>
          <cell r="T110">
            <v>1</v>
          </cell>
          <cell r="U110">
            <v>4</v>
          </cell>
        </row>
        <row r="111">
          <cell r="A111">
            <v>107</v>
          </cell>
          <cell r="B111">
            <v>40911</v>
          </cell>
          <cell r="C111" t="str">
            <v>Arya Bambang Sastra G.</v>
          </cell>
          <cell r="D111" t="str">
            <v>F1B006012</v>
          </cell>
          <cell r="E111" t="str">
            <v>Penjadwalan Praktikum di Teknik Elektro Menggunakan Algoritma Ant Colony System</v>
          </cell>
          <cell r="F111" t="str">
            <v>Heri Wijayanto, S.T., M.T.</v>
          </cell>
          <cell r="G111" t="str">
            <v>Dr. Misbahuddin, S.T., M.T.</v>
          </cell>
          <cell r="H111" t="str">
            <v>Ir. Sri Endang Anjarwani, M.Kom.</v>
          </cell>
          <cell r="I111" t="str">
            <v>Budi Irmawati, S. Kom., M.T.</v>
          </cell>
          <cell r="J111" t="str">
            <v>Supriyatna, S.T., M.T.</v>
          </cell>
          <cell r="K111" t="str">
            <v>Senin</v>
          </cell>
          <cell r="L111">
            <v>40917</v>
          </cell>
          <cell r="M111" t="str">
            <v>08.00-10.00</v>
          </cell>
          <cell r="N111" t="str">
            <v>Lab. Komputer</v>
          </cell>
          <cell r="O111">
            <v>7</v>
          </cell>
          <cell r="Q111">
            <v>32</v>
          </cell>
          <cell r="R111">
            <v>7</v>
          </cell>
          <cell r="S111">
            <v>38</v>
          </cell>
          <cell r="T111">
            <v>20</v>
          </cell>
          <cell r="U111">
            <v>2</v>
          </cell>
        </row>
        <row r="112">
          <cell r="A112">
            <v>108</v>
          </cell>
          <cell r="B112">
            <v>40911</v>
          </cell>
          <cell r="C112" t="str">
            <v>Akbar Juliansyah</v>
          </cell>
          <cell r="D112" t="str">
            <v>F1B006006</v>
          </cell>
          <cell r="E112" t="str">
            <v>Penerapan Teknologi Web Application dan SMS Gateway pada Sistem Informasi  Angka Kredit Dosen (Studi Kasus pada FT Unram)</v>
          </cell>
          <cell r="F112" t="str">
            <v>I B K Widiartha, S.T., M.T.</v>
          </cell>
          <cell r="G112" t="str">
            <v>Ir. Sri Endang Anjarwani, M.Kom.</v>
          </cell>
          <cell r="H112" t="str">
            <v>Heri Wijayanto, S.T., M.T.</v>
          </cell>
          <cell r="I112" t="str">
            <v>Budi Irmawati, S. Kom., M.T.</v>
          </cell>
          <cell r="J112" t="str">
            <v>Paniran, S.T., M.T.</v>
          </cell>
          <cell r="K112" t="str">
            <v>Selasa</v>
          </cell>
          <cell r="L112">
            <v>40918</v>
          </cell>
          <cell r="M112" t="str">
            <v>08.00-10.00</v>
          </cell>
          <cell r="N112" t="str">
            <v>Lab. Komputer</v>
          </cell>
          <cell r="O112">
            <v>8</v>
          </cell>
          <cell r="P112">
            <v>697</v>
          </cell>
          <cell r="Q112">
            <v>27</v>
          </cell>
          <cell r="R112">
            <v>38</v>
          </cell>
          <cell r="S112">
            <v>32</v>
          </cell>
          <cell r="T112">
            <v>20</v>
          </cell>
          <cell r="U112">
            <v>28</v>
          </cell>
        </row>
        <row r="113">
          <cell r="A113">
            <v>109</v>
          </cell>
          <cell r="B113">
            <v>40911</v>
          </cell>
          <cell r="C113" t="str">
            <v>Mardiyah Hidayati</v>
          </cell>
          <cell r="D113" t="str">
            <v>F1B006056</v>
          </cell>
          <cell r="E113" t="str">
            <v>Implementasi Algoritma Best First Search (BFS) untuk Permainan CIWA (congklak sasak) Menggunakan Java Server Pages (JSP)</v>
          </cell>
          <cell r="F113" t="str">
            <v>Heri Wijayanto, S.T., M.T.</v>
          </cell>
          <cell r="G113" t="str">
            <v>Budi Irmawati, S. Kom., M.T.</v>
          </cell>
          <cell r="H113" t="str">
            <v>I B K Widiartha, S.T., M.T.</v>
          </cell>
          <cell r="I113" t="str">
            <v>Dr. Misbahuddin, S.T., M.T.</v>
          </cell>
          <cell r="J113" t="str">
            <v>Lalu A. Syamsul Irfan A., S.T., M.Eng.</v>
          </cell>
          <cell r="K113" t="str">
            <v>Rabu</v>
          </cell>
          <cell r="L113">
            <v>40919</v>
          </cell>
          <cell r="M113" t="str">
            <v>08.00-10.00</v>
          </cell>
          <cell r="N113" t="str">
            <v>Lab. Komputer</v>
          </cell>
          <cell r="O113">
            <v>9</v>
          </cell>
          <cell r="Q113">
            <v>32</v>
          </cell>
          <cell r="R113">
            <v>20</v>
          </cell>
          <cell r="S113">
            <v>27</v>
          </cell>
          <cell r="T113">
            <v>7</v>
          </cell>
          <cell r="U113">
            <v>40</v>
          </cell>
        </row>
        <row r="114">
          <cell r="A114">
            <v>110</v>
          </cell>
          <cell r="B114">
            <v>40913</v>
          </cell>
          <cell r="C114" t="str">
            <v>Hidayati Vitria Ningsih</v>
          </cell>
          <cell r="D114" t="str">
            <v>F1B006032</v>
          </cell>
          <cell r="E114" t="str">
            <v>Perancangan Sistem Counter dan Sorting Barang Menggunakan PLC Berbasis Mikrokontroler</v>
          </cell>
          <cell r="F114" t="str">
            <v>I Made Budi Suksmadana, S.T., M.T.</v>
          </cell>
          <cell r="G114" t="str">
            <v>I Made Ari Nrartha, S.T., M.T.</v>
          </cell>
          <cell r="H114" t="str">
            <v>Syafarudin Ch, S.T., M.T.</v>
          </cell>
          <cell r="I114" t="str">
            <v>Supriono, S.T., M.T.</v>
          </cell>
          <cell r="J114" t="str">
            <v>Muhamad Irwan, S.T., M.T.</v>
          </cell>
          <cell r="K114" t="str">
            <v>Senin</v>
          </cell>
          <cell r="L114">
            <v>40917</v>
          </cell>
          <cell r="M114" t="str">
            <v>10.00-12.00</v>
          </cell>
          <cell r="N114" t="str">
            <v>Lab. Elka &amp; Digital</v>
          </cell>
          <cell r="O114">
            <v>12</v>
          </cell>
          <cell r="Q114">
            <v>24</v>
          </cell>
          <cell r="R114">
            <v>25</v>
          </cell>
          <cell r="S114">
            <v>4</v>
          </cell>
          <cell r="T114">
            <v>29</v>
          </cell>
          <cell r="U114">
            <v>39</v>
          </cell>
        </row>
        <row r="115">
          <cell r="A115">
            <v>111</v>
          </cell>
          <cell r="B115">
            <v>40926</v>
          </cell>
          <cell r="C115" t="str">
            <v>Suwandi Jaya Pratama</v>
          </cell>
          <cell r="D115" t="str">
            <v>F1B006078</v>
          </cell>
          <cell r="E115" t="str">
            <v>Perancangan Sistem Telemetri Suhu Berbasis Layanan SMS (short message servive) Jaringan GSM untuk Pemantauan Aktifitas Serta Peringatan Dini Bencana Gunung Merapi</v>
          </cell>
          <cell r="F115" t="str">
            <v>Abdullah Zainuddin, S.T., M.T.</v>
          </cell>
          <cell r="G115" t="str">
            <v>Syafarudin Ch, S.T., M.T.</v>
          </cell>
          <cell r="H115" t="str">
            <v>Paniran, S.T., M.T.</v>
          </cell>
          <cell r="I115" t="str">
            <v>Sudi M. Al Sasongko, S.T., M.T.</v>
          </cell>
          <cell r="J115" t="str">
            <v>Bulkis Kanata, S.T., M.T.</v>
          </cell>
          <cell r="K115" t="str">
            <v>Rabu</v>
          </cell>
          <cell r="L115">
            <v>40933</v>
          </cell>
          <cell r="M115" t="str">
            <v>08.00-10.00</v>
          </cell>
          <cell r="N115" t="str">
            <v>R. Studio</v>
          </cell>
          <cell r="O115">
            <v>31</v>
          </cell>
          <cell r="Q115">
            <v>15</v>
          </cell>
          <cell r="R115">
            <v>4</v>
          </cell>
          <cell r="S115">
            <v>28</v>
          </cell>
          <cell r="T115">
            <v>6</v>
          </cell>
          <cell r="U115">
            <v>21</v>
          </cell>
        </row>
        <row r="116">
          <cell r="A116">
            <v>112</v>
          </cell>
          <cell r="B116">
            <v>40926</v>
          </cell>
          <cell r="C116" t="str">
            <v>Nasrullah</v>
          </cell>
          <cell r="D116" t="str">
            <v>F1B006063</v>
          </cell>
          <cell r="E116" t="str">
            <v>Rancang Bangun Prototipe Peringatan Ketinggian Air Sungai Menggunakan SMS (short Message Service) Berbasis Mikrokontroller</v>
          </cell>
          <cell r="F116" t="str">
            <v>Syafarudin Ch, S.T., M.T.</v>
          </cell>
          <cell r="G116" t="str">
            <v>Dr. Misbahuddin, S.T., M.T.</v>
          </cell>
          <cell r="H116" t="str">
            <v>I Made Budi Suksmadana, S.T., M.T.</v>
          </cell>
          <cell r="I116" t="str">
            <v>Bulkis Kanata, S.T., M.T.</v>
          </cell>
          <cell r="J116" t="str">
            <v>Paniran, S.T., M.T.</v>
          </cell>
          <cell r="K116" t="str">
            <v>Selasa</v>
          </cell>
          <cell r="L116">
            <v>40932</v>
          </cell>
          <cell r="M116" t="str">
            <v>08.00-10.00</v>
          </cell>
          <cell r="N116" t="str">
            <v>R. Studio</v>
          </cell>
          <cell r="O116">
            <v>30</v>
          </cell>
          <cell r="Q116">
            <v>4</v>
          </cell>
          <cell r="R116">
            <v>7</v>
          </cell>
          <cell r="S116">
            <v>24</v>
          </cell>
          <cell r="T116">
            <v>21</v>
          </cell>
          <cell r="U116">
            <v>28</v>
          </cell>
        </row>
        <row r="117">
          <cell r="A117">
            <v>113</v>
          </cell>
          <cell r="B117">
            <v>41008</v>
          </cell>
          <cell r="C117" t="str">
            <v>Mizar Febrian</v>
          </cell>
          <cell r="D117" t="str">
            <v>F1B007052</v>
          </cell>
          <cell r="E117" t="str">
            <v>Klasifikasi Dokumen Teks Menggunakan Learning Vector Quantization</v>
          </cell>
          <cell r="F117" t="str">
            <v>Dr. Misbahuddin, S.T., M.T.</v>
          </cell>
          <cell r="G117" t="str">
            <v>I B K Widiartha, S.T., M.T.</v>
          </cell>
          <cell r="H117" t="str">
            <v>Heri Wijayanto, S.T., M.T.</v>
          </cell>
          <cell r="I117" t="str">
            <v>Budi Irmawati, S. Kom., M.T.</v>
          </cell>
          <cell r="J117" t="str">
            <v>Giri Wahyu Wiriasto, S.T., M.T.</v>
          </cell>
          <cell r="K117" t="str">
            <v>Kamis</v>
          </cell>
          <cell r="L117">
            <v>41011</v>
          </cell>
          <cell r="M117" t="str">
            <v>08.00-10.00</v>
          </cell>
          <cell r="N117" t="str">
            <v>R. Studio</v>
          </cell>
          <cell r="O117">
            <v>272</v>
          </cell>
          <cell r="Q117">
            <v>7</v>
          </cell>
          <cell r="R117">
            <v>27</v>
          </cell>
          <cell r="S117">
            <v>32</v>
          </cell>
          <cell r="T117">
            <v>20</v>
          </cell>
          <cell r="U117">
            <v>41</v>
          </cell>
        </row>
        <row r="118">
          <cell r="A118">
            <v>114</v>
          </cell>
          <cell r="B118">
            <v>41008</v>
          </cell>
          <cell r="C118" t="str">
            <v>Dwi Pandu Santoso</v>
          </cell>
          <cell r="D118" t="str">
            <v>F1B007017</v>
          </cell>
          <cell r="E118" t="str">
            <v>Penentuan Karakteristik Panel Surya untuk Menghasilkan Daya Maksimum dengan Berbagai Faktor Pengukuran</v>
          </cell>
          <cell r="F118" t="str">
            <v>Abdul Natsir, S.T., M.T.</v>
          </cell>
          <cell r="G118" t="str">
            <v>Paniran, S.T., M.T.</v>
          </cell>
          <cell r="H118" t="str">
            <v>Ida Bagus Fery Citarsa, S.T., M.T.</v>
          </cell>
          <cell r="I118" t="str">
            <v>Ni Made Seniari, S.T., M.T.</v>
          </cell>
          <cell r="J118" t="str">
            <v>Sultan, S.T., M.T.</v>
          </cell>
          <cell r="K118" t="str">
            <v>Kamis</v>
          </cell>
          <cell r="L118">
            <v>41011</v>
          </cell>
          <cell r="M118" t="str">
            <v>08.00-10.00</v>
          </cell>
          <cell r="N118" t="str">
            <v>R. D2</v>
          </cell>
          <cell r="O118">
            <v>271</v>
          </cell>
          <cell r="Q118">
            <v>14</v>
          </cell>
          <cell r="R118">
            <v>28</v>
          </cell>
          <cell r="S118">
            <v>12</v>
          </cell>
          <cell r="T118">
            <v>1</v>
          </cell>
          <cell r="U118">
            <v>5</v>
          </cell>
        </row>
        <row r="119">
          <cell r="A119">
            <v>115</v>
          </cell>
          <cell r="B119">
            <v>41008</v>
          </cell>
          <cell r="C119" t="str">
            <v>M. Ibrahim Iqbal.</v>
          </cell>
          <cell r="D119" t="str">
            <v>F1B006051</v>
          </cell>
          <cell r="E119" t="str">
            <v>Integrasi SMS Gateway dengan Sistem Informasi Fakultas Teknik sebagai Penunjang Proses Bimbingan Akademik</v>
          </cell>
          <cell r="F119" t="str">
            <v>I B K Widiartha, S.T., M.T.</v>
          </cell>
          <cell r="G119" t="str">
            <v>Budi Irmawati, S. Kom., M.T.</v>
          </cell>
          <cell r="H119" t="str">
            <v>Heri Wijayanto, S.T., M.T.</v>
          </cell>
          <cell r="I119" t="str">
            <v>Dr. Rismon H. Sianipar, S.T., M.Eng.</v>
          </cell>
          <cell r="J119" t="str">
            <v>Ir. Sri Endang Anjarwani, M.Kom.</v>
          </cell>
          <cell r="K119" t="str">
            <v>Sabtu</v>
          </cell>
          <cell r="L119">
            <v>41013</v>
          </cell>
          <cell r="M119" t="str">
            <v>08.00-10.00</v>
          </cell>
          <cell r="N119" t="str">
            <v>R. Studio</v>
          </cell>
          <cell r="O119">
            <v>270</v>
          </cell>
          <cell r="Q119">
            <v>27</v>
          </cell>
          <cell r="R119">
            <v>20</v>
          </cell>
          <cell r="S119">
            <v>32</v>
          </cell>
          <cell r="T119">
            <v>33</v>
          </cell>
          <cell r="U119">
            <v>38</v>
          </cell>
        </row>
        <row r="120">
          <cell r="A120">
            <v>116</v>
          </cell>
          <cell r="B120">
            <v>41013</v>
          </cell>
          <cell r="C120" t="str">
            <v>Kenyya Venaringan De Side</v>
          </cell>
          <cell r="D120" t="str">
            <v>F1B006044</v>
          </cell>
          <cell r="E120" t="str">
            <v>Perancangan Pengatur Catu Daya Hybrid Otomatis pada Observatorium Geomagnetik Lombok (OGL)</v>
          </cell>
          <cell r="F120" t="str">
            <v>Dr.rer.nat. Teti Zubaidah, S.T., M.T.</v>
          </cell>
          <cell r="G120" t="str">
            <v>Paniran, S.T., M.T.</v>
          </cell>
          <cell r="H120" t="str">
            <v>Ida Bagus Fery Citarsa, S.T., M.T.</v>
          </cell>
          <cell r="I120" t="str">
            <v>I Made Ari Nrartha, S.T., M.T.</v>
          </cell>
          <cell r="J120" t="str">
            <v>Supriyatna, S.T., M.T.</v>
          </cell>
          <cell r="K120" t="str">
            <v>Selasa</v>
          </cell>
          <cell r="L120">
            <v>41016</v>
          </cell>
          <cell r="M120" t="str">
            <v>11.30-13.30</v>
          </cell>
          <cell r="N120" t="str">
            <v>Lab. Listrik Dasar</v>
          </cell>
          <cell r="O120">
            <v>282</v>
          </cell>
          <cell r="Q120">
            <v>22</v>
          </cell>
          <cell r="R120">
            <v>28</v>
          </cell>
          <cell r="S120">
            <v>12</v>
          </cell>
          <cell r="T120">
            <v>25</v>
          </cell>
          <cell r="U120">
            <v>2</v>
          </cell>
        </row>
        <row r="121">
          <cell r="A121">
            <v>117</v>
          </cell>
          <cell r="B121">
            <v>41013</v>
          </cell>
          <cell r="C121" t="str">
            <v>Riska Permana Hikmah</v>
          </cell>
          <cell r="D121" t="str">
            <v>F1B007066</v>
          </cell>
          <cell r="E121" t="str">
            <v>Autentikasi Keutuhan Data Menggunakan Metode Hash MD 5 (Message Digest 5) Serta Melakukan Penanaman Menggunakan HDSP (Hierarchical Data Security Protection)</v>
          </cell>
          <cell r="F121" t="str">
            <v>Dr. Rismon H. Sianipar, S.T., M.Eng.</v>
          </cell>
          <cell r="G121" t="str">
            <v>I Ketut Wiryajati, S.T., M.T.</v>
          </cell>
          <cell r="H121" t="str">
            <v>I B K Widiartha, S.T., M.T.</v>
          </cell>
          <cell r="I121" t="str">
            <v>Budi Irmawati, S. Kom., M.T.</v>
          </cell>
          <cell r="J121" t="str">
            <v>Lalu A. Syamsul Irfan A., S.T., M.Eng.</v>
          </cell>
          <cell r="K121" t="str">
            <v>Selasa</v>
          </cell>
          <cell r="L121">
            <v>41016</v>
          </cell>
          <cell r="M121" t="str">
            <v>09.30-11.30</v>
          </cell>
          <cell r="N121" t="str">
            <v>Lab. Komputer</v>
          </cell>
          <cell r="O121">
            <v>281</v>
          </cell>
          <cell r="P121" t="str">
            <v>tunda</v>
          </cell>
          <cell r="Q121">
            <v>33</v>
          </cell>
          <cell r="R121">
            <v>3</v>
          </cell>
          <cell r="S121">
            <v>27</v>
          </cell>
          <cell r="T121">
            <v>20</v>
          </cell>
          <cell r="U121">
            <v>40</v>
          </cell>
        </row>
        <row r="122">
          <cell r="A122">
            <v>118</v>
          </cell>
          <cell r="B122">
            <v>41015</v>
          </cell>
          <cell r="C122" t="str">
            <v>Riska Permana Hikmah</v>
          </cell>
          <cell r="D122" t="str">
            <v>F1B007066</v>
          </cell>
          <cell r="E122" t="str">
            <v>Autentikasi Keutuhan Data Menggunakan Metode Hash MD 5 (Message Digest 5) Serta Melakukan Penanaman Menggunakan HDSP (Hierarchical Data Security Protection)</v>
          </cell>
          <cell r="F122" t="str">
            <v>Dr. Rismon H. Sianipar, S.T., M.Eng.</v>
          </cell>
          <cell r="G122" t="str">
            <v>I Ketut Wiryajati, S.T., M.T.</v>
          </cell>
          <cell r="H122" t="str">
            <v>I B K Widiartha, S.T., M.T.</v>
          </cell>
          <cell r="I122" t="str">
            <v>Budi Irmawati, S. Kom., M.T.</v>
          </cell>
          <cell r="J122" t="str">
            <v>Lalu A. Syamsul Irfan A., S.T., M.Eng.</v>
          </cell>
          <cell r="K122" t="str">
            <v>Rabu</v>
          </cell>
          <cell r="L122">
            <v>41017</v>
          </cell>
          <cell r="M122" t="str">
            <v>07.30-09.30</v>
          </cell>
          <cell r="N122" t="str">
            <v>Lab. Komputer</v>
          </cell>
          <cell r="O122">
            <v>289</v>
          </cell>
          <cell r="Q122">
            <v>33</v>
          </cell>
          <cell r="R122">
            <v>3</v>
          </cell>
          <cell r="S122">
            <v>27</v>
          </cell>
          <cell r="T122">
            <v>20</v>
          </cell>
          <cell r="U122">
            <v>40</v>
          </cell>
        </row>
        <row r="123">
          <cell r="A123">
            <v>119</v>
          </cell>
          <cell r="B123">
            <v>41040</v>
          </cell>
          <cell r="C123" t="str">
            <v>Reza Harlan</v>
          </cell>
          <cell r="D123" t="str">
            <v>F1B007064</v>
          </cell>
          <cell r="E123" t="str">
            <v>Perancangan Filter IIR Elliptif Digital Dengan Tiga Jenis Struktur Filter Diaplikasikan sebagai Peredam House</v>
          </cell>
          <cell r="F123" t="str">
            <v>Dr. Rismon H. Sianipar, S.T., M.Eng.</v>
          </cell>
          <cell r="G123" t="str">
            <v>I Ketut Wiryajati, S.T., M.T.</v>
          </cell>
          <cell r="H123" t="str">
            <v>Abdullah Zainuddin, S.T., M.T.</v>
          </cell>
          <cell r="I123" t="str">
            <v>Made Sutha Yadnya, S.T., M.T.</v>
          </cell>
          <cell r="J123" t="str">
            <v>Sabar Nababan, S.T., M.T.</v>
          </cell>
          <cell r="K123" t="str">
            <v>Selasa</v>
          </cell>
          <cell r="L123">
            <v>41044</v>
          </cell>
          <cell r="M123" t="str">
            <v>09.30-11.30</v>
          </cell>
          <cell r="N123" t="str">
            <v>Lab. Komputer</v>
          </cell>
          <cell r="O123">
            <v>350</v>
          </cell>
          <cell r="Q123">
            <v>33</v>
          </cell>
          <cell r="R123">
            <v>3</v>
          </cell>
          <cell r="S123">
            <v>15</v>
          </cell>
          <cell r="T123">
            <v>19</v>
          </cell>
          <cell r="U123">
            <v>31</v>
          </cell>
        </row>
        <row r="124">
          <cell r="A124">
            <v>120</v>
          </cell>
          <cell r="B124">
            <v>41040</v>
          </cell>
          <cell r="C124" t="str">
            <v>Feni Satria Ningsih</v>
          </cell>
          <cell r="D124" t="str">
            <v>F1B007021</v>
          </cell>
          <cell r="E124" t="str">
            <v>Perancangan Filter IIR Butterworth Digital Dengan Tiga Jenis Struktur Filter Diaplikasikan sebagai Peredam Noise</v>
          </cell>
          <cell r="F124" t="str">
            <v>Dr. Rismon H. Sianipar, S.T., M.Eng.</v>
          </cell>
          <cell r="G124" t="str">
            <v>I Ketut Wiryajati, S.T., M.T.</v>
          </cell>
          <cell r="H124" t="str">
            <v>I Made Budi Suksmadana, S.T., M.T.</v>
          </cell>
          <cell r="I124" t="str">
            <v>Made Sutha Yadnya, S.T., M.T.</v>
          </cell>
          <cell r="J124" t="str">
            <v>Muhamad Irwan, S.T., M.T.</v>
          </cell>
          <cell r="K124" t="str">
            <v>Rabu</v>
          </cell>
          <cell r="L124">
            <v>41045</v>
          </cell>
          <cell r="M124" t="str">
            <v>11.30-13.30</v>
          </cell>
          <cell r="N124" t="str">
            <v>Lab. Komputer</v>
          </cell>
          <cell r="O124">
            <v>349</v>
          </cell>
          <cell r="Q124">
            <v>33</v>
          </cell>
          <cell r="R124">
            <v>3</v>
          </cell>
          <cell r="S124">
            <v>24</v>
          </cell>
          <cell r="T124">
            <v>19</v>
          </cell>
          <cell r="U124">
            <v>39</v>
          </cell>
        </row>
        <row r="125">
          <cell r="A125">
            <v>121</v>
          </cell>
          <cell r="B125">
            <v>41050</v>
          </cell>
          <cell r="C125" t="str">
            <v>Syamsurya Haruna A. B</v>
          </cell>
          <cell r="D125" t="str">
            <v>F1B006079</v>
          </cell>
          <cell r="E125" t="str">
            <v>Penerapan Filter Adaptif dengan Algoritma Normalized Least Mean Squared (Rerata Kuadrat Terkecil Ternormalisasi) sebagai Optimalisasi Noise Cancelling</v>
          </cell>
          <cell r="F125" t="str">
            <v>Dr. Rismon H. Sianipar, S.T., M.Eng.</v>
          </cell>
          <cell r="G125" t="e">
            <v>#N/A</v>
          </cell>
          <cell r="H125" t="str">
            <v>I Made Budi Suksmadana, S.T., M.T.</v>
          </cell>
          <cell r="I125" t="str">
            <v>I Gede Pasek Suta W., S.T., M.T., D.Eng.</v>
          </cell>
          <cell r="J125" t="str">
            <v>Muhamad Irwan, S.T., M.T.</v>
          </cell>
          <cell r="K125" t="str">
            <v>Sabtu</v>
          </cell>
          <cell r="L125">
            <v>41055</v>
          </cell>
          <cell r="M125" t="str">
            <v>10.00-12.00</v>
          </cell>
          <cell r="N125" t="str">
            <v>R. D2</v>
          </cell>
          <cell r="O125">
            <v>367</v>
          </cell>
          <cell r="Q125">
            <v>33</v>
          </cell>
          <cell r="R125" t="str">
            <v>-</v>
          </cell>
          <cell r="S125">
            <v>24</v>
          </cell>
          <cell r="T125">
            <v>30</v>
          </cell>
          <cell r="U125">
            <v>39</v>
          </cell>
        </row>
        <row r="126">
          <cell r="A126">
            <v>122</v>
          </cell>
          <cell r="B126">
            <v>41050</v>
          </cell>
          <cell r="C126" t="str">
            <v>Ana Asyikur Rohmani</v>
          </cell>
          <cell r="D126" t="str">
            <v>F1B006009</v>
          </cell>
          <cell r="E126" t="str">
            <v>Penerapan Filter Adaptif dengan Algoritma Least Mean Squared (Rerata Kuadrat Terkecil Ternormalisasi) sebagai Optimalisasi Noise Cancelling</v>
          </cell>
          <cell r="F126" t="str">
            <v>Dr. Rismon H. Sianipar, S.T., M.Eng.</v>
          </cell>
          <cell r="G126" t="e">
            <v>#N/A</v>
          </cell>
          <cell r="H126" t="str">
            <v>I Made Budi Suksmadana, S.T., M.T.</v>
          </cell>
          <cell r="I126" t="str">
            <v>I Gede Pasek Suta W., S.T., M.T., D.Eng.</v>
          </cell>
          <cell r="J126" t="str">
            <v>Ir. Sri Endang Anjarwani, M.Kom.</v>
          </cell>
          <cell r="K126" t="str">
            <v>Rabu</v>
          </cell>
          <cell r="L126">
            <v>41052</v>
          </cell>
          <cell r="M126" t="str">
            <v>09.30-11.30</v>
          </cell>
          <cell r="N126" t="str">
            <v>Lab. Komputer</v>
          </cell>
          <cell r="O126">
            <v>371</v>
          </cell>
          <cell r="Q126">
            <v>33</v>
          </cell>
          <cell r="R126" t="str">
            <v>-</v>
          </cell>
          <cell r="S126">
            <v>24</v>
          </cell>
          <cell r="T126">
            <v>30</v>
          </cell>
          <cell r="U126">
            <v>38</v>
          </cell>
        </row>
        <row r="127">
          <cell r="A127">
            <v>123</v>
          </cell>
          <cell r="B127">
            <v>41071</v>
          </cell>
          <cell r="C127" t="str">
            <v>L. Satrya Atma Winata</v>
          </cell>
          <cell r="D127" t="str">
            <v>F1B006048</v>
          </cell>
          <cell r="E127" t="str">
            <v>Studi  Kelayakan VoD (Video On Demand) pada Jaringan Lokal (FT Unram)</v>
          </cell>
          <cell r="F127" t="str">
            <v>Abdullah Zainuddin, S.T., M.T.</v>
          </cell>
          <cell r="G127" t="str">
            <v>I B K Widiartha, S.T., M.T.</v>
          </cell>
          <cell r="H127" t="str">
            <v>Made Sutha Yadnya, S.T., M.T.</v>
          </cell>
          <cell r="I127" t="str">
            <v>Syafarudin Ch, S.T., M.T.</v>
          </cell>
          <cell r="J127" t="str">
            <v>Dr. Misbahuddin, S.T., M.T.</v>
          </cell>
          <cell r="K127" t="str">
            <v>Sabtu</v>
          </cell>
          <cell r="L127">
            <v>41076</v>
          </cell>
          <cell r="M127" t="str">
            <v>08.00-10.00</v>
          </cell>
          <cell r="N127" t="str">
            <v>Lab. Telkom</v>
          </cell>
          <cell r="O127">
            <v>409</v>
          </cell>
          <cell r="Q127">
            <v>15</v>
          </cell>
          <cell r="R127">
            <v>27</v>
          </cell>
          <cell r="S127">
            <v>19</v>
          </cell>
          <cell r="T127">
            <v>4</v>
          </cell>
          <cell r="U127">
            <v>7</v>
          </cell>
        </row>
        <row r="128">
          <cell r="A128">
            <v>124</v>
          </cell>
          <cell r="B128">
            <v>41090</v>
          </cell>
          <cell r="C128" t="str">
            <v>Nawir One Taufik</v>
          </cell>
          <cell r="D128" t="str">
            <v>F1B007060</v>
          </cell>
          <cell r="E128" t="str">
            <v>Desain Simulasi dan Visualisasi Konten Pembelajaran Fisika SMU "Hukum Mekanika I"</v>
          </cell>
          <cell r="F128" t="str">
            <v>Dr. Rismon H. Sianipar, S.T., M.Eng.</v>
          </cell>
          <cell r="G128" t="str">
            <v>I Ketut Wiryajati, S.T., M.T.</v>
          </cell>
          <cell r="H128" t="str">
            <v>Ir. Sri Endang Anjarwani, M.Kom.</v>
          </cell>
          <cell r="I128" t="str">
            <v>Made Sutha Yadnya, S.T., M.T.</v>
          </cell>
          <cell r="J128" t="str">
            <v>Giri Wahyu Wiriasto, S.T., M.T.</v>
          </cell>
          <cell r="K128" t="str">
            <v>Rabu</v>
          </cell>
          <cell r="L128">
            <v>41094</v>
          </cell>
          <cell r="M128" t="str">
            <v>08.00-10.00</v>
          </cell>
          <cell r="N128" t="str">
            <v>R. D2</v>
          </cell>
          <cell r="O128">
            <v>452</v>
          </cell>
          <cell r="Q128">
            <v>33</v>
          </cell>
          <cell r="R128">
            <v>3</v>
          </cell>
          <cell r="S128">
            <v>38</v>
          </cell>
          <cell r="T128">
            <v>19</v>
          </cell>
          <cell r="U128">
            <v>41</v>
          </cell>
        </row>
        <row r="129">
          <cell r="A129">
            <v>125</v>
          </cell>
          <cell r="B129">
            <v>41090</v>
          </cell>
          <cell r="C129" t="str">
            <v>Annas Rahma Fath</v>
          </cell>
          <cell r="D129" t="str">
            <v>F1B007009</v>
          </cell>
          <cell r="E129" t="str">
            <v>Desain Konten Pelajaran Fisika SMU "Hukum Mekanika II : Momentum dengan Menggunakan 3D Game Studio"</v>
          </cell>
          <cell r="F129" t="str">
            <v>Dr. Rismon H. Sianipar, S.T., M.Eng.</v>
          </cell>
          <cell r="G129" t="str">
            <v>I Ketut Wiryajati, S.T., M.T.</v>
          </cell>
          <cell r="H129" t="str">
            <v>Ir. Sri Endang Anjarwani, M.Kom.</v>
          </cell>
          <cell r="I129" t="str">
            <v>Dr.rer.nat. Teti Zubaidah, S.T., M.T.</v>
          </cell>
          <cell r="J129" t="str">
            <v>Lalu A. Syamsul Irfan A., S.T., M.Eng.</v>
          </cell>
          <cell r="K129" t="str">
            <v>Rabu</v>
          </cell>
          <cell r="L129">
            <v>41094</v>
          </cell>
          <cell r="M129" t="str">
            <v>10.00-12.00</v>
          </cell>
          <cell r="N129" t="str">
            <v>R. D2</v>
          </cell>
          <cell r="O129">
            <v>451</v>
          </cell>
          <cell r="Q129">
            <v>33</v>
          </cell>
          <cell r="R129">
            <v>3</v>
          </cell>
          <cell r="S129">
            <v>38</v>
          </cell>
          <cell r="T129">
            <v>22</v>
          </cell>
          <cell r="U129">
            <v>40</v>
          </cell>
        </row>
        <row r="130">
          <cell r="A130">
            <v>126</v>
          </cell>
          <cell r="B130">
            <v>41093</v>
          </cell>
          <cell r="C130" t="str">
            <v>M Umar Zubayyin</v>
          </cell>
          <cell r="D130" t="str">
            <v>F1B007047</v>
          </cell>
          <cell r="E130" t="str">
            <v>Pengukuran dan Analisa Pengaruh Aktivitas Manusia Terhadap Nilai Parameter Quality of Service (QOS) pada Sistem Komunikasi Indoor dengan Standar Jaringan WLAN IEEE 802.11B</v>
          </cell>
          <cell r="F130" t="str">
            <v>Abdullah Zainuddin, S.T., M.T.</v>
          </cell>
          <cell r="G130" t="str">
            <v>Syafarudin Ch, S.T., M.T.</v>
          </cell>
          <cell r="H130" t="str">
            <v>Made Sutha Yadnya, S.T., M.T.</v>
          </cell>
          <cell r="I130" t="str">
            <v>Dr. Misbahuddin, S.T., M.T.</v>
          </cell>
          <cell r="J130" t="str">
            <v>Lalu A. Syamsul Irfan A., S.T., M.Eng.</v>
          </cell>
          <cell r="K130" t="str">
            <v>Sabtu</v>
          </cell>
          <cell r="L130">
            <v>41097</v>
          </cell>
          <cell r="M130" t="str">
            <v>08.00-10.00</v>
          </cell>
          <cell r="N130" t="str">
            <v>R. D2</v>
          </cell>
          <cell r="O130">
            <v>465</v>
          </cell>
          <cell r="Q130">
            <v>15</v>
          </cell>
          <cell r="R130">
            <v>4</v>
          </cell>
          <cell r="S130">
            <v>19</v>
          </cell>
          <cell r="T130">
            <v>7</v>
          </cell>
          <cell r="U130">
            <v>40</v>
          </cell>
        </row>
        <row r="131">
          <cell r="A131">
            <v>127</v>
          </cell>
          <cell r="B131">
            <v>41095</v>
          </cell>
          <cell r="C131" t="str">
            <v>Addin Gama Bertaqwa</v>
          </cell>
          <cell r="D131" t="str">
            <v>F1B008050</v>
          </cell>
          <cell r="E131" t="str">
            <v>Pemantauan Fluktuasi Valuta Asing Menggunakan Autonomous Agent Berbasis Framework Jade dan Aplikasi Android</v>
          </cell>
          <cell r="F131" t="str">
            <v>Heri Wijayanto, S.T., M.T.</v>
          </cell>
          <cell r="G131" t="str">
            <v>Budi Irmawati, S. Kom., M.T.</v>
          </cell>
          <cell r="H131" t="str">
            <v>Ir. Sri Endang Anjarwani, M.Kom.</v>
          </cell>
          <cell r="I131" t="str">
            <v>Dr. Misbahuddin, S.T., M.T.</v>
          </cell>
          <cell r="J131" t="str">
            <v>Lalu A. Syamsul Irfan A., S.T., M.Eng.</v>
          </cell>
          <cell r="K131" t="str">
            <v>Selasa</v>
          </cell>
          <cell r="L131">
            <v>41100</v>
          </cell>
          <cell r="M131" t="str">
            <v>08.00-10.00</v>
          </cell>
          <cell r="N131" t="str">
            <v>Lab. Komputer</v>
          </cell>
          <cell r="O131">
            <v>473</v>
          </cell>
          <cell r="Q131">
            <v>32</v>
          </cell>
          <cell r="R131">
            <v>20</v>
          </cell>
          <cell r="S131">
            <v>38</v>
          </cell>
          <cell r="T131">
            <v>7</v>
          </cell>
          <cell r="U131">
            <v>40</v>
          </cell>
        </row>
        <row r="132">
          <cell r="A132">
            <v>128</v>
          </cell>
          <cell r="B132">
            <v>41095</v>
          </cell>
          <cell r="C132" t="str">
            <v>M Umar Zubayyin</v>
          </cell>
          <cell r="D132" t="str">
            <v>F1B007047</v>
          </cell>
          <cell r="E132" t="str">
            <v>Pengukuran dan Analisa Pengaruh Aktivitas Manusia Terhadap Nilai Parameter Quality of Service (QOS) pada Sistem Komunikasi Indoor dengan Standar Jaringan WLAN IEEE 802.11B</v>
          </cell>
          <cell r="F132" t="str">
            <v>Abdullah Zainuddin, S.T., M.T.</v>
          </cell>
          <cell r="G132" t="str">
            <v>Syafarudin Ch, S.T., M.T.</v>
          </cell>
          <cell r="H132" t="str">
            <v>Made Sutha Yadnya, S.T., M.T.</v>
          </cell>
          <cell r="I132" t="str">
            <v>Dr. Misbahuddin, S.T., M.T.</v>
          </cell>
          <cell r="J132" t="str">
            <v>Lalu A. Syamsul Irfan A., S.T., M.Eng.</v>
          </cell>
          <cell r="K132" t="str">
            <v>Senin</v>
          </cell>
          <cell r="L132">
            <v>41099</v>
          </cell>
          <cell r="M132" t="str">
            <v>10.30-12.30</v>
          </cell>
          <cell r="N132" t="str">
            <v>R. D2</v>
          </cell>
          <cell r="Q132">
            <v>15</v>
          </cell>
          <cell r="R132">
            <v>4</v>
          </cell>
          <cell r="S132">
            <v>19</v>
          </cell>
          <cell r="T132">
            <v>7</v>
          </cell>
          <cell r="U132">
            <v>40</v>
          </cell>
        </row>
        <row r="133">
          <cell r="A133">
            <v>129</v>
          </cell>
          <cell r="B133">
            <v>41116</v>
          </cell>
          <cell r="C133" t="str">
            <v>I Made Ariana Ningga</v>
          </cell>
          <cell r="D133" t="str">
            <v>F1B007030</v>
          </cell>
          <cell r="E133" t="str">
            <v>Perancangan Filter IIR Chebyshev Digital dengan Tiga Jenis Struktur Filter Diaplikasikan sebagai Peredam Noise</v>
          </cell>
          <cell r="F133" t="str">
            <v>Dr. Rismon H. Sianipar, S.T., M.Eng.</v>
          </cell>
          <cell r="G133" t="str">
            <v>I Ketut Wiryajati, S.T., M.T.</v>
          </cell>
          <cell r="H133" t="str">
            <v>I Made Budi Suksmadana, S.T., M.T.</v>
          </cell>
          <cell r="I133" t="str">
            <v>Abdullah Zainuddin, S.T., M.T.</v>
          </cell>
          <cell r="J133" t="str">
            <v>Lalu A. Syamsul Irfan A., S.T., M.Eng.</v>
          </cell>
          <cell r="K133" t="str">
            <v>Rabu</v>
          </cell>
          <cell r="L133">
            <v>41122</v>
          </cell>
          <cell r="M133" t="str">
            <v>10.00-12.00</v>
          </cell>
          <cell r="N133" t="str">
            <v>Lab. Komputer</v>
          </cell>
          <cell r="O133">
            <v>500</v>
          </cell>
          <cell r="Q133">
            <v>33</v>
          </cell>
          <cell r="R133">
            <v>3</v>
          </cell>
          <cell r="S133">
            <v>24</v>
          </cell>
          <cell r="T133">
            <v>15</v>
          </cell>
          <cell r="U133">
            <v>40</v>
          </cell>
        </row>
        <row r="134">
          <cell r="A134">
            <v>130</v>
          </cell>
          <cell r="B134">
            <v>41116</v>
          </cell>
          <cell r="C134" t="str">
            <v>Mohamad Isywan</v>
          </cell>
          <cell r="D134" t="str">
            <v>F1B006059</v>
          </cell>
          <cell r="E134" t="str">
            <v>Identifikasi Karakteristik Suara Motor Induksi 3 Fasa sebagai Generator Terhadap Tingkat Pembebanan Menggunakan Metode Wavelet</v>
          </cell>
          <cell r="F134" t="str">
            <v>I Ketut Wiryajati, S.T., M.T.</v>
          </cell>
          <cell r="G134" t="str">
            <v>Dr. Rismon H. Sianipar, S.T., M.Eng.</v>
          </cell>
          <cell r="H134" t="str">
            <v>Ida Bagus Fery Citarsa, S.T., M.T.</v>
          </cell>
          <cell r="I134" t="str">
            <v>Agung Budi Muljono, S.T., M.T.</v>
          </cell>
          <cell r="J134" t="str">
            <v>I Made Ari Nrartha, S.T., M.T.</v>
          </cell>
          <cell r="K134" t="str">
            <v>Rabu</v>
          </cell>
          <cell r="L134">
            <v>41122</v>
          </cell>
          <cell r="M134" t="str">
            <v>08.00-10.00</v>
          </cell>
          <cell r="N134" t="str">
            <v>Lab. Komputer</v>
          </cell>
          <cell r="O134">
            <v>499</v>
          </cell>
          <cell r="Q134">
            <v>3</v>
          </cell>
          <cell r="R134">
            <v>33</v>
          </cell>
          <cell r="S134">
            <v>12</v>
          </cell>
          <cell r="T134">
            <v>13</v>
          </cell>
          <cell r="U134">
            <v>25</v>
          </cell>
        </row>
        <row r="135">
          <cell r="A135">
            <v>131</v>
          </cell>
          <cell r="B135">
            <v>41157</v>
          </cell>
          <cell r="C135" t="str">
            <v>Ade Hendra Saputra</v>
          </cell>
          <cell r="D135" t="str">
            <v>F1B007001</v>
          </cell>
          <cell r="E135" t="str">
            <v>Pembuatan Aplikasi Game untuk Latihan Speeling dengan Menggunakan Java 2 Micro Edition (J2ME)</v>
          </cell>
          <cell r="F135" t="str">
            <v>Budi Irmawati, S. Kom., M.T.</v>
          </cell>
          <cell r="G135" t="str">
            <v>Heri Wijayanto, S.T., M.T.</v>
          </cell>
          <cell r="H135" t="str">
            <v>Dr. Misbahuddin, S.T., M.T.</v>
          </cell>
          <cell r="I135" t="str">
            <v>I B K Widiartha, S.T., M.T.</v>
          </cell>
          <cell r="J135" t="str">
            <v>Ir. Sri Endang Anjarwani, M.Kom.</v>
          </cell>
          <cell r="K135" t="str">
            <v>Selasa</v>
          </cell>
          <cell r="L135">
            <v>41163</v>
          </cell>
          <cell r="M135" t="str">
            <v>07.30-09.30</v>
          </cell>
          <cell r="N135" t="str">
            <v>Lab. Komputer</v>
          </cell>
          <cell r="O135">
            <v>563</v>
          </cell>
          <cell r="Q135">
            <v>20</v>
          </cell>
          <cell r="R135">
            <v>32</v>
          </cell>
          <cell r="S135">
            <v>7</v>
          </cell>
          <cell r="T135">
            <v>27</v>
          </cell>
          <cell r="U135">
            <v>38</v>
          </cell>
        </row>
        <row r="136">
          <cell r="A136">
            <v>132</v>
          </cell>
          <cell r="B136">
            <v>41179</v>
          </cell>
          <cell r="C136" t="str">
            <v>Mohammad Sabri</v>
          </cell>
          <cell r="D136" t="str">
            <v>F1B007053</v>
          </cell>
          <cell r="E136" t="str">
            <v>Penerapan Filter Kalman Linier dalam Mengestimasi Harga Saham</v>
          </cell>
          <cell r="F136" t="str">
            <v>Dr. Rismon H. Sianipar, S.T., M.Eng.</v>
          </cell>
          <cell r="G136" t="e">
            <v>#N/A</v>
          </cell>
          <cell r="H136" t="str">
            <v>I Gede Pasek Suta W., S.T., M.T., D.Eng.</v>
          </cell>
          <cell r="I136" t="str">
            <v>I Made Budi Suksmadana, S.T., M.T.</v>
          </cell>
          <cell r="J136" t="str">
            <v>Sudi M. Al Sasongko, S.T., M.T.</v>
          </cell>
          <cell r="K136" t="str">
            <v>Sabtu</v>
          </cell>
          <cell r="L136">
            <v>41181</v>
          </cell>
          <cell r="M136" t="str">
            <v>08.00-10.00</v>
          </cell>
          <cell r="N136" t="str">
            <v>R. Studio</v>
          </cell>
          <cell r="O136">
            <v>610</v>
          </cell>
          <cell r="Q136">
            <v>33</v>
          </cell>
          <cell r="R136" t="str">
            <v>-</v>
          </cell>
          <cell r="S136">
            <v>30</v>
          </cell>
          <cell r="T136">
            <v>24</v>
          </cell>
          <cell r="U136">
            <v>6</v>
          </cell>
        </row>
        <row r="137">
          <cell r="A137">
            <v>133</v>
          </cell>
          <cell r="B137">
            <v>41179</v>
          </cell>
          <cell r="C137" t="str">
            <v>Agus Hermanto</v>
          </cell>
          <cell r="D137" t="str">
            <v>F1B007004</v>
          </cell>
          <cell r="E137" t="str">
            <v>Teknik Steganografi Menggunakan Transformasi DST (Discrete Sine Transform) dengan Algoritma RSA (Ron Rivest, Adi Shamir, dan Leonard Adleman)</v>
          </cell>
          <cell r="F137" t="str">
            <v>Dr. Rismon H. Sianipar, S.T., M.Eng.</v>
          </cell>
          <cell r="G137" t="e">
            <v>#N/A</v>
          </cell>
          <cell r="H137" t="str">
            <v>I Gede Pasek Suta W., S.T., M.T., D.Eng.</v>
          </cell>
          <cell r="I137" t="str">
            <v>Bulkis Kanata, S.T., M.T.</v>
          </cell>
          <cell r="J137" t="str">
            <v>I Made Budi Suksmadana, S.T., M.T.</v>
          </cell>
          <cell r="K137" t="str">
            <v>Sabtu</v>
          </cell>
          <cell r="L137">
            <v>41181</v>
          </cell>
          <cell r="M137" t="str">
            <v>10.00-12.00</v>
          </cell>
          <cell r="N137" t="str">
            <v>R. Studio</v>
          </cell>
          <cell r="O137">
            <v>611</v>
          </cell>
          <cell r="Q137">
            <v>33</v>
          </cell>
          <cell r="R137" t="str">
            <v>-</v>
          </cell>
          <cell r="S137">
            <v>30</v>
          </cell>
          <cell r="T137">
            <v>21</v>
          </cell>
          <cell r="U137">
            <v>24</v>
          </cell>
        </row>
        <row r="138">
          <cell r="A138">
            <v>134</v>
          </cell>
          <cell r="B138">
            <v>41190</v>
          </cell>
          <cell r="C138" t="str">
            <v>Agus Fathurrahman</v>
          </cell>
          <cell r="D138" t="str">
            <v>F1B007003</v>
          </cell>
          <cell r="E138" t="str">
            <v>Aliran Daya Optimal (OPF) dengan Metode Ant Colony</v>
          </cell>
          <cell r="F138" t="str">
            <v>I Made Ari Nrartha, S.T., M.T.</v>
          </cell>
          <cell r="G138" t="str">
            <v>Agung Budi Muljono, S.T., M.T.</v>
          </cell>
          <cell r="H138" t="str">
            <v>Sultan, S.T., M.T.</v>
          </cell>
          <cell r="I138" t="str">
            <v>Dr. I Made Ginarsa, S.T., M.T.</v>
          </cell>
          <cell r="J138" t="str">
            <v>Rosmaliati, S.T., M.T.</v>
          </cell>
          <cell r="K138" t="str">
            <v>Sabtu</v>
          </cell>
          <cell r="L138">
            <v>41195</v>
          </cell>
          <cell r="M138" t="str">
            <v>08.00-10.00</v>
          </cell>
          <cell r="N138" t="str">
            <v>Studio</v>
          </cell>
          <cell r="O138">
            <v>625</v>
          </cell>
          <cell r="Q138">
            <v>25</v>
          </cell>
          <cell r="R138">
            <v>13</v>
          </cell>
          <cell r="S138">
            <v>5</v>
          </cell>
          <cell r="T138">
            <v>26</v>
          </cell>
          <cell r="U138">
            <v>16</v>
          </cell>
        </row>
        <row r="139">
          <cell r="A139">
            <v>135</v>
          </cell>
          <cell r="B139">
            <v>41193</v>
          </cell>
          <cell r="C139" t="str">
            <v>Eka Meilia Suryanti</v>
          </cell>
          <cell r="D139" t="str">
            <v>F1B008040</v>
          </cell>
          <cell r="E139" t="str">
            <v>Analisis Unjuk Kerja Sistem Fotovoltaik On Grid Pembangkit Listrik Tenaga Surya (PLTS) Gili Trawangan</v>
          </cell>
          <cell r="F139" t="str">
            <v>Rosmaliati, S.T., M.T.</v>
          </cell>
          <cell r="G139" t="str">
            <v>Ida Bagus Fery Citarsa, S.T., M.T.</v>
          </cell>
          <cell r="H139" t="str">
            <v>Abdul Natsir, S.T., M.T.</v>
          </cell>
          <cell r="I139" t="str">
            <v>Dr. I Made Ginarsa, S.T., M.T.</v>
          </cell>
          <cell r="J139" t="str">
            <v>Sabar Nababan, S.T., M.T.</v>
          </cell>
          <cell r="K139" t="str">
            <v>Kamis</v>
          </cell>
          <cell r="L139">
            <v>41200</v>
          </cell>
          <cell r="M139" t="str">
            <v>09.30-11.30</v>
          </cell>
          <cell r="N139" t="str">
            <v>Lab. Tenaga</v>
          </cell>
          <cell r="O139">
            <v>640</v>
          </cell>
          <cell r="Q139">
            <v>16</v>
          </cell>
          <cell r="R139">
            <v>12</v>
          </cell>
          <cell r="S139">
            <v>14</v>
          </cell>
          <cell r="T139">
            <v>26</v>
          </cell>
          <cell r="U139">
            <v>31</v>
          </cell>
        </row>
        <row r="140">
          <cell r="A140">
            <v>136</v>
          </cell>
          <cell r="B140">
            <v>41199</v>
          </cell>
          <cell r="C140" t="str">
            <v>Twenty Dwi Yuli</v>
          </cell>
          <cell r="D140" t="str">
            <v>F1B007083</v>
          </cell>
          <cell r="E140" t="str">
            <v>Analisis Pengaruh Solar Angle of Incidence, Ketinggian Panel, Pengotoran Permukaan Panel Surya dan Pengaruh Bayangan terhadap Daya Maksimum yang Dihasilkan Sistem Fotovoltaik</v>
          </cell>
          <cell r="F140" t="str">
            <v>Abdul Natsir, S.T., M.T.</v>
          </cell>
          <cell r="G140" t="str">
            <v>Ida Bagus Fery Citarsa, S.T., M.T.</v>
          </cell>
          <cell r="H140" t="str">
            <v>Agung Budi Muljono, S.T., M.T.</v>
          </cell>
          <cell r="I140" t="str">
            <v>Sabar Nababan, S.T., M.T.</v>
          </cell>
          <cell r="J140" t="str">
            <v>Ni Made Seniari, S.T., M.T.</v>
          </cell>
          <cell r="K140" t="str">
            <v>Sabtu</v>
          </cell>
          <cell r="L140">
            <v>41202</v>
          </cell>
          <cell r="M140" t="str">
            <v>08.00-10.00</v>
          </cell>
          <cell r="N140" t="str">
            <v>R. Studio</v>
          </cell>
          <cell r="O140">
            <v>653</v>
          </cell>
          <cell r="Q140">
            <v>14</v>
          </cell>
          <cell r="R140">
            <v>12</v>
          </cell>
          <cell r="S140">
            <v>13</v>
          </cell>
          <cell r="T140">
            <v>31</v>
          </cell>
          <cell r="U140">
            <v>1</v>
          </cell>
        </row>
        <row r="141">
          <cell r="A141">
            <v>137</v>
          </cell>
          <cell r="B141">
            <v>41222</v>
          </cell>
          <cell r="C141" t="str">
            <v>M. Takdir Akbari Putra</v>
          </cell>
          <cell r="D141" t="str">
            <v>F1B005044</v>
          </cell>
          <cell r="E141" t="str">
            <v>Identifikasi Posisi Sumber Suara Melalui Perekaman Objek Menggunakan Metode Cross Correlation</v>
          </cell>
          <cell r="F141" t="str">
            <v>I Made Budi Suksmadana, S.T., M.T.</v>
          </cell>
          <cell r="G141" t="str">
            <v>Sudi M. Al Sasongko, S.T., M.T.</v>
          </cell>
          <cell r="H141" t="str">
            <v>Made Sutha Yadnya, S.T., M.T.</v>
          </cell>
          <cell r="I141" t="str">
            <v>Abdullah Zainuddin, S.T., M.T.</v>
          </cell>
          <cell r="J141" t="str">
            <v>Syafarudin Ch, S.T., M.T.</v>
          </cell>
          <cell r="K141" t="str">
            <v>Rabu</v>
          </cell>
          <cell r="L141">
            <v>41227</v>
          </cell>
          <cell r="M141" t="str">
            <v>09.30-11.30</v>
          </cell>
          <cell r="N141" t="str">
            <v>Lab. Telkom</v>
          </cell>
          <cell r="O141">
            <v>689</v>
          </cell>
          <cell r="Q141">
            <v>24</v>
          </cell>
          <cell r="R141">
            <v>6</v>
          </cell>
          <cell r="S141">
            <v>19</v>
          </cell>
          <cell r="T141">
            <v>15</v>
          </cell>
          <cell r="U141">
            <v>4</v>
          </cell>
        </row>
        <row r="142">
          <cell r="A142">
            <v>138</v>
          </cell>
          <cell r="B142">
            <v>41226</v>
          </cell>
          <cell r="C142" t="str">
            <v>Hazinatul Asror</v>
          </cell>
          <cell r="D142" t="str">
            <v>F1B007027</v>
          </cell>
          <cell r="E142" t="str">
            <v>Pengaturan Pola Beban Listrik dengan Suplai dari Sistem Pembangkit Hibrid Fotovoltaik-Biogas</v>
          </cell>
          <cell r="F142" t="str">
            <v>Rosmaliati, S.T., M.T.</v>
          </cell>
          <cell r="G142" t="str">
            <v>Abdul Natsir, S.T., M.T.</v>
          </cell>
          <cell r="H142" t="str">
            <v>Dr.rer.nat. Teti Zubaidah, S.T., M.T.</v>
          </cell>
          <cell r="I142" t="str">
            <v>Agung Budi Muljono, S.T., M.T.</v>
          </cell>
          <cell r="J142" t="str">
            <v>Ni Made Seniari, S.T., M.T.</v>
          </cell>
          <cell r="K142" t="str">
            <v>Selasa,</v>
          </cell>
          <cell r="L142">
            <v>41233</v>
          </cell>
          <cell r="M142" t="str">
            <v>09.30-11.30</v>
          </cell>
          <cell r="N142" t="str">
            <v>Lab. Sistem Tenaga</v>
          </cell>
          <cell r="O142">
            <v>696</v>
          </cell>
          <cell r="Q142">
            <v>16</v>
          </cell>
          <cell r="R142">
            <v>14</v>
          </cell>
          <cell r="S142">
            <v>22</v>
          </cell>
          <cell r="T142">
            <v>13</v>
          </cell>
          <cell r="U142">
            <v>1</v>
          </cell>
        </row>
        <row r="143">
          <cell r="A143">
            <v>139</v>
          </cell>
          <cell r="B143">
            <v>41234</v>
          </cell>
          <cell r="C143" t="str">
            <v>Ni Nyoman Novita S</v>
          </cell>
          <cell r="D143" t="str">
            <v>F1B005058</v>
          </cell>
          <cell r="E143" t="str">
            <v>Kajian Tarif Biaya Hak Penggunaan (BHP) Frekuensi pada Sistem Seluler (Studi Kasus Telkom Flexi)</v>
          </cell>
          <cell r="F143" t="str">
            <v>Sudi M. Al Sasongko, S.T., M.T.</v>
          </cell>
          <cell r="G143" t="str">
            <v>Abdullah Zainuddin, S.T., M.T.</v>
          </cell>
          <cell r="H143" t="str">
            <v>Syafarudin Ch, S.T., M.T.</v>
          </cell>
          <cell r="I143" t="str">
            <v>Made Sutha Yadnya, S.T., M.T.</v>
          </cell>
          <cell r="J143" t="str">
            <v>Bulkis Kanata, S.T., M.T.</v>
          </cell>
          <cell r="K143" t="str">
            <v>Sabtu</v>
          </cell>
          <cell r="L143">
            <v>41237</v>
          </cell>
          <cell r="M143" t="str">
            <v>08.00-10.00</v>
          </cell>
          <cell r="N143" t="str">
            <v>R. Studio</v>
          </cell>
          <cell r="O143">
            <v>705</v>
          </cell>
          <cell r="Q143">
            <v>6</v>
          </cell>
          <cell r="R143">
            <v>15</v>
          </cell>
          <cell r="S143">
            <v>4</v>
          </cell>
          <cell r="T143">
            <v>19</v>
          </cell>
          <cell r="U143">
            <v>21</v>
          </cell>
        </row>
        <row r="144">
          <cell r="A144">
            <v>140</v>
          </cell>
          <cell r="B144">
            <v>41234</v>
          </cell>
          <cell r="C144" t="str">
            <v>I Gusti Agung Bagus S</v>
          </cell>
          <cell r="D144" t="str">
            <v>F1B007033</v>
          </cell>
          <cell r="E144" t="str">
            <v>Teknik Steganografi Menggunakan Transformasi Slant dengan Algoritma Enkripsi Elgamal</v>
          </cell>
          <cell r="F144" t="str">
            <v>Dr. Rismon H. Sianipar, S.T., M.Eng.</v>
          </cell>
          <cell r="G144" t="str">
            <v>I Ketut Wiryajati, S.T., M.T.</v>
          </cell>
          <cell r="H144" t="str">
            <v>Ir. Sri Endang Anjarwani, M.Kom.</v>
          </cell>
          <cell r="I144" t="str">
            <v>I Made Budi Suksmadana, S.T., M.T.</v>
          </cell>
          <cell r="J144" t="str">
            <v>Sudi M. Al Sasongko, S.T., M.T.</v>
          </cell>
          <cell r="K144" t="str">
            <v>Rabu</v>
          </cell>
          <cell r="L144">
            <v>41241</v>
          </cell>
          <cell r="M144" t="str">
            <v>09.30-11.30</v>
          </cell>
          <cell r="N144" t="str">
            <v>Lab. Komputer</v>
          </cell>
          <cell r="O144">
            <v>707</v>
          </cell>
          <cell r="Q144">
            <v>33</v>
          </cell>
          <cell r="R144">
            <v>3</v>
          </cell>
          <cell r="S144">
            <v>38</v>
          </cell>
          <cell r="T144">
            <v>24</v>
          </cell>
          <cell r="U144">
            <v>6</v>
          </cell>
        </row>
        <row r="145">
          <cell r="A145">
            <v>141</v>
          </cell>
          <cell r="B145">
            <v>41243</v>
          </cell>
          <cell r="C145" t="str">
            <v>Vivi Dwi Aprillia</v>
          </cell>
          <cell r="D145" t="str">
            <v>F1B008003</v>
          </cell>
          <cell r="E145" t="str">
            <v>Penerapan Rangkaian Kombinasional untuk Menciptakan Tipe Data 512 Bit C++ : Studi Kasus Kriptosistem RSA</v>
          </cell>
          <cell r="F145" t="str">
            <v>Dr. Rismon H. Sianipar, S.T., M.Eng.</v>
          </cell>
          <cell r="G145" t="str">
            <v>I Ketut Wiryajati, S.T., M.T.</v>
          </cell>
          <cell r="H145" t="str">
            <v>Syafarudin Ch, S.T., M.T.</v>
          </cell>
          <cell r="I145" t="str">
            <v>Muhamad Irwan, S.T., M.T.</v>
          </cell>
          <cell r="J145" t="str">
            <v>Giri Wahyu Wiriasto, S.T., M.T.</v>
          </cell>
          <cell r="K145" t="str">
            <v>Rabu</v>
          </cell>
          <cell r="L145">
            <v>41248</v>
          </cell>
          <cell r="M145" t="str">
            <v>09.30-11.30</v>
          </cell>
          <cell r="N145" t="str">
            <v>Lab. Komputer</v>
          </cell>
          <cell r="O145">
            <v>721</v>
          </cell>
          <cell r="Q145">
            <v>33</v>
          </cell>
          <cell r="R145">
            <v>3</v>
          </cell>
          <cell r="S145">
            <v>4</v>
          </cell>
          <cell r="T145">
            <v>39</v>
          </cell>
          <cell r="U145">
            <v>41</v>
          </cell>
        </row>
        <row r="146">
          <cell r="A146">
            <v>142</v>
          </cell>
          <cell r="B146">
            <v>41243</v>
          </cell>
          <cell r="C146" t="str">
            <v>Yanita Aulia</v>
          </cell>
          <cell r="D146" t="str">
            <v>F1B008007</v>
          </cell>
          <cell r="E146" t="str">
            <v>Pembentukan Tipe Data 512 Bit dengan Rangkaian Logika Kombinasional : Studi Kasus Kriptosistem Rabin</v>
          </cell>
          <cell r="F146" t="str">
            <v>Dr. Rismon H. Sianipar, S.T., M.Eng.</v>
          </cell>
          <cell r="G146" t="str">
            <v>I Ketut Wiryajati, S.T., M.T.</v>
          </cell>
          <cell r="H146" t="str">
            <v>Made Sutha Yadnya, S.T., M.T.</v>
          </cell>
          <cell r="I146" t="str">
            <v>Syafarudin Ch, S.T., M.T.</v>
          </cell>
          <cell r="J146" t="str">
            <v>Muhamad Irwan, S.T., M.T.</v>
          </cell>
          <cell r="K146" t="str">
            <v>Kamis</v>
          </cell>
          <cell r="L146">
            <v>41249</v>
          </cell>
          <cell r="M146" t="str">
            <v>07.30-09.30</v>
          </cell>
          <cell r="N146" t="str">
            <v>Lab. Komputer</v>
          </cell>
          <cell r="O146">
            <v>722</v>
          </cell>
          <cell r="Q146">
            <v>33</v>
          </cell>
          <cell r="R146">
            <v>3</v>
          </cell>
          <cell r="S146">
            <v>19</v>
          </cell>
          <cell r="T146">
            <v>4</v>
          </cell>
          <cell r="U146">
            <v>39</v>
          </cell>
        </row>
        <row r="147">
          <cell r="A147">
            <v>143</v>
          </cell>
          <cell r="B147">
            <v>41243</v>
          </cell>
          <cell r="C147" t="str">
            <v>Susi Susanti</v>
          </cell>
          <cell r="D147" t="str">
            <v>F1B008008</v>
          </cell>
          <cell r="E147" t="str">
            <v>Penerapan Rangkaian Logika Kombinasional untuk Menghasilkan Tipe Data Baru : Studi Kasus Kriptosistem Elgamal</v>
          </cell>
          <cell r="F147" t="str">
            <v>Dr. Rismon H. Sianipar, S.T., M.Eng.</v>
          </cell>
          <cell r="G147" t="e">
            <v>#N/A</v>
          </cell>
          <cell r="H147" t="str">
            <v>I Ketut Wiryajati, S.T., M.T.</v>
          </cell>
          <cell r="I147" t="str">
            <v>I Gede Pasek Suta W., S.T., M.T., D.Eng.</v>
          </cell>
          <cell r="J147" t="str">
            <v>Syafarudin Ch, S.T., M.T.</v>
          </cell>
          <cell r="K147" t="str">
            <v>Jum'at</v>
          </cell>
          <cell r="L147">
            <v>41250</v>
          </cell>
          <cell r="M147" t="str">
            <v>09.30-11.30</v>
          </cell>
          <cell r="N147" t="str">
            <v>Lab. Komputer</v>
          </cell>
          <cell r="O147">
            <v>723</v>
          </cell>
          <cell r="Q147">
            <v>33</v>
          </cell>
          <cell r="R147" t="str">
            <v>-</v>
          </cell>
          <cell r="S147">
            <v>3</v>
          </cell>
          <cell r="T147">
            <v>30</v>
          </cell>
          <cell r="U147">
            <v>4</v>
          </cell>
        </row>
        <row r="148">
          <cell r="A148">
            <v>144</v>
          </cell>
          <cell r="B148">
            <v>41284</v>
          </cell>
          <cell r="C148" t="str">
            <v>I Nengah Sumartha Widya</v>
          </cell>
          <cell r="D148" t="str">
            <v>F1B005029</v>
          </cell>
          <cell r="E148" t="str">
            <v>Perancangan Generator Putaran Rendah Tipe Aksial pada Pembangkit Listrik Pikohidro</v>
          </cell>
          <cell r="F148" t="str">
            <v>Syafarudin Ch, S.T., M.T.</v>
          </cell>
          <cell r="G148" t="str">
            <v>Abdul Natsir, S.T., M.T.</v>
          </cell>
          <cell r="H148" t="str">
            <v>Paniran, S.T., M.T.</v>
          </cell>
          <cell r="I148" t="str">
            <v>Ida Bagus Fery Citarsa, S.T., M.T.</v>
          </cell>
          <cell r="J148" t="str">
            <v>Ni Made Seniari, S.T., M.T.</v>
          </cell>
          <cell r="K148" t="str">
            <v>Selasa</v>
          </cell>
          <cell r="L148">
            <v>41289</v>
          </cell>
          <cell r="M148" t="str">
            <v>10.00-12.00</v>
          </cell>
          <cell r="N148" t="str">
            <v>Lab. Elka &amp; Digital</v>
          </cell>
          <cell r="O148">
            <v>11</v>
          </cell>
          <cell r="Q148">
            <v>4</v>
          </cell>
          <cell r="R148">
            <v>14</v>
          </cell>
          <cell r="S148">
            <v>28</v>
          </cell>
          <cell r="T148">
            <v>12</v>
          </cell>
          <cell r="U148">
            <v>1</v>
          </cell>
        </row>
        <row r="149">
          <cell r="A149">
            <v>145</v>
          </cell>
          <cell r="B149">
            <v>41284</v>
          </cell>
          <cell r="C149" t="str">
            <v>Risang Prayekti</v>
          </cell>
          <cell r="D149" t="str">
            <v>F1B006071</v>
          </cell>
          <cell r="E149" t="str">
            <v>Simulasi serta Analisa pada Pengukuran WLAN Indoor 2,4 Ghz untuk Optimasi Power Received Menggunakan Algoritma Least Mean Square (LMS)</v>
          </cell>
          <cell r="F149" t="str">
            <v>Abdullah Zainuddin, S.T., M.T.</v>
          </cell>
          <cell r="G149" t="str">
            <v>Syafarudin Ch, S.T., M.T.</v>
          </cell>
          <cell r="H149" t="str">
            <v>Sudi M. Al Sasongko, S.T., M.T.</v>
          </cell>
          <cell r="I149" t="str">
            <v>Bulkis Kanata, S.T., M.T.</v>
          </cell>
          <cell r="J149" t="str">
            <v>I Made Budi Suksmadana, S.T., M.T.</v>
          </cell>
          <cell r="K149" t="str">
            <v>Kamis</v>
          </cell>
          <cell r="L149">
            <v>41291</v>
          </cell>
          <cell r="M149" t="str">
            <v>08.00-10.00</v>
          </cell>
          <cell r="N149" t="str">
            <v>Lab. Telkom</v>
          </cell>
          <cell r="O149">
            <v>12</v>
          </cell>
          <cell r="Q149">
            <v>15</v>
          </cell>
          <cell r="R149">
            <v>4</v>
          </cell>
          <cell r="S149">
            <v>6</v>
          </cell>
          <cell r="T149">
            <v>21</v>
          </cell>
          <cell r="U149">
            <v>24</v>
          </cell>
        </row>
        <row r="150">
          <cell r="A150">
            <v>146</v>
          </cell>
          <cell r="B150">
            <v>41297</v>
          </cell>
          <cell r="C150" t="str">
            <v>Syachrir Eka Putra</v>
          </cell>
          <cell r="D150" t="str">
            <v>F1B008016</v>
          </cell>
          <cell r="E150" t="str">
            <v>Optimasi Unjuk Kerja Antena Yagi Mikrostrip dengan Teknik Defected Ground Structure (DGS) Bentuk Dumbbell dan Direktor untuk Aplikasi Indoor Wireless LAN 2,4 GHz</v>
          </cell>
          <cell r="F150" t="str">
            <v>Abdullah Zainuddin, S.T., M.T.</v>
          </cell>
          <cell r="G150" t="str">
            <v>Sudi M. Al Sasongko, S.T., M.T.</v>
          </cell>
          <cell r="H150" t="str">
            <v>Made Sutha Yadnya, S.T., M.T.</v>
          </cell>
          <cell r="I150" t="str">
            <v>Syafarudin Ch, S.T., M.T.</v>
          </cell>
          <cell r="J150" t="str">
            <v>Dr. Misbahuddin, S.T., M.T.</v>
          </cell>
          <cell r="K150" t="str">
            <v>Senin</v>
          </cell>
          <cell r="L150">
            <v>41302</v>
          </cell>
          <cell r="M150" t="str">
            <v>08.00-10.00</v>
          </cell>
          <cell r="N150" t="str">
            <v>Lab. Telkom</v>
          </cell>
          <cell r="O150">
            <v>48</v>
          </cell>
          <cell r="Q150">
            <v>15</v>
          </cell>
          <cell r="R150">
            <v>6</v>
          </cell>
          <cell r="S150">
            <v>19</v>
          </cell>
          <cell r="T150">
            <v>4</v>
          </cell>
          <cell r="U150">
            <v>7</v>
          </cell>
        </row>
        <row r="151">
          <cell r="A151">
            <v>147</v>
          </cell>
          <cell r="B151">
            <v>41307</v>
          </cell>
          <cell r="C151" t="str">
            <v>Patria Jaka Kusuma</v>
          </cell>
          <cell r="D151" t="str">
            <v>F1B006067</v>
          </cell>
          <cell r="E151" t="str">
            <v>Perancangan dan Implementasi Sistem Informasi Geografis untuk Optimasi Program Pengentasan Kemiskinan di Kota Mataram</v>
          </cell>
          <cell r="F151" t="str">
            <v>Heri Wijayanto, S.T., M.T.</v>
          </cell>
          <cell r="G151" t="str">
            <v>Ir. Sri Endang Anjarwani, M.Kom.</v>
          </cell>
          <cell r="H151" t="str">
            <v>Dr. Misbahuddin, S.T., M.T.</v>
          </cell>
          <cell r="I151" t="str">
            <v>Bulkis Kanata, S.T., M.T.</v>
          </cell>
          <cell r="J151" t="str">
            <v>I B K Widiartha, S.T., M.T.</v>
          </cell>
          <cell r="K151" t="str">
            <v>Rabu</v>
          </cell>
          <cell r="L151">
            <v>41311</v>
          </cell>
          <cell r="M151" t="str">
            <v>08.00-10.00</v>
          </cell>
          <cell r="N151" t="str">
            <v>R. Studio</v>
          </cell>
          <cell r="O151">
            <v>66</v>
          </cell>
          <cell r="Q151">
            <v>32</v>
          </cell>
          <cell r="R151">
            <v>38</v>
          </cell>
          <cell r="S151">
            <v>7</v>
          </cell>
          <cell r="T151">
            <v>21</v>
          </cell>
          <cell r="U151">
            <v>27</v>
          </cell>
        </row>
        <row r="152">
          <cell r="A152">
            <v>148</v>
          </cell>
          <cell r="B152">
            <v>41307</v>
          </cell>
          <cell r="C152" t="str">
            <v>Zulkarnaen</v>
          </cell>
          <cell r="D152" t="str">
            <v>F1B006085</v>
          </cell>
          <cell r="E152" t="str">
            <v>Aplikasi Pengolah Data Geospasial Berbasis Web Menggunakan Map Server dan PHP</v>
          </cell>
          <cell r="F152" t="str">
            <v>Heri Wijayanto, S.T., M.T.</v>
          </cell>
          <cell r="G152" t="str">
            <v>I B K Widiartha, S.T., M.T.</v>
          </cell>
          <cell r="H152" t="str">
            <v>Dr. Misbahuddin, S.T., M.T.</v>
          </cell>
          <cell r="I152" t="str">
            <v>Lalu A. Syamsul Irfan A., S.T., M.Eng.</v>
          </cell>
          <cell r="J152" t="str">
            <v>Giri Wahyu Wiriasto, S.T., M.T.</v>
          </cell>
          <cell r="K152" t="str">
            <v>Rabu</v>
          </cell>
          <cell r="L152">
            <v>41311</v>
          </cell>
          <cell r="M152" t="str">
            <v>13.00-15.00</v>
          </cell>
          <cell r="N152" t="str">
            <v>R. Studio</v>
          </cell>
          <cell r="O152">
            <v>67</v>
          </cell>
          <cell r="Q152">
            <v>32</v>
          </cell>
          <cell r="R152">
            <v>27</v>
          </cell>
          <cell r="S152">
            <v>7</v>
          </cell>
          <cell r="T152">
            <v>40</v>
          </cell>
          <cell r="U152">
            <v>41</v>
          </cell>
        </row>
        <row r="153">
          <cell r="A153">
            <v>149</v>
          </cell>
          <cell r="B153">
            <v>41310</v>
          </cell>
          <cell r="C153" t="str">
            <v>M. Rangga Akbar</v>
          </cell>
          <cell r="D153" t="str">
            <v>F1B008022</v>
          </cell>
          <cell r="E153" t="str">
            <v>Power System Stabilizer (PSS) Berbasis Recurrent Neural Network (RNN) pada Sistem Single Machine Infinite Bus. Studi Kasus Sistem Kelistrikan Lombok</v>
          </cell>
          <cell r="F153" t="str">
            <v>Dr. I Made Ginarsa, S.T., M.T.</v>
          </cell>
          <cell r="G153" t="str">
            <v>Agung Budi Muljono, S.T., M.T.</v>
          </cell>
          <cell r="H153" t="str">
            <v>Abdul Natsir, S.T., M.T.</v>
          </cell>
          <cell r="I153" t="str">
            <v>Ida Bagus Fery Citarsa, S.T., M.T.</v>
          </cell>
          <cell r="J153" t="str">
            <v>Supriono, S.T., M.T.</v>
          </cell>
          <cell r="K153" t="str">
            <v>Sabtu</v>
          </cell>
          <cell r="L153">
            <v>41314</v>
          </cell>
          <cell r="M153" t="str">
            <v>07.30-09.30</v>
          </cell>
          <cell r="N153" t="str">
            <v>R. Studio</v>
          </cell>
          <cell r="O153">
            <v>74</v>
          </cell>
          <cell r="Q153">
            <v>26</v>
          </cell>
          <cell r="R153">
            <v>13</v>
          </cell>
          <cell r="S153">
            <v>14</v>
          </cell>
          <cell r="T153">
            <v>12</v>
          </cell>
          <cell r="U153">
            <v>29</v>
          </cell>
        </row>
        <row r="154">
          <cell r="A154">
            <v>150</v>
          </cell>
          <cell r="B154">
            <v>41310</v>
          </cell>
          <cell r="C154" t="str">
            <v>Khaerul Hazi</v>
          </cell>
          <cell r="D154" t="str">
            <v>F1B008046</v>
          </cell>
          <cell r="E154" t="str">
            <v>Ekonomi Dispatch Menggunakan Imperialist Competitive Algorithm (ICA) pada Sistem Kelistrikan Lombok</v>
          </cell>
          <cell r="F154" t="str">
            <v>Rosmaliati, S.T., M.T.</v>
          </cell>
          <cell r="G154" t="str">
            <v>Dr. Misbahuddin, S.T., M.T.</v>
          </cell>
          <cell r="H154" t="str">
            <v>I Made Ari Nrartha, S.T., M.T.</v>
          </cell>
          <cell r="I154" t="str">
            <v>Agung Budi Muljono, S.T., M.T.</v>
          </cell>
          <cell r="J154" t="str">
            <v>Sultan, S.T., M.T.</v>
          </cell>
          <cell r="K154" t="str">
            <v>Senin</v>
          </cell>
          <cell r="L154">
            <v>41316</v>
          </cell>
          <cell r="M154" t="str">
            <v>08.00-10.00</v>
          </cell>
          <cell r="N154" t="str">
            <v>R. Studio</v>
          </cell>
          <cell r="O154">
            <v>75</v>
          </cell>
          <cell r="Q154">
            <v>16</v>
          </cell>
          <cell r="R154">
            <v>7</v>
          </cell>
          <cell r="S154">
            <v>25</v>
          </cell>
          <cell r="T154">
            <v>13</v>
          </cell>
          <cell r="U154">
            <v>5</v>
          </cell>
        </row>
        <row r="155">
          <cell r="A155">
            <v>151</v>
          </cell>
          <cell r="B155">
            <v>41323</v>
          </cell>
          <cell r="C155" t="str">
            <v>Nurul Hidayah</v>
          </cell>
          <cell r="D155" t="str">
            <v>F1B008001</v>
          </cell>
          <cell r="E155" t="str">
            <v>Analisis Manuver Jaringan Terhadap Studi Keandalan Kontinuitas Penyaluran Tenaga Listrik pada Penyulang Area Ampenan</v>
          </cell>
          <cell r="F155" t="str">
            <v>Supriyatna, S.T., M.T.</v>
          </cell>
          <cell r="G155" t="str">
            <v>Agung Budi Muljono, S.T., M.T.</v>
          </cell>
          <cell r="H155" t="str">
            <v>Dr.rer.nat. Teti Zubaidah, S.T., M.T.</v>
          </cell>
          <cell r="I155" t="str">
            <v>Sultan, S.T., M.T.</v>
          </cell>
          <cell r="J155" t="str">
            <v>Ida Bagus Fery Citarsa, S.T., M.T.</v>
          </cell>
          <cell r="K155" t="str">
            <v>Kamis</v>
          </cell>
          <cell r="L155">
            <v>41326</v>
          </cell>
          <cell r="M155" t="str">
            <v>08.00-10.00</v>
          </cell>
          <cell r="N155" t="str">
            <v>R. Studio</v>
          </cell>
          <cell r="O155">
            <v>105</v>
          </cell>
          <cell r="Q155">
            <v>2</v>
          </cell>
          <cell r="R155">
            <v>13</v>
          </cell>
          <cell r="S155">
            <v>22</v>
          </cell>
          <cell r="T155">
            <v>5</v>
          </cell>
          <cell r="U155">
            <v>12</v>
          </cell>
        </row>
        <row r="156">
          <cell r="A156">
            <v>152</v>
          </cell>
          <cell r="B156">
            <v>41323</v>
          </cell>
          <cell r="C156" t="str">
            <v>Lalu Fauzi S</v>
          </cell>
          <cell r="D156" t="str">
            <v>F1B007045</v>
          </cell>
          <cell r="E156" t="str">
            <v>Rancang Bangun Prototype "Gantry Crane" Berbasis Analisis Kestabilan Lyapunov Menggunakan DSP TMS 320C6713</v>
          </cell>
          <cell r="F156" t="str">
            <v>I Ketut Wiryajati, S.T., M.T.</v>
          </cell>
          <cell r="G156" t="str">
            <v>Dr. Rismon H. Sianipar, S.T., M.Eng.</v>
          </cell>
          <cell r="H156" t="str">
            <v>Bulkis Kanata, S.T., M.T.</v>
          </cell>
          <cell r="I156" t="str">
            <v>Muhamad Irwan, S.T., M.T.</v>
          </cell>
          <cell r="J156" t="str">
            <v>I Made Budi Suksmadana, S.T., M.T.</v>
          </cell>
          <cell r="K156" t="str">
            <v>Kamis</v>
          </cell>
          <cell r="L156">
            <v>41326</v>
          </cell>
          <cell r="M156" t="str">
            <v>08.00-10.00</v>
          </cell>
          <cell r="N156" t="str">
            <v>R. D2</v>
          </cell>
          <cell r="O156">
            <v>106</v>
          </cell>
          <cell r="Q156">
            <v>3</v>
          </cell>
          <cell r="R156">
            <v>33</v>
          </cell>
          <cell r="S156">
            <v>21</v>
          </cell>
          <cell r="T156">
            <v>39</v>
          </cell>
          <cell r="U156">
            <v>24</v>
          </cell>
        </row>
        <row r="157">
          <cell r="A157">
            <v>153</v>
          </cell>
          <cell r="B157">
            <v>41323</v>
          </cell>
          <cell r="C157" t="str">
            <v>I Made Deny Saputra Adiyasa</v>
          </cell>
          <cell r="D157" t="str">
            <v>F1B007031</v>
          </cell>
          <cell r="E157" t="str">
            <v>Rancang Bangun Prototype "Gantry Crane" Berbasis Analisis Kestabilan Routh Hurwitz dan Kontrol Robust Menggunakan DSP TMS 320C6713</v>
          </cell>
          <cell r="F157" t="str">
            <v>I Ketut Wiryajati, S.T., M.T.</v>
          </cell>
          <cell r="G157" t="str">
            <v>Dr. Rismon H. Sianipar, S.T., M.Eng.</v>
          </cell>
          <cell r="H157" t="str">
            <v>Paniran, S.T., M.T.</v>
          </cell>
          <cell r="I157" t="str">
            <v>I Made Budi Suksmadana, S.T., M.T.</v>
          </cell>
          <cell r="J157" t="str">
            <v>Sudi M. Al Sasongko, S.T., M.T.</v>
          </cell>
          <cell r="K157" t="str">
            <v>Kamis</v>
          </cell>
          <cell r="L157">
            <v>41326</v>
          </cell>
          <cell r="M157" t="str">
            <v>10.00-12.00</v>
          </cell>
          <cell r="N157" t="str">
            <v>R. D2</v>
          </cell>
          <cell r="O157">
            <v>107</v>
          </cell>
          <cell r="Q157">
            <v>3</v>
          </cell>
          <cell r="R157">
            <v>33</v>
          </cell>
          <cell r="S157">
            <v>28</v>
          </cell>
          <cell r="T157">
            <v>24</v>
          </cell>
          <cell r="U157">
            <v>6</v>
          </cell>
        </row>
        <row r="158">
          <cell r="A158">
            <v>154</v>
          </cell>
          <cell r="B158">
            <v>41323</v>
          </cell>
          <cell r="C158" t="str">
            <v>Iwan Kurnia setiawan</v>
          </cell>
          <cell r="D158" t="str">
            <v>F1B007038</v>
          </cell>
          <cell r="E158" t="str">
            <v>Rancang Bangun Prototype "Gantry Crane" Berbasis Analisis Kestabilan Root Locus Menggunakan DSP TMS 320C6713</v>
          </cell>
          <cell r="F158" t="str">
            <v>I Ketut Wiryajati, S.T., M.T.</v>
          </cell>
          <cell r="G158" t="str">
            <v>Dr. Rismon H. Sianipar, S.T., M.Eng.</v>
          </cell>
          <cell r="H158" t="str">
            <v>Syafarudin Ch, S.T., M.T.</v>
          </cell>
          <cell r="I158" t="str">
            <v>Supriyatna, S.T., M.T.</v>
          </cell>
          <cell r="J158" t="str">
            <v>Dr.rer.nat. Teti Zubaidah, S.T., M.T.</v>
          </cell>
          <cell r="K158" t="str">
            <v>Jum'at</v>
          </cell>
          <cell r="L158">
            <v>41327</v>
          </cell>
          <cell r="M158" t="str">
            <v>08.00-10.00</v>
          </cell>
          <cell r="N158" t="str">
            <v>R. D2</v>
          </cell>
          <cell r="O158">
            <v>108</v>
          </cell>
          <cell r="Q158">
            <v>3</v>
          </cell>
          <cell r="R158">
            <v>33</v>
          </cell>
          <cell r="S158">
            <v>4</v>
          </cell>
          <cell r="T158">
            <v>2</v>
          </cell>
          <cell r="U158">
            <v>22</v>
          </cell>
        </row>
        <row r="159">
          <cell r="A159">
            <v>155</v>
          </cell>
          <cell r="B159">
            <v>41323</v>
          </cell>
          <cell r="C159" t="str">
            <v>Rana Yuristia A</v>
          </cell>
          <cell r="D159" t="str">
            <v>F1B008070</v>
          </cell>
          <cell r="E159" t="str">
            <v>Operasi Ekonomis Sistem Kelistrikan Lombok Menggunakan Metode Chaotic Ant Swarm Optimization (CASO)</v>
          </cell>
          <cell r="F159" t="str">
            <v>I Made Ari Nrartha, S.T., M.T.</v>
          </cell>
          <cell r="G159" t="str">
            <v>Agung Budi Muljono, S.T., M.T.</v>
          </cell>
          <cell r="H159" t="str">
            <v>Supriyatna, S.T., M.T.</v>
          </cell>
          <cell r="I159" t="str">
            <v>Abdul Natsir, S.T., M.T.</v>
          </cell>
          <cell r="J159" t="str">
            <v>Dr. Misbahuddin, S.T., M.T.</v>
          </cell>
          <cell r="K159" t="str">
            <v>Sabtu</v>
          </cell>
          <cell r="L159">
            <v>41328</v>
          </cell>
          <cell r="M159" t="str">
            <v>10.00-12.00</v>
          </cell>
          <cell r="N159" t="str">
            <v>R. D2</v>
          </cell>
          <cell r="O159">
            <v>109</v>
          </cell>
          <cell r="Q159">
            <v>25</v>
          </cell>
          <cell r="R159">
            <v>13</v>
          </cell>
          <cell r="S159">
            <v>2</v>
          </cell>
          <cell r="T159">
            <v>14</v>
          </cell>
          <cell r="U159">
            <v>7</v>
          </cell>
        </row>
        <row r="160">
          <cell r="A160">
            <v>156</v>
          </cell>
          <cell r="B160">
            <v>41351</v>
          </cell>
          <cell r="C160" t="str">
            <v>Cancer Devartha</v>
          </cell>
          <cell r="D160" t="str">
            <v>F1B007013</v>
          </cell>
          <cell r="E160" t="str">
            <v>Rancang Bangun Sistem Smart Charger Berdasarkan Kurva Karakteristik Charging Bateraibuntuk Rechargeable Battery Jenis Sealed Lead Acid Brbasis Mikrokontroller ATMEGA 8535L</v>
          </cell>
          <cell r="F160" t="str">
            <v>I Made Budi Suksmadana, S.T., M.T.</v>
          </cell>
          <cell r="G160" t="str">
            <v>Syafarudin Ch, S.T., M.T.</v>
          </cell>
          <cell r="H160" t="str">
            <v>Paniran, S.T., M.T.</v>
          </cell>
          <cell r="I160" t="str">
            <v>I Made Ari Nrartha, S.T., M.T.</v>
          </cell>
          <cell r="J160" t="e">
            <v>#N/A</v>
          </cell>
          <cell r="K160" t="str">
            <v>Sabtu</v>
          </cell>
          <cell r="L160">
            <v>41356</v>
          </cell>
          <cell r="M160" t="str">
            <v>08.00-10.00</v>
          </cell>
          <cell r="N160" t="str">
            <v>R. Studio</v>
          </cell>
          <cell r="O160">
            <v>179</v>
          </cell>
          <cell r="Q160">
            <v>24</v>
          </cell>
          <cell r="R160">
            <v>4</v>
          </cell>
          <cell r="S160">
            <v>28</v>
          </cell>
          <cell r="T160">
            <v>25</v>
          </cell>
          <cell r="U160" t="str">
            <v>-</v>
          </cell>
        </row>
        <row r="161">
          <cell r="A161">
            <v>157</v>
          </cell>
          <cell r="B161">
            <v>41360</v>
          </cell>
          <cell r="C161" t="str">
            <v>Finta Firga S Rayes</v>
          </cell>
          <cell r="D161" t="str">
            <v>F1B007023</v>
          </cell>
          <cell r="E161" t="str">
            <v>Pengaplikasian Metode Interpolasi Ekstrapolasi Spline dan Interpolasi Ekstrapolasi Kubik untuk Memprediksi Angka Kelahiran di Kota Mataram</v>
          </cell>
          <cell r="F161" t="str">
            <v>Dr. Rismon H. Sianipar, S.T., M.Eng.</v>
          </cell>
          <cell r="G161" t="str">
            <v>I Ketut Wiryajati, S.T., M.T.</v>
          </cell>
          <cell r="H161" t="str">
            <v>Made Sutha Yadnya, S.T., M.T.</v>
          </cell>
          <cell r="I161" t="str">
            <v>Supriyatna, S.T., M.T.</v>
          </cell>
          <cell r="J161" t="e">
            <v>#N/A</v>
          </cell>
          <cell r="K161" t="str">
            <v>Selasa</v>
          </cell>
          <cell r="L161">
            <v>41366</v>
          </cell>
          <cell r="M161" t="str">
            <v>07.30-09.30</v>
          </cell>
          <cell r="N161" t="str">
            <v>Lab. Komputer</v>
          </cell>
          <cell r="O161">
            <v>199</v>
          </cell>
          <cell r="Q161">
            <v>33</v>
          </cell>
          <cell r="R161">
            <v>3</v>
          </cell>
          <cell r="S161">
            <v>19</v>
          </cell>
          <cell r="T161">
            <v>2</v>
          </cell>
          <cell r="U161" t="str">
            <v>-</v>
          </cell>
        </row>
        <row r="162">
          <cell r="A162">
            <v>158</v>
          </cell>
          <cell r="B162">
            <v>41360</v>
          </cell>
          <cell r="C162" t="str">
            <v>Ryan Pratama</v>
          </cell>
          <cell r="D162" t="str">
            <v>F1B007070</v>
          </cell>
          <cell r="E162" t="str">
            <v>Pengaplikasian Metode Interpolasi dan Ekstrapolasi Lagrange, Chebyshev dan Spline Kubik untuk Memprediksi Angka Pengangguran di Indonesia</v>
          </cell>
          <cell r="F162" t="str">
            <v>Dr. Rismon H. Sianipar, S.T., M.Eng.</v>
          </cell>
          <cell r="G162" t="str">
            <v>I Ketut Wiryajati, S.T., M.T.</v>
          </cell>
          <cell r="H162" t="str">
            <v>Sudi M. Al Sasongko, S.T., M.T.</v>
          </cell>
          <cell r="I162" t="str">
            <v>Bulkis Kanata, S.T., M.T.</v>
          </cell>
          <cell r="J162" t="str">
            <v>Made Sutha Yadnya, S.T., M.T.</v>
          </cell>
          <cell r="K162" t="str">
            <v>Rabu</v>
          </cell>
          <cell r="L162">
            <v>41002</v>
          </cell>
          <cell r="M162" t="str">
            <v>09.20-11.20</v>
          </cell>
          <cell r="N162" t="str">
            <v>Lab. Telkom</v>
          </cell>
          <cell r="O162">
            <v>200</v>
          </cell>
          <cell r="Q162">
            <v>33</v>
          </cell>
          <cell r="R162">
            <v>3</v>
          </cell>
          <cell r="S162">
            <v>6</v>
          </cell>
          <cell r="T162">
            <v>21</v>
          </cell>
          <cell r="U162">
            <v>19</v>
          </cell>
        </row>
        <row r="163">
          <cell r="A163">
            <v>159</v>
          </cell>
          <cell r="B163">
            <v>41363</v>
          </cell>
          <cell r="C163" t="str">
            <v>Ferly Yunas</v>
          </cell>
          <cell r="D163" t="str">
            <v>F1B007022</v>
          </cell>
          <cell r="E163" t="str">
            <v>Perbandingan Beberapa Teknik Deteksi Tepi &amp; Segmentasi Citra pada Studi Kasus Citra Biomedis</v>
          </cell>
          <cell r="F163" t="str">
            <v>Dr. Rismon H. Sianipar, S.T., M.Eng.</v>
          </cell>
          <cell r="G163" t="str">
            <v>I Ketut Wiryajati, S.T., M.T.</v>
          </cell>
          <cell r="H163" t="str">
            <v>Bulkis Kanata, S.T., M.T.</v>
          </cell>
          <cell r="I163" t="str">
            <v>I Gede Pasek Suta W., S.T., M.T., D.Eng.</v>
          </cell>
          <cell r="J163" t="str">
            <v>Sudi M. Al Sasongko, S.T., M.T.</v>
          </cell>
          <cell r="K163" t="str">
            <v>Jum'at</v>
          </cell>
          <cell r="L163">
            <v>41369</v>
          </cell>
          <cell r="M163" t="str">
            <v>07.30-09.30</v>
          </cell>
          <cell r="N163" t="str">
            <v>Lab. Komputer</v>
          </cell>
          <cell r="O163">
            <v>205</v>
          </cell>
          <cell r="Q163">
            <v>33</v>
          </cell>
          <cell r="R163">
            <v>3</v>
          </cell>
          <cell r="S163">
            <v>21</v>
          </cell>
          <cell r="T163">
            <v>30</v>
          </cell>
          <cell r="U163">
            <v>6</v>
          </cell>
        </row>
        <row r="164">
          <cell r="A164">
            <v>160</v>
          </cell>
          <cell r="B164">
            <v>41363</v>
          </cell>
          <cell r="C164" t="str">
            <v>Ilmayati</v>
          </cell>
          <cell r="D164" t="str">
            <v>F1B006039</v>
          </cell>
          <cell r="E164" t="str">
            <v>Penerapan Filter Adaptif dengan Algoritma Recursive Least Square (Rekursif Kuadrat Terkecil) untuk Prediksi Harga Emas</v>
          </cell>
          <cell r="F164" t="str">
            <v>Dr. Rismon H. Sianipar, S.T., M.Eng.</v>
          </cell>
          <cell r="G164" t="str">
            <v>I Ketut Wiryajati, S.T., M.T.</v>
          </cell>
          <cell r="H164" t="str">
            <v>I Gede Pasek Suta W., S.T., M.T., D.Eng.</v>
          </cell>
          <cell r="I164" t="str">
            <v>I Made Budi Suksmadana, S.T., M.T.</v>
          </cell>
          <cell r="J164" t="str">
            <v>Abdullah Zainuddin, S.T., M.T.</v>
          </cell>
          <cell r="K164" t="str">
            <v>Sabtu</v>
          </cell>
          <cell r="L164">
            <v>41370</v>
          </cell>
          <cell r="M164" t="str">
            <v>10.00-12.00</v>
          </cell>
          <cell r="N164" t="str">
            <v>R. Studio</v>
          </cell>
          <cell r="O164">
            <v>206</v>
          </cell>
          <cell r="Q164">
            <v>33</v>
          </cell>
          <cell r="R164">
            <v>3</v>
          </cell>
          <cell r="S164">
            <v>30</v>
          </cell>
          <cell r="T164">
            <v>24</v>
          </cell>
          <cell r="U164">
            <v>15</v>
          </cell>
        </row>
        <row r="165">
          <cell r="A165">
            <v>161</v>
          </cell>
          <cell r="B165">
            <v>41363</v>
          </cell>
          <cell r="C165" t="str">
            <v>Muh. Rifqi Hadi</v>
          </cell>
          <cell r="D165" t="str">
            <v>F1B007054</v>
          </cell>
          <cell r="E165" t="str">
            <v>Teknik Kompressi Menggunakan Transformasi DST (Discrete Sine Transform) dengan Algoritma RLE (Run Length Encoding) untuk Memampatkan Suara</v>
          </cell>
          <cell r="F165" t="str">
            <v>Dr. Rismon H. Sianipar, S.T., M.Eng.</v>
          </cell>
          <cell r="G165" t="str">
            <v>I Ketut Wiryajati, S.T., M.T.</v>
          </cell>
          <cell r="H165" t="str">
            <v>I Gede Pasek Suta W., S.T., M.T., D.Eng.</v>
          </cell>
          <cell r="I165" t="str">
            <v>Abdullah Zainuddin, S.T., M.T.</v>
          </cell>
          <cell r="J165" t="str">
            <v>Sudi M. Al Sasongko, S.T., M.T.</v>
          </cell>
          <cell r="K165" t="str">
            <v>Sabtu</v>
          </cell>
          <cell r="L165">
            <v>41370</v>
          </cell>
          <cell r="M165" t="str">
            <v>08.00-10.00</v>
          </cell>
          <cell r="N165" t="str">
            <v>R. Studio</v>
          </cell>
          <cell r="O165">
            <v>207</v>
          </cell>
          <cell r="Q165">
            <v>33</v>
          </cell>
          <cell r="R165">
            <v>3</v>
          </cell>
          <cell r="S165">
            <v>30</v>
          </cell>
          <cell r="T165">
            <v>15</v>
          </cell>
          <cell r="U165">
            <v>6</v>
          </cell>
        </row>
        <row r="166">
          <cell r="A166">
            <v>162</v>
          </cell>
          <cell r="B166">
            <v>41367</v>
          </cell>
          <cell r="C166" t="str">
            <v>Ilmayati</v>
          </cell>
          <cell r="D166" t="str">
            <v>F1B006039</v>
          </cell>
          <cell r="E166" t="str">
            <v>Penerapan Filter Adaptif dengan Algoritma Recursive Least Square (Rekursif Kuadrat Terkecil) untuk Prediksi Harga Emas</v>
          </cell>
          <cell r="F166" t="str">
            <v>Dr. Rismon H. Sianipar, S.T., M.Eng.</v>
          </cell>
          <cell r="G166" t="str">
            <v>I Ketut Wiryajati, S.T., M.T.</v>
          </cell>
          <cell r="H166" t="str">
            <v>I Gede Pasek Suta W., S.T., M.T., D.Eng.</v>
          </cell>
          <cell r="I166" t="str">
            <v>I Made Budi Suksmadana, S.T., M.T.</v>
          </cell>
          <cell r="J166" t="str">
            <v>Abdullah Zainuddin, S.T., M.T.</v>
          </cell>
          <cell r="K166" t="str">
            <v>Selasa</v>
          </cell>
          <cell r="L166">
            <v>41373</v>
          </cell>
          <cell r="M166" t="str">
            <v>10.30-12.30</v>
          </cell>
          <cell r="N166" t="str">
            <v>Lab. Elka &amp; Digital</v>
          </cell>
          <cell r="O166">
            <v>216</v>
          </cell>
          <cell r="Q166">
            <v>33</v>
          </cell>
          <cell r="R166">
            <v>3</v>
          </cell>
          <cell r="S166">
            <v>30</v>
          </cell>
          <cell r="T166">
            <v>24</v>
          </cell>
          <cell r="U166">
            <v>15</v>
          </cell>
        </row>
        <row r="167">
          <cell r="A167">
            <v>163</v>
          </cell>
          <cell r="B167">
            <v>41367</v>
          </cell>
          <cell r="C167" t="str">
            <v>Muh. Rifqi Hadi</v>
          </cell>
          <cell r="D167" t="str">
            <v>F1B007054</v>
          </cell>
          <cell r="E167" t="str">
            <v>Teknik Kompressi Menggunakan Transformasi DST (Discrete Sine Transform) dengan Algoritma RLE (Run Length Encoding) untuk Memampatkan Suara</v>
          </cell>
          <cell r="F167" t="str">
            <v>Dr. Rismon H. Sianipar, S.T., M.Eng.</v>
          </cell>
          <cell r="G167" t="str">
            <v>I Ketut Wiryajati, S.T., M.T.</v>
          </cell>
          <cell r="H167" t="str">
            <v>I Gede Pasek Suta W., S.T., M.T., D.Eng.</v>
          </cell>
          <cell r="I167" t="str">
            <v>Abdullah Zainuddin, S.T., M.T.</v>
          </cell>
          <cell r="J167" t="str">
            <v>Sudi M. Al Sasongko, S.T., M.T.</v>
          </cell>
          <cell r="K167" t="str">
            <v>Rabu</v>
          </cell>
          <cell r="L167">
            <v>41374</v>
          </cell>
          <cell r="M167" t="str">
            <v>09.15-11-15</v>
          </cell>
          <cell r="N167" t="str">
            <v>Lab. Elka &amp; Digital</v>
          </cell>
          <cell r="O167">
            <v>217</v>
          </cell>
          <cell r="Q167">
            <v>33</v>
          </cell>
          <cell r="R167">
            <v>3</v>
          </cell>
          <cell r="S167">
            <v>30</v>
          </cell>
          <cell r="T167">
            <v>15</v>
          </cell>
          <cell r="U167">
            <v>6</v>
          </cell>
        </row>
        <row r="168">
          <cell r="A168">
            <v>164</v>
          </cell>
          <cell r="B168">
            <v>41368</v>
          </cell>
          <cell r="C168" t="str">
            <v>Ilmayati</v>
          </cell>
          <cell r="D168" t="str">
            <v>F1B006039</v>
          </cell>
          <cell r="E168" t="str">
            <v>Penerapan Filter Adaptif dengan Algoritma Recursive Least Square (Rekursif Kuadrat Terkecil) untuk Prediksi Harga Emas</v>
          </cell>
          <cell r="F168" t="str">
            <v>Dr. Rismon H. Sianipar, S.T., M.Eng.</v>
          </cell>
          <cell r="G168" t="str">
            <v>I Ketut Wiryajati, S.T., M.T.</v>
          </cell>
          <cell r="H168" t="str">
            <v>Bulkis Kanata, S.T., M.T.</v>
          </cell>
          <cell r="I168" t="str">
            <v>Abdullah Zainuddin, S.T., M.T.</v>
          </cell>
          <cell r="J168" t="e">
            <v>#N/A</v>
          </cell>
          <cell r="K168" t="str">
            <v>Sabtu</v>
          </cell>
          <cell r="L168">
            <v>41370</v>
          </cell>
          <cell r="M168" t="str">
            <v>10.00-12.00</v>
          </cell>
          <cell r="N168" t="str">
            <v>R. Studio</v>
          </cell>
          <cell r="O168">
            <v>225</v>
          </cell>
          <cell r="Q168">
            <v>33</v>
          </cell>
          <cell r="R168">
            <v>3</v>
          </cell>
          <cell r="S168">
            <v>21</v>
          </cell>
          <cell r="T168">
            <v>15</v>
          </cell>
          <cell r="U168" t="str">
            <v>-</v>
          </cell>
        </row>
        <row r="169">
          <cell r="A169">
            <v>165</v>
          </cell>
          <cell r="B169">
            <v>41368</v>
          </cell>
          <cell r="C169" t="str">
            <v>Muh. Rifqi Hadi</v>
          </cell>
          <cell r="D169" t="str">
            <v>F1B007054</v>
          </cell>
          <cell r="E169" t="str">
            <v>Teknik Kompressi Menggunakan Transformasi DST (Discrete Sine Transform) dengan Algoritma RLE (Run Length Encoding) untuk Memampatkan Suara</v>
          </cell>
          <cell r="F169" t="str">
            <v>Dr. Rismon H. Sianipar, S.T., M.Eng.</v>
          </cell>
          <cell r="G169" t="str">
            <v>I Ketut Wiryajati, S.T., M.T.</v>
          </cell>
          <cell r="H169" t="str">
            <v>Abdullah Zainuddin, S.T., M.T.</v>
          </cell>
          <cell r="I169" t="str">
            <v>Sudi M. Al Sasongko, S.T., M.T.</v>
          </cell>
          <cell r="J169" t="e">
            <v>#N/A</v>
          </cell>
          <cell r="K169" t="str">
            <v>Sabtu</v>
          </cell>
          <cell r="L169">
            <v>41370</v>
          </cell>
          <cell r="M169" t="str">
            <v>08.00-10.00</v>
          </cell>
          <cell r="N169" t="str">
            <v>R. Studio</v>
          </cell>
          <cell r="O169">
            <v>226</v>
          </cell>
          <cell r="Q169">
            <v>33</v>
          </cell>
          <cell r="R169">
            <v>3</v>
          </cell>
          <cell r="S169">
            <v>15</v>
          </cell>
          <cell r="T169">
            <v>6</v>
          </cell>
          <cell r="U169" t="str">
            <v>-</v>
          </cell>
        </row>
        <row r="170">
          <cell r="A170">
            <v>166</v>
          </cell>
          <cell r="B170">
            <v>41386</v>
          </cell>
          <cell r="C170" t="str">
            <v>Syamsurizal</v>
          </cell>
          <cell r="D170" t="str">
            <v>F1B007081</v>
          </cell>
          <cell r="E170" t="str">
            <v>Sistem Kontrol dan Monitoring Payload Roket sebagai Aplikasi Penginderaan Jauh di Udara Menggunakan IP Camera dan Teknologi Wireless YS 1020 UA Berbasis Mikrokontroler AVR AT-Mega 16</v>
          </cell>
          <cell r="F170" t="str">
            <v>Paniran, S.T., M.T.</v>
          </cell>
          <cell r="G170" t="str">
            <v>I Made Budi Suksmadana, S.T., M.T.</v>
          </cell>
          <cell r="H170" t="str">
            <v>Dr. Misbahuddin, S.T., M.T.</v>
          </cell>
          <cell r="I170" t="str">
            <v>Sudi M. Al Sasongko, S.T., M.T.</v>
          </cell>
          <cell r="J170" t="str">
            <v>Heri Wijayanto, S.T., M.T.</v>
          </cell>
          <cell r="K170" t="str">
            <v>Jum'at</v>
          </cell>
          <cell r="L170">
            <v>41390</v>
          </cell>
          <cell r="M170" t="str">
            <v>08.00-10.00</v>
          </cell>
          <cell r="N170" t="str">
            <v>Lab. Elka &amp; Digital</v>
          </cell>
          <cell r="O170">
            <v>268</v>
          </cell>
          <cell r="Q170">
            <v>28</v>
          </cell>
          <cell r="R170">
            <v>24</v>
          </cell>
          <cell r="S170">
            <v>7</v>
          </cell>
          <cell r="T170">
            <v>6</v>
          </cell>
          <cell r="U170">
            <v>32</v>
          </cell>
        </row>
        <row r="171">
          <cell r="A171">
            <v>167</v>
          </cell>
          <cell r="B171">
            <v>41398</v>
          </cell>
          <cell r="C171" t="str">
            <v>Lalu M. Nanang Magadi</v>
          </cell>
          <cell r="D171" t="str">
            <v>F1B006045</v>
          </cell>
          <cell r="E171" t="str">
            <v>Implementasi Algoritma Adaptive Huffman Code dengan Ambang Batas Seragam untuk Kompresi Lossy File Audio</v>
          </cell>
          <cell r="F171" t="str">
            <v>Dr. Rismon H. Sianipar, S.T., M.Eng.</v>
          </cell>
          <cell r="G171" t="str">
            <v>I Ketut Wiryajati, S.T., M.T.</v>
          </cell>
          <cell r="H171" t="str">
            <v>I Gede Pasek Suta W., S.T., M.T., D.Eng.</v>
          </cell>
          <cell r="I171" t="str">
            <v>Giri Wahyu Wiriasto, S.T., M.T.</v>
          </cell>
          <cell r="J171" t="str">
            <v>Muhamad Irwan, S.T., M.T.</v>
          </cell>
          <cell r="K171" t="str">
            <v>Sabtu</v>
          </cell>
          <cell r="L171">
            <v>41405</v>
          </cell>
          <cell r="M171" t="str">
            <v>10.00-12.00</v>
          </cell>
          <cell r="N171" t="str">
            <v>R. Studio</v>
          </cell>
          <cell r="O171">
            <v>419</v>
          </cell>
          <cell r="Q171">
            <v>33</v>
          </cell>
          <cell r="R171">
            <v>3</v>
          </cell>
          <cell r="S171">
            <v>30</v>
          </cell>
          <cell r="T171">
            <v>41</v>
          </cell>
          <cell r="U171">
            <v>39</v>
          </cell>
        </row>
        <row r="172">
          <cell r="A172">
            <v>168</v>
          </cell>
          <cell r="B172">
            <v>41402</v>
          </cell>
          <cell r="C172" t="str">
            <v>Syaeful Bahri</v>
          </cell>
          <cell r="D172" t="str">
            <v>F1B007079</v>
          </cell>
          <cell r="E172" t="str">
            <v>Rancang Bangun Prototype Conveyor Pemisah Barang Menggunakan Metode Kontrol PID dan Analisis Kestabilan Routh Hurwitz dengan Spektrum Digital Signal Processing (DSP) Seri TMS6713</v>
          </cell>
          <cell r="F172" t="str">
            <v>I Ketut Wiryajati, S.T., M.T.</v>
          </cell>
          <cell r="G172" t="str">
            <v>Dr. Rismon H. Sianipar, S.T., M.Eng.</v>
          </cell>
          <cell r="H172" t="str">
            <v>I Made Budi Suksmadana, S.T., M.T.</v>
          </cell>
          <cell r="I172" t="str">
            <v>I Made Ari Nrartha, S.T., M.T.</v>
          </cell>
          <cell r="J172" t="str">
            <v>Muhamad Irwan, S.T., M.T.</v>
          </cell>
          <cell r="K172" t="str">
            <v>Sabtu</v>
          </cell>
          <cell r="L172">
            <v>41405</v>
          </cell>
          <cell r="M172" t="str">
            <v>08.00-10.00</v>
          </cell>
          <cell r="N172" t="str">
            <v>R. Studio</v>
          </cell>
          <cell r="O172">
            <v>433</v>
          </cell>
          <cell r="Q172">
            <v>3</v>
          </cell>
          <cell r="R172">
            <v>33</v>
          </cell>
          <cell r="S172">
            <v>24</v>
          </cell>
          <cell r="T172">
            <v>25</v>
          </cell>
          <cell r="U172">
            <v>39</v>
          </cell>
        </row>
        <row r="173">
          <cell r="A173">
            <v>169</v>
          </cell>
          <cell r="B173">
            <v>41402</v>
          </cell>
          <cell r="C173" t="str">
            <v>Dhimas Budi Pratama</v>
          </cell>
          <cell r="D173" t="str">
            <v>F1B006019</v>
          </cell>
          <cell r="E173" t="str">
            <v>Rancang Bangun Prototype Conveyor Pemisah Barang Menggunakan Metode kontrol pid dan Analisis kestabilan Root Lacos dengan Spektrum Digital Signal Processing (DSP) Seri TMS6713</v>
          </cell>
          <cell r="F173" t="str">
            <v>I Ketut Wiryajati, S.T., M.T.</v>
          </cell>
          <cell r="G173" t="str">
            <v>Dr. Rismon H. Sianipar, S.T., M.Eng.</v>
          </cell>
          <cell r="H173" t="str">
            <v>Paniran, S.T., M.T.</v>
          </cell>
          <cell r="I173" t="str">
            <v>Bulkis Kanata, S.T., M.T.</v>
          </cell>
          <cell r="J173" t="str">
            <v>Syafarudin Ch, S.T., M.T.</v>
          </cell>
          <cell r="K173" t="str">
            <v>Rabu</v>
          </cell>
          <cell r="L173">
            <v>41409</v>
          </cell>
          <cell r="M173" t="str">
            <v>11.15-13.15</v>
          </cell>
          <cell r="N173" t="str">
            <v>Lab. Kendali</v>
          </cell>
          <cell r="O173">
            <v>434</v>
          </cell>
          <cell r="Q173">
            <v>3</v>
          </cell>
          <cell r="R173">
            <v>33</v>
          </cell>
          <cell r="S173">
            <v>28</v>
          </cell>
          <cell r="T173">
            <v>21</v>
          </cell>
          <cell r="U173">
            <v>4</v>
          </cell>
        </row>
        <row r="174">
          <cell r="A174">
            <v>170</v>
          </cell>
          <cell r="B174">
            <v>41409</v>
          </cell>
          <cell r="C174" t="str">
            <v>Zumri</v>
          </cell>
          <cell r="D174" t="str">
            <v>F1B007084</v>
          </cell>
          <cell r="E174" t="str">
            <v>Sistem Informasi Geografis Pariwisata Kabupaten Lombok Barat</v>
          </cell>
          <cell r="F174" t="str">
            <v>Ir. Sri Endang Anjarwani, M.Kom.</v>
          </cell>
          <cell r="G174" t="str">
            <v>I B K Widiartha, S.T., M.T.</v>
          </cell>
          <cell r="H174" t="str">
            <v>Dr. Misbahuddin, S.T., M.T.</v>
          </cell>
          <cell r="I174" t="str">
            <v>I Gede Pasek Suta W., S.T., M.T., D.Eng.</v>
          </cell>
          <cell r="J174" t="e">
            <v>#N/A</v>
          </cell>
          <cell r="K174" t="str">
            <v>Selasa</v>
          </cell>
          <cell r="L174">
            <v>41415</v>
          </cell>
          <cell r="M174" t="str">
            <v>11.15-13.15</v>
          </cell>
          <cell r="N174" t="str">
            <v>Lab. Komputer</v>
          </cell>
          <cell r="O174">
            <v>445</v>
          </cell>
          <cell r="Q174">
            <v>38</v>
          </cell>
          <cell r="R174">
            <v>27</v>
          </cell>
          <cell r="S174">
            <v>7</v>
          </cell>
          <cell r="T174">
            <v>30</v>
          </cell>
          <cell r="U174" t="str">
            <v>-</v>
          </cell>
        </row>
        <row r="175">
          <cell r="A175">
            <v>171</v>
          </cell>
          <cell r="B175">
            <v>41412</v>
          </cell>
          <cell r="C175" t="str">
            <v>Ade Agus Rifkianta</v>
          </cell>
          <cell r="D175" t="str">
            <v>F1B008072</v>
          </cell>
          <cell r="E175" t="str">
            <v>Evaluasi Harmonisa dan Simulasi Perancangan Filter Hibrid pada Sistem Kelistrikan Departemen Proses PT. NNT</v>
          </cell>
          <cell r="F175" t="str">
            <v>Sabar Nababan, S.T., M.T.</v>
          </cell>
          <cell r="G175" t="str">
            <v>I Made Ari Nrartha, S.T., M.T.</v>
          </cell>
          <cell r="H175" t="str">
            <v>Dr.rer.nat. Teti Zubaidah, S.T., M.T.</v>
          </cell>
          <cell r="I175" t="str">
            <v>Ni Made Seniari, S.T., M.T.</v>
          </cell>
          <cell r="J175" t="str">
            <v>Dr. I Made Ginarsa, S.T., M.T.</v>
          </cell>
          <cell r="K175" t="str">
            <v>Rabu</v>
          </cell>
          <cell r="L175">
            <v>41416</v>
          </cell>
          <cell r="M175" t="str">
            <v>09.15-11-15</v>
          </cell>
          <cell r="N175" t="str">
            <v>Lab. Sistem Tenaga</v>
          </cell>
          <cell r="O175">
            <v>451</v>
          </cell>
          <cell r="Q175">
            <v>31</v>
          </cell>
          <cell r="R175">
            <v>25</v>
          </cell>
          <cell r="S175">
            <v>22</v>
          </cell>
          <cell r="T175">
            <v>1</v>
          </cell>
          <cell r="U175">
            <v>26</v>
          </cell>
        </row>
        <row r="176">
          <cell r="A176">
            <v>172</v>
          </cell>
          <cell r="B176">
            <v>41415</v>
          </cell>
          <cell r="C176" t="str">
            <v>Ririn Bhardiansyah</v>
          </cell>
          <cell r="D176" t="str">
            <v>F1B006070</v>
          </cell>
          <cell r="E176" t="str">
            <v>Peluang Hemat Energi Pada Hotel Kelas Melati</v>
          </cell>
          <cell r="F176" t="str">
            <v>Ida Bagus Fery Citarsa, S.T., M.T.</v>
          </cell>
          <cell r="G176" t="str">
            <v>Sultan, S.T., M.T.</v>
          </cell>
          <cell r="H176" t="str">
            <v>Rosmaliati, S.T., M.T.</v>
          </cell>
          <cell r="I176" t="str">
            <v>I Made Ari Nrartha, S.T., M.T.</v>
          </cell>
          <cell r="J176" t="str">
            <v>Supriyatna, S.T., M.T.</v>
          </cell>
          <cell r="K176" t="str">
            <v>Jum'at</v>
          </cell>
          <cell r="L176">
            <v>41418</v>
          </cell>
          <cell r="M176" t="str">
            <v>07:30-09:30</v>
          </cell>
          <cell r="N176" t="str">
            <v>Lab. Sistem Tenaga</v>
          </cell>
          <cell r="O176">
            <v>465</v>
          </cell>
          <cell r="Q176">
            <v>12</v>
          </cell>
          <cell r="R176">
            <v>5</v>
          </cell>
          <cell r="S176">
            <v>16</v>
          </cell>
          <cell r="T176">
            <v>25</v>
          </cell>
          <cell r="U176">
            <v>2</v>
          </cell>
        </row>
        <row r="177">
          <cell r="A177">
            <v>173</v>
          </cell>
          <cell r="B177">
            <v>41415</v>
          </cell>
          <cell r="C177" t="str">
            <v>Muhammad Rohmadanyah</v>
          </cell>
          <cell r="D177" t="str">
            <v>F1B006061</v>
          </cell>
          <cell r="E177" t="str">
            <v>Rancangan Bangunan Prototype Mobile Robot Pemindah Barang Warna Obyek Menggunakan Paket Sensor Photodiode Dan Light Emitting Diode Berbasis Mikrokontroller Keluarga AVR ATMEGA</v>
          </cell>
          <cell r="F177" t="str">
            <v>I Made Budi Suksmadana, S.T., M.T.</v>
          </cell>
          <cell r="G177" t="str">
            <v>Syafarudin Ch, S.T., M.T.</v>
          </cell>
          <cell r="H177" t="str">
            <v>Paniran, S.T., M.T.</v>
          </cell>
          <cell r="I177" t="str">
            <v>Giri Wahyu Wiriasto, S.T., M.T.</v>
          </cell>
          <cell r="J177" t="e">
            <v>#N/A</v>
          </cell>
          <cell r="K177" t="str">
            <v>Senin</v>
          </cell>
          <cell r="L177">
            <v>41421</v>
          </cell>
          <cell r="M177" t="str">
            <v>09:30-11:30</v>
          </cell>
          <cell r="N177" t="str">
            <v>Lab. Elka &amp; Digital</v>
          </cell>
          <cell r="O177">
            <v>466</v>
          </cell>
          <cell r="Q177">
            <v>24</v>
          </cell>
          <cell r="R177">
            <v>4</v>
          </cell>
          <cell r="S177">
            <v>28</v>
          </cell>
          <cell r="T177">
            <v>41</v>
          </cell>
          <cell r="U177" t="str">
            <v>-</v>
          </cell>
        </row>
        <row r="178">
          <cell r="A178">
            <v>174</v>
          </cell>
          <cell r="B178">
            <v>41417</v>
          </cell>
          <cell r="C178" t="str">
            <v>Ahmad Zafrullah M</v>
          </cell>
          <cell r="D178" t="str">
            <v>F1B008004</v>
          </cell>
          <cell r="E178" t="str">
            <v>Mesin Pencari Menggunakan Web Bot Agent Berbasis Jade</v>
          </cell>
          <cell r="F178" t="str">
            <v>I B K Widiartha, S.T., M.T.</v>
          </cell>
          <cell r="G178" t="str">
            <v>Dr. Misbahuddin, S.T., M.T.</v>
          </cell>
          <cell r="H178" t="str">
            <v>Ir. Sri Endang Anjarwani, M.Kom.</v>
          </cell>
          <cell r="I178" t="str">
            <v>Giri Wahyu Wiriasto, S.T., M.T.</v>
          </cell>
          <cell r="J178" t="e">
            <v>#N/A</v>
          </cell>
          <cell r="K178" t="str">
            <v>Selasa</v>
          </cell>
          <cell r="L178">
            <v>41422</v>
          </cell>
          <cell r="M178" t="str">
            <v>11.15-13.15</v>
          </cell>
          <cell r="N178" t="str">
            <v>Lab. Komputer</v>
          </cell>
          <cell r="O178">
            <v>472</v>
          </cell>
          <cell r="Q178">
            <v>27</v>
          </cell>
          <cell r="R178">
            <v>7</v>
          </cell>
          <cell r="S178">
            <v>38</v>
          </cell>
          <cell r="T178">
            <v>41</v>
          </cell>
          <cell r="U178" t="str">
            <v>-</v>
          </cell>
        </row>
        <row r="179">
          <cell r="A179">
            <v>175</v>
          </cell>
          <cell r="B179">
            <v>41418</v>
          </cell>
          <cell r="C179" t="str">
            <v>Heri Irawan</v>
          </cell>
          <cell r="D179" t="str">
            <v>F1B008066</v>
          </cell>
          <cell r="E179" t="str">
            <v>Rancang Bangun Sistem Transfer Daya Listrik Nirkabel Menggunakan Prinsip Induksi dan Resonansi Magnetik</v>
          </cell>
          <cell r="F179" t="str">
            <v>Dr.rer.nat. Teti Zubaidah, S.T., M.T.</v>
          </cell>
          <cell r="G179" t="str">
            <v>I Made Budi Suksmadana, S.T., M.T.</v>
          </cell>
          <cell r="H179" t="str">
            <v>Sultan, S.T., M.T.</v>
          </cell>
          <cell r="I179" t="str">
            <v>Abdul Natsir, S.T., M.T.</v>
          </cell>
          <cell r="J179" t="str">
            <v>Paniran, S.T., M.T.</v>
          </cell>
          <cell r="K179" t="str">
            <v>Rabu</v>
          </cell>
          <cell r="L179">
            <v>41423</v>
          </cell>
          <cell r="M179" t="str">
            <v>11.15-13.15</v>
          </cell>
          <cell r="N179" t="str">
            <v>Lab. Sistem Tenaga</v>
          </cell>
          <cell r="O179">
            <v>474</v>
          </cell>
          <cell r="Q179">
            <v>22</v>
          </cell>
          <cell r="R179">
            <v>24</v>
          </cell>
          <cell r="S179">
            <v>5</v>
          </cell>
          <cell r="T179">
            <v>14</v>
          </cell>
          <cell r="U179">
            <v>28</v>
          </cell>
        </row>
        <row r="180">
          <cell r="A180">
            <v>176</v>
          </cell>
          <cell r="B180">
            <v>41456</v>
          </cell>
          <cell r="C180" t="str">
            <v>Titin Utari</v>
          </cell>
          <cell r="D180" t="str">
            <v>F1B008071</v>
          </cell>
          <cell r="E180" t="str">
            <v>Evaluasi Efisiensi Eksergetik Panel Fotovoltaik (PV) dengan Pengkondisian di Laboratorium Energi baru dan terbarukan Universitas Mataram</v>
          </cell>
          <cell r="F180" t="str">
            <v>Abdul Natsir, S.T., M.T.</v>
          </cell>
          <cell r="G180" t="str">
            <v>Ni Made Seniari, S.T., M.T.</v>
          </cell>
          <cell r="H180" t="str">
            <v>Rosmaliati, S.T., M.T.</v>
          </cell>
          <cell r="I180" t="str">
            <v>Agung Budi Muljono, S.T., M.T.</v>
          </cell>
          <cell r="J180" t="str">
            <v>Ida Bagus Fery Citarsa, S.T., M.T.</v>
          </cell>
          <cell r="K180" t="str">
            <v>Sabtu</v>
          </cell>
          <cell r="L180">
            <v>41461</v>
          </cell>
          <cell r="M180" t="str">
            <v>08.00-.10.00</v>
          </cell>
          <cell r="N180" t="str">
            <v>R. Studio</v>
          </cell>
          <cell r="O180">
            <v>579</v>
          </cell>
          <cell r="Q180">
            <v>14</v>
          </cell>
          <cell r="R180">
            <v>1</v>
          </cell>
          <cell r="S180">
            <v>16</v>
          </cell>
          <cell r="T180">
            <v>13</v>
          </cell>
          <cell r="U180">
            <v>12</v>
          </cell>
        </row>
        <row r="181">
          <cell r="A181">
            <v>177</v>
          </cell>
          <cell r="B181">
            <v>41507</v>
          </cell>
          <cell r="C181" t="str">
            <v>Mayzar Annas</v>
          </cell>
          <cell r="D181" t="str">
            <v>F1B008042</v>
          </cell>
          <cell r="E181" t="str">
            <v>Studi Komputasi Paralele dengan Kasus Perhitungan Matriks Besar</v>
          </cell>
          <cell r="F181" t="str">
            <v>I Gede Pasek Suta W., S.T., M.T., D.Eng.</v>
          </cell>
          <cell r="G181" t="str">
            <v>Lalu A. Syamsul Irfan A., S.T., M.Eng.</v>
          </cell>
          <cell r="H181" t="str">
            <v>Dr. Misbahuddin, S.T., M.T.</v>
          </cell>
          <cell r="I181" t="str">
            <v>I B K Widiartha, S.T., M.T.</v>
          </cell>
          <cell r="J181" t="str">
            <v>Ir. Sri Endang Anjarwani, M.Kom.</v>
          </cell>
          <cell r="K181" t="str">
            <v>Senin</v>
          </cell>
          <cell r="L181">
            <v>41512</v>
          </cell>
          <cell r="M181" t="str">
            <v>10.00-12.00</v>
          </cell>
          <cell r="N181" t="str">
            <v>Lab. Jaringan</v>
          </cell>
          <cell r="O181">
            <v>650</v>
          </cell>
          <cell r="Q181">
            <v>30</v>
          </cell>
          <cell r="R181">
            <v>40</v>
          </cell>
          <cell r="S181">
            <v>7</v>
          </cell>
          <cell r="T181">
            <v>27</v>
          </cell>
          <cell r="U181">
            <v>38</v>
          </cell>
        </row>
        <row r="182">
          <cell r="A182">
            <v>178</v>
          </cell>
          <cell r="B182">
            <v>41513</v>
          </cell>
          <cell r="C182" t="str">
            <v>Rochmad Eko Suyudi</v>
          </cell>
          <cell r="D182" t="str">
            <v>F1B008023</v>
          </cell>
          <cell r="E182" t="str">
            <v>Penyiram Tanam pada Miniatur Greenhouse Menggunakan Metode Logika Fuzzy Berbasis Mikrokontroller AVR ATMega32</v>
          </cell>
          <cell r="F182" t="str">
            <v>I Made Budi Suksmadana, S.T., M.T.</v>
          </cell>
          <cell r="G182" t="str">
            <v>Syafarudin Ch, S.T., M.T.</v>
          </cell>
          <cell r="H182" t="str">
            <v>Paniran, S.T., M.T.</v>
          </cell>
          <cell r="I182" t="str">
            <v>Muhamad Irwan, S.T., M.T.</v>
          </cell>
          <cell r="J182" t="str">
            <v>I Nyoman Wahyu S., S.T., MSc., Ph.D.</v>
          </cell>
          <cell r="K182" t="str">
            <v>Sabtu</v>
          </cell>
          <cell r="L182">
            <v>41517</v>
          </cell>
          <cell r="M182" t="str">
            <v>10.00-12.00</v>
          </cell>
          <cell r="N182" t="str">
            <v>Lab. Elka &amp; Digital</v>
          </cell>
          <cell r="O182">
            <v>677</v>
          </cell>
          <cell r="Q182">
            <v>24</v>
          </cell>
          <cell r="R182">
            <v>4</v>
          </cell>
          <cell r="S182">
            <v>28</v>
          </cell>
          <cell r="T182">
            <v>39</v>
          </cell>
          <cell r="U182">
            <v>8</v>
          </cell>
        </row>
        <row r="183">
          <cell r="A183">
            <v>179</v>
          </cell>
          <cell r="B183">
            <v>41513</v>
          </cell>
          <cell r="C183" t="str">
            <v>Ramaditia DS</v>
          </cell>
          <cell r="D183" t="str">
            <v>F1B008011</v>
          </cell>
          <cell r="E183" t="str">
            <v>Monitoring dan Filter Situs Pornografi pada Proxy Server Squid Menggunakan Naive Bayes Classifier (NBC) Berbasis JADE (Java Agent Development Framework)</v>
          </cell>
          <cell r="F183" t="str">
            <v>Heri Wijayanto, S.T., M.T.</v>
          </cell>
          <cell r="G183" t="str">
            <v>Dr. Misbahuddin, S.T., M.T.</v>
          </cell>
          <cell r="H183" t="str">
            <v>I Gede Pasek Suta W., S.T., M.T., D.Eng.</v>
          </cell>
          <cell r="I183" t="str">
            <v>Lalu A. Syamsul Irfan A., S.T., M.Eng.</v>
          </cell>
          <cell r="J183" t="str">
            <v>Giri Wahyu Wiriasto, S.T., M.T.</v>
          </cell>
          <cell r="K183" t="str">
            <v>Senin</v>
          </cell>
          <cell r="L183">
            <v>41519</v>
          </cell>
          <cell r="M183" t="str">
            <v>10.00-12.00</v>
          </cell>
          <cell r="N183" t="str">
            <v>Lab. Jaringan</v>
          </cell>
          <cell r="O183">
            <v>678</v>
          </cell>
          <cell r="Q183">
            <v>32</v>
          </cell>
          <cell r="R183">
            <v>7</v>
          </cell>
          <cell r="S183">
            <v>30</v>
          </cell>
          <cell r="T183">
            <v>40</v>
          </cell>
          <cell r="U183">
            <v>41</v>
          </cell>
        </row>
        <row r="184">
          <cell r="A184">
            <v>180</v>
          </cell>
          <cell r="B184">
            <v>41545</v>
          </cell>
          <cell r="C184" t="str">
            <v>A.M. BAYHAQI USMAN</v>
          </cell>
          <cell r="D184" t="str">
            <v>F1B009045</v>
          </cell>
          <cell r="E184" t="str">
            <v>Perencanaan Energi Daerah Dengan Mempertimbangkan Aksi Mitigasi untuk Penurunan Emisi GRK Sektor Energi di Provinsi NTB 2011-2015</v>
          </cell>
          <cell r="F184" t="str">
            <v>Rosmaliati, S.T., M.T.</v>
          </cell>
          <cell r="G184" t="str">
            <v>Ida Bagus Fery Citarsa, S.T., M.T.</v>
          </cell>
          <cell r="H184" t="str">
            <v>Abdul Natsir, S.T., M.T.</v>
          </cell>
          <cell r="I184" t="str">
            <v>Ni Made Seniari, S.T., M.T.</v>
          </cell>
          <cell r="J184" t="e">
            <v>#N/A</v>
          </cell>
          <cell r="K184" t="str">
            <v>Kamis</v>
          </cell>
          <cell r="L184">
            <v>41550</v>
          </cell>
          <cell r="M184" t="str">
            <v>09.15-11-15</v>
          </cell>
          <cell r="N184" t="str">
            <v>Lab. Sistem Tenaga</v>
          </cell>
          <cell r="O184">
            <v>967</v>
          </cell>
          <cell r="Q184">
            <v>16</v>
          </cell>
          <cell r="R184">
            <v>12</v>
          </cell>
          <cell r="S184">
            <v>14</v>
          </cell>
          <cell r="T184">
            <v>1</v>
          </cell>
          <cell r="U184" t="str">
            <v>-</v>
          </cell>
        </row>
        <row r="185">
          <cell r="A185">
            <v>181</v>
          </cell>
          <cell r="B185">
            <v>41569</v>
          </cell>
          <cell r="C185" t="str">
            <v>Murdiansyah</v>
          </cell>
          <cell r="D185" t="str">
            <v>F1B007058</v>
          </cell>
          <cell r="E185" t="str">
            <v>Rancang Bangun Prototype Sistem Pemanggang Kue (Oven) Otomatis dengan Menggunakan Mikrokontroler AVR ATMEGA 8535</v>
          </cell>
          <cell r="F185" t="str">
            <v>Paniran, S.T., M.T.</v>
          </cell>
          <cell r="G185" t="str">
            <v>Lalu A. Syamsul Irfan A., S.T., M.Eng.</v>
          </cell>
          <cell r="H185" t="str">
            <v>I Made Budi Suksmadana, S.T., M.T.</v>
          </cell>
          <cell r="I185" t="str">
            <v>I Ketut Wiryajati, S.T., M.T.</v>
          </cell>
          <cell r="J185" t="str">
            <v>Giri Wahyu Wiriasto, S.T., M.T.</v>
          </cell>
          <cell r="K185" t="str">
            <v>Jum'at</v>
          </cell>
          <cell r="L185">
            <v>41572</v>
          </cell>
          <cell r="M185" t="str">
            <v>08.00-10.00</v>
          </cell>
          <cell r="N185" t="str">
            <v>Lab. Elka &amp; Digital</v>
          </cell>
          <cell r="O185">
            <v>821</v>
          </cell>
          <cell r="Q185">
            <v>28</v>
          </cell>
          <cell r="R185">
            <v>40</v>
          </cell>
          <cell r="S185">
            <v>24</v>
          </cell>
          <cell r="T185">
            <v>3</v>
          </cell>
          <cell r="U185">
            <v>41</v>
          </cell>
        </row>
        <row r="186">
          <cell r="A186">
            <v>182</v>
          </cell>
          <cell r="B186">
            <v>41569</v>
          </cell>
          <cell r="C186" t="str">
            <v>Sukma Pramudya</v>
          </cell>
          <cell r="D186" t="str">
            <v>F1B008025</v>
          </cell>
          <cell r="E186" t="str">
            <v>Rancang Bangun Prototipe Motor Piston Menggunakan Solenoid</v>
          </cell>
          <cell r="F186" t="str">
            <v>Paniran, S.T., M.T.</v>
          </cell>
          <cell r="G186" t="str">
            <v>Ida Bagus Fery Citarsa, S.T., M.T.</v>
          </cell>
          <cell r="H186" t="str">
            <v>I Made Budi Suksmadana, S.T., M.T.</v>
          </cell>
          <cell r="I186" t="str">
            <v>Dr. I Made Ginarsa, S.T., M.T.</v>
          </cell>
          <cell r="J186" t="str">
            <v>Syafarudin Ch, S.T., M.T.</v>
          </cell>
          <cell r="K186" t="str">
            <v>Sabtu</v>
          </cell>
          <cell r="L186">
            <v>41573</v>
          </cell>
          <cell r="M186" t="str">
            <v>08.00-10.00</v>
          </cell>
          <cell r="N186" t="str">
            <v>Lab. Elka &amp; Digital</v>
          </cell>
          <cell r="O186">
            <v>822</v>
          </cell>
          <cell r="Q186">
            <v>28</v>
          </cell>
          <cell r="R186">
            <v>12</v>
          </cell>
          <cell r="S186">
            <v>24</v>
          </cell>
          <cell r="T186">
            <v>26</v>
          </cell>
          <cell r="U186">
            <v>4</v>
          </cell>
        </row>
        <row r="187">
          <cell r="A187">
            <v>183</v>
          </cell>
          <cell r="B187">
            <v>41569</v>
          </cell>
          <cell r="C187" t="str">
            <v>INDRA SASMITA</v>
          </cell>
          <cell r="D187" t="str">
            <v>F1B009027</v>
          </cell>
          <cell r="E187" t="str">
            <v>Penentuan Lokasi Distributed Generator (DG) Berdasarkan Faktor Sensitivitas Rugi-rugi dan Kapasitas Optimal Menggunakan Metode Artificial Bee Colony (ABC)</v>
          </cell>
          <cell r="F187" t="str">
            <v>Agung Budi Muljono, S.T., M.T.</v>
          </cell>
          <cell r="G187" t="str">
            <v>I Made Ari Nrartha, S.T., M.T.</v>
          </cell>
          <cell r="H187" t="str">
            <v>Rosmaliati, S.T., M.T.</v>
          </cell>
          <cell r="I187" t="str">
            <v>Sultan, S.T., M.T.</v>
          </cell>
          <cell r="J187" t="str">
            <v>Dr. I Made Ginarsa, S.T., M.T.</v>
          </cell>
          <cell r="K187" t="str">
            <v>Sabtu</v>
          </cell>
          <cell r="L187">
            <v>41573</v>
          </cell>
          <cell r="M187" t="str">
            <v>10.00-12.00</v>
          </cell>
          <cell r="N187" t="str">
            <v>Lab. Sistem Tenaga</v>
          </cell>
          <cell r="O187">
            <v>823</v>
          </cell>
          <cell r="Q187">
            <v>13</v>
          </cell>
          <cell r="R187">
            <v>25</v>
          </cell>
          <cell r="S187">
            <v>16</v>
          </cell>
          <cell r="T187">
            <v>5</v>
          </cell>
          <cell r="U187">
            <v>26</v>
          </cell>
        </row>
        <row r="188">
          <cell r="A188">
            <v>184</v>
          </cell>
          <cell r="B188">
            <v>41569</v>
          </cell>
          <cell r="C188" t="str">
            <v>WILDAN FAISAL HARHARAH</v>
          </cell>
          <cell r="D188" t="str">
            <v>F1B009009</v>
          </cell>
          <cell r="E188" t="str">
            <v>Penempatan Optimal Kapasitor dan Optimasi Penentuan Kapasitasnya pada Saluran Distribusi Primer Menggunakan Artificial Bee Colony (ABC)</v>
          </cell>
          <cell r="F188" t="str">
            <v>I Made Ari Nrartha, S.T., M.T.</v>
          </cell>
          <cell r="G188" t="str">
            <v>Supriyatna, S.T., M.T.</v>
          </cell>
          <cell r="H188" t="str">
            <v>Ni Made Seniari, S.T., M.T.</v>
          </cell>
          <cell r="I188" t="str">
            <v>Abdul Natsir, S.T., M.T.</v>
          </cell>
          <cell r="J188" t="e">
            <v>#N/A</v>
          </cell>
          <cell r="K188" t="str">
            <v>Senin</v>
          </cell>
          <cell r="L188">
            <v>41575</v>
          </cell>
          <cell r="M188" t="str">
            <v>10.00-12.00</v>
          </cell>
          <cell r="N188" t="str">
            <v>Lab. Sistem Tenaga</v>
          </cell>
          <cell r="O188">
            <v>824</v>
          </cell>
          <cell r="Q188">
            <v>25</v>
          </cell>
          <cell r="R188">
            <v>2</v>
          </cell>
          <cell r="S188">
            <v>1</v>
          </cell>
          <cell r="T188">
            <v>14</v>
          </cell>
          <cell r="U188" t="str">
            <v>-</v>
          </cell>
        </row>
        <row r="189">
          <cell r="A189">
            <v>185</v>
          </cell>
          <cell r="B189">
            <v>41575</v>
          </cell>
          <cell r="C189" t="str">
            <v>Firman Adidaya</v>
          </cell>
          <cell r="D189" t="str">
            <v>F1B006025</v>
          </cell>
          <cell r="E189" t="str">
            <v>Teknik Penyisipan Tanda Tangan Digital Schorr Berbasis DCT (Discrete Cosing Transform) pada Sinyal Audio Digital</v>
          </cell>
          <cell r="F189" t="str">
            <v>Dr. Rismon H. Sianipar, S.T., M.Eng.</v>
          </cell>
          <cell r="G189" t="e">
            <v>#N/A</v>
          </cell>
          <cell r="H189" t="str">
            <v>I Made Budi Suksmadana, S.T., M.T.</v>
          </cell>
          <cell r="I189" t="str">
            <v>Supriono, S.T., M.T.</v>
          </cell>
          <cell r="J189" t="e">
            <v>#N/A</v>
          </cell>
          <cell r="K189" t="str">
            <v>Kamis</v>
          </cell>
          <cell r="L189">
            <v>41578</v>
          </cell>
          <cell r="M189" t="str">
            <v>10.30-12.30</v>
          </cell>
          <cell r="N189" t="str">
            <v>Lab. Jaringan</v>
          </cell>
          <cell r="O189">
            <v>833</v>
          </cell>
          <cell r="Q189">
            <v>33</v>
          </cell>
          <cell r="R189" t="str">
            <v>-</v>
          </cell>
          <cell r="S189">
            <v>24</v>
          </cell>
          <cell r="T189">
            <v>29</v>
          </cell>
          <cell r="U189" t="str">
            <v>-</v>
          </cell>
        </row>
        <row r="190">
          <cell r="A190">
            <v>186</v>
          </cell>
          <cell r="B190">
            <v>41576</v>
          </cell>
          <cell r="C190" t="str">
            <v>M. Ghazali</v>
          </cell>
          <cell r="D190" t="str">
            <v>F1B006050</v>
          </cell>
          <cell r="E190" t="str">
            <v>Prediksi Nilai Kurs Dollar Terlahadap Rupiah Menggunakan Filter Optimum Wiener</v>
          </cell>
          <cell r="F190" t="str">
            <v>Dr. Rismon H. Sianipar, S.T., M.Eng.</v>
          </cell>
          <cell r="G190" t="e">
            <v>#N/A</v>
          </cell>
          <cell r="H190" t="str">
            <v>I Ketut Wiryajati, S.T., M.T.</v>
          </cell>
          <cell r="I190" t="str">
            <v>Bulkis Kanata, S.T., M.T.</v>
          </cell>
          <cell r="J190" t="e">
            <v>#N/A</v>
          </cell>
          <cell r="K190" t="str">
            <v>Jum'at</v>
          </cell>
          <cell r="L190">
            <v>41548</v>
          </cell>
          <cell r="M190" t="str">
            <v>08.00-10.00</v>
          </cell>
          <cell r="N190" t="str">
            <v>Lab. Jaringan</v>
          </cell>
          <cell r="O190">
            <v>840</v>
          </cell>
          <cell r="Q190">
            <v>33</v>
          </cell>
          <cell r="R190" t="str">
            <v>-</v>
          </cell>
          <cell r="S190">
            <v>3</v>
          </cell>
          <cell r="T190">
            <v>21</v>
          </cell>
          <cell r="U190" t="str">
            <v>-</v>
          </cell>
        </row>
        <row r="191">
          <cell r="A191">
            <v>187</v>
          </cell>
          <cell r="B191">
            <v>41584</v>
          </cell>
          <cell r="C191" t="str">
            <v>Adriansyah Eko S.</v>
          </cell>
          <cell r="D191" t="str">
            <v>F1B008053</v>
          </cell>
          <cell r="E191" t="str">
            <v>Rancang Bangun Prototype Motor Menggunakan Magnet Permanen Model Silinder Metode Halbach Array</v>
          </cell>
          <cell r="F191" t="str">
            <v>Ida Bagus Fery Citarsa, S.T., M.T.</v>
          </cell>
          <cell r="G191" t="str">
            <v>Paniran, S.T., M.T.</v>
          </cell>
          <cell r="H191" t="str">
            <v>Ni Made Seniari, S.T., M.T.</v>
          </cell>
          <cell r="I191" t="str">
            <v>I Ketut Wiryajati, S.T., M.T.</v>
          </cell>
          <cell r="J191" t="str">
            <v>Abdul Natsir, S.T., M.T.</v>
          </cell>
          <cell r="K191" t="str">
            <v>Selasa</v>
          </cell>
          <cell r="L191">
            <v>41590</v>
          </cell>
          <cell r="M191" t="str">
            <v>09.30-11.30</v>
          </cell>
          <cell r="N191" t="str">
            <v>Lab. Elka &amp; Digital</v>
          </cell>
          <cell r="O191">
            <v>862</v>
          </cell>
          <cell r="Q191">
            <v>12</v>
          </cell>
          <cell r="R191">
            <v>28</v>
          </cell>
          <cell r="S191">
            <v>1</v>
          </cell>
          <cell r="T191">
            <v>3</v>
          </cell>
          <cell r="U191">
            <v>14</v>
          </cell>
        </row>
        <row r="192">
          <cell r="A192">
            <v>188</v>
          </cell>
          <cell r="B192">
            <v>41589</v>
          </cell>
          <cell r="C192" t="str">
            <v>Farid Fadillah</v>
          </cell>
          <cell r="D192" t="str">
            <v>F1B007020</v>
          </cell>
          <cell r="E192" t="str">
            <v>Rancang Bangun Sistem Pengunci Pintu Otomatis Menggunakan Pendeteksi Getaran Ketukan Berbasis Mikrokontroler ATMEga328P</v>
          </cell>
          <cell r="F192" t="str">
            <v>Paniran, S.T., M.T.</v>
          </cell>
          <cell r="G192" t="str">
            <v>Giri Wahyu Wiriasto, S.T., M.T.</v>
          </cell>
          <cell r="H192" t="str">
            <v>Syafarudin Ch, S.T., M.T.</v>
          </cell>
          <cell r="I192" t="str">
            <v>I Made Budi Suksmadana, S.T., M.T.</v>
          </cell>
          <cell r="J192" t="str">
            <v>Muhamad Irwan, S.T., M.T.</v>
          </cell>
          <cell r="K192" t="str">
            <v>Kamis</v>
          </cell>
          <cell r="L192">
            <v>41592</v>
          </cell>
          <cell r="M192" t="str">
            <v>09.30-11.30</v>
          </cell>
          <cell r="N192" t="str">
            <v>Lab. Elka &amp; Digital</v>
          </cell>
          <cell r="O192">
            <v>873</v>
          </cell>
          <cell r="Q192">
            <v>28</v>
          </cell>
          <cell r="R192">
            <v>41</v>
          </cell>
          <cell r="S192">
            <v>4</v>
          </cell>
          <cell r="T192">
            <v>24</v>
          </cell>
          <cell r="U192">
            <v>39</v>
          </cell>
        </row>
        <row r="193">
          <cell r="A193">
            <v>189</v>
          </cell>
          <cell r="B193">
            <v>41590</v>
          </cell>
          <cell r="C193" t="str">
            <v>Khurniawan Eko S</v>
          </cell>
          <cell r="D193" t="str">
            <v>F1B008073</v>
          </cell>
          <cell r="E193" t="str">
            <v>Perancangan Network Monitoring Tools Menggunakan Autonomous Agent JAVA</v>
          </cell>
          <cell r="F193" t="str">
            <v>I B K Widiartha, S.T., M.T.</v>
          </cell>
          <cell r="G193" t="str">
            <v>Lalu A. Syamsul Irfan A., S.T., M.Eng.</v>
          </cell>
          <cell r="H193" t="str">
            <v>I Gede Pasek Suta W., S.T., M.T., D.Eng.</v>
          </cell>
          <cell r="I193" t="str">
            <v>Giri Wahyu Wiriasto, S.T., M.T.</v>
          </cell>
          <cell r="J193" t="str">
            <v>Dr. Misbahuddin, S.T., M.T.</v>
          </cell>
          <cell r="K193" t="str">
            <v>Senin</v>
          </cell>
          <cell r="L193">
            <v>41596</v>
          </cell>
          <cell r="M193" t="str">
            <v>13.00-15.00</v>
          </cell>
          <cell r="N193" t="str">
            <v>Lab. Jaringan</v>
          </cell>
          <cell r="O193">
            <v>879</v>
          </cell>
          <cell r="Q193">
            <v>27</v>
          </cell>
          <cell r="R193">
            <v>40</v>
          </cell>
          <cell r="S193">
            <v>30</v>
          </cell>
          <cell r="T193">
            <v>41</v>
          </cell>
          <cell r="U193">
            <v>7</v>
          </cell>
        </row>
        <row r="194">
          <cell r="A194">
            <v>190</v>
          </cell>
          <cell r="B194">
            <v>41597</v>
          </cell>
          <cell r="C194" t="str">
            <v>Nina Suhari</v>
          </cell>
          <cell r="D194" t="str">
            <v>F1B006065</v>
          </cell>
          <cell r="E194" t="str">
            <v>Rancang Bangun Sistem Informasi Pelayanan Kepegawaian (SIPEGA) pada Badan Kepegawaian Pendidikan dan Pelatihan Kabupaten Sumbawa Barat Berbasis Website dan SMS Gateway</v>
          </cell>
          <cell r="F194" t="str">
            <v>Dr. Misbahuddin, S.T., M.T.</v>
          </cell>
          <cell r="G194" t="str">
            <v>I B K Widiartha, S.T., M.T.</v>
          </cell>
          <cell r="H194" t="str">
            <v>I Gede Pasek Suta W., S.T., M.T., D.Eng.</v>
          </cell>
          <cell r="I194" t="str">
            <v>Ir. Sri Endang Anjarwani, M.Kom.</v>
          </cell>
          <cell r="J194" t="e">
            <v>#N/A</v>
          </cell>
          <cell r="K194" t="str">
            <v>Sabtu</v>
          </cell>
          <cell r="L194">
            <v>41601</v>
          </cell>
          <cell r="M194" t="str">
            <v>13.00-15.00</v>
          </cell>
          <cell r="N194" t="str">
            <v>Lab. Jaringan</v>
          </cell>
          <cell r="O194">
            <v>893</v>
          </cell>
          <cell r="Q194">
            <v>7</v>
          </cell>
          <cell r="R194">
            <v>27</v>
          </cell>
          <cell r="S194">
            <v>30</v>
          </cell>
          <cell r="T194">
            <v>38</v>
          </cell>
          <cell r="U194" t="str">
            <v>-</v>
          </cell>
        </row>
        <row r="195">
          <cell r="A195">
            <v>191</v>
          </cell>
          <cell r="B195">
            <v>41598</v>
          </cell>
          <cell r="C195" t="str">
            <v>RENI PUSPITA SARI</v>
          </cell>
          <cell r="D195" t="str">
            <v>F1B009049</v>
          </cell>
          <cell r="E195" t="str">
            <v>Analisis "Shading Effect" Terhadap Unjuk Kerja Sistem Fotovoltaik</v>
          </cell>
          <cell r="F195" t="str">
            <v>Abdul Natsir, S.T., M.T.</v>
          </cell>
          <cell r="G195" t="str">
            <v>Ida Bagus Fery Citarsa, S.T., M.T.</v>
          </cell>
          <cell r="H195" t="str">
            <v>Agung Budi Muljono, S.T., M.T.</v>
          </cell>
          <cell r="I195" t="str">
            <v>I Made Ari Nrartha, S.T., M.T.</v>
          </cell>
          <cell r="J195" t="str">
            <v>Supriyatna, S.T., M.T.</v>
          </cell>
          <cell r="K195" t="str">
            <v>Sabtu</v>
          </cell>
          <cell r="L195">
            <v>41601</v>
          </cell>
          <cell r="M195" t="str">
            <v>08.00-10.00</v>
          </cell>
          <cell r="N195" t="str">
            <v>R. B2-04 (Eks R. D2)</v>
          </cell>
          <cell r="O195">
            <v>894</v>
          </cell>
          <cell r="Q195">
            <v>14</v>
          </cell>
          <cell r="R195">
            <v>12</v>
          </cell>
          <cell r="S195">
            <v>13</v>
          </cell>
          <cell r="T195">
            <v>25</v>
          </cell>
          <cell r="U195">
            <v>2</v>
          </cell>
        </row>
        <row r="196">
          <cell r="A196">
            <v>192</v>
          </cell>
          <cell r="B196">
            <v>41605</v>
          </cell>
          <cell r="C196" t="str">
            <v>Rachmi Hidayati</v>
          </cell>
          <cell r="D196" t="str">
            <v>F1B008018</v>
          </cell>
          <cell r="E196" t="str">
            <v>Perancangan Sistem Pengelolaan Parkir Kendaraan Bermotor dengan Sensor Radio Frequency Identification (RFID) Terpadu</v>
          </cell>
          <cell r="F196" t="str">
            <v>I Made Budi Suksmadana, S.T., M.T.</v>
          </cell>
          <cell r="G196" t="str">
            <v>I B K Widiartha, S.T., M.T.</v>
          </cell>
          <cell r="H196" t="str">
            <v>Syafarudin Ch, S.T., M.T.</v>
          </cell>
          <cell r="I196" t="str">
            <v>Giri Wahyu Wiriasto, S.T., M.T.</v>
          </cell>
          <cell r="J196" t="str">
            <v>Muhamad Irwan, S.T., M.T.</v>
          </cell>
          <cell r="K196" t="str">
            <v>Sabtu</v>
          </cell>
          <cell r="L196">
            <v>41608</v>
          </cell>
          <cell r="M196" t="str">
            <v>08.00-10.00</v>
          </cell>
          <cell r="N196" t="str">
            <v>R. B2-04 (Eks R. D2)</v>
          </cell>
          <cell r="O196">
            <v>910</v>
          </cell>
          <cell r="Q196">
            <v>24</v>
          </cell>
          <cell r="R196">
            <v>27</v>
          </cell>
          <cell r="S196">
            <v>4</v>
          </cell>
          <cell r="T196">
            <v>41</v>
          </cell>
          <cell r="U196">
            <v>39</v>
          </cell>
        </row>
        <row r="197">
          <cell r="A197">
            <v>193</v>
          </cell>
          <cell r="B197">
            <v>41605</v>
          </cell>
          <cell r="C197" t="str">
            <v>Rany Zuriatna Utami</v>
          </cell>
          <cell r="D197" t="str">
            <v>F1B006068</v>
          </cell>
          <cell r="E197" t="str">
            <v>Menentukan Luasan Objek Citra menggunakan Teknik Deteksi Tepi</v>
          </cell>
          <cell r="F197" t="str">
            <v>I Made Budi Suksmadana, S.T., M.T.</v>
          </cell>
          <cell r="G197" t="str">
            <v>Bulkis Kanata, S.T., M.T.</v>
          </cell>
          <cell r="H197" t="str">
            <v>Paniran, S.T., M.T.</v>
          </cell>
          <cell r="I197" t="str">
            <v>Syafarudin Ch, S.T., M.T.</v>
          </cell>
          <cell r="J197" t="str">
            <v>Sudi M. Al Sasongko, S.T., M.T.</v>
          </cell>
          <cell r="K197" t="str">
            <v>Sabtu</v>
          </cell>
          <cell r="L197">
            <v>41608</v>
          </cell>
          <cell r="M197" t="str">
            <v>10.00-12.00</v>
          </cell>
          <cell r="N197" t="str">
            <v>R. B2-04 (Eks R. D2)</v>
          </cell>
          <cell r="O197">
            <v>911</v>
          </cell>
          <cell r="Q197">
            <v>24</v>
          </cell>
          <cell r="R197">
            <v>21</v>
          </cell>
          <cell r="S197">
            <v>28</v>
          </cell>
          <cell r="T197">
            <v>4</v>
          </cell>
          <cell r="U197">
            <v>6</v>
          </cell>
        </row>
        <row r="198">
          <cell r="A198">
            <v>194</v>
          </cell>
          <cell r="B198">
            <v>41632</v>
          </cell>
          <cell r="C198" t="str">
            <v>Imam Takharruby</v>
          </cell>
          <cell r="D198" t="str">
            <v>F1B008031</v>
          </cell>
          <cell r="E198" t="str">
            <v>Perbaikan Stabilitas Dinamik Menggunakan Power System Stabilizer (PSS) Berbasis Adaptive Neuro-Fuzzy Inference System (ANFIS) pada Sistem Multi Mesin</v>
          </cell>
          <cell r="F198" t="str">
            <v>Dr. I Made Ginarsa, S.T., M.T.</v>
          </cell>
          <cell r="G198" t="str">
            <v>Agung Budi Muljono, S.T., M.T.</v>
          </cell>
          <cell r="H198" t="str">
            <v>I Nyoman Wahyu S., S.T., MSc., Ph.D.</v>
          </cell>
          <cell r="I198" t="str">
            <v>I Made Ari Nrartha, S.T., M.T.</v>
          </cell>
          <cell r="J198" t="str">
            <v>Supriono, S.T., M.T.</v>
          </cell>
          <cell r="K198" t="str">
            <v>Selasa</v>
          </cell>
          <cell r="L198">
            <v>41639</v>
          </cell>
          <cell r="M198" t="str">
            <v>09.30-11.30</v>
          </cell>
          <cell r="N198" t="str">
            <v>Lab. Sistem Tenaga</v>
          </cell>
          <cell r="O198">
            <v>952</v>
          </cell>
          <cell r="Q198">
            <v>26</v>
          </cell>
          <cell r="R198">
            <v>13</v>
          </cell>
          <cell r="S198">
            <v>8</v>
          </cell>
          <cell r="T198">
            <v>25</v>
          </cell>
          <cell r="U198">
            <v>29</v>
          </cell>
        </row>
        <row r="199">
          <cell r="A199">
            <v>195</v>
          </cell>
          <cell r="B199">
            <v>41650</v>
          </cell>
          <cell r="C199" t="str">
            <v>Sari Ismi Wardani</v>
          </cell>
          <cell r="D199" t="str">
            <v>F1B008014</v>
          </cell>
          <cell r="E199" t="str">
            <v>Sistem Pendukung Keputusan Untuk Menentukan Bidang Keahlian Mahasiswa Berbasis Bayesian Network di Jurusan Teknik Elektro Fakultas Teknik Unram</v>
          </cell>
          <cell r="F199" t="str">
            <v>Heri Wijayanto, S.T., M.T.</v>
          </cell>
          <cell r="G199" t="str">
            <v>Dr. Misbahuddin, S.T., M.T.</v>
          </cell>
          <cell r="H199" t="str">
            <v>I B K Widiartha, S.T., M.T.</v>
          </cell>
          <cell r="I199" t="str">
            <v>Ir. Sri Endang Anjarwani, M.Kom.</v>
          </cell>
          <cell r="J199" t="str">
            <v>Lalu A. Syamsul Irfan A., S.T., M.Eng.</v>
          </cell>
          <cell r="K199" t="str">
            <v>Rabu</v>
          </cell>
          <cell r="L199">
            <v>41654</v>
          </cell>
          <cell r="M199" t="str">
            <v>08.00-10.00</v>
          </cell>
          <cell r="N199" t="str">
            <v>Lab. Jaringan</v>
          </cell>
          <cell r="O199">
            <v>12</v>
          </cell>
          <cell r="Q199">
            <v>32</v>
          </cell>
          <cell r="R199">
            <v>7</v>
          </cell>
          <cell r="S199">
            <v>27</v>
          </cell>
          <cell r="T199">
            <v>38</v>
          </cell>
          <cell r="U199">
            <v>40</v>
          </cell>
        </row>
        <row r="200">
          <cell r="A200">
            <v>196</v>
          </cell>
          <cell r="B200">
            <v>41656</v>
          </cell>
          <cell r="C200" t="str">
            <v>Arief T.</v>
          </cell>
          <cell r="D200" t="str">
            <v>F1B008044</v>
          </cell>
          <cell r="E200" t="str">
            <v>Sistem Pendeteksi dan Pencegah Serangan pada Server (Studi Kasus pada Server Fakultas Teknik Universitas Mataram)</v>
          </cell>
          <cell r="F200" t="str">
            <v>I B K Widiartha, S.T., M.T.</v>
          </cell>
          <cell r="G200" t="str">
            <v>Lalu A. Syamsul Irfan A., S.T., M.Eng.</v>
          </cell>
          <cell r="H200" t="str">
            <v>Dr. Misbahuddin, S.T., M.T.</v>
          </cell>
          <cell r="I200" t="str">
            <v>I Gede Pasek Suta W., S.T., M.T., D.Eng.</v>
          </cell>
          <cell r="J200" t="str">
            <v>Giri Wahyu Wiriasto, S.T., M.T.</v>
          </cell>
          <cell r="K200" t="str">
            <v>Rabu</v>
          </cell>
          <cell r="L200">
            <v>41661</v>
          </cell>
          <cell r="M200" t="str">
            <v>08.00-10.00</v>
          </cell>
          <cell r="N200" t="str">
            <v>R. B2-02 (Eks R. Studio)</v>
          </cell>
          <cell r="O200">
            <v>24</v>
          </cell>
          <cell r="Q200">
            <v>27</v>
          </cell>
          <cell r="R200">
            <v>40</v>
          </cell>
          <cell r="S200">
            <v>7</v>
          </cell>
          <cell r="T200">
            <v>30</v>
          </cell>
          <cell r="U200">
            <v>41</v>
          </cell>
        </row>
        <row r="201">
          <cell r="A201">
            <v>197</v>
          </cell>
          <cell r="B201">
            <v>41674</v>
          </cell>
          <cell r="C201" t="str">
            <v>SITI NURMUTMAINNAH</v>
          </cell>
          <cell r="D201" t="str">
            <v>F1B009037</v>
          </cell>
          <cell r="E201" t="str">
            <v>Aplication of Bayesian Network on ITS (Intelligent Tutorial System) to Determine Student Ability Models for Learning Process, In Case of Introducing Java Programming</v>
          </cell>
          <cell r="F201" t="str">
            <v>Heri Wijayanto, S.T., M.T.</v>
          </cell>
          <cell r="G201" t="str">
            <v>I Gede Pasek Suta W., S.T., M.T., D.Eng.</v>
          </cell>
          <cell r="H201" t="str">
            <v>Lalu A. Syamsul Irfan A., S.T., M.Eng.</v>
          </cell>
          <cell r="I201" t="str">
            <v>Dr. Misbahuddin, S.T., M.T.</v>
          </cell>
          <cell r="J201" t="str">
            <v>Ir. Sri Endang Anjarwani, M.Kom.</v>
          </cell>
          <cell r="K201" t="str">
            <v>Jum'at</v>
          </cell>
          <cell r="L201">
            <v>41677</v>
          </cell>
          <cell r="M201" t="str">
            <v>08.00-10.00</v>
          </cell>
          <cell r="N201" t="str">
            <v>R. B2-02 (Eks R. Studio)</v>
          </cell>
          <cell r="O201">
            <v>59</v>
          </cell>
          <cell r="Q201">
            <v>32</v>
          </cell>
          <cell r="R201">
            <v>30</v>
          </cell>
          <cell r="S201">
            <v>40</v>
          </cell>
          <cell r="T201">
            <v>7</v>
          </cell>
          <cell r="U201">
            <v>38</v>
          </cell>
        </row>
        <row r="202">
          <cell r="A202">
            <v>198</v>
          </cell>
          <cell r="B202">
            <v>41680</v>
          </cell>
          <cell r="C202" t="str">
            <v>A.A. ISTRI OKA WIDYA LESTARI</v>
          </cell>
          <cell r="D202" t="str">
            <v>F1B009038</v>
          </cell>
          <cell r="E202" t="str">
            <v>Sistem Pakar Untuk Mendiagnosa Penyakit Anjing pada Kawasan Lombok Barat</v>
          </cell>
          <cell r="F202" t="str">
            <v>Dr. Misbahuddin, S.T., M.T.</v>
          </cell>
          <cell r="G202" t="str">
            <v>I B K Widiartha, S.T., M.T.</v>
          </cell>
          <cell r="H202" t="str">
            <v>Lalu A. Syamsul Irfan A., S.T., M.Eng.</v>
          </cell>
          <cell r="I202" t="str">
            <v>I Gede Pasek Suta W., S.T., M.T., D.Eng.</v>
          </cell>
          <cell r="J202" t="str">
            <v>Giri Wahyu Wiriasto, S.T., M.T.</v>
          </cell>
          <cell r="K202" t="str">
            <v>Kamis</v>
          </cell>
          <cell r="L202">
            <v>41683</v>
          </cell>
          <cell r="M202" t="str">
            <v>09.00-11.00</v>
          </cell>
          <cell r="N202" t="str">
            <v>R. B2-02 (Eks R. Studio)</v>
          </cell>
          <cell r="O202">
            <v>69</v>
          </cell>
          <cell r="Q202">
            <v>7</v>
          </cell>
          <cell r="R202">
            <v>27</v>
          </cell>
          <cell r="S202">
            <v>40</v>
          </cell>
          <cell r="T202">
            <v>30</v>
          </cell>
          <cell r="U202">
            <v>41</v>
          </cell>
        </row>
        <row r="203">
          <cell r="A203">
            <v>199</v>
          </cell>
          <cell r="B203">
            <v>41683</v>
          </cell>
          <cell r="C203" t="str">
            <v>TINA DWI JAYANTI</v>
          </cell>
          <cell r="D203" t="str">
            <v>F1B009007</v>
          </cell>
          <cell r="E203" t="str">
            <v>Sistem Pakar Berbasis Web dalam Menggolongkan Jenis Gangguan Skizofrenia</v>
          </cell>
          <cell r="F203" t="str">
            <v>Dr. Misbahuddin, S.T., M.T.</v>
          </cell>
          <cell r="G203" t="str">
            <v>Lalu A. Syamsul Irfan A., S.T., M.Eng.</v>
          </cell>
          <cell r="H203" t="str">
            <v>I Gede Pasek Suta W., S.T., M.T., D.Eng.</v>
          </cell>
          <cell r="I203" t="str">
            <v>Giri Wahyu Wiriasto, S.T., M.T.</v>
          </cell>
          <cell r="J203" t="str">
            <v>Bulkis Kanata, S.T., M.T.</v>
          </cell>
          <cell r="K203" t="str">
            <v>Selasa</v>
          </cell>
          <cell r="L203">
            <v>41688</v>
          </cell>
          <cell r="M203" t="str">
            <v>08.00-10.00</v>
          </cell>
          <cell r="N203" t="str">
            <v>Lab. Jaringan</v>
          </cell>
          <cell r="O203">
            <v>75</v>
          </cell>
          <cell r="Q203">
            <v>7</v>
          </cell>
          <cell r="R203">
            <v>40</v>
          </cell>
          <cell r="S203">
            <v>30</v>
          </cell>
          <cell r="T203">
            <v>41</v>
          </cell>
          <cell r="U203">
            <v>21</v>
          </cell>
        </row>
        <row r="204">
          <cell r="A204">
            <v>200</v>
          </cell>
          <cell r="B204">
            <v>41694</v>
          </cell>
          <cell r="C204" t="str">
            <v>Ahmad Azhari</v>
          </cell>
          <cell r="D204" t="str">
            <v>F1B006005</v>
          </cell>
          <cell r="E204" t="str">
            <v>Pengaturan Kecepatan Putaran Motor Induksi Menggunakan Mikrokontroler ATMEGA8535</v>
          </cell>
          <cell r="F204" t="str">
            <v>Paniran, S.T., M.T.</v>
          </cell>
          <cell r="G204" t="str">
            <v>Abdul Natsir, S.T., M.T.</v>
          </cell>
          <cell r="H204" t="str">
            <v>Sabar Nababan, S.T., M.T.</v>
          </cell>
          <cell r="I204" t="str">
            <v>Dr. I Made Ginarsa, S.T., M.T.</v>
          </cell>
          <cell r="J204" t="str">
            <v>Giri Wahyu Wiriasto, S.T., M.T.</v>
          </cell>
          <cell r="K204" t="str">
            <v>Kamis</v>
          </cell>
          <cell r="L204">
            <v>41697</v>
          </cell>
          <cell r="M204" t="str">
            <v>08.00-10.00</v>
          </cell>
          <cell r="N204" t="str">
            <v>R. B2-02 (Eks R. Studio)</v>
          </cell>
          <cell r="O204">
            <v>112</v>
          </cell>
          <cell r="Q204">
            <v>28</v>
          </cell>
          <cell r="R204">
            <v>14</v>
          </cell>
          <cell r="S204">
            <v>31</v>
          </cell>
          <cell r="T204">
            <v>26</v>
          </cell>
          <cell r="U204">
            <v>41</v>
          </cell>
        </row>
        <row r="205">
          <cell r="A205">
            <v>201</v>
          </cell>
          <cell r="B205">
            <v>41696</v>
          </cell>
          <cell r="C205" t="str">
            <v>Maulana Suriakin</v>
          </cell>
          <cell r="D205" t="str">
            <v>F1B006057</v>
          </cell>
          <cell r="E205" t="str">
            <v>Ekstraksi Ciri Wajah Manusia Menggunakan Algoritma Principal Component Analysis (PCA) untuk Sistem Pengenalan Wajah</v>
          </cell>
          <cell r="F205" t="str">
            <v>Bulkis Kanata, S.T., M.T.</v>
          </cell>
          <cell r="G205" t="str">
            <v>I Gede Pasek Suta W., S.T., M.T., D.Eng.</v>
          </cell>
          <cell r="H205" t="str">
            <v>Sudi M. Al Sasongko, S.T., M.T.</v>
          </cell>
          <cell r="I205" t="str">
            <v>Abdullah Zainuddin, S.T., M.T.</v>
          </cell>
          <cell r="J205" t="str">
            <v>I B K Widiartha, S.T., M.T.</v>
          </cell>
          <cell r="K205" t="str">
            <v>Jum'at</v>
          </cell>
          <cell r="L205">
            <v>41698</v>
          </cell>
          <cell r="M205" t="str">
            <v>08.00-10.00</v>
          </cell>
          <cell r="N205" t="str">
            <v>R. B2-02 (Eks R. Studio)</v>
          </cell>
          <cell r="O205">
            <v>117</v>
          </cell>
          <cell r="Q205">
            <v>21</v>
          </cell>
          <cell r="R205">
            <v>30</v>
          </cell>
          <cell r="S205">
            <v>6</v>
          </cell>
          <cell r="T205">
            <v>15</v>
          </cell>
          <cell r="U205">
            <v>27</v>
          </cell>
        </row>
        <row r="206">
          <cell r="A206">
            <v>202</v>
          </cell>
          <cell r="B206">
            <v>41696</v>
          </cell>
          <cell r="C206" t="str">
            <v>Susi Susanti</v>
          </cell>
          <cell r="D206" t="str">
            <v>F1B008008</v>
          </cell>
          <cell r="E206" t="str">
            <v>Pengklasifikasian  Warna Kulit Piksel Menggunakan Jaringan Syaraf Tiruan</v>
          </cell>
          <cell r="F206" t="str">
            <v>I Gede Pasek Suta W., S.T., M.T., D.Eng.</v>
          </cell>
          <cell r="G206" t="str">
            <v>Dr. Misbahuddin, S.T., M.T.</v>
          </cell>
          <cell r="H206" t="str">
            <v>Lalu A. Syamsul Irfan A., S.T., M.Eng.</v>
          </cell>
          <cell r="I206" t="str">
            <v>I B K Widiartha, S.T., M.T.</v>
          </cell>
          <cell r="J206" t="e">
            <v>#N/A</v>
          </cell>
          <cell r="K206" t="str">
            <v>Sabtu</v>
          </cell>
          <cell r="L206">
            <v>41699</v>
          </cell>
          <cell r="M206" t="str">
            <v>08.00-10.00</v>
          </cell>
          <cell r="N206" t="str">
            <v>R. B2-02 (Eks R. Studio)</v>
          </cell>
          <cell r="O206">
            <v>118</v>
          </cell>
          <cell r="Q206">
            <v>30</v>
          </cell>
          <cell r="R206">
            <v>7</v>
          </cell>
          <cell r="S206">
            <v>40</v>
          </cell>
          <cell r="T206">
            <v>27</v>
          </cell>
          <cell r="U206" t="str">
            <v>-</v>
          </cell>
        </row>
        <row r="207">
          <cell r="A207">
            <v>203</v>
          </cell>
          <cell r="B207">
            <v>41701</v>
          </cell>
          <cell r="C207" t="str">
            <v>M. Tontowi Jauhari</v>
          </cell>
          <cell r="D207" t="str">
            <v>F1B006062</v>
          </cell>
          <cell r="E207" t="str">
            <v>Pengukuran dan Analisa Pengaruh Interferensi pada Access Point (AP) untuk Mengetahui Quality of Service (QoS) pada Jaringan Standar 802.11b</v>
          </cell>
          <cell r="F207" t="str">
            <v>Abdullah Zainuddin, S.T., M.T.</v>
          </cell>
          <cell r="G207" t="str">
            <v>Syafarudin Ch, S.T., M.T.</v>
          </cell>
          <cell r="H207" t="str">
            <v>Sudi M. Al Sasongko, S.T., M.T.</v>
          </cell>
          <cell r="I207" t="str">
            <v>Made Sutha Yadnya, S.T., M.T.</v>
          </cell>
          <cell r="J207" t="str">
            <v>Bulkis Kanata, S.T., M.T.</v>
          </cell>
          <cell r="K207" t="str">
            <v>Rabu</v>
          </cell>
          <cell r="L207">
            <v>41703</v>
          </cell>
          <cell r="M207" t="str">
            <v>09.30-11.30</v>
          </cell>
          <cell r="N207" t="str">
            <v>Lab. Telkom</v>
          </cell>
          <cell r="O207">
            <v>129</v>
          </cell>
          <cell r="Q207">
            <v>15</v>
          </cell>
          <cell r="R207">
            <v>4</v>
          </cell>
          <cell r="S207">
            <v>6</v>
          </cell>
          <cell r="T207">
            <v>19</v>
          </cell>
          <cell r="U207">
            <v>21</v>
          </cell>
        </row>
        <row r="208">
          <cell r="A208">
            <v>204</v>
          </cell>
          <cell r="B208">
            <v>41704</v>
          </cell>
          <cell r="C208" t="str">
            <v>I Gede Adi Gunawan</v>
          </cell>
          <cell r="D208" t="str">
            <v>F1B007029</v>
          </cell>
          <cell r="E208" t="str">
            <v>Rancang Bangun Web Based Decision Support System (DSS) Menggunakan Pemodelan Basis Pengetahuan dengan Tree untuk Membantu Mengatasi Kerusakan Komputer pada Dinas Kesehatan Kota Mataram</v>
          </cell>
          <cell r="F208" t="str">
            <v>I Gede Pasek Suta W., S.T., M.T., D.Eng.</v>
          </cell>
          <cell r="G208" t="str">
            <v>I B K Widiartha, S.T., M.T.</v>
          </cell>
          <cell r="H208" t="str">
            <v>Lalu A. Syamsul Irfan A., S.T., M.Eng.</v>
          </cell>
          <cell r="I208" t="str">
            <v>Giri Wahyu Wiriasto, S.T., M.T.</v>
          </cell>
          <cell r="J208" t="e">
            <v>#N/A</v>
          </cell>
          <cell r="K208" t="str">
            <v>Kamis</v>
          </cell>
          <cell r="L208">
            <v>41346</v>
          </cell>
          <cell r="M208" t="str">
            <v>13.00-15.00</v>
          </cell>
          <cell r="N208" t="str">
            <v>Lab. Telkom</v>
          </cell>
          <cell r="O208">
            <v>145</v>
          </cell>
          <cell r="Q208">
            <v>30</v>
          </cell>
          <cell r="R208">
            <v>27</v>
          </cell>
          <cell r="S208">
            <v>40</v>
          </cell>
          <cell r="T208">
            <v>41</v>
          </cell>
        </row>
        <row r="209">
          <cell r="A209">
            <v>205</v>
          </cell>
          <cell r="B209">
            <v>41704</v>
          </cell>
          <cell r="C209" t="str">
            <v>Paris Ali Topan</v>
          </cell>
          <cell r="D209" t="str">
            <v>F1B008081</v>
          </cell>
          <cell r="E209" t="str">
            <v>Perancangan Alat Penghitung Denyut Jantung Menggunakan Arduino Board dengan Perangkat Android sebagai User Interface</v>
          </cell>
          <cell r="F209" t="str">
            <v>I Made Budi Suksmadana, S.T., M.T.</v>
          </cell>
          <cell r="G209" t="str">
            <v>Lalu A. Syamsul Irfan A., S.T., M.Eng.</v>
          </cell>
          <cell r="H209" t="str">
            <v>Paniran, S.T., M.T.</v>
          </cell>
          <cell r="I209" t="str">
            <v>Syafarudin Ch, S.T., M.T.</v>
          </cell>
          <cell r="J209" t="str">
            <v>Sudi M. Al Sasongko, S.T., M.T.</v>
          </cell>
          <cell r="K209" t="str">
            <v>Kamis</v>
          </cell>
          <cell r="L209">
            <v>41346</v>
          </cell>
          <cell r="M209" t="str">
            <v>09.30-11.30</v>
          </cell>
          <cell r="N209" t="str">
            <v>Lab. Elka &amp; Digital</v>
          </cell>
          <cell r="O209">
            <v>146</v>
          </cell>
          <cell r="Q209">
            <v>24</v>
          </cell>
          <cell r="R209">
            <v>40</v>
          </cell>
          <cell r="S209">
            <v>28</v>
          </cell>
          <cell r="T209">
            <v>4</v>
          </cell>
          <cell r="U209">
            <v>6</v>
          </cell>
        </row>
        <row r="210">
          <cell r="A210">
            <v>206</v>
          </cell>
          <cell r="B210">
            <v>41704</v>
          </cell>
          <cell r="C210" t="str">
            <v>L. M. Edy Estrada</v>
          </cell>
          <cell r="D210" t="str">
            <v>F1B008038</v>
          </cell>
          <cell r="E210" t="str">
            <v>Perancangan Bangunan Turbin Angin Sumbu Vertikal (Savonius) sebagai Pembangkit Listrik Tenaga Bayu Skala Kecil</v>
          </cell>
          <cell r="F210" t="str">
            <v>Paniran, S.T., M.T.</v>
          </cell>
          <cell r="G210" t="str">
            <v>Abdul Natsir, S.T., M.T.</v>
          </cell>
          <cell r="H210" t="str">
            <v>Syafarudin Ch, S.T., M.T.</v>
          </cell>
          <cell r="I210" t="str">
            <v>Agung Budi Muljono, S.T., M.T.</v>
          </cell>
          <cell r="J210" t="str">
            <v>Sudi M. Al Sasongko, S.T., M.T.</v>
          </cell>
          <cell r="K210" t="str">
            <v>Jum'at</v>
          </cell>
          <cell r="L210">
            <v>41712</v>
          </cell>
          <cell r="M210" t="str">
            <v>07.30-09.30</v>
          </cell>
          <cell r="N210" t="str">
            <v>Lab. Elka &amp; Digital</v>
          </cell>
          <cell r="O210">
            <v>147</v>
          </cell>
          <cell r="Q210">
            <v>28</v>
          </cell>
          <cell r="R210">
            <v>14</v>
          </cell>
          <cell r="S210">
            <v>4</v>
          </cell>
          <cell r="T210">
            <v>13</v>
          </cell>
          <cell r="U210">
            <v>6</v>
          </cell>
        </row>
        <row r="211">
          <cell r="A211">
            <v>207</v>
          </cell>
          <cell r="B211">
            <v>41704</v>
          </cell>
          <cell r="C211" t="str">
            <v>Dede Setiawan</v>
          </cell>
          <cell r="D211" t="str">
            <v>F1B007014</v>
          </cell>
          <cell r="E211" t="str">
            <v>Agent Cerdas Berbasis ANFIS untuk Memprediksi Harga Saham</v>
          </cell>
          <cell r="F211" t="str">
            <v>Heri Wijayanto, S.T., M.T.</v>
          </cell>
          <cell r="G211" t="str">
            <v>Dr. Misbahuddin, S.T., M.T.</v>
          </cell>
          <cell r="H211" t="str">
            <v>I B K Widiartha, S.T., M.T.</v>
          </cell>
          <cell r="I211" t="str">
            <v>Giri Wahyu Wiriasto, S.T., M.T.</v>
          </cell>
          <cell r="J211" t="str">
            <v>Ir. Sri Endang Anjarwani, M.Kom.</v>
          </cell>
          <cell r="K211" t="str">
            <v>Sabtu</v>
          </cell>
          <cell r="L211">
            <v>41713</v>
          </cell>
          <cell r="M211" t="str">
            <v>08.00-10.00</v>
          </cell>
          <cell r="N211" t="str">
            <v>R. B2-04 (Eks R. D2)</v>
          </cell>
          <cell r="O211">
            <v>48</v>
          </cell>
          <cell r="Q211">
            <v>32</v>
          </cell>
          <cell r="R211">
            <v>7</v>
          </cell>
          <cell r="S211">
            <v>27</v>
          </cell>
          <cell r="T211">
            <v>41</v>
          </cell>
          <cell r="U211">
            <v>38</v>
          </cell>
        </row>
        <row r="212">
          <cell r="A212">
            <v>208</v>
          </cell>
          <cell r="B212">
            <v>41734</v>
          </cell>
          <cell r="C212" t="str">
            <v>ALMASITA ANJASWARI</v>
          </cell>
          <cell r="D212" t="str">
            <v>F1B009077</v>
          </cell>
          <cell r="E212" t="str">
            <v>Analisis Grid Connected Sistem Fotofoltaik</v>
          </cell>
          <cell r="F212" t="str">
            <v>Rosmaliati, S.T., M.T.</v>
          </cell>
          <cell r="G212" t="str">
            <v>Abdul Natsir, S.T., M.T.</v>
          </cell>
          <cell r="H212" t="str">
            <v>Dr.rer.nat. Teti Zubaidah, S.T., M.T.</v>
          </cell>
          <cell r="I212" t="str">
            <v>Dr. I Made Ginarsa, S.T., M.T.</v>
          </cell>
          <cell r="J212" t="str">
            <v>Ida Bagus Fery Citarsa, S.T., M.T.</v>
          </cell>
          <cell r="K212" t="str">
            <v>Selasa</v>
          </cell>
          <cell r="L212">
            <v>41737</v>
          </cell>
          <cell r="M212" t="str">
            <v>07.30-09.30</v>
          </cell>
          <cell r="N212" t="str">
            <v>Lab. Sistem Tenaga</v>
          </cell>
          <cell r="O212">
            <v>213</v>
          </cell>
          <cell r="Q212">
            <v>16</v>
          </cell>
          <cell r="R212">
            <v>14</v>
          </cell>
          <cell r="S212">
            <v>22</v>
          </cell>
          <cell r="T212">
            <v>26</v>
          </cell>
          <cell r="U212">
            <v>12</v>
          </cell>
        </row>
        <row r="213">
          <cell r="A213">
            <v>209</v>
          </cell>
          <cell r="B213">
            <v>41768</v>
          </cell>
          <cell r="C213" t="str">
            <v>HAMZAN WADI</v>
          </cell>
          <cell r="D213" t="str">
            <v>F1B009080</v>
          </cell>
          <cell r="E213" t="str">
            <v>To Embed Digital Signature on Digital Signature Standard (DSS) Scheme with MD6 Hash Function on Digital Video</v>
          </cell>
          <cell r="F213" t="str">
            <v>Dr. Rismon H. Sianipar, S.T., M.Eng.</v>
          </cell>
          <cell r="G213" t="str">
            <v>I Ketut Wiryajati, S.T., M.T.</v>
          </cell>
          <cell r="H213" t="str">
            <v>Syafarudin Ch, S.T., M.T.</v>
          </cell>
          <cell r="I213" t="str">
            <v>Dr. I Made Ginarsa, S.T., M.T.</v>
          </cell>
          <cell r="J213" t="str">
            <v>Muhamad Irwan, S.T., M.T.</v>
          </cell>
          <cell r="K213" t="str">
            <v>Senin</v>
          </cell>
          <cell r="L213">
            <v>41771</v>
          </cell>
          <cell r="M213" t="str">
            <v>09.30-11.30</v>
          </cell>
          <cell r="N213" t="str">
            <v>Lab. Jaringan Komputer</v>
          </cell>
          <cell r="O213">
            <v>284</v>
          </cell>
          <cell r="Q213">
            <v>33</v>
          </cell>
          <cell r="R213">
            <v>3</v>
          </cell>
          <cell r="S213">
            <v>4</v>
          </cell>
          <cell r="T213">
            <v>26</v>
          </cell>
          <cell r="U213">
            <v>39</v>
          </cell>
        </row>
        <row r="214">
          <cell r="A214">
            <v>210</v>
          </cell>
          <cell r="B214">
            <v>41769</v>
          </cell>
          <cell r="C214" t="str">
            <v>Muhammad Fitrah</v>
          </cell>
          <cell r="D214" t="str">
            <v>F1B007056</v>
          </cell>
          <cell r="E214" t="str">
            <v>Pembangkitan Fraktal Menggunakan Metode Rekursi dengan IDE Viual Studio 2008</v>
          </cell>
          <cell r="F214" t="str">
            <v>Dr. Rismon H. Sianipar, S.T., M.Eng.</v>
          </cell>
          <cell r="G214" t="str">
            <v>I Ketut Wiryajati, S.T., M.T.</v>
          </cell>
          <cell r="H214" t="str">
            <v>I Made Budi Suksmadana, S.T., M.T.</v>
          </cell>
          <cell r="I214" t="str">
            <v>Giri Wahyu Wiriasto, S.T., M.T.</v>
          </cell>
          <cell r="J214" t="str">
            <v>Muhamad Irwan, S.T., M.T.</v>
          </cell>
          <cell r="K214" t="str">
            <v>Senin</v>
          </cell>
          <cell r="L214">
            <v>41771</v>
          </cell>
          <cell r="M214" t="str">
            <v>13.00-15.00</v>
          </cell>
          <cell r="N214" t="str">
            <v>Lab. Jaringan Komputer</v>
          </cell>
          <cell r="O214">
            <v>284</v>
          </cell>
          <cell r="Q214">
            <v>33</v>
          </cell>
          <cell r="R214">
            <v>3</v>
          </cell>
          <cell r="S214">
            <v>24</v>
          </cell>
          <cell r="T214">
            <v>41</v>
          </cell>
          <cell r="U214">
            <v>39</v>
          </cell>
        </row>
        <row r="215">
          <cell r="A215">
            <v>211</v>
          </cell>
          <cell r="B215">
            <v>41776</v>
          </cell>
          <cell r="C215" t="str">
            <v>Hamdan Hari</v>
          </cell>
          <cell r="D215" t="str">
            <v>F1B007026</v>
          </cell>
          <cell r="E215" t="str">
            <v>Rancangan Bangun Pembangkitan Dengan Penggerak Mesin Kalor Tipe Alpha Menggunakan Bahan Bakar Elpiji/Biogas</v>
          </cell>
          <cell r="F215" t="str">
            <v>Syafarudin Ch, S.T., M.T.</v>
          </cell>
          <cell r="G215" t="str">
            <v>Abdul Natsir, S.T., M.T.</v>
          </cell>
          <cell r="H215" t="str">
            <v>Paniran, S.T., M.T.</v>
          </cell>
          <cell r="I215" t="str">
            <v>Ni Made Seniari, S.T., M.T.</v>
          </cell>
          <cell r="J215" t="str">
            <v>Muhamad Irwan, S.T., M.T.</v>
          </cell>
          <cell r="K215" t="str">
            <v>Selasa</v>
          </cell>
          <cell r="L215">
            <v>41779</v>
          </cell>
          <cell r="M215" t="str">
            <v>08.00-10.00</v>
          </cell>
          <cell r="N215" t="str">
            <v>Lab. Elka &amp; Digital</v>
          </cell>
          <cell r="O215">
            <v>305</v>
          </cell>
          <cell r="Q215">
            <v>4</v>
          </cell>
          <cell r="R215">
            <v>14</v>
          </cell>
          <cell r="S215">
            <v>28</v>
          </cell>
          <cell r="T215">
            <v>1</v>
          </cell>
          <cell r="U215">
            <v>39</v>
          </cell>
        </row>
        <row r="216">
          <cell r="A216">
            <v>212</v>
          </cell>
          <cell r="B216">
            <v>41782</v>
          </cell>
          <cell r="C216" t="str">
            <v>Sari Fitri Amalia</v>
          </cell>
          <cell r="D216" t="str">
            <v>F1B008051</v>
          </cell>
          <cell r="E216" t="str">
            <v>Analisa Unjuk Kerja WiMax Pada Cahannel Model Rayleigh Dengan Pengkodean Reed-Solomon Code Dan Convolutional Code</v>
          </cell>
          <cell r="F216" t="str">
            <v>Sudi M. Al Sasongko, S.T., M.T.</v>
          </cell>
          <cell r="G216" t="str">
            <v>Abdullah Zainuddin, S.T., M.T.</v>
          </cell>
          <cell r="H216" t="str">
            <v>Made Sutha Yadnya, S.T., M.T.</v>
          </cell>
          <cell r="I216" t="str">
            <v>Bulkis Kanata, S.T., M.T.</v>
          </cell>
          <cell r="J216" t="str">
            <v>Syafarudin Ch, S.T., M.T.</v>
          </cell>
          <cell r="K216" t="str">
            <v>Sabtu</v>
          </cell>
          <cell r="L216">
            <v>41790</v>
          </cell>
          <cell r="M216" t="str">
            <v>08.00-10.00</v>
          </cell>
          <cell r="N216" t="str">
            <v>R. B2-02 (Eks R. Studio)</v>
          </cell>
          <cell r="O216">
            <v>237</v>
          </cell>
          <cell r="Q216">
            <v>6</v>
          </cell>
          <cell r="R216">
            <v>15</v>
          </cell>
          <cell r="S216">
            <v>19</v>
          </cell>
          <cell r="T216">
            <v>21</v>
          </cell>
          <cell r="U216">
            <v>4</v>
          </cell>
        </row>
        <row r="217">
          <cell r="A217">
            <v>213</v>
          </cell>
          <cell r="B217">
            <v>41782</v>
          </cell>
          <cell r="C217" t="str">
            <v>Fahroni Ardiansyah</v>
          </cell>
          <cell r="D217" t="str">
            <v>F1B008067</v>
          </cell>
          <cell r="E217" t="str">
            <v>Desain Dan Realisasi Antena Array Mikrostrip Collinear 4 Elemen Untuk Aplikasi Wireless Lan Outdoor 2,44 Ghz</v>
          </cell>
          <cell r="F217" t="str">
            <v>Abdullah Zainuddin, S.T., M.T.</v>
          </cell>
          <cell r="G217" t="str">
            <v>Sudi M. Al Sasongko, S.T., M.T.</v>
          </cell>
          <cell r="H217" t="str">
            <v>Syafarudin Ch, S.T., M.T.</v>
          </cell>
          <cell r="I217" t="str">
            <v>Bulkis Kanata, S.T., M.T.</v>
          </cell>
          <cell r="J217" t="e">
            <v>#N/A</v>
          </cell>
          <cell r="K217" t="str">
            <v>Sabtu</v>
          </cell>
          <cell r="L217">
            <v>41790</v>
          </cell>
          <cell r="M217" t="str">
            <v>10.30-12.30</v>
          </cell>
          <cell r="N217" t="str">
            <v>R. B2-04 (Eks R. D2)</v>
          </cell>
          <cell r="O217">
            <v>238</v>
          </cell>
          <cell r="Q217">
            <v>15</v>
          </cell>
          <cell r="R217">
            <v>6</v>
          </cell>
          <cell r="S217">
            <v>4</v>
          </cell>
          <cell r="T217">
            <v>21</v>
          </cell>
        </row>
        <row r="218">
          <cell r="A218">
            <v>214</v>
          </cell>
          <cell r="B218">
            <v>41799</v>
          </cell>
          <cell r="C218" t="str">
            <v>Ryadus Shalihin</v>
          </cell>
          <cell r="D218" t="str">
            <v>F1B008062</v>
          </cell>
          <cell r="E218" t="str">
            <v>Rancang Bangun Robot Berkaki Empat (Quaddrupeds Robot) Berbasis Mikrokontroller Seri Atmega 332</v>
          </cell>
          <cell r="F218" t="str">
            <v>I Made Budi Suksmadana, S.T., M.T.</v>
          </cell>
          <cell r="G218" t="str">
            <v>Lalu A. Syamsul Irfan A., S.T., M.Eng.</v>
          </cell>
          <cell r="H218" t="str">
            <v>Paniran, S.T., M.T.</v>
          </cell>
          <cell r="I218" t="str">
            <v>I Nyoman Wahyu S., S.T., MSc., Ph.D.</v>
          </cell>
          <cell r="J218" t="e">
            <v>#N/A</v>
          </cell>
          <cell r="K218" t="str">
            <v>Kamis</v>
          </cell>
          <cell r="L218">
            <v>41802</v>
          </cell>
          <cell r="M218" t="str">
            <v>09.30-11.30</v>
          </cell>
          <cell r="N218" t="str">
            <v>Lab. Elka &amp; Digital</v>
          </cell>
          <cell r="O218">
            <v>258</v>
          </cell>
          <cell r="Q218">
            <v>24</v>
          </cell>
          <cell r="R218">
            <v>40</v>
          </cell>
          <cell r="S218">
            <v>28</v>
          </cell>
          <cell r="T218">
            <v>8</v>
          </cell>
        </row>
        <row r="219">
          <cell r="A219">
            <v>215</v>
          </cell>
          <cell r="B219">
            <v>41864</v>
          </cell>
          <cell r="C219" t="str">
            <v>LALU RIO ANGGITA PRASTYA</v>
          </cell>
          <cell r="D219" t="str">
            <v>F1B009005</v>
          </cell>
          <cell r="E219" t="str">
            <v>Pengenalan Plat Kendaraan Bermotor dengan Menggunakan Metode PCA dengan Proses Klasifikasi Menggunakan K-NN</v>
          </cell>
          <cell r="F219" t="str">
            <v>I Gede Pasek Suta W., S.T., M.T., D.Eng.</v>
          </cell>
          <cell r="G219" t="str">
            <v>Lalu A. Syamsul Irfan A., S.T., M.Eng.</v>
          </cell>
          <cell r="H219" t="str">
            <v>I B K Widiartha, S.T., M.T.</v>
          </cell>
          <cell r="I219" t="str">
            <v>Bulkis Kanata, S.T., M.T.</v>
          </cell>
          <cell r="J219" t="str">
            <v>Giri Wahyu Wiriasto, S.T., M.T.</v>
          </cell>
          <cell r="K219" t="str">
            <v>Sabtu</v>
          </cell>
          <cell r="L219">
            <v>41867</v>
          </cell>
          <cell r="M219" t="str">
            <v>10.00-12.00</v>
          </cell>
          <cell r="N219" t="str">
            <v>Lab. Jaringan Komputer</v>
          </cell>
          <cell r="O219">
            <v>505</v>
          </cell>
          <cell r="Q219">
            <v>30</v>
          </cell>
          <cell r="R219">
            <v>40</v>
          </cell>
          <cell r="S219">
            <v>27</v>
          </cell>
          <cell r="T219">
            <v>21</v>
          </cell>
          <cell r="U219">
            <v>41</v>
          </cell>
        </row>
        <row r="220">
          <cell r="A220">
            <v>216</v>
          </cell>
          <cell r="B220">
            <v>41864</v>
          </cell>
          <cell r="C220" t="str">
            <v>M. IZZUDIN FIKRIE</v>
          </cell>
          <cell r="D220" t="str">
            <v>F1B009001</v>
          </cell>
          <cell r="E220" t="str">
            <v>Segmentasi Plat Kendaraan Bermotor Menggunakan Metode Normalisasi Pencahayaan dan Binary Processing Studi Kasus pada Parkir Fakultas Teknik Universitas Mataram</v>
          </cell>
          <cell r="F220" t="str">
            <v>I Gede Pasek Suta W., S.T., M.T., D.Eng.</v>
          </cell>
          <cell r="G220" t="str">
            <v>Lalu A. Syamsul Irfan A., S.T., M.Eng.</v>
          </cell>
          <cell r="H220" t="str">
            <v>Dr. Misbahuddin, S.T., M.T.</v>
          </cell>
          <cell r="I220" t="str">
            <v>Bulkis Kanata, S.T., M.T.</v>
          </cell>
          <cell r="J220" t="str">
            <v>I B K Widiartha, S.T., M.T.</v>
          </cell>
          <cell r="K220" t="str">
            <v>Sabtu</v>
          </cell>
          <cell r="L220">
            <v>41867</v>
          </cell>
          <cell r="M220" t="str">
            <v>08.00-10.00</v>
          </cell>
          <cell r="N220" t="str">
            <v>Lab. Jaringan Komputer</v>
          </cell>
          <cell r="O220">
            <v>506</v>
          </cell>
          <cell r="Q220">
            <v>30</v>
          </cell>
          <cell r="R220">
            <v>40</v>
          </cell>
          <cell r="S220">
            <v>7</v>
          </cell>
          <cell r="T220">
            <v>21</v>
          </cell>
          <cell r="U220">
            <v>27</v>
          </cell>
        </row>
        <row r="221">
          <cell r="A221">
            <v>217</v>
          </cell>
          <cell r="B221">
            <v>41864</v>
          </cell>
          <cell r="C221" t="str">
            <v>Sahdan Ashari</v>
          </cell>
          <cell r="D221" t="str">
            <v>F1B008080</v>
          </cell>
          <cell r="E221" t="str">
            <v>Rancang Bangun Sistem Monitoring dan Pengaman Motor Induksi Tiga Phasa Berbasis Mikrokontroler ATMega 8535</v>
          </cell>
          <cell r="F221" t="str">
            <v>I Made Budi Suksmadana, S.T., M.T.</v>
          </cell>
          <cell r="G221" t="str">
            <v>Ida Bagus Fery Citarsa, S.T., M.T.</v>
          </cell>
          <cell r="H221" t="str">
            <v>Paniran, S.T., M.T.</v>
          </cell>
          <cell r="I221" t="str">
            <v>Supriono, S.T., M.T.</v>
          </cell>
          <cell r="J221" t="str">
            <v>I Nyoman Wahyu S., S.T., MSc., Ph.D.</v>
          </cell>
          <cell r="K221" t="str">
            <v>Senin</v>
          </cell>
          <cell r="L221">
            <v>41869</v>
          </cell>
          <cell r="M221" t="str">
            <v>10.00-12.00</v>
          </cell>
          <cell r="N221" t="str">
            <v>Lab. Elka &amp; Digital</v>
          </cell>
          <cell r="O221">
            <v>507</v>
          </cell>
          <cell r="Q221">
            <v>24</v>
          </cell>
          <cell r="R221">
            <v>12</v>
          </cell>
          <cell r="S221">
            <v>28</v>
          </cell>
          <cell r="T221">
            <v>29</v>
          </cell>
          <cell r="U221">
            <v>8</v>
          </cell>
        </row>
        <row r="222">
          <cell r="A222">
            <v>218</v>
          </cell>
          <cell r="B222">
            <v>41864</v>
          </cell>
          <cell r="C222" t="str">
            <v>SEPTA PRASETYO YUDONO</v>
          </cell>
          <cell r="D222" t="str">
            <v>F1B009017</v>
          </cell>
          <cell r="E222" t="str">
            <v>Pengenalan Plat Kendaraan Bermotor Menggunakan Metode LDA dengan Proses Klasifikasi Menggunakan K-NN</v>
          </cell>
          <cell r="F222" t="str">
            <v>I Gede Pasek Suta W., S.T., M.T., D.Eng.</v>
          </cell>
          <cell r="G222" t="str">
            <v>Heri Wijayanto, S.T., M.T.</v>
          </cell>
          <cell r="H222" t="str">
            <v>Lalu A. Syamsul Irfan A., S.T., M.Eng.</v>
          </cell>
          <cell r="I222" t="str">
            <v>Paniran, S.T., M.T.</v>
          </cell>
          <cell r="J222" t="str">
            <v>I Made Budi Suksmadana, S.T., M.T.</v>
          </cell>
          <cell r="K222" t="str">
            <v>Senin</v>
          </cell>
          <cell r="L222">
            <v>41869</v>
          </cell>
          <cell r="M222" t="str">
            <v>08.00-10.00</v>
          </cell>
          <cell r="N222" t="str">
            <v>Lab. Jaringan Komputer</v>
          </cell>
          <cell r="O222">
            <v>508</v>
          </cell>
          <cell r="Q222">
            <v>30</v>
          </cell>
          <cell r="R222">
            <v>32</v>
          </cell>
          <cell r="S222">
            <v>40</v>
          </cell>
          <cell r="T222">
            <v>28</v>
          </cell>
          <cell r="U222">
            <v>24</v>
          </cell>
        </row>
        <row r="223">
          <cell r="A223">
            <v>219</v>
          </cell>
          <cell r="B223">
            <v>41873</v>
          </cell>
          <cell r="C223" t="str">
            <v>HENDRI PURNOMO</v>
          </cell>
          <cell r="D223" t="str">
            <v>F1B009073</v>
          </cell>
          <cell r="E223" t="str">
            <v>Sistem Informasi Analisa Kuesioner Penggunaan Layanan Internet Menggunakan Metode Important Performance Analysis (IPA) dan Customer Satisfaction Index (CSI)</v>
          </cell>
          <cell r="F223" t="str">
            <v>I Gede Pasek Suta W., S.T., M.T., D.Eng.</v>
          </cell>
          <cell r="G223" t="str">
            <v>I B K Widiartha, S.T., M.T.</v>
          </cell>
          <cell r="H223" t="str">
            <v>Lalu A. Syamsul Irfan A., S.T., M.Eng.</v>
          </cell>
          <cell r="I223" t="str">
            <v>Ir. Sri Endang Anjarwani, M.Kom.</v>
          </cell>
          <cell r="J223" t="str">
            <v>Giri Wahyu Wiriasto, S.T., M.T.</v>
          </cell>
          <cell r="K223" t="str">
            <v>Senin</v>
          </cell>
          <cell r="L223">
            <v>41876</v>
          </cell>
          <cell r="M223" t="str">
            <v>08.00-10.00</v>
          </cell>
          <cell r="N223" t="str">
            <v>Lab. Jaringan Komputer</v>
          </cell>
          <cell r="O223">
            <v>532</v>
          </cell>
          <cell r="Q223">
            <v>30</v>
          </cell>
          <cell r="R223">
            <v>27</v>
          </cell>
          <cell r="S223">
            <v>40</v>
          </cell>
          <cell r="T223">
            <v>38</v>
          </cell>
          <cell r="U223">
            <v>41</v>
          </cell>
        </row>
        <row r="224">
          <cell r="A224">
            <v>220</v>
          </cell>
          <cell r="B224">
            <v>41873</v>
          </cell>
          <cell r="C224" t="str">
            <v>MUNAWAR KHALIL</v>
          </cell>
          <cell r="D224" t="str">
            <v>F1B009056</v>
          </cell>
          <cell r="E224" t="str">
            <v>Rancang Bangun Alat Pemotong Kerupuk Otomatis Berbasis Mikrokontroller ATMEGA8535</v>
          </cell>
          <cell r="F224" t="str">
            <v>Paniran, S.T., M.T.</v>
          </cell>
          <cell r="G224" t="str">
            <v>Lalu A. Syamsul Irfan A., S.T., M.Eng.</v>
          </cell>
          <cell r="H224" t="str">
            <v>I Made Budi Suksmadana, S.T., M.T.</v>
          </cell>
          <cell r="I224" t="str">
            <v>Muhamad Irwan, S.T., M.T.</v>
          </cell>
          <cell r="J224" t="e">
            <v>#N/A</v>
          </cell>
          <cell r="K224" t="str">
            <v>Selasa</v>
          </cell>
          <cell r="L224">
            <v>41877</v>
          </cell>
          <cell r="M224" t="str">
            <v>08.00-10.00</v>
          </cell>
          <cell r="N224" t="str">
            <v>Lab. Jaringan Komputer</v>
          </cell>
          <cell r="O224">
            <v>533</v>
          </cell>
          <cell r="Q224">
            <v>28</v>
          </cell>
          <cell r="R224">
            <v>40</v>
          </cell>
          <cell r="S224">
            <v>24</v>
          </cell>
          <cell r="T224">
            <v>39</v>
          </cell>
        </row>
        <row r="225">
          <cell r="A225">
            <v>221</v>
          </cell>
          <cell r="B225" t="str">
            <v>September 2014</v>
          </cell>
          <cell r="C225" t="str">
            <v>YUDA PRATAMA PUTRA K</v>
          </cell>
          <cell r="D225" t="str">
            <v>F1B010023</v>
          </cell>
          <cell r="E225" t="str">
            <v>Studi Aliran Daya Tiga Fasa Menggunakan Metode Backward/Forward Sweep Dengan Integrasi Model-Model Transformator</v>
          </cell>
          <cell r="F225" t="str">
            <v>Agung Budi Muljono, S.T., M.T.</v>
          </cell>
          <cell r="G225" t="str">
            <v>I Made Ari Nrartha, S.T., M.T.</v>
          </cell>
          <cell r="H225" t="str">
            <v>Dr. I Made Ginarsa, S.T., M.T.</v>
          </cell>
          <cell r="I225" t="str">
            <v>Supriyatna, S.T., M.T.</v>
          </cell>
          <cell r="J225" t="str">
            <v>Dr.rer.nat. Teti Zubaidah, S.T., M.T.</v>
          </cell>
          <cell r="K225" t="str">
            <v>Sabtu</v>
          </cell>
          <cell r="L225">
            <v>41888</v>
          </cell>
          <cell r="M225" t="str">
            <v>10.00-12.00</v>
          </cell>
          <cell r="N225" t="str">
            <v>R. B2-02 (Eks R. Studio)</v>
          </cell>
          <cell r="O225">
            <v>564</v>
          </cell>
          <cell r="Q225">
            <v>13</v>
          </cell>
          <cell r="R225">
            <v>25</v>
          </cell>
          <cell r="S225">
            <v>26</v>
          </cell>
          <cell r="T225">
            <v>2</v>
          </cell>
          <cell r="U225">
            <v>22</v>
          </cell>
        </row>
        <row r="226">
          <cell r="A226">
            <v>222</v>
          </cell>
          <cell r="B226">
            <v>41897</v>
          </cell>
          <cell r="C226" t="str">
            <v>ERICK BRAHMADI MBA SH PN</v>
          </cell>
          <cell r="D226" t="str">
            <v>F1B009061</v>
          </cell>
          <cell r="E226" t="str">
            <v>Perancangan Sistem Pengaman Motor Menggunakan Arduino Uno dan Icomsat V1.1 Berbasis SMS (Short Message Service)</v>
          </cell>
          <cell r="F226" t="str">
            <v>Paniran, S.T., M.T.</v>
          </cell>
          <cell r="G226" t="str">
            <v>Lalu A. Syamsul Irfan A., S.T., M.Eng.</v>
          </cell>
          <cell r="H226" t="str">
            <v>I Made Budi Suksmadana, S.T., M.T.</v>
          </cell>
          <cell r="I226" t="str">
            <v>Syafarudin Ch, S.T., M.T.</v>
          </cell>
          <cell r="J226" t="e">
            <v>#N/A</v>
          </cell>
          <cell r="K226" t="str">
            <v>Sabtu</v>
          </cell>
          <cell r="L226">
            <v>41902</v>
          </cell>
          <cell r="M226" t="str">
            <v>08.00-10.00</v>
          </cell>
          <cell r="N226" t="str">
            <v>Lab. Elka &amp; Digital</v>
          </cell>
          <cell r="O226">
            <v>605</v>
          </cell>
          <cell r="Q226">
            <v>28</v>
          </cell>
          <cell r="R226">
            <v>40</v>
          </cell>
          <cell r="S226">
            <v>24</v>
          </cell>
          <cell r="T226">
            <v>4</v>
          </cell>
        </row>
        <row r="227">
          <cell r="A227">
            <v>223</v>
          </cell>
          <cell r="B227">
            <v>41909</v>
          </cell>
          <cell r="C227" t="str">
            <v>SINTIA YOSITA</v>
          </cell>
          <cell r="D227" t="str">
            <v>F1B010053</v>
          </cell>
          <cell r="E227" t="str">
            <v>Pemanfaatan Sensor Accelerometer Via Bluetooth pada Smartphone Android sebagai Pengendali Navigasi Robot Beroda Pemadam Api</v>
          </cell>
          <cell r="F227" t="str">
            <v>I Made Budi Suksmadana, S.T., M.T.</v>
          </cell>
          <cell r="G227" t="str">
            <v>I Gede Pasek Suta W., S.T., M.T., D.Eng.</v>
          </cell>
          <cell r="H227" t="str">
            <v>Lalu A. Syamsul Irfan A., S.T., M.Eng.</v>
          </cell>
          <cell r="I227" t="str">
            <v>Made Sutha Yadnya, S.T., M.T.</v>
          </cell>
          <cell r="J227" t="str">
            <v>Syafarudin Ch, S.T., M.T.</v>
          </cell>
          <cell r="K227" t="str">
            <v>Selasa</v>
          </cell>
          <cell r="L227">
            <v>41919</v>
          </cell>
          <cell r="M227" t="str">
            <v>12.30-14.30</v>
          </cell>
          <cell r="N227" t="str">
            <v>Lab. Jaringan Komputer</v>
          </cell>
          <cell r="O227">
            <v>646</v>
          </cell>
          <cell r="Q227">
            <v>24</v>
          </cell>
          <cell r="R227">
            <v>30</v>
          </cell>
          <cell r="S227">
            <v>40</v>
          </cell>
          <cell r="T227">
            <v>19</v>
          </cell>
          <cell r="U227">
            <v>4</v>
          </cell>
        </row>
        <row r="228">
          <cell r="A228">
            <v>224</v>
          </cell>
          <cell r="B228">
            <v>41912</v>
          </cell>
          <cell r="C228" t="str">
            <v>Wahyu Arif Pridana</v>
          </cell>
          <cell r="D228" t="str">
            <v>F1B008083</v>
          </cell>
          <cell r="E228" t="str">
            <v>Pengembangan Agent Pengklasifikasi Situs Menggunakan Metode Decision Tree (Studi Kasus Konten Olahraga dan Judi)</v>
          </cell>
          <cell r="F228" t="str">
            <v>Heri Wijayanto, S.T., M.T.</v>
          </cell>
          <cell r="G228" t="str">
            <v>I Gede Pasek Suta W., S.T., M.T., D.Eng.</v>
          </cell>
          <cell r="H228" t="str">
            <v>Lalu A. Syamsul Irfan A., S.T., M.Eng.</v>
          </cell>
          <cell r="I228" t="str">
            <v>I B K Widiartha, S.T., M.T.</v>
          </cell>
          <cell r="J228" t="e">
            <v>#N/A</v>
          </cell>
          <cell r="K228" t="str">
            <v>Rabu</v>
          </cell>
          <cell r="L228" t="str">
            <v>8 Oktober 2014</v>
          </cell>
          <cell r="M228" t="str">
            <v>13.00-15.00</v>
          </cell>
          <cell r="N228" t="str">
            <v>Lab. Jaringan Komputer</v>
          </cell>
          <cell r="O228">
            <v>650</v>
          </cell>
          <cell r="Q228">
            <v>32</v>
          </cell>
          <cell r="R228">
            <v>30</v>
          </cell>
          <cell r="S228">
            <v>40</v>
          </cell>
          <cell r="T228">
            <v>27</v>
          </cell>
        </row>
        <row r="229">
          <cell r="A229">
            <v>225</v>
          </cell>
          <cell r="B229">
            <v>41912</v>
          </cell>
          <cell r="C229" t="str">
            <v>RIZKI ARDIANSYAH</v>
          </cell>
          <cell r="D229" t="str">
            <v>F1B009031</v>
          </cell>
          <cell r="E229" t="str">
            <v>Perancangan Soft Starting pada Motor Induksi Tiga Phase Menggunakan Mikrokontroller ATMega 328</v>
          </cell>
          <cell r="F229" t="str">
            <v>I Made Ari Nrartha, S.T., M.T.</v>
          </cell>
          <cell r="G229" t="str">
            <v>I Made Budi Suksmadana, S.T., M.T.</v>
          </cell>
          <cell r="H229" t="str">
            <v>Supriono, S.T., M.T.</v>
          </cell>
          <cell r="I229" t="str">
            <v>Paniran, S.T., M.T.</v>
          </cell>
          <cell r="J229" t="str">
            <v>Supriyatna, S.T., M.T.</v>
          </cell>
          <cell r="K229" t="str">
            <v>Kamis</v>
          </cell>
          <cell r="L229">
            <v>41921</v>
          </cell>
          <cell r="M229" t="str">
            <v>07.30-09.30</v>
          </cell>
          <cell r="N229" t="str">
            <v>Lab. Sistem Tenaga</v>
          </cell>
          <cell r="O229">
            <v>651</v>
          </cell>
          <cell r="Q229">
            <v>25</v>
          </cell>
          <cell r="R229">
            <v>24</v>
          </cell>
          <cell r="S229">
            <v>29</v>
          </cell>
          <cell r="T229">
            <v>28</v>
          </cell>
          <cell r="U229">
            <v>2</v>
          </cell>
        </row>
        <row r="230">
          <cell r="A230">
            <v>226</v>
          </cell>
          <cell r="B230" t="str">
            <v>28 Oktober 2014</v>
          </cell>
          <cell r="C230" t="str">
            <v>I WAYAN SUJATMIKA</v>
          </cell>
          <cell r="D230" t="str">
            <v>F1B010009</v>
          </cell>
          <cell r="E230" t="str">
            <v>Rancang Bangun Kontrol PID Slider - Crank Mechanism Berbasis ATMEGA328</v>
          </cell>
          <cell r="F230" t="str">
            <v>I Made Budi Suksmadana, S.T., M.T.</v>
          </cell>
          <cell r="G230" t="str">
            <v>Ida Bagus Fery Citarsa, S.T., M.T.</v>
          </cell>
          <cell r="H230" t="str">
            <v>I Ketut Wiryajati, S.T., M.T.</v>
          </cell>
          <cell r="I230" t="str">
            <v>I Nyoman Wahyu S., S.T., MSc., Ph.D.</v>
          </cell>
          <cell r="J230" t="str">
            <v>Supriono, S.T., M.T.</v>
          </cell>
          <cell r="K230" t="str">
            <v>Jum'at</v>
          </cell>
          <cell r="L230">
            <v>41943</v>
          </cell>
          <cell r="M230" t="str">
            <v>08.00-10.00</v>
          </cell>
          <cell r="N230" t="str">
            <v>Lab. Elka &amp; Digital</v>
          </cell>
          <cell r="O230">
            <v>703</v>
          </cell>
          <cell r="Q230">
            <v>24</v>
          </cell>
          <cell r="R230">
            <v>12</v>
          </cell>
          <cell r="S230">
            <v>3</v>
          </cell>
          <cell r="T230">
            <v>8</v>
          </cell>
          <cell r="U230">
            <v>29</v>
          </cell>
        </row>
        <row r="231">
          <cell r="A231">
            <v>227</v>
          </cell>
          <cell r="B231">
            <v>41946</v>
          </cell>
          <cell r="C231" t="str">
            <v>ANGGELINA GINTING</v>
          </cell>
          <cell r="D231" t="str">
            <v>F1B010001</v>
          </cell>
          <cell r="E231" t="str">
            <v>Sistem Pakar Berbasis Web untuk Mendiagnosis Gangguan Gangguan Suasana Perasaan (Mood[Afektif]) dengan Metode Forward Chaining</v>
          </cell>
          <cell r="F231" t="str">
            <v>Dr. Misbahuddin, S.T., M.T.</v>
          </cell>
          <cell r="G231" t="str">
            <v>Lalu A. Syamsul Irfan A., S.T., M.Eng.</v>
          </cell>
          <cell r="H231" t="str">
            <v>Giri Wahyu Wiriasto, S.T., M.T.</v>
          </cell>
          <cell r="I231" t="str">
            <v>I B K Widiartha, S.T., M.T.</v>
          </cell>
          <cell r="J231" t="str">
            <v>I Gede Pasek Suta W., S.T., M.T., D.Eng.</v>
          </cell>
          <cell r="K231" t="str">
            <v>Rabu</v>
          </cell>
          <cell r="L231">
            <v>41948</v>
          </cell>
          <cell r="M231" t="str">
            <v>10.30-12.30</v>
          </cell>
          <cell r="N231" t="str">
            <v>Lab. Jaringan Komputer</v>
          </cell>
          <cell r="O231">
            <v>719</v>
          </cell>
          <cell r="Q231">
            <v>7</v>
          </cell>
          <cell r="R231">
            <v>40</v>
          </cell>
          <cell r="S231">
            <v>41</v>
          </cell>
          <cell r="T231">
            <v>27</v>
          </cell>
          <cell r="U231">
            <v>30</v>
          </cell>
        </row>
        <row r="232">
          <cell r="A232">
            <v>228</v>
          </cell>
          <cell r="B232">
            <v>41960</v>
          </cell>
          <cell r="C232" t="str">
            <v>Jonata Purba</v>
          </cell>
          <cell r="D232" t="str">
            <v>F1B007042</v>
          </cell>
          <cell r="E232" t="str">
            <v>Perancangan Alat Ukur Arus dan Tegangan Fotovoltaik Menggunakan Mikrokontroler ATMEGA 328</v>
          </cell>
          <cell r="F232" t="str">
            <v>Abdul Natsir, S.T., M.T.</v>
          </cell>
          <cell r="G232" t="str">
            <v>I Made Ari Nrartha, S.T., M.T.</v>
          </cell>
          <cell r="H232" t="str">
            <v>Ni Made Seniari, S.T., M.T.</v>
          </cell>
          <cell r="I232" t="str">
            <v>Syafarudin Ch, S.T., M.T.</v>
          </cell>
          <cell r="J232" t="str">
            <v>Sultan, S.T., M.T.</v>
          </cell>
          <cell r="K232" t="str">
            <v>Rabu</v>
          </cell>
          <cell r="L232">
            <v>41962</v>
          </cell>
          <cell r="M232" t="str">
            <v>08.00-10.00</v>
          </cell>
          <cell r="N232" t="str">
            <v>Lab. Sistem Tenaga</v>
          </cell>
          <cell r="O232">
            <v>752</v>
          </cell>
          <cell r="Q232">
            <v>14</v>
          </cell>
          <cell r="R232">
            <v>25</v>
          </cell>
          <cell r="S232">
            <v>1</v>
          </cell>
          <cell r="T232">
            <v>4</v>
          </cell>
          <cell r="U232">
            <v>5</v>
          </cell>
        </row>
        <row r="233">
          <cell r="A233">
            <v>229</v>
          </cell>
          <cell r="B233">
            <v>41969</v>
          </cell>
          <cell r="C233" t="str">
            <v>M. SYARUL RAMADHAN</v>
          </cell>
          <cell r="D233" t="str">
            <v>F1B009013</v>
          </cell>
          <cell r="E233" t="str">
            <v>Perancangan Aplikasi Mikrotik Monitoring System Berbasis OSPF (Open Shortest Path First) Menggunakan PHP API</v>
          </cell>
          <cell r="F233" t="str">
            <v>I B K Widiartha, S.T., M.T.</v>
          </cell>
          <cell r="G233" t="str">
            <v>Lalu A. Syamsul Irfan A., S.T., M.Eng.</v>
          </cell>
          <cell r="H233" t="str">
            <v>Giri Wahyu Wiriasto, S.T., M.T.</v>
          </cell>
          <cell r="I233" t="str">
            <v>Budi Darmawan, S.T., M.Eng.</v>
          </cell>
          <cell r="J233" t="str">
            <v>Andy Hidayat Jatmika, S.T., M.Kom.</v>
          </cell>
          <cell r="K233" t="str">
            <v>Rabu</v>
          </cell>
          <cell r="L233" t="str">
            <v>3 Desember 2014</v>
          </cell>
          <cell r="M233" t="str">
            <v>10.00-12.00</v>
          </cell>
          <cell r="N233" t="str">
            <v>Lab. Jaringan Komputer</v>
          </cell>
          <cell r="O233">
            <v>774</v>
          </cell>
          <cell r="Q233">
            <v>27</v>
          </cell>
          <cell r="R233">
            <v>40</v>
          </cell>
          <cell r="S233">
            <v>41</v>
          </cell>
          <cell r="T233">
            <v>43</v>
          </cell>
          <cell r="U233">
            <v>44</v>
          </cell>
        </row>
        <row r="234">
          <cell r="A234">
            <v>230</v>
          </cell>
          <cell r="B234">
            <v>41972</v>
          </cell>
          <cell r="C234" t="str">
            <v>I NENGAH SRI DANA MERTA</v>
          </cell>
          <cell r="D234" t="str">
            <v>F1B009078</v>
          </cell>
          <cell r="E234" t="str">
            <v>Rancang Bangun Modul AC (Air Conditioner) Cerdas Tipe Split 1 PK Berbasis Mikrokontroller Arduino Mega 2560</v>
          </cell>
          <cell r="F234" t="str">
            <v>I Ketut Wiryajati, S.T., M.T.</v>
          </cell>
          <cell r="G234" t="str">
            <v>Dr. Rismon H. Sianipar, S.T., M.Eng.</v>
          </cell>
          <cell r="H234" t="str">
            <v>I Made Budi Suksmadana, S.T., M.T.</v>
          </cell>
          <cell r="I234" t="str">
            <v>I Nyoman Wahyu S., S.T., MSc., Ph.D.</v>
          </cell>
          <cell r="J234" t="str">
            <v>Supriono, S.T., M.T.</v>
          </cell>
          <cell r="K234" t="str">
            <v>Selasa</v>
          </cell>
          <cell r="L234" t="str">
            <v>2 Desember 2014</v>
          </cell>
          <cell r="M234" t="str">
            <v>09.00-11.00</v>
          </cell>
          <cell r="N234" t="str">
            <v>Lab. Elka &amp; Digital</v>
          </cell>
          <cell r="O234">
            <v>785</v>
          </cell>
          <cell r="Q234">
            <v>3</v>
          </cell>
          <cell r="R234">
            <v>33</v>
          </cell>
          <cell r="S234">
            <v>24</v>
          </cell>
          <cell r="T234">
            <v>8</v>
          </cell>
          <cell r="U234">
            <v>29</v>
          </cell>
        </row>
        <row r="235">
          <cell r="A235">
            <v>231</v>
          </cell>
          <cell r="B235">
            <v>41972</v>
          </cell>
          <cell r="C235" t="str">
            <v>Made Dwi Putra Arsana</v>
          </cell>
          <cell r="D235" t="str">
            <v>F1B008033</v>
          </cell>
          <cell r="E235" t="str">
            <v>Sistem Identifikasi Suara Pembicara Menggunakan Metode Linear Predective Coding (LPC) dan Hidden Markov Model (HMM)</v>
          </cell>
          <cell r="F235" t="str">
            <v>Sudi M. Al Sasongko, S.T., M.T.</v>
          </cell>
          <cell r="G235" t="str">
            <v>I Made Budi Suksmadana, S.T., M.T.</v>
          </cell>
          <cell r="H235" t="str">
            <v>Made Sutha Yadnya, S.T., M.T.</v>
          </cell>
          <cell r="I235" t="str">
            <v>I Gede Pasek Suta W., S.T., M.T., D.Eng.</v>
          </cell>
          <cell r="J235" t="str">
            <v>Dr. Rismon H. Sianipar, S.T., M.Eng.</v>
          </cell>
          <cell r="K235" t="str">
            <v>Rabu</v>
          </cell>
          <cell r="L235" t="str">
            <v>3 Desember 2014</v>
          </cell>
          <cell r="M235" t="str">
            <v>09.00-11.00</v>
          </cell>
          <cell r="N235" t="str">
            <v>Lab. Telkom</v>
          </cell>
          <cell r="O235">
            <v>786</v>
          </cell>
          <cell r="Q235">
            <v>6</v>
          </cell>
          <cell r="R235">
            <v>24</v>
          </cell>
          <cell r="S235">
            <v>19</v>
          </cell>
          <cell r="T235">
            <v>30</v>
          </cell>
          <cell r="U235">
            <v>33</v>
          </cell>
        </row>
        <row r="236">
          <cell r="A236">
            <v>232</v>
          </cell>
          <cell r="B236" t="str">
            <v>15 Desember 2014</v>
          </cell>
          <cell r="C236" t="str">
            <v>YULIA PRAYANTI</v>
          </cell>
          <cell r="D236" t="str">
            <v>F1B009042</v>
          </cell>
          <cell r="E236" t="str">
            <v>Analisa Kualitas Sinyal Jaringan 2G dan 3G terhadap Efek Redaman Hujan di Wilayah Mataram</v>
          </cell>
          <cell r="F236" t="str">
            <v>Made Sutha Yadnya, S.T., M.T.</v>
          </cell>
          <cell r="G236" t="str">
            <v>Abdullah Zainuddin, S.T., M.T.</v>
          </cell>
          <cell r="H236" t="str">
            <v>Sudi M. Al Sasongko, S.T., M.T.</v>
          </cell>
          <cell r="I236" t="str">
            <v>Syafarudin Ch, S.T., M.T.</v>
          </cell>
          <cell r="J236" t="str">
            <v>Bulkis Kanata, S.T., M.T.</v>
          </cell>
          <cell r="K236" t="str">
            <v>Rabu</v>
          </cell>
          <cell r="L236" t="str">
            <v>17 Desember 2014</v>
          </cell>
          <cell r="M236" t="str">
            <v>08.00-10.00</v>
          </cell>
          <cell r="N236" t="str">
            <v>Lab. Telkom</v>
          </cell>
          <cell r="O236">
            <v>814</v>
          </cell>
          <cell r="Q236">
            <v>19</v>
          </cell>
          <cell r="R236">
            <v>15</v>
          </cell>
          <cell r="S236">
            <v>6</v>
          </cell>
          <cell r="T236">
            <v>4</v>
          </cell>
          <cell r="U236">
            <v>21</v>
          </cell>
        </row>
        <row r="237">
          <cell r="A237">
            <v>233</v>
          </cell>
          <cell r="B237" t="str">
            <v>4 Desember 2014</v>
          </cell>
          <cell r="C237" t="str">
            <v>Suharsono</v>
          </cell>
          <cell r="D237" t="str">
            <v>F1B007078</v>
          </cell>
          <cell r="E237" t="str">
            <v>Rancang Bangun Prototipe Pembangkit Listrik Tenaga Arus Laut (PLTAL) Menggunakan Turbin Propeller Tipe Horizontal</v>
          </cell>
          <cell r="F237" t="str">
            <v>Syafarudin Ch, S.T., M.T.</v>
          </cell>
          <cell r="G237" t="str">
            <v>Abdul Natsir, S.T., M.T.</v>
          </cell>
          <cell r="H237" t="str">
            <v>Ida Bagus Fery Citarsa, S.T., M.T.</v>
          </cell>
          <cell r="I237" t="str">
            <v>Ni Made Seniari, S.T., M.T.</v>
          </cell>
          <cell r="J237" t="str">
            <v>Abdullah Zainuddin, S.T., M.T.</v>
          </cell>
          <cell r="K237" t="str">
            <v>Sabtu</v>
          </cell>
          <cell r="L237" t="str">
            <v>6 Desember 2014</v>
          </cell>
          <cell r="M237" t="str">
            <v>09.00-11.00</v>
          </cell>
          <cell r="N237" t="str">
            <v>Lab. Elka &amp; Digital</v>
          </cell>
          <cell r="O237">
            <v>805</v>
          </cell>
          <cell r="Q237">
            <v>4</v>
          </cell>
          <cell r="R237">
            <v>14</v>
          </cell>
          <cell r="S237">
            <v>12</v>
          </cell>
          <cell r="T237">
            <v>1</v>
          </cell>
          <cell r="U237">
            <v>15</v>
          </cell>
        </row>
        <row r="238">
          <cell r="A238">
            <v>234</v>
          </cell>
          <cell r="B238" t="str">
            <v>2 Desember 2014</v>
          </cell>
          <cell r="C238" t="str">
            <v>Amalia Utami</v>
          </cell>
          <cell r="D238" t="str">
            <v>F1B008021</v>
          </cell>
          <cell r="E238" t="str">
            <v>Aplikasi Decesion Tree ke Dalam STC (Sistem Tutor Cerdas) untuk Menentukan Kemampuan Siswa dalam Proses Pembelajaran Bahasa Pemrograman Java</v>
          </cell>
          <cell r="F238" t="str">
            <v>Heri Wijayanto, S.T., M.T.</v>
          </cell>
          <cell r="G238" t="str">
            <v>Giri Wahyu Wiriasto, S.T., M.T.</v>
          </cell>
          <cell r="H238" t="str">
            <v>Ir. Sri Endang Anjarwani, M.Kom.</v>
          </cell>
          <cell r="I238" t="str">
            <v>Lalu A. Syamsul Irfan A., S.T., M.Eng.</v>
          </cell>
          <cell r="J238" t="str">
            <v>Andy Hidayat Jatmika, S.T., M.Kom.</v>
          </cell>
          <cell r="K238" t="str">
            <v>Kamis</v>
          </cell>
          <cell r="L238" t="str">
            <v>4 Desember 2014</v>
          </cell>
          <cell r="M238" t="str">
            <v>10.30-12.30</v>
          </cell>
          <cell r="N238" t="str">
            <v>Lab. Jaringan Komputer</v>
          </cell>
          <cell r="O238">
            <v>798</v>
          </cell>
          <cell r="Q238">
            <v>32</v>
          </cell>
          <cell r="R238">
            <v>41</v>
          </cell>
          <cell r="S238">
            <v>38</v>
          </cell>
          <cell r="T238">
            <v>40</v>
          </cell>
          <cell r="U238">
            <v>44</v>
          </cell>
        </row>
        <row r="239">
          <cell r="A239">
            <v>235</v>
          </cell>
          <cell r="B239" t="str">
            <v>15 Desember 2014</v>
          </cell>
          <cell r="C239" t="str">
            <v>MUHAZIN USWANDI</v>
          </cell>
          <cell r="D239" t="str">
            <v>F1B009069</v>
          </cell>
          <cell r="E239" t="str">
            <v>Implementasi Algoritma Decision Tree C4.5 untuk Menentukan Bidang Keahlian Mahasiswa pada Jurusan Teknik Unram</v>
          </cell>
          <cell r="F239" t="str">
            <v>Heri Wijayanto, S.T., M.T.</v>
          </cell>
          <cell r="G239" t="str">
            <v>Giri Wahyu Wiriasto, S.T., M.T.</v>
          </cell>
          <cell r="H239" t="str">
            <v>Ir. Sri Endang Anjarwani, M.Kom.</v>
          </cell>
          <cell r="I239" t="str">
            <v>Lalu A. Syamsul Irfan A., S.T., M.Eng.</v>
          </cell>
          <cell r="J239" t="str">
            <v>Budi Darmawan, S.T., M.Eng.</v>
          </cell>
          <cell r="K239" t="str">
            <v>Selasa</v>
          </cell>
          <cell r="L239" t="str">
            <v>23 Desember 2014</v>
          </cell>
          <cell r="M239" t="str">
            <v>08.00-10.00</v>
          </cell>
          <cell r="N239" t="str">
            <v>Lab. Jaringan Komputer</v>
          </cell>
          <cell r="O239">
            <v>822</v>
          </cell>
          <cell r="Q239">
            <v>32</v>
          </cell>
          <cell r="R239">
            <v>41</v>
          </cell>
          <cell r="S239">
            <v>38</v>
          </cell>
          <cell r="T239">
            <v>40</v>
          </cell>
          <cell r="U239">
            <v>43</v>
          </cell>
        </row>
        <row r="240">
          <cell r="A240">
            <v>236</v>
          </cell>
          <cell r="B240" t="str">
            <v>23 Desember 2014</v>
          </cell>
          <cell r="C240" t="str">
            <v>Muhammad Triguna Wibawa</v>
          </cell>
          <cell r="D240" t="str">
            <v>F1B007059</v>
          </cell>
          <cell r="E240" t="str">
            <v>Simulasi Maximum Power Point Tracking (MPPT) Sistem Photovoltaik Menggunakan Boost Konverter dengan Teknik Perturb and Observe</v>
          </cell>
          <cell r="F240" t="str">
            <v>Syafarudin Ch, S.T., M.T.</v>
          </cell>
          <cell r="G240" t="str">
            <v>Abdul Natsir, S.T., M.T.</v>
          </cell>
          <cell r="H240" t="str">
            <v>Supriyatna, S.T., M.T.</v>
          </cell>
          <cell r="I240" t="str">
            <v>Sabar Nababan, S.T., M.T.</v>
          </cell>
          <cell r="J240" t="str">
            <v>Ida Bagus Fery Citarsa, S.T., M.T.</v>
          </cell>
          <cell r="K240" t="str">
            <v>Sabtu</v>
          </cell>
          <cell r="L240" t="str">
            <v>27 Desember 2014</v>
          </cell>
          <cell r="M240" t="str">
            <v>08.30-10.30</v>
          </cell>
          <cell r="N240" t="str">
            <v>R. D2</v>
          </cell>
          <cell r="O240">
            <v>845</v>
          </cell>
          <cell r="Q240">
            <v>4</v>
          </cell>
          <cell r="R240">
            <v>14</v>
          </cell>
          <cell r="S240">
            <v>2</v>
          </cell>
          <cell r="T240">
            <v>31</v>
          </cell>
          <cell r="U240">
            <v>12</v>
          </cell>
        </row>
        <row r="241">
          <cell r="A241">
            <v>237</v>
          </cell>
          <cell r="B241" t="str">
            <v>24 Desember 2014</v>
          </cell>
          <cell r="C241" t="str">
            <v>I Dewa Made Dwi Arsa Putra</v>
          </cell>
          <cell r="D241" t="str">
            <v>F1B008085</v>
          </cell>
          <cell r="E241" t="str">
            <v>Monitoring dan Filtering Situs Pornografi pada Proxy Server Squid Menggunakan Decision Tree C4.5 Berbasis Jade (Java Agent Development Framework)</v>
          </cell>
          <cell r="F241" t="str">
            <v>I Gede Pasek Suta W., S.T., M.T., D.Eng.</v>
          </cell>
          <cell r="G241" t="str">
            <v>I B K Widiartha, S.T., M.T.</v>
          </cell>
          <cell r="H241" t="str">
            <v>Lalu A. Syamsul Irfan A., S.T., M.Eng.</v>
          </cell>
          <cell r="I241" t="str">
            <v>Giri Wahyu Wiriasto, S.T., M.T.</v>
          </cell>
          <cell r="J241" t="str">
            <v>Dr. Misbahuddin, S.T., M.T.</v>
          </cell>
          <cell r="K241" t="str">
            <v>Selasa</v>
          </cell>
          <cell r="L241" t="str">
            <v>30 Desember 2014</v>
          </cell>
          <cell r="M241" t="str">
            <v>11.00-13.00</v>
          </cell>
          <cell r="N241" t="str">
            <v>Lab. Jaringan Komputer</v>
          </cell>
          <cell r="O241">
            <v>487</v>
          </cell>
          <cell r="Q241">
            <v>30</v>
          </cell>
          <cell r="R241">
            <v>27</v>
          </cell>
          <cell r="S241">
            <v>40</v>
          </cell>
          <cell r="T241">
            <v>41</v>
          </cell>
          <cell r="U241">
            <v>7</v>
          </cell>
        </row>
        <row r="242">
          <cell r="A242">
            <v>238</v>
          </cell>
          <cell r="B242" t="str">
            <v>27 Desember 2014</v>
          </cell>
          <cell r="C242" t="str">
            <v>Gunawan M Idris</v>
          </cell>
          <cell r="D242" t="str">
            <v>F1B007025</v>
          </cell>
          <cell r="E242" t="str">
            <v>Investigasi Sudut Penyalaan Inverter Multilevel dengan Struktur Cascaded H-Bridge untuk Sistem PLTS</v>
          </cell>
          <cell r="F242" t="str">
            <v>I Nyoman Wahyu S., S.T., MSc., Ph.D.</v>
          </cell>
          <cell r="G242" t="str">
            <v>I Ketut Wiryajati, S.T., M.T.</v>
          </cell>
          <cell r="H242" t="str">
            <v>Agung Budi Muljono, S.T., M.T.</v>
          </cell>
          <cell r="I242" t="str">
            <v>Supriono, S.T., M.T.</v>
          </cell>
          <cell r="J242" t="str">
            <v>Abdul Natsir, S.T., M.T.</v>
          </cell>
          <cell r="K242" t="str">
            <v>Selasa</v>
          </cell>
          <cell r="L242" t="str">
            <v>30 Desember 2014</v>
          </cell>
          <cell r="M242" t="str">
            <v>08.30-10.30</v>
          </cell>
          <cell r="N242" t="str">
            <v>Lab. Sistem Tenaga</v>
          </cell>
          <cell r="O242">
            <v>849</v>
          </cell>
          <cell r="Q242">
            <v>8</v>
          </cell>
          <cell r="R242">
            <v>3</v>
          </cell>
          <cell r="S242">
            <v>13</v>
          </cell>
          <cell r="T242">
            <v>29</v>
          </cell>
          <cell r="U242">
            <v>14</v>
          </cell>
        </row>
        <row r="243">
          <cell r="A243">
            <v>239</v>
          </cell>
          <cell r="B243" t="str">
            <v>7 Januari 2015</v>
          </cell>
          <cell r="C243" t="str">
            <v>Kabul Budi Artawan</v>
          </cell>
          <cell r="D243" t="str">
            <v>F1B007044</v>
          </cell>
          <cell r="E243" t="str">
            <v>Kendali Motor Brushless pada Pengendalian Quadcopter Menggunakan Arduino Uno Berbasis Atmega 328P</v>
          </cell>
          <cell r="F243" t="str">
            <v>Paniran, S.T., M.T.</v>
          </cell>
          <cell r="G243" t="str">
            <v>Lalu A. Syamsul Irfan A., S.T., M.Eng.</v>
          </cell>
          <cell r="H243" t="str">
            <v>I Made Budi Suksmadana, S.T., M.T.</v>
          </cell>
          <cell r="I243" t="str">
            <v>I Ketut Wiryajati, S.T., M.T.</v>
          </cell>
          <cell r="J243" t="str">
            <v>Giri Wahyu Wiriasto, S.T., M.T.</v>
          </cell>
          <cell r="K243" t="str">
            <v>Sabtu</v>
          </cell>
          <cell r="L243" t="str">
            <v>10 Januari 2015</v>
          </cell>
          <cell r="M243" t="str">
            <v>11.00-13.00</v>
          </cell>
          <cell r="N243" t="str">
            <v>Lab. Elka &amp; Digital</v>
          </cell>
          <cell r="O243" t="str">
            <v>006</v>
          </cell>
          <cell r="Q243">
            <v>28</v>
          </cell>
          <cell r="R243">
            <v>40</v>
          </cell>
          <cell r="S243">
            <v>24</v>
          </cell>
          <cell r="T243">
            <v>3</v>
          </cell>
          <cell r="U243">
            <v>41</v>
          </cell>
        </row>
        <row r="244">
          <cell r="A244">
            <v>240</v>
          </cell>
          <cell r="B244" t="str">
            <v>7 Januari 2015</v>
          </cell>
          <cell r="C244" t="str">
            <v>Haerul Isnadi</v>
          </cell>
          <cell r="D244" t="str">
            <v>F1B006028</v>
          </cell>
          <cell r="E244" t="str">
            <v>Sistem Informasi Peramalan Jumlah Pendapatan Pajak Bumi dan Bangunan (PBB) di Kota Mataram Menggunakan Metode Least Square</v>
          </cell>
          <cell r="F244" t="str">
            <v>Lalu A. Syamsul Irfan A., S.T., M.Eng.</v>
          </cell>
          <cell r="G244" t="str">
            <v>I B K Widiartha, S.T., M.T.</v>
          </cell>
          <cell r="H244" t="str">
            <v>Giri Wahyu Wiriasto, S.T., M.T.</v>
          </cell>
          <cell r="I244" t="str">
            <v>Ir. Sri Endang Anjarwani, M.Kom.</v>
          </cell>
          <cell r="J244" t="str">
            <v>Andy Hidayat Jatmika, S.T., M.Kom.</v>
          </cell>
          <cell r="K244" t="str">
            <v>Sabtu</v>
          </cell>
          <cell r="L244" t="str">
            <v>10 Januari 2015</v>
          </cell>
          <cell r="M244" t="str">
            <v>08:00-10.00</v>
          </cell>
          <cell r="N244" t="str">
            <v>Lab. Telkom</v>
          </cell>
          <cell r="O244" t="str">
            <v>005</v>
          </cell>
          <cell r="Q244">
            <v>40</v>
          </cell>
          <cell r="R244">
            <v>27</v>
          </cell>
          <cell r="S244">
            <v>41</v>
          </cell>
          <cell r="T244">
            <v>38</v>
          </cell>
          <cell r="U244">
            <v>44</v>
          </cell>
        </row>
        <row r="245">
          <cell r="A245">
            <v>241</v>
          </cell>
          <cell r="B245" t="str">
            <v>17 Januari 2015</v>
          </cell>
          <cell r="C245" t="str">
            <v>Marwan Nulhakam</v>
          </cell>
          <cell r="D245" t="str">
            <v>F1B007050</v>
          </cell>
          <cell r="E245" t="str">
            <v>Implementasi Bayesian Network sebagai Metode Pengambil Keputusan dalam Permainan Congklak Sasak (CIWA)</v>
          </cell>
          <cell r="F245" t="str">
            <v>Dr. Misbahuddin, S.T., M.T.</v>
          </cell>
          <cell r="G245" t="str">
            <v>Lalu A. Syamsul Irfan A., S.T., M.Eng.</v>
          </cell>
          <cell r="H245" t="str">
            <v>Abdullah Zainuddin, S.T., M.T.</v>
          </cell>
          <cell r="I245" t="str">
            <v>Suthami Ariessaputra, S.T., M.Eng.</v>
          </cell>
          <cell r="J245" t="str">
            <v>Giri Wahyu Wiriasto, S.T., M.T.</v>
          </cell>
          <cell r="K245" t="str">
            <v>Selasa</v>
          </cell>
          <cell r="L245" t="str">
            <v>20 Januari 2015</v>
          </cell>
          <cell r="M245" t="str">
            <v>08.00-10.00</v>
          </cell>
          <cell r="N245" t="str">
            <v>Lab. Jaringan Komputer</v>
          </cell>
          <cell r="O245" t="str">
            <v>025</v>
          </cell>
          <cell r="Q245">
            <v>7</v>
          </cell>
          <cell r="R245">
            <v>40</v>
          </cell>
          <cell r="S245">
            <v>15</v>
          </cell>
          <cell r="T245">
            <v>42</v>
          </cell>
          <cell r="U245">
            <v>41</v>
          </cell>
        </row>
        <row r="246">
          <cell r="A246">
            <v>242</v>
          </cell>
          <cell r="B246" t="str">
            <v>17 Januari 2015</v>
          </cell>
          <cell r="C246" t="str">
            <v>MARICO PUTRA</v>
          </cell>
          <cell r="D246" t="str">
            <v>F1B009081</v>
          </cell>
          <cell r="E246" t="str">
            <v>Pengenalan Citra Pornografi Menggunakan Shape Analysis dan LDA</v>
          </cell>
          <cell r="F246" t="str">
            <v>I Gede Pasek Suta W., S.T., M.T., D.Eng.</v>
          </cell>
          <cell r="G246" t="str">
            <v>Lalu A. Syamsul Irfan A., S.T., M.Eng.</v>
          </cell>
          <cell r="H246" t="str">
            <v>Giri Wahyu Wiriasto, S.T., M.T.</v>
          </cell>
          <cell r="I246" t="str">
            <v>I B K Widiartha, S.T., M.T.</v>
          </cell>
          <cell r="J246" t="str">
            <v>Budi Darmawan, S.T., M.Eng.</v>
          </cell>
          <cell r="K246" t="str">
            <v>Sabtu</v>
          </cell>
          <cell r="L246">
            <v>42028</v>
          </cell>
          <cell r="M246" t="str">
            <v>09.00-11.00</v>
          </cell>
          <cell r="N246" t="str">
            <v>Lab. Jaringan Komputer</v>
          </cell>
          <cell r="O246" t="str">
            <v>024</v>
          </cell>
          <cell r="Q246">
            <v>30</v>
          </cell>
          <cell r="R246">
            <v>40</v>
          </cell>
          <cell r="S246">
            <v>41</v>
          </cell>
          <cell r="T246">
            <v>27</v>
          </cell>
          <cell r="U246">
            <v>43</v>
          </cell>
        </row>
        <row r="247">
          <cell r="A247">
            <v>243</v>
          </cell>
          <cell r="B247" t="str">
            <v>17 Januari 2015</v>
          </cell>
          <cell r="C247" t="str">
            <v>SYATIR</v>
          </cell>
          <cell r="D247" t="str">
            <v>F1B009066</v>
          </cell>
          <cell r="E247" t="str">
            <v>Pengenalan Citra Pornografi Menggunakan Fitur Moment dari Wavelet dan LDA</v>
          </cell>
          <cell r="F247" t="str">
            <v>I Gede Pasek Suta W., S.T., M.T., D.Eng.</v>
          </cell>
          <cell r="G247" t="str">
            <v>Lalu A. Syamsul Irfan A., S.T., M.Eng.</v>
          </cell>
          <cell r="H247" t="str">
            <v>Giri Wahyu Wiriasto, S.T., M.T.</v>
          </cell>
          <cell r="I247" t="str">
            <v>I Made Budi Suksmadana, S.T., M.T.</v>
          </cell>
          <cell r="J247" t="str">
            <v>I B K Widiartha, S.T., M.T.</v>
          </cell>
          <cell r="K247" t="str">
            <v>Rabu</v>
          </cell>
          <cell r="L247" t="str">
            <v>21 Januari 2015</v>
          </cell>
          <cell r="M247" t="str">
            <v>10.00-12.00</v>
          </cell>
          <cell r="N247" t="str">
            <v>Lab. Jaringan Komputer</v>
          </cell>
          <cell r="O247" t="str">
            <v>026</v>
          </cell>
          <cell r="Q247">
            <v>30</v>
          </cell>
          <cell r="R247">
            <v>40</v>
          </cell>
          <cell r="S247">
            <v>41</v>
          </cell>
          <cell r="T247">
            <v>24</v>
          </cell>
          <cell r="U247">
            <v>27</v>
          </cell>
        </row>
        <row r="248">
          <cell r="A248">
            <v>244</v>
          </cell>
          <cell r="B248" t="str">
            <v>29 Januari 2015</v>
          </cell>
          <cell r="C248" t="str">
            <v>Muhammad Defrian P.</v>
          </cell>
          <cell r="D248" t="str">
            <v>F1B008059</v>
          </cell>
          <cell r="E248" t="str">
            <v>Sistem Pendeteksi Kebocoran Gas LPG dan Membuka Tuas Regulator Secara Otoatis Berbasis Arduino Uno R3</v>
          </cell>
          <cell r="F248" t="str">
            <v>Paniran, S.T., M.T.</v>
          </cell>
          <cell r="G248" t="str">
            <v>Abdul Natsir, S.T., M.T.</v>
          </cell>
          <cell r="H248" t="str">
            <v>Lalu A. Syamsul Irfan A., S.T., M.Eng.</v>
          </cell>
          <cell r="I248" t="str">
            <v>Syafarudin Ch, S.T., M.T.</v>
          </cell>
          <cell r="J248" t="str">
            <v>Muhamad Irwan, S.T., M.T.</v>
          </cell>
          <cell r="K248" t="str">
            <v>Sabtu</v>
          </cell>
          <cell r="L248" t="str">
            <v>31 Januari 2015</v>
          </cell>
          <cell r="M248" t="str">
            <v>08.30-10.30</v>
          </cell>
          <cell r="N248" t="str">
            <v>Lab. Elka &amp; Digital</v>
          </cell>
          <cell r="O248" t="str">
            <v>051</v>
          </cell>
          <cell r="Q248">
            <v>28</v>
          </cell>
          <cell r="R248">
            <v>14</v>
          </cell>
          <cell r="S248">
            <v>40</v>
          </cell>
          <cell r="T248">
            <v>4</v>
          </cell>
          <cell r="U248">
            <v>39</v>
          </cell>
        </row>
        <row r="249">
          <cell r="A249">
            <v>245</v>
          </cell>
          <cell r="B249" t="str">
            <v>29 Januari 2015</v>
          </cell>
          <cell r="C249" t="str">
            <v>PUJI HIDAYATI SARI</v>
          </cell>
          <cell r="D249" t="str">
            <v>F1B010021</v>
          </cell>
          <cell r="E249" t="str">
            <v>Studi Pengolahan Sinyal Geomagnetik Sebagai Precursor Gempa di Regional Lombok</v>
          </cell>
          <cell r="F249" t="str">
            <v>Bulkis Kanata, S.T., M.T.</v>
          </cell>
          <cell r="G249" t="str">
            <v>Dr.rer.nat. Teti Zubaidah, S.T., M.T.</v>
          </cell>
          <cell r="H249" t="str">
            <v>Made Sutha Yadnya, S.T., M.T.</v>
          </cell>
          <cell r="I249" t="str">
            <v>I Made Budi Suksmadana, S.T., M.T.</v>
          </cell>
          <cell r="J249" t="str">
            <v>Abdullah Zainuddin, S.T., M.T.</v>
          </cell>
          <cell r="K249" t="str">
            <v>Selasa</v>
          </cell>
          <cell r="L249" t="str">
            <v>3 Februari 2015</v>
          </cell>
          <cell r="M249" t="str">
            <v>09.00-11.00</v>
          </cell>
          <cell r="N249" t="str">
            <v>R. B2-02 (Eks R. Studio)</v>
          </cell>
          <cell r="O249" t="str">
            <v>052</v>
          </cell>
          <cell r="Q249">
            <v>21</v>
          </cell>
          <cell r="R249">
            <v>22</v>
          </cell>
          <cell r="S249">
            <v>19</v>
          </cell>
          <cell r="T249">
            <v>24</v>
          </cell>
          <cell r="U249">
            <v>15</v>
          </cell>
        </row>
        <row r="250">
          <cell r="A250">
            <v>246</v>
          </cell>
          <cell r="B250" t="str">
            <v>29 Januari 2015</v>
          </cell>
          <cell r="C250" t="str">
            <v>Novia Rizki Amalia</v>
          </cell>
          <cell r="D250" t="str">
            <v>F1B007062</v>
          </cell>
          <cell r="E250" t="str">
            <v>Rancang Bangun Miniatur Belt Lonveyor pada Alat Sortir Buah Berdasarkan Warna Menggunakan Sensor TCS3200</v>
          </cell>
          <cell r="F250" t="str">
            <v>Paniran, S.T., M.T.</v>
          </cell>
          <cell r="G250" t="str">
            <v>I Made Budi Suksmadana, S.T., M.T.</v>
          </cell>
          <cell r="H250" t="str">
            <v>Syafarudin Ch, S.T., M.T.</v>
          </cell>
          <cell r="I250" t="str">
            <v>Giri Wahyu Wiriasto, S.T., M.T.</v>
          </cell>
          <cell r="J250" t="str">
            <v>Dr. Misbahuddin, S.T., M.T.</v>
          </cell>
          <cell r="K250" t="str">
            <v>Kamis</v>
          </cell>
          <cell r="L250" t="str">
            <v>29 Januari 2015</v>
          </cell>
          <cell r="M250" t="str">
            <v>11.00-13.00</v>
          </cell>
          <cell r="N250" t="str">
            <v>Lab. Elka &amp; Digital</v>
          </cell>
          <cell r="Q250">
            <v>28</v>
          </cell>
          <cell r="R250">
            <v>24</v>
          </cell>
          <cell r="S250">
            <v>4</v>
          </cell>
          <cell r="T250">
            <v>41</v>
          </cell>
          <cell r="U250">
            <v>7</v>
          </cell>
        </row>
        <row r="251">
          <cell r="A251">
            <v>247</v>
          </cell>
          <cell r="B251" t="str">
            <v>14 Februari 2015</v>
          </cell>
          <cell r="C251" t="str">
            <v>TRI YULIANTI</v>
          </cell>
          <cell r="D251" t="str">
            <v>F1B010027</v>
          </cell>
          <cell r="E251" t="str">
            <v>Analisis Sistem Building Integrated Photovoltaics (BIPV) pada Sektor Publik (Studi Kasus Bank Indonesia NTB)</v>
          </cell>
          <cell r="F251" t="str">
            <v>Rosmaliati, S.T., M.T.</v>
          </cell>
          <cell r="G251" t="str">
            <v>Abdul Natsir, S.T., M.T.</v>
          </cell>
          <cell r="H251" t="str">
            <v>Sultan, S.T., M.T.</v>
          </cell>
          <cell r="I251" t="str">
            <v>Dr. I Made Ginarsa, S.T., M.T.</v>
          </cell>
          <cell r="J251" t="str">
            <v>Agung Budi Muljono, S.T., M.T.</v>
          </cell>
          <cell r="K251" t="str">
            <v>Senin</v>
          </cell>
          <cell r="L251" t="str">
            <v>16 Februari 2015</v>
          </cell>
          <cell r="M251" t="str">
            <v>13.00-15.00</v>
          </cell>
          <cell r="N251" t="str">
            <v>Lab. Sistem Tenaga</v>
          </cell>
          <cell r="O251" t="str">
            <v>084</v>
          </cell>
          <cell r="Q251">
            <v>16</v>
          </cell>
          <cell r="R251">
            <v>14</v>
          </cell>
          <cell r="S251">
            <v>5</v>
          </cell>
          <cell r="T251">
            <v>26</v>
          </cell>
          <cell r="U251">
            <v>13</v>
          </cell>
        </row>
        <row r="252">
          <cell r="A252">
            <v>248</v>
          </cell>
          <cell r="B252" t="str">
            <v>14 Februari 2015</v>
          </cell>
          <cell r="C252" t="str">
            <v>Yusuf Pratama</v>
          </cell>
          <cell r="D252" t="str">
            <v>F1B008010</v>
          </cell>
          <cell r="E252" t="str">
            <v>Pengontrolan Kecepatan Motor PC Menggunakan PWM (Pulse Width Modulation) Berbasis Arduino Atmega328P</v>
          </cell>
          <cell r="F252" t="str">
            <v>Syafarudin Ch, S.T., M.T.</v>
          </cell>
          <cell r="G252" t="str">
            <v>Abdul Natsir, S.T., M.T.</v>
          </cell>
          <cell r="H252" t="str">
            <v>Paniran, S.T., M.T.</v>
          </cell>
          <cell r="I252" t="str">
            <v>I Nyoman Wahyu S., S.T., MSc., Ph.D.</v>
          </cell>
          <cell r="J252" t="str">
            <v>Muhamad Irwan, S.T., M.T.</v>
          </cell>
          <cell r="K252" t="str">
            <v>Selasa</v>
          </cell>
          <cell r="L252" t="str">
            <v>17 Februari 2015</v>
          </cell>
          <cell r="M252" t="str">
            <v>09.00-11.00</v>
          </cell>
          <cell r="N252" t="str">
            <v>Lab. Elka &amp; Digital</v>
          </cell>
          <cell r="O252" t="str">
            <v>085</v>
          </cell>
          <cell r="Q252">
            <v>4</v>
          </cell>
          <cell r="R252">
            <v>14</v>
          </cell>
          <cell r="S252">
            <v>28</v>
          </cell>
          <cell r="T252">
            <v>8</v>
          </cell>
          <cell r="U252">
            <v>39</v>
          </cell>
        </row>
        <row r="253">
          <cell r="A253">
            <v>249</v>
          </cell>
          <cell r="B253" t="str">
            <v>14 Februari 2015</v>
          </cell>
          <cell r="C253" t="str">
            <v>DENEK BINI TINDIH R</v>
          </cell>
          <cell r="D253" t="str">
            <v>F1B010025</v>
          </cell>
          <cell r="E253" t="str">
            <v>Analisis Intensitas Nilai Faktual Pajanan Medan Elektromagnetik pada Saluran Udara Tegangan Tinggi (SUTT) 150 KV Pre-Energized dan Energized di Lombok, Nusra II</v>
          </cell>
          <cell r="F253" t="str">
            <v>Dr.rer.nat. Teti Zubaidah, S.T., M.T.</v>
          </cell>
          <cell r="G253" t="str">
            <v>Agung Budi Muljono, S.T., M.T.</v>
          </cell>
          <cell r="H253" t="str">
            <v>Bulkis Kanata, S.T., M.T.</v>
          </cell>
          <cell r="I253" t="str">
            <v>I Made Ari Nrartha, S.T., M.T.</v>
          </cell>
          <cell r="J253" t="str">
            <v>Dr. I Made Ginarsa, S.T., M.T.</v>
          </cell>
          <cell r="K253" t="str">
            <v>Selasa</v>
          </cell>
          <cell r="L253" t="str">
            <v>17 Februari 2015</v>
          </cell>
          <cell r="M253" t="str">
            <v>10.00-12.00</v>
          </cell>
          <cell r="N253" t="str">
            <v>Lab. Sistem Tenaga</v>
          </cell>
          <cell r="O253" t="str">
            <v>086</v>
          </cell>
          <cell r="Q253">
            <v>22</v>
          </cell>
          <cell r="R253">
            <v>13</v>
          </cell>
          <cell r="S253">
            <v>21</v>
          </cell>
          <cell r="T253">
            <v>25</v>
          </cell>
          <cell r="U253">
            <v>26</v>
          </cell>
        </row>
        <row r="254">
          <cell r="A254">
            <v>250</v>
          </cell>
          <cell r="B254" t="str">
            <v>16 Februari 2015</v>
          </cell>
          <cell r="C254" t="str">
            <v>MARDIAN RIZKA H.</v>
          </cell>
          <cell r="D254" t="str">
            <v>F1B010087</v>
          </cell>
          <cell r="E254" t="str">
            <v>Rancang Bangun Program Sinkronisasi Data Berbasis Bash Shell pada Jaringan VPN (Virtual Private Network) Studi Kasus Observatorium Geomagnetik Lombok - Lab. Komputer FT. Unram</v>
          </cell>
          <cell r="F254" t="str">
            <v>Lalu A. Syamsul Irfan A., S.T., M.Eng.</v>
          </cell>
          <cell r="G254" t="str">
            <v>Giri Wahyu Wiriasto, S.T., M.T.</v>
          </cell>
          <cell r="H254" t="str">
            <v>I B K Widiartha, S.T., M.T.</v>
          </cell>
          <cell r="I254" t="str">
            <v>Budi Darmawan, S.T., M.Eng.</v>
          </cell>
          <cell r="J254" t="str">
            <v>Andy Hidayat Jatmika, S.T., M.Kom.</v>
          </cell>
          <cell r="K254" t="str">
            <v>Rabu</v>
          </cell>
          <cell r="L254" t="str">
            <v>18 Februari 2015</v>
          </cell>
          <cell r="M254" t="str">
            <v>10.00-12.00</v>
          </cell>
          <cell r="N254" t="str">
            <v>Lab. Jaringan Komputer</v>
          </cell>
          <cell r="O254" t="str">
            <v>088</v>
          </cell>
          <cell r="Q254">
            <v>40</v>
          </cell>
          <cell r="R254">
            <v>41</v>
          </cell>
          <cell r="S254">
            <v>27</v>
          </cell>
          <cell r="T254">
            <v>43</v>
          </cell>
          <cell r="U254">
            <v>44</v>
          </cell>
        </row>
        <row r="255">
          <cell r="A255">
            <v>251</v>
          </cell>
          <cell r="B255" t="str">
            <v>17 Februari 2015</v>
          </cell>
          <cell r="C255" t="str">
            <v>AGUS SALIM</v>
          </cell>
          <cell r="D255" t="str">
            <v>F1B009008</v>
          </cell>
          <cell r="E255" t="str">
            <v>Penentuan Daya Listrik untuk Penerangan Buatan Suatu Ruangan Menggunakan Logika Fuzzy</v>
          </cell>
          <cell r="F255" t="str">
            <v>Sultan, S.T., M.T.</v>
          </cell>
          <cell r="G255" t="str">
            <v>Abdul Natsir, S.T., M.T.</v>
          </cell>
          <cell r="H255" t="str">
            <v>Bulkis Kanata, S.T., M.T.</v>
          </cell>
          <cell r="I255" t="str">
            <v>I Made Ari Nrartha, S.T., M.T.</v>
          </cell>
          <cell r="J255" t="str">
            <v>Sabar Nababan, S.T., M.T.</v>
          </cell>
          <cell r="K255" t="str">
            <v>Sabtu</v>
          </cell>
          <cell r="L255" t="str">
            <v>21 Februari 2015</v>
          </cell>
          <cell r="M255" t="str">
            <v>10.00-12.00</v>
          </cell>
          <cell r="N255" t="str">
            <v>Lab. Sistem Tenaga</v>
          </cell>
          <cell r="O255" t="str">
            <v>095</v>
          </cell>
          <cell r="Q255">
            <v>5</v>
          </cell>
          <cell r="R255">
            <v>14</v>
          </cell>
          <cell r="S255">
            <v>21</v>
          </cell>
          <cell r="T255">
            <v>25</v>
          </cell>
          <cell r="U255">
            <v>31</v>
          </cell>
        </row>
        <row r="256">
          <cell r="A256">
            <v>252</v>
          </cell>
          <cell r="B256" t="str">
            <v>25 Februari 2015</v>
          </cell>
          <cell r="C256" t="str">
            <v>FATHUR RAHMAN</v>
          </cell>
          <cell r="D256" t="str">
            <v>F1B009036</v>
          </cell>
          <cell r="E256" t="str">
            <v>Rancang Bangun Automatic Transfer Switch/Automatic Otomatis Berbasis Programmable Logic Control</v>
          </cell>
          <cell r="F256" t="str">
            <v>Abdul Natsir, S.T., M.T.</v>
          </cell>
          <cell r="G256" t="str">
            <v>Giri Wahyu Wiriasto, S.T., M.T.</v>
          </cell>
          <cell r="H256" t="str">
            <v>Paniran, S.T., M.T.</v>
          </cell>
          <cell r="I256" t="str">
            <v>I Nyoman Wahyu S., S.T., MSc., Ph.D.</v>
          </cell>
          <cell r="J256" t="str">
            <v>Sultan, S.T., M.T.</v>
          </cell>
          <cell r="K256" t="str">
            <v>Sabtu</v>
          </cell>
          <cell r="L256" t="str">
            <v>28 Februari 2015</v>
          </cell>
          <cell r="M256" t="str">
            <v>09.00-11.00</v>
          </cell>
          <cell r="N256" t="str">
            <v>Lab. Sistem Tenaga</v>
          </cell>
          <cell r="O256" t="str">
            <v>120</v>
          </cell>
          <cell r="Q256">
            <v>14</v>
          </cell>
          <cell r="R256">
            <v>41</v>
          </cell>
          <cell r="S256">
            <v>28</v>
          </cell>
          <cell r="T256">
            <v>8</v>
          </cell>
          <cell r="U256">
            <v>5</v>
          </cell>
        </row>
        <row r="257">
          <cell r="A257">
            <v>253</v>
          </cell>
          <cell r="B257" t="str">
            <v>25 Februari 2015</v>
          </cell>
          <cell r="C257" t="str">
            <v>DODY ALKARAM</v>
          </cell>
          <cell r="D257" t="str">
            <v>F1B010056</v>
          </cell>
          <cell r="E257" t="str">
            <v>Analisis Trend Perubahan Amplitudo Gempa Gunung</v>
          </cell>
          <cell r="F257" t="str">
            <v>Bulkis Kanata, S.T., M.T.</v>
          </cell>
          <cell r="G257" t="str">
            <v>Dr.rer.nat. Teti Zubaidah, S.T., M.T.</v>
          </cell>
          <cell r="H257" t="str">
            <v>Abdullah Zainuddin, S.T., M.T.</v>
          </cell>
          <cell r="I257" t="str">
            <v>Made Sutha Yadnya, S.T., M.T.</v>
          </cell>
          <cell r="J257" t="str">
            <v>Syafarudin Ch, S.T., M.T.</v>
          </cell>
          <cell r="K257" t="str">
            <v>Rabu</v>
          </cell>
          <cell r="L257" t="str">
            <v>25 Maret 2015</v>
          </cell>
          <cell r="M257" t="str">
            <v>09.00-10.00</v>
          </cell>
          <cell r="N257" t="str">
            <v>Lab. Telkom</v>
          </cell>
          <cell r="O257" t="str">
            <v>121</v>
          </cell>
          <cell r="Q257">
            <v>21</v>
          </cell>
          <cell r="R257">
            <v>22</v>
          </cell>
          <cell r="S257">
            <v>15</v>
          </cell>
          <cell r="T257">
            <v>19</v>
          </cell>
          <cell r="U257">
            <v>4</v>
          </cell>
        </row>
        <row r="258">
          <cell r="A258">
            <v>254</v>
          </cell>
          <cell r="B258" t="str">
            <v>25 Maret 2015</v>
          </cell>
          <cell r="C258" t="str">
            <v>MULTAZAMAR  JAN</v>
          </cell>
          <cell r="D258" t="str">
            <v>F1B009070</v>
          </cell>
          <cell r="E258" t="str">
            <v>Perancangan Simulator Rangkaian Logika dengan Visual C++</v>
          </cell>
          <cell r="F258" t="str">
            <v>Dr. Rismon H. Sianipar, S.T., M.Eng.</v>
          </cell>
          <cell r="G258" t="str">
            <v>Sultan, S.T., M.T.</v>
          </cell>
          <cell r="H258" t="str">
            <v>I Nyoman Wahyu S., S.T., MSc., Ph.D.</v>
          </cell>
          <cell r="I258" t="str">
            <v>I Ketut Wiryajati, S.T., M.T.</v>
          </cell>
          <cell r="J258" t="str">
            <v>Sayidiman, S.T., M.Eng.</v>
          </cell>
          <cell r="K258" t="str">
            <v>Kamis</v>
          </cell>
          <cell r="L258">
            <v>42096</v>
          </cell>
          <cell r="M258" t="str">
            <v>10.00-12.00</v>
          </cell>
          <cell r="N258" t="str">
            <v>Lab. Jaringan Komputer</v>
          </cell>
          <cell r="O258">
            <v>184</v>
          </cell>
          <cell r="Q258">
            <v>33</v>
          </cell>
          <cell r="R258">
            <v>5</v>
          </cell>
          <cell r="S258">
            <v>8</v>
          </cell>
          <cell r="T258">
            <v>3</v>
          </cell>
          <cell r="U258">
            <v>34</v>
          </cell>
        </row>
        <row r="259">
          <cell r="A259">
            <v>255</v>
          </cell>
          <cell r="B259" t="str">
            <v>25 Maret 2015`</v>
          </cell>
          <cell r="C259" t="str">
            <v>IKHWAN YUSUF</v>
          </cell>
          <cell r="D259" t="str">
            <v>F1B110079</v>
          </cell>
          <cell r="E259" t="str">
            <v>Penerapan Algoritma Pencarian dan Pengurutan Sebagai Perangkat untuk Menganalisa Statistik Atas Data Kependudukan Provinsi NTB</v>
          </cell>
          <cell r="F259" t="str">
            <v>Dr. Rismon H. Sianipar, S.T., M.Eng.</v>
          </cell>
          <cell r="G259" t="str">
            <v>Sultan, S.T., M.T.</v>
          </cell>
          <cell r="H259" t="str">
            <v>I Ketut Wiryajati, S.T., M.T.</v>
          </cell>
          <cell r="I259" t="str">
            <v>Dr. Ida Ayu Sri Adnyani, S.T., M.Erg.</v>
          </cell>
          <cell r="J259" t="str">
            <v>Muhamad Irwan, S.T., M.T.</v>
          </cell>
          <cell r="K259" t="str">
            <v>Kamis</v>
          </cell>
          <cell r="L259">
            <v>42096</v>
          </cell>
          <cell r="M259" t="str">
            <v>12.00-14.00</v>
          </cell>
          <cell r="N259" t="str">
            <v>Lab. Jaringan Komputer</v>
          </cell>
          <cell r="O259">
            <v>185</v>
          </cell>
          <cell r="Q259">
            <v>33</v>
          </cell>
          <cell r="R259">
            <v>5</v>
          </cell>
          <cell r="S259">
            <v>3</v>
          </cell>
          <cell r="T259">
            <v>10</v>
          </cell>
          <cell r="U259">
            <v>39</v>
          </cell>
        </row>
        <row r="260">
          <cell r="A260">
            <v>256</v>
          </cell>
          <cell r="B260">
            <v>42119</v>
          </cell>
          <cell r="C260" t="str">
            <v>AISYAH</v>
          </cell>
          <cell r="D260" t="str">
            <v>F1B010019</v>
          </cell>
          <cell r="E260" t="str">
            <v>Penjadwalan Unit Pembangkit Listrik Tenaga Diesel (PLTD) Ampenan Menggunakan Metode Binary Particle Swarm Optimization (BPSO)</v>
          </cell>
          <cell r="F260" t="str">
            <v>I Made Ari Nrartha, S.T., M.T.</v>
          </cell>
          <cell r="G260" t="str">
            <v>Dr. Misbahuddin, S.T., M.T.</v>
          </cell>
          <cell r="H260" t="str">
            <v>Supriyatna, S.T., M.T.</v>
          </cell>
          <cell r="I260" t="str">
            <v>Dr. Ida Ayu Sri Adnyani, S.T., M.Erg.</v>
          </cell>
          <cell r="J260" t="str">
            <v>I Nyoman Wahyu S., S.T., MSc., Ph.D.</v>
          </cell>
          <cell r="K260" t="str">
            <v>Kamis</v>
          </cell>
          <cell r="L260">
            <v>42124</v>
          </cell>
          <cell r="M260" t="str">
            <v>09.00-11.00</v>
          </cell>
          <cell r="N260" t="str">
            <v>Lab. Sistem Tenaga</v>
          </cell>
          <cell r="O260">
            <v>255</v>
          </cell>
          <cell r="Q260">
            <v>25</v>
          </cell>
          <cell r="R260">
            <v>7</v>
          </cell>
          <cell r="S260">
            <v>2</v>
          </cell>
          <cell r="T260">
            <v>10</v>
          </cell>
          <cell r="U260">
            <v>8</v>
          </cell>
        </row>
        <row r="261">
          <cell r="A261">
            <v>257</v>
          </cell>
          <cell r="B261">
            <v>42123</v>
          </cell>
          <cell r="C261" t="str">
            <v>Muhamad Zuhri</v>
          </cell>
          <cell r="D261" t="str">
            <v>F1B008035</v>
          </cell>
          <cell r="E261" t="str">
            <v>Rancang Bangun Alat Pembuat Kopi Susu Otomatis Dengan Menggunakan Mikrokontoler AVR ATMEGA 8535</v>
          </cell>
          <cell r="F261" t="str">
            <v>I Made Budi Suksmadana, S.T., M.T.</v>
          </cell>
          <cell r="G261" t="str">
            <v>Lalu A. Syamsul Irfan A., S.T., M.Eng.</v>
          </cell>
          <cell r="H261" t="str">
            <v>Paniran, S.T., M.T.</v>
          </cell>
          <cell r="I261" t="str">
            <v>Giri Wahyu Wiriasto, S.T., M.T.</v>
          </cell>
          <cell r="J261" t="str">
            <v>Supriono, S.T., M.T.</v>
          </cell>
          <cell r="K261" t="str">
            <v>Senin</v>
          </cell>
          <cell r="L261" t="str">
            <v>4 Mei 2015</v>
          </cell>
          <cell r="M261" t="str">
            <v>09.30-11.30</v>
          </cell>
          <cell r="N261" t="str">
            <v>Lab. Elka &amp; Digital</v>
          </cell>
          <cell r="O261">
            <v>257</v>
          </cell>
          <cell r="Q261">
            <v>24</v>
          </cell>
          <cell r="R261">
            <v>40</v>
          </cell>
          <cell r="S261">
            <v>28</v>
          </cell>
          <cell r="T261">
            <v>41</v>
          </cell>
          <cell r="U261">
            <v>29</v>
          </cell>
        </row>
        <row r="262">
          <cell r="A262">
            <v>258</v>
          </cell>
          <cell r="B262" t="str">
            <v>4 Mei 2015</v>
          </cell>
          <cell r="C262" t="str">
            <v>SRI AGUSTINI YUMIATI</v>
          </cell>
          <cell r="D262" t="str">
            <v>F1B110020</v>
          </cell>
          <cell r="E262" t="str">
            <v>Speaker Identification dengan Menggunakan Mel Frequency Cepstrum Coefficients (MFCC) dan Dynamic Time Warping (DTW)</v>
          </cell>
          <cell r="F262" t="str">
            <v>Sudi M. Al Sasongko, S.T., M.T.</v>
          </cell>
          <cell r="G262" t="str">
            <v>Lalu A. Syamsul Irfan A., S.T., M.Eng.</v>
          </cell>
          <cell r="H262" t="str">
            <v>Cahyo Mustiko O. M., S.T., MSc., Ph.D.</v>
          </cell>
          <cell r="I262" t="str">
            <v>Abdullah Zainuddin, S.T., M.T.</v>
          </cell>
          <cell r="J262" t="str">
            <v>Suthami Ariessaputra, S.T., M.Eng.</v>
          </cell>
          <cell r="K262" t="str">
            <v>Rabu</v>
          </cell>
          <cell r="L262" t="str">
            <v>13 Mei 2015</v>
          </cell>
          <cell r="M262" t="str">
            <v>08.00-10.00</v>
          </cell>
          <cell r="N262" t="str">
            <v>Lab. Telkom</v>
          </cell>
          <cell r="O262">
            <v>282</v>
          </cell>
          <cell r="Q262">
            <v>6</v>
          </cell>
          <cell r="R262">
            <v>40</v>
          </cell>
          <cell r="S262">
            <v>9</v>
          </cell>
          <cell r="T262">
            <v>15</v>
          </cell>
          <cell r="U262">
            <v>42</v>
          </cell>
        </row>
        <row r="263">
          <cell r="A263">
            <v>259</v>
          </cell>
          <cell r="B263" t="str">
            <v>12 Mei 2015</v>
          </cell>
          <cell r="C263" t="str">
            <v>DILA ARIYOGI M</v>
          </cell>
          <cell r="D263" t="str">
            <v>F1B110014</v>
          </cell>
          <cell r="E263" t="str">
            <v>Pemetaan Daerah Rawan Longsor Dengan Geographic Information System (GIS) Menggunakan Teknik Koreksi Geometrik dan Koreksi Radiometrik di Kabupaten Lombok Barat</v>
          </cell>
          <cell r="F263" t="str">
            <v>Made Sutha Yadnya, S.T., M.T.</v>
          </cell>
          <cell r="G263" t="str">
            <v>I Made Budi Suksmadana, S.T., M.T.</v>
          </cell>
          <cell r="H263" t="str">
            <v>Sudi M. Al Sasongko, S.T., M.T.</v>
          </cell>
          <cell r="I263" t="str">
            <v>Bulkis Kanata, S.T., M.T.</v>
          </cell>
          <cell r="J263" t="str">
            <v>Dr.rer.nat. Teti Zubaidah, S.T., M.T.</v>
          </cell>
          <cell r="K263" t="str">
            <v>Selasa</v>
          </cell>
          <cell r="L263" t="str">
            <v>19 Mei 2015</v>
          </cell>
          <cell r="M263" t="str">
            <v>09.30-11.30</v>
          </cell>
          <cell r="N263" t="str">
            <v>Lab. Telkom</v>
          </cell>
          <cell r="O263">
            <v>300</v>
          </cell>
          <cell r="Q263">
            <v>19</v>
          </cell>
          <cell r="R263">
            <v>24</v>
          </cell>
          <cell r="S263">
            <v>6</v>
          </cell>
          <cell r="T263">
            <v>21</v>
          </cell>
          <cell r="U263">
            <v>22</v>
          </cell>
        </row>
        <row r="264">
          <cell r="A264">
            <v>260</v>
          </cell>
          <cell r="B264" t="str">
            <v>25 Mei 2015</v>
          </cell>
          <cell r="C264" t="str">
            <v>SIRYANTINI NURUL ADNIN</v>
          </cell>
          <cell r="D264" t="str">
            <v>F1B009006</v>
          </cell>
          <cell r="E264" t="str">
            <v>Pembuatan Aplikasi Catalog 3D Design Rumah Sebagai Sarana Promosi Dengan Menggunakan Unity 3D (Bahasa C#)</v>
          </cell>
          <cell r="F264" t="str">
            <v>I B K Widiartha, S.T., M.T.</v>
          </cell>
          <cell r="G264" t="str">
            <v>I Made Budi Suksmadana, S.T., M.T.</v>
          </cell>
          <cell r="H264" t="str">
            <v>Lalu A. Syamsul Irfan A., S.T., M.Eng.</v>
          </cell>
          <cell r="I264" t="str">
            <v>Giri Wahyu Wiriasto, S.T., M.T.</v>
          </cell>
          <cell r="J264" t="str">
            <v>Budi Darmawan, S.T., M.Eng.</v>
          </cell>
          <cell r="K264" t="str">
            <v>Sabtu</v>
          </cell>
          <cell r="L264" t="str">
            <v>30 Mei 2015</v>
          </cell>
          <cell r="M264" t="str">
            <v>08.30-10.30</v>
          </cell>
          <cell r="N264" t="str">
            <v>Lab. Jarkom</v>
          </cell>
          <cell r="O264">
            <v>431</v>
          </cell>
          <cell r="Q264">
            <v>27</v>
          </cell>
          <cell r="R264">
            <v>24</v>
          </cell>
          <cell r="S264">
            <v>40</v>
          </cell>
          <cell r="T264">
            <v>41</v>
          </cell>
          <cell r="U264">
            <v>43</v>
          </cell>
        </row>
        <row r="265">
          <cell r="A265">
            <v>261</v>
          </cell>
          <cell r="B265" t="str">
            <v>4 Juni 2015</v>
          </cell>
          <cell r="C265" t="str">
            <v>Andra Priatma</v>
          </cell>
          <cell r="D265" t="str">
            <v>F1B008047</v>
          </cell>
          <cell r="E265" t="str">
            <v>Sistem Pengereman Otomatis Pada Sepeda Motor Menggunakan Sensor Ultrasonik Berbasis Arduino Uno R3</v>
          </cell>
          <cell r="F265" t="str">
            <v>Paniran, S.T., M.T.</v>
          </cell>
          <cell r="G265" t="str">
            <v>Syafarudin Ch, S.T., M.T.</v>
          </cell>
          <cell r="H265" t="str">
            <v>I Made Budi Suksmadana, S.T., M.T.</v>
          </cell>
          <cell r="I265" t="str">
            <v>Cahyo Mustiko O. M., S.T., MSc., Ph.D.</v>
          </cell>
          <cell r="J265" t="str">
            <v>Muhamad Irwan, S.T., M.T.</v>
          </cell>
          <cell r="K265" t="str">
            <v>Kamis</v>
          </cell>
          <cell r="L265" t="str">
            <v>11 Juni 2015</v>
          </cell>
          <cell r="M265" t="str">
            <v>09.30-11.30</v>
          </cell>
          <cell r="N265" t="str">
            <v>Lab. Elka &amp; Digital</v>
          </cell>
          <cell r="O265">
            <v>458</v>
          </cell>
          <cell r="Q265">
            <v>28</v>
          </cell>
          <cell r="R265">
            <v>4</v>
          </cell>
          <cell r="S265">
            <v>24</v>
          </cell>
          <cell r="T265">
            <v>9</v>
          </cell>
          <cell r="U265">
            <v>39</v>
          </cell>
        </row>
        <row r="266">
          <cell r="A266">
            <v>262</v>
          </cell>
          <cell r="B266" t="str">
            <v>4 Juni 2015</v>
          </cell>
          <cell r="C266" t="str">
            <v>AHMAD SADAM SYAEROZI</v>
          </cell>
          <cell r="D266" t="str">
            <v>F1B010077</v>
          </cell>
          <cell r="E266" t="str">
            <v>Penerapan Kendali Fuzzy pada pengendalian Level Cairan Berbasis ATMega328P</v>
          </cell>
          <cell r="F266" t="str">
            <v>I Made Budi Suksmadana, S.T., M.T.</v>
          </cell>
          <cell r="G266" t="str">
            <v>Abdul Natsir, S.T., M.T.</v>
          </cell>
          <cell r="H266" t="str">
            <v>Paniran, S.T., M.T.</v>
          </cell>
          <cell r="I266" t="str">
            <v>Syafarudin Ch, S.T., M.T.</v>
          </cell>
          <cell r="J266" t="e">
            <v>#N/A</v>
          </cell>
          <cell r="K266" t="str">
            <v>Sabtu</v>
          </cell>
          <cell r="L266" t="str">
            <v>13 Juni 2015</v>
          </cell>
          <cell r="M266" t="str">
            <v>09.30-11.30</v>
          </cell>
          <cell r="N266" t="str">
            <v>Lab. Elka &amp; Digital</v>
          </cell>
          <cell r="O266">
            <v>459</v>
          </cell>
          <cell r="Q266">
            <v>24</v>
          </cell>
          <cell r="R266">
            <v>14</v>
          </cell>
          <cell r="S266">
            <v>28</v>
          </cell>
          <cell r="T266">
            <v>4</v>
          </cell>
        </row>
        <row r="267">
          <cell r="A267">
            <v>263</v>
          </cell>
          <cell r="B267" t="str">
            <v>13 Juni 2015</v>
          </cell>
          <cell r="C267" t="str">
            <v>BAIQ NURJANAH</v>
          </cell>
          <cell r="D267" t="str">
            <v>F1B009067</v>
          </cell>
          <cell r="E267" t="str">
            <v>Rancang Bangun Aplikasi Diano Menggunakan Metode Sine, Karplus dan Wavetable</v>
          </cell>
          <cell r="F267" t="str">
            <v>Bulkis Kanata, S.T., M.T.</v>
          </cell>
          <cell r="G267" t="str">
            <v>Made Sutha Yadnya, S.T., M.T.</v>
          </cell>
          <cell r="H267" t="str">
            <v>Sudi M. Al Sasongko, S.T., M.T.</v>
          </cell>
          <cell r="I267" t="str">
            <v>I Made Budi Suksmadana, S.T., M.T.</v>
          </cell>
          <cell r="J267" t="e">
            <v>#N/A</v>
          </cell>
          <cell r="K267" t="str">
            <v>Selasa</v>
          </cell>
          <cell r="L267" t="str">
            <v>16 Juni 2015</v>
          </cell>
          <cell r="M267" t="str">
            <v>09.30-11.30</v>
          </cell>
          <cell r="N267" t="str">
            <v>Lab. Telkom</v>
          </cell>
          <cell r="O267">
            <v>476</v>
          </cell>
          <cell r="Q267">
            <v>21</v>
          </cell>
          <cell r="R267">
            <v>19</v>
          </cell>
          <cell r="S267">
            <v>6</v>
          </cell>
          <cell r="T267">
            <v>24</v>
          </cell>
        </row>
        <row r="268">
          <cell r="A268">
            <v>264</v>
          </cell>
          <cell r="B268" t="str">
            <v>Juni 2015</v>
          </cell>
          <cell r="C268" t="str">
            <v>Gunawan Putra</v>
          </cell>
          <cell r="D268" t="str">
            <v>F1B008076</v>
          </cell>
          <cell r="E268" t="str">
            <v>Rancang Bangun Alat Ukur Kadar Gula Darah Non-Invasive Berbasis Mikrokontroler Atmega328P dengan Mengukur Tingkat Kekeruhan Spesimen Urine Menggunakan Paket Sensor Photodiode dan Light Emiting Diode</v>
          </cell>
          <cell r="F268" t="str">
            <v>I Made Budi Suksmadana, S.T., M.T.</v>
          </cell>
          <cell r="G268" t="str">
            <v>Abdul Natsir, S.T., M.T.</v>
          </cell>
          <cell r="H268" t="str">
            <v>Paniran, S.T., M.T.</v>
          </cell>
          <cell r="I268" t="str">
            <v>Muhamad Irwan, S.T., M.T.</v>
          </cell>
          <cell r="J268" t="str">
            <v>Cahyo Mustiko O. M., S.T., MSc., Ph.D.</v>
          </cell>
          <cell r="K268" t="str">
            <v>Selasa</v>
          </cell>
          <cell r="L268" t="str">
            <v>30 Juni 2015</v>
          </cell>
          <cell r="M268" t="str">
            <v>10.15-12.15</v>
          </cell>
          <cell r="N268" t="str">
            <v>Lab. Elka &amp; Digital</v>
          </cell>
          <cell r="O268">
            <v>500</v>
          </cell>
          <cell r="Q268">
            <v>24</v>
          </cell>
          <cell r="R268">
            <v>14</v>
          </cell>
          <cell r="S268">
            <v>28</v>
          </cell>
          <cell r="T268">
            <v>39</v>
          </cell>
          <cell r="U268">
            <v>9</v>
          </cell>
        </row>
        <row r="269">
          <cell r="A269">
            <v>265</v>
          </cell>
          <cell r="B269" t="str">
            <v>27 Juli 2015</v>
          </cell>
          <cell r="C269" t="str">
            <v>ARIFATUL HIDAYATI</v>
          </cell>
          <cell r="D269" t="str">
            <v>F1B010002</v>
          </cell>
          <cell r="E269" t="str">
            <v>Analisis Kontingensi Terhadap Unjuk Kerja dan Keandalan Komposit Pembangkit dan Transmisi pada Sistem Kelistrikan Lombok</v>
          </cell>
          <cell r="F269" t="str">
            <v>Supriyatna, S.T., M.T.</v>
          </cell>
          <cell r="G269" t="str">
            <v>Agung Budi Muljono, S.T., M.T.</v>
          </cell>
          <cell r="H269" t="str">
            <v>Supriono, S.T., M.T.</v>
          </cell>
          <cell r="I269" t="str">
            <v>Ida Bagus Fery Citarsa, S.T., M.T.</v>
          </cell>
          <cell r="J269" t="str">
            <v>Ni Made Seniari, S.T., M.T.</v>
          </cell>
          <cell r="K269" t="str">
            <v>Senin</v>
          </cell>
          <cell r="L269" t="str">
            <v>3 Agustus 2015</v>
          </cell>
          <cell r="M269" t="str">
            <v>09.00-11.00</v>
          </cell>
          <cell r="N269" t="str">
            <v>R. D2</v>
          </cell>
          <cell r="O269">
            <v>554</v>
          </cell>
          <cell r="Q269">
            <v>2</v>
          </cell>
          <cell r="R269">
            <v>13</v>
          </cell>
          <cell r="S269">
            <v>29</v>
          </cell>
          <cell r="T269">
            <v>12</v>
          </cell>
          <cell r="U269">
            <v>1</v>
          </cell>
        </row>
        <row r="270">
          <cell r="A270">
            <v>266</v>
          </cell>
          <cell r="B270" t="str">
            <v>11 Agustus 2015</v>
          </cell>
          <cell r="C270" t="str">
            <v>RAHMAH ILYARISMA</v>
          </cell>
          <cell r="D270" t="str">
            <v>F1B110048</v>
          </cell>
          <cell r="E270" t="str">
            <v>Pengklasifikasian Warna Kulit Berdasarkan Ras Menggunakan Algoritma Support Vector Machine (SUM)</v>
          </cell>
          <cell r="F270" t="str">
            <v>I Gede Pasek Suta W., S.T., M.T., D.Eng.</v>
          </cell>
          <cell r="G270" t="str">
            <v>Lalu A. Syamsul Irfan A., S.T., M.Eng.</v>
          </cell>
          <cell r="H270" t="str">
            <v>Giri Wahyu Wiriasto, S.T., M.T.</v>
          </cell>
          <cell r="I270" t="str">
            <v>I Made Budi Suksmadana, S.T., M.T.</v>
          </cell>
          <cell r="J270" t="str">
            <v>Paniran, S.T., M.T.</v>
          </cell>
          <cell r="K270" t="str">
            <v>Selasa</v>
          </cell>
          <cell r="L270" t="str">
            <v>18 Agustus 2015</v>
          </cell>
          <cell r="M270" t="str">
            <v>11.00-13.00</v>
          </cell>
          <cell r="N270" t="str">
            <v>Lab. Komputer</v>
          </cell>
          <cell r="O270">
            <v>585</v>
          </cell>
          <cell r="Q270">
            <v>30</v>
          </cell>
          <cell r="R270">
            <v>40</v>
          </cell>
          <cell r="S270">
            <v>41</v>
          </cell>
          <cell r="T270">
            <v>24</v>
          </cell>
          <cell r="U270">
            <v>28</v>
          </cell>
        </row>
        <row r="271">
          <cell r="A271">
            <v>267</v>
          </cell>
          <cell r="B271" t="str">
            <v>11 Agustus 2015</v>
          </cell>
          <cell r="C271" t="str">
            <v>DEDDY DARMAWAN</v>
          </cell>
          <cell r="D271" t="str">
            <v>F1B110021</v>
          </cell>
          <cell r="E271" t="str">
            <v>Pengukuran Jarak Objek Menggunakan Kamera Sterio (Sterio Vision) dengan Menggunakan Triangulasi Geometri</v>
          </cell>
          <cell r="F271" t="str">
            <v>Giri Wahyu Wiriasto, S.T., M.T.</v>
          </cell>
          <cell r="G271" t="str">
            <v>I Made Budi Suksmadana, S.T., M.T.</v>
          </cell>
          <cell r="H271" t="str">
            <v>Syafarudin Ch, S.T., M.T.</v>
          </cell>
          <cell r="I271" t="str">
            <v>Paniran, S.T., M.T.</v>
          </cell>
          <cell r="J271" t="str">
            <v>Made Sutha Yadnya, S.T., M.T.</v>
          </cell>
          <cell r="K271" t="str">
            <v>Rabu</v>
          </cell>
          <cell r="L271" t="str">
            <v>19 Agustus 2015</v>
          </cell>
          <cell r="M271" t="str">
            <v>11.00-13.00</v>
          </cell>
          <cell r="N271" t="str">
            <v>Lab. Komputer</v>
          </cell>
          <cell r="O271">
            <v>586</v>
          </cell>
          <cell r="Q271">
            <v>41</v>
          </cell>
          <cell r="R271">
            <v>24</v>
          </cell>
          <cell r="S271">
            <v>4</v>
          </cell>
          <cell r="T271">
            <v>28</v>
          </cell>
          <cell r="U271">
            <v>19</v>
          </cell>
        </row>
        <row r="272">
          <cell r="A272">
            <v>268</v>
          </cell>
          <cell r="B272" t="str">
            <v>15 Agustus 2015</v>
          </cell>
          <cell r="C272" t="str">
            <v>Ahmad Rosidin Talib</v>
          </cell>
          <cell r="D272" t="str">
            <v>F1B008063</v>
          </cell>
          <cell r="E272" t="str">
            <v>Rancang Bangun Prototipe Pembangkit Listrik Tenaga Gravitasi Bumi</v>
          </cell>
          <cell r="F272" t="str">
            <v>I Nyoman Wahyu S., S.T., MSc., Ph.D.</v>
          </cell>
          <cell r="G272" t="str">
            <v>Abdul Natsir, S.T., M.T.</v>
          </cell>
          <cell r="H272" t="str">
            <v>Dr. I Made Ginarsa, S.T., M.T.</v>
          </cell>
          <cell r="I272" t="str">
            <v>Dr.rer.nat. Teti Zubaidah, S.T., M.T.</v>
          </cell>
          <cell r="J272" t="str">
            <v>Dr. Ida Ayu Sri Adnyani, S.T., M.Erg.</v>
          </cell>
          <cell r="K272" t="str">
            <v>Kamis</v>
          </cell>
          <cell r="L272">
            <v>42236</v>
          </cell>
          <cell r="M272" t="str">
            <v>08.00-10.00</v>
          </cell>
          <cell r="N272" t="str">
            <v>R. D2</v>
          </cell>
          <cell r="O272">
            <v>607</v>
          </cell>
          <cell r="Q272">
            <v>8</v>
          </cell>
          <cell r="R272">
            <v>14</v>
          </cell>
          <cell r="S272">
            <v>26</v>
          </cell>
          <cell r="T272">
            <v>22</v>
          </cell>
          <cell r="U272">
            <v>10</v>
          </cell>
        </row>
        <row r="273">
          <cell r="A273">
            <v>269</v>
          </cell>
          <cell r="B273" t="str">
            <v>12 Agustus 2015</v>
          </cell>
          <cell r="C273" t="str">
            <v>RIYAN WICAKSONO</v>
          </cell>
          <cell r="D273" t="str">
            <v>F1B009055</v>
          </cell>
          <cell r="E273" t="str">
            <v>Prototipe Robot Lengan Berbasis Arduino Mega 2560 dengan Pengendali Pergerakan Lengan Manusia</v>
          </cell>
          <cell r="F273" t="str">
            <v>Paniran, S.T., M.T.</v>
          </cell>
          <cell r="G273" t="str">
            <v>Lalu A. Syamsul Irfan A., S.T., M.Eng.</v>
          </cell>
          <cell r="H273" t="str">
            <v>Syafarudin Ch, S.T., M.T.</v>
          </cell>
          <cell r="I273" t="str">
            <v>Muhamad Irwan, S.T., M.T.</v>
          </cell>
          <cell r="J273" t="str">
            <v>Giri Wahyu Wiriasto, S.T., M.T.</v>
          </cell>
          <cell r="K273" t="str">
            <v>Kamis</v>
          </cell>
          <cell r="L273" t="str">
            <v>20 Agustus 2015</v>
          </cell>
          <cell r="M273" t="str">
            <v>11.00-13.00</v>
          </cell>
          <cell r="N273" t="str">
            <v>R. D2</v>
          </cell>
          <cell r="O273">
            <v>594</v>
          </cell>
          <cell r="Q273">
            <v>28</v>
          </cell>
          <cell r="R273">
            <v>40</v>
          </cell>
          <cell r="S273">
            <v>4</v>
          </cell>
          <cell r="T273">
            <v>39</v>
          </cell>
          <cell r="U273">
            <v>41</v>
          </cell>
        </row>
        <row r="274">
          <cell r="A274">
            <v>270</v>
          </cell>
          <cell r="B274" t="str">
            <v>6 Oktober 2015</v>
          </cell>
          <cell r="C274" t="str">
            <v>Ahmad Humaidi</v>
          </cell>
          <cell r="D274" t="str">
            <v>F1B008028</v>
          </cell>
          <cell r="E274" t="str">
            <v>Prototype Pengontrol Mesin Bor Sumur Berbasis Mikrokontroller At Mega 8535</v>
          </cell>
          <cell r="F274" t="str">
            <v>Paniran, S.T., M.T.</v>
          </cell>
          <cell r="G274" t="str">
            <v>I Made Budi Suksmadana, S.T., M.T.</v>
          </cell>
          <cell r="H274" t="str">
            <v>Agung Budi Muljono, S.T., M.T.</v>
          </cell>
          <cell r="I274" t="str">
            <v>I Nyoman Wahyu S., S.T., MSc., Ph.D.</v>
          </cell>
          <cell r="J274" t="e">
            <v>#N/A</v>
          </cell>
          <cell r="K274" t="str">
            <v>Sabtu</v>
          </cell>
          <cell r="L274" t="str">
            <v>10 Oktober 2015</v>
          </cell>
          <cell r="M274" t="str">
            <v>08.30-10.30</v>
          </cell>
          <cell r="N274" t="str">
            <v>Lab. Elka &amp; Digital</v>
          </cell>
          <cell r="O274">
            <v>728</v>
          </cell>
          <cell r="Q274">
            <v>28</v>
          </cell>
          <cell r="R274">
            <v>24</v>
          </cell>
          <cell r="S274">
            <v>13</v>
          </cell>
          <cell r="T274">
            <v>8</v>
          </cell>
        </row>
        <row r="275">
          <cell r="A275">
            <v>271</v>
          </cell>
          <cell r="B275" t="str">
            <v>6 Oktober 2015</v>
          </cell>
          <cell r="C275" t="str">
            <v>PITARIA RAHIM RIANI</v>
          </cell>
          <cell r="D275" t="str">
            <v>F1B010007</v>
          </cell>
          <cell r="E275" t="str">
            <v>Analisis Data Geomagnet Menggunakan Metode Polarisasi Magnetik Kaitannya Dengan Gempa Bumi di Regional Lombok</v>
          </cell>
          <cell r="F275" t="str">
            <v>Bulkis Kanata, S.T., M.T.</v>
          </cell>
          <cell r="G275" t="str">
            <v>Dr.rer.nat. Teti Zubaidah, S.T., M.T.</v>
          </cell>
          <cell r="H275" t="str">
            <v>Syafarudin Ch, S.T., M.T.</v>
          </cell>
          <cell r="I275" t="str">
            <v>I Ketut Wiryajati, S.T., M.T.</v>
          </cell>
          <cell r="J275" t="str">
            <v>I Made Budi Suksmadana, S.T., M.T.</v>
          </cell>
          <cell r="K275" t="str">
            <v>Sabtu</v>
          </cell>
          <cell r="L275" t="str">
            <v>10 Oktober 2015</v>
          </cell>
          <cell r="M275" t="str">
            <v>11.00-13.00</v>
          </cell>
          <cell r="N275" t="str">
            <v>Lab. Telkom</v>
          </cell>
          <cell r="O275">
            <v>729</v>
          </cell>
          <cell r="Q275">
            <v>21</v>
          </cell>
          <cell r="R275">
            <v>22</v>
          </cell>
          <cell r="S275">
            <v>4</v>
          </cell>
          <cell r="T275">
            <v>3</v>
          </cell>
          <cell r="U275">
            <v>24</v>
          </cell>
        </row>
        <row r="276">
          <cell r="A276">
            <v>272</v>
          </cell>
          <cell r="B276" t="str">
            <v>13 Oktober 2015</v>
          </cell>
          <cell r="C276" t="str">
            <v>ISHAK</v>
          </cell>
          <cell r="D276" t="str">
            <v>F1B110009</v>
          </cell>
          <cell r="E276" t="str">
            <v>Penerapan Jaringan Syaraf Tiruan Backpropagation untuk Mengklasifikasi Jenis Gempa Gunung Rinjani Sembalun, Lombok</v>
          </cell>
          <cell r="F276" t="str">
            <v>Bulkis Kanata, S.T., M.T.</v>
          </cell>
          <cell r="G276" t="str">
            <v>Lalu A. Syamsul Irfan A., S.T., M.Eng.</v>
          </cell>
          <cell r="H276" t="str">
            <v>I Made Budi Suksmadana, S.T., M.T.</v>
          </cell>
          <cell r="I276" t="str">
            <v>Made Sutha Yadnya, S.T., M.T.</v>
          </cell>
          <cell r="J276" t="str">
            <v>Muhamad Irwan, S.T., M.T.</v>
          </cell>
          <cell r="K276" t="str">
            <v>Senin</v>
          </cell>
          <cell r="L276" t="str">
            <v>19 Oktober 2015</v>
          </cell>
          <cell r="M276" t="str">
            <v>08.30-10.30</v>
          </cell>
          <cell r="N276" t="str">
            <v>Lab. Telkom</v>
          </cell>
          <cell r="O276">
            <v>747</v>
          </cell>
          <cell r="Q276">
            <v>21</v>
          </cell>
          <cell r="R276">
            <v>40</v>
          </cell>
          <cell r="S276">
            <v>24</v>
          </cell>
          <cell r="T276">
            <v>19</v>
          </cell>
          <cell r="U276">
            <v>39</v>
          </cell>
        </row>
        <row r="277">
          <cell r="A277">
            <v>273</v>
          </cell>
          <cell r="B277" t="str">
            <v>20 Oktober 2015</v>
          </cell>
          <cell r="C277" t="str">
            <v>Indra Jaya</v>
          </cell>
          <cell r="D277" t="str">
            <v>F1B008054</v>
          </cell>
          <cell r="E277" t="str">
            <v>Desain dan Implementasi Antena Telex 2x5/8a untuk Aplikasi Sistem Penyiaran Radio FM</v>
          </cell>
          <cell r="F277" t="str">
            <v>Cahyo Mustiko O. M., S.T., MSc., Ph.D.</v>
          </cell>
          <cell r="G277" t="str">
            <v>Abdullah Zainuddin, S.T., M.T.</v>
          </cell>
          <cell r="H277" t="str">
            <v>Sudi M. Al Sasongko, S.T., M.T.</v>
          </cell>
          <cell r="I277" t="str">
            <v>Made Sutha Yadnya, S.T., M.T.</v>
          </cell>
          <cell r="J277" t="str">
            <v>Suthami Ariessaputra, S.T., M.Eng.</v>
          </cell>
          <cell r="K277" t="str">
            <v>Senin</v>
          </cell>
          <cell r="L277" t="str">
            <v>26 0ktober 2015</v>
          </cell>
          <cell r="M277" t="str">
            <v>08.30-10.30</v>
          </cell>
          <cell r="N277" t="str">
            <v>Lab. Telkom</v>
          </cell>
          <cell r="O277">
            <v>759</v>
          </cell>
          <cell r="Q277">
            <v>9</v>
          </cell>
          <cell r="R277">
            <v>15</v>
          </cell>
          <cell r="S277">
            <v>6</v>
          </cell>
          <cell r="T277">
            <v>19</v>
          </cell>
          <cell r="U277">
            <v>42</v>
          </cell>
        </row>
        <row r="278">
          <cell r="A278">
            <v>274</v>
          </cell>
          <cell r="B278" t="str">
            <v>28 Oktober 2015</v>
          </cell>
          <cell r="C278" t="str">
            <v>HELNI SEPTA UTANI</v>
          </cell>
          <cell r="D278" t="str">
            <v>F1B110055</v>
          </cell>
          <cell r="E278" t="str">
            <v>Koordinasi Rele Arus Lebih dan Rele Gangguan Tanah pada Gardu Induk Ampenan</v>
          </cell>
          <cell r="F278" t="str">
            <v>Supriyatna, S.T., M.T.</v>
          </cell>
          <cell r="G278" t="str">
            <v>Supriono, S.T., M.T.</v>
          </cell>
          <cell r="H278" t="str">
            <v>Dr. I Made Ginarsa, S.T., M.T.</v>
          </cell>
          <cell r="I278" t="str">
            <v>I Made Ari Nrartha, S.T., M.T.</v>
          </cell>
          <cell r="J278" t="str">
            <v>Agung Budi Muljono, S.T., M.T.</v>
          </cell>
          <cell r="K278" t="str">
            <v>Senin</v>
          </cell>
          <cell r="L278" t="str">
            <v>2 November 2015</v>
          </cell>
          <cell r="M278" t="str">
            <v>13.00-15.00</v>
          </cell>
          <cell r="N278" t="str">
            <v>Lab. Sistem Tenaga</v>
          </cell>
          <cell r="O278">
            <v>763</v>
          </cell>
          <cell r="Q278">
            <v>2</v>
          </cell>
          <cell r="R278">
            <v>29</v>
          </cell>
          <cell r="S278">
            <v>26</v>
          </cell>
          <cell r="T278">
            <v>25</v>
          </cell>
          <cell r="U278">
            <v>13</v>
          </cell>
        </row>
        <row r="279">
          <cell r="A279">
            <v>275</v>
          </cell>
          <cell r="B279">
            <v>42311</v>
          </cell>
          <cell r="C279" t="str">
            <v>RISCA ARIE W</v>
          </cell>
          <cell r="D279" t="str">
            <v>F1B010080</v>
          </cell>
          <cell r="E279" t="str">
            <v>Analisis Koordinasi Rele Jarak (Distance Relay) pada Saluran Udara Tegangan Tinggi (SUTT) 150 KV Sistem Kelistrikan Lombok</v>
          </cell>
          <cell r="F279" t="str">
            <v>Supriyatna, S.T., M.T.</v>
          </cell>
          <cell r="G279" t="str">
            <v>Agung Budi Muljono, S.T., M.T.</v>
          </cell>
          <cell r="H279" t="str">
            <v>Dr.rer.nat. Teti Zubaidah, S.T., M.T.</v>
          </cell>
          <cell r="I279" t="str">
            <v>Dr. Ida Ayu Sri Adnyani, S.T., M.Erg.</v>
          </cell>
          <cell r="J279" t="str">
            <v>Supriono, S.T., M.T.</v>
          </cell>
          <cell r="K279" t="str">
            <v>Jum'at</v>
          </cell>
          <cell r="L279" t="str">
            <v>6 November 2015</v>
          </cell>
          <cell r="M279" t="str">
            <v>14.00-16.00</v>
          </cell>
          <cell r="N279" t="str">
            <v>Lab. Sistem Tenaga</v>
          </cell>
          <cell r="O279">
            <v>782</v>
          </cell>
          <cell r="Q279">
            <v>2</v>
          </cell>
          <cell r="R279">
            <v>13</v>
          </cell>
          <cell r="S279">
            <v>22</v>
          </cell>
          <cell r="T279">
            <v>10</v>
          </cell>
          <cell r="U279">
            <v>29</v>
          </cell>
        </row>
        <row r="280">
          <cell r="A280">
            <v>276</v>
          </cell>
          <cell r="B280">
            <v>42677</v>
          </cell>
          <cell r="C280" t="str">
            <v>TATIK MULIANI</v>
          </cell>
          <cell r="D280" t="str">
            <v>F1B010011</v>
          </cell>
          <cell r="E280" t="str">
            <v>Analisa Sistem Proteksi Petir (Lighting Performance) pada Saluran Udara Tegangan Tinggi (SUTT) 150 KV Sengkol-Paokmotong</v>
          </cell>
          <cell r="F280" t="str">
            <v>Ni Made Seniari, S.T., M.T.</v>
          </cell>
          <cell r="G280" t="str">
            <v>Agung Budi Muljono, S.T., M.T.</v>
          </cell>
          <cell r="H280" t="str">
            <v>Dr. I Made Ginarsa, S.T., M.T.</v>
          </cell>
          <cell r="I280" t="str">
            <v>Ida Bagus Fery Citarsa, S.T., M.T.</v>
          </cell>
          <cell r="J280" t="str">
            <v>Sultan, S.T., M.T.</v>
          </cell>
          <cell r="K280" t="str">
            <v>Jum'at</v>
          </cell>
          <cell r="L280" t="str">
            <v>6 November 2015</v>
          </cell>
          <cell r="M280" t="str">
            <v>08.00-10.00</v>
          </cell>
          <cell r="N280" t="str">
            <v>Lab. Sistem Tenaga</v>
          </cell>
          <cell r="O280">
            <v>783</v>
          </cell>
          <cell r="Q280">
            <v>1</v>
          </cell>
          <cell r="R280">
            <v>13</v>
          </cell>
          <cell r="S280">
            <v>26</v>
          </cell>
          <cell r="T280">
            <v>12</v>
          </cell>
          <cell r="U280">
            <v>5</v>
          </cell>
        </row>
        <row r="281">
          <cell r="A281">
            <v>277</v>
          </cell>
          <cell r="B281">
            <v>43411</v>
          </cell>
          <cell r="C281" t="str">
            <v>HERI IRAWAN</v>
          </cell>
          <cell r="D281" t="str">
            <v>F1B110002</v>
          </cell>
          <cell r="E281" t="str">
            <v>Implementasi Sistem Informasi Geografis Daerah Wisata Kuliner Kota Mataram Berbasis Android dengan GPS</v>
          </cell>
          <cell r="F281" t="str">
            <v>Lalu A. Syamsul Irfan A., S.T., M.Eng.</v>
          </cell>
          <cell r="G281" t="str">
            <v>Dr. Misbahuddin, S.T., M.T.</v>
          </cell>
          <cell r="H281" t="str">
            <v>I Made Budi Suksmadana, S.T., M.T.</v>
          </cell>
          <cell r="I281" t="str">
            <v>Giri Wahyu Wiriasto, S.T., M.T.</v>
          </cell>
          <cell r="J281" t="str">
            <v>I B K Widiartha, S.T., M.T.</v>
          </cell>
          <cell r="K281" t="str">
            <v>Rabu</v>
          </cell>
          <cell r="L281" t="str">
            <v>11 November 2015</v>
          </cell>
          <cell r="M281" t="str">
            <v>10.00-12.00</v>
          </cell>
          <cell r="N281" t="str">
            <v>Lab. Komputer</v>
          </cell>
          <cell r="O281">
            <v>789</v>
          </cell>
          <cell r="Q281">
            <v>40</v>
          </cell>
          <cell r="R281">
            <v>7</v>
          </cell>
          <cell r="S281">
            <v>24</v>
          </cell>
          <cell r="T281">
            <v>41</v>
          </cell>
          <cell r="U281">
            <v>27</v>
          </cell>
        </row>
        <row r="282">
          <cell r="A282">
            <v>278</v>
          </cell>
          <cell r="B282">
            <v>43046</v>
          </cell>
          <cell r="C282" t="str">
            <v>Putu Regi Pratama</v>
          </cell>
          <cell r="D282" t="str">
            <v>F1B008027</v>
          </cell>
          <cell r="E282" t="str">
            <v>Perbandingan Kinerja IPV6 dan IPV4 pada Protokol TPC, UDP dan FTP</v>
          </cell>
          <cell r="F282" t="str">
            <v>I B K Widiartha, S.T., M.T.</v>
          </cell>
          <cell r="G282" t="str">
            <v>Lalu A. Syamsul Irfan A., S.T., M.Eng.</v>
          </cell>
          <cell r="H282" t="str">
            <v>Giri Wahyu Wiriasto, S.T., M.T.</v>
          </cell>
          <cell r="I282" t="str">
            <v>Ir. Sri Endang Anjarwani, M.Kom.</v>
          </cell>
          <cell r="J282" t="str">
            <v>Budi Darmawan, S.T., M.Eng.</v>
          </cell>
          <cell r="K282" t="str">
            <v>Selasa</v>
          </cell>
          <cell r="L282" t="str">
            <v>10 November 2015</v>
          </cell>
          <cell r="M282" t="str">
            <v>13.00-15.00</v>
          </cell>
          <cell r="N282" t="str">
            <v>Lab. Komputer</v>
          </cell>
          <cell r="O282">
            <v>790</v>
          </cell>
          <cell r="Q282">
            <v>27</v>
          </cell>
          <cell r="R282">
            <v>40</v>
          </cell>
          <cell r="S282">
            <v>41</v>
          </cell>
          <cell r="T282">
            <v>38</v>
          </cell>
          <cell r="U282">
            <v>43</v>
          </cell>
        </row>
        <row r="283">
          <cell r="A283">
            <v>279</v>
          </cell>
          <cell r="B283">
            <v>42320</v>
          </cell>
          <cell r="C283" t="str">
            <v>I GUSTI AYU KUSDIAH GEMELIARANA</v>
          </cell>
          <cell r="D283" t="str">
            <v>F1B011036</v>
          </cell>
          <cell r="E283" t="str">
            <v>Perancangan GUI untuk Pembelajaran Filter 2D pada Citra Digital Menggunakan C#.Net</v>
          </cell>
          <cell r="F283" t="str">
            <v>Dr. Rismon H. Sianipar, S.T., M.Eng.</v>
          </cell>
          <cell r="G283" t="str">
            <v>Muhamad Irwan, S.T., M.T.</v>
          </cell>
          <cell r="H283" t="str">
            <v>Made Sutha Yadnya, S.T., M.T.</v>
          </cell>
          <cell r="I283" t="str">
            <v>Dr. Ida Ayu Sri Adnyani, S.T., M.Erg.</v>
          </cell>
          <cell r="J283" t="str">
            <v>I Ketut Wiryajati, S.T., M.T.</v>
          </cell>
          <cell r="K283" t="str">
            <v>Kamis</v>
          </cell>
          <cell r="L283" t="str">
            <v>19 November 2015</v>
          </cell>
          <cell r="M283" t="str">
            <v>11.30-13.30</v>
          </cell>
          <cell r="N283" t="str">
            <v>Lab. Komputer</v>
          </cell>
          <cell r="O283">
            <v>819</v>
          </cell>
          <cell r="Q283">
            <v>33</v>
          </cell>
          <cell r="R283">
            <v>39</v>
          </cell>
          <cell r="S283">
            <v>19</v>
          </cell>
          <cell r="T283">
            <v>10</v>
          </cell>
          <cell r="U283">
            <v>3</v>
          </cell>
        </row>
        <row r="284">
          <cell r="A284">
            <v>280</v>
          </cell>
          <cell r="B284">
            <v>42320</v>
          </cell>
          <cell r="C284" t="str">
            <v>MOKH.ADITYA EKA S</v>
          </cell>
          <cell r="D284" t="str">
            <v>F1B011058</v>
          </cell>
          <cell r="E284" t="str">
            <v>Perbaikan Citra Digital Berbasis Kurva Berzier dengan C#.Net</v>
          </cell>
          <cell r="F284" t="str">
            <v>Dr. Rismon H. Sianipar, S.T., M.Eng.</v>
          </cell>
          <cell r="G284" t="str">
            <v>Muhamad Irwan, S.T., M.T.</v>
          </cell>
          <cell r="H284" t="str">
            <v>Bulkis Kanata, S.T., M.T.</v>
          </cell>
          <cell r="I284" t="str">
            <v>I Made Budi Suksmadana, S.T., M.T.</v>
          </cell>
          <cell r="J284" t="str">
            <v>Sayidiman, S.T., M.Eng.</v>
          </cell>
          <cell r="K284" t="str">
            <v>Rabu</v>
          </cell>
          <cell r="L284" t="str">
            <v>18 November 2015</v>
          </cell>
          <cell r="M284" t="str">
            <v>11.30-13.30</v>
          </cell>
          <cell r="N284" t="str">
            <v>Lab. Komputer</v>
          </cell>
          <cell r="O284">
            <v>818</v>
          </cell>
          <cell r="Q284">
            <v>33</v>
          </cell>
          <cell r="R284">
            <v>39</v>
          </cell>
          <cell r="S284">
            <v>21</v>
          </cell>
          <cell r="T284">
            <v>24</v>
          </cell>
          <cell r="U284">
            <v>34</v>
          </cell>
        </row>
        <row r="285">
          <cell r="A285">
            <v>281</v>
          </cell>
          <cell r="B285">
            <v>42320</v>
          </cell>
          <cell r="C285" t="str">
            <v>Hamdiana</v>
          </cell>
          <cell r="D285" t="str">
            <v>F1B008055</v>
          </cell>
          <cell r="E285" t="str">
            <v>Rancang Bangun Alat Ukur Kadar GAS Polutan Karbon Monoksida (CO) Berbasis Mikrokontroler pada Pengujian Kemampuan Tanaman Hias Dalam Penyerapan GAS Polutan</v>
          </cell>
          <cell r="F285" t="str">
            <v>Paniran, S.T., M.T.</v>
          </cell>
          <cell r="G285" t="str">
            <v>I Made Budi Suksmadana, S.T., M.T.</v>
          </cell>
          <cell r="H285" t="str">
            <v>Supriono, S.T., M.T.</v>
          </cell>
          <cell r="I285" t="str">
            <v>Muhamad Irwan, S.T., M.T.</v>
          </cell>
          <cell r="J285" t="str">
            <v>Sudi M. Al Sasongko, S.T., M.T.</v>
          </cell>
          <cell r="K285" t="str">
            <v>Senin</v>
          </cell>
          <cell r="L285" t="str">
            <v>16 November 2015</v>
          </cell>
          <cell r="M285" t="str">
            <v>11.30-13.30</v>
          </cell>
          <cell r="N285" t="str">
            <v>Lab. Elka &amp; Digital</v>
          </cell>
          <cell r="O285">
            <v>817</v>
          </cell>
          <cell r="Q285">
            <v>28</v>
          </cell>
          <cell r="R285">
            <v>24</v>
          </cell>
          <cell r="S285">
            <v>29</v>
          </cell>
          <cell r="T285">
            <v>39</v>
          </cell>
          <cell r="U285">
            <v>6</v>
          </cell>
        </row>
        <row r="286">
          <cell r="A286">
            <v>282</v>
          </cell>
          <cell r="B286">
            <v>42332</v>
          </cell>
          <cell r="C286" t="str">
            <v>IDA AYU MAS CANDRA DEWI</v>
          </cell>
          <cell r="D286" t="str">
            <v>F1B009019</v>
          </cell>
          <cell r="E286" t="str">
            <v>Peramalan Beban Listrik Jangka Pendek pada Sistem Kelistrikan Lombok dengan Fuzzy Time Series (FTS)</v>
          </cell>
          <cell r="F286" t="str">
            <v>I Made Ari Nrartha, S.T., M.T.</v>
          </cell>
          <cell r="G286" t="str">
            <v>I Made Budi Suksmadana, S.T., M.T.</v>
          </cell>
          <cell r="H286" t="str">
            <v>Agung Budi Muljono, S.T., M.T.</v>
          </cell>
          <cell r="I286" t="str">
            <v>Supriyatna, S.T., M.T.</v>
          </cell>
          <cell r="J286" t="str">
            <v>Muhamad Irwan, S.T., M.T.</v>
          </cell>
          <cell r="K286" t="str">
            <v>Sabtu</v>
          </cell>
          <cell r="L286" t="str">
            <v>28 November 2015</v>
          </cell>
          <cell r="M286" t="str">
            <v>08.00-10.00</v>
          </cell>
          <cell r="N286" t="str">
            <v>Lab. Sistem Tenaga</v>
          </cell>
          <cell r="O286">
            <v>855</v>
          </cell>
          <cell r="Q286">
            <v>25</v>
          </cell>
          <cell r="R286">
            <v>24</v>
          </cell>
          <cell r="S286">
            <v>13</v>
          </cell>
          <cell r="T286">
            <v>2</v>
          </cell>
          <cell r="U286">
            <v>39</v>
          </cell>
        </row>
        <row r="287">
          <cell r="A287">
            <v>283</v>
          </cell>
          <cell r="B287">
            <v>42332</v>
          </cell>
          <cell r="C287" t="str">
            <v>Wahyu Efrayana</v>
          </cell>
          <cell r="D287" t="str">
            <v>F1B008013</v>
          </cell>
          <cell r="E287" t="str">
            <v>Perancangan Pembuatan dan Pengukuran Antena Log-Periode Dipole Array untuk Aplikasi Pemancar Frekuensi 100MHz - 1.2 GHz</v>
          </cell>
          <cell r="F287" t="str">
            <v>Abdullah Zainuddin, S.T., M.T.</v>
          </cell>
          <cell r="G287" t="str">
            <v>Sudi M. Al Sasongko, S.T., M.T.</v>
          </cell>
          <cell r="H287" t="str">
            <v>Made Sutha Yadnya, S.T., M.T.</v>
          </cell>
          <cell r="I287" t="str">
            <v>Bulkis Kanata, S.T., M.T.</v>
          </cell>
          <cell r="J287" t="str">
            <v>Syafarudin Ch, S.T., M.T.</v>
          </cell>
          <cell r="K287" t="str">
            <v>Sabtu</v>
          </cell>
          <cell r="L287" t="str">
            <v>28 November 2015</v>
          </cell>
          <cell r="M287" t="str">
            <v>09.00.11.00</v>
          </cell>
          <cell r="N287" t="str">
            <v>R. Studio</v>
          </cell>
          <cell r="O287">
            <v>856</v>
          </cell>
          <cell r="Q287">
            <v>15</v>
          </cell>
          <cell r="R287">
            <v>6</v>
          </cell>
          <cell r="S287">
            <v>19</v>
          </cell>
          <cell r="T287">
            <v>21</v>
          </cell>
          <cell r="U287">
            <v>4</v>
          </cell>
        </row>
        <row r="288">
          <cell r="A288">
            <v>284</v>
          </cell>
          <cell r="B288">
            <v>42332</v>
          </cell>
          <cell r="C288" t="str">
            <v>DEDY ISKANDAR</v>
          </cell>
          <cell r="D288" t="str">
            <v>F1B110005</v>
          </cell>
          <cell r="E288" t="str">
            <v>Rancang Bangun V Engine dengan Sistem Motor Selenoid Menggunakan Empat Piston dan Empat Silinder</v>
          </cell>
          <cell r="F288" t="str">
            <v>Syafarudin Ch, S.T., M.T.</v>
          </cell>
          <cell r="G288" t="str">
            <v>Abdul Natsir, S.T., M.T.</v>
          </cell>
          <cell r="H288" t="str">
            <v>Paniran, S.T., M.T.</v>
          </cell>
          <cell r="I288" t="str">
            <v>Ida Bagus Fery Citarsa, S.T., M.T.</v>
          </cell>
          <cell r="J288" t="str">
            <v>I Ketut Wiryajati, S.T., M.T.</v>
          </cell>
          <cell r="K288" t="str">
            <v>Sabtu</v>
          </cell>
          <cell r="L288" t="str">
            <v>28 November 2015</v>
          </cell>
          <cell r="M288" t="str">
            <v>15.00-17.00</v>
          </cell>
          <cell r="N288" t="str">
            <v>R. Studio</v>
          </cell>
          <cell r="O288">
            <v>857</v>
          </cell>
          <cell r="Q288">
            <v>4</v>
          </cell>
          <cell r="R288">
            <v>14</v>
          </cell>
          <cell r="S288">
            <v>28</v>
          </cell>
          <cell r="T288">
            <v>12</v>
          </cell>
          <cell r="U288">
            <v>3</v>
          </cell>
        </row>
        <row r="289">
          <cell r="A289">
            <v>285</v>
          </cell>
          <cell r="B289">
            <v>42332</v>
          </cell>
          <cell r="C289" t="str">
            <v>RINA PRIHATY OCTAVIANA</v>
          </cell>
          <cell r="D289" t="str">
            <v>F1B009018</v>
          </cell>
          <cell r="E289" t="str">
            <v>Optimalisasi Jaringan LMDS Berbasis Multi Antena dan Adaptif Modulation pada Kondisi Hujan di Daerah Mataram Menggunakan Metode Waterfilling</v>
          </cell>
          <cell r="F289" t="str">
            <v>Made Sutha Yadnya, S.T., M.T.</v>
          </cell>
          <cell r="G289" t="str">
            <v>Abdullah Zainuddin, S.T., M.T.</v>
          </cell>
          <cell r="H289" t="str">
            <v>Sudi M. Al Sasongko, S.T., M.T.</v>
          </cell>
          <cell r="I289" t="str">
            <v>Bulkis Kanata, S.T., M.T.</v>
          </cell>
          <cell r="J289" t="str">
            <v>Syafarudin Ch, S.T., M.T.</v>
          </cell>
          <cell r="K289" t="str">
            <v>Sabtu</v>
          </cell>
          <cell r="L289" t="str">
            <v>28 November 2015</v>
          </cell>
          <cell r="M289" t="str">
            <v>11.30-13.30</v>
          </cell>
          <cell r="N289" t="str">
            <v>R. Studio</v>
          </cell>
          <cell r="O289">
            <v>858</v>
          </cell>
          <cell r="Q289">
            <v>19</v>
          </cell>
          <cell r="R289">
            <v>15</v>
          </cell>
          <cell r="S289">
            <v>6</v>
          </cell>
          <cell r="T289">
            <v>21</v>
          </cell>
          <cell r="U289">
            <v>4</v>
          </cell>
        </row>
        <row r="290">
          <cell r="A290">
            <v>286</v>
          </cell>
          <cell r="B290">
            <v>42338</v>
          </cell>
          <cell r="C290" t="str">
            <v>MUHAMAD ZUL AKHIR</v>
          </cell>
          <cell r="D290" t="str">
            <v>F1B009087</v>
          </cell>
          <cell r="E290" t="str">
            <v>Penempatan Kapasitor dan Optimasi Kapasitasnya Menggunakan Loss Sensivity Factor (LSF) dan Gravitational Search Algorithm (GSA) pada Saluran Distribusi Primer</v>
          </cell>
          <cell r="F290" t="str">
            <v>I Made Ari Nrartha, S.T., M.T.</v>
          </cell>
          <cell r="G290" t="str">
            <v>Supriyatna, S.T., M.T.</v>
          </cell>
          <cell r="H290" t="str">
            <v>Agung Budi Muljono, S.T., M.T.</v>
          </cell>
          <cell r="I290" t="str">
            <v>Dr. I Made Ginarsa, S.T., M.T.</v>
          </cell>
          <cell r="J290" t="str">
            <v>Abdul Natsir, S.T., M.T.</v>
          </cell>
          <cell r="K290" t="str">
            <v>Senin</v>
          </cell>
          <cell r="L290" t="str">
            <v>7 Desember 2015</v>
          </cell>
          <cell r="M290" t="str">
            <v>14.00-16.00</v>
          </cell>
          <cell r="N290" t="str">
            <v>Lab. Sistem Tenaga</v>
          </cell>
          <cell r="O290">
            <v>863</v>
          </cell>
          <cell r="Q290">
            <v>25</v>
          </cell>
          <cell r="R290">
            <v>2</v>
          </cell>
          <cell r="S290">
            <v>13</v>
          </cell>
          <cell r="T290">
            <v>26</v>
          </cell>
          <cell r="U290">
            <v>14</v>
          </cell>
        </row>
        <row r="291">
          <cell r="A291">
            <v>287</v>
          </cell>
          <cell r="B291">
            <v>42332</v>
          </cell>
          <cell r="C291" t="str">
            <v>DEDY ISKANDAR</v>
          </cell>
          <cell r="D291" t="str">
            <v>F1B110005</v>
          </cell>
          <cell r="E291" t="str">
            <v>Rancang Bangun V Engine dengan Sistem Motor Selenoid Menggunakan Empat Piston dan Empat Silinder</v>
          </cell>
          <cell r="F291" t="str">
            <v>Syafarudin Ch, S.T., M.T.</v>
          </cell>
          <cell r="G291" t="str">
            <v>Abdul Natsir, S.T., M.T.</v>
          </cell>
          <cell r="H291" t="str">
            <v>Paniran, S.T., M.T.</v>
          </cell>
          <cell r="I291" t="str">
            <v>Ida Bagus Fery Citarsa, S.T., M.T.</v>
          </cell>
          <cell r="J291" t="str">
            <v>I Ketut Wiryajati, S.T., M.T.</v>
          </cell>
          <cell r="K291" t="str">
            <v>Kamis</v>
          </cell>
          <cell r="L291" t="str">
            <v>3 Desember 2015</v>
          </cell>
          <cell r="M291" t="str">
            <v>15.00-17.00</v>
          </cell>
          <cell r="N291" t="str">
            <v>Lab. Elka &amp; Digital</v>
          </cell>
          <cell r="O291">
            <v>857</v>
          </cell>
          <cell r="P291" t="str">
            <v>Revisi</v>
          </cell>
          <cell r="Q291">
            <v>4</v>
          </cell>
          <cell r="R291">
            <v>14</v>
          </cell>
          <cell r="S291">
            <v>28</v>
          </cell>
          <cell r="T291">
            <v>12</v>
          </cell>
          <cell r="U291">
            <v>3</v>
          </cell>
        </row>
        <row r="292">
          <cell r="A292">
            <v>288</v>
          </cell>
          <cell r="B292">
            <v>42332</v>
          </cell>
          <cell r="C292" t="str">
            <v>IDA AYU MAS CANDRA DEWI</v>
          </cell>
          <cell r="D292" t="str">
            <v>F1B009019</v>
          </cell>
          <cell r="E292" t="str">
            <v>Peramalan Beban Listrik Jangka Pendek pada Sistem Kelistrikan Lombok dengan Fuzzy Time Series (FTS)</v>
          </cell>
          <cell r="F292" t="str">
            <v>I Made Ari Nrartha, S.T., M.T.</v>
          </cell>
          <cell r="G292" t="str">
            <v>I Made Budi Suksmadana, S.T., M.T.</v>
          </cell>
          <cell r="H292" t="str">
            <v>Agung Budi Muljono, S.T., M.T.</v>
          </cell>
          <cell r="I292" t="str">
            <v>Supriyatna, S.T., M.T.</v>
          </cell>
          <cell r="J292" t="str">
            <v>Muhamad Irwan, S.T., M.T.</v>
          </cell>
          <cell r="K292" t="str">
            <v>Selasa</v>
          </cell>
          <cell r="L292" t="str">
            <v>1 Desember 2015</v>
          </cell>
          <cell r="M292" t="str">
            <v>11.30-13.30</v>
          </cell>
          <cell r="N292" t="str">
            <v>Lab. Sistem Tenaga</v>
          </cell>
          <cell r="O292">
            <v>855</v>
          </cell>
          <cell r="P292" t="str">
            <v>Revisi</v>
          </cell>
          <cell r="Q292">
            <v>25</v>
          </cell>
          <cell r="R292">
            <v>24</v>
          </cell>
          <cell r="S292">
            <v>13</v>
          </cell>
          <cell r="T292">
            <v>2</v>
          </cell>
          <cell r="U292">
            <v>39</v>
          </cell>
        </row>
        <row r="293">
          <cell r="A293">
            <v>289</v>
          </cell>
          <cell r="B293" t="str">
            <v>5 Desember 2015</v>
          </cell>
          <cell r="C293" t="str">
            <v>Ryan Nathamandratama</v>
          </cell>
          <cell r="D293" t="str">
            <v>F1B008026</v>
          </cell>
          <cell r="E293" t="str">
            <v>Perancangan Simulator Surya Berbasis Labview untuk Unjuk Kerja Sistem Fotovoltaik</v>
          </cell>
          <cell r="F293" t="str">
            <v>Abdul Natsir, S.T., M.T.</v>
          </cell>
          <cell r="G293" t="str">
            <v>Sudi M. Al Sasongko, S.T., M.T.</v>
          </cell>
          <cell r="H293" t="str">
            <v>Supriyatna, S.T., M.T.</v>
          </cell>
          <cell r="I293" t="str">
            <v>Agung Budi Muljono, S.T., M.T.</v>
          </cell>
          <cell r="J293" t="str">
            <v>Dr. Ida Ayu Sri Adnyani, S.T., M.Erg.</v>
          </cell>
          <cell r="K293" t="str">
            <v>Selasa</v>
          </cell>
          <cell r="L293" t="str">
            <v>8 Desember 2015</v>
          </cell>
          <cell r="M293" t="str">
            <v>14.00-16.00</v>
          </cell>
          <cell r="N293" t="str">
            <v>Lab. Sistem Tenaga</v>
          </cell>
          <cell r="O293">
            <v>876</v>
          </cell>
          <cell r="Q293">
            <v>14</v>
          </cell>
          <cell r="R293">
            <v>6</v>
          </cell>
          <cell r="S293">
            <v>2</v>
          </cell>
          <cell r="T293">
            <v>13</v>
          </cell>
          <cell r="U293">
            <v>10</v>
          </cell>
        </row>
        <row r="294">
          <cell r="A294">
            <v>290</v>
          </cell>
          <cell r="B294" t="str">
            <v>4 Januari 2016</v>
          </cell>
          <cell r="C294" t="str">
            <v>RIZAL BAHTERAN</v>
          </cell>
          <cell r="D294" t="str">
            <v>F1B010016</v>
          </cell>
          <cell r="E294" t="str">
            <v>Analisis Distribusi Medan Magnet dan Medan Listrik di Bawah SUTT 70 KV Kupang Berdasarkan Pengukuran dan Perhitungan dengan Metode Elemen Hingga</v>
          </cell>
          <cell r="F294" t="str">
            <v>Dr.rer.nat. Teti Zubaidah, S.T., M.T.</v>
          </cell>
          <cell r="G294" t="str">
            <v>Agung Budi Muljono, S.T., M.T.</v>
          </cell>
          <cell r="H294" t="str">
            <v>Ni Made Seniari, S.T., M.T.</v>
          </cell>
          <cell r="I294" t="str">
            <v>Abdul Natsir, S.T., M.T.</v>
          </cell>
          <cell r="J294" t="str">
            <v>Supriono, S.T., M.T.</v>
          </cell>
          <cell r="K294" t="str">
            <v>Kamis</v>
          </cell>
          <cell r="L294" t="str">
            <v>7 Januari 2016</v>
          </cell>
          <cell r="M294" t="str">
            <v>10.15-12.15</v>
          </cell>
          <cell r="N294" t="str">
            <v>Lab. Elka &amp; Digital</v>
          </cell>
          <cell r="O294" t="str">
            <v>004</v>
          </cell>
          <cell r="Q294">
            <v>22</v>
          </cell>
          <cell r="R294">
            <v>13</v>
          </cell>
          <cell r="S294">
            <v>1</v>
          </cell>
          <cell r="T294">
            <v>14</v>
          </cell>
          <cell r="U294">
            <v>29</v>
          </cell>
        </row>
        <row r="295">
          <cell r="A295">
            <v>291</v>
          </cell>
          <cell r="B295" t="str">
            <v>4 Januari 2016</v>
          </cell>
          <cell r="C295" t="str">
            <v>I MD SANDHI ARTHA W.</v>
          </cell>
          <cell r="D295" t="str">
            <v>F1B011039</v>
          </cell>
          <cell r="E295" t="str">
            <v>Perancangan Sistem Mini Scada Radio Telemetry 433 Mhz</v>
          </cell>
          <cell r="F295" t="str">
            <v>Cahyo Mustiko O. M., S.T., MSc., Ph.D.</v>
          </cell>
          <cell r="G295" t="str">
            <v>I Made Budi Suksmadana, S.T., M.T.</v>
          </cell>
          <cell r="H295" t="str">
            <v>I Nyoman Wahyu S., S.T., MSc., Ph.D.</v>
          </cell>
          <cell r="I295" t="str">
            <v>Sudi M. Al Sasongko, S.T., M.T.</v>
          </cell>
          <cell r="J295" t="str">
            <v>Agung Budi Muljono, S.T., M.T.</v>
          </cell>
          <cell r="K295" t="str">
            <v>Kamis</v>
          </cell>
          <cell r="L295" t="str">
            <v>7 Januari 2016</v>
          </cell>
          <cell r="M295" t="str">
            <v>08.00-10.00</v>
          </cell>
          <cell r="N295" t="str">
            <v>Lab. Telkom</v>
          </cell>
          <cell r="O295" t="str">
            <v>005</v>
          </cell>
          <cell r="Q295">
            <v>9</v>
          </cell>
          <cell r="R295">
            <v>24</v>
          </cell>
          <cell r="S295">
            <v>8</v>
          </cell>
          <cell r="T295">
            <v>6</v>
          </cell>
          <cell r="U295">
            <v>13</v>
          </cell>
        </row>
        <row r="296">
          <cell r="A296">
            <v>292</v>
          </cell>
          <cell r="B296" t="str">
            <v>4 Januari 2016</v>
          </cell>
          <cell r="C296" t="str">
            <v>Arizal Dwiantara</v>
          </cell>
          <cell r="D296" t="str">
            <v>F1B007011</v>
          </cell>
          <cell r="E296" t="str">
            <v>Simulasi Pendeteksian Tanah Longsor Menggunakan Sensor Akselerometer Tipe MMA 7361L</v>
          </cell>
          <cell r="F296" t="str">
            <v>I Made Budi Suksmadana, S.T., M.T.</v>
          </cell>
          <cell r="G296" t="str">
            <v>Syafarudin Ch, S.T., M.T.</v>
          </cell>
          <cell r="H296" t="str">
            <v>Paniran, S.T., M.T.</v>
          </cell>
          <cell r="I296" t="str">
            <v>Supriyatna, S.T., M.T.</v>
          </cell>
          <cell r="J296" t="str">
            <v>Suthami Ariessaputra, S.T., M.Eng.</v>
          </cell>
          <cell r="K296" t="str">
            <v>Jum'at</v>
          </cell>
          <cell r="L296" t="str">
            <v>8 Januari 2016</v>
          </cell>
          <cell r="M296" t="str">
            <v>14.30-16.30</v>
          </cell>
          <cell r="N296" t="str">
            <v>Lab. Elka &amp; Digital</v>
          </cell>
          <cell r="O296" t="str">
            <v>006</v>
          </cell>
          <cell r="Q296">
            <v>24</v>
          </cell>
          <cell r="R296">
            <v>4</v>
          </cell>
          <cell r="S296">
            <v>28</v>
          </cell>
          <cell r="T296">
            <v>2</v>
          </cell>
          <cell r="U296">
            <v>42</v>
          </cell>
        </row>
        <row r="297">
          <cell r="A297">
            <v>293</v>
          </cell>
          <cell r="B297" t="str">
            <v>9 Januari 2016</v>
          </cell>
          <cell r="C297" t="str">
            <v>MUHAMMAD HARIS</v>
          </cell>
          <cell r="D297" t="str">
            <v>F1B009040</v>
          </cell>
          <cell r="E297" t="str">
            <v>Perancangan Alat Pendeteksi Kadar Alkohol dan Asap Rokok pada Nafas Manusia</v>
          </cell>
          <cell r="F297" t="str">
            <v>I Made Budi Suksmadana, S.T., M.T.</v>
          </cell>
          <cell r="G297" t="str">
            <v>Syafarudin Ch, S.T., M.T.</v>
          </cell>
          <cell r="H297" t="str">
            <v>Cahyo Mustiko O. M., S.T., MSc., Ph.D.</v>
          </cell>
          <cell r="I297" t="str">
            <v>Paniran, S.T., M.T.</v>
          </cell>
          <cell r="J297" t="str">
            <v>Muhamad Irwan, S.T., M.T.</v>
          </cell>
          <cell r="K297" t="str">
            <v>Rabu</v>
          </cell>
          <cell r="L297" t="str">
            <v>13 Januari 2016</v>
          </cell>
          <cell r="M297" t="str">
            <v>13.00-15.00</v>
          </cell>
          <cell r="N297" t="str">
            <v>Lab. Elka &amp; Digital</v>
          </cell>
          <cell r="O297" t="str">
            <v>014</v>
          </cell>
          <cell r="Q297">
            <v>24</v>
          </cell>
          <cell r="R297">
            <v>4</v>
          </cell>
          <cell r="S297">
            <v>9</v>
          </cell>
          <cell r="T297">
            <v>28</v>
          </cell>
          <cell r="U297">
            <v>39</v>
          </cell>
        </row>
        <row r="298">
          <cell r="A298">
            <v>294</v>
          </cell>
          <cell r="B298" t="str">
            <v>9 Januari 2016</v>
          </cell>
          <cell r="C298" t="str">
            <v>Bayu Wibisana</v>
          </cell>
          <cell r="D298" t="str">
            <v>F1B008005</v>
          </cell>
          <cell r="E298" t="str">
            <v>Implementasi Komputasi paralel pada Algoritma Optimasi Particle Swarm Optimazation</v>
          </cell>
          <cell r="F298" t="str">
            <v>Lalu A. Syamsul Irfan A., S.T., M.Eng.</v>
          </cell>
          <cell r="G298" t="str">
            <v>I Gede Pasek Suta W., S.T., M.T., D.Eng.</v>
          </cell>
          <cell r="H298" t="str">
            <v>Giri Wahyu Wiriasto, S.T., M.T.</v>
          </cell>
          <cell r="I298" t="str">
            <v>Made Sutha Yadnya, S.T., M.T.</v>
          </cell>
          <cell r="J298" t="str">
            <v>I B K Widiartha, S.T., M.T.</v>
          </cell>
          <cell r="K298" t="str">
            <v>Jum'at</v>
          </cell>
          <cell r="L298" t="str">
            <v>15 Januari 2016</v>
          </cell>
          <cell r="M298" t="str">
            <v>13.00-15.00</v>
          </cell>
          <cell r="N298" t="str">
            <v>Lab. Jaringan Komputer</v>
          </cell>
          <cell r="O298" t="str">
            <v>014</v>
          </cell>
          <cell r="Q298">
            <v>40</v>
          </cell>
          <cell r="R298">
            <v>30</v>
          </cell>
          <cell r="S298">
            <v>41</v>
          </cell>
          <cell r="T298">
            <v>19</v>
          </cell>
          <cell r="U298">
            <v>27</v>
          </cell>
        </row>
        <row r="299">
          <cell r="A299">
            <v>295</v>
          </cell>
          <cell r="B299" t="str">
            <v>9 Januari 2016</v>
          </cell>
          <cell r="C299" t="str">
            <v>I GUSTI AYU KUSDIAH</v>
          </cell>
          <cell r="D299" t="str">
            <v>F1B011034</v>
          </cell>
          <cell r="E299" t="str">
            <v>Studi Pengolahan Sinyal Geomagnetik Sebagai Precursor Bumi di Regional Lombok dengan Metode Fraktal</v>
          </cell>
          <cell r="F299" t="str">
            <v>Bulkis Kanata, S.T., M.T.</v>
          </cell>
          <cell r="G299" t="str">
            <v>Dr.rer.nat. Teti Zubaidah, S.T., M.T.</v>
          </cell>
          <cell r="H299" t="str">
            <v>Made Sutha Yadnya, S.T., M.T.</v>
          </cell>
          <cell r="I299" t="str">
            <v>I Made Budi Suksmadana, S.T., M.T.</v>
          </cell>
          <cell r="J299" t="str">
            <v>Giri Wahyu Wiriasto, S.T., M.T.</v>
          </cell>
          <cell r="K299" t="str">
            <v>Kamis</v>
          </cell>
          <cell r="L299" t="str">
            <v>14 Januari 2016</v>
          </cell>
          <cell r="M299" t="str">
            <v>10.15-12.15</v>
          </cell>
          <cell r="N299" t="str">
            <v>Lab. Telkom</v>
          </cell>
          <cell r="O299" t="str">
            <v>015</v>
          </cell>
          <cell r="Q299">
            <v>21</v>
          </cell>
          <cell r="R299">
            <v>22</v>
          </cell>
          <cell r="S299">
            <v>19</v>
          </cell>
          <cell r="T299">
            <v>24</v>
          </cell>
          <cell r="U299">
            <v>41</v>
          </cell>
        </row>
        <row r="300">
          <cell r="A300">
            <v>296</v>
          </cell>
          <cell r="B300" t="str">
            <v>9 Januari 2016</v>
          </cell>
          <cell r="C300" t="str">
            <v>RATMIAJI</v>
          </cell>
          <cell r="D300" t="str">
            <v>F1B009086</v>
          </cell>
          <cell r="E300" t="str">
            <v>Perbandingan Teknik Modulasi Inverter 2 Level untuk Pengaturan Kecepatan Variabel Motor Induksi Tiga Phasa</v>
          </cell>
          <cell r="F300" t="str">
            <v>I Nyoman Wahyu S., S.T., MSc., Ph.D.</v>
          </cell>
          <cell r="G300" t="str">
            <v>Supriono, S.T., M.T.</v>
          </cell>
          <cell r="H300" t="str">
            <v>Sabar Nababan, S.T., M.T.</v>
          </cell>
          <cell r="I300" t="str">
            <v>Dr.rer.nat. Teti Zubaidah, S.T., M.T.</v>
          </cell>
          <cell r="J300" t="str">
            <v>I Ketut Wiryajati, S.T., M.T.</v>
          </cell>
          <cell r="K300" t="str">
            <v>Rabu</v>
          </cell>
          <cell r="L300" t="str">
            <v>13 Januari 2016</v>
          </cell>
          <cell r="M300" t="str">
            <v>08.00-10.00</v>
          </cell>
          <cell r="N300" t="str">
            <v>Lab. Sistem Tenaga</v>
          </cell>
          <cell r="O300" t="str">
            <v>016</v>
          </cell>
          <cell r="Q300">
            <v>8</v>
          </cell>
          <cell r="R300">
            <v>29</v>
          </cell>
          <cell r="S300">
            <v>31</v>
          </cell>
          <cell r="T300">
            <v>22</v>
          </cell>
          <cell r="U300">
            <v>3</v>
          </cell>
        </row>
        <row r="301">
          <cell r="A301">
            <v>297</v>
          </cell>
          <cell r="B301" t="str">
            <v>18 Januari 2016</v>
          </cell>
          <cell r="C301" t="str">
            <v>AINUL HAMDANI</v>
          </cell>
          <cell r="D301" t="str">
            <v>F1B010036</v>
          </cell>
          <cell r="E301" t="str">
            <v>Navigasi Robot Beroda Pemadam Api Menggunakan Kamera</v>
          </cell>
          <cell r="F301" t="str">
            <v>I Made Budi Suksmadana, S.T., M.T.</v>
          </cell>
          <cell r="G301" t="str">
            <v>I Gede Pasek Suta W., S.T., M.T., D.Eng.</v>
          </cell>
          <cell r="H301" t="str">
            <v>Paniran, S.T., M.T.</v>
          </cell>
          <cell r="I301" t="str">
            <v>Syafarudin Ch, S.T., M.T.</v>
          </cell>
          <cell r="J301" t="str">
            <v>I B K Widiartha, S.T., M.T.</v>
          </cell>
          <cell r="K301" t="str">
            <v>Jum'at</v>
          </cell>
          <cell r="L301" t="str">
            <v>22 Januari 2016</v>
          </cell>
          <cell r="M301" t="str">
            <v>08.00-10.00</v>
          </cell>
          <cell r="N301" t="str">
            <v>Lab. Jaringan Komputer</v>
          </cell>
          <cell r="O301" t="str">
            <v>047</v>
          </cell>
          <cell r="Q301">
            <v>24</v>
          </cell>
          <cell r="R301">
            <v>30</v>
          </cell>
          <cell r="S301">
            <v>28</v>
          </cell>
          <cell r="T301">
            <v>4</v>
          </cell>
          <cell r="U301">
            <v>27</v>
          </cell>
        </row>
        <row r="302">
          <cell r="A302">
            <v>298</v>
          </cell>
          <cell r="B302" t="str">
            <v>18 Januari 2016</v>
          </cell>
          <cell r="C302" t="str">
            <v>AHMAD YANI</v>
          </cell>
          <cell r="D302" t="str">
            <v>F1B010026</v>
          </cell>
          <cell r="E302" t="str">
            <v>Evaluasi Unjuk Kerja Shielding Magnetik Melalui Pemetaan Fluks Magnet Statis dan Dinamis</v>
          </cell>
          <cell r="F302" t="str">
            <v>Dr.rer.nat. Teti Zubaidah, S.T., M.T.</v>
          </cell>
          <cell r="G302" t="str">
            <v>Ida Bagus Fery Citarsa, S.T., M.T.</v>
          </cell>
          <cell r="H302" t="str">
            <v>Ni Made Seniari, S.T., M.T.</v>
          </cell>
          <cell r="I302" t="str">
            <v>Made Sutha Yadnya, S.T., M.T.</v>
          </cell>
          <cell r="J302" t="str">
            <v>Supriyatna, S.T., M.T.</v>
          </cell>
          <cell r="K302" t="str">
            <v>Sabtu</v>
          </cell>
          <cell r="L302" t="str">
            <v>23 Janauri 2016</v>
          </cell>
          <cell r="M302" t="str">
            <v>08.00-10.00</v>
          </cell>
          <cell r="N302" t="str">
            <v>Lab. Sistem Tenaga</v>
          </cell>
          <cell r="O302" t="str">
            <v>048</v>
          </cell>
          <cell r="Q302">
            <v>22</v>
          </cell>
          <cell r="R302">
            <v>12</v>
          </cell>
          <cell r="S302">
            <v>1</v>
          </cell>
          <cell r="T302">
            <v>19</v>
          </cell>
          <cell r="U302">
            <v>2</v>
          </cell>
        </row>
        <row r="303">
          <cell r="A303">
            <v>299</v>
          </cell>
          <cell r="B303" t="str">
            <v>25 Januari 2016</v>
          </cell>
          <cell r="C303" t="str">
            <v>WAHYU SURYA PERMANA</v>
          </cell>
          <cell r="D303" t="str">
            <v>F1B010010</v>
          </cell>
          <cell r="E303" t="str">
            <v>Rancang Bangun Robot Beroda dengan Pengendali Suara Modul Easyvr Berbasis Arduino Uni</v>
          </cell>
          <cell r="F303" t="str">
            <v>Paniran, S.T., M.T.</v>
          </cell>
          <cell r="G303" t="str">
            <v>Syafarudin Ch, S.T., M.T.</v>
          </cell>
          <cell r="H303" t="str">
            <v>Lalu A. Syamsul Irfan A., S.T., M.Eng.</v>
          </cell>
          <cell r="I303" t="str">
            <v>Giri Wahyu Wiriasto, S.T., M.T.</v>
          </cell>
          <cell r="J303" t="str">
            <v>Muhamad Irwan, S.T., M.T.</v>
          </cell>
          <cell r="K303" t="str">
            <v>Kamis</v>
          </cell>
          <cell r="L303" t="str">
            <v>28 Januari 2016</v>
          </cell>
          <cell r="M303" t="str">
            <v>08.30-10.30</v>
          </cell>
          <cell r="N303" t="str">
            <v>Lab. Elka &amp; Digital</v>
          </cell>
          <cell r="O303" t="str">
            <v>067</v>
          </cell>
          <cell r="Q303">
            <v>28</v>
          </cell>
          <cell r="R303">
            <v>4</v>
          </cell>
          <cell r="S303">
            <v>40</v>
          </cell>
          <cell r="T303">
            <v>41</v>
          </cell>
          <cell r="U303">
            <v>39</v>
          </cell>
        </row>
        <row r="304">
          <cell r="A304">
            <v>300</v>
          </cell>
          <cell r="B304" t="str">
            <v>25 Januari 2016</v>
          </cell>
          <cell r="C304" t="str">
            <v>I WAYAN SUWIKA A.</v>
          </cell>
          <cell r="D304" t="str">
            <v>F1B010040</v>
          </cell>
          <cell r="E304" t="str">
            <v>Perancangan Kumparan Penangkap Fluks Magnetik dengan Multi Frekuensi</v>
          </cell>
          <cell r="F304" t="str">
            <v>Dr.rer.nat. Teti Zubaidah, S.T., M.T.</v>
          </cell>
          <cell r="G304" t="str">
            <v>Cahyo Mustiko O. M., S.T., MSc., Ph.D.</v>
          </cell>
          <cell r="H304" t="str">
            <v>Abdullah Zainuddin, S.T., M.T.</v>
          </cell>
          <cell r="I304" t="str">
            <v>Ida Bagus Fery Citarsa, S.T., M.T.</v>
          </cell>
          <cell r="J304" t="str">
            <v>Sudi M. Al Sasongko, S.T., M.T.</v>
          </cell>
          <cell r="K304" t="str">
            <v>Jum'at</v>
          </cell>
          <cell r="L304" t="str">
            <v>29 Januari 2016</v>
          </cell>
          <cell r="M304" t="str">
            <v>08.30-10.30</v>
          </cell>
          <cell r="N304" t="str">
            <v>Lab. Sistem Tenaga</v>
          </cell>
          <cell r="O304" t="str">
            <v>068</v>
          </cell>
          <cell r="Q304">
            <v>22</v>
          </cell>
          <cell r="R304">
            <v>9</v>
          </cell>
          <cell r="S304">
            <v>15</v>
          </cell>
          <cell r="T304">
            <v>12</v>
          </cell>
          <cell r="U304">
            <v>6</v>
          </cell>
        </row>
        <row r="305">
          <cell r="A305">
            <v>301</v>
          </cell>
          <cell r="B305" t="str">
            <v>25 Januari 2016</v>
          </cell>
          <cell r="C305" t="str">
            <v>NUNE  HASAN ISMAIL</v>
          </cell>
          <cell r="D305" t="str">
            <v>F1B009053</v>
          </cell>
          <cell r="E305" t="str">
            <v>Sistem Informasi Geografis (S I G) untuk Pengelompokan Tingkat Rawan Bencana Tanah Longsor di Kabupaten Lombok Timur</v>
          </cell>
          <cell r="F305" t="str">
            <v>Made Sutha Yadnya, S.T., M.T.</v>
          </cell>
          <cell r="G305" t="str">
            <v>Abdullah Zainuddin, S.T., M.T.</v>
          </cell>
          <cell r="H305" t="str">
            <v>Cahyo Mustiko O. M., S.T., MSc., Ph.D.</v>
          </cell>
          <cell r="I305" t="str">
            <v>Giri Wahyu Wiriasto, S.T., M.T.</v>
          </cell>
          <cell r="J305" t="e">
            <v>#N/A</v>
          </cell>
          <cell r="K305" t="str">
            <v>Sabtu</v>
          </cell>
          <cell r="L305" t="str">
            <v>30 Januari 2016</v>
          </cell>
          <cell r="M305" t="str">
            <v>08.00-10.00</v>
          </cell>
          <cell r="N305" t="str">
            <v>Lab. Telkom</v>
          </cell>
          <cell r="O305" t="str">
            <v>069</v>
          </cell>
          <cell r="Q305">
            <v>19</v>
          </cell>
          <cell r="R305">
            <v>15</v>
          </cell>
          <cell r="S305">
            <v>9</v>
          </cell>
          <cell r="T305">
            <v>41</v>
          </cell>
        </row>
        <row r="306">
          <cell r="A306">
            <v>302</v>
          </cell>
          <cell r="B306" t="str">
            <v>30 Januari 2016</v>
          </cell>
          <cell r="C306" t="str">
            <v>MUHAMMAD MAJEDI</v>
          </cell>
          <cell r="D306" t="str">
            <v>F1B110066</v>
          </cell>
          <cell r="E306" t="str">
            <v>Perancangan dan Simulasi Sistem Diferensial Elktronik pada Mobil Listrik Menggunakan Teknik Field Oriented Central</v>
          </cell>
          <cell r="F306" t="str">
            <v>I Nyoman Wahyu S., S.T., MSc., Ph.D.</v>
          </cell>
          <cell r="G306" t="str">
            <v>dr. Elly Rosila Wijaya, Sp.KJ, MM.</v>
          </cell>
          <cell r="H306" t="str">
            <v>Ida Bagus Fery Citarsa, S.T., M.T.</v>
          </cell>
          <cell r="I306" t="str">
            <v>Supriono, S.T., M.T.</v>
          </cell>
          <cell r="J306" t="str">
            <v>I Ketut Wiryajati, S.T., M.T.</v>
          </cell>
          <cell r="K306" t="str">
            <v>Kamis</v>
          </cell>
          <cell r="L306" t="str">
            <v>4 Februari 2016</v>
          </cell>
          <cell r="M306" t="str">
            <v>08.30-10.30</v>
          </cell>
          <cell r="N306" t="str">
            <v>Lab. Sistem Tenaga</v>
          </cell>
          <cell r="O306" t="str">
            <v>075</v>
          </cell>
          <cell r="Q306">
            <v>8</v>
          </cell>
          <cell r="R306">
            <v>47</v>
          </cell>
          <cell r="S306">
            <v>12</v>
          </cell>
          <cell r="T306">
            <v>29</v>
          </cell>
          <cell r="U306">
            <v>3</v>
          </cell>
        </row>
        <row r="307">
          <cell r="A307">
            <v>303</v>
          </cell>
          <cell r="B307" t="str">
            <v>15 Februari 2016</v>
          </cell>
          <cell r="C307" t="str">
            <v>RIZKY IDAMANTI</v>
          </cell>
          <cell r="D307" t="str">
            <v>F1B111070</v>
          </cell>
          <cell r="E307" t="str">
            <v>Analisis Pengukuran Performance Saluran Transmisi Serat Optik untuk Node-B Telkomsel. Studi Kasus: Link Mataram</v>
          </cell>
          <cell r="F307" t="str">
            <v>Made Sutha Yadnya, S.T., M.T.</v>
          </cell>
          <cell r="G307" t="str">
            <v>Sudi M. Al Sasongko, S.T., M.T.</v>
          </cell>
          <cell r="H307" t="str">
            <v>Abdullah Zainuddin, S.T., M.T.</v>
          </cell>
          <cell r="I307" t="str">
            <v>Bulkis Kanata, S.T., M.T.</v>
          </cell>
          <cell r="J307" t="str">
            <v>Cahyo Mustiko O. M., S.T., MSc., Ph.D.</v>
          </cell>
          <cell r="K307" t="str">
            <v>Sabtu</v>
          </cell>
          <cell r="L307" t="str">
            <v>20 Februari 2016</v>
          </cell>
          <cell r="M307" t="str">
            <v>08.30-10.30</v>
          </cell>
          <cell r="N307" t="str">
            <v>Lab. Telkom</v>
          </cell>
          <cell r="O307">
            <v>126</v>
          </cell>
          <cell r="Q307">
            <v>19</v>
          </cell>
          <cell r="R307">
            <v>6</v>
          </cell>
          <cell r="S307">
            <v>15</v>
          </cell>
          <cell r="T307">
            <v>21</v>
          </cell>
          <cell r="U307">
            <v>9</v>
          </cell>
        </row>
        <row r="308">
          <cell r="A308">
            <v>304</v>
          </cell>
          <cell r="B308" t="str">
            <v>25 Februari 2016</v>
          </cell>
          <cell r="C308" t="str">
            <v>AZIZ HARI PRIYONO</v>
          </cell>
          <cell r="D308" t="str">
            <v>F1B009057</v>
          </cell>
          <cell r="E308" t="str">
            <v>Realisasi Inverter Multilevel Cascaded H-Bridge (CBH) 5 Tingkat Satu Fasa Menggunakan Arduino Mega 2560</v>
          </cell>
          <cell r="F308" t="str">
            <v>I Nyoman Wahyu S., S.T., MSc., Ph.D.</v>
          </cell>
          <cell r="G308" t="str">
            <v>Supriono, S.T., M.T.</v>
          </cell>
          <cell r="H308" t="str">
            <v>Made Sutha Yadnya, S.T., M.T.</v>
          </cell>
          <cell r="I308" t="str">
            <v>I Made Ari Nrartha, S.T., M.T.</v>
          </cell>
          <cell r="J308" t="str">
            <v>Sabar Nababan, S.T., M.T.</v>
          </cell>
          <cell r="K308" t="str">
            <v>Senin</v>
          </cell>
          <cell r="L308" t="str">
            <v>29 Februari 2016</v>
          </cell>
          <cell r="M308" t="str">
            <v>09.30-11.30</v>
          </cell>
          <cell r="N308" t="str">
            <v>Lab. Sistem Tenaga</v>
          </cell>
          <cell r="O308">
            <v>148</v>
          </cell>
          <cell r="Q308">
            <v>8</v>
          </cell>
          <cell r="R308">
            <v>29</v>
          </cell>
          <cell r="S308">
            <v>19</v>
          </cell>
          <cell r="T308">
            <v>25</v>
          </cell>
          <cell r="U308">
            <v>31</v>
          </cell>
        </row>
        <row r="309">
          <cell r="A309">
            <v>305</v>
          </cell>
          <cell r="B309" t="str">
            <v>25 Februari 2016</v>
          </cell>
          <cell r="C309" t="str">
            <v>AGUS JAYADI</v>
          </cell>
          <cell r="D309" t="str">
            <v>F1B110003</v>
          </cell>
          <cell r="E309" t="str">
            <v>Sistem Informasi Grafis Daerah Rawan Longsor di Kabupaten Lombok Utara Berbasis Website</v>
          </cell>
          <cell r="F309" t="str">
            <v>Made Sutha Yadnya, S.T., M.T.</v>
          </cell>
          <cell r="G309" t="str">
            <v>Lalu A. Syamsul Irfan A., S.T., M.Eng.</v>
          </cell>
          <cell r="H309" t="str">
            <v>I B K Widiartha, S.T., M.T.</v>
          </cell>
          <cell r="I309" t="str">
            <v>Giri Wahyu Wiriasto, S.T., M.T.</v>
          </cell>
          <cell r="J309" t="str">
            <v>Dr.rer.nat. Teti Zubaidah, S.T., M.T.</v>
          </cell>
          <cell r="K309" t="str">
            <v>Senin</v>
          </cell>
          <cell r="L309" t="str">
            <v>29 Februari 2016</v>
          </cell>
          <cell r="M309" t="str">
            <v>14.00-16.00</v>
          </cell>
          <cell r="N309" t="str">
            <v>Ruang D2</v>
          </cell>
          <cell r="O309">
            <v>149</v>
          </cell>
          <cell r="Q309">
            <v>19</v>
          </cell>
          <cell r="R309">
            <v>40</v>
          </cell>
          <cell r="S309">
            <v>27</v>
          </cell>
          <cell r="T309">
            <v>41</v>
          </cell>
          <cell r="U309">
            <v>22</v>
          </cell>
        </row>
        <row r="310">
          <cell r="A310">
            <v>306</v>
          </cell>
          <cell r="B310" t="str">
            <v>27 Februari 2016</v>
          </cell>
          <cell r="C310" t="str">
            <v>NUGROHO SUJATMIKO</v>
          </cell>
          <cell r="D310" t="str">
            <v>F1B009021</v>
          </cell>
          <cell r="E310" t="str">
            <v>Identifikasi Konten Genital Menggunakan Template Matching pada Citra Konten Negatif</v>
          </cell>
          <cell r="F310" t="str">
            <v>I Gede Pasek Suta W., S.T., M.T., D.Eng.</v>
          </cell>
          <cell r="G310" t="str">
            <v>Lalu A. Syamsul Irfan A., S.T., M.Eng.</v>
          </cell>
          <cell r="H310" t="str">
            <v>Giri Wahyu Wiriasto, S.T., M.T.</v>
          </cell>
          <cell r="I310" t="str">
            <v>Ir. Sri Endang Anjarwani, M.Kom.</v>
          </cell>
          <cell r="J310" t="str">
            <v>I B K Widiartha, S.T., M.T.</v>
          </cell>
          <cell r="K310" t="str">
            <v>Kamis</v>
          </cell>
          <cell r="L310" t="str">
            <v>3 Maret 2016</v>
          </cell>
          <cell r="M310" t="str">
            <v>11.30-13.30</v>
          </cell>
          <cell r="N310" t="str">
            <v>Lab. Jaringan dan Komputer</v>
          </cell>
          <cell r="O310">
            <v>154</v>
          </cell>
          <cell r="Q310">
            <v>30</v>
          </cell>
          <cell r="R310">
            <v>40</v>
          </cell>
          <cell r="S310">
            <v>41</v>
          </cell>
          <cell r="T310">
            <v>38</v>
          </cell>
          <cell r="U310">
            <v>27</v>
          </cell>
        </row>
        <row r="311">
          <cell r="A311">
            <v>307</v>
          </cell>
          <cell r="B311" t="str">
            <v>27 Februari 2016</v>
          </cell>
          <cell r="C311" t="str">
            <v>MARSONI</v>
          </cell>
          <cell r="D311" t="str">
            <v>F1B009050</v>
          </cell>
          <cell r="E311" t="str">
            <v>Perancangan Tongkat Elektronik Tunanetra dengan Output Suara</v>
          </cell>
          <cell r="F311" t="str">
            <v>Paniran, S.T., M.T.</v>
          </cell>
          <cell r="G311" t="str">
            <v>Giri Wahyu Wiriasto, S.T., M.T.</v>
          </cell>
          <cell r="H311" t="str">
            <v>Cahyo Mustiko O. M., S.T., MSc., Ph.D.</v>
          </cell>
          <cell r="I311" t="str">
            <v>Syafarudin Ch, S.T., M.T.</v>
          </cell>
          <cell r="J311" t="str">
            <v>Lalu A. Syamsul Irfan A., S.T., M.Eng.</v>
          </cell>
          <cell r="K311" t="str">
            <v>Jum'at</v>
          </cell>
          <cell r="L311" t="str">
            <v>4 Maret 2016</v>
          </cell>
          <cell r="M311" t="str">
            <v>09.30-11.30</v>
          </cell>
          <cell r="N311" t="str">
            <v>Lab. Elka dan Digital</v>
          </cell>
          <cell r="O311">
            <v>155</v>
          </cell>
          <cell r="Q311">
            <v>28</v>
          </cell>
          <cell r="R311">
            <v>41</v>
          </cell>
          <cell r="S311">
            <v>9</v>
          </cell>
          <cell r="T311">
            <v>4</v>
          </cell>
          <cell r="U311">
            <v>40</v>
          </cell>
        </row>
        <row r="312">
          <cell r="A312">
            <v>308</v>
          </cell>
          <cell r="B312" t="str">
            <v>27 Februari 2016</v>
          </cell>
          <cell r="C312" t="str">
            <v>Taufik Insani</v>
          </cell>
          <cell r="D312" t="str">
            <v>F1B008061</v>
          </cell>
          <cell r="E312" t="str">
            <v>Perbandingan Kontinu dan Diskontinu SVPWM pada Inverter 2 Level 3 Phase untuk Dapat Mencatu Motor 3 Phasa Menggunakan Atmega 328P</v>
          </cell>
          <cell r="F312" t="str">
            <v>I Nyoman Wahyu S., S.T., MSc., Ph.D.</v>
          </cell>
          <cell r="G312" t="str">
            <v>I Made Budi Suksmadana, S.T., M.T.</v>
          </cell>
          <cell r="H312" t="str">
            <v>Supriono, S.T., M.T.</v>
          </cell>
          <cell r="I312" t="str">
            <v>I Made Ari Nrartha, S.T., M.T.</v>
          </cell>
          <cell r="J312" t="str">
            <v>Sudi M. Al Sasongko, S.T., M.T.</v>
          </cell>
          <cell r="K312" t="str">
            <v>Kamis</v>
          </cell>
          <cell r="L312" t="str">
            <v>3 Maret 2016</v>
          </cell>
          <cell r="M312" t="str">
            <v>09.15-11.15</v>
          </cell>
          <cell r="N312" t="str">
            <v>Lab. Sistem Tenaga</v>
          </cell>
          <cell r="O312">
            <v>156</v>
          </cell>
          <cell r="Q312">
            <v>8</v>
          </cell>
          <cell r="R312">
            <v>24</v>
          </cell>
          <cell r="S312">
            <v>29</v>
          </cell>
          <cell r="T312">
            <v>25</v>
          </cell>
          <cell r="U312">
            <v>6</v>
          </cell>
        </row>
        <row r="313">
          <cell r="A313">
            <v>309</v>
          </cell>
          <cell r="B313" t="str">
            <v>27 Februari 2016</v>
          </cell>
          <cell r="C313" t="str">
            <v>BASRI RAHMAN</v>
          </cell>
          <cell r="D313" t="str">
            <v>F1B110070</v>
          </cell>
          <cell r="E313" t="str">
            <v>Pemetaan Peringatan Dini Banjir (Warning System) Menggunakan Aplikasi System For Automated Geoscientific Analysis (SAGA) di Kabupaten Lombok Tengah</v>
          </cell>
          <cell r="F313" t="str">
            <v>Made Sutha Yadnya, S.T., M.T.</v>
          </cell>
          <cell r="G313" t="str">
            <v>Abdullah Zainuddin, S.T., M.T.</v>
          </cell>
          <cell r="H313" t="str">
            <v>Giri Wahyu Wiriasto, S.T., M.T.</v>
          </cell>
          <cell r="I313" t="str">
            <v>Sudi M. Al Sasongko, S.T., M.T.</v>
          </cell>
          <cell r="J313" t="str">
            <v>Suthami Ariessaputra, S.T., M.Eng.</v>
          </cell>
          <cell r="K313" t="str">
            <v>Sabtu</v>
          </cell>
          <cell r="L313" t="str">
            <v>5 Maret 2016</v>
          </cell>
          <cell r="M313" t="str">
            <v>08.00-10.00</v>
          </cell>
          <cell r="N313" t="str">
            <v>Lab. Telkomunikasi</v>
          </cell>
          <cell r="O313">
            <v>157</v>
          </cell>
          <cell r="Q313">
            <v>19</v>
          </cell>
          <cell r="R313">
            <v>15</v>
          </cell>
          <cell r="S313">
            <v>41</v>
          </cell>
          <cell r="T313">
            <v>6</v>
          </cell>
          <cell r="U313">
            <v>42</v>
          </cell>
        </row>
        <row r="314">
          <cell r="A314">
            <v>310</v>
          </cell>
          <cell r="B314" t="str">
            <v>1 Maret 2016</v>
          </cell>
          <cell r="C314" t="str">
            <v>HELMI BASKARA</v>
          </cell>
          <cell r="D314" t="str">
            <v>F1B009039</v>
          </cell>
          <cell r="E314" t="str">
            <v>Aplikasi Bergerak Sistem Informasi Bengkel AHASS (Astra Honda Authorized Service Station) NTB Berbasis Android - Batur AHASS</v>
          </cell>
          <cell r="F314" t="str">
            <v>Giri Wahyu Wiriasto, S.T., M.T.</v>
          </cell>
          <cell r="G314" t="str">
            <v>I B K Widiartha, S.T., M.T.</v>
          </cell>
          <cell r="H314" t="str">
            <v>A. Sjamsjiar Rachman, S.T., M.T.</v>
          </cell>
          <cell r="I314" t="str">
            <v>Lalu A. Syamsul Irfan A., S.T., M.Eng.</v>
          </cell>
          <cell r="J314" t="e">
            <v>#N/A</v>
          </cell>
          <cell r="K314" t="str">
            <v>Sabtu</v>
          </cell>
          <cell r="L314" t="str">
            <v>5 Maret 2016</v>
          </cell>
          <cell r="M314" t="str">
            <v>11.00-13.00</v>
          </cell>
          <cell r="N314" t="str">
            <v>Lab. Jaringan dan Komputer</v>
          </cell>
          <cell r="O314">
            <v>163</v>
          </cell>
          <cell r="Q314">
            <v>41</v>
          </cell>
          <cell r="R314">
            <v>27</v>
          </cell>
          <cell r="S314">
            <v>17</v>
          </cell>
          <cell r="T314">
            <v>40</v>
          </cell>
        </row>
        <row r="315">
          <cell r="A315">
            <v>311</v>
          </cell>
          <cell r="B315" t="str">
            <v>1 Maret 2016</v>
          </cell>
          <cell r="C315" t="str">
            <v>PARISMA DEBAKTI</v>
          </cell>
          <cell r="D315" t="str">
            <v>F1B010005</v>
          </cell>
          <cell r="E315" t="str">
            <v>Rancang Bangun Pengendalian Kecepatan Motor DC dengan Pengaturan Vgs (Tegangan Gate Terhadap Source) Power Mosfet di Aplikasikan pada Sepeda Listrik</v>
          </cell>
          <cell r="F315" t="str">
            <v>Supriono, S.T., M.T.</v>
          </cell>
          <cell r="G315" t="str">
            <v>I Nyoman Wahyu S., S.T., MSc., Ph.D.</v>
          </cell>
          <cell r="H315" t="str">
            <v>I Made Budi Suksmadana, S.T., M.T.</v>
          </cell>
          <cell r="I315" t="str">
            <v>Ida Bagus Fery Citarsa, S.T., M.T.</v>
          </cell>
          <cell r="J315" t="e">
            <v>#N/A</v>
          </cell>
          <cell r="K315" t="str">
            <v>Sabtu</v>
          </cell>
          <cell r="L315" t="str">
            <v>5 Maret 2016</v>
          </cell>
          <cell r="M315" t="str">
            <v>08.30-10.30</v>
          </cell>
          <cell r="N315" t="str">
            <v>Lab. Elka dan Digital</v>
          </cell>
          <cell r="O315">
            <v>164</v>
          </cell>
          <cell r="Q315">
            <v>29</v>
          </cell>
          <cell r="R315">
            <v>8</v>
          </cell>
          <cell r="S315">
            <v>24</v>
          </cell>
          <cell r="T315">
            <v>12</v>
          </cell>
        </row>
        <row r="316">
          <cell r="A316">
            <v>312</v>
          </cell>
          <cell r="B316" t="str">
            <v>2 Maret 2016</v>
          </cell>
          <cell r="C316" t="str">
            <v>ANA TRY NURSEPTIANA</v>
          </cell>
          <cell r="D316" t="str">
            <v>F1B110026</v>
          </cell>
          <cell r="E316" t="str">
            <v>Klasifikasi Warna Kulit dengan Algoritma K-Nearest Neighbour</v>
          </cell>
          <cell r="F316" t="str">
            <v>I Gede Pasek Suta W., S.T., M.T., D.Eng.</v>
          </cell>
          <cell r="G316" t="str">
            <v>Lalu A. Syamsul Irfan A., S.T., M.Eng.</v>
          </cell>
          <cell r="H316" t="str">
            <v>Bulkis Kanata, S.T., M.T.</v>
          </cell>
          <cell r="I316" t="str">
            <v>Made Sutha Yadnya, S.T., M.T.</v>
          </cell>
          <cell r="J316" t="e">
            <v>#N/A</v>
          </cell>
          <cell r="K316" t="str">
            <v>Selasa</v>
          </cell>
          <cell r="L316" t="str">
            <v>8 Maret 2016</v>
          </cell>
          <cell r="M316" t="str">
            <v>08.00-10.00</v>
          </cell>
          <cell r="N316" t="str">
            <v>Lab. Jaringan dan Komputer</v>
          </cell>
          <cell r="O316">
            <v>175</v>
          </cell>
          <cell r="Q316">
            <v>30</v>
          </cell>
          <cell r="R316">
            <v>40</v>
          </cell>
          <cell r="S316">
            <v>21</v>
          </cell>
          <cell r="T316">
            <v>19</v>
          </cell>
        </row>
        <row r="317">
          <cell r="A317">
            <v>313</v>
          </cell>
          <cell r="B317" t="str">
            <v>Maret 2016</v>
          </cell>
          <cell r="C317" t="str">
            <v>MUHAMMAD TOHAR S.</v>
          </cell>
          <cell r="D317" t="str">
            <v>F1B010051</v>
          </cell>
          <cell r="E317" t="str">
            <v>Perancangan dan Implementasi Sistem Pelayaran Administrasi Desa Berbasis Deskstop di Kecamatan Alas Barat</v>
          </cell>
          <cell r="F317" t="str">
            <v>Sayidiman, S.T., M.Eng.</v>
          </cell>
          <cell r="G317" t="str">
            <v>Dr. Ida Ayu Sri Adnyani, S.T., M.Erg.</v>
          </cell>
          <cell r="H317" t="str">
            <v>Giri Wahyu Wiriasto, S.T., M.T.</v>
          </cell>
          <cell r="I317" t="str">
            <v>Lalu A. Syamsul Irfan A., S.T., M.Eng.</v>
          </cell>
          <cell r="J317" t="e">
            <v>#N/A</v>
          </cell>
          <cell r="Q317">
            <v>34</v>
          </cell>
          <cell r="R317">
            <v>10</v>
          </cell>
          <cell r="S317">
            <v>41</v>
          </cell>
          <cell r="T317">
            <v>40</v>
          </cell>
        </row>
        <row r="318">
          <cell r="A318">
            <v>314</v>
          </cell>
          <cell r="B318" t="str">
            <v>7 Maret 2016</v>
          </cell>
          <cell r="C318" t="str">
            <v>EVA SUSANTI</v>
          </cell>
          <cell r="D318" t="str">
            <v>F1B110038</v>
          </cell>
          <cell r="E318" t="str">
            <v>Klasifikasi Suara Berdasarkan Usia Menggunakan Mel Frequency Coefficient (MFCC) dan K-Nearest Neighbour (K-NN)</v>
          </cell>
          <cell r="F318" t="str">
            <v>Sudi M. Al Sasongko, S.T., M.T.</v>
          </cell>
          <cell r="G318" t="str">
            <v>I Gede Pasek Suta W., S.T., M.T., D.Eng.</v>
          </cell>
          <cell r="H318" t="str">
            <v>Made Sutha Yadnya, S.T., M.T.</v>
          </cell>
          <cell r="I318" t="str">
            <v>Suthami Ariessaputra, S.T., M.Eng.</v>
          </cell>
          <cell r="J318" t="e">
            <v>#N/A</v>
          </cell>
          <cell r="K318" t="str">
            <v>Sabtu</v>
          </cell>
          <cell r="L318" t="str">
            <v>12 Maret 2016</v>
          </cell>
          <cell r="M318" t="str">
            <v>08.00-10.00</v>
          </cell>
          <cell r="N318" t="str">
            <v>Lab. Telkom</v>
          </cell>
          <cell r="O318">
            <v>188</v>
          </cell>
          <cell r="Q318">
            <v>6</v>
          </cell>
          <cell r="R318">
            <v>30</v>
          </cell>
          <cell r="S318">
            <v>19</v>
          </cell>
          <cell r="T318">
            <v>42</v>
          </cell>
        </row>
        <row r="319">
          <cell r="A319">
            <v>315</v>
          </cell>
          <cell r="B319" t="str">
            <v>22 Maret 2016</v>
          </cell>
          <cell r="C319" t="str">
            <v>MUHAMMAD SOFYAN</v>
          </cell>
          <cell r="D319" t="str">
            <v>F1B111054</v>
          </cell>
          <cell r="E319" t="str">
            <v>Teknik Steganografi Teks pada Suara Digital Menggunakan C#.Net</v>
          </cell>
          <cell r="F319" t="str">
            <v>Muhamad Irwan, S.T., M.T.</v>
          </cell>
          <cell r="G319" t="str">
            <v>Dr. Rismon H. Sianipar, S.T., M.Eng.</v>
          </cell>
          <cell r="H319" t="str">
            <v>Sudi M. Al Sasongko, S.T., M.T.</v>
          </cell>
          <cell r="I319" t="str">
            <v>I Ketut Wiryajati, S.T., M.T.</v>
          </cell>
          <cell r="J319" t="e">
            <v>#N/A</v>
          </cell>
          <cell r="K319" t="str">
            <v>Selasa</v>
          </cell>
          <cell r="L319" t="str">
            <v>29 Maret 2016</v>
          </cell>
          <cell r="M319" t="str">
            <v>09.30-11.30</v>
          </cell>
          <cell r="N319" t="str">
            <v>Lab. Telkom</v>
          </cell>
          <cell r="O319">
            <v>229</v>
          </cell>
          <cell r="Q319">
            <v>39</v>
          </cell>
          <cell r="R319">
            <v>33</v>
          </cell>
          <cell r="S319">
            <v>6</v>
          </cell>
          <cell r="T319">
            <v>3</v>
          </cell>
        </row>
        <row r="320">
          <cell r="A320">
            <v>316</v>
          </cell>
          <cell r="B320" t="str">
            <v>29 Maret 2016</v>
          </cell>
          <cell r="C320" t="str">
            <v>IMAM HIDAYAT</v>
          </cell>
          <cell r="D320" t="str">
            <v>F1B010072</v>
          </cell>
          <cell r="E320" t="str">
            <v>Teknik Steganografi Teks pada Citra Digital Menggunakan C#.Net</v>
          </cell>
          <cell r="F320" t="str">
            <v>Muhamad Irwan, S.T., M.T.</v>
          </cell>
          <cell r="G320" t="str">
            <v>Dr. Rismon H. Sianipar, S.T., M.Eng.</v>
          </cell>
          <cell r="H320" t="str">
            <v>A. Sjamsjiar Rachman, S.T., M.T.</v>
          </cell>
          <cell r="I320" t="str">
            <v>Lalu A. Syamsul Irfan A., S.T., M.Eng.</v>
          </cell>
          <cell r="J320" t="e">
            <v>#N/A</v>
          </cell>
          <cell r="K320" t="str">
            <v>Senin</v>
          </cell>
          <cell r="L320">
            <v>42464</v>
          </cell>
          <cell r="M320" t="str">
            <v>10.00-12.00</v>
          </cell>
          <cell r="N320" t="str">
            <v>Lab. Jaringan Komputer</v>
          </cell>
          <cell r="O320">
            <v>239</v>
          </cell>
          <cell r="Q320">
            <v>39</v>
          </cell>
          <cell r="R320">
            <v>33</v>
          </cell>
          <cell r="S320">
            <v>17</v>
          </cell>
          <cell r="T320">
            <v>40</v>
          </cell>
        </row>
        <row r="321">
          <cell r="A321">
            <v>317</v>
          </cell>
          <cell r="B321" t="str">
            <v>29 Maret 2016</v>
          </cell>
          <cell r="C321" t="str">
            <v>SUHUFI RAMADHAN</v>
          </cell>
          <cell r="D321" t="str">
            <v>F1B111080</v>
          </cell>
          <cell r="E321" t="str">
            <v>Implementasi JST Hopfield untuk Pengenalan Karakter Menggunakan C#.Net</v>
          </cell>
          <cell r="F321" t="str">
            <v>Muhamad Irwan, S.T., M.T.</v>
          </cell>
          <cell r="G321" t="str">
            <v>Dr. Rismon H. Sianipar, S.T., M.Eng.</v>
          </cell>
          <cell r="H321" t="str">
            <v>I Made Budi Suksmadana, S.T., M.T.</v>
          </cell>
          <cell r="I321" t="str">
            <v>Abdul Natsir, S.T., M.T.</v>
          </cell>
          <cell r="J321" t="e">
            <v>#N/A</v>
          </cell>
          <cell r="K321" t="str">
            <v>Kamis</v>
          </cell>
          <cell r="L321" t="str">
            <v>31 Maret 2016</v>
          </cell>
          <cell r="M321" t="str">
            <v>14.00-16.00</v>
          </cell>
          <cell r="N321" t="str">
            <v>Lab. Jaringan Komputer</v>
          </cell>
          <cell r="O321">
            <v>240</v>
          </cell>
          <cell r="Q321">
            <v>39</v>
          </cell>
          <cell r="R321">
            <v>33</v>
          </cell>
          <cell r="S321">
            <v>24</v>
          </cell>
          <cell r="T321">
            <v>14</v>
          </cell>
        </row>
        <row r="322">
          <cell r="A322">
            <v>318</v>
          </cell>
          <cell r="B322" t="str">
            <v>29 Maret 2016</v>
          </cell>
          <cell r="C322" t="str">
            <v>AHSANUL WARASATUL S</v>
          </cell>
          <cell r="D322" t="str">
            <v>F1B111005</v>
          </cell>
          <cell r="E322" t="str">
            <v>Implementasi Jaringan Syaraf Tiruan (JST) Backpropagation untuk Pengenalan Karakter Menggunakan  C#.Net</v>
          </cell>
          <cell r="F322" t="str">
            <v>Muhamad Irwan, S.T., M.T.</v>
          </cell>
          <cell r="G322" t="str">
            <v>Dr. Rismon H. Sianipar, S.T., M.Eng.</v>
          </cell>
          <cell r="H322" t="str">
            <v>Bulkis Kanata, S.T., M.T.</v>
          </cell>
          <cell r="I322" t="str">
            <v>Giri Wahyu Wiriasto, S.T., M.T.</v>
          </cell>
          <cell r="J322" t="str">
            <v>Budi Darmawan, S.T., M.Eng.</v>
          </cell>
          <cell r="K322" t="str">
            <v>Jum'at</v>
          </cell>
          <cell r="L322" t="str">
            <v>1 April 2016</v>
          </cell>
          <cell r="M322" t="str">
            <v>08.30-10.30</v>
          </cell>
          <cell r="N322" t="str">
            <v>Lab. Jaringan Komputer</v>
          </cell>
          <cell r="O322">
            <v>241</v>
          </cell>
          <cell r="Q322">
            <v>39</v>
          </cell>
          <cell r="R322">
            <v>33</v>
          </cell>
          <cell r="S322">
            <v>21</v>
          </cell>
          <cell r="T322">
            <v>41</v>
          </cell>
          <cell r="U322">
            <v>43</v>
          </cell>
        </row>
        <row r="323">
          <cell r="A323">
            <v>319</v>
          </cell>
          <cell r="B323" t="str">
            <v>29 Maret 2016</v>
          </cell>
          <cell r="C323" t="str">
            <v>LALU NAUVAN K Y</v>
          </cell>
          <cell r="D323" t="str">
            <v>F1B011050</v>
          </cell>
          <cell r="E323" t="str">
            <v>Pengklasteran Fuzzy Citra dengan Fuzzy Clustering Means untuk Segmentasi Citra Menggunakan C#.Net</v>
          </cell>
          <cell r="F323" t="str">
            <v>Muhamad Irwan, S.T., M.T.</v>
          </cell>
          <cell r="G323" t="str">
            <v>Dr. Rismon H. Sianipar, S.T., M.Eng.</v>
          </cell>
          <cell r="H323" t="str">
            <v>A. Sjamsjiar Rachman, S.T., M.T.</v>
          </cell>
          <cell r="I323" t="str">
            <v>Giri Wahyu Wiriasto, S.T., M.T.</v>
          </cell>
          <cell r="J323" t="str">
            <v>Bulkis Kanata, S.T., M.T.</v>
          </cell>
          <cell r="K323" t="str">
            <v>Jum'at</v>
          </cell>
          <cell r="L323" t="str">
            <v>1 April 2016</v>
          </cell>
          <cell r="M323" t="str">
            <v>14.30-16.30</v>
          </cell>
          <cell r="N323" t="str">
            <v>Lab. Jaringan Komputer</v>
          </cell>
          <cell r="O323">
            <v>242</v>
          </cell>
          <cell r="Q323">
            <v>39</v>
          </cell>
          <cell r="R323">
            <v>33</v>
          </cell>
          <cell r="S323">
            <v>17</v>
          </cell>
          <cell r="T323">
            <v>41</v>
          </cell>
          <cell r="U323">
            <v>21</v>
          </cell>
        </row>
        <row r="324">
          <cell r="A324">
            <v>320</v>
          </cell>
          <cell r="B324">
            <v>42488</v>
          </cell>
          <cell r="C324" t="str">
            <v>YUSRON AL MISRI</v>
          </cell>
          <cell r="D324" t="str">
            <v>F1B211094</v>
          </cell>
          <cell r="E324" t="str">
            <v>Pengukuran dan Analisa Unjuk Kerja Link Microwave pada Jaringan BWA (Broadband Wireless Access) PT. Aplikanusa Lintasarta</v>
          </cell>
          <cell r="F324" t="str">
            <v>Abdullah Zainuddin, S.T., M.T.</v>
          </cell>
          <cell r="G324" t="str">
            <v>Sudi M. Al Sasongko, S.T., M.T.</v>
          </cell>
          <cell r="H324" t="str">
            <v>Made Sutha Yadnya, S.T., M.T.</v>
          </cell>
          <cell r="I324" t="str">
            <v>Suthami Ariessaputra, S.T., M.Eng.</v>
          </cell>
          <cell r="J324" t="e">
            <v>#N/A</v>
          </cell>
          <cell r="K324" t="str">
            <v>Selasa</v>
          </cell>
          <cell r="L324" t="str">
            <v>3 Mei 2016</v>
          </cell>
          <cell r="M324" t="str">
            <v>14.00-16.00</v>
          </cell>
          <cell r="N324" t="str">
            <v>Lab. Telkom</v>
          </cell>
          <cell r="O324">
            <v>304</v>
          </cell>
          <cell r="Q324">
            <v>15</v>
          </cell>
          <cell r="R324">
            <v>6</v>
          </cell>
          <cell r="S324">
            <v>19</v>
          </cell>
          <cell r="T324">
            <v>42</v>
          </cell>
        </row>
        <row r="325">
          <cell r="A325">
            <v>321</v>
          </cell>
          <cell r="B325" t="str">
            <v>3 Mei 2016</v>
          </cell>
          <cell r="C325" t="str">
            <v>MOHAMAD JUNAEDI</v>
          </cell>
          <cell r="D325" t="str">
            <v>F1B010032</v>
          </cell>
          <cell r="E325" t="str">
            <v>Balancing Robot Beroda Dua dengan Menggunakan Sensor Gyroscope Berbasis Arduino Uno</v>
          </cell>
          <cell r="F325" t="str">
            <v>Syafarudin Ch, S.T., M.T.</v>
          </cell>
          <cell r="G325" t="str">
            <v>Giri Wahyu Wiriasto, S.T., M.T.</v>
          </cell>
          <cell r="H325" t="str">
            <v>Lalu A. Syamsul Irfan A., S.T., M.Eng.</v>
          </cell>
          <cell r="I325" t="str">
            <v>Budi Darmawan, S.T., M.Eng.</v>
          </cell>
          <cell r="J325" t="str">
            <v>Suthami Ariessaputra, S.T., M.Eng.</v>
          </cell>
          <cell r="K325" t="str">
            <v>Sabtu</v>
          </cell>
          <cell r="L325">
            <v>42497</v>
          </cell>
          <cell r="M325" t="str">
            <v>08.00-10.00</v>
          </cell>
          <cell r="N325" t="str">
            <v>Ruang D2</v>
          </cell>
          <cell r="O325">
            <v>314</v>
          </cell>
          <cell r="Q325">
            <v>4</v>
          </cell>
          <cell r="R325">
            <v>41</v>
          </cell>
          <cell r="S325">
            <v>40</v>
          </cell>
          <cell r="T325">
            <v>43</v>
          </cell>
          <cell r="U325">
            <v>42</v>
          </cell>
        </row>
        <row r="326">
          <cell r="A326">
            <v>322</v>
          </cell>
          <cell r="B326" t="str">
            <v>23 Mei 2016</v>
          </cell>
          <cell r="C326" t="str">
            <v>ARY KURNIADI IRAWAN</v>
          </cell>
          <cell r="D326" t="str">
            <v>F1B009090</v>
          </cell>
          <cell r="E326" t="str">
            <v>Rancang Bangun Aolikasi Bergerak Berbasis Android untuk Penentuan Jalur Terpendek dengan Algoritma Djikstra Menuju Lokasi Pariwisata Menggunakan Peta Google API</v>
          </cell>
          <cell r="F326" t="str">
            <v>Lalu A. Syamsul Irfan A., S.T., M.Eng.</v>
          </cell>
          <cell r="G326" t="str">
            <v>I B K Widiartha, S.T., M.T.</v>
          </cell>
          <cell r="H326" t="str">
            <v>Giri Wahyu Wiriasto, S.T., M.T.</v>
          </cell>
          <cell r="I326" t="str">
            <v>Ario Yudo Husodo, S.T., M.T.</v>
          </cell>
          <cell r="J326" t="e">
            <v>#N/A</v>
          </cell>
          <cell r="K326" t="str">
            <v>Rabu,</v>
          </cell>
          <cell r="L326">
            <v>42522</v>
          </cell>
          <cell r="M326" t="str">
            <v>09.30-11.30</v>
          </cell>
          <cell r="N326" t="str">
            <v>Lab. Jaringan dan Komputer</v>
          </cell>
          <cell r="O326">
            <v>361</v>
          </cell>
          <cell r="Q326">
            <v>40</v>
          </cell>
          <cell r="R326">
            <v>27</v>
          </cell>
          <cell r="S326">
            <v>41</v>
          </cell>
          <cell r="T326">
            <v>45</v>
          </cell>
        </row>
        <row r="327">
          <cell r="A327">
            <v>323</v>
          </cell>
          <cell r="B327" t="str">
            <v>25 Mei 2016</v>
          </cell>
          <cell r="C327" t="str">
            <v>ADI SAPUTRA</v>
          </cell>
          <cell r="D327" t="str">
            <v>F1B110041</v>
          </cell>
          <cell r="E327" t="str">
            <v>Analisis Perhitungan Link Budget Indoor Penetration High Speed Downlik Packet Access (HSPDA) pada Area Pertokoan Mataram Mall</v>
          </cell>
          <cell r="F327" t="str">
            <v>Abdullah Zainuddin, S.T., M.T.</v>
          </cell>
          <cell r="G327" t="str">
            <v>Sudi M. Al Sasongko, S.T., M.T.</v>
          </cell>
          <cell r="H327" t="str">
            <v>Syafarudin Ch, S.T., M.T.</v>
          </cell>
          <cell r="I327" t="str">
            <v>Suthami Ariessaputra, S.T., M.Eng.</v>
          </cell>
          <cell r="J327" t="str">
            <v>Budi Darmawan, S.T., M.Eng.</v>
          </cell>
          <cell r="K327" t="str">
            <v>Sabtu</v>
          </cell>
          <cell r="L327">
            <v>42518</v>
          </cell>
          <cell r="M327" t="str">
            <v>14.30-16.30</v>
          </cell>
          <cell r="N327" t="str">
            <v>Ruang Studio</v>
          </cell>
          <cell r="O327">
            <v>365</v>
          </cell>
          <cell r="Q327">
            <v>15</v>
          </cell>
          <cell r="R327">
            <v>6</v>
          </cell>
          <cell r="S327">
            <v>4</v>
          </cell>
          <cell r="T327">
            <v>42</v>
          </cell>
          <cell r="U327">
            <v>43</v>
          </cell>
        </row>
        <row r="328">
          <cell r="A328">
            <v>324</v>
          </cell>
          <cell r="B328" t="str">
            <v>6 Juni 2016</v>
          </cell>
          <cell r="C328" t="str">
            <v>Muhammad Azwar</v>
          </cell>
          <cell r="D328" t="str">
            <v>F1B110015</v>
          </cell>
          <cell r="E328" t="str">
            <v>Pengukuran dan Analisa Karakteristik Propagasi pada Luar Ruangan (Outdoor) Jaringan GSM 3G di Wilayah Mataram</v>
          </cell>
          <cell r="F328" t="str">
            <v>Abdullah Zainuddin, S.T., M.T.</v>
          </cell>
          <cell r="G328" t="str">
            <v>Syafarudin Ch, S.T., M.T.</v>
          </cell>
          <cell r="H328" t="str">
            <v>Made Sutha Yadnya, S.T., M.T.</v>
          </cell>
          <cell r="I328" t="str">
            <v>Suthami Ariessaputra, S.T., M.Eng.</v>
          </cell>
          <cell r="J328" t="str">
            <v>Cahyo Mustiko O. M., S.T., MSc., Ph.D.</v>
          </cell>
          <cell r="K328" t="str">
            <v>Kamis</v>
          </cell>
          <cell r="L328">
            <v>42530</v>
          </cell>
          <cell r="M328" t="str">
            <v>09.00-11.00</v>
          </cell>
          <cell r="N328" t="str">
            <v>Lab. Telkom</v>
          </cell>
          <cell r="O328">
            <v>390</v>
          </cell>
          <cell r="Q328">
            <v>15</v>
          </cell>
          <cell r="R328">
            <v>4</v>
          </cell>
          <cell r="S328">
            <v>19</v>
          </cell>
          <cell r="T328">
            <v>42</v>
          </cell>
          <cell r="U328">
            <v>9</v>
          </cell>
        </row>
        <row r="329">
          <cell r="A329">
            <v>325</v>
          </cell>
          <cell r="B329" t="str">
            <v>11 Juni 2016</v>
          </cell>
          <cell r="C329" t="str">
            <v>MUHAMMAD NAIRONUL H.</v>
          </cell>
          <cell r="D329" t="str">
            <v>F1B011063</v>
          </cell>
          <cell r="E329" t="str">
            <v>Perancangan Sistem Repeater Telemetri pada Band 433 Mhz untuk Aplikasi SCADA</v>
          </cell>
          <cell r="F329" t="str">
            <v>Cahyo Mustiko O. M., S.T., MSc., Ph.D.</v>
          </cell>
          <cell r="G329" t="str">
            <v>Abdullah Zainuddin, S.T., M.T.</v>
          </cell>
          <cell r="H329" t="str">
            <v>Made Sutha Yadnya, S.T., M.T.</v>
          </cell>
          <cell r="I329" t="str">
            <v>Paniran, S.T., M.T.</v>
          </cell>
          <cell r="J329" t="e">
            <v>#N/A</v>
          </cell>
          <cell r="K329" t="str">
            <v>Kamis</v>
          </cell>
          <cell r="L329">
            <v>42537</v>
          </cell>
          <cell r="M329" t="str">
            <v>09.00-11.00</v>
          </cell>
          <cell r="N329" t="str">
            <v>Lab. Telkom</v>
          </cell>
          <cell r="O329">
            <v>399</v>
          </cell>
          <cell r="Q329">
            <v>9</v>
          </cell>
          <cell r="R329">
            <v>15</v>
          </cell>
          <cell r="S329">
            <v>19</v>
          </cell>
          <cell r="T329">
            <v>28</v>
          </cell>
        </row>
        <row r="330">
          <cell r="A330">
            <v>326</v>
          </cell>
          <cell r="B330" t="str">
            <v>22 Juni 2016</v>
          </cell>
          <cell r="C330" t="str">
            <v>KETUT WAGA PURNAMA P</v>
          </cell>
          <cell r="D330" t="str">
            <v>F1B011047</v>
          </cell>
          <cell r="E330" t="str">
            <v>Pengaplikasian Sistem Keamanan Rumah dengan CCTV dan SMS Menggunakan Sensor PIR Berbasis Raspberry PI (Studi Kasus Perumahan Graha Satelit No C09 Batu Dawa, Mataram)</v>
          </cell>
          <cell r="F330" t="str">
            <v>Paniran, S.T., M.T.</v>
          </cell>
          <cell r="G330" t="str">
            <v>Abdullah Zainuddin, S.T., M.T.</v>
          </cell>
          <cell r="H330" t="str">
            <v>Sudi M. Al Sasongko, S.T., M.T.</v>
          </cell>
          <cell r="I330" t="str">
            <v>Giri Wahyu Wiriasto, S.T., M.T.</v>
          </cell>
          <cell r="J330" t="e">
            <v>#N/A</v>
          </cell>
          <cell r="K330" t="str">
            <v>Sabtu</v>
          </cell>
          <cell r="L330">
            <v>42546</v>
          </cell>
          <cell r="M330" t="str">
            <v>09.00-11.00</v>
          </cell>
          <cell r="N330" t="str">
            <v>Lab. Telkom</v>
          </cell>
          <cell r="O330">
            <v>419</v>
          </cell>
          <cell r="Q330">
            <v>28</v>
          </cell>
          <cell r="R330">
            <v>15</v>
          </cell>
          <cell r="S330">
            <v>6</v>
          </cell>
          <cell r="T330">
            <v>41</v>
          </cell>
        </row>
        <row r="331">
          <cell r="A331">
            <v>327</v>
          </cell>
          <cell r="B331" t="str">
            <v>22 Juni 2016</v>
          </cell>
          <cell r="C331" t="str">
            <v>NANDY NAWAITULAH</v>
          </cell>
          <cell r="D331" t="str">
            <v>F1B010075</v>
          </cell>
          <cell r="E331" t="str">
            <v>Analisis Efisiensi Energi pada Bangunan Gedung untuk Mendukung Program Konservasi Energi</v>
          </cell>
          <cell r="F331" t="str">
            <v>Abdul Natsir, S.T., M.T.</v>
          </cell>
          <cell r="G331" t="str">
            <v>Sultan, S.T., M.T.</v>
          </cell>
          <cell r="H331" t="str">
            <v>I Made Ari Nrartha, S.T., M.T.</v>
          </cell>
          <cell r="I331" t="str">
            <v>Sabar Nababan, S.T., M.T.</v>
          </cell>
          <cell r="J331" t="e">
            <v>#N/A</v>
          </cell>
          <cell r="K331" t="str">
            <v>Sabtu</v>
          </cell>
          <cell r="L331">
            <v>42546</v>
          </cell>
          <cell r="M331" t="str">
            <v>09.00-11.00</v>
          </cell>
          <cell r="N331" t="str">
            <v>Lab. Sistem Tenaga</v>
          </cell>
          <cell r="O331">
            <v>420</v>
          </cell>
          <cell r="Q331">
            <v>14</v>
          </cell>
          <cell r="R331">
            <v>5</v>
          </cell>
          <cell r="S331">
            <v>25</v>
          </cell>
          <cell r="T331">
            <v>31</v>
          </cell>
        </row>
        <row r="332">
          <cell r="A332">
            <v>328</v>
          </cell>
          <cell r="B332" t="str">
            <v>27 Juni 2016</v>
          </cell>
          <cell r="C332" t="str">
            <v>YULIANA FATMI</v>
          </cell>
          <cell r="D332" t="str">
            <v>F1B010066</v>
          </cell>
          <cell r="E332" t="str">
            <v>Analisa Handover pada Jaringan 3G Berdasarkan Data Drive Test Menggunakan Software Android G-Nettrack di Wilayah Mataram (Studi Kasus PT. Indosat Tbk)</v>
          </cell>
          <cell r="F332" t="str">
            <v>Abdullah Zainuddin, S.T., M.T.</v>
          </cell>
          <cell r="G332" t="str">
            <v>Sudi M. Al Sasongko, S.T., M.T.</v>
          </cell>
          <cell r="H332" t="str">
            <v>Syafarudin Ch, S.T., M.T.</v>
          </cell>
          <cell r="I332" t="str">
            <v>Cahyo Mustiko O. M., S.T., MSc., Ph.D.</v>
          </cell>
          <cell r="J332" t="e">
            <v>#N/A</v>
          </cell>
          <cell r="K332" t="str">
            <v>Kamis</v>
          </cell>
          <cell r="L332">
            <v>42551</v>
          </cell>
          <cell r="M332" t="str">
            <v>08.30-10.30</v>
          </cell>
          <cell r="N332" t="str">
            <v>Lab. Telkom</v>
          </cell>
          <cell r="O332">
            <v>438</v>
          </cell>
          <cell r="Q332">
            <v>15</v>
          </cell>
          <cell r="R332">
            <v>6</v>
          </cell>
          <cell r="S332">
            <v>4</v>
          </cell>
          <cell r="T332">
            <v>9</v>
          </cell>
        </row>
        <row r="333">
          <cell r="A333">
            <v>329</v>
          </cell>
          <cell r="B333" t="str">
            <v>27 Juni 2016</v>
          </cell>
          <cell r="C333" t="str">
            <v>I MADE DWIPAYANA</v>
          </cell>
          <cell r="D333" t="str">
            <v>F1B011038</v>
          </cell>
          <cell r="E333" t="str">
            <v>Symphathetic Trip pada Penyulang 20 KV di Gardu Induk Ampenan PT. PLN (Persero) APDP Mataram</v>
          </cell>
          <cell r="F333" t="str">
            <v>Supriyatna, S.T., M.T.</v>
          </cell>
          <cell r="G333" t="str">
            <v>I Made Ari Nrartha, S.T., M.T.</v>
          </cell>
          <cell r="H333" t="str">
            <v>Ni Made Seniari, S.T., M.T.</v>
          </cell>
          <cell r="I333" t="str">
            <v>Dr.rer.nat. Teti Zubaidah, S.T., M.T.</v>
          </cell>
          <cell r="J333" t="e">
            <v>#N/A</v>
          </cell>
          <cell r="K333" t="str">
            <v>Kamis</v>
          </cell>
          <cell r="L333">
            <v>42551</v>
          </cell>
          <cell r="M333" t="str">
            <v>08.30-10.30</v>
          </cell>
          <cell r="N333" t="str">
            <v>Lab. Sistem Tenaga</v>
          </cell>
          <cell r="O333">
            <v>437</v>
          </cell>
          <cell r="Q333">
            <v>2</v>
          </cell>
          <cell r="R333">
            <v>25</v>
          </cell>
          <cell r="S333">
            <v>1</v>
          </cell>
          <cell r="T333">
            <v>22</v>
          </cell>
        </row>
        <row r="334">
          <cell r="A334">
            <v>330</v>
          </cell>
          <cell r="B334" t="str">
            <v>19 Juli 2016</v>
          </cell>
          <cell r="C334" t="str">
            <v>SUSILAWATI RISKIA</v>
          </cell>
          <cell r="D334" t="str">
            <v>F1B011084</v>
          </cell>
          <cell r="E334" t="str">
            <v>Penerapan Aplikasi Antar Muka Pengolahan Sinyal Geometri Menggunakan Metode Differensiasi</v>
          </cell>
          <cell r="F334" t="str">
            <v>Bulkis Kanata, S.T., M.T.</v>
          </cell>
          <cell r="G334" t="str">
            <v>Giri Wahyu Wiriasto, S.T., M.T.</v>
          </cell>
          <cell r="H334" t="str">
            <v>Dr.rer.nat. Teti Zubaidah, S.T., M.T.</v>
          </cell>
          <cell r="I334" t="str">
            <v>Made Sutha Yadnya, S.T., M.T.</v>
          </cell>
          <cell r="J334" t="e">
            <v>#N/A</v>
          </cell>
          <cell r="K334" t="str">
            <v>Sabtu</v>
          </cell>
          <cell r="L334">
            <v>42574</v>
          </cell>
          <cell r="M334" t="str">
            <v>09.00-11.00</v>
          </cell>
          <cell r="N334" t="str">
            <v>Lab. Telkom</v>
          </cell>
          <cell r="O334">
            <v>477</v>
          </cell>
          <cell r="Q334">
            <v>21</v>
          </cell>
          <cell r="R334">
            <v>41</v>
          </cell>
          <cell r="S334">
            <v>22</v>
          </cell>
          <cell r="T334">
            <v>19</v>
          </cell>
        </row>
        <row r="335">
          <cell r="A335">
            <v>331</v>
          </cell>
          <cell r="B335" t="str">
            <v>19 Juli 2016</v>
          </cell>
          <cell r="C335" t="str">
            <v>MOHAMAD ARIFIN</v>
          </cell>
          <cell r="D335" t="str">
            <v>F1B110072</v>
          </cell>
          <cell r="E335" t="str">
            <v>Implementasi Real Time Audio Effect pada Gitar Berbasis Raspberry PI</v>
          </cell>
          <cell r="F335" t="str">
            <v>I Made Budi Suksmadana, S.T., M.T.</v>
          </cell>
          <cell r="G335" t="str">
            <v>Abdullah Zainuddin, S.T., M.T.</v>
          </cell>
          <cell r="H335" t="str">
            <v>Made Sutha Yadnya, S.T., M.T.</v>
          </cell>
          <cell r="I335" t="str">
            <v>Sudi M. Al Sasongko, S.T., M.T.</v>
          </cell>
          <cell r="J335" t="str">
            <v>Lalu A. Syamsul Irfan A., S.T., M.Eng.</v>
          </cell>
          <cell r="K335" t="str">
            <v>Senin</v>
          </cell>
          <cell r="L335">
            <v>42576</v>
          </cell>
          <cell r="M335" t="str">
            <v>09.00-11.00</v>
          </cell>
          <cell r="N335" t="str">
            <v>Lab. Telkom</v>
          </cell>
          <cell r="O335">
            <v>478</v>
          </cell>
          <cell r="Q335">
            <v>24</v>
          </cell>
          <cell r="R335">
            <v>15</v>
          </cell>
          <cell r="S335">
            <v>19</v>
          </cell>
          <cell r="T335">
            <v>6</v>
          </cell>
          <cell r="U335">
            <v>40</v>
          </cell>
        </row>
        <row r="336">
          <cell r="A336">
            <v>332</v>
          </cell>
          <cell r="B336" t="str">
            <v>26 Juli 2016</v>
          </cell>
          <cell r="C336" t="str">
            <v>I PUTU ANDIKA P</v>
          </cell>
          <cell r="D336" t="str">
            <v>F1B212041</v>
          </cell>
          <cell r="E336" t="str">
            <v>Perancangan Mobile Robot Pemindah Barang dengan Single Vision Sebagai Sensor Bentuk Objek Berbasis Raspberry PI</v>
          </cell>
          <cell r="F336" t="str">
            <v>I Made Budi Suksmadana, S.T., M.T.</v>
          </cell>
          <cell r="G336" t="str">
            <v>Giri Wahyu Wiriasto, S.T., M.T.</v>
          </cell>
          <cell r="H336" t="str">
            <v>Lalu A. Syamsul Irfan A., S.T., M.Eng.</v>
          </cell>
          <cell r="I336" t="str">
            <v>Muhamad Irwan, S.T., M.T.</v>
          </cell>
          <cell r="J336" t="e">
            <v>#N/A</v>
          </cell>
          <cell r="K336" t="str">
            <v>Jum'at</v>
          </cell>
          <cell r="L336">
            <v>42580</v>
          </cell>
          <cell r="M336" t="str">
            <v>08.30-10.30</v>
          </cell>
          <cell r="N336" t="str">
            <v>Lab. Elka &amp; Digital</v>
          </cell>
          <cell r="O336">
            <v>491</v>
          </cell>
          <cell r="Q336">
            <v>24</v>
          </cell>
          <cell r="R336">
            <v>41</v>
          </cell>
          <cell r="S336">
            <v>40</v>
          </cell>
          <cell r="T336">
            <v>39</v>
          </cell>
        </row>
        <row r="337">
          <cell r="A337">
            <v>333</v>
          </cell>
          <cell r="B337" t="str">
            <v>26 Juli 2016</v>
          </cell>
          <cell r="C337" t="str">
            <v>I MADE ARY SWANTIKA</v>
          </cell>
          <cell r="D337" t="str">
            <v>F1B011037</v>
          </cell>
          <cell r="E337" t="str">
            <v>Perancangan Sistem untuk Mengetahui Kualitas Bui Kopi Berdasarkan Warna dengan K-Nearest Neighbor</v>
          </cell>
          <cell r="F337" t="str">
            <v>Bulkis Kanata, S.T., M.T.</v>
          </cell>
          <cell r="G337" t="str">
            <v>I Made Budi Suksmadana, S.T., M.T.</v>
          </cell>
          <cell r="H337" t="str">
            <v>Paniran, S.T., M.T.</v>
          </cell>
          <cell r="I337" t="str">
            <v>Budi Darmawan, S.T., M.Eng.</v>
          </cell>
          <cell r="J337" t="e">
            <v>#N/A</v>
          </cell>
          <cell r="K337" t="str">
            <v>Sabtu</v>
          </cell>
          <cell r="L337">
            <v>42588</v>
          </cell>
          <cell r="M337" t="str">
            <v>09.00-11.00</v>
          </cell>
          <cell r="N337" t="str">
            <v>Lab. Telkom</v>
          </cell>
          <cell r="O337">
            <v>492</v>
          </cell>
          <cell r="Q337">
            <v>21</v>
          </cell>
          <cell r="R337">
            <v>24</v>
          </cell>
          <cell r="S337">
            <v>28</v>
          </cell>
          <cell r="T337">
            <v>43</v>
          </cell>
        </row>
        <row r="338">
          <cell r="A338">
            <v>334</v>
          </cell>
          <cell r="B338" t="str">
            <v>26 Juli 2016</v>
          </cell>
          <cell r="C338" t="str">
            <v>KADEK DWI DIANI S.P.</v>
          </cell>
          <cell r="D338" t="str">
            <v>F1B011046</v>
          </cell>
          <cell r="E338" t="str">
            <v>Identifikasi Kematangan Mentimun Berdasarkan Warna Kulit Buah Menggunakan Metode K-Nearest Neighbor</v>
          </cell>
          <cell r="F338" t="str">
            <v>Bulkis Kanata, S.T., M.T.</v>
          </cell>
          <cell r="G338" t="str">
            <v>I Made Budi Suksmadana, S.T., M.T.</v>
          </cell>
          <cell r="H338" t="str">
            <v>Paniran, S.T., M.T.</v>
          </cell>
          <cell r="I338" t="str">
            <v>Sudi M. Al Sasongko, S.T., M.T.</v>
          </cell>
          <cell r="J338" t="str">
            <v>Muhamad Irwan, S.T., M.T.</v>
          </cell>
          <cell r="K338" t="str">
            <v>Jum'at</v>
          </cell>
          <cell r="L338">
            <v>42587</v>
          </cell>
          <cell r="M338" t="str">
            <v>0900.-11.00</v>
          </cell>
          <cell r="N338" t="str">
            <v>Lab. Telkom</v>
          </cell>
          <cell r="O338">
            <v>493</v>
          </cell>
          <cell r="Q338">
            <v>21</v>
          </cell>
          <cell r="R338">
            <v>24</v>
          </cell>
          <cell r="S338">
            <v>28</v>
          </cell>
          <cell r="T338">
            <v>6</v>
          </cell>
          <cell r="U338">
            <v>39</v>
          </cell>
        </row>
        <row r="339">
          <cell r="A339">
            <v>335</v>
          </cell>
          <cell r="B339" t="str">
            <v>9 Agustus 2016</v>
          </cell>
          <cell r="C339" t="str">
            <v>I WAYAN SUTRISNA</v>
          </cell>
          <cell r="D339" t="str">
            <v>F1B012042</v>
          </cell>
          <cell r="E339" t="str">
            <v>Analisis Tegangan Lebih Induksi di Sekitar Down Conductor yang Terinjeksi Arus Petir (Studi Kasus Gedung STAHN Gde Pudja Mataram dan Gardu Hubung Gomong</v>
          </cell>
          <cell r="F339" t="str">
            <v>Ni Made Seniari, S.T., M.T.</v>
          </cell>
          <cell r="G339" t="str">
            <v>Dr. I Made Ginarsa, S.T., M.T.</v>
          </cell>
          <cell r="H339" t="str">
            <v>Abdul Natsir, S.T., M.T.</v>
          </cell>
          <cell r="I339" t="str">
            <v>Ida Bagus Fery Citarsa, S.T., M.T.</v>
          </cell>
          <cell r="J339" t="str">
            <v>I Ketut Wiryajati, S.T., M.T.</v>
          </cell>
          <cell r="K339" t="str">
            <v>Sabtu</v>
          </cell>
          <cell r="L339">
            <v>42595</v>
          </cell>
          <cell r="M339" t="str">
            <v>08.00-10.00</v>
          </cell>
          <cell r="N339" t="str">
            <v>Lab. Sistem Tenaga</v>
          </cell>
          <cell r="O339">
            <v>534</v>
          </cell>
          <cell r="Q339">
            <v>1</v>
          </cell>
          <cell r="R339">
            <v>26</v>
          </cell>
          <cell r="S339">
            <v>14</v>
          </cell>
          <cell r="T339">
            <v>12</v>
          </cell>
          <cell r="U339">
            <v>3</v>
          </cell>
        </row>
        <row r="340">
          <cell r="A340">
            <v>336</v>
          </cell>
          <cell r="B340" t="str">
            <v>16 Agustus 2016</v>
          </cell>
          <cell r="C340" t="str">
            <v>SAYEKTI WORO KUSRINI</v>
          </cell>
          <cell r="D340" t="str">
            <v>F1B011078</v>
          </cell>
          <cell r="E340" t="str">
            <v>Optimasi Kapasitas Distributed Generation untuk Berbagai Perubahan Beban dengan Algoritma Genetika (Studi Kasus</v>
          </cell>
          <cell r="F340" t="str">
            <v>Agung Budi Muljono, S.T., M.T.</v>
          </cell>
          <cell r="G340" t="str">
            <v>I Made Ari Nrartha, S.T., M.T.</v>
          </cell>
          <cell r="H340" t="str">
            <v>Abdul Natsir, S.T., M.T.</v>
          </cell>
          <cell r="I340" t="str">
            <v>Dr. I Made Ginarsa, S.T., M.T.</v>
          </cell>
          <cell r="J340" t="str">
            <v>Sabar Nababan, S.T., M.T.</v>
          </cell>
          <cell r="K340" t="str">
            <v>Sabtu</v>
          </cell>
          <cell r="L340">
            <v>42602</v>
          </cell>
          <cell r="M340" t="str">
            <v>08.30-10.30</v>
          </cell>
          <cell r="N340" t="str">
            <v>Lab. Sistem Tenaga</v>
          </cell>
          <cell r="O340">
            <v>560</v>
          </cell>
          <cell r="Q340">
            <v>13</v>
          </cell>
          <cell r="R340">
            <v>25</v>
          </cell>
          <cell r="S340">
            <v>14</v>
          </cell>
          <cell r="T340">
            <v>26</v>
          </cell>
          <cell r="U340">
            <v>31</v>
          </cell>
        </row>
        <row r="341">
          <cell r="A341">
            <v>337</v>
          </cell>
          <cell r="B341" t="str">
            <v>23 Agustus 2016</v>
          </cell>
          <cell r="C341" t="str">
            <v>M. KURAISH SHIHAB</v>
          </cell>
          <cell r="D341" t="str">
            <v>F1B012057</v>
          </cell>
          <cell r="E341" t="str">
            <v>Analisis Pemasangan Kapasitor pada Motor Induksi Tiga Fasa terhadap Arus Starting dan Torsi Secara Real Time Berbasis ATMEGA 2560</v>
          </cell>
          <cell r="F341" t="str">
            <v>I Made Ari Nrartha, S.T., M.T.</v>
          </cell>
          <cell r="G341" t="str">
            <v>I Made Budi Suksmadana, S.T., M.T.</v>
          </cell>
          <cell r="H341" t="str">
            <v>Sultan, S.T., M.T.</v>
          </cell>
          <cell r="I341" t="str">
            <v>Ni Made Seniari, S.T., M.T.</v>
          </cell>
          <cell r="J341" t="e">
            <v>#N/A</v>
          </cell>
          <cell r="K341" t="str">
            <v>Sabtu</v>
          </cell>
          <cell r="L341">
            <v>42609</v>
          </cell>
          <cell r="M341" t="str">
            <v>08.30-10.30</v>
          </cell>
          <cell r="N341" t="str">
            <v>Lab. Sistem Tenaga</v>
          </cell>
          <cell r="O341">
            <v>571</v>
          </cell>
          <cell r="Q341">
            <v>25</v>
          </cell>
          <cell r="R341">
            <v>24</v>
          </cell>
          <cell r="S341">
            <v>5</v>
          </cell>
          <cell r="T341">
            <v>1</v>
          </cell>
        </row>
        <row r="342">
          <cell r="A342">
            <v>338</v>
          </cell>
          <cell r="B342" t="str">
            <v>23 Agustus 2016</v>
          </cell>
          <cell r="C342" t="str">
            <v>ARIS WIDYATMOKO</v>
          </cell>
          <cell r="D342" t="str">
            <v>F1B010038</v>
          </cell>
          <cell r="E342" t="str">
            <v>Realisasi Teknik Pengereman Dinamik (Dynamic Braking) Motor Induksi Tiga Phase Menggunakan Arduino Uno</v>
          </cell>
          <cell r="F342" t="str">
            <v>Ida Bagus Fery Citarsa, S.T., M.T.</v>
          </cell>
          <cell r="G342" t="str">
            <v>I Nyoman Wahyu S., S.T., MSc., Ph.D.</v>
          </cell>
          <cell r="H342" t="str">
            <v>Dr. I Made Ginarsa, S.T., M.T.</v>
          </cell>
          <cell r="I342" t="str">
            <v>Paniran, S.T., M.T.</v>
          </cell>
          <cell r="J342" t="str">
            <v>I Ketut Wiryajati, S.T., M.T.</v>
          </cell>
          <cell r="K342" t="str">
            <v>Sabtu</v>
          </cell>
          <cell r="L342">
            <v>42609</v>
          </cell>
          <cell r="M342" t="str">
            <v>11.00-13.00</v>
          </cell>
          <cell r="N342" t="str">
            <v>Lab. Sistem Tenaga</v>
          </cell>
          <cell r="O342">
            <v>572</v>
          </cell>
          <cell r="Q342">
            <v>12</v>
          </cell>
          <cell r="R342">
            <v>8</v>
          </cell>
          <cell r="S342">
            <v>26</v>
          </cell>
          <cell r="T342">
            <v>28</v>
          </cell>
          <cell r="U342">
            <v>3</v>
          </cell>
        </row>
        <row r="343">
          <cell r="A343">
            <v>339</v>
          </cell>
          <cell r="B343" t="str">
            <v>31 Agustus 2016</v>
          </cell>
          <cell r="C343" t="str">
            <v>MUNA AULIA</v>
          </cell>
          <cell r="D343" t="str">
            <v>F1B012070</v>
          </cell>
          <cell r="E343" t="str">
            <v>Pengembangan Sistem Pakar pada Diagnosa Penyakit Influenza MenggunaKAN Logika Fuzzy Berbasis Web</v>
          </cell>
          <cell r="F343" t="str">
            <v>Giri Wahyu Wiriasto, S.T., M.T.</v>
          </cell>
          <cell r="G343" t="str">
            <v>Suthami Ariessaputra, S.T., M.Eng.</v>
          </cell>
          <cell r="H343" t="str">
            <v>Lalu A. Syamsul Irfan A., S.T., M.Eng.</v>
          </cell>
          <cell r="I343" t="str">
            <v>Bulkis Kanata, S.T., M.T.</v>
          </cell>
          <cell r="J343" t="str">
            <v>Budi Darmawan, S.T., M.Eng.</v>
          </cell>
          <cell r="K343" t="str">
            <v>Jum'at</v>
          </cell>
          <cell r="L343">
            <v>42615</v>
          </cell>
          <cell r="M343" t="str">
            <v>08.30-10.30</v>
          </cell>
          <cell r="N343" t="str">
            <v>Lab. Komputer</v>
          </cell>
          <cell r="O343">
            <v>593</v>
          </cell>
          <cell r="Q343">
            <v>41</v>
          </cell>
          <cell r="R343">
            <v>42</v>
          </cell>
          <cell r="S343">
            <v>40</v>
          </cell>
          <cell r="T343">
            <v>21</v>
          </cell>
          <cell r="U343">
            <v>43</v>
          </cell>
        </row>
        <row r="344">
          <cell r="A344">
            <v>340</v>
          </cell>
          <cell r="B344">
            <v>42620</v>
          </cell>
          <cell r="C344" t="str">
            <v>FAJAR RIZKIANTO</v>
          </cell>
          <cell r="D344" t="str">
            <v>F1B009084</v>
          </cell>
          <cell r="E344" t="str">
            <v>Rancang Bangun Alat Perbaikan Faktor Daya pada Instalasi Listrik Rumah Tangga Melalui Penambahan Kapasitor Bank Menggunakan Mikrokontroler AT80C2051</v>
          </cell>
          <cell r="F344" t="str">
            <v>I Ketut Wiryajati, S.T., M.T.</v>
          </cell>
          <cell r="G344" t="str">
            <v>Muhamad Irwan, S.T., M.T.</v>
          </cell>
          <cell r="H344" t="str">
            <v>I Nyoman Wahyu S., S.T., MSc., Ph.D.</v>
          </cell>
          <cell r="I344" t="str">
            <v>Dr. Ida Ayu Sri Adnyani, S.T., M.Erg.</v>
          </cell>
          <cell r="J344" t="e">
            <v>#N/A</v>
          </cell>
          <cell r="K344" t="str">
            <v>Jum'at</v>
          </cell>
          <cell r="L344">
            <v>42636</v>
          </cell>
          <cell r="M344" t="str">
            <v>10.00-12.00</v>
          </cell>
          <cell r="N344" t="str">
            <v>Lab. Elka dan Digital</v>
          </cell>
          <cell r="Q344">
            <v>3</v>
          </cell>
          <cell r="R344">
            <v>39</v>
          </cell>
          <cell r="S344">
            <v>8</v>
          </cell>
          <cell r="T344">
            <v>10</v>
          </cell>
          <cell r="U344">
            <v>-5</v>
          </cell>
        </row>
        <row r="345">
          <cell r="A345">
            <v>341</v>
          </cell>
          <cell r="B345">
            <v>42623</v>
          </cell>
          <cell r="C345" t="str">
            <v>ADIB MANGGINI</v>
          </cell>
          <cell r="D345" t="str">
            <v>F1B010022</v>
          </cell>
          <cell r="E345" t="str">
            <v>Perancangan Power Bank Photovoltaic Portable dan Analis Pengaruh Intensitas Radiasi Matarhari Terhadap Daya Keluaran Photovoltaic</v>
          </cell>
          <cell r="F345" t="str">
            <v>Abdul Natsir, S.T., M.T.</v>
          </cell>
          <cell r="G345" t="str">
            <v>Syafarudin Ch, S.T., M.T.</v>
          </cell>
          <cell r="H345" t="str">
            <v>Ida Bagus Fery Citarsa, S.T., M.T.</v>
          </cell>
          <cell r="I345" t="str">
            <v>Paniran, S.T., M.T.</v>
          </cell>
          <cell r="J345" t="str">
            <v>Sabar Nababan, S.T., M.T.</v>
          </cell>
          <cell r="K345" t="str">
            <v>Selsasa</v>
          </cell>
          <cell r="L345">
            <v>42626</v>
          </cell>
          <cell r="M345" t="str">
            <v>08.00-10.00</v>
          </cell>
          <cell r="N345" t="str">
            <v>Lab. Elka dan Digital</v>
          </cell>
          <cell r="Q345">
            <v>14</v>
          </cell>
          <cell r="R345">
            <v>4</v>
          </cell>
          <cell r="S345">
            <v>12</v>
          </cell>
          <cell r="T345">
            <v>28</v>
          </cell>
          <cell r="U345">
            <v>31</v>
          </cell>
        </row>
        <row r="346">
          <cell r="A346">
            <v>342</v>
          </cell>
          <cell r="B346">
            <v>42623</v>
          </cell>
          <cell r="C346" t="str">
            <v>TIRMIZI YASIR ROZAK</v>
          </cell>
          <cell r="D346" t="str">
            <v>F1B011087</v>
          </cell>
          <cell r="E346" t="str">
            <v>Rancang Bangun Rice Transplanter Berbasis Arduino Uno</v>
          </cell>
          <cell r="F346" t="str">
            <v>Paniran, S.T., M.T.</v>
          </cell>
          <cell r="G346" t="str">
            <v>Abdul Natsir, S.T., M.T.</v>
          </cell>
          <cell r="H346" t="str">
            <v>Ida Bagus Fery Citarsa, S.T., M.T.</v>
          </cell>
          <cell r="I346" t="str">
            <v>Ni Made Seniari, S.T., M.T.</v>
          </cell>
          <cell r="J346" t="str">
            <v>Muhamad Irwan, S.T., M.T.</v>
          </cell>
          <cell r="K346" t="str">
            <v>Selsasa</v>
          </cell>
          <cell r="L346">
            <v>42626</v>
          </cell>
          <cell r="M346" t="str">
            <v>10.00-12.00</v>
          </cell>
          <cell r="N346" t="str">
            <v>Lab. Elka dan Digital</v>
          </cell>
          <cell r="Q346">
            <v>28</v>
          </cell>
          <cell r="R346">
            <v>14</v>
          </cell>
          <cell r="S346">
            <v>12</v>
          </cell>
          <cell r="T346">
            <v>1</v>
          </cell>
          <cell r="U346">
            <v>39</v>
          </cell>
        </row>
        <row r="347">
          <cell r="A347">
            <v>343</v>
          </cell>
          <cell r="B347">
            <v>42626</v>
          </cell>
          <cell r="C347" t="str">
            <v>SYAWALUDDIN KAMALI</v>
          </cell>
          <cell r="D347" t="str">
            <v>F1B009014</v>
          </cell>
          <cell r="E347" t="str">
            <v>Studi Eksperimen Sistem Doubly Fed Induction Generator (DFIG) pada Turbin Angin</v>
          </cell>
          <cell r="F347" t="str">
            <v>Abdul Natsir, S.T., M.T.</v>
          </cell>
          <cell r="G347" t="str">
            <v>Ida Bagus Fery Citarsa, S.T., M.T.</v>
          </cell>
          <cell r="H347" t="str">
            <v>I Made Ari Nrartha, S.T., M.T.</v>
          </cell>
          <cell r="I347" t="str">
            <v>Dr. I Made Ginarsa, S.T., M.T.</v>
          </cell>
          <cell r="J347" t="e">
            <v>#N/A</v>
          </cell>
          <cell r="K347" t="str">
            <v>Kamis</v>
          </cell>
          <cell r="L347">
            <v>42628</v>
          </cell>
          <cell r="M347" t="str">
            <v>09.00-11.00</v>
          </cell>
          <cell r="N347" t="str">
            <v>Lab. Sistem Tenaga</v>
          </cell>
          <cell r="O347">
            <v>625</v>
          </cell>
          <cell r="Q347">
            <v>14</v>
          </cell>
          <cell r="R347">
            <v>12</v>
          </cell>
          <cell r="S347">
            <v>25</v>
          </cell>
          <cell r="T347">
            <v>26</v>
          </cell>
        </row>
        <row r="348">
          <cell r="A348">
            <v>344</v>
          </cell>
          <cell r="B348">
            <v>42627</v>
          </cell>
          <cell r="C348" t="str">
            <v>RESTU NOPIANDI I</v>
          </cell>
          <cell r="D348" t="str">
            <v>F1B011072</v>
          </cell>
          <cell r="E348" t="str">
            <v>Implementasi Sinyal Automatic Picture Transmissions Satelit NOAA untuk Memperoleh Informasi Suhu Permukaan Laut</v>
          </cell>
          <cell r="F348" t="str">
            <v>Cahyo Mustiko O. M., S.T., MSc., Ph.D.</v>
          </cell>
          <cell r="G348" t="str">
            <v>I Made Budi Suksmadana, S.T., M.T.</v>
          </cell>
          <cell r="H348" t="str">
            <v>Sudi M. Al Sasongko, S.T., M.T.</v>
          </cell>
          <cell r="I348" t="str">
            <v>Made Sutha Yadnya, S.T., M.T.</v>
          </cell>
          <cell r="J348" t="str">
            <v>Abdullah Zainuddin, S.T., M.T.</v>
          </cell>
          <cell r="K348" t="str">
            <v>Senin</v>
          </cell>
          <cell r="L348">
            <v>42632</v>
          </cell>
          <cell r="M348" t="str">
            <v>14.00-16.00</v>
          </cell>
          <cell r="N348" t="str">
            <v>Lab. Telkom</v>
          </cell>
          <cell r="O348">
            <v>628</v>
          </cell>
          <cell r="Q348">
            <v>9</v>
          </cell>
          <cell r="R348">
            <v>24</v>
          </cell>
          <cell r="S348">
            <v>6</v>
          </cell>
          <cell r="T348">
            <v>19</v>
          </cell>
          <cell r="U348">
            <v>15</v>
          </cell>
        </row>
        <row r="349">
          <cell r="A349">
            <v>345</v>
          </cell>
          <cell r="B349">
            <v>42632</v>
          </cell>
          <cell r="C349" t="str">
            <v>ANDRYO ISKANDAR</v>
          </cell>
          <cell r="D349" t="str">
            <v>F1B012012</v>
          </cell>
          <cell r="E349" t="str">
            <v>Rancang Bangun Interface untuk Visualisasi Proses Sinkronisasi Generator Sinkron Berbasis Mikrokontroler AT MEGA2560</v>
          </cell>
          <cell r="F349" t="str">
            <v>I Made Ari Nrartha, S.T., M.T.</v>
          </cell>
          <cell r="G349" t="str">
            <v>I Made Budi Suksmadana, S.T., M.T.</v>
          </cell>
          <cell r="H349" t="str">
            <v>Supriono, S.T., M.T.</v>
          </cell>
          <cell r="I349" t="str">
            <v>Ida Bagus Fery Citarsa, S.T., M.T.</v>
          </cell>
          <cell r="J349" t="e">
            <v>#N/A</v>
          </cell>
          <cell r="K349" t="str">
            <v>Kamis</v>
          </cell>
          <cell r="L349">
            <v>42635</v>
          </cell>
          <cell r="M349" t="str">
            <v>07.30-09.30</v>
          </cell>
          <cell r="N349" t="str">
            <v>Lab. Sistem Tenaga</v>
          </cell>
          <cell r="O349">
            <v>637</v>
          </cell>
          <cell r="Q349">
            <v>25</v>
          </cell>
          <cell r="R349">
            <v>24</v>
          </cell>
          <cell r="S349">
            <v>29</v>
          </cell>
          <cell r="T349">
            <v>12</v>
          </cell>
        </row>
        <row r="350">
          <cell r="A350">
            <v>346</v>
          </cell>
          <cell r="B350">
            <v>42632</v>
          </cell>
          <cell r="C350" t="str">
            <v>RANI RAHMAWATI SYAFRIN</v>
          </cell>
          <cell r="D350" t="str">
            <v>F1B011070</v>
          </cell>
          <cell r="E350" t="str">
            <v>Deteksi Keaslian Madu Trigona Berdasarkan Nilai Dielektrik dan Konduktivitas Menggunakan Teknik Open-Ended Coaxial Cavity Resonator pada Frekuensi 100-1000 MHz</v>
          </cell>
          <cell r="F350" t="str">
            <v>Cahyo Mustiko O. M., S.T., MSc., Ph.D.</v>
          </cell>
          <cell r="G350" t="str">
            <v>Sudi M. Al Sasongko, S.T., M.T.</v>
          </cell>
          <cell r="H350" t="str">
            <v>Muhamad Syamsu Iqbal, S.T., M.T., Ph.D.</v>
          </cell>
          <cell r="I350" t="str">
            <v>Made Sutha Yadnya, S.T., M.T.</v>
          </cell>
          <cell r="J350" t="str">
            <v>Dr.rer.nat. Teti Zubaidah, S.T., M.T.</v>
          </cell>
          <cell r="K350" t="str">
            <v>Kamis</v>
          </cell>
          <cell r="L350">
            <v>42635</v>
          </cell>
          <cell r="M350" t="str">
            <v>09.30-11.30</v>
          </cell>
          <cell r="N350" t="str">
            <v>Lab. Telkom</v>
          </cell>
          <cell r="O350">
            <v>638</v>
          </cell>
          <cell r="Q350">
            <v>9</v>
          </cell>
          <cell r="R350">
            <v>6</v>
          </cell>
          <cell r="S350">
            <v>18</v>
          </cell>
          <cell r="T350">
            <v>19</v>
          </cell>
          <cell r="U350">
            <v>22</v>
          </cell>
        </row>
        <row r="351">
          <cell r="A351">
            <v>347</v>
          </cell>
          <cell r="B351">
            <v>42632</v>
          </cell>
          <cell r="C351" t="str">
            <v>HAERUL UMAM</v>
          </cell>
          <cell r="D351" t="str">
            <v>F1B110030</v>
          </cell>
          <cell r="E351" t="str">
            <v>Penggunaan Aplikasi System for Automated Geoscientific Analyses Geographic Information System (SAGA) dan Geographic Information System (GIS) untuk Melakukan Pemetaan Daerah Rawan Bencana Longsor di Lombok Tengah</v>
          </cell>
          <cell r="F351" t="str">
            <v>Made Sutha Yadnya, S.T., M.T.</v>
          </cell>
          <cell r="G351" t="str">
            <v>I Made Budi Suksmadana, S.T., M.T.</v>
          </cell>
          <cell r="H351" t="str">
            <v>Ir. Sri Endang Anjarwani, M.Kom.</v>
          </cell>
          <cell r="I351" t="str">
            <v>Suthami Ariessaputra, S.T., M.Eng.</v>
          </cell>
          <cell r="J351" t="e">
            <v>#N/A</v>
          </cell>
          <cell r="K351" t="str">
            <v>Senin</v>
          </cell>
          <cell r="L351">
            <v>42639</v>
          </cell>
          <cell r="M351" t="str">
            <v>10.00-12.00</v>
          </cell>
          <cell r="N351" t="str">
            <v>Lab. Telkom</v>
          </cell>
          <cell r="O351">
            <v>639</v>
          </cell>
          <cell r="Q351">
            <v>19</v>
          </cell>
          <cell r="R351">
            <v>24</v>
          </cell>
          <cell r="S351">
            <v>38</v>
          </cell>
          <cell r="T351">
            <v>42</v>
          </cell>
        </row>
        <row r="352">
          <cell r="A352">
            <v>348</v>
          </cell>
          <cell r="B352">
            <v>42632</v>
          </cell>
          <cell r="C352" t="str">
            <v>AHMAD RUDI</v>
          </cell>
          <cell r="D352" t="str">
            <v>F1B010058</v>
          </cell>
          <cell r="E352" t="str">
            <v>Desain dan Realisasi Power Splitter Coaxial dan Mikrostrip untuk TV Kampus</v>
          </cell>
          <cell r="F352" t="str">
            <v>Cahyo Mustiko O. M., S.T., MSc., Ph.D.</v>
          </cell>
          <cell r="G352" t="str">
            <v>Suthami Ariessaputra, S.T., M.Eng.</v>
          </cell>
          <cell r="H352" t="str">
            <v>Made Sutha Yadnya, S.T., M.T.</v>
          </cell>
          <cell r="I352" t="str">
            <v>Sudi M. Al Sasongko, S.T., M.T.</v>
          </cell>
          <cell r="J352" t="str">
            <v>Abdullah Zainuddin, S.T., M.T.</v>
          </cell>
          <cell r="K352" t="str">
            <v>Senin</v>
          </cell>
          <cell r="L352">
            <v>42639</v>
          </cell>
          <cell r="M352" t="str">
            <v>08.00-10.00</v>
          </cell>
          <cell r="N352" t="str">
            <v>Lab. Telkom</v>
          </cell>
          <cell r="O352">
            <v>640</v>
          </cell>
          <cell r="Q352">
            <v>9</v>
          </cell>
          <cell r="R352">
            <v>42</v>
          </cell>
          <cell r="S352">
            <v>19</v>
          </cell>
          <cell r="T352">
            <v>6</v>
          </cell>
          <cell r="U352">
            <v>15</v>
          </cell>
        </row>
        <row r="353">
          <cell r="A353">
            <v>349</v>
          </cell>
          <cell r="B353">
            <v>42640</v>
          </cell>
          <cell r="C353" t="str">
            <v>FARIDA NUR TRISA AGUSTIN</v>
          </cell>
          <cell r="D353" t="str">
            <v>F1B009010</v>
          </cell>
          <cell r="E353" t="str">
            <v>Balancing Robot Beroda Dua Menggunakan Metode Kendali PID Berbasis ATMEGA 328</v>
          </cell>
          <cell r="F353" t="str">
            <v>I Made Budi Suksmadana, S.T., M.T.</v>
          </cell>
          <cell r="G353" t="str">
            <v>Giri Wahyu Wiriasto, S.T., M.T.</v>
          </cell>
          <cell r="H353" t="str">
            <v>I Nyoman Wahyu S., S.T., MSc., Ph.D.</v>
          </cell>
          <cell r="I353" t="str">
            <v>Paniran, S.T., M.T.</v>
          </cell>
          <cell r="J353" t="str">
            <v>Muhamad Irwan, S.T., M.T.</v>
          </cell>
          <cell r="K353" t="str">
            <v>Sabtu</v>
          </cell>
          <cell r="L353">
            <v>42644</v>
          </cell>
          <cell r="M353" t="str">
            <v>08.00-10.00</v>
          </cell>
          <cell r="N353" t="str">
            <v>Lab. Elka &amp; Digital</v>
          </cell>
          <cell r="O353">
            <v>644</v>
          </cell>
          <cell r="Q353">
            <v>24</v>
          </cell>
          <cell r="R353">
            <v>41</v>
          </cell>
          <cell r="S353">
            <v>8</v>
          </cell>
          <cell r="T353">
            <v>28</v>
          </cell>
          <cell r="U353">
            <v>39</v>
          </cell>
        </row>
        <row r="354">
          <cell r="A354">
            <v>350</v>
          </cell>
          <cell r="B354" t="str">
            <v>3 Oktober 2016</v>
          </cell>
          <cell r="C354" t="str">
            <v>ZULKARNAEN ADI S</v>
          </cell>
          <cell r="D354" t="str">
            <v>F1B111089</v>
          </cell>
          <cell r="E354" t="str">
            <v>Pembangkitan Fraktal Pohon Menggunakan C#.Net</v>
          </cell>
          <cell r="F354" t="str">
            <v>Muhamad Irwan, S.T., M.T.</v>
          </cell>
          <cell r="G354" t="str">
            <v>Dr. Rismon H. Sianipar, S.T., M.Eng.</v>
          </cell>
          <cell r="H354" t="str">
            <v>Made Sutha Yadnya, S.T., M.T.</v>
          </cell>
          <cell r="I354" t="str">
            <v>Giri Wahyu Wiriasto, S.T., M.T.</v>
          </cell>
          <cell r="J354" t="e">
            <v>#N/A</v>
          </cell>
          <cell r="K354" t="str">
            <v>Kamis</v>
          </cell>
          <cell r="L354">
            <v>42649</v>
          </cell>
          <cell r="M354" t="str">
            <v>08.00-10.00</v>
          </cell>
          <cell r="N354" t="str">
            <v>Lab. Jaringan Komputer</v>
          </cell>
          <cell r="O354">
            <v>680</v>
          </cell>
          <cell r="Q354">
            <v>39</v>
          </cell>
          <cell r="R354">
            <v>33</v>
          </cell>
          <cell r="S354">
            <v>19</v>
          </cell>
          <cell r="T354">
            <v>41</v>
          </cell>
        </row>
        <row r="355">
          <cell r="A355">
            <v>351</v>
          </cell>
          <cell r="B355" t="str">
            <v>3 Oktober 2016</v>
          </cell>
          <cell r="C355" t="str">
            <v>NISWATUN HASANAH</v>
          </cell>
          <cell r="D355" t="str">
            <v>F1B211065</v>
          </cell>
          <cell r="E355" t="str">
            <v>Penentuan Lokasi Gangguan Hubung Singkat pada Saluran Transmisi 150 KV Berbasis Transformasi Wavelet</v>
          </cell>
          <cell r="F355" t="str">
            <v>Agung Budi Muljono, S.T., M.T.</v>
          </cell>
          <cell r="G355" t="str">
            <v>I Made Budi Suksmadana, S.T., M.T.</v>
          </cell>
          <cell r="H355" t="str">
            <v>Supriyatna, S.T., M.T.</v>
          </cell>
          <cell r="I355" t="str">
            <v>Dr. I Made Ginarsa, S.T., M.T.</v>
          </cell>
          <cell r="J355" t="str">
            <v>Bulkis Kanata, S.T., M.T.</v>
          </cell>
          <cell r="K355" t="str">
            <v>Sabtu</v>
          </cell>
          <cell r="L355">
            <v>42651</v>
          </cell>
          <cell r="M355" t="str">
            <v>08.00-10.00</v>
          </cell>
          <cell r="N355" t="str">
            <v>Lab. Sistem Tenaga</v>
          </cell>
          <cell r="O355">
            <v>681</v>
          </cell>
          <cell r="Q355">
            <v>13</v>
          </cell>
          <cell r="R355">
            <v>24</v>
          </cell>
          <cell r="S355">
            <v>2</v>
          </cell>
          <cell r="T355">
            <v>26</v>
          </cell>
          <cell r="U355">
            <v>21</v>
          </cell>
        </row>
        <row r="356">
          <cell r="A356">
            <v>352</v>
          </cell>
          <cell r="B356" t="str">
            <v>5 Oktober 2016</v>
          </cell>
          <cell r="C356" t="str">
            <v>IVAN KURNIA PRATAMA</v>
          </cell>
          <cell r="D356" t="str">
            <v>F1B010046</v>
          </cell>
          <cell r="E356" t="str">
            <v>Optimalisasi Pengenalan Plat Kendaraan Menggunakan Integral Projection dan Linear Discriminant Analysis</v>
          </cell>
          <cell r="F356" t="str">
            <v>I Gede Pasek Suta W., S.T., M.T., D.Eng.</v>
          </cell>
          <cell r="G356" t="str">
            <v>Lalu A. Syamsul Irfan A., S.T., M.Eng.</v>
          </cell>
          <cell r="H356" t="str">
            <v>A. Sjamsjiar Rachman, S.T., M.T.</v>
          </cell>
          <cell r="I356" t="str">
            <v>Giri Wahyu Wiriasto, S.T., M.T.</v>
          </cell>
          <cell r="J356" t="str">
            <v>Budi Darmawan, S.T., M.Eng.</v>
          </cell>
          <cell r="K356" t="str">
            <v>Kamis</v>
          </cell>
          <cell r="L356">
            <v>42656</v>
          </cell>
          <cell r="M356" t="str">
            <v>09.00-11.00</v>
          </cell>
          <cell r="N356" t="str">
            <v>Lab. Jaringan Komputer</v>
          </cell>
          <cell r="O356">
            <v>690</v>
          </cell>
          <cell r="Q356">
            <v>30</v>
          </cell>
          <cell r="R356">
            <v>40</v>
          </cell>
          <cell r="S356">
            <v>17</v>
          </cell>
          <cell r="T356">
            <v>41</v>
          </cell>
          <cell r="U356">
            <v>43</v>
          </cell>
        </row>
        <row r="357">
          <cell r="A357">
            <v>353</v>
          </cell>
          <cell r="B357" t="str">
            <v>20 Oktober 2016</v>
          </cell>
          <cell r="C357" t="str">
            <v>ZAMHARIRATIB</v>
          </cell>
          <cell r="D357" t="str">
            <v>F1B011096</v>
          </cell>
          <cell r="E357" t="str">
            <v>Perancangan Sistem Pengendali Kekentalan Cat dengan Kontrol PID</v>
          </cell>
          <cell r="F357" t="str">
            <v>Paniran, S.T., M.T.</v>
          </cell>
          <cell r="G357" t="str">
            <v>Syafarudin Ch, S.T., M.T.</v>
          </cell>
          <cell r="H357" t="str">
            <v>Supriono, S.T., M.T.</v>
          </cell>
          <cell r="I357" t="str">
            <v>Budi Darmawan, S.T., M.Eng.</v>
          </cell>
          <cell r="J357" t="e">
            <v>#N/A</v>
          </cell>
          <cell r="K357" t="str">
            <v>Sabtu</v>
          </cell>
          <cell r="L357">
            <v>42665</v>
          </cell>
          <cell r="M357" t="str">
            <v>08.00-10.00</v>
          </cell>
          <cell r="N357" t="str">
            <v>Lab. Elka &amp; Digital</v>
          </cell>
          <cell r="O357">
            <v>742</v>
          </cell>
          <cell r="Q357">
            <v>28</v>
          </cell>
          <cell r="R357">
            <v>4</v>
          </cell>
          <cell r="S357">
            <v>29</v>
          </cell>
          <cell r="T357">
            <v>43</v>
          </cell>
        </row>
        <row r="358">
          <cell r="A358">
            <v>354</v>
          </cell>
          <cell r="B358">
            <v>42679</v>
          </cell>
          <cell r="C358" t="str">
            <v>L ADE WIRAWAN S</v>
          </cell>
          <cell r="D358" t="str">
            <v>F1B110042</v>
          </cell>
          <cell r="E358" t="str">
            <v>Deteksi Gangguan Kualitas Daya Menggunakan Dekomposisi Wavelet Multi-Level</v>
          </cell>
          <cell r="F358" t="str">
            <v>Dr. Rismon H. Sianipar, S.T., M.Eng.</v>
          </cell>
          <cell r="G358" t="str">
            <v>Muhamad Irwan, S.T., M.T.</v>
          </cell>
          <cell r="H358" t="str">
            <v>Abdul Natsir, S.T., M.T.</v>
          </cell>
          <cell r="I358" t="str">
            <v>I Made Budi Suksmadana, S.T., M.T.</v>
          </cell>
          <cell r="J358" t="str">
            <v>Supriono, S.T., M.T.</v>
          </cell>
          <cell r="K358" t="str">
            <v>Kamis</v>
          </cell>
          <cell r="L358">
            <v>42684</v>
          </cell>
          <cell r="M358" t="str">
            <v>08.00-10.00</v>
          </cell>
          <cell r="N358" t="str">
            <v>Lab. Jaringan Komputer</v>
          </cell>
          <cell r="O358">
            <v>786</v>
          </cell>
          <cell r="Q358">
            <v>33</v>
          </cell>
          <cell r="R358">
            <v>39</v>
          </cell>
          <cell r="S358">
            <v>14</v>
          </cell>
          <cell r="T358">
            <v>24</v>
          </cell>
          <cell r="U358">
            <v>29</v>
          </cell>
        </row>
        <row r="359">
          <cell r="A359">
            <v>355</v>
          </cell>
          <cell r="B359">
            <v>42679</v>
          </cell>
          <cell r="C359" t="str">
            <v>SIRAJUDDIN IDRIS</v>
          </cell>
          <cell r="D359" t="str">
            <v>F1B011079</v>
          </cell>
          <cell r="E359" t="str">
            <v>Perancangan Alat Ukur Kecepatan Air pada Pipa dengan Metode Efek Doppler Berbasis Raspberry PI</v>
          </cell>
          <cell r="F359" t="str">
            <v>Paniran, S.T., M.T.</v>
          </cell>
          <cell r="G359" t="str">
            <v>I Made Budi Suksmadana, S.T., M.T.</v>
          </cell>
          <cell r="H359" t="str">
            <v>Syafarudin Ch, S.T., M.T.</v>
          </cell>
          <cell r="I359" t="str">
            <v>Dr.rer.nat. Teti Zubaidah, S.T., M.T.</v>
          </cell>
          <cell r="J359" t="e">
            <v>#N/A</v>
          </cell>
          <cell r="K359" t="str">
            <v>Sabtu</v>
          </cell>
          <cell r="L359">
            <v>42686</v>
          </cell>
          <cell r="M359" t="str">
            <v>09.00-10.00</v>
          </cell>
          <cell r="N359" t="str">
            <v>Lab. Elka &amp; Digital</v>
          </cell>
          <cell r="O359">
            <v>787</v>
          </cell>
          <cell r="Q359">
            <v>28</v>
          </cell>
          <cell r="R359">
            <v>24</v>
          </cell>
          <cell r="S359">
            <v>4</v>
          </cell>
          <cell r="T359">
            <v>22</v>
          </cell>
        </row>
        <row r="360">
          <cell r="A360">
            <v>356</v>
          </cell>
          <cell r="B360">
            <v>42686</v>
          </cell>
          <cell r="C360" t="str">
            <v>M BAKTI ADHIGUNA</v>
          </cell>
          <cell r="D360" t="str">
            <v>F1B110025</v>
          </cell>
          <cell r="E360" t="str">
            <v>Deteksi Gangguan Kualitas Tegangan Jaringan Distribusi Menggunakan STFT (Short Time Fouries Transform) dengan Leber Jendela Bervariasi</v>
          </cell>
          <cell r="F360" t="str">
            <v>Dr. Rismon H. Sianipar, S.T., M.Eng.</v>
          </cell>
          <cell r="G360" t="str">
            <v>Muhamad Irwan, S.T., M.T.</v>
          </cell>
          <cell r="H360" t="str">
            <v>I Made Ari Nrartha, S.T., M.T.</v>
          </cell>
          <cell r="I360" t="str">
            <v>Dr.rer.nat. Teti Zubaidah, S.T., M.T.</v>
          </cell>
          <cell r="J360" t="e">
            <v>#N/A</v>
          </cell>
          <cell r="K360" t="str">
            <v>Kamis</v>
          </cell>
          <cell r="L360">
            <v>42782</v>
          </cell>
          <cell r="M360" t="str">
            <v>10.00-12.00</v>
          </cell>
          <cell r="N360" t="str">
            <v>Lab. Jaringan Komputer</v>
          </cell>
          <cell r="O360">
            <v>807</v>
          </cell>
          <cell r="Q360">
            <v>33</v>
          </cell>
          <cell r="R360">
            <v>39</v>
          </cell>
          <cell r="S360">
            <v>25</v>
          </cell>
          <cell r="T360">
            <v>22</v>
          </cell>
        </row>
        <row r="361">
          <cell r="A361">
            <v>357</v>
          </cell>
          <cell r="B361">
            <v>42696</v>
          </cell>
          <cell r="C361" t="str">
            <v>MASYITAH AULIA</v>
          </cell>
          <cell r="D361" t="str">
            <v>F1B011055</v>
          </cell>
          <cell r="E361" t="str">
            <v>Prototype Pengendali Circuit Breaker Berbasis WEB</v>
          </cell>
          <cell r="F361" t="str">
            <v>Paniran, S.T., M.T.</v>
          </cell>
          <cell r="G361" t="str">
            <v>Lalu A. Syamsul Irfan A., S.T., M.Eng.</v>
          </cell>
          <cell r="H361" t="str">
            <v>Dr. I Made Ginarsa, S.T., M.T.</v>
          </cell>
          <cell r="I361" t="str">
            <v>Budi Darmawan, S.T., M.Eng.</v>
          </cell>
          <cell r="J361" t="str">
            <v>A. Sjamsjiar Rachman, S.T., M.T.</v>
          </cell>
          <cell r="K361" t="str">
            <v>Jum'at</v>
          </cell>
          <cell r="L361">
            <v>42699</v>
          </cell>
          <cell r="M361" t="str">
            <v>09.00-11.00</v>
          </cell>
          <cell r="N361" t="str">
            <v>Lab. Elka &amp; Digital</v>
          </cell>
          <cell r="O361">
            <v>844</v>
          </cell>
          <cell r="Q361">
            <v>28</v>
          </cell>
          <cell r="R361">
            <v>40</v>
          </cell>
          <cell r="S361">
            <v>26</v>
          </cell>
          <cell r="T361">
            <v>43</v>
          </cell>
          <cell r="U361">
            <v>17</v>
          </cell>
        </row>
        <row r="362">
          <cell r="A362">
            <v>358</v>
          </cell>
          <cell r="B362">
            <v>42696</v>
          </cell>
          <cell r="C362" t="str">
            <v>IMAM ARIEF PUTRAJAYA</v>
          </cell>
          <cell r="D362" t="str">
            <v>F1B009065</v>
          </cell>
          <cell r="E362" t="str">
            <v>Marine Waste Classification With Moments Invarians and Naïve Bayes Classifier</v>
          </cell>
          <cell r="F362" t="str">
            <v>I Gede Pasek Suta W., S.T., M.T., D.Eng.</v>
          </cell>
          <cell r="G362" t="str">
            <v>I Made Budi Suksmadana, S.T., M.T.</v>
          </cell>
          <cell r="H362" t="str">
            <v>Lalu A. Syamsul Irfan A., S.T., M.Eng.</v>
          </cell>
          <cell r="I362" t="str">
            <v>Giri Wahyu Wiriasto, S.T., M.T.</v>
          </cell>
          <cell r="J362" t="str">
            <v>Suthami Ariessaputra, S.T., M.Eng.</v>
          </cell>
          <cell r="K362" t="str">
            <v>Senin</v>
          </cell>
          <cell r="L362">
            <v>42702</v>
          </cell>
          <cell r="M362" t="str">
            <v>10.30-12.30</v>
          </cell>
          <cell r="N362" t="str">
            <v>Lab. Jaringan Komputer</v>
          </cell>
          <cell r="O362">
            <v>845</v>
          </cell>
          <cell r="Q362">
            <v>30</v>
          </cell>
          <cell r="R362">
            <v>24</v>
          </cell>
          <cell r="S362">
            <v>40</v>
          </cell>
          <cell r="T362">
            <v>41</v>
          </cell>
          <cell r="U362">
            <v>42</v>
          </cell>
        </row>
        <row r="363">
          <cell r="A363">
            <v>359</v>
          </cell>
          <cell r="B363">
            <v>42696</v>
          </cell>
          <cell r="C363" t="str">
            <v>MUHAMMAD AZHARI</v>
          </cell>
          <cell r="D363" t="str">
            <v>F1B110067</v>
          </cell>
          <cell r="E363" t="str">
            <v>Robot Pemindah Barang Berdasarkan Bentuk dan Warna Berbasis Arduino Uno</v>
          </cell>
          <cell r="F363" t="str">
            <v>Paniran, S.T., M.T.</v>
          </cell>
          <cell r="G363" t="str">
            <v>Syafarudin Ch, S.T., M.T.</v>
          </cell>
          <cell r="H363" t="str">
            <v>I Made Budi Suksmadana, S.T., M.T.</v>
          </cell>
          <cell r="I363" t="str">
            <v>Muhamad Irwan, S.T., M.T.</v>
          </cell>
          <cell r="J363" t="str">
            <v>Supriono, S.T., M.T.</v>
          </cell>
          <cell r="K363" t="str">
            <v>Sabtu</v>
          </cell>
          <cell r="L363">
            <v>42700</v>
          </cell>
          <cell r="M363" t="str">
            <v>13.00-15.00</v>
          </cell>
          <cell r="N363" t="str">
            <v>Lab. Elka &amp; Digital</v>
          </cell>
          <cell r="O363">
            <v>846</v>
          </cell>
          <cell r="Q363">
            <v>28</v>
          </cell>
          <cell r="R363">
            <v>4</v>
          </cell>
          <cell r="S363">
            <v>24</v>
          </cell>
          <cell r="T363">
            <v>39</v>
          </cell>
          <cell r="U363">
            <v>29</v>
          </cell>
        </row>
        <row r="364">
          <cell r="A364">
            <v>360</v>
          </cell>
          <cell r="B364">
            <v>42704</v>
          </cell>
          <cell r="C364" t="str">
            <v>MULIADI</v>
          </cell>
          <cell r="D364" t="str">
            <v>F1B011064</v>
          </cell>
          <cell r="E364" t="str">
            <v>Analisa Statistik Peramalan Jumlah Pelanggan Seluler dan Kebutuhan Base Transceiver Station di Kota Mataram Sampai dengan Tahun 2020</v>
          </cell>
          <cell r="F364" t="str">
            <v>Abdullah Zainuddin, S.T., M.T.</v>
          </cell>
          <cell r="G364" t="str">
            <v>Sudi M. Al Sasongko, S.T., M.T.</v>
          </cell>
          <cell r="H364" t="str">
            <v>Made Sutha Yadnya, S.T., M.T.</v>
          </cell>
          <cell r="I364" t="str">
            <v>Suthami Ariessaputra, S.T., M.Eng.</v>
          </cell>
          <cell r="J364" t="str">
            <v>Dr. Ida Ayu Sri Adnyani, S.T., M.Erg.</v>
          </cell>
          <cell r="K364" t="str">
            <v>Jum'at</v>
          </cell>
          <cell r="L364">
            <v>42713</v>
          </cell>
          <cell r="M364" t="str">
            <v>09.00-11.00</v>
          </cell>
          <cell r="N364" t="str">
            <v>Lab. Telkom</v>
          </cell>
          <cell r="O364">
            <v>861</v>
          </cell>
          <cell r="Q364">
            <v>15</v>
          </cell>
          <cell r="R364">
            <v>6</v>
          </cell>
          <cell r="S364">
            <v>19</v>
          </cell>
          <cell r="T364">
            <v>42</v>
          </cell>
          <cell r="U364">
            <v>10</v>
          </cell>
        </row>
        <row r="365">
          <cell r="A365">
            <v>361</v>
          </cell>
          <cell r="B365">
            <v>42711</v>
          </cell>
          <cell r="C365" t="str">
            <v>WINARDI CAHAYA PUTRA</v>
          </cell>
          <cell r="D365" t="str">
            <v>F1B110059</v>
          </cell>
          <cell r="E365" t="str">
            <v>Rancang Bangun Alat Sorting Buah Berdasarkan Warna dan Ukuran Menggunakan Sensor TCS3200 dan Photodioda</v>
          </cell>
          <cell r="F365" t="str">
            <v>Paniran, S.T., M.T.</v>
          </cell>
          <cell r="G365" t="str">
            <v>Syafarudin Ch, S.T., M.T.</v>
          </cell>
          <cell r="H365" t="str">
            <v>A. Sjamsjiar Rachman, S.T., M.T.</v>
          </cell>
          <cell r="I365" t="str">
            <v>I Nyoman Wahyu S., S.T., MSc., Ph.D.</v>
          </cell>
          <cell r="J365" t="str">
            <v>Budi Darmawan, S.T., M.Eng.</v>
          </cell>
          <cell r="K365" t="str">
            <v>Sabtu</v>
          </cell>
          <cell r="L365">
            <v>42684</v>
          </cell>
          <cell r="M365" t="str">
            <v>10.30-12.30</v>
          </cell>
          <cell r="N365" t="str">
            <v>Lab. Elka &amp; Digital</v>
          </cell>
          <cell r="O365">
            <v>884</v>
          </cell>
          <cell r="Q365">
            <v>28</v>
          </cell>
          <cell r="R365">
            <v>4</v>
          </cell>
          <cell r="S365">
            <v>17</v>
          </cell>
          <cell r="T365">
            <v>8</v>
          </cell>
          <cell r="U365">
            <v>43</v>
          </cell>
        </row>
        <row r="366">
          <cell r="A366">
            <v>362</v>
          </cell>
          <cell r="B366">
            <v>42711</v>
          </cell>
          <cell r="C366" t="str">
            <v>ERINA NURSHOLIHATUN</v>
          </cell>
          <cell r="D366" t="str">
            <v>F1B111017</v>
          </cell>
          <cell r="E366" t="str">
            <v>Identifikasi Suara Dalam Lingkungan Bernoise Dengan Menggunakan Metode Mel Frequency Cepstral Coefficients (MFCC) dan Jaringan Syaraf Tiruan Backpropagation</v>
          </cell>
          <cell r="F366" t="str">
            <v>Sudi M. Al Sasongko, S.T., M.T.</v>
          </cell>
          <cell r="G366" t="str">
            <v>Abdullah Zainuddin, S.T., M.T.</v>
          </cell>
          <cell r="H366" t="str">
            <v>Bulkis Kanata, S.T., M.T.</v>
          </cell>
          <cell r="I366" t="str">
            <v>Muhamad Syamsu Iqbal, S.T., M.T., Ph.D.</v>
          </cell>
          <cell r="J366" t="str">
            <v>I Made Budi Suksmadana, S.T., M.T.</v>
          </cell>
          <cell r="K366" t="str">
            <v>Sabtu</v>
          </cell>
          <cell r="L366">
            <v>42684</v>
          </cell>
          <cell r="M366" t="str">
            <v>10.30-12.30</v>
          </cell>
          <cell r="N366" t="str">
            <v>Lab. Telkom</v>
          </cell>
          <cell r="O366">
            <v>885</v>
          </cell>
          <cell r="Q366">
            <v>6</v>
          </cell>
          <cell r="R366">
            <v>15</v>
          </cell>
          <cell r="S366">
            <v>21</v>
          </cell>
          <cell r="T366">
            <v>18</v>
          </cell>
          <cell r="U366">
            <v>24</v>
          </cell>
        </row>
        <row r="367">
          <cell r="A367">
            <v>363</v>
          </cell>
          <cell r="B367">
            <v>42717</v>
          </cell>
          <cell r="C367" t="str">
            <v>I GEDE FERRYAWAN</v>
          </cell>
          <cell r="D367" t="str">
            <v>F1B011033</v>
          </cell>
          <cell r="E367" t="str">
            <v>Maximum Power Point Tracking (MPPT) pada Sistem Fotovoltaik dengan Boost Converter Berbasis Logika Fuzzy</v>
          </cell>
          <cell r="F367" t="str">
            <v>Abdul Natsir, S.T., M.T.</v>
          </cell>
          <cell r="G367" t="str">
            <v>I Made Ari Nrartha, S.T., M.T.</v>
          </cell>
          <cell r="H367" t="str">
            <v>Ida Bagus Fery Citarsa, S.T., M.T.</v>
          </cell>
          <cell r="I367" t="str">
            <v>Ni Made Seniari, S.T., M.T.</v>
          </cell>
          <cell r="J367" t="e">
            <v>#N/A</v>
          </cell>
          <cell r="K367" t="str">
            <v>Sabtu</v>
          </cell>
          <cell r="L367">
            <v>42721</v>
          </cell>
          <cell r="M367" t="str">
            <v>08.00-10.00</v>
          </cell>
          <cell r="N367" t="str">
            <v>Lab. Sistem Tenaga</v>
          </cell>
          <cell r="O367">
            <v>890</v>
          </cell>
          <cell r="Q367">
            <v>14</v>
          </cell>
          <cell r="R367">
            <v>25</v>
          </cell>
          <cell r="S367">
            <v>12</v>
          </cell>
          <cell r="T367">
            <v>1</v>
          </cell>
        </row>
        <row r="368">
          <cell r="A368">
            <v>364</v>
          </cell>
          <cell r="B368" t="str">
            <v>27 Desember 2016</v>
          </cell>
          <cell r="C368" t="str">
            <v>BRIAN ARNANDA RAZAK</v>
          </cell>
          <cell r="D368" t="str">
            <v>F1B011016</v>
          </cell>
          <cell r="E368" t="str">
            <v>Implementasi Teknik Pendingin Data Center pada Prototipe Data Center</v>
          </cell>
          <cell r="F368" t="str">
            <v>Syafarudin Ch, S.T., M.T.</v>
          </cell>
          <cell r="G368" t="str">
            <v>Lalu A. Syamsul Irfan A., S.T., M.Eng.</v>
          </cell>
          <cell r="H368" t="str">
            <v>Muhamad Syamsu Iqbal, S.T., M.T., Ph.D.</v>
          </cell>
          <cell r="I368" t="str">
            <v>Budi Darmawan, S.T., M.Eng.</v>
          </cell>
          <cell r="J368" t="str">
            <v>I Made Budi Suksmadana, S.T., M.T.</v>
          </cell>
          <cell r="K368" t="str">
            <v>Sabtu</v>
          </cell>
          <cell r="L368">
            <v>42735</v>
          </cell>
          <cell r="M368" t="str">
            <v>08.00-10.00</v>
          </cell>
          <cell r="N368" t="str">
            <v>Lab. Elka &amp; Digital</v>
          </cell>
          <cell r="O368">
            <v>916</v>
          </cell>
          <cell r="Q368">
            <v>4</v>
          </cell>
          <cell r="R368">
            <v>40</v>
          </cell>
          <cell r="S368">
            <v>18</v>
          </cell>
          <cell r="T368">
            <v>43</v>
          </cell>
          <cell r="U368">
            <v>24</v>
          </cell>
        </row>
        <row r="369">
          <cell r="A369">
            <v>365</v>
          </cell>
          <cell r="B369" t="str">
            <v>3 Januari 2017</v>
          </cell>
          <cell r="C369" t="str">
            <v>M. Ma'ruf</v>
          </cell>
          <cell r="D369" t="str">
            <v>F1B012058</v>
          </cell>
          <cell r="E369" t="str">
            <v>Rancang Bangun Band Pass Filter Microstrip Menggunakan Metode Square Open Loop Resonator dengan Defected Ground Structure Pada Frekuensi Band III VHF</v>
          </cell>
          <cell r="F369" t="str">
            <v>Sudi M. Al Sasongko, S.T., M.T.</v>
          </cell>
          <cell r="G369" t="str">
            <v>Suthami Ariessaputra, S.T., M.Eng.</v>
          </cell>
          <cell r="H369" t="str">
            <v>Muhamad Syamsu Iqbal, S.T., M.T., Ph.D.</v>
          </cell>
          <cell r="I369" t="str">
            <v>Made Sutha Yadnya, S.T., M.T.</v>
          </cell>
          <cell r="J369" t="str">
            <v>Djul Fikry  Budiman, S.T., M.T.</v>
          </cell>
          <cell r="K369" t="str">
            <v>Sabtu</v>
          </cell>
          <cell r="L369">
            <v>42742</v>
          </cell>
          <cell r="M369" t="str">
            <v>08.00-10.00</v>
          </cell>
          <cell r="N369" t="str">
            <v>Lab. Telkom</v>
          </cell>
          <cell r="O369" t="str">
            <v>003</v>
          </cell>
          <cell r="Q369">
            <v>6</v>
          </cell>
          <cell r="R369">
            <v>42</v>
          </cell>
          <cell r="S369">
            <v>18</v>
          </cell>
          <cell r="T369">
            <v>19</v>
          </cell>
          <cell r="U369">
            <v>35</v>
          </cell>
        </row>
        <row r="370">
          <cell r="A370">
            <v>366</v>
          </cell>
          <cell r="B370" t="str">
            <v>3 Januari 2017</v>
          </cell>
          <cell r="C370" t="str">
            <v>RULLY AHSANI YUSRON</v>
          </cell>
          <cell r="D370" t="str">
            <v>F1B111072</v>
          </cell>
          <cell r="E370" t="str">
            <v>Analisis dan Perancangan Jaringan Backbone dengan VLAN Menggunakan Protokol Redundant pada Fakultas Teknik Universitas Mataram</v>
          </cell>
          <cell r="F370" t="str">
            <v>Lalu A. Syamsul Irfan A., S.T., M.Eng.</v>
          </cell>
          <cell r="G370" t="str">
            <v>Giri Wahyu Wiriasto, S.T., M.T.</v>
          </cell>
          <cell r="H370" t="str">
            <v>A. Sjamsjiar Rachman, S.T., M.T.</v>
          </cell>
          <cell r="I370" t="str">
            <v>Cahyo Mustiko O. M., S.T., MSc., Ph.D.</v>
          </cell>
          <cell r="J370" t="e">
            <v>#N/A</v>
          </cell>
          <cell r="K370" t="str">
            <v>Sabtu</v>
          </cell>
          <cell r="L370">
            <v>42746</v>
          </cell>
          <cell r="M370" t="str">
            <v>10.30-12.30</v>
          </cell>
          <cell r="N370" t="str">
            <v>Lab. Jaringan Komputer</v>
          </cell>
          <cell r="O370" t="str">
            <v>004</v>
          </cell>
          <cell r="Q370">
            <v>40</v>
          </cell>
          <cell r="R370">
            <v>41</v>
          </cell>
          <cell r="S370">
            <v>17</v>
          </cell>
          <cell r="T370">
            <v>9</v>
          </cell>
          <cell r="U370">
            <v>-35</v>
          </cell>
        </row>
        <row r="371">
          <cell r="A371">
            <v>367</v>
          </cell>
          <cell r="B371" t="str">
            <v>9 Januari 2017</v>
          </cell>
          <cell r="C371" t="str">
            <v>YUDI HAPIZI</v>
          </cell>
          <cell r="D371" t="str">
            <v>F1B009024</v>
          </cell>
          <cell r="E371" t="str">
            <v>Analisis Unjuk Kerja Sistem Distribusi 20KV GH Senggigi dan GH Tanjung Akibat Injeksi Daya dari Pembangkit Energi Terbarukan</v>
          </cell>
          <cell r="F371" t="str">
            <v>I Made Ari Nrartha, S.T., M.T.</v>
          </cell>
          <cell r="G371" t="str">
            <v>Abdul Natsir, S.T., M.T.</v>
          </cell>
          <cell r="H371" t="str">
            <v>Supriyatna, S.T., M.T.</v>
          </cell>
          <cell r="I371" t="str">
            <v>Ni Made Seniari, S.T., M.T.</v>
          </cell>
          <cell r="J371" t="str">
            <v>Sultan, S.T., M.T.</v>
          </cell>
          <cell r="K371" t="str">
            <v>Kamis</v>
          </cell>
          <cell r="L371">
            <v>42747</v>
          </cell>
          <cell r="M371" t="str">
            <v>15.10-17.10</v>
          </cell>
          <cell r="N371" t="str">
            <v>Lab. Sistem Tenaga</v>
          </cell>
          <cell r="O371" t="str">
            <v>014</v>
          </cell>
          <cell r="Q371">
            <v>25</v>
          </cell>
          <cell r="R371">
            <v>14</v>
          </cell>
          <cell r="S371">
            <v>2</v>
          </cell>
          <cell r="T371">
            <v>1</v>
          </cell>
          <cell r="U371">
            <v>5</v>
          </cell>
        </row>
        <row r="372">
          <cell r="A372">
            <v>368</v>
          </cell>
          <cell r="B372" t="str">
            <v>17 Januari 2017</v>
          </cell>
          <cell r="C372" t="str">
            <v>DANANG JANUAR DANI</v>
          </cell>
          <cell r="D372" t="str">
            <v>F1B009023</v>
          </cell>
          <cell r="E372" t="str">
            <v>Perancangan Penguat Penyangga (Buffer) TV Digital yang Bekerja pada Frekuensi Band III VHF (DVB-T2) untuk Siaran TV Kampus</v>
          </cell>
          <cell r="F372" t="str">
            <v>Suthami Ariessaputra, S.T., M.Eng.</v>
          </cell>
          <cell r="G372" t="str">
            <v>Cahyo Mustiko O. M., S.T., MSc., Ph.D.</v>
          </cell>
          <cell r="H372" t="str">
            <v>Abdullah Zainuddin, S.T., M.T.</v>
          </cell>
          <cell r="I372" t="str">
            <v>Syafarudin Ch, S.T., M.T.</v>
          </cell>
          <cell r="J372" t="str">
            <v>Sudi M. Al Sasongko, S.T., M.T.</v>
          </cell>
          <cell r="K372" t="str">
            <v>Kamis</v>
          </cell>
          <cell r="L372">
            <v>42754</v>
          </cell>
          <cell r="M372" t="str">
            <v>10.00-12.00</v>
          </cell>
          <cell r="N372" t="str">
            <v>Lab. Telkom</v>
          </cell>
          <cell r="Q372">
            <v>42</v>
          </cell>
          <cell r="R372">
            <v>9</v>
          </cell>
          <cell r="S372">
            <v>15</v>
          </cell>
          <cell r="T372">
            <v>4</v>
          </cell>
          <cell r="U372">
            <v>6</v>
          </cell>
        </row>
        <row r="373">
          <cell r="A373">
            <v>369</v>
          </cell>
          <cell r="B373" t="str">
            <v>17 Januari 2017</v>
          </cell>
          <cell r="C373" t="str">
            <v>BUDI PRATAMA PUTRA</v>
          </cell>
          <cell r="D373" t="str">
            <v>F1B009003</v>
          </cell>
          <cell r="E373" t="str">
            <v>Rancang Bangun Sistem Informasi Pusat Unit TraNSFUSI Darah Berbasis SMS Gateway di PUTD PMI Kabupaten Lombok Barat</v>
          </cell>
          <cell r="F373" t="str">
            <v>Lalu A. Syamsul Irfan A., S.T., M.Eng.</v>
          </cell>
          <cell r="G373" t="str">
            <v>I Wayan Agus Arimbawa, ST., M.Eng.</v>
          </cell>
          <cell r="H373" t="str">
            <v>Giri Wahyu Wiriasto, S.T., M.T.</v>
          </cell>
          <cell r="I373" t="str">
            <v>A. Sjamsjiar Rachman, S.T., M.T.</v>
          </cell>
          <cell r="J373" t="str">
            <v>Syafarudin Ch, S.T., M.T.</v>
          </cell>
          <cell r="K373" t="str">
            <v>Kamis</v>
          </cell>
          <cell r="L373">
            <v>42754</v>
          </cell>
          <cell r="M373" t="str">
            <v>08.00-10.00</v>
          </cell>
          <cell r="N373" t="str">
            <v>Lab. Jaringan Komputer</v>
          </cell>
          <cell r="Q373">
            <v>40</v>
          </cell>
          <cell r="R373">
            <v>49</v>
          </cell>
          <cell r="S373">
            <v>41</v>
          </cell>
          <cell r="T373">
            <v>17</v>
          </cell>
          <cell r="U373">
            <v>4</v>
          </cell>
        </row>
        <row r="374">
          <cell r="A374">
            <v>370</v>
          </cell>
          <cell r="B374" t="str">
            <v>18Januari 2017</v>
          </cell>
          <cell r="C374" t="str">
            <v>DODDY BANYU URIP</v>
          </cell>
          <cell r="D374" t="str">
            <v>F1B009020</v>
          </cell>
          <cell r="E374" t="str">
            <v>Peramalan Beban Listrik Jangka Pendek dengan Metode Jaringan Syaraf Tiruan dan Logika Fuzzy</v>
          </cell>
          <cell r="F374" t="str">
            <v>Dr. I Made Ginarsa, S.T., M.T.</v>
          </cell>
          <cell r="G374" t="str">
            <v>I Made Ari Nrartha, S.T., M.T.</v>
          </cell>
          <cell r="H374" t="str">
            <v>Supriyatna, S.T., M.T.</v>
          </cell>
          <cell r="I374" t="str">
            <v>Ni Made Seniari, S.T., M.T.</v>
          </cell>
          <cell r="J374" t="e">
            <v>#N/A</v>
          </cell>
          <cell r="K374" t="str">
            <v>Jum'at</v>
          </cell>
          <cell r="L374">
            <v>42755</v>
          </cell>
          <cell r="M374" t="str">
            <v>08.00-10.00</v>
          </cell>
          <cell r="N374" t="str">
            <v>Lab. Sistem Tenaga</v>
          </cell>
          <cell r="O374" t="str">
            <v>031</v>
          </cell>
          <cell r="Q374">
            <v>26</v>
          </cell>
          <cell r="R374">
            <v>25</v>
          </cell>
          <cell r="S374">
            <v>2</v>
          </cell>
          <cell r="T374">
            <v>1</v>
          </cell>
        </row>
        <row r="375">
          <cell r="A375">
            <v>371</v>
          </cell>
          <cell r="B375" t="str">
            <v>18 Januari 2017</v>
          </cell>
          <cell r="C375" t="str">
            <v>M. MUSFARIAWAN A.</v>
          </cell>
          <cell r="D375" t="str">
            <v>F1B011052</v>
          </cell>
          <cell r="E375" t="str">
            <v>Switching Kapasitor dan Indikator Otomatis untuk Perbaikan Faktor Daya Berbasis Mikrokontroler ATMEGA 328</v>
          </cell>
          <cell r="F375" t="str">
            <v>I Made Ari Nrartha, S.T., M.T.</v>
          </cell>
          <cell r="G375" t="str">
            <v>I Made Budi Suksmadana, S.T., M.T.</v>
          </cell>
          <cell r="H375" t="str">
            <v>Supriono, S.T., M.T.</v>
          </cell>
          <cell r="I375" t="str">
            <v>I Nyoman Wahyu S., S.T., MSc., Ph.D.</v>
          </cell>
          <cell r="J375" t="e">
            <v>#N/A</v>
          </cell>
          <cell r="K375" t="str">
            <v>Sabtu</v>
          </cell>
          <cell r="L375">
            <v>42756</v>
          </cell>
          <cell r="M375" t="str">
            <v>10.30-12.30</v>
          </cell>
          <cell r="N375" t="str">
            <v>Lab. Sistem Tenaga</v>
          </cell>
          <cell r="O375" t="str">
            <v>032</v>
          </cell>
          <cell r="Q375">
            <v>25</v>
          </cell>
          <cell r="R375">
            <v>24</v>
          </cell>
          <cell r="S375">
            <v>29</v>
          </cell>
          <cell r="T375">
            <v>8</v>
          </cell>
          <cell r="U375">
            <v>-28</v>
          </cell>
        </row>
        <row r="376">
          <cell r="A376">
            <v>372</v>
          </cell>
          <cell r="B376" t="str">
            <v>18 Januari 2017</v>
          </cell>
          <cell r="C376" t="str">
            <v>DIAN ASGAR</v>
          </cell>
          <cell r="D376" t="str">
            <v>F1B111014</v>
          </cell>
          <cell r="E376" t="str">
            <v>Perencanaan Pembangkit Listrik Tenaga Minihidro (PLTM) Kokok Babak, Batukliang Utara, Lombok Tengah</v>
          </cell>
          <cell r="F376" t="str">
            <v>Abdul Natsir, S.T., M.T.</v>
          </cell>
          <cell r="G376" t="str">
            <v>Ida Bagus Fery Citarsa, S.T., M.T.</v>
          </cell>
          <cell r="H376" t="str">
            <v>Agung Budi Muljono, S.T., M.T.</v>
          </cell>
          <cell r="I376" t="str">
            <v>Supriyatna, S.T., M.T.</v>
          </cell>
          <cell r="J376" t="str">
            <v>Dr. I Made Ginarsa, S.T., M.T.</v>
          </cell>
          <cell r="K376" t="str">
            <v>Sabtu</v>
          </cell>
          <cell r="L376">
            <v>42756</v>
          </cell>
          <cell r="M376" t="str">
            <v>10.30-12.30</v>
          </cell>
          <cell r="N376" t="str">
            <v>Ruang Studio</v>
          </cell>
          <cell r="O376" t="str">
            <v>033</v>
          </cell>
          <cell r="Q376">
            <v>14</v>
          </cell>
          <cell r="R376">
            <v>12</v>
          </cell>
          <cell r="S376">
            <v>13</v>
          </cell>
          <cell r="T376">
            <v>2</v>
          </cell>
          <cell r="U376">
            <v>26</v>
          </cell>
        </row>
        <row r="377">
          <cell r="A377">
            <v>373</v>
          </cell>
          <cell r="B377" t="str">
            <v>26 Januari 2017</v>
          </cell>
          <cell r="C377" t="str">
            <v>PADLULLAH</v>
          </cell>
          <cell r="D377" t="str">
            <v>F1B010067</v>
          </cell>
          <cell r="E377" t="str">
            <v>Sistem Informasi Pendataan Kependudukan dan Administrasi Desa (Study Kasus pada Wanasaba Lauk, Kabupaten Lombok Timur)</v>
          </cell>
          <cell r="F377" t="str">
            <v>Lalu A. Syamsul Irfan A., S.T., M.Eng.</v>
          </cell>
          <cell r="G377" t="str">
            <v>Giri Wahyu Wiriasto, S.T., M.T.</v>
          </cell>
          <cell r="H377" t="str">
            <v>Suthami Ariessaputra, S.T., M.Eng.</v>
          </cell>
          <cell r="I377" t="str">
            <v>Djul Fikry  Budiman, S.T., M.T.</v>
          </cell>
          <cell r="J377" t="e">
            <v>#N/A</v>
          </cell>
          <cell r="K377" t="str">
            <v>Kamis</v>
          </cell>
          <cell r="L377">
            <v>42768</v>
          </cell>
          <cell r="M377" t="str">
            <v>08.00-10.00</v>
          </cell>
          <cell r="N377" t="str">
            <v>Lab. Jaringan Komputer</v>
          </cell>
          <cell r="O377" t="str">
            <v>054</v>
          </cell>
          <cell r="Q377">
            <v>40</v>
          </cell>
          <cell r="R377">
            <v>41</v>
          </cell>
          <cell r="S377">
            <v>42</v>
          </cell>
          <cell r="T377">
            <v>35</v>
          </cell>
          <cell r="U377">
            <v>-34</v>
          </cell>
        </row>
        <row r="378">
          <cell r="A378">
            <v>374</v>
          </cell>
          <cell r="B378" t="str">
            <v>4 Februari 2017</v>
          </cell>
          <cell r="C378" t="str">
            <v>RETMA FAIROZ IJTIHAD</v>
          </cell>
          <cell r="D378" t="str">
            <v>F1B110001</v>
          </cell>
          <cell r="E378" t="str">
            <v>Perancangan Antena Helix Wideband 400-960 MHz untuk Aplikasi TV dan GSM</v>
          </cell>
          <cell r="F378" t="str">
            <v>Sudi M. Al Sasongko, S.T., M.T.</v>
          </cell>
          <cell r="G378" t="str">
            <v>Cahyo Mustiko O. M., S.T., MSc., Ph.D.</v>
          </cell>
          <cell r="H378" t="str">
            <v>Made Sutha Yadnya, S.T., M.T.</v>
          </cell>
          <cell r="I378" t="str">
            <v>A. Sjamsjiar Rachman, S.T., M.T.</v>
          </cell>
          <cell r="J378" t="str">
            <v>Abdullah Zainuddin, S.T., M.T.</v>
          </cell>
          <cell r="K378" t="str">
            <v>Senin</v>
          </cell>
          <cell r="L378">
            <v>42779</v>
          </cell>
          <cell r="M378" t="str">
            <v>09.00-11.00</v>
          </cell>
          <cell r="N378" t="str">
            <v>Lab. Telkom</v>
          </cell>
          <cell r="O378">
            <v>926</v>
          </cell>
          <cell r="Q378">
            <v>6</v>
          </cell>
          <cell r="R378">
            <v>9</v>
          </cell>
          <cell r="S378">
            <v>19</v>
          </cell>
          <cell r="T378">
            <v>17</v>
          </cell>
          <cell r="U378">
            <v>15</v>
          </cell>
        </row>
        <row r="379">
          <cell r="A379">
            <v>375</v>
          </cell>
          <cell r="B379" t="str">
            <v>4 Februari 2017</v>
          </cell>
          <cell r="C379" t="str">
            <v>L ADE WIRAWAN S</v>
          </cell>
          <cell r="D379" t="str">
            <v>F1B110042</v>
          </cell>
          <cell r="E379" t="str">
            <v>Deteksi Gangguan Kualitas Daya Munggunakan Dekomposisi Wavelet Multi - Level</v>
          </cell>
          <cell r="F379" t="str">
            <v>Dr. Rismon H. Sianipar, S.T., M.Eng.</v>
          </cell>
          <cell r="G379" t="str">
            <v>Muhamad Irwan, S.T., M.T.</v>
          </cell>
          <cell r="H379" t="str">
            <v>Abdul Natsir, S.T., M.T.</v>
          </cell>
          <cell r="I379" t="str">
            <v>Supriono, S.T., M.T.</v>
          </cell>
          <cell r="J379" t="str">
            <v>I Made Budi Suksmadana, S.T., M.T.</v>
          </cell>
          <cell r="K379" t="str">
            <v>Kamis</v>
          </cell>
          <cell r="L379">
            <v>42775</v>
          </cell>
          <cell r="M379" t="str">
            <v>08.00-10.00</v>
          </cell>
          <cell r="N379" t="str">
            <v>Lab. Jaringan Komputer</v>
          </cell>
          <cell r="O379">
            <v>927</v>
          </cell>
          <cell r="Q379">
            <v>33</v>
          </cell>
          <cell r="R379">
            <v>39</v>
          </cell>
          <cell r="S379">
            <v>14</v>
          </cell>
          <cell r="T379">
            <v>29</v>
          </cell>
          <cell r="U379">
            <v>24</v>
          </cell>
        </row>
        <row r="380">
          <cell r="A380">
            <v>376</v>
          </cell>
          <cell r="B380" t="str">
            <v>4 Februari 2017</v>
          </cell>
          <cell r="C380" t="str">
            <v>I WAYAN TUNAS W</v>
          </cell>
          <cell r="D380" t="str">
            <v>F1B110049</v>
          </cell>
          <cell r="E380" t="str">
            <v>Penerapan Teknik Morfologi Citra untuk Mengidentifikasi Objek untuk Kebutuhan Analisi Forensik Digital</v>
          </cell>
          <cell r="F380" t="str">
            <v>Dr. Rismon H. Sianipar, S.T., M.Eng.</v>
          </cell>
          <cell r="G380" t="str">
            <v>Muhamad Irwan, S.T., M.T.</v>
          </cell>
          <cell r="H380" t="str">
            <v>Bulkis Kanata, S.T., M.T.</v>
          </cell>
          <cell r="I380" t="str">
            <v>A. Sjamsjiar Rachman, S.T., M.T.</v>
          </cell>
          <cell r="J380" t="str">
            <v>Giri Wahyu Wiriasto, S.T., M.T.</v>
          </cell>
          <cell r="K380" t="str">
            <v>Senin</v>
          </cell>
          <cell r="L380">
            <v>42779</v>
          </cell>
          <cell r="M380" t="str">
            <v>10.30-12.30</v>
          </cell>
          <cell r="N380" t="str">
            <v>Lab. Jaringan Komputer</v>
          </cell>
          <cell r="O380">
            <v>928</v>
          </cell>
          <cell r="Q380">
            <v>33</v>
          </cell>
          <cell r="R380">
            <v>39</v>
          </cell>
          <cell r="S380">
            <v>21</v>
          </cell>
          <cell r="T380">
            <v>17</v>
          </cell>
          <cell r="U380">
            <v>41</v>
          </cell>
        </row>
        <row r="381">
          <cell r="A381">
            <v>377</v>
          </cell>
          <cell r="B381" t="str">
            <v>13 Februari 2017</v>
          </cell>
          <cell r="C381" t="str">
            <v>WILI RAHMAT MUHAMAD</v>
          </cell>
          <cell r="D381" t="str">
            <v>F1B012096</v>
          </cell>
          <cell r="E381" t="str">
            <v>Rancang Bangun Game Edukasi Matematika Multiplayer untuk Sekolah Dasar pada Platform Android</v>
          </cell>
          <cell r="F381" t="str">
            <v>A. Sjamsjiar Rachman, S.T., M.T.</v>
          </cell>
          <cell r="G381" t="str">
            <v>Giri Wahyu Wiriasto, S.T., M.T.</v>
          </cell>
          <cell r="H381" t="str">
            <v>Lalu A. Syamsul Irfan A., S.T., M.Eng.</v>
          </cell>
          <cell r="I381" t="str">
            <v>Dr. Rismon H. Sianipar, S.T., M.Eng.</v>
          </cell>
          <cell r="J381" t="str">
            <v>Djul Fikry  Budiman, S.T., M.T.</v>
          </cell>
          <cell r="K381" t="str">
            <v>Kamis</v>
          </cell>
          <cell r="L381">
            <v>42782</v>
          </cell>
          <cell r="M381" t="str">
            <v>08.00-10.00</v>
          </cell>
          <cell r="N381" t="str">
            <v>Lab. Jaringan Komputer</v>
          </cell>
          <cell r="O381" t="str">
            <v>084</v>
          </cell>
          <cell r="Q381">
            <v>17</v>
          </cell>
          <cell r="R381">
            <v>41</v>
          </cell>
          <cell r="S381">
            <v>40</v>
          </cell>
          <cell r="T381">
            <v>33</v>
          </cell>
          <cell r="U381">
            <v>35</v>
          </cell>
        </row>
        <row r="382">
          <cell r="A382">
            <v>378</v>
          </cell>
          <cell r="B382" t="str">
            <v>21 Februari 2017</v>
          </cell>
          <cell r="C382" t="str">
            <v>DIMAN GUSRIANSYA</v>
          </cell>
          <cell r="D382" t="str">
            <v>F1B110064</v>
          </cell>
          <cell r="E382" t="str">
            <v>Penerapan Tapis Unsharp Maskling dan Tapis High Boost untuk Menajamkan Citra Kabur untuk Kebutuhan Analisis Forensik Digital</v>
          </cell>
          <cell r="F382" t="str">
            <v>Dr. Rismon H. Sianipar, S.T., M.Eng.</v>
          </cell>
          <cell r="G382" t="str">
            <v>Muhamad Irwan, S.T., M.T.</v>
          </cell>
          <cell r="H382" t="str">
            <v>I Made Budi Suksmadana, S.T., M.T.</v>
          </cell>
          <cell r="I382" t="str">
            <v>Lalu A. Syamsul Irfan A., S.T., M.Eng.</v>
          </cell>
          <cell r="J382" t="e">
            <v>#N/A</v>
          </cell>
          <cell r="K382" t="str">
            <v>Sabtu</v>
          </cell>
          <cell r="L382">
            <v>42791</v>
          </cell>
          <cell r="M382" t="str">
            <v>10.30-12.30</v>
          </cell>
          <cell r="N382" t="str">
            <v>Lab. Jaringan Komputer</v>
          </cell>
          <cell r="O382">
            <v>109</v>
          </cell>
          <cell r="Q382">
            <v>33</v>
          </cell>
          <cell r="R382">
            <v>39</v>
          </cell>
          <cell r="S382">
            <v>24</v>
          </cell>
          <cell r="T382">
            <v>40</v>
          </cell>
        </row>
        <row r="383">
          <cell r="A383">
            <v>379</v>
          </cell>
          <cell r="B383" t="str">
            <v>22 Februari 2017</v>
          </cell>
          <cell r="C383" t="str">
            <v>BAHRUDIN</v>
          </cell>
          <cell r="D383" t="str">
            <v>F1B111011</v>
          </cell>
          <cell r="E383" t="str">
            <v>Restorasi Citra dengan Tapis Rerata Menggunakan GUI MATLAB</v>
          </cell>
          <cell r="F383" t="str">
            <v>Dr. Rismon H. Sianipar, S.T., M.Eng.</v>
          </cell>
          <cell r="G383" t="str">
            <v>Muhamad Irwan, S.T., M.T.</v>
          </cell>
          <cell r="H383" t="str">
            <v>Budi Darmawan, S.T., M.Eng.</v>
          </cell>
          <cell r="I383" t="str">
            <v>Sudi M. Al Sasongko, S.T., M.T.</v>
          </cell>
          <cell r="J383" t="str">
            <v>Lalu A. Syamsul Irfan A., S.T., M.Eng.</v>
          </cell>
          <cell r="K383" t="str">
            <v>Selasa</v>
          </cell>
          <cell r="L383">
            <v>42794</v>
          </cell>
          <cell r="M383" t="str">
            <v>08.00-10.00</v>
          </cell>
          <cell r="N383" t="str">
            <v>Lab. Jaringan Komputer</v>
          </cell>
          <cell r="O383">
            <v>114</v>
          </cell>
          <cell r="Q383">
            <v>33</v>
          </cell>
          <cell r="R383">
            <v>39</v>
          </cell>
          <cell r="S383">
            <v>43</v>
          </cell>
          <cell r="T383">
            <v>6</v>
          </cell>
          <cell r="U383">
            <v>40</v>
          </cell>
        </row>
        <row r="384">
          <cell r="A384">
            <v>380</v>
          </cell>
          <cell r="B384" t="str">
            <v>7 Maret 2017</v>
          </cell>
          <cell r="C384" t="str">
            <v>KOMANG BUDA ARTHA</v>
          </cell>
          <cell r="D384" t="str">
            <v>F1B012049</v>
          </cell>
          <cell r="E384" t="str">
            <v>Rancang Bangun Game "Resekel" Berbasis Android Menggunakan Algoritma A-Star (A*)</v>
          </cell>
          <cell r="F384" t="str">
            <v>A. Sjamsjiar Rachman, S.T., M.T.</v>
          </cell>
          <cell r="G384" t="str">
            <v>Giri Wahyu Wiriasto, S.T., M.T.</v>
          </cell>
          <cell r="H384" t="str">
            <v>Lalu A. Syamsul Irfan A., S.T., M.Eng.</v>
          </cell>
          <cell r="I384" t="str">
            <v>Budi Darmawan, S.T., M.Eng.</v>
          </cell>
          <cell r="J384" t="e">
            <v>#N/A</v>
          </cell>
          <cell r="K384" t="str">
            <v>Senin</v>
          </cell>
          <cell r="L384">
            <v>42807</v>
          </cell>
          <cell r="M384" t="str">
            <v>08.00-10.00</v>
          </cell>
          <cell r="N384" t="str">
            <v>Lab. Jaringan Komputer</v>
          </cell>
          <cell r="O384">
            <v>152</v>
          </cell>
          <cell r="Q384">
            <v>17</v>
          </cell>
          <cell r="R384">
            <v>41</v>
          </cell>
          <cell r="S384">
            <v>40</v>
          </cell>
          <cell r="T384">
            <v>43</v>
          </cell>
        </row>
        <row r="385">
          <cell r="A385">
            <v>381</v>
          </cell>
          <cell r="B385" t="str">
            <v>20 Maret 2017</v>
          </cell>
          <cell r="C385" t="str">
            <v>EKO EFRI WARTANTO</v>
          </cell>
          <cell r="D385" t="str">
            <v>F1B011023</v>
          </cell>
          <cell r="E385" t="str">
            <v>Sistem Informasi Mahasiswa Teknik Elektro Universitas Mataram</v>
          </cell>
          <cell r="F385" t="str">
            <v>Lalu A. Syamsul Irfan A., S.T., M.Eng.</v>
          </cell>
          <cell r="G385" t="str">
            <v>Giri Wahyu Wiriasto, S.T., M.T.</v>
          </cell>
          <cell r="H385" t="str">
            <v>A. Sjamsjiar Rachman, S.T., M.T.</v>
          </cell>
          <cell r="I385" t="str">
            <v>Djul Fikry  Budiman, S.T., M.T.</v>
          </cell>
          <cell r="J385" t="e">
            <v>#N/A</v>
          </cell>
          <cell r="K385" t="str">
            <v>Sabtu</v>
          </cell>
          <cell r="L385">
            <v>42819</v>
          </cell>
          <cell r="M385" t="str">
            <v>10.30-12.30</v>
          </cell>
          <cell r="N385" t="str">
            <v>Lab. Jaringan Komputer</v>
          </cell>
          <cell r="O385">
            <v>181</v>
          </cell>
          <cell r="Q385">
            <v>40</v>
          </cell>
          <cell r="R385">
            <v>41</v>
          </cell>
          <cell r="S385">
            <v>17</v>
          </cell>
          <cell r="T385">
            <v>35</v>
          </cell>
        </row>
        <row r="386">
          <cell r="A386">
            <v>382</v>
          </cell>
          <cell r="B386">
            <v>42830</v>
          </cell>
          <cell r="C386" t="str">
            <v>IKA RATNA CAROLIA</v>
          </cell>
          <cell r="D386" t="str">
            <v>F1B111029</v>
          </cell>
          <cell r="E386" t="str">
            <v>Perencanaan Pembangkit Listrik Tenaga Surya Komunal Sistem Off Grid di Pegadungan Kabupaten Lombok Utara</v>
          </cell>
          <cell r="F386" t="str">
            <v>Abdul Natsir, S.T., M.T.</v>
          </cell>
          <cell r="G386" t="str">
            <v>Supriyatna, S.T., M.T.</v>
          </cell>
          <cell r="H386" t="str">
            <v>Ni Made Seniari, S.T., M.T.</v>
          </cell>
          <cell r="I386" t="str">
            <v>Sultan, S.T., M.T.</v>
          </cell>
          <cell r="J386" t="str">
            <v>Ida Bagus Fery Citarsa, S.T., M.T.</v>
          </cell>
          <cell r="K386" t="str">
            <v>Sabtu</v>
          </cell>
          <cell r="L386">
            <v>42833</v>
          </cell>
          <cell r="M386" t="str">
            <v>08.00-10.00</v>
          </cell>
          <cell r="N386" t="str">
            <v>Lab. Sistem Tenaga</v>
          </cell>
          <cell r="O386">
            <v>223</v>
          </cell>
          <cell r="Q386">
            <v>14</v>
          </cell>
          <cell r="R386">
            <v>2</v>
          </cell>
          <cell r="S386">
            <v>1</v>
          </cell>
          <cell r="T386">
            <v>5</v>
          </cell>
          <cell r="U386">
            <v>12</v>
          </cell>
        </row>
        <row r="387">
          <cell r="A387">
            <v>383</v>
          </cell>
          <cell r="B387">
            <v>42830</v>
          </cell>
          <cell r="C387" t="str">
            <v>Desi Andriani Rahman</v>
          </cell>
          <cell r="D387" t="str">
            <v>F1B012022</v>
          </cell>
          <cell r="E387" t="str">
            <v>Implementasi Iptables untuk Packet Filtering Firewal pada Raspberry Pi</v>
          </cell>
          <cell r="F387" t="str">
            <v>Lalu A. Syamsul Irfan A., S.T., M.Eng.</v>
          </cell>
          <cell r="G387" t="str">
            <v>I Made Budi Suksmadana, S.T., M.T.</v>
          </cell>
          <cell r="H387" t="str">
            <v>Dr. Rismon H. Sianipar, S.T., M.Eng.</v>
          </cell>
          <cell r="I387" t="str">
            <v>Giri Wahyu Wiriasto, S.T., M.T.</v>
          </cell>
          <cell r="J387" t="e">
            <v>#N/A</v>
          </cell>
          <cell r="K387" t="str">
            <v>Senin</v>
          </cell>
          <cell r="L387">
            <v>42835</v>
          </cell>
          <cell r="M387" t="str">
            <v>09.30-11.30</v>
          </cell>
          <cell r="N387" t="str">
            <v>Lab. Jaringan Komputer</v>
          </cell>
          <cell r="O387">
            <v>224</v>
          </cell>
          <cell r="Q387">
            <v>40</v>
          </cell>
          <cell r="R387">
            <v>24</v>
          </cell>
          <cell r="S387">
            <v>33</v>
          </cell>
          <cell r="T387">
            <v>41</v>
          </cell>
        </row>
        <row r="388">
          <cell r="A388">
            <v>384</v>
          </cell>
          <cell r="B388">
            <v>42830</v>
          </cell>
          <cell r="C388" t="str">
            <v>Nurjannah</v>
          </cell>
          <cell r="D388" t="str">
            <v>F1B012074</v>
          </cell>
          <cell r="E388" t="str">
            <v>Simulasi Microgrid Skala Laboratorium Berbasis Homer</v>
          </cell>
          <cell r="F388" t="str">
            <v>Abdul Natsir, S.T., M.T.</v>
          </cell>
          <cell r="G388" t="str">
            <v>Agung Budi Muljono, S.T., M.T.</v>
          </cell>
          <cell r="H388" t="str">
            <v>Dr.rer.nat. Teti Zubaidah, S.T., M.T.</v>
          </cell>
          <cell r="I388" t="str">
            <v>Dr. I Made Ginarsa, S.T., M.T.</v>
          </cell>
          <cell r="J388" t="str">
            <v>Sabar Nababan, S.T., M.T.</v>
          </cell>
          <cell r="K388" t="str">
            <v>Jum'at</v>
          </cell>
          <cell r="L388">
            <v>42846</v>
          </cell>
          <cell r="M388" t="str">
            <v>08.00-10.00</v>
          </cell>
          <cell r="N388" t="str">
            <v>Lab. Sistem Tenaga</v>
          </cell>
          <cell r="O388">
            <v>225</v>
          </cell>
          <cell r="Q388">
            <v>14</v>
          </cell>
          <cell r="R388">
            <v>13</v>
          </cell>
          <cell r="S388">
            <v>22</v>
          </cell>
          <cell r="T388">
            <v>26</v>
          </cell>
          <cell r="U388">
            <v>31</v>
          </cell>
        </row>
        <row r="389">
          <cell r="A389">
            <v>385</v>
          </cell>
          <cell r="B389">
            <v>42842</v>
          </cell>
          <cell r="C389" t="str">
            <v>FURQANURRAHMAN</v>
          </cell>
          <cell r="D389" t="str">
            <v>F1B110029</v>
          </cell>
          <cell r="E389" t="str">
            <v>Studi Komparatif Teknik-teknik Deteksi Tepi Berbasis Mrfologi untuk Citra MRI</v>
          </cell>
          <cell r="F389" t="str">
            <v>Dr. Rismon H. Sianipar, S.T., M.Eng.</v>
          </cell>
          <cell r="G389" t="str">
            <v>Muhamad Irwan, S.T., M.T.</v>
          </cell>
          <cell r="H389" t="str">
            <v>Djul Fikry  Budiman, S.T., M.T.</v>
          </cell>
          <cell r="I389" t="str">
            <v>I Made Budi Suksmadana, S.T., M.T.</v>
          </cell>
          <cell r="J389" t="e">
            <v>#N/A</v>
          </cell>
          <cell r="K389" t="str">
            <v>Sabtu</v>
          </cell>
          <cell r="L389">
            <v>42847</v>
          </cell>
          <cell r="M389" t="str">
            <v>08.00-10.00</v>
          </cell>
          <cell r="N389" t="str">
            <v>Lab. Jaringan Komputer</v>
          </cell>
          <cell r="O389">
            <v>369</v>
          </cell>
          <cell r="Q389">
            <v>33</v>
          </cell>
          <cell r="R389">
            <v>39</v>
          </cell>
          <cell r="S389">
            <v>35</v>
          </cell>
          <cell r="T389">
            <v>24</v>
          </cell>
        </row>
        <row r="390">
          <cell r="A390">
            <v>386</v>
          </cell>
          <cell r="B390">
            <v>42844</v>
          </cell>
          <cell r="C390" t="str">
            <v>PANJI SAHRI RAMDANI</v>
          </cell>
          <cell r="D390" t="str">
            <v>F1B111062</v>
          </cell>
          <cell r="E390" t="str">
            <v>Restorasi Citra dengan Tapis Harmonis Menggunakan GUI Matlab</v>
          </cell>
          <cell r="F390" t="str">
            <v>Dr. Rismon H. Sianipar, S.T., M.Eng.</v>
          </cell>
          <cell r="G390" t="str">
            <v>Muhamad Irwan, S.T., M.T.</v>
          </cell>
          <cell r="H390" t="str">
            <v>A. Sjamsjiar Rachman, S.T., M.T.</v>
          </cell>
          <cell r="I390" t="str">
            <v>Muhamad Syamsu Iqbal, S.T., M.T., Ph.D.</v>
          </cell>
          <cell r="J390" t="str">
            <v>I Made Budi Suksmadana, S.T., M.T.</v>
          </cell>
          <cell r="K390" t="str">
            <v>Selasa</v>
          </cell>
          <cell r="L390">
            <v>42850</v>
          </cell>
          <cell r="M390" t="str">
            <v>08.00-10.00</v>
          </cell>
          <cell r="N390" t="str">
            <v>Lab. Jaringan Komputer</v>
          </cell>
          <cell r="O390">
            <v>577</v>
          </cell>
          <cell r="Q390">
            <v>33</v>
          </cell>
          <cell r="R390">
            <v>39</v>
          </cell>
          <cell r="S390">
            <v>17</v>
          </cell>
          <cell r="T390">
            <v>18</v>
          </cell>
          <cell r="U390">
            <v>24</v>
          </cell>
        </row>
        <row r="391">
          <cell r="A391">
            <v>387</v>
          </cell>
          <cell r="B391">
            <v>42844</v>
          </cell>
          <cell r="C391" t="str">
            <v>HUSNUL HARIFANDI</v>
          </cell>
          <cell r="D391" t="str">
            <v>F1B110040</v>
          </cell>
          <cell r="E391" t="str">
            <v>Pengontrol Alat Bantu Pengukuran Pola Radiasi Antena</v>
          </cell>
          <cell r="F391" t="str">
            <v>Cahyo Mustiko O. M., S.T., MSc., Ph.D.</v>
          </cell>
          <cell r="G391" t="str">
            <v>I Made Budi Suksmadana, S.T., M.T.</v>
          </cell>
          <cell r="H391" t="str">
            <v>Made Sutha Yadnya, S.T., M.T.</v>
          </cell>
          <cell r="I391" t="str">
            <v>Abdullah Zainuddin, S.T., M.T.</v>
          </cell>
          <cell r="J391" t="str">
            <v>Sudi M. Al Sasongko, S.T., M.T.</v>
          </cell>
          <cell r="K391" t="str">
            <v>Selasa</v>
          </cell>
          <cell r="L391">
            <v>42850</v>
          </cell>
          <cell r="M391" t="str">
            <v>10.15-12.15</v>
          </cell>
          <cell r="N391" t="str">
            <v>Lab. Telkom</v>
          </cell>
          <cell r="O391">
            <v>576</v>
          </cell>
          <cell r="Q391">
            <v>9</v>
          </cell>
          <cell r="R391">
            <v>24</v>
          </cell>
          <cell r="S391">
            <v>19</v>
          </cell>
          <cell r="T391">
            <v>15</v>
          </cell>
          <cell r="U391">
            <v>6</v>
          </cell>
        </row>
        <row r="392">
          <cell r="A392">
            <v>388</v>
          </cell>
          <cell r="B392" t="str">
            <v>8 Mei 2017</v>
          </cell>
          <cell r="C392" t="str">
            <v>I Made Ardana</v>
          </cell>
          <cell r="D392" t="str">
            <v>F1B012039</v>
          </cell>
          <cell r="E392" t="str">
            <v>Monitoring Daya Output Sistem Fotovoltaik Berbasis Mikrokontroler ATMEGA 328</v>
          </cell>
          <cell r="F392" t="str">
            <v>Abdul Natsir, S.T., M.T.</v>
          </cell>
          <cell r="G392" t="str">
            <v>I Made Ari Nrartha, S.T., M.T.</v>
          </cell>
          <cell r="H392" t="str">
            <v>Supriono, S.T., M.T.</v>
          </cell>
          <cell r="I392" t="str">
            <v>Dr. Ida Ayu Sri Adnyani, S.T., M.Erg.</v>
          </cell>
          <cell r="J392" t="e">
            <v>#N/A</v>
          </cell>
          <cell r="K392" t="str">
            <v>Jum'at</v>
          </cell>
          <cell r="L392">
            <v>42868</v>
          </cell>
          <cell r="M392" t="str">
            <v>08.00-10.00</v>
          </cell>
          <cell r="N392" t="str">
            <v>Lab. Sistem Tenaga</v>
          </cell>
          <cell r="O392">
            <v>617</v>
          </cell>
          <cell r="Q392">
            <v>14</v>
          </cell>
          <cell r="R392">
            <v>25</v>
          </cell>
          <cell r="S392">
            <v>29</v>
          </cell>
          <cell r="T392">
            <v>10</v>
          </cell>
        </row>
        <row r="393">
          <cell r="A393">
            <v>389</v>
          </cell>
          <cell r="B393" t="str">
            <v>22 Mei 2017</v>
          </cell>
          <cell r="C393" t="str">
            <v>ALWAN HASMADI</v>
          </cell>
          <cell r="D393" t="str">
            <v>F1B010068</v>
          </cell>
          <cell r="E393" t="str">
            <v>Implementasi Algoritma DFS sebagai Metode Pengambil Keputusan dalam Permainan Domino Gaple</v>
          </cell>
          <cell r="F393" t="str">
            <v>I Gede Pasek Suta W., S.T., M.T., D.Eng.</v>
          </cell>
          <cell r="G393" t="str">
            <v>Lalu A. Syamsul Irfan A., S.T., M.Eng.</v>
          </cell>
          <cell r="H393" t="str">
            <v>Giri Wahyu Wiriasto, S.T., M.T.</v>
          </cell>
          <cell r="I393" t="str">
            <v>A. Sjamsjiar Rachman, S.T., M.T.</v>
          </cell>
          <cell r="J393" t="str">
            <v>Andy Hidayat Jatmika, S.T., M.Kom.</v>
          </cell>
          <cell r="K393" t="str">
            <v>Rabu</v>
          </cell>
          <cell r="L393">
            <v>42879</v>
          </cell>
          <cell r="M393" t="str">
            <v>08.00-10.00</v>
          </cell>
          <cell r="N393" t="str">
            <v>Lab. Jaringan Komputer</v>
          </cell>
          <cell r="O393">
            <v>369</v>
          </cell>
          <cell r="Q393">
            <v>30</v>
          </cell>
          <cell r="R393">
            <v>40</v>
          </cell>
          <cell r="S393">
            <v>41</v>
          </cell>
          <cell r="T393">
            <v>17</v>
          </cell>
          <cell r="U393">
            <v>44</v>
          </cell>
        </row>
        <row r="394">
          <cell r="A394">
            <v>390</v>
          </cell>
          <cell r="B394" t="str">
            <v>22 Mei 2017</v>
          </cell>
          <cell r="C394" t="str">
            <v>ANNA AFIF APRIAN</v>
          </cell>
          <cell r="D394" t="str">
            <v>F1B012013</v>
          </cell>
          <cell r="E394" t="str">
            <v>Analisa Kinerja Sistem Orthogonal Frequency Division Multiplexing (OFDM) PADA Kanal AWGN dan Rayleigh dengan Modulasi M-QAM dan M-PSK Berbasis Matlab Simulink</v>
          </cell>
          <cell r="F394" t="str">
            <v>Sudi M. Al Sasongko, S.T., M.T.</v>
          </cell>
          <cell r="G394" t="str">
            <v>Bulkis Kanata, S.T., M.T.</v>
          </cell>
          <cell r="H394" t="str">
            <v>Abdullah Zainuddin, S.T., M.T.</v>
          </cell>
          <cell r="I394" t="str">
            <v>Muhamad Syamsu Iqbal, S.T., M.T., Ph.D.</v>
          </cell>
          <cell r="J394" t="str">
            <v>Made Sutha Yadnya, S.T., M.T.</v>
          </cell>
          <cell r="K394" t="str">
            <v>Rabu</v>
          </cell>
          <cell r="L394">
            <v>42879</v>
          </cell>
          <cell r="M394" t="str">
            <v>11.30-13.30</v>
          </cell>
          <cell r="N394" t="str">
            <v>Lab. Telekomunikasi</v>
          </cell>
          <cell r="O394">
            <v>340</v>
          </cell>
          <cell r="Q394">
            <v>6</v>
          </cell>
          <cell r="R394">
            <v>21</v>
          </cell>
          <cell r="S394">
            <v>15</v>
          </cell>
          <cell r="T394">
            <v>18</v>
          </cell>
          <cell r="U394">
            <v>19</v>
          </cell>
        </row>
        <row r="395">
          <cell r="A395">
            <v>391</v>
          </cell>
          <cell r="B395" t="str">
            <v>23 Mei 2017</v>
          </cell>
          <cell r="C395" t="str">
            <v>ZAENUL ILHAM</v>
          </cell>
          <cell r="D395" t="str">
            <v>F1B010024</v>
          </cell>
          <cell r="E395" t="str">
            <v>Perancangan Pengalih Catu Daya Otomatis antara PLN - Sistem Fotovoltaik Berbasis Mikrokontroler 328</v>
          </cell>
          <cell r="F395" t="str">
            <v>Abdul Natsir, S.T., M.T.</v>
          </cell>
          <cell r="G395" t="str">
            <v>I Made Ari Nrartha, S.T., M.T.</v>
          </cell>
          <cell r="H395" t="str">
            <v>Sultan, S.T., M.T.</v>
          </cell>
          <cell r="I395" t="str">
            <v>Paniran, S.T., M.T.</v>
          </cell>
          <cell r="J395" t="str">
            <v>I Ketut Wiryajati, S.T., M.T.</v>
          </cell>
          <cell r="K395" t="str">
            <v>Jum'at</v>
          </cell>
          <cell r="L395">
            <v>42881</v>
          </cell>
          <cell r="M395" t="str">
            <v>08.00-10.00</v>
          </cell>
          <cell r="N395" t="str">
            <v>Lab. Sistem Tenaga</v>
          </cell>
          <cell r="O395">
            <v>646</v>
          </cell>
          <cell r="Q395">
            <v>14</v>
          </cell>
          <cell r="R395">
            <v>25</v>
          </cell>
          <cell r="S395">
            <v>5</v>
          </cell>
          <cell r="T395">
            <v>28</v>
          </cell>
          <cell r="U395">
            <v>3</v>
          </cell>
        </row>
        <row r="396">
          <cell r="A396">
            <v>392</v>
          </cell>
          <cell r="B396" t="str">
            <v>23 Mei 2017</v>
          </cell>
          <cell r="C396" t="str">
            <v>DANANG M ARIEF S P</v>
          </cell>
          <cell r="D396" t="str">
            <v>F1B110063</v>
          </cell>
          <cell r="E396" t="str">
            <v>Sistem Kontrol Turbin Angin Tipe Horizontal pada Pembangkit Listrik Tenaga Bayu Skala Kecil Berbasis Arduino</v>
          </cell>
          <cell r="F396" t="str">
            <v>Syafarudin Ch, S.T., M.T.</v>
          </cell>
          <cell r="G396" t="str">
            <v>Abdul Natsir, S.T., M.T.</v>
          </cell>
          <cell r="H396" t="str">
            <v>Supriono, S.T., M.T.</v>
          </cell>
          <cell r="I396" t="str">
            <v>I Nyoman Wahyu S., S.T., MSc., Ph.D.</v>
          </cell>
          <cell r="J396" t="str">
            <v>Paniran, S.T., M.T.</v>
          </cell>
          <cell r="K396" t="str">
            <v>Jum'at</v>
          </cell>
          <cell r="L396">
            <v>42881</v>
          </cell>
          <cell r="M396" t="str">
            <v>14.30-16.30</v>
          </cell>
          <cell r="N396" t="str">
            <v>Lab. Sistem Tenaga</v>
          </cell>
          <cell r="O396">
            <v>647</v>
          </cell>
          <cell r="Q396">
            <v>4</v>
          </cell>
          <cell r="R396">
            <v>14</v>
          </cell>
          <cell r="S396">
            <v>29</v>
          </cell>
          <cell r="T396">
            <v>8</v>
          </cell>
          <cell r="U396">
            <v>28</v>
          </cell>
        </row>
        <row r="397">
          <cell r="A397">
            <v>393</v>
          </cell>
          <cell r="B397" t="str">
            <v>3 Juni 2017</v>
          </cell>
          <cell r="C397" t="str">
            <v>DIDIN JANUWARDI</v>
          </cell>
          <cell r="D397" t="str">
            <v>F1B112015</v>
          </cell>
          <cell r="E397" t="str">
            <v>Koordinasi Setting Rele Proteksi pada Transformator 60 MVA di Gardu Induk Ampenan</v>
          </cell>
          <cell r="F397" t="str">
            <v>Supriyatna, S.T., M.T.</v>
          </cell>
          <cell r="G397" t="str">
            <v>Supriono, S.T., M.T.</v>
          </cell>
          <cell r="H397" t="str">
            <v>I Made Ari Nrartha, S.T., M.T.</v>
          </cell>
          <cell r="I397" t="str">
            <v>Dr.rer.nat. Teti Zubaidah, S.T., M.T.</v>
          </cell>
          <cell r="J397" t="str">
            <v>Ni Made Seniari, S.T., M.T.</v>
          </cell>
          <cell r="K397" t="str">
            <v>Kamis</v>
          </cell>
          <cell r="L397">
            <v>42894</v>
          </cell>
          <cell r="M397" t="str">
            <v>13.00-15.00</v>
          </cell>
          <cell r="N397" t="str">
            <v>Lab. Sistem Tenaga</v>
          </cell>
          <cell r="O397">
            <v>662</v>
          </cell>
          <cell r="Q397">
            <v>2</v>
          </cell>
          <cell r="R397">
            <v>29</v>
          </cell>
          <cell r="S397">
            <v>25</v>
          </cell>
          <cell r="T397">
            <v>22</v>
          </cell>
          <cell r="U397">
            <v>1</v>
          </cell>
        </row>
        <row r="398">
          <cell r="A398">
            <v>394</v>
          </cell>
          <cell r="B398" t="str">
            <v>6 Juni 2017</v>
          </cell>
          <cell r="C398" t="str">
            <v>HAMDAHURRAHMAN</v>
          </cell>
          <cell r="D398" t="str">
            <v>F1B111022</v>
          </cell>
          <cell r="E398" t="str">
            <v>Pengukuran dan Analisis Unjuk Kerja (Performance) Layanan Suara Jaringan 3G WCDMA Investigation di Kota Mataram</v>
          </cell>
          <cell r="F398" t="str">
            <v>Abdullah Zainuddin, S.T., M.T.</v>
          </cell>
          <cell r="G398" t="str">
            <v>Sudi M. Al Sasongko, S.T., M.T.</v>
          </cell>
          <cell r="H398" t="str">
            <v>Suthami Ariessaputra, S.T., M.Eng.</v>
          </cell>
          <cell r="I398" t="str">
            <v>Cahyo Mustiko O. M., S.T., MSc., Ph.D.</v>
          </cell>
          <cell r="J398" t="str">
            <v>Muhamad Syamsu Iqbal, S.T., M.T., Ph.D.</v>
          </cell>
          <cell r="K398" t="str">
            <v>Sabtu</v>
          </cell>
          <cell r="L398">
            <v>42896</v>
          </cell>
          <cell r="M398" t="str">
            <v>08.00-10.00</v>
          </cell>
          <cell r="N398" t="str">
            <v>Lab. Telkom</v>
          </cell>
          <cell r="O398">
            <v>656</v>
          </cell>
          <cell r="Q398">
            <v>15</v>
          </cell>
          <cell r="R398">
            <v>6</v>
          </cell>
          <cell r="S398">
            <v>42</v>
          </cell>
          <cell r="T398">
            <v>9</v>
          </cell>
          <cell r="U398">
            <v>18</v>
          </cell>
        </row>
        <row r="399">
          <cell r="A399">
            <v>395</v>
          </cell>
          <cell r="B399" t="str">
            <v>8 Juni 2017</v>
          </cell>
          <cell r="C399" t="str">
            <v>YULI HARTINI</v>
          </cell>
          <cell r="D399" t="str">
            <v>F1B211082</v>
          </cell>
          <cell r="E399" t="str">
            <v>Penentuan Lokasi Gangguan pada Jaringan Distribusi Radial Menggunakan Metode Berbasis Impedansi</v>
          </cell>
          <cell r="F399" t="str">
            <v>Supriyatna, S.T., M.T.</v>
          </cell>
          <cell r="G399" t="str">
            <v>I Made Ari Nrartha, S.T., M.T.</v>
          </cell>
          <cell r="H399" t="str">
            <v>Agung Budi Muljono, S.T., M.T.</v>
          </cell>
          <cell r="I399" t="str">
            <v>Sabar Nababan, S.T., M.T.</v>
          </cell>
          <cell r="J399" t="e">
            <v>#N/A</v>
          </cell>
          <cell r="K399" t="str">
            <v>Sabtu</v>
          </cell>
          <cell r="L399">
            <v>42896</v>
          </cell>
          <cell r="M399" t="str">
            <v>10.30-12.30</v>
          </cell>
          <cell r="N399" t="str">
            <v>Lab. Sistem Tenaga</v>
          </cell>
          <cell r="O399">
            <v>664</v>
          </cell>
          <cell r="Q399">
            <v>2</v>
          </cell>
          <cell r="R399">
            <v>25</v>
          </cell>
          <cell r="S399">
            <v>13</v>
          </cell>
          <cell r="T399">
            <v>31</v>
          </cell>
        </row>
        <row r="400">
          <cell r="A400">
            <v>396</v>
          </cell>
          <cell r="B400" t="str">
            <v>8 Juni 2017</v>
          </cell>
          <cell r="C400" t="str">
            <v>RIZKA HAFINATUNNISA</v>
          </cell>
          <cell r="D400" t="str">
            <v>F1B010092</v>
          </cell>
          <cell r="E400" t="str">
            <v>Rancang Bangun Robot Manipulator Kartesian yang Diimplementasikan pada Industri Minuman Siap Saji</v>
          </cell>
          <cell r="F400" t="str">
            <v>Paniran, S.T., M.T.</v>
          </cell>
          <cell r="G400" t="str">
            <v>Syafarudin Ch, S.T., M.T.</v>
          </cell>
          <cell r="H400" t="str">
            <v>I Made Budi Suksmadana, S.T., M.T.</v>
          </cell>
          <cell r="I400" t="str">
            <v>Budi Darmawan, S.T., M.Eng.</v>
          </cell>
          <cell r="J400" t="str">
            <v>Muhamad Irwan, S.T., M.T.</v>
          </cell>
          <cell r="K400" t="str">
            <v>Rabu</v>
          </cell>
          <cell r="L400">
            <v>42900</v>
          </cell>
          <cell r="M400" t="str">
            <v>10.50-12.50</v>
          </cell>
          <cell r="N400" t="str">
            <v>Lab. Elka &amp; Digital</v>
          </cell>
          <cell r="O400">
            <v>665</v>
          </cell>
          <cell r="Q400">
            <v>28</v>
          </cell>
          <cell r="R400">
            <v>4</v>
          </cell>
          <cell r="S400">
            <v>24</v>
          </cell>
          <cell r="T400">
            <v>43</v>
          </cell>
          <cell r="U400">
            <v>39</v>
          </cell>
        </row>
        <row r="401">
          <cell r="A401">
            <v>397</v>
          </cell>
          <cell r="B401" t="str">
            <v>13 Juni 2017</v>
          </cell>
          <cell r="C401" t="str">
            <v>SITI NURUL FATIHATUN</v>
          </cell>
          <cell r="D401" t="str">
            <v>F1B011080</v>
          </cell>
          <cell r="E401" t="str">
            <v>Analisis Quality of Service (QoS) Video Streaming pada Jaringan W-LAN Standar 802.11/n Untuk Kondisi LOS dan NLOS</v>
          </cell>
          <cell r="F401" t="str">
            <v>Abdullah Zainuddin, S.T., M.T.</v>
          </cell>
          <cell r="G401" t="str">
            <v>Suthami Ariessaputra, S.T., M.Eng.</v>
          </cell>
          <cell r="H401" t="str">
            <v>Muhamad Syamsu Iqbal, S.T., M.T., Ph.D.</v>
          </cell>
          <cell r="I401" t="str">
            <v>A. Sjamsjiar Rachman, S.T., M.T.</v>
          </cell>
          <cell r="J401" t="e">
            <v>#N/A</v>
          </cell>
          <cell r="K401" t="str">
            <v>Rabu</v>
          </cell>
          <cell r="L401">
            <v>42900</v>
          </cell>
          <cell r="M401" t="str">
            <v>14.00-16.00</v>
          </cell>
          <cell r="N401" t="str">
            <v>Lab. Telkom</v>
          </cell>
          <cell r="O401">
            <v>681</v>
          </cell>
          <cell r="Q401">
            <v>15</v>
          </cell>
          <cell r="R401">
            <v>42</v>
          </cell>
          <cell r="S401">
            <v>18</v>
          </cell>
          <cell r="T401">
            <v>17</v>
          </cell>
        </row>
        <row r="402">
          <cell r="A402">
            <v>398</v>
          </cell>
          <cell r="B402" t="str">
            <v>13 Juni 2017</v>
          </cell>
          <cell r="C402" t="str">
            <v>ROSMAENI AGUSTINA</v>
          </cell>
          <cell r="D402" t="str">
            <v>F1B011074</v>
          </cell>
          <cell r="E402" t="str">
            <v>Analisa Jinerja Jaringan Internet Berbasis High Speed Packet Access (HSPA) pada Jaringan Indosat di Wilayah Mataram</v>
          </cell>
          <cell r="F402" t="str">
            <v>Abdullah Zainuddin, S.T., M.T.</v>
          </cell>
          <cell r="G402" t="str">
            <v>Suthami Ariessaputra, S.T., M.Eng.</v>
          </cell>
          <cell r="H402" t="str">
            <v>Sudi M. Al Sasongko, S.T., M.T.</v>
          </cell>
          <cell r="I402" t="str">
            <v>Made Sutha Yadnya, S.T., M.T.</v>
          </cell>
          <cell r="J402" t="e">
            <v>#N/A</v>
          </cell>
          <cell r="K402" t="str">
            <v>Sabtu</v>
          </cell>
          <cell r="L402">
            <v>42903</v>
          </cell>
          <cell r="M402" t="str">
            <v>08.00-10.00</v>
          </cell>
          <cell r="N402" t="str">
            <v>Lab. Telkom</v>
          </cell>
          <cell r="O402">
            <v>682</v>
          </cell>
          <cell r="Q402">
            <v>15</v>
          </cell>
          <cell r="R402">
            <v>42</v>
          </cell>
          <cell r="S402">
            <v>6</v>
          </cell>
          <cell r="T402">
            <v>19</v>
          </cell>
        </row>
        <row r="403">
          <cell r="A403">
            <v>399</v>
          </cell>
          <cell r="B403" t="str">
            <v>14 Juni 2017</v>
          </cell>
          <cell r="C403" t="str">
            <v>NITA MAULINA</v>
          </cell>
          <cell r="D403" t="str">
            <v>F1B012072</v>
          </cell>
          <cell r="E403" t="str">
            <v>Aplikasi Sistem Pendukung Keputusan untuk Menentukan Penerima Beasiswa (PPA, BBP-PPA) dan Mawapres Berbasis Web dengan Metode Fuzzy TSK (Studi Kasus Fakultas Teknik Universitas Mataram)</v>
          </cell>
          <cell r="F403" t="str">
            <v>Giri Wahyu Wiriasto, S.T., M.T.</v>
          </cell>
          <cell r="G403" t="str">
            <v>Suthami Ariessaputra, S.T., M.Eng.</v>
          </cell>
          <cell r="H403" t="str">
            <v>Lalu A. Syamsul Irfan A., S.T., M.Eng.</v>
          </cell>
          <cell r="I403" t="str">
            <v>Budi Darmawan, S.T., M.Eng.</v>
          </cell>
          <cell r="J403" t="str">
            <v>A. Sjamsjiar Rachman, S.T., M.T.</v>
          </cell>
          <cell r="K403" t="str">
            <v>Kamis</v>
          </cell>
          <cell r="L403">
            <v>42901</v>
          </cell>
          <cell r="M403" t="str">
            <v>09.30-11.30</v>
          </cell>
          <cell r="N403" t="str">
            <v>Lab. Jaringan Komputer</v>
          </cell>
          <cell r="O403">
            <v>683</v>
          </cell>
          <cell r="Q403">
            <v>41</v>
          </cell>
          <cell r="R403">
            <v>42</v>
          </cell>
          <cell r="S403">
            <v>40</v>
          </cell>
          <cell r="T403">
            <v>43</v>
          </cell>
          <cell r="U403">
            <v>17</v>
          </cell>
        </row>
        <row r="404">
          <cell r="A404">
            <v>400</v>
          </cell>
          <cell r="B404" t="str">
            <v>19 Juni 2017</v>
          </cell>
          <cell r="C404" t="str">
            <v>ULLY CAHYATI</v>
          </cell>
          <cell r="D404" t="str">
            <v>F1B111083</v>
          </cell>
          <cell r="E404" t="str">
            <v>Pengukuran Kinerja Kuat Sinyal 4G pada Kawasan Penghalang Tinggi di Daerah Urban (Studi Kasus : Hotel Tulip Mataram)</v>
          </cell>
          <cell r="F404" t="str">
            <v>Made Sutha Yadnya, S.T., M.T.</v>
          </cell>
          <cell r="G404" t="str">
            <v>Sudi M. Al Sasongko, S.T., M.T.</v>
          </cell>
          <cell r="H404" t="str">
            <v>Djul Fikry  Budiman, S.T., M.T.</v>
          </cell>
          <cell r="I404" t="str">
            <v>Abdullah Zainuddin, S.T., M.T.</v>
          </cell>
          <cell r="J404" t="e">
            <v>#N/A</v>
          </cell>
          <cell r="K404" t="str">
            <v>Rabu</v>
          </cell>
          <cell r="L404">
            <v>42907</v>
          </cell>
          <cell r="M404" t="str">
            <v>13.00-15.00</v>
          </cell>
          <cell r="N404" t="str">
            <v>Lab. Telkom</v>
          </cell>
          <cell r="O404">
            <v>692</v>
          </cell>
          <cell r="Q404">
            <v>19</v>
          </cell>
          <cell r="R404">
            <v>6</v>
          </cell>
          <cell r="S404">
            <v>35</v>
          </cell>
          <cell r="T404">
            <v>15</v>
          </cell>
        </row>
        <row r="405">
          <cell r="A405">
            <v>401</v>
          </cell>
          <cell r="B405" t="str">
            <v>19 Juni 2017</v>
          </cell>
          <cell r="C405" t="str">
            <v>Pahrurrozi</v>
          </cell>
          <cell r="D405" t="str">
            <v>F1B012075</v>
          </cell>
          <cell r="E405" t="str">
            <v>Optimasi Antena Grid 2,4 GHz Menggunakan Model Reflektor Grid dan Feed Antena Yagi</v>
          </cell>
          <cell r="F405" t="str">
            <v>Cahyo Mustiko O. M., S.T., MSc., Ph.D.</v>
          </cell>
          <cell r="G405" t="str">
            <v>Suthami Ariessaputra, S.T., M.Eng.</v>
          </cell>
          <cell r="H405" t="str">
            <v>Sudi M. Al Sasongko, S.T., M.T.</v>
          </cell>
          <cell r="I405" t="str">
            <v>Made Sutha Yadnya, S.T., M.T.</v>
          </cell>
          <cell r="J405" t="str">
            <v>Djul Fikry  Budiman, S.T., M.T.</v>
          </cell>
          <cell r="K405" t="str">
            <v>Selasa</v>
          </cell>
          <cell r="L405">
            <v>42906</v>
          </cell>
          <cell r="M405" t="str">
            <v>13.00-15.00</v>
          </cell>
          <cell r="N405" t="str">
            <v>Lab. Telkom</v>
          </cell>
          <cell r="O405">
            <v>691</v>
          </cell>
          <cell r="Q405">
            <v>9</v>
          </cell>
          <cell r="R405">
            <v>42</v>
          </cell>
          <cell r="S405">
            <v>6</v>
          </cell>
          <cell r="T405">
            <v>19</v>
          </cell>
          <cell r="U405">
            <v>35</v>
          </cell>
        </row>
        <row r="406">
          <cell r="A406">
            <v>402</v>
          </cell>
          <cell r="B406" t="str">
            <v>10 Juli 2017</v>
          </cell>
          <cell r="C406" t="str">
            <v>ARSWENDI PRAYUDA</v>
          </cell>
          <cell r="D406" t="str">
            <v>F1B010006</v>
          </cell>
          <cell r="E406" t="str">
            <v>Deteksi Keretakan Tulang Menggunakan Gradient Mortologi Berbasis Segmentasi Citra</v>
          </cell>
          <cell r="F406" t="str">
            <v>Dr. Rismon H. Sianipar, S.T., M.Eng.</v>
          </cell>
          <cell r="G406" t="str">
            <v>Muhamad Irwan, S.T., M.T.</v>
          </cell>
          <cell r="H406" t="str">
            <v>Lalu A. Syamsul Irfan A., S.T., M.Eng.</v>
          </cell>
          <cell r="I406" t="str">
            <v>Budi Darmawan, S.T., M.Eng.</v>
          </cell>
          <cell r="J406" t="e">
            <v>#N/A</v>
          </cell>
          <cell r="K406" t="str">
            <v>Jum'at</v>
          </cell>
          <cell r="L406">
            <v>42930</v>
          </cell>
          <cell r="M406" t="str">
            <v>08.00-10.00</v>
          </cell>
          <cell r="N406" t="str">
            <v>Lab. Jaringan Komputer</v>
          </cell>
          <cell r="O406">
            <v>719</v>
          </cell>
          <cell r="Q406">
            <v>33</v>
          </cell>
          <cell r="R406">
            <v>39</v>
          </cell>
          <cell r="S406">
            <v>40</v>
          </cell>
          <cell r="T406">
            <v>43</v>
          </cell>
        </row>
        <row r="407">
          <cell r="A407">
            <v>403</v>
          </cell>
          <cell r="B407" t="str">
            <v>15 Juli 2017</v>
          </cell>
          <cell r="C407" t="str">
            <v>MUHAMAD TAUFIK</v>
          </cell>
          <cell r="D407" t="str">
            <v>F1B010074</v>
          </cell>
          <cell r="E407" t="str">
            <v>Studi Komparatif Tapis Invers, Tapis Wiener, Dekonvolusi Buta dan Algoritma Lucy-Richardson</v>
          </cell>
          <cell r="F407" t="str">
            <v>Dr. Rismon H. Sianipar, S.T., M.Eng.</v>
          </cell>
          <cell r="G407" t="str">
            <v>Muhamad Irwan, S.T., M.T.</v>
          </cell>
          <cell r="H407" t="str">
            <v>I Made Budi Suksmadana, S.T., M.T.</v>
          </cell>
          <cell r="I407" t="str">
            <v>Giri Wahyu Wiriasto, S.T., M.T.</v>
          </cell>
          <cell r="J407" t="str">
            <v>Djul Fikry  Budiman, S.T., M.T.</v>
          </cell>
          <cell r="K407" t="str">
            <v>Selasa</v>
          </cell>
          <cell r="L407">
            <v>42934</v>
          </cell>
          <cell r="M407" t="str">
            <v>10.30-12.30</v>
          </cell>
          <cell r="N407" t="str">
            <v>Lab. Jaringan Komputer</v>
          </cell>
          <cell r="O407">
            <v>735</v>
          </cell>
          <cell r="Q407">
            <v>33</v>
          </cell>
          <cell r="R407">
            <v>39</v>
          </cell>
          <cell r="S407">
            <v>24</v>
          </cell>
          <cell r="T407">
            <v>41</v>
          </cell>
          <cell r="U407">
            <v>35</v>
          </cell>
        </row>
        <row r="408">
          <cell r="A408">
            <v>404</v>
          </cell>
          <cell r="B408" t="str">
            <v>15 Juli 2017</v>
          </cell>
          <cell r="C408" t="str">
            <v>HULAIPI</v>
          </cell>
          <cell r="D408" t="str">
            <v>F1B111024</v>
          </cell>
          <cell r="E408" t="str">
            <v>Rancang Bangun PID Kontroller Pada Kesetimbangan Pendulum  Terbalik (Inverted Pendulum) Berbasis Arduino Uno</v>
          </cell>
          <cell r="F408" t="str">
            <v>Syafarudin Ch, S.T., M.T.</v>
          </cell>
          <cell r="G408" t="str">
            <v>I Made Budi Suksmadana, S.T., M.T.</v>
          </cell>
          <cell r="H408" t="str">
            <v>I Nyoman Wahyu S., S.T., MSc., Ph.D.</v>
          </cell>
          <cell r="I408" t="str">
            <v>Supriono, S.T., M.T.</v>
          </cell>
          <cell r="J408" t="str">
            <v>I Ketut Wiryajati, S.T., M.T.</v>
          </cell>
          <cell r="K408" t="str">
            <v>Rabu</v>
          </cell>
          <cell r="L408">
            <v>42935</v>
          </cell>
          <cell r="M408" t="str">
            <v>08.00-10.00</v>
          </cell>
          <cell r="N408" t="str">
            <v>Lab. Sistem Tenaga</v>
          </cell>
          <cell r="O408">
            <v>736</v>
          </cell>
          <cell r="Q408">
            <v>4</v>
          </cell>
          <cell r="R408">
            <v>24</v>
          </cell>
          <cell r="S408">
            <v>8</v>
          </cell>
          <cell r="T408">
            <v>29</v>
          </cell>
          <cell r="U408">
            <v>3</v>
          </cell>
        </row>
        <row r="409">
          <cell r="A409">
            <v>405</v>
          </cell>
          <cell r="B409" t="str">
            <v>15 Juli 2017</v>
          </cell>
          <cell r="C409" t="str">
            <v>MUHAMMAD TAUFIQ ALVIAN</v>
          </cell>
          <cell r="D409" t="str">
            <v>F1B111056</v>
          </cell>
          <cell r="E409" t="str">
            <v>Fusi Citra Berbasis Transformasi Wavelet Diskret Menggunakan PCA (Principal Component Analysis)</v>
          </cell>
          <cell r="F409" t="str">
            <v>Dr. Rismon H. Sianipar, S.T., M.Eng.</v>
          </cell>
          <cell r="G409" t="str">
            <v>Muhamad Irwan, S.T., M.T.</v>
          </cell>
          <cell r="H409" t="str">
            <v>Bulkis Kanata, S.T., M.T.</v>
          </cell>
          <cell r="I409" t="str">
            <v>Syafarudin Ch, S.T., M.T.</v>
          </cell>
          <cell r="J409" t="str">
            <v>I Made Budi Suksmadana, S.T., M.T.</v>
          </cell>
          <cell r="K409" t="str">
            <v>Rabu</v>
          </cell>
          <cell r="L409">
            <v>42935</v>
          </cell>
          <cell r="M409" t="str">
            <v>10.30-12.30</v>
          </cell>
          <cell r="N409" t="str">
            <v>Lab. Jaringan Komputer</v>
          </cell>
          <cell r="O409">
            <v>737</v>
          </cell>
          <cell r="Q409">
            <v>33</v>
          </cell>
          <cell r="R409">
            <v>39</v>
          </cell>
          <cell r="S409">
            <v>21</v>
          </cell>
          <cell r="T409">
            <v>4</v>
          </cell>
          <cell r="U409">
            <v>24</v>
          </cell>
        </row>
        <row r="410">
          <cell r="A410">
            <v>406</v>
          </cell>
          <cell r="B410" t="str">
            <v>17 Juli 2017</v>
          </cell>
          <cell r="C410" t="str">
            <v>M FEBRIANSYAH FADLI</v>
          </cell>
          <cell r="D410" t="str">
            <v>F1B111043</v>
          </cell>
          <cell r="E410" t="str">
            <v>Analisis Aliran Daya dan Hubung Singkat dengan Interkoneksi PLTS Labangka pada Sistem Kelistrikan Sumbawa</v>
          </cell>
          <cell r="F410" t="str">
            <v>Supriono, S.T., M.T.</v>
          </cell>
          <cell r="G410" t="str">
            <v>Abdul Natsir, S.T., M.T.</v>
          </cell>
          <cell r="H410" t="str">
            <v>Agung Budi Muljono, S.T., M.T.</v>
          </cell>
          <cell r="I410" t="str">
            <v>Supriyatna, S.T., M.T.</v>
          </cell>
          <cell r="J410" t="str">
            <v>Sultan, S.T., M.T.</v>
          </cell>
          <cell r="K410" t="str">
            <v>Jum'at</v>
          </cell>
          <cell r="L410">
            <v>42937</v>
          </cell>
          <cell r="M410" t="str">
            <v>08.00-10.00</v>
          </cell>
          <cell r="N410" t="str">
            <v>Lab. Sistem Tenaga</v>
          </cell>
          <cell r="O410">
            <v>742</v>
          </cell>
          <cell r="Q410">
            <v>29</v>
          </cell>
          <cell r="R410">
            <v>14</v>
          </cell>
          <cell r="S410">
            <v>13</v>
          </cell>
          <cell r="T410">
            <v>2</v>
          </cell>
          <cell r="U410">
            <v>5</v>
          </cell>
        </row>
        <row r="411">
          <cell r="A411">
            <v>407</v>
          </cell>
          <cell r="B411" t="str">
            <v>17 Juli 2017</v>
          </cell>
          <cell r="C411" t="str">
            <v>SANDY FEBRIAN R</v>
          </cell>
          <cell r="D411" t="str">
            <v>F1B012087</v>
          </cell>
          <cell r="E411" t="str">
            <v>Perbandingan Kinerja Protokol Routing DSDV, DSR dan AODV pada Jaringan Mobile AD HOC dengan Menggunakan NS-2</v>
          </cell>
          <cell r="F411" t="str">
            <v>Muhamad Syamsu Iqbal, S.T., M.T., Ph.D.</v>
          </cell>
          <cell r="G411" t="str">
            <v>A. Sjamsjiar Rachman, S.T., M.T.</v>
          </cell>
          <cell r="H411" t="str">
            <v>Abdullah Zainuddin, S.T., M.T.</v>
          </cell>
          <cell r="I411" t="str">
            <v>Made Sutha Yadnya, S.T., M.T.</v>
          </cell>
          <cell r="J411" t="str">
            <v>Cahyo Mustiko O. M., S.T., MSc., Ph.D.</v>
          </cell>
          <cell r="K411" t="str">
            <v>Jum'at</v>
          </cell>
          <cell r="L411">
            <v>42937</v>
          </cell>
          <cell r="M411" t="str">
            <v>08.00-10.00</v>
          </cell>
          <cell r="N411" t="str">
            <v>Lab. Telekomunikasi</v>
          </cell>
          <cell r="O411">
            <v>743</v>
          </cell>
          <cell r="Q411">
            <v>18</v>
          </cell>
          <cell r="R411">
            <v>17</v>
          </cell>
          <cell r="S411">
            <v>15</v>
          </cell>
          <cell r="T411">
            <v>19</v>
          </cell>
          <cell r="U411">
            <v>9</v>
          </cell>
        </row>
        <row r="412">
          <cell r="A412">
            <v>408</v>
          </cell>
          <cell r="B412" t="str">
            <v>17 Juli 2017</v>
          </cell>
          <cell r="C412" t="str">
            <v>ALMUROZY MURSIDAN</v>
          </cell>
          <cell r="D412" t="str">
            <v>F1B011009</v>
          </cell>
          <cell r="E412" t="str">
            <v>Analisa Perbandingan Quality of Service (QOS) pada Pengukuran Kinerja Layanan Data Internet Jaringan 3G UMTS Menggunakan TEMS Investigation</v>
          </cell>
          <cell r="F412" t="str">
            <v>Abdullah Zainuddin, S.T., M.T.</v>
          </cell>
          <cell r="G412" t="str">
            <v>Muhamad Syamsu Iqbal, S.T., M.T., Ph.D.</v>
          </cell>
          <cell r="H412" t="str">
            <v>Cahyo Mustiko O. M., S.T., MSc., Ph.D.</v>
          </cell>
          <cell r="I412" t="str">
            <v>Made Sutha Yadnya, S.T., M.T.</v>
          </cell>
          <cell r="J412" t="str">
            <v>Djul Fikry  Budiman, S.T., M.T.</v>
          </cell>
          <cell r="K412" t="str">
            <v>Sabtu</v>
          </cell>
          <cell r="L412">
            <v>42938</v>
          </cell>
          <cell r="M412" t="str">
            <v>08.00-10.00</v>
          </cell>
          <cell r="N412" t="str">
            <v>Lab. Telekomunikasi</v>
          </cell>
          <cell r="O412">
            <v>744</v>
          </cell>
          <cell r="Q412">
            <v>15</v>
          </cell>
          <cell r="R412">
            <v>18</v>
          </cell>
          <cell r="S412">
            <v>9</v>
          </cell>
          <cell r="T412">
            <v>19</v>
          </cell>
          <cell r="U412">
            <v>35</v>
          </cell>
        </row>
        <row r="413">
          <cell r="A413">
            <v>409</v>
          </cell>
          <cell r="B413" t="str">
            <v>17 Juli 2017</v>
          </cell>
          <cell r="C413" t="str">
            <v>KHAIRUL ANAM</v>
          </cell>
          <cell r="D413" t="str">
            <v>F1B110077</v>
          </cell>
          <cell r="E413" t="str">
            <v>Rancang Bangun Mesin Air Isi Ulang Berbasisi Modul Arduino Uno</v>
          </cell>
          <cell r="F413" t="str">
            <v>Syafarudin Ch, S.T., M.T.</v>
          </cell>
          <cell r="G413" t="str">
            <v>Abdullah Zainuddin, S.T., M.T.</v>
          </cell>
          <cell r="H413" t="str">
            <v>Paniran, S.T., M.T.</v>
          </cell>
          <cell r="I413" t="str">
            <v>Budi Darmawan, S.T., M.Eng.</v>
          </cell>
          <cell r="J413" t="str">
            <v>I Made Ari Nrartha, S.T., M.T.</v>
          </cell>
          <cell r="K413" t="str">
            <v>Sabtu</v>
          </cell>
          <cell r="L413">
            <v>42938</v>
          </cell>
          <cell r="M413" t="str">
            <v>10.30-12.30</v>
          </cell>
          <cell r="N413" t="str">
            <v>Lab. Sistem Tenaga</v>
          </cell>
          <cell r="O413">
            <v>745</v>
          </cell>
          <cell r="Q413">
            <v>4</v>
          </cell>
          <cell r="R413">
            <v>15</v>
          </cell>
          <cell r="S413">
            <v>28</v>
          </cell>
          <cell r="T413">
            <v>43</v>
          </cell>
          <cell r="U413">
            <v>25</v>
          </cell>
        </row>
        <row r="414">
          <cell r="A414">
            <v>410</v>
          </cell>
          <cell r="B414" t="str">
            <v>25 Juli 2017</v>
          </cell>
          <cell r="C414" t="str">
            <v>FILDZAH AZZYATI</v>
          </cell>
          <cell r="D414" t="str">
            <v>F1B013028</v>
          </cell>
          <cell r="E414" t="str">
            <v>Analisa Perbandingan Nilai Impedansi Pentanahan Berdasarkan Kedalaman Grounding dengan Three Point Methode</v>
          </cell>
          <cell r="F414" t="str">
            <v>Ni Made Seniari, S.T., M.T.</v>
          </cell>
          <cell r="G414" t="str">
            <v>Ida Bagus Fery Citarsa, S.T., M.T.</v>
          </cell>
          <cell r="H414" t="str">
            <v>Supriyatna, S.T., M.T.</v>
          </cell>
          <cell r="I414" t="str">
            <v>Dr.rer.nat. Teti Zubaidah, S.T., M.T.</v>
          </cell>
          <cell r="J414" t="str">
            <v>Sabar Nababan, S.T., M.T.</v>
          </cell>
          <cell r="K414" t="str">
            <v>Jum'at</v>
          </cell>
          <cell r="L414">
            <v>42944</v>
          </cell>
          <cell r="M414" t="str">
            <v>08.00-10.00</v>
          </cell>
          <cell r="N414" t="str">
            <v>Lab. Sistem Tenaga</v>
          </cell>
          <cell r="O414">
            <v>792</v>
          </cell>
          <cell r="Q414">
            <v>1</v>
          </cell>
          <cell r="R414">
            <v>12</v>
          </cell>
          <cell r="S414">
            <v>2</v>
          </cell>
          <cell r="T414">
            <v>22</v>
          </cell>
          <cell r="U414">
            <v>31</v>
          </cell>
        </row>
        <row r="415">
          <cell r="A415">
            <v>411</v>
          </cell>
          <cell r="B415" t="str">
            <v>25 Juli 2017</v>
          </cell>
          <cell r="C415" t="str">
            <v>RADIMAS DHAWNIEL P</v>
          </cell>
          <cell r="D415" t="str">
            <v>F1B110034</v>
          </cell>
          <cell r="E415" t="str">
            <v>Implementasi Load Balancing Web Server</v>
          </cell>
          <cell r="F415" t="str">
            <v>Lalu A. Syamsul Irfan A., S.T., M.Eng.</v>
          </cell>
          <cell r="G415" t="str">
            <v>Giri Wahyu Wiriasto, S.T., M.T.</v>
          </cell>
          <cell r="H415" t="str">
            <v>A. Sjamsjiar Rachman, S.T., M.T.</v>
          </cell>
          <cell r="I415" t="str">
            <v>I Made Budi Suksmadana, S.T., M.T.</v>
          </cell>
          <cell r="J415" t="str">
            <v>Dr. Rismon H. Sianipar, S.T., M.Eng.</v>
          </cell>
          <cell r="Q415">
            <v>40</v>
          </cell>
          <cell r="R415">
            <v>41</v>
          </cell>
          <cell r="S415">
            <v>17</v>
          </cell>
          <cell r="T415">
            <v>24</v>
          </cell>
          <cell r="U415">
            <v>33</v>
          </cell>
        </row>
        <row r="416">
          <cell r="A416">
            <v>412</v>
          </cell>
          <cell r="B416" t="str">
            <v>25 Juli 2017</v>
          </cell>
          <cell r="C416" t="str">
            <v>EKO WAHYUDI</v>
          </cell>
          <cell r="D416" t="str">
            <v>F1B010071</v>
          </cell>
          <cell r="E416" t="str">
            <v>Denoising Adaftif Berbasis Transformasi Wavelet untuk Citra Digital</v>
          </cell>
          <cell r="F416" t="str">
            <v>Dr. Rismon H. Sianipar, S.T., M.Eng.</v>
          </cell>
          <cell r="G416" t="str">
            <v>Muhamad Irwan, S.T., M.T.</v>
          </cell>
          <cell r="H416" t="str">
            <v>Paniran, S.T., M.T.</v>
          </cell>
          <cell r="I416" t="str">
            <v>I Made Budi Suksmadana, S.T., M.T.</v>
          </cell>
          <cell r="J416" t="str">
            <v>Giri Wahyu Wiriasto, S.T., M.T.</v>
          </cell>
          <cell r="K416" t="str">
            <v>Rabu</v>
          </cell>
          <cell r="L416">
            <v>42949</v>
          </cell>
          <cell r="M416" t="str">
            <v>08.00-10.00</v>
          </cell>
          <cell r="N416" t="str">
            <v>Lab. Jaringan Komputer</v>
          </cell>
          <cell r="O416">
            <v>794</v>
          </cell>
          <cell r="Q416">
            <v>33</v>
          </cell>
          <cell r="R416">
            <v>39</v>
          </cell>
          <cell r="S416">
            <v>28</v>
          </cell>
          <cell r="T416">
            <v>24</v>
          </cell>
          <cell r="U416">
            <v>41</v>
          </cell>
        </row>
        <row r="417">
          <cell r="A417">
            <v>413</v>
          </cell>
          <cell r="B417" t="str">
            <v>25 Juli 2017</v>
          </cell>
          <cell r="C417" t="str">
            <v>M AZMI NOPIANDI</v>
          </cell>
          <cell r="D417" t="str">
            <v>F1B110036</v>
          </cell>
          <cell r="E417" t="str">
            <v>Studi Kompatitif Tapis Digital Butterworth dan Ellip untuk Sinyal Audio</v>
          </cell>
          <cell r="F417" t="str">
            <v>Dr. Rismon H. Sianipar, S.T., M.Eng.</v>
          </cell>
          <cell r="G417" t="str">
            <v>Muhamad Irwan, S.T., M.T.</v>
          </cell>
          <cell r="H417" t="str">
            <v>Syafarudin Ch, S.T., M.T.</v>
          </cell>
          <cell r="I417" t="str">
            <v>Lalu A. Syamsul Irfan A., S.T., M.Eng.</v>
          </cell>
          <cell r="J417" t="e">
            <v>#N/A</v>
          </cell>
          <cell r="K417" t="str">
            <v>Jum'at</v>
          </cell>
          <cell r="L417">
            <v>42944</v>
          </cell>
          <cell r="M417" t="str">
            <v>10.00-12.00</v>
          </cell>
          <cell r="N417" t="str">
            <v>Lab. Jaringan Komputer</v>
          </cell>
          <cell r="O417">
            <v>793</v>
          </cell>
          <cell r="Q417">
            <v>33</v>
          </cell>
          <cell r="R417">
            <v>39</v>
          </cell>
          <cell r="S417">
            <v>4</v>
          </cell>
          <cell r="T417">
            <v>40</v>
          </cell>
        </row>
        <row r="418">
          <cell r="A418">
            <v>414</v>
          </cell>
          <cell r="B418" t="str">
            <v>25 Juli 2017</v>
          </cell>
          <cell r="C418" t="str">
            <v>MUHAMAD JOHAN K</v>
          </cell>
          <cell r="D418" t="str">
            <v>F1B110073</v>
          </cell>
          <cell r="E418" t="str">
            <v>Pemetaan dan Pendataan Menara Telekomunikasi di Kota Mataram Berdasarkan Aspek Ideal, Legal dan Aktual Sesuai Peraturan Menteri Komunikasi dan Informasi Nomor 3 Tahun 2008</v>
          </cell>
          <cell r="F418" t="str">
            <v>Made Sutha Yadnya, S.T., M.T.</v>
          </cell>
          <cell r="G418" t="str">
            <v>Syafarudin Ch, S.T., M.T.</v>
          </cell>
          <cell r="H418" t="str">
            <v>Muhamad Syamsu Iqbal, S.T., M.T., Ph.D.</v>
          </cell>
          <cell r="I418" t="str">
            <v>Djul Fikry  Budiman, S.T., M.T.</v>
          </cell>
          <cell r="J418" t="str">
            <v>Sudi M. Al Sasongko, S.T., M.T.</v>
          </cell>
          <cell r="K418" t="str">
            <v>Sabtu</v>
          </cell>
          <cell r="L418">
            <v>42945</v>
          </cell>
          <cell r="M418" t="str">
            <v>08.00-10.00</v>
          </cell>
          <cell r="N418" t="str">
            <v>Lab. Telkom</v>
          </cell>
          <cell r="O418">
            <v>795</v>
          </cell>
          <cell r="Q418">
            <v>19</v>
          </cell>
          <cell r="R418">
            <v>4</v>
          </cell>
          <cell r="S418">
            <v>18</v>
          </cell>
          <cell r="T418">
            <v>35</v>
          </cell>
          <cell r="U418">
            <v>6</v>
          </cell>
        </row>
        <row r="419">
          <cell r="A419">
            <v>415</v>
          </cell>
          <cell r="B419" t="str">
            <v>8 Agustus 2017</v>
          </cell>
          <cell r="C419" t="str">
            <v>RADIMAS DHAWNIEL P</v>
          </cell>
          <cell r="D419" t="str">
            <v>F1B110034</v>
          </cell>
          <cell r="E419" t="str">
            <v>Implementasi Load Balancing Web Server</v>
          </cell>
          <cell r="F419" t="str">
            <v>Lalu A. Syamsul Irfan A., S.T., M.Eng.</v>
          </cell>
          <cell r="G419" t="str">
            <v>Giri Wahyu Wiriasto, S.T., M.T.</v>
          </cell>
          <cell r="H419" t="str">
            <v>A. Sjamsjiar Rachman, S.T., M.T.</v>
          </cell>
          <cell r="I419" t="str">
            <v>I Made Budi Suksmadana, S.T., M.T.</v>
          </cell>
          <cell r="J419" t="str">
            <v>Dr. Rismon H. Sianipar, S.T., M.Eng.</v>
          </cell>
          <cell r="K419" t="str">
            <v>Sabtu</v>
          </cell>
          <cell r="L419">
            <v>42959</v>
          </cell>
          <cell r="M419" t="str">
            <v>10.30-12.30</v>
          </cell>
          <cell r="N419" t="str">
            <v>Lab. Jaringan Komputer</v>
          </cell>
          <cell r="O419">
            <v>842</v>
          </cell>
          <cell r="Q419">
            <v>40</v>
          </cell>
          <cell r="R419">
            <v>41</v>
          </cell>
          <cell r="S419">
            <v>17</v>
          </cell>
          <cell r="T419">
            <v>24</v>
          </cell>
          <cell r="U419">
            <v>33</v>
          </cell>
        </row>
        <row r="420">
          <cell r="A420">
            <v>416</v>
          </cell>
          <cell r="B420" t="str">
            <v>14 Agustus 2017</v>
          </cell>
          <cell r="C420" t="str">
            <v>RIASTU GUNAJI</v>
          </cell>
          <cell r="D420" t="str">
            <v>F1B111066</v>
          </cell>
          <cell r="E420" t="str">
            <v>Perancangan Sistem Pembagian Air Irigasi Berbasis SMS Gateway pada Irigasi Baturiti</v>
          </cell>
          <cell r="F420" t="str">
            <v>A. Sjamsjiar Rachman, S.T., M.T.</v>
          </cell>
          <cell r="G420" t="str">
            <v>Lalu A. Syamsul Irfan A., S.T., M.Eng.</v>
          </cell>
          <cell r="H420" t="str">
            <v>Giri Wahyu Wiriasto, S.T., M.T.</v>
          </cell>
          <cell r="I420" t="str">
            <v>Made Sutha Yadnya, S.T., M.T.</v>
          </cell>
          <cell r="J420" t="e">
            <v>#N/A</v>
          </cell>
          <cell r="K420" t="str">
            <v>Jum'at</v>
          </cell>
          <cell r="L420">
            <v>42965</v>
          </cell>
          <cell r="M420" t="str">
            <v>08.00-10.00</v>
          </cell>
          <cell r="N420" t="str">
            <v>Lab. Jaringan Komputer</v>
          </cell>
          <cell r="O420">
            <v>857</v>
          </cell>
          <cell r="Q420">
            <v>17</v>
          </cell>
          <cell r="R420">
            <v>40</v>
          </cell>
          <cell r="S420">
            <v>41</v>
          </cell>
          <cell r="T420">
            <v>19</v>
          </cell>
          <cell r="U420">
            <v>50</v>
          </cell>
        </row>
        <row r="421">
          <cell r="A421">
            <v>417</v>
          </cell>
          <cell r="B421" t="str">
            <v>14 Agustus 2017</v>
          </cell>
          <cell r="C421" t="str">
            <v>BAYU ANDIPA</v>
          </cell>
          <cell r="D421" t="str">
            <v>F1B012019</v>
          </cell>
          <cell r="E421" t="str">
            <v>Aplikasi Automatic Transfer Switch Berbasis Smart Relay Zelio pada Bungalaw</v>
          </cell>
          <cell r="F421" t="str">
            <v>Abdul Natsir, S.T., M.T.</v>
          </cell>
          <cell r="G421" t="str">
            <v>Ida Bagus Fery Citarsa, S.T., M.T.</v>
          </cell>
          <cell r="H421" t="str">
            <v>I Made Ari Nrartha, S.T., M.T.</v>
          </cell>
          <cell r="I421" t="str">
            <v>Supriyatna, S.T., M.T.</v>
          </cell>
          <cell r="J421" t="str">
            <v>Supriono, S.T., M.T.</v>
          </cell>
          <cell r="K421" t="str">
            <v>Sabtu</v>
          </cell>
          <cell r="L421">
            <v>42966</v>
          </cell>
          <cell r="M421" t="str">
            <v>08.00-10.00</v>
          </cell>
          <cell r="N421" t="str">
            <v>Lab. Sistem Tenaga</v>
          </cell>
          <cell r="O421">
            <v>858</v>
          </cell>
          <cell r="Q421">
            <v>14</v>
          </cell>
          <cell r="R421">
            <v>12</v>
          </cell>
          <cell r="S421">
            <v>25</v>
          </cell>
          <cell r="T421">
            <v>2</v>
          </cell>
          <cell r="U421">
            <v>29</v>
          </cell>
        </row>
        <row r="422">
          <cell r="A422">
            <v>418</v>
          </cell>
          <cell r="B422" t="str">
            <v>14 Agustus 2017</v>
          </cell>
          <cell r="C422" t="str">
            <v>APRIADI</v>
          </cell>
          <cell r="D422" t="str">
            <v>F1B011011</v>
          </cell>
          <cell r="E422" t="str">
            <v>Analisis Qos (Quality of Service) Jaringan Internet Kampus (Studi Kasus Fakultas Teknik Universitas Mataram)</v>
          </cell>
          <cell r="F422" t="str">
            <v>Abdullah Zainuddin, S.T., M.T.</v>
          </cell>
          <cell r="G422" t="str">
            <v>Lalu A. Syamsul Irfan A., S.T., M.Eng.</v>
          </cell>
          <cell r="H422" t="str">
            <v>Djul Fikry  Budiman, S.T., M.T.</v>
          </cell>
          <cell r="I422" t="str">
            <v>Suthami Ariessaputra, S.T., M.Eng.</v>
          </cell>
          <cell r="J422" t="str">
            <v>Sudi M. Al Sasongko, S.T., M.T.</v>
          </cell>
          <cell r="K422" t="str">
            <v>Sabtu</v>
          </cell>
          <cell r="L422">
            <v>42966</v>
          </cell>
          <cell r="M422" t="str">
            <v>08.00-10.00</v>
          </cell>
          <cell r="N422" t="str">
            <v>Lab. Telkom</v>
          </cell>
          <cell r="O422">
            <v>859</v>
          </cell>
          <cell r="Q422">
            <v>15</v>
          </cell>
          <cell r="R422">
            <v>40</v>
          </cell>
          <cell r="S422">
            <v>35</v>
          </cell>
          <cell r="T422">
            <v>42</v>
          </cell>
          <cell r="U422">
            <v>6</v>
          </cell>
        </row>
        <row r="423">
          <cell r="A423">
            <v>419</v>
          </cell>
          <cell r="B423" t="str">
            <v>14 Agustus 2017</v>
          </cell>
          <cell r="C423" t="str">
            <v>ITA ISNAWATI</v>
          </cell>
          <cell r="D423" t="str">
            <v>F1B111031</v>
          </cell>
          <cell r="E423" t="str">
            <v>Rancang Bangun Alat Penaik Tegangan DC ke DC Menggunakan Metode Pembalikan (Inversi)</v>
          </cell>
          <cell r="F423" t="str">
            <v>I Nyoman Wahyu S., S.T., MSc., Ph.D.</v>
          </cell>
          <cell r="G423" t="str">
            <v>Ni Made Seniari, S.T., M.T.</v>
          </cell>
          <cell r="H423" t="str">
            <v>Supriono, S.T., M.T.</v>
          </cell>
          <cell r="I423" t="str">
            <v>Sabar Nababan, S.T., M.T.</v>
          </cell>
          <cell r="J423" t="str">
            <v>Budi Darmawan, S.T., M.Eng.</v>
          </cell>
          <cell r="K423" t="str">
            <v>Senin</v>
          </cell>
          <cell r="L423">
            <v>42968</v>
          </cell>
          <cell r="M423" t="str">
            <v>10.00-12.00</v>
          </cell>
          <cell r="N423" t="str">
            <v>Lab. Sistem Tenaga</v>
          </cell>
          <cell r="O423">
            <v>860</v>
          </cell>
          <cell r="Q423">
            <v>8</v>
          </cell>
          <cell r="R423">
            <v>1</v>
          </cell>
          <cell r="S423">
            <v>29</v>
          </cell>
          <cell r="T423">
            <v>31</v>
          </cell>
          <cell r="U423">
            <v>43</v>
          </cell>
        </row>
        <row r="424">
          <cell r="A424">
            <v>420</v>
          </cell>
          <cell r="B424">
            <v>42966</v>
          </cell>
          <cell r="C424" t="str">
            <v>RAMLI ZAENUDIN</v>
          </cell>
          <cell r="D424" t="str">
            <v>F1B012077</v>
          </cell>
          <cell r="E424" t="str">
            <v>Implementasi dan Perancangan Sistem Kendali Posisi Ketinggian (Altitude) Quad Copter Berbasis Arduino Uno</v>
          </cell>
          <cell r="F424" t="str">
            <v>I Made Budi Suksmadana, S.T., M.T.</v>
          </cell>
          <cell r="G424" t="str">
            <v>Giri Wahyu Wiriasto, S.T., M.T.</v>
          </cell>
          <cell r="H424" t="str">
            <v>Paniran, S.T., M.T.</v>
          </cell>
          <cell r="I424" t="str">
            <v>I Nyoman Wahyu S., S.T., MSc., Ph.D.</v>
          </cell>
          <cell r="J424" t="str">
            <v>Cahyo Mustiko O. M., S.T., MSc., Ph.D.</v>
          </cell>
          <cell r="K424" t="str">
            <v>Sabtu</v>
          </cell>
          <cell r="L424">
            <v>42973</v>
          </cell>
          <cell r="M424" t="str">
            <v>13.00-15.00</v>
          </cell>
          <cell r="N424" t="str">
            <v>Lab. Elka &amp; Digital</v>
          </cell>
          <cell r="O424">
            <v>881</v>
          </cell>
          <cell r="P424" t="str">
            <v>Pindah</v>
          </cell>
          <cell r="Q424">
            <v>24</v>
          </cell>
          <cell r="R424">
            <v>41</v>
          </cell>
          <cell r="S424">
            <v>28</v>
          </cell>
          <cell r="T424">
            <v>8</v>
          </cell>
          <cell r="U424">
            <v>9</v>
          </cell>
        </row>
        <row r="425">
          <cell r="A425">
            <v>421</v>
          </cell>
          <cell r="B425">
            <v>42966</v>
          </cell>
          <cell r="C425" t="str">
            <v>BAIQ IFI NAWAL AKIFI</v>
          </cell>
          <cell r="D425" t="str">
            <v>F1B111012</v>
          </cell>
          <cell r="E425" t="str">
            <v>Pemetaan Kuat Sinyal BTS (Base Transceiver Station) GSM Wilayah Sub-Urban di Mataram (studi Kasus Provider XL-Axiata)</v>
          </cell>
          <cell r="F425" t="str">
            <v>Made Sutha Yadnya, S.T., M.T.</v>
          </cell>
          <cell r="G425" t="str">
            <v>Syafarudin Ch, S.T., M.T.</v>
          </cell>
          <cell r="H425" t="str">
            <v>Muhamad Syamsu Iqbal, S.T., M.T., Ph.D.</v>
          </cell>
          <cell r="I425" t="str">
            <v>Djul Fikry  Budiman, S.T., M.T.</v>
          </cell>
          <cell r="J425" t="str">
            <v>Bulkis Kanata, S.T., M.T.</v>
          </cell>
          <cell r="K425" t="str">
            <v>Rabu</v>
          </cell>
          <cell r="L425">
            <v>42970</v>
          </cell>
          <cell r="M425" t="str">
            <v>10.00-12.00</v>
          </cell>
          <cell r="N425" t="str">
            <v>Lab. Telkom</v>
          </cell>
          <cell r="O425">
            <v>882</v>
          </cell>
          <cell r="Q425">
            <v>19</v>
          </cell>
          <cell r="R425">
            <v>4</v>
          </cell>
          <cell r="S425">
            <v>18</v>
          </cell>
          <cell r="T425">
            <v>35</v>
          </cell>
          <cell r="U425">
            <v>21</v>
          </cell>
        </row>
        <row r="426">
          <cell r="A426">
            <v>422</v>
          </cell>
          <cell r="B426">
            <v>42966</v>
          </cell>
          <cell r="C426" t="str">
            <v>ANDAR APRIADI</v>
          </cell>
          <cell r="D426" t="str">
            <v>F1B112005</v>
          </cell>
          <cell r="E426" t="str">
            <v>Analisis Pelepasan Beban Saat PLTU Jeranjang Trip Akibat Gangguan pada Sistem Kelistrikan Lombok</v>
          </cell>
          <cell r="F426" t="str">
            <v>Supriyatna, S.T., M.T.</v>
          </cell>
          <cell r="G426" t="str">
            <v>Abdul Natsir, S.T., M.T.</v>
          </cell>
          <cell r="H426" t="str">
            <v>Dr. I Made Ginarsa, S.T., M.T.</v>
          </cell>
          <cell r="I426" t="str">
            <v>Dr.rer.nat. Teti Zubaidah, S.T., M.T.</v>
          </cell>
          <cell r="J426" t="str">
            <v>Agung Budi Muljono, S.T., M.T.</v>
          </cell>
          <cell r="K426" t="str">
            <v>Rabu</v>
          </cell>
          <cell r="L426">
            <v>42970</v>
          </cell>
          <cell r="M426" t="str">
            <v>08.00-10.00</v>
          </cell>
          <cell r="N426" t="str">
            <v>Lab. Sistem Tenaga</v>
          </cell>
          <cell r="O426">
            <v>883</v>
          </cell>
          <cell r="Q426">
            <v>2</v>
          </cell>
          <cell r="R426">
            <v>14</v>
          </cell>
          <cell r="S426">
            <v>26</v>
          </cell>
          <cell r="T426">
            <v>22</v>
          </cell>
          <cell r="U426">
            <v>13</v>
          </cell>
        </row>
        <row r="427">
          <cell r="A427">
            <v>423</v>
          </cell>
          <cell r="B427">
            <v>42966</v>
          </cell>
          <cell r="C427" t="str">
            <v>MOH. FITRAYADI</v>
          </cell>
          <cell r="D427" t="str">
            <v>F1B010081</v>
          </cell>
          <cell r="E427" t="str">
            <v>Sistem Kendali Miniatur Kapal Otomatis Berbasis GPS Neo-6m Ublox dan Arduino UNO</v>
          </cell>
          <cell r="F427" t="str">
            <v>Paniran, S.T., M.T.</v>
          </cell>
          <cell r="G427" t="str">
            <v>Lalu A. Syamsul Irfan A., S.T., M.Eng.</v>
          </cell>
          <cell r="H427" t="str">
            <v>I Nyoman Wahyu S., S.T., MSc., Ph.D.</v>
          </cell>
          <cell r="I427" t="str">
            <v>I Made Budi Suksmadana, S.T., M.T.</v>
          </cell>
          <cell r="J427" t="str">
            <v>Budi Darmawan, S.T., M.Eng.</v>
          </cell>
          <cell r="K427" t="str">
            <v>Kamis</v>
          </cell>
          <cell r="L427">
            <v>42971</v>
          </cell>
          <cell r="M427" t="str">
            <v>10.00-12.00</v>
          </cell>
          <cell r="N427" t="str">
            <v>Lab. Elka &amp; Digital</v>
          </cell>
          <cell r="O427">
            <v>884</v>
          </cell>
          <cell r="Q427">
            <v>28</v>
          </cell>
          <cell r="R427">
            <v>40</v>
          </cell>
          <cell r="S427">
            <v>8</v>
          </cell>
          <cell r="T427">
            <v>24</v>
          </cell>
          <cell r="U427">
            <v>43</v>
          </cell>
        </row>
        <row r="428">
          <cell r="A428">
            <v>424</v>
          </cell>
          <cell r="B428">
            <v>42966</v>
          </cell>
          <cell r="C428" t="str">
            <v>YAKUB MARDIANTO</v>
          </cell>
          <cell r="D428" t="str">
            <v>F1B011092</v>
          </cell>
          <cell r="E428" t="str">
            <v>Rancang Bangun Sistem Pelacak dan Pengaman Kendaraan Menggunakan Modul GPS dan GSM</v>
          </cell>
          <cell r="F428" t="str">
            <v>Syafarudin Ch, S.T., M.T.</v>
          </cell>
          <cell r="G428" t="str">
            <v>Giri Wahyu Wiriasto, S.T., M.T.</v>
          </cell>
          <cell r="H428" t="str">
            <v>I Made Budi Suksmadana, S.T., M.T.</v>
          </cell>
          <cell r="I428" t="str">
            <v>Muhamad Irwan, S.T., M.T.</v>
          </cell>
          <cell r="J428" t="str">
            <v>Made Sutha Yadnya, S.T., M.T.</v>
          </cell>
          <cell r="K428" t="str">
            <v>Kamis</v>
          </cell>
          <cell r="L428">
            <v>42971</v>
          </cell>
          <cell r="M428" t="str">
            <v>08.00-10.00</v>
          </cell>
          <cell r="N428" t="str">
            <v>Lab. Elka &amp; Digital</v>
          </cell>
          <cell r="O428">
            <v>885</v>
          </cell>
          <cell r="Q428">
            <v>4</v>
          </cell>
          <cell r="R428">
            <v>41</v>
          </cell>
          <cell r="S428">
            <v>24</v>
          </cell>
          <cell r="T428">
            <v>39</v>
          </cell>
          <cell r="U428">
            <v>19</v>
          </cell>
        </row>
        <row r="429">
          <cell r="A429">
            <v>425</v>
          </cell>
          <cell r="B429">
            <v>42966</v>
          </cell>
          <cell r="C429" t="str">
            <v>SUPRIADI</v>
          </cell>
          <cell r="D429" t="str">
            <v>F1B110078</v>
          </cell>
          <cell r="E429" t="str">
            <v>Realisasi Pembangkitan Sinyal Space Vector Pulse Width Modulation (SVPWM) Untuk Pengaturan Kecepatan Motor  Induksi Tiga Phasa Menggunakan Simulink Support Package Arduino</v>
          </cell>
          <cell r="F429" t="str">
            <v>I Nyoman Wahyu S., S.T., MSc., Ph.D.</v>
          </cell>
          <cell r="G429" t="str">
            <v>Ida Bagus Fery Citarsa, S.T., M.T.</v>
          </cell>
          <cell r="H429" t="str">
            <v>Abdul Natsir, S.T., M.T.</v>
          </cell>
          <cell r="I429" t="str">
            <v>Sabar Nababan, S.T., M.T.</v>
          </cell>
          <cell r="J429" t="str">
            <v>I Ketut Wiryajati, S.T., M.T.</v>
          </cell>
          <cell r="K429" t="str">
            <v>Senin</v>
          </cell>
          <cell r="L429">
            <v>42975</v>
          </cell>
          <cell r="M429" t="str">
            <v>10.00-12.00</v>
          </cell>
          <cell r="N429" t="str">
            <v>Lab. Kendali</v>
          </cell>
          <cell r="O429">
            <v>886</v>
          </cell>
          <cell r="P429" t="str">
            <v>Pindah</v>
          </cell>
          <cell r="Q429">
            <v>8</v>
          </cell>
          <cell r="R429">
            <v>12</v>
          </cell>
          <cell r="S429">
            <v>14</v>
          </cell>
          <cell r="T429">
            <v>31</v>
          </cell>
          <cell r="U429">
            <v>3</v>
          </cell>
        </row>
        <row r="430">
          <cell r="A430">
            <v>426</v>
          </cell>
          <cell r="B430">
            <v>42971</v>
          </cell>
          <cell r="C430" t="str">
            <v>SUPRIYADI T P</v>
          </cell>
          <cell r="D430" t="str">
            <v>F1B013088</v>
          </cell>
          <cell r="E430" t="str">
            <v>Perancangan DC-DC Converter (Buck Coverter) Berdasarkan Arus Beban Berbasis Mikrokontroller Arduino Uno</v>
          </cell>
          <cell r="F430" t="str">
            <v>Paniran, S.T., M.T.</v>
          </cell>
          <cell r="G430" t="str">
            <v>I Nyoman Wahyu S., S.T., MSc., Ph.D.</v>
          </cell>
          <cell r="H430" t="str">
            <v>Syafarudin Ch, S.T., M.T.</v>
          </cell>
          <cell r="I430" t="str">
            <v>Supriono, S.T., M.T.</v>
          </cell>
          <cell r="J430" t="str">
            <v>Made Sutha Yadnya, S.T., M.T.</v>
          </cell>
          <cell r="K430" t="str">
            <v>Kamis</v>
          </cell>
          <cell r="L430">
            <v>42978</v>
          </cell>
          <cell r="M430" t="str">
            <v>08.00-10.00</v>
          </cell>
          <cell r="N430" t="str">
            <v>Lab. Elka &amp; Digital</v>
          </cell>
          <cell r="O430">
            <v>908</v>
          </cell>
          <cell r="Q430">
            <v>28</v>
          </cell>
          <cell r="R430">
            <v>8</v>
          </cell>
          <cell r="S430">
            <v>4</v>
          </cell>
          <cell r="T430">
            <v>29</v>
          </cell>
          <cell r="U430">
            <v>19</v>
          </cell>
        </row>
        <row r="431">
          <cell r="A431">
            <v>427</v>
          </cell>
          <cell r="B431">
            <v>42971</v>
          </cell>
          <cell r="C431" t="str">
            <v>EVAN PAWAKA UTAMA</v>
          </cell>
          <cell r="D431" t="str">
            <v>F1B011025</v>
          </cell>
          <cell r="E431" t="str">
            <v>Sistem Navigasi Waypoint pada Qoadcopter Menggunakan GPS</v>
          </cell>
          <cell r="F431" t="str">
            <v>I Made Budi Suksmadana, S.T., M.T.</v>
          </cell>
          <cell r="G431" t="str">
            <v>Lalu A. Syamsul Irfan A., S.T., M.Eng.</v>
          </cell>
          <cell r="H431" t="str">
            <v>Paniran, S.T., M.T.</v>
          </cell>
          <cell r="I431" t="str">
            <v>Djul Fikry  Budiman, S.T., M.T.</v>
          </cell>
          <cell r="J431" t="str">
            <v>Cahyo Mustiko O. M., S.T., MSc., Ph.D.</v>
          </cell>
          <cell r="K431" t="str">
            <v>Kamis</v>
          </cell>
          <cell r="L431">
            <v>42978</v>
          </cell>
          <cell r="M431" t="str">
            <v>10.00-12.00</v>
          </cell>
          <cell r="N431" t="str">
            <v>Lab. Elka &amp; Digital</v>
          </cell>
          <cell r="O431">
            <v>909</v>
          </cell>
          <cell r="Q431">
            <v>24</v>
          </cell>
          <cell r="R431">
            <v>40</v>
          </cell>
          <cell r="S431">
            <v>28</v>
          </cell>
          <cell r="T431">
            <v>35</v>
          </cell>
          <cell r="U431">
            <v>9</v>
          </cell>
        </row>
        <row r="432">
          <cell r="A432">
            <v>428</v>
          </cell>
          <cell r="B432">
            <v>42977</v>
          </cell>
          <cell r="C432" t="str">
            <v>ZAYYAN ATSIGAH</v>
          </cell>
          <cell r="D432" t="str">
            <v>F1B011097</v>
          </cell>
          <cell r="E432" t="str">
            <v>Sistem Informasi Pencarian Hunian Tempat Tinggal (Kost) Daerah Mataram Menggunakan Metode Analytical Hierarchy Process (AHP)</v>
          </cell>
          <cell r="F432" t="str">
            <v>Lalu A. Syamsul Irfan A., S.T., M.Eng.</v>
          </cell>
          <cell r="G432" t="str">
            <v>Giri Wahyu Wiriasto, S.T., M.T.</v>
          </cell>
          <cell r="H432" t="str">
            <v>Paniran, S.T., M.T.</v>
          </cell>
          <cell r="I432" t="str">
            <v>Muhamad Syamsu Iqbal, S.T., M.T., Ph.D.</v>
          </cell>
          <cell r="J432" t="str">
            <v>Djul Fikry  Budiman, S.T., M.T.</v>
          </cell>
          <cell r="K432" t="str">
            <v>Senin</v>
          </cell>
          <cell r="L432">
            <v>42982</v>
          </cell>
          <cell r="M432" t="str">
            <v>10.00-12.00</v>
          </cell>
          <cell r="N432" t="str">
            <v>Lab. Jaringan &amp; Komputer</v>
          </cell>
          <cell r="O432">
            <v>928</v>
          </cell>
          <cell r="Q432">
            <v>40</v>
          </cell>
          <cell r="R432">
            <v>41</v>
          </cell>
          <cell r="S432">
            <v>28</v>
          </cell>
          <cell r="T432">
            <v>18</v>
          </cell>
          <cell r="U432">
            <v>35</v>
          </cell>
        </row>
        <row r="433">
          <cell r="A433">
            <v>429</v>
          </cell>
          <cell r="B433">
            <v>42977</v>
          </cell>
          <cell r="C433" t="str">
            <v>ARIF HIDAYATULLAH</v>
          </cell>
          <cell r="D433" t="str">
            <v>F1B111008</v>
          </cell>
          <cell r="E433" t="str">
            <v>Perancangan Proxy Server Menggunakan Squid sebagai Sistem Monitoring Jaringan</v>
          </cell>
          <cell r="F433" t="str">
            <v>Lalu A. Syamsul Irfan A., S.T., M.Eng.</v>
          </cell>
          <cell r="G433" t="str">
            <v>A. Sjamsjiar Rachman, S.T., M.T.</v>
          </cell>
          <cell r="H433" t="str">
            <v>Giri Wahyu Wiriasto, S.T., M.T.</v>
          </cell>
          <cell r="I433" t="str">
            <v>Made Sutha Yadnya, S.T., M.T.</v>
          </cell>
          <cell r="J433" t="str">
            <v>Cahyo Mustiko O. M., S.T., MSc., Ph.D.</v>
          </cell>
          <cell r="K433" t="str">
            <v>Senin</v>
          </cell>
          <cell r="L433">
            <v>42982</v>
          </cell>
          <cell r="M433" t="str">
            <v>08.00-10.00</v>
          </cell>
          <cell r="N433" t="str">
            <v>Lab. Jaringan &amp; Komputer</v>
          </cell>
          <cell r="O433">
            <v>929</v>
          </cell>
          <cell r="Q433">
            <v>40</v>
          </cell>
          <cell r="R433">
            <v>17</v>
          </cell>
          <cell r="S433">
            <v>41</v>
          </cell>
          <cell r="T433">
            <v>19</v>
          </cell>
          <cell r="U433">
            <v>9</v>
          </cell>
        </row>
        <row r="434">
          <cell r="A434">
            <v>430</v>
          </cell>
          <cell r="B434">
            <v>42977</v>
          </cell>
          <cell r="C434" t="str">
            <v>HUSNUL KAHPI</v>
          </cell>
          <cell r="D434" t="str">
            <v>F1B111025</v>
          </cell>
          <cell r="E434" t="str">
            <v>Analisa Perbandingan Kinerja Layanan Suara dari Dua Provider GSM yang di Terima didalam Ruangan pada Kanwil Kemenag Prov. NTB</v>
          </cell>
          <cell r="F434" t="str">
            <v>Abdullah Zainuddin, S.T., M.T.</v>
          </cell>
          <cell r="G434" t="str">
            <v>Sudi M. Al Sasongko, S.T., M.T.</v>
          </cell>
          <cell r="H434" t="str">
            <v>Made Sutha Yadnya, S.T., M.T.</v>
          </cell>
          <cell r="I434" t="str">
            <v>Muhamad Syamsu Iqbal, S.T., M.T., Ph.D.</v>
          </cell>
          <cell r="J434" t="str">
            <v>Suthami Ariessaputra, S.T., M.Eng.</v>
          </cell>
          <cell r="K434" t="str">
            <v>Selasa</v>
          </cell>
          <cell r="L434">
            <v>42983</v>
          </cell>
          <cell r="M434" t="str">
            <v>08.00-10.00</v>
          </cell>
          <cell r="N434" t="str">
            <v>Lab. Telkom</v>
          </cell>
          <cell r="O434">
            <v>930</v>
          </cell>
          <cell r="Q434">
            <v>15</v>
          </cell>
          <cell r="R434">
            <v>6</v>
          </cell>
          <cell r="S434">
            <v>19</v>
          </cell>
          <cell r="T434">
            <v>18</v>
          </cell>
          <cell r="U434">
            <v>42</v>
          </cell>
        </row>
        <row r="435">
          <cell r="A435">
            <v>431</v>
          </cell>
          <cell r="B435">
            <v>42977</v>
          </cell>
          <cell r="C435" t="str">
            <v>I KETUT ASTANA</v>
          </cell>
          <cell r="D435" t="str">
            <v>F1B111026</v>
          </cell>
          <cell r="E435" t="str">
            <v>Kualitas Layanan Fiber To The Home (FTTH) Berdasarkan Received Power Optical Network Unit (ONU) STO Sweta. (Studi Kasus PT. Telkom Indonesia Tbk.)</v>
          </cell>
          <cell r="F435" t="str">
            <v>Made Sutha Yadnya, S.T., M.T.</v>
          </cell>
          <cell r="G435" t="str">
            <v>Syafarudin Ch, S.T., M.T.</v>
          </cell>
          <cell r="H435" t="str">
            <v>Muhamad Syamsu Iqbal, S.T., M.T., Ph.D.</v>
          </cell>
          <cell r="I435" t="str">
            <v>Sudi M. Al Sasongko, S.T., M.T.</v>
          </cell>
          <cell r="J435" t="str">
            <v>Bulkis Kanata, S.T., M.T.</v>
          </cell>
          <cell r="K435" t="str">
            <v>Selasa</v>
          </cell>
          <cell r="L435">
            <v>42983</v>
          </cell>
          <cell r="M435" t="str">
            <v>10.00-12.00</v>
          </cell>
          <cell r="N435" t="str">
            <v>Lab. Telkom</v>
          </cell>
          <cell r="O435">
            <v>931</v>
          </cell>
          <cell r="Q435">
            <v>19</v>
          </cell>
          <cell r="R435">
            <v>4</v>
          </cell>
          <cell r="S435">
            <v>18</v>
          </cell>
          <cell r="T435">
            <v>6</v>
          </cell>
          <cell r="U435">
            <v>21</v>
          </cell>
        </row>
        <row r="436">
          <cell r="A436">
            <v>432</v>
          </cell>
          <cell r="B436">
            <v>42977</v>
          </cell>
          <cell r="C436" t="str">
            <v>ADE JODI HARMAWAN</v>
          </cell>
          <cell r="D436" t="str">
            <v>F1B112001</v>
          </cell>
          <cell r="E436" t="str">
            <v>Analisis Penggunaan KIPPO-SSH Honeypot dan KIPPO-GRAPH pada Ubuntu Server untuk Meningkatkan Keamanan Jaringan</v>
          </cell>
          <cell r="F436" t="str">
            <v>Lalu A. Syamsul Irfan A., S.T., M.Eng.</v>
          </cell>
          <cell r="G436" t="str">
            <v>A. Sjamsjiar Rachman, S.T., M.T.</v>
          </cell>
          <cell r="H436" t="str">
            <v>Giri Wahyu Wiriasto, S.T., M.T.</v>
          </cell>
          <cell r="I436" t="str">
            <v>Djul Fikry  Budiman, S.T., M.T.</v>
          </cell>
          <cell r="J436" t="str">
            <v>Dr. Rismon H. Sianipar, S.T., M.Eng.</v>
          </cell>
          <cell r="K436" t="str">
            <v>Kamis</v>
          </cell>
          <cell r="L436">
            <v>42985</v>
          </cell>
          <cell r="M436" t="str">
            <v>10.00-12.00</v>
          </cell>
          <cell r="N436" t="str">
            <v>Lab. Jaringan &amp; Komputer</v>
          </cell>
          <cell r="O436">
            <v>932</v>
          </cell>
          <cell r="Q436">
            <v>40</v>
          </cell>
          <cell r="R436">
            <v>17</v>
          </cell>
          <cell r="S436">
            <v>41</v>
          </cell>
          <cell r="T436">
            <v>35</v>
          </cell>
          <cell r="U436">
            <v>33</v>
          </cell>
        </row>
        <row r="437">
          <cell r="A437">
            <v>433</v>
          </cell>
          <cell r="B437">
            <v>42983</v>
          </cell>
          <cell r="C437" t="str">
            <v>YUSIKA ADE PRAKASIH</v>
          </cell>
          <cell r="D437" t="str">
            <v>F1B111087</v>
          </cell>
          <cell r="E437" t="str">
            <v>Sistem Informasi Tugas Akhir Mahasiswa Jurusan Teknik Elektro Fakultas Teknik Universitas Mataram Berbasis website</v>
          </cell>
          <cell r="F437" t="str">
            <v>Giri Wahyu Wiriasto, S.T., M.T.</v>
          </cell>
          <cell r="G437" t="str">
            <v>I B K Widiartha, S.T., M.T.</v>
          </cell>
          <cell r="H437" t="str">
            <v>Lalu A. Syamsul Irfan A., S.T., M.Eng.</v>
          </cell>
          <cell r="I437" t="str">
            <v>A. Sjamsjiar Rachman, S.T., M.T.</v>
          </cell>
          <cell r="J437" t="str">
            <v>Muhamad Irwan, S.T., M.T.</v>
          </cell>
          <cell r="K437" t="str">
            <v>Jum'at</v>
          </cell>
          <cell r="L437">
            <v>42986</v>
          </cell>
          <cell r="M437" t="str">
            <v>14.00-16.00</v>
          </cell>
          <cell r="N437" t="str">
            <v>Lab. Jaringan &amp; Komputer</v>
          </cell>
          <cell r="O437">
            <v>951</v>
          </cell>
          <cell r="P437" t="str">
            <v>hasil</v>
          </cell>
          <cell r="Q437">
            <v>41</v>
          </cell>
          <cell r="R437">
            <v>27</v>
          </cell>
          <cell r="S437">
            <v>40</v>
          </cell>
          <cell r="T437">
            <v>17</v>
          </cell>
          <cell r="U437">
            <v>39</v>
          </cell>
        </row>
        <row r="438">
          <cell r="A438">
            <v>434</v>
          </cell>
          <cell r="B438">
            <v>42983</v>
          </cell>
          <cell r="C438" t="str">
            <v>LINDA KOMALASARI</v>
          </cell>
          <cell r="D438" t="str">
            <v>F1B111040</v>
          </cell>
          <cell r="E438" t="str">
            <v>Pemetaan Daerah Jangkauan Layanan 4G di wilayah Mataram</v>
          </cell>
          <cell r="F438" t="str">
            <v>Made Sutha Yadnya, S.T., M.T.</v>
          </cell>
          <cell r="G438" t="str">
            <v>Sudi M. Al Sasongko, S.T., M.T.</v>
          </cell>
          <cell r="H438" t="str">
            <v>Cahyo Mustiko O. M., S.T., MSc., Ph.D.</v>
          </cell>
          <cell r="I438" t="str">
            <v>Suthami Ariessaputra, S.T., M.Eng.</v>
          </cell>
          <cell r="J438" t="str">
            <v>Muhamad Syamsu Iqbal, S.T., M.T., Ph.D.</v>
          </cell>
          <cell r="K438" t="str">
            <v>Jum'at</v>
          </cell>
          <cell r="L438">
            <v>42986</v>
          </cell>
          <cell r="M438" t="str">
            <v>16.00-18.00</v>
          </cell>
          <cell r="N438" t="str">
            <v>Lab. Sistem Telkom</v>
          </cell>
          <cell r="O438">
            <v>952</v>
          </cell>
          <cell r="P438" t="str">
            <v>hasil</v>
          </cell>
          <cell r="Q438">
            <v>19</v>
          </cell>
          <cell r="R438">
            <v>6</v>
          </cell>
          <cell r="S438">
            <v>9</v>
          </cell>
          <cell r="T438">
            <v>42</v>
          </cell>
          <cell r="U438">
            <v>18</v>
          </cell>
        </row>
        <row r="439">
          <cell r="A439">
            <v>435</v>
          </cell>
          <cell r="B439">
            <v>42983</v>
          </cell>
          <cell r="C439" t="str">
            <v>SAMSUL BAHRAEN</v>
          </cell>
          <cell r="D439" t="str">
            <v>F1B010013</v>
          </cell>
          <cell r="E439" t="str">
            <v>Evaluasi Sistem Instalasi Listrik Gedung B Fakultas Teknik Universitas Mataram</v>
          </cell>
          <cell r="F439" t="str">
            <v>Sultan, S.T., M.T.</v>
          </cell>
          <cell r="G439" t="str">
            <v>I Made Ari Nrartha, S.T., M.T.</v>
          </cell>
          <cell r="H439" t="str">
            <v>Ida Bagus Fery Citarsa, S.T., M.T.</v>
          </cell>
          <cell r="I439" t="str">
            <v>Supriyatna, S.T., M.T.</v>
          </cell>
          <cell r="J439" t="str">
            <v>Dr. Ida Ayu Sri Adnyani, S.T., M.Erg.</v>
          </cell>
          <cell r="K439" t="str">
            <v>Sabtu</v>
          </cell>
          <cell r="L439">
            <v>42987</v>
          </cell>
          <cell r="M439" t="str">
            <v>10.00-12.00</v>
          </cell>
          <cell r="N439" t="str">
            <v>Lab. Sistem Tenaga</v>
          </cell>
          <cell r="O439">
            <v>954</v>
          </cell>
          <cell r="P439" t="str">
            <v>hasil</v>
          </cell>
          <cell r="Q439">
            <v>5</v>
          </cell>
          <cell r="R439">
            <v>25</v>
          </cell>
          <cell r="S439">
            <v>12</v>
          </cell>
          <cell r="T439">
            <v>2</v>
          </cell>
          <cell r="U439">
            <v>10</v>
          </cell>
        </row>
        <row r="440">
          <cell r="A440">
            <v>436</v>
          </cell>
          <cell r="B440">
            <v>42983</v>
          </cell>
          <cell r="C440" t="str">
            <v>MUH IDRIS</v>
          </cell>
          <cell r="D440" t="str">
            <v>F1B112037</v>
          </cell>
          <cell r="E440" t="str">
            <v>Rancang Bangun Proteksi Under Voltage, Over Voltage dan Over Current pada Motor Induksi Berbasis Arduino</v>
          </cell>
          <cell r="F440" t="str">
            <v>Supriyatna, S.T., M.T.</v>
          </cell>
          <cell r="G440" t="str">
            <v>Supriono, S.T., M.T.</v>
          </cell>
          <cell r="H440" t="str">
            <v>Ida Bagus Fery Citarsa, S.T., M.T.</v>
          </cell>
          <cell r="I440" t="str">
            <v>I Ketut Wiryajati, S.T., M.T.</v>
          </cell>
          <cell r="J440" t="str">
            <v>Paniran, S.T., M.T.</v>
          </cell>
          <cell r="K440" t="str">
            <v>Senin</v>
          </cell>
          <cell r="L440">
            <v>42989</v>
          </cell>
          <cell r="M440" t="str">
            <v>08.00-10.00</v>
          </cell>
          <cell r="N440" t="str">
            <v>Lab. Sistem Tenaga</v>
          </cell>
          <cell r="O440">
            <v>953</v>
          </cell>
          <cell r="P440" t="str">
            <v>hasil</v>
          </cell>
          <cell r="Q440">
            <v>2</v>
          </cell>
          <cell r="R440">
            <v>29</v>
          </cell>
          <cell r="S440">
            <v>12</v>
          </cell>
          <cell r="T440">
            <v>3</v>
          </cell>
          <cell r="U440">
            <v>28</v>
          </cell>
        </row>
        <row r="441">
          <cell r="A441">
            <v>437</v>
          </cell>
          <cell r="B441">
            <v>42985</v>
          </cell>
          <cell r="C441" t="str">
            <v>NAWI NAUFAN NADA</v>
          </cell>
          <cell r="D441" t="str">
            <v>F1B010062</v>
          </cell>
          <cell r="E441" t="str">
            <v>Analisa Sistem Pentanahan Elektroda Pelat pada Gardu Hubung Gomong Mataram di Tinjau dari Tegangan Langkah</v>
          </cell>
          <cell r="F441" t="str">
            <v>Ni Made Seniari, S.T., M.T.</v>
          </cell>
          <cell r="G441" t="str">
            <v>Dr. I Made Ginarsa, S.T., M.T.</v>
          </cell>
          <cell r="H441" t="str">
            <v>Supriono, S.T., M.T.</v>
          </cell>
          <cell r="I441" t="str">
            <v>Dr.rer.nat. Teti Zubaidah, S.T., M.T.</v>
          </cell>
          <cell r="J441" t="str">
            <v>Sultan, S.T., M.T.</v>
          </cell>
          <cell r="K441" t="str">
            <v>Senin</v>
          </cell>
          <cell r="L441">
            <v>42989</v>
          </cell>
          <cell r="M441" t="str">
            <v>08.00-10.00</v>
          </cell>
          <cell r="N441" t="str">
            <v>Lab. Listrik Dasar</v>
          </cell>
          <cell r="O441">
            <v>972</v>
          </cell>
          <cell r="Q441">
            <v>1</v>
          </cell>
          <cell r="R441">
            <v>26</v>
          </cell>
          <cell r="S441">
            <v>29</v>
          </cell>
          <cell r="T441">
            <v>22</v>
          </cell>
          <cell r="U441">
            <v>5</v>
          </cell>
        </row>
        <row r="442">
          <cell r="A442">
            <v>438</v>
          </cell>
          <cell r="B442">
            <v>42985</v>
          </cell>
          <cell r="C442" t="str">
            <v>ADI PRALYANTO A</v>
          </cell>
          <cell r="D442" t="str">
            <v>F1B010003</v>
          </cell>
          <cell r="E442" t="str">
            <v>Prototype Sistem Monitoring Realtime Berbasis Internet of Things (IoT) untuk Mengukur Ketinggian Permukaan Sungai</v>
          </cell>
          <cell r="F442" t="str">
            <v>Giri Wahyu Wiriasto, S.T., M.T.</v>
          </cell>
          <cell r="G442" t="str">
            <v>A. Sjamsjiar Rachman, S.T., M.T.</v>
          </cell>
          <cell r="H442" t="str">
            <v>Cahyo Mustiko O. M., S.T., MSc., Ph.D.</v>
          </cell>
          <cell r="I442" t="str">
            <v>Muhamad Irwan, S.T., M.T.</v>
          </cell>
          <cell r="J442" t="str">
            <v>I Made Ari Nrartha, S.T., M.T.</v>
          </cell>
          <cell r="K442" t="str">
            <v>Selasa</v>
          </cell>
          <cell r="L442">
            <v>42990</v>
          </cell>
          <cell r="M442" t="str">
            <v>14.00-16.00</v>
          </cell>
          <cell r="N442" t="str">
            <v>Lab. Jaringan &amp; Komputer</v>
          </cell>
          <cell r="O442">
            <v>973</v>
          </cell>
          <cell r="Q442">
            <v>41</v>
          </cell>
          <cell r="R442">
            <v>17</v>
          </cell>
          <cell r="S442">
            <v>9</v>
          </cell>
          <cell r="T442">
            <v>39</v>
          </cell>
          <cell r="U442">
            <v>25</v>
          </cell>
        </row>
        <row r="443">
          <cell r="A443">
            <v>439</v>
          </cell>
          <cell r="B443">
            <v>42987</v>
          </cell>
          <cell r="C443" t="str">
            <v>I WAYAN JUNIARTHA</v>
          </cell>
          <cell r="D443" t="str">
            <v>F1B112030</v>
          </cell>
          <cell r="E443" t="str">
            <v>Aplikasi Monitoring Jaringan Komputer dengan Menggunakan Bahasa Phython</v>
          </cell>
          <cell r="F443" t="str">
            <v>Lalu A. Syamsul Irfan A., S.T., M.Eng.</v>
          </cell>
          <cell r="G443" t="str">
            <v>A. Sjamsjiar Rachman, S.T., M.T.</v>
          </cell>
          <cell r="H443" t="str">
            <v>Made Sutha Yadnya, S.T., M.T.</v>
          </cell>
          <cell r="I443" t="str">
            <v>Cahyo Mustiko O. M., S.T., MSc., Ph.D.</v>
          </cell>
          <cell r="J443" t="str">
            <v>I Made Budi Suksmadana, S.T., M.T.</v>
          </cell>
          <cell r="K443" t="str">
            <v>Rabu</v>
          </cell>
          <cell r="L443">
            <v>42991</v>
          </cell>
          <cell r="M443" t="str">
            <v>10.00-12.00</v>
          </cell>
          <cell r="N443" t="str">
            <v>Lab. Jaringan &amp; Komputer</v>
          </cell>
          <cell r="O443">
            <v>976</v>
          </cell>
          <cell r="Q443">
            <v>40</v>
          </cell>
          <cell r="R443">
            <v>17</v>
          </cell>
          <cell r="S443">
            <v>19</v>
          </cell>
          <cell r="T443">
            <v>9</v>
          </cell>
          <cell r="U443">
            <v>24</v>
          </cell>
        </row>
        <row r="444">
          <cell r="A444">
            <v>440</v>
          </cell>
          <cell r="B444">
            <v>42987</v>
          </cell>
          <cell r="C444" t="str">
            <v>I MADE PUJA ARTANA</v>
          </cell>
          <cell r="D444" t="str">
            <v>F1B212040</v>
          </cell>
          <cell r="E444" t="str">
            <v>Karakteristik Rugi-rugi Trafo I Phasa pada Pembebanan Dominan Resistip, Induktif dan Kapasitif</v>
          </cell>
          <cell r="F444" t="str">
            <v>Ni Made Seniari, S.T., M.T.</v>
          </cell>
          <cell r="G444" t="str">
            <v>Ida Bagus Fery Citarsa, S.T., M.T.</v>
          </cell>
          <cell r="H444" t="str">
            <v>Supriyatna, S.T., M.T.</v>
          </cell>
          <cell r="I444" t="str">
            <v>Sultan, S.T., M.T.</v>
          </cell>
          <cell r="J444" t="str">
            <v>I Made Ari Nrartha, S.T., M.T.</v>
          </cell>
          <cell r="K444" t="str">
            <v>Rabu</v>
          </cell>
          <cell r="L444">
            <v>42991</v>
          </cell>
          <cell r="M444" t="str">
            <v>10.00-12.00</v>
          </cell>
          <cell r="N444" t="str">
            <v>Lab. Listrik Dasar</v>
          </cell>
          <cell r="O444">
            <v>977</v>
          </cell>
          <cell r="Q444">
            <v>1</v>
          </cell>
          <cell r="R444">
            <v>12</v>
          </cell>
          <cell r="S444">
            <v>2</v>
          </cell>
          <cell r="T444">
            <v>5</v>
          </cell>
          <cell r="U444">
            <v>25</v>
          </cell>
        </row>
        <row r="445">
          <cell r="A445">
            <v>441</v>
          </cell>
          <cell r="B445">
            <v>42991</v>
          </cell>
          <cell r="C445" t="str">
            <v>WIRATAMA IMAN RAMDHANI</v>
          </cell>
          <cell r="D445" t="str">
            <v>F1B011091</v>
          </cell>
          <cell r="E445" t="str">
            <v>Data Logger Suhu dan Kelembaban Secara Real Time Tersinkronisasi Berbasis Web Server</v>
          </cell>
          <cell r="F445" t="str">
            <v>Paniran, S.T., M.T.</v>
          </cell>
          <cell r="G445" t="str">
            <v>Lalu A. Syamsul Irfan A., S.T., M.Eng.</v>
          </cell>
          <cell r="H445" t="str">
            <v>A. Sjamsjiar Rachman, S.T., M.T.</v>
          </cell>
          <cell r="I445" t="str">
            <v>Sudi M. Al Sasongko, S.T., M.T.</v>
          </cell>
          <cell r="J445" t="str">
            <v>Syafarudin Ch, S.T., M.T.</v>
          </cell>
          <cell r="K445" t="str">
            <v>Sabtu</v>
          </cell>
          <cell r="L445">
            <v>42994</v>
          </cell>
          <cell r="M445" t="str">
            <v>08.00-10.00</v>
          </cell>
          <cell r="N445" t="str">
            <v>Lab. Elka &amp; Digital</v>
          </cell>
          <cell r="O445">
            <v>991</v>
          </cell>
          <cell r="Q445">
            <v>28</v>
          </cell>
          <cell r="R445">
            <v>40</v>
          </cell>
          <cell r="S445">
            <v>17</v>
          </cell>
          <cell r="T445">
            <v>6</v>
          </cell>
          <cell r="U445">
            <v>4</v>
          </cell>
        </row>
        <row r="446">
          <cell r="A446">
            <v>442</v>
          </cell>
          <cell r="B446">
            <v>43000</v>
          </cell>
          <cell r="C446" t="str">
            <v>SUMIYATI</v>
          </cell>
          <cell r="D446" t="str">
            <v>F1B111081</v>
          </cell>
          <cell r="E446" t="str">
            <v>Analisis Kualitas Video Call pada Jaringan 3G di Wilayah Mataram</v>
          </cell>
          <cell r="F446" t="str">
            <v>Abdullah Zainuddin, S.T., M.T.</v>
          </cell>
          <cell r="G446" t="str">
            <v>Syafarudin Ch, S.T., M.T.</v>
          </cell>
          <cell r="H446" t="str">
            <v>Cahyo Mustiko O. M., S.T., MSc., Ph.D.</v>
          </cell>
          <cell r="I446" t="str">
            <v>Suthami Ariessaputra, S.T., M.Eng.</v>
          </cell>
          <cell r="J446" t="str">
            <v>A. Sjamsjiar Rachman, S.T., M.T.</v>
          </cell>
          <cell r="K446" t="str">
            <v>Rabu</v>
          </cell>
          <cell r="L446">
            <v>43005</v>
          </cell>
          <cell r="M446" t="str">
            <v>10.00-12.00</v>
          </cell>
          <cell r="N446" t="str">
            <v>Lab. Sistem Telkom</v>
          </cell>
          <cell r="O446">
            <v>1013</v>
          </cell>
          <cell r="Q446">
            <v>15</v>
          </cell>
          <cell r="R446">
            <v>4</v>
          </cell>
          <cell r="S446">
            <v>9</v>
          </cell>
          <cell r="T446">
            <v>42</v>
          </cell>
          <cell r="U446">
            <v>17</v>
          </cell>
        </row>
        <row r="447">
          <cell r="A447">
            <v>443</v>
          </cell>
          <cell r="B447">
            <v>43020</v>
          </cell>
          <cell r="C447" t="str">
            <v>ASMIWATI</v>
          </cell>
          <cell r="D447" t="str">
            <v>F1B110044</v>
          </cell>
          <cell r="E447" t="str">
            <v>Pemetaan Lokasi Bencana Banjir Hujan Menggunakan Aplikasi Geographic Information System (GIS) di Kabupaten Lombok Timur.</v>
          </cell>
          <cell r="F447" t="str">
            <v>Made Sutha Yadnya, S.T., M.T.</v>
          </cell>
          <cell r="G447" t="str">
            <v>Abdullah Zainuddin, S.T., M.T.</v>
          </cell>
          <cell r="H447" t="str">
            <v>Muhamad Syamsu Iqbal, S.T., M.T., Ph.D.</v>
          </cell>
          <cell r="I447" t="str">
            <v>Suthami Ariessaputra, S.T., M.Eng.</v>
          </cell>
          <cell r="J447" t="str">
            <v>Sudi M. Al Sasongko, S.T., M.T.</v>
          </cell>
          <cell r="K447" t="str">
            <v>Kamis</v>
          </cell>
          <cell r="L447">
            <v>43027</v>
          </cell>
          <cell r="M447" t="str">
            <v>10.00-12.00</v>
          </cell>
          <cell r="N447" t="str">
            <v>Lab. Sistem Telkom</v>
          </cell>
          <cell r="O447">
            <v>1084</v>
          </cell>
          <cell r="Q447">
            <v>19</v>
          </cell>
          <cell r="R447">
            <v>15</v>
          </cell>
          <cell r="S447">
            <v>18</v>
          </cell>
          <cell r="T447">
            <v>42</v>
          </cell>
          <cell r="U447">
            <v>6</v>
          </cell>
        </row>
        <row r="448">
          <cell r="A448">
            <v>444</v>
          </cell>
          <cell r="B448" t="str">
            <v>8 Agustus 2017</v>
          </cell>
          <cell r="C448" t="str">
            <v>M. SYAHRULLAIL A. P.</v>
          </cell>
          <cell r="D448" t="str">
            <v>F1B010055</v>
          </cell>
          <cell r="E448" t="str">
            <v>Analisis Harminisa Menggunakan Dekomposisi Wavelet</v>
          </cell>
          <cell r="F448" t="str">
            <v>Dr. Rismon H. Sianipar, S.T., M.Eng.</v>
          </cell>
          <cell r="G448" t="str">
            <v>Muhamad Irwan, S.T., M.T.</v>
          </cell>
          <cell r="H448" t="str">
            <v>I Made Ari Nrartha, S.T., M.T.</v>
          </cell>
          <cell r="I448" t="str">
            <v>Sabar Nababan, S.T., M.T.</v>
          </cell>
          <cell r="J448" t="e">
            <v>#N/A</v>
          </cell>
          <cell r="K448" t="str">
            <v>Kamis</v>
          </cell>
          <cell r="L448">
            <v>43020</v>
          </cell>
          <cell r="M448" t="str">
            <v>09.30-11.30</v>
          </cell>
          <cell r="N448" t="str">
            <v>Lab. Jaringan Komputer</v>
          </cell>
          <cell r="Q448">
            <v>33</v>
          </cell>
          <cell r="R448">
            <v>39</v>
          </cell>
          <cell r="S448">
            <v>25</v>
          </cell>
          <cell r="T448">
            <v>31</v>
          </cell>
        </row>
        <row r="449">
          <cell r="A449">
            <v>445</v>
          </cell>
          <cell r="B449">
            <v>43020</v>
          </cell>
          <cell r="C449" t="str">
            <v>DEWA PUTU SATRIA W</v>
          </cell>
          <cell r="D449" t="str">
            <v>F1B011018</v>
          </cell>
          <cell r="E449" t="str">
            <v>Studi Komparatif Teknik Pembesaran Citra Digital Berbasis Nearest Neighbors dan Bilinier</v>
          </cell>
          <cell r="F449" t="str">
            <v>Dr. Rismon H. Sianipar, S.T., M.Eng.</v>
          </cell>
          <cell r="G449" t="str">
            <v>Muhamad Irwan, S.T., M.T.</v>
          </cell>
          <cell r="H449" t="str">
            <v>Bulkis Kanata, S.T., M.T.</v>
          </cell>
          <cell r="I449" t="str">
            <v>Giri Wahyu Wiriasto, S.T., M.T.</v>
          </cell>
          <cell r="J449" t="e">
            <v>#N/A</v>
          </cell>
          <cell r="K449" t="str">
            <v>Senin</v>
          </cell>
          <cell r="L449">
            <v>43024</v>
          </cell>
          <cell r="M449" t="str">
            <v>08.00-10.00</v>
          </cell>
          <cell r="N449" t="str">
            <v>Lab. Elka &amp; Digital</v>
          </cell>
          <cell r="O449">
            <v>1099</v>
          </cell>
          <cell r="Q449">
            <v>33</v>
          </cell>
          <cell r="R449">
            <v>39</v>
          </cell>
          <cell r="S449">
            <v>21</v>
          </cell>
          <cell r="T449">
            <v>41</v>
          </cell>
        </row>
        <row r="450">
          <cell r="A450">
            <v>446</v>
          </cell>
          <cell r="B450">
            <v>43020</v>
          </cell>
          <cell r="C450" t="str">
            <v>EDI WIRANATA</v>
          </cell>
          <cell r="D450" t="str">
            <v>F1B010008</v>
          </cell>
          <cell r="E450" t="str">
            <v>Aplikasi Bergerak Sistem Penjualan Sampah Daur Ulang Berbasis Android Studi Kasus pada UD. Bank Sampah Bintang Sejahtera NTB.</v>
          </cell>
          <cell r="F450" t="str">
            <v>Lalu A. Syamsul Irfan A., S.T., M.Eng.</v>
          </cell>
          <cell r="G450" t="str">
            <v>Giri Wahyu Wiriasto, S.T., M.T.</v>
          </cell>
          <cell r="H450" t="str">
            <v>Made Sutha Yadnya, S.T., M.T.</v>
          </cell>
          <cell r="I450" t="str">
            <v>Suthami Ariessaputra, S.T., M.Eng.</v>
          </cell>
          <cell r="J450" t="str">
            <v>Djul Fikry  Budiman, S.T., M.T.</v>
          </cell>
          <cell r="K450" t="str">
            <v>Rabu</v>
          </cell>
          <cell r="L450">
            <v>43026</v>
          </cell>
          <cell r="M450" t="str">
            <v>08.00-10.00</v>
          </cell>
          <cell r="N450" t="str">
            <v>Lab. Elka &amp; Digital</v>
          </cell>
          <cell r="O450">
            <v>1101</v>
          </cell>
          <cell r="Q450">
            <v>40</v>
          </cell>
          <cell r="R450">
            <v>41</v>
          </cell>
          <cell r="S450">
            <v>19</v>
          </cell>
          <cell r="T450">
            <v>42</v>
          </cell>
          <cell r="U450">
            <v>35</v>
          </cell>
        </row>
        <row r="451">
          <cell r="A451">
            <v>447</v>
          </cell>
          <cell r="B451">
            <v>43020</v>
          </cell>
          <cell r="C451" t="str">
            <v>DIYAN ANGGRAENI</v>
          </cell>
          <cell r="D451" t="str">
            <v>F1B010057</v>
          </cell>
          <cell r="E451" t="str">
            <v>Analisa Kualitas Kuat Sinyal Terima Jaringan 3,5G di Kota Mataram</v>
          </cell>
          <cell r="F451" t="str">
            <v>Made Sutha Yadnya, S.T., M.T.</v>
          </cell>
          <cell r="G451" t="str">
            <v>Syafarudin Ch, S.T., M.T.</v>
          </cell>
          <cell r="H451" t="str">
            <v>Sudi M. Al Sasongko, S.T., M.T.</v>
          </cell>
          <cell r="I451" t="str">
            <v>Abdullah Zainuddin, S.T., M.T.</v>
          </cell>
          <cell r="J451" t="str">
            <v>Bulkis Kanata, S.T., M.T.</v>
          </cell>
          <cell r="K451" t="str">
            <v>Selasa</v>
          </cell>
          <cell r="L451">
            <v>43025</v>
          </cell>
          <cell r="M451" t="str">
            <v>10.00-12.00</v>
          </cell>
          <cell r="N451" t="str">
            <v>Lab. Sistem Telkom</v>
          </cell>
          <cell r="O451">
            <v>1100</v>
          </cell>
          <cell r="Q451">
            <v>19</v>
          </cell>
          <cell r="R451">
            <v>4</v>
          </cell>
          <cell r="S451">
            <v>6</v>
          </cell>
          <cell r="T451">
            <v>15</v>
          </cell>
          <cell r="U451">
            <v>21</v>
          </cell>
        </row>
        <row r="452">
          <cell r="A452">
            <v>448</v>
          </cell>
          <cell r="B452">
            <v>43026</v>
          </cell>
          <cell r="C452" t="str">
            <v>JUAN JUSTITI</v>
          </cell>
          <cell r="D452" t="str">
            <v>F1B010018</v>
          </cell>
          <cell r="E452" t="str">
            <v>Studi Komparatif Tapis Digital Chebyshev I dan II untuk Sinyal Audio</v>
          </cell>
          <cell r="F452" t="str">
            <v>Dr. Rismon H. Sianipar, S.T., M.Eng.</v>
          </cell>
          <cell r="G452" t="str">
            <v>Muhamad Irwan, S.T., M.T.</v>
          </cell>
          <cell r="H452" t="str">
            <v>A. Sjamsjiar Rachman, S.T., M.T.</v>
          </cell>
          <cell r="I452" t="str">
            <v>Lalu A. Syamsul Irfan A., S.T., M.Eng.</v>
          </cell>
          <cell r="J452" t="str">
            <v>Budi Darmawan, S.T., M.Eng.</v>
          </cell>
          <cell r="K452" t="str">
            <v>Sabtu</v>
          </cell>
          <cell r="L452">
            <v>43029</v>
          </cell>
          <cell r="M452" t="str">
            <v>10.00-12.00</v>
          </cell>
          <cell r="N452" t="str">
            <v>Lab. Sistem Telkom</v>
          </cell>
          <cell r="O452">
            <v>1125</v>
          </cell>
          <cell r="Q452">
            <v>33</v>
          </cell>
          <cell r="R452">
            <v>39</v>
          </cell>
          <cell r="S452">
            <v>17</v>
          </cell>
          <cell r="T452">
            <v>40</v>
          </cell>
          <cell r="U452">
            <v>43</v>
          </cell>
        </row>
        <row r="453">
          <cell r="A453">
            <v>449</v>
          </cell>
          <cell r="B453">
            <v>43026</v>
          </cell>
          <cell r="C453" t="str">
            <v>M. SOPIAN SAHURI</v>
          </cell>
          <cell r="D453" t="str">
            <v>F1B009043</v>
          </cell>
          <cell r="E453" t="str">
            <v>Restorasi Citra Digital Menggunakan Tapis Rerata Kontra-Harmonis</v>
          </cell>
          <cell r="F453" t="str">
            <v>Dr. Rismon H. Sianipar, S.T., M.Eng.</v>
          </cell>
          <cell r="G453" t="str">
            <v>Sayidiman, S.T., M.Eng.</v>
          </cell>
          <cell r="H453" t="str">
            <v>Budi Darmawan, S.T., M.Eng.</v>
          </cell>
          <cell r="I453" t="str">
            <v>Dr. Ida Ayu Sri Adnyani, S.T., M.Erg.</v>
          </cell>
          <cell r="J453" t="e">
            <v>#N/A</v>
          </cell>
          <cell r="K453" t="str">
            <v>Sabtu</v>
          </cell>
          <cell r="L453">
            <v>43029</v>
          </cell>
          <cell r="M453" t="str">
            <v>08.00-10.00</v>
          </cell>
          <cell r="N453" t="str">
            <v>Lab. Sistem Telkom</v>
          </cell>
          <cell r="O453">
            <v>1126</v>
          </cell>
          <cell r="Q453">
            <v>33</v>
          </cell>
          <cell r="R453">
            <v>34</v>
          </cell>
          <cell r="S453">
            <v>43</v>
          </cell>
          <cell r="T453">
            <v>10</v>
          </cell>
        </row>
        <row r="454">
          <cell r="A454">
            <v>450</v>
          </cell>
          <cell r="B454">
            <v>43039</v>
          </cell>
          <cell r="C454" t="str">
            <v>DWI KURNIAWAN P</v>
          </cell>
          <cell r="D454" t="str">
            <v>F1B111015</v>
          </cell>
          <cell r="E454" t="str">
            <v>Pemindai Objek Menggunakan Sensor Ultrasonik Berbasis Arduino dan Raspberry FI</v>
          </cell>
          <cell r="F454" t="str">
            <v>I Made Budi Suksmadana, S.T., M.T.</v>
          </cell>
          <cell r="G454" t="str">
            <v>A. Sjamsjiar Rachman, S.T., M.T.</v>
          </cell>
          <cell r="H454" t="str">
            <v>Paniran, S.T., M.T.</v>
          </cell>
          <cell r="I454" t="str">
            <v>Muhamad Irwan, S.T., M.T.</v>
          </cell>
          <cell r="J454" t="str">
            <v>Budi Darmawan, S.T., M.Eng.</v>
          </cell>
          <cell r="K454" t="str">
            <v>Senin</v>
          </cell>
          <cell r="L454">
            <v>43045</v>
          </cell>
          <cell r="M454" t="str">
            <v>10.00-12.00</v>
          </cell>
          <cell r="N454" t="str">
            <v>Lab. Elka &amp; Digital</v>
          </cell>
          <cell r="O454">
            <v>1163</v>
          </cell>
          <cell r="Q454">
            <v>24</v>
          </cell>
          <cell r="R454">
            <v>17</v>
          </cell>
          <cell r="S454">
            <v>28</v>
          </cell>
          <cell r="T454">
            <v>39</v>
          </cell>
          <cell r="U454">
            <v>43</v>
          </cell>
        </row>
        <row r="455">
          <cell r="A455">
            <v>451</v>
          </cell>
          <cell r="B455">
            <v>43036</v>
          </cell>
          <cell r="C455" t="str">
            <v>FATHURRAHMAN</v>
          </cell>
          <cell r="D455" t="str">
            <v>F1B111019</v>
          </cell>
          <cell r="E455" t="str">
            <v>Perancangan Sistem Informasi Publikasi Kegiatan Penelitian Dosen (Studi Kasus Jurusan Teknik Elektro)</v>
          </cell>
          <cell r="F455" t="str">
            <v>Lalu A. Syamsul Irfan A., S.T., M.Eng.</v>
          </cell>
          <cell r="G455" t="str">
            <v>Suthami Ariessaputra, S.T., M.Eng.</v>
          </cell>
          <cell r="H455" t="str">
            <v>Giri Wahyu Wiriasto, S.T., M.T.</v>
          </cell>
          <cell r="I455" t="str">
            <v>Made Sutha Yadnya, S.T., M.T.</v>
          </cell>
          <cell r="J455" t="str">
            <v>Djul Fikry  Budiman, S.T., M.T.</v>
          </cell>
          <cell r="K455" t="str">
            <v>Rabu</v>
          </cell>
          <cell r="L455">
            <v>43040</v>
          </cell>
          <cell r="M455" t="str">
            <v>08.00-10.00</v>
          </cell>
          <cell r="N455" t="str">
            <v>Lab. Jaringan &amp; Komputer</v>
          </cell>
          <cell r="O455">
            <v>1155</v>
          </cell>
          <cell r="Q455">
            <v>40</v>
          </cell>
          <cell r="R455">
            <v>42</v>
          </cell>
          <cell r="S455">
            <v>41</v>
          </cell>
          <cell r="T455">
            <v>19</v>
          </cell>
          <cell r="U455">
            <v>35</v>
          </cell>
        </row>
        <row r="456">
          <cell r="A456">
            <v>452</v>
          </cell>
          <cell r="B456">
            <v>43036</v>
          </cell>
          <cell r="C456" t="str">
            <v>MUH. IRFAN</v>
          </cell>
          <cell r="D456" t="str">
            <v>F1B012064</v>
          </cell>
          <cell r="E456" t="str">
            <v>Perancangan dan Realisasi Antenna Mikrostrip sebagai Antenna GPS Menggunakan Teknik Proximity Coupled</v>
          </cell>
          <cell r="F456" t="str">
            <v>Sudi M. Al Sasongko, S.T., M.T.</v>
          </cell>
          <cell r="G456" t="str">
            <v>Suthami Ariessaputra, S.T., M.Eng.</v>
          </cell>
          <cell r="H456" t="str">
            <v>Made Sutha Yadnya, S.T., M.T.</v>
          </cell>
          <cell r="I456" t="str">
            <v>Djul Fikry  Budiman, S.T., M.T.</v>
          </cell>
          <cell r="J456" t="str">
            <v>Cahyo Mustiko O. M., S.T., MSc., Ph.D.</v>
          </cell>
          <cell r="K456" t="str">
            <v>Kamis</v>
          </cell>
          <cell r="L456">
            <v>43041</v>
          </cell>
          <cell r="M456" t="str">
            <v>08.00-10.00</v>
          </cell>
          <cell r="N456" t="str">
            <v>Lab. Sistem Telkom</v>
          </cell>
          <cell r="O456">
            <v>1154</v>
          </cell>
          <cell r="Q456">
            <v>6</v>
          </cell>
          <cell r="R456">
            <v>42</v>
          </cell>
          <cell r="S456">
            <v>19</v>
          </cell>
          <cell r="T456">
            <v>35</v>
          </cell>
          <cell r="U456">
            <v>9</v>
          </cell>
        </row>
        <row r="457">
          <cell r="A457">
            <v>453</v>
          </cell>
          <cell r="B457">
            <v>43050</v>
          </cell>
          <cell r="C457" t="str">
            <v>ADITYA KADARUSMAN</v>
          </cell>
          <cell r="D457" t="str">
            <v>F1B112003</v>
          </cell>
          <cell r="E457" t="str">
            <v>Perancangan Aplikasi E-Health pada Poli Kandungan/Obgyn Berbasis Android</v>
          </cell>
          <cell r="F457" t="str">
            <v>A. Sjamsjiar Rachman, S.T., M.T.</v>
          </cell>
          <cell r="G457" t="str">
            <v>Giri Wahyu Wiriasto, S.T., M.T.</v>
          </cell>
          <cell r="H457" t="str">
            <v>Made Sutha Yadnya, S.T., M.T.</v>
          </cell>
          <cell r="I457" t="str">
            <v>Dr. Rismon H. Sianipar, S.T., M.Eng.</v>
          </cell>
          <cell r="J457" t="str">
            <v>Lalu A. Syamsul Irfan A., S.T., M.Eng.</v>
          </cell>
          <cell r="K457" t="str">
            <v>Kamis</v>
          </cell>
          <cell r="L457">
            <v>43055</v>
          </cell>
          <cell r="M457" t="str">
            <v>10.00-12.00</v>
          </cell>
          <cell r="N457" t="str">
            <v>Lab. Jaringan Komputer</v>
          </cell>
          <cell r="O457">
            <v>1189</v>
          </cell>
          <cell r="Q457">
            <v>17</v>
          </cell>
          <cell r="R457">
            <v>41</v>
          </cell>
          <cell r="S457">
            <v>19</v>
          </cell>
          <cell r="T457">
            <v>33</v>
          </cell>
          <cell r="U457">
            <v>40</v>
          </cell>
        </row>
        <row r="458">
          <cell r="A458">
            <v>454</v>
          </cell>
          <cell r="B458">
            <v>43057</v>
          </cell>
          <cell r="C458" t="str">
            <v>I PUTU DODY WIDIHARTAWAN</v>
          </cell>
          <cell r="D458" t="str">
            <v>F1B013043</v>
          </cell>
          <cell r="E458" t="str">
            <v>Sistem Pengenalan Wajah Menggunakan Metode Eigenface Berbasis Raspberry Pi</v>
          </cell>
          <cell r="F458" t="str">
            <v>I Made Budi Suksmadana, S.T., M.T.</v>
          </cell>
          <cell r="G458" t="str">
            <v>Lalu A. Syamsul Irfan A., S.T., M.Eng.</v>
          </cell>
          <cell r="H458" t="str">
            <v>Muhamad Irwan, S.T., M.T.</v>
          </cell>
          <cell r="I458" t="str">
            <v>Paniran, S.T., M.T.</v>
          </cell>
          <cell r="J458" t="e">
            <v>#N/A</v>
          </cell>
          <cell r="K458" t="str">
            <v>Rabu</v>
          </cell>
          <cell r="L458">
            <v>43061</v>
          </cell>
          <cell r="M458" t="str">
            <v>08.00-10.00</v>
          </cell>
          <cell r="N458" t="str">
            <v>Lab. Elka &amp; Digital</v>
          </cell>
          <cell r="O458">
            <v>1217</v>
          </cell>
          <cell r="Q458">
            <v>24</v>
          </cell>
          <cell r="R458">
            <v>40</v>
          </cell>
          <cell r="S458">
            <v>39</v>
          </cell>
          <cell r="T458">
            <v>28</v>
          </cell>
        </row>
        <row r="459">
          <cell r="A459">
            <v>455</v>
          </cell>
          <cell r="B459">
            <v>43066</v>
          </cell>
          <cell r="C459" t="str">
            <v>M. NUR IHSAN</v>
          </cell>
          <cell r="D459" t="str">
            <v>F1B010034</v>
          </cell>
          <cell r="E459" t="str">
            <v>Perancangan Alat Pengontrolan Pemakaian Daya L:istrik Rumah Tangga dengan Arduino Mega 2560</v>
          </cell>
          <cell r="F459" t="str">
            <v>A. Sjamsjiar Rachman, S.T., M.T.</v>
          </cell>
          <cell r="G459" t="str">
            <v>I Made Budi Suksmadana, S.T., M.T.</v>
          </cell>
          <cell r="H459" t="str">
            <v>Sultan, S.T., M.T.</v>
          </cell>
          <cell r="I459" t="str">
            <v>Muhamad Syamsu Iqbal, S.T., M.T., Ph.D.</v>
          </cell>
          <cell r="J459" t="str">
            <v>Abdul Natsir, S.T., M.T.</v>
          </cell>
          <cell r="K459" t="str">
            <v>Sabtu</v>
          </cell>
          <cell r="L459">
            <v>43071</v>
          </cell>
          <cell r="M459" t="str">
            <v>08.00-10.00</v>
          </cell>
          <cell r="N459" t="str">
            <v>Lab. Elka &amp; Digital</v>
          </cell>
          <cell r="O459">
            <v>1218</v>
          </cell>
          <cell r="Q459">
            <v>17</v>
          </cell>
          <cell r="R459">
            <v>24</v>
          </cell>
          <cell r="S459">
            <v>5</v>
          </cell>
          <cell r="T459">
            <v>18</v>
          </cell>
          <cell r="U459">
            <v>14</v>
          </cell>
        </row>
        <row r="460">
          <cell r="A460">
            <v>456</v>
          </cell>
          <cell r="B460">
            <v>43071</v>
          </cell>
          <cell r="C460" t="str">
            <v>LALU IMAM ADIGUNA R</v>
          </cell>
          <cell r="D460" t="str">
            <v>F1B013055</v>
          </cell>
          <cell r="E460" t="str">
            <v>Implementasi Multithreading pada Algoritma Minimax</v>
          </cell>
          <cell r="F460" t="str">
            <v>Lalu A. Syamsul Irfan A., S.T., M.Eng.</v>
          </cell>
          <cell r="G460" t="str">
            <v>A. Sjamsjiar Rachman, S.T., M.T.</v>
          </cell>
          <cell r="H460" t="str">
            <v>Giri Wahyu Wiriasto, S.T., M.T.</v>
          </cell>
          <cell r="I460" t="str">
            <v>Bulkis Kanata, S.T., M.T.</v>
          </cell>
          <cell r="J460" t="str">
            <v>Made Sutha Yadnya, S.T., M.T.</v>
          </cell>
          <cell r="K460" t="str">
            <v>Rabu</v>
          </cell>
          <cell r="L460">
            <v>43075</v>
          </cell>
          <cell r="M460" t="str">
            <v>08.00-10.00</v>
          </cell>
          <cell r="N460" t="str">
            <v>Lab. Jaringan &amp; Komputer</v>
          </cell>
          <cell r="O460">
            <v>1246</v>
          </cell>
          <cell r="Q460">
            <v>40</v>
          </cell>
          <cell r="R460">
            <v>17</v>
          </cell>
          <cell r="S460">
            <v>41</v>
          </cell>
          <cell r="T460">
            <v>21</v>
          </cell>
          <cell r="U460">
            <v>19</v>
          </cell>
        </row>
        <row r="461">
          <cell r="A461">
            <v>457</v>
          </cell>
          <cell r="B461">
            <v>43074</v>
          </cell>
          <cell r="C461" t="str">
            <v>HENDRA SASMITA</v>
          </cell>
          <cell r="D461" t="str">
            <v>F1B013035</v>
          </cell>
          <cell r="E461" t="str">
            <v>Rancang Bangun dan Analisis Karakteristik Pemakaian Energi Listrik Berbasis Raspberry Pi</v>
          </cell>
          <cell r="F461" t="str">
            <v>I Made Ari Nrartha, S.T., M.T.</v>
          </cell>
          <cell r="G461" t="str">
            <v>I Made Budi Suksmadana, S.T., M.T.</v>
          </cell>
          <cell r="H461" t="str">
            <v>Supriyatna, S.T., M.T.</v>
          </cell>
          <cell r="I461" t="str">
            <v>Sultan, S.T., M.T.</v>
          </cell>
          <cell r="J461" t="str">
            <v>Budi Darmawan, S.T., M.Eng.</v>
          </cell>
          <cell r="K461" t="str">
            <v>Selasa</v>
          </cell>
          <cell r="L461">
            <v>43081</v>
          </cell>
          <cell r="M461" t="str">
            <v>08.00-10.00</v>
          </cell>
          <cell r="N461" t="str">
            <v>Lab. Sistem Tenaga</v>
          </cell>
          <cell r="O461">
            <v>1256</v>
          </cell>
          <cell r="Q461">
            <v>25</v>
          </cell>
          <cell r="R461">
            <v>24</v>
          </cell>
          <cell r="S461">
            <v>2</v>
          </cell>
          <cell r="T461">
            <v>5</v>
          </cell>
          <cell r="U461">
            <v>43</v>
          </cell>
        </row>
        <row r="462">
          <cell r="A462">
            <v>458</v>
          </cell>
          <cell r="B462">
            <v>43078</v>
          </cell>
          <cell r="C462" t="str">
            <v>I GEDE YOGA S.</v>
          </cell>
          <cell r="D462" t="str">
            <v>F1B010035</v>
          </cell>
          <cell r="E462" t="str">
            <v>Optimalisasi Daya Panel Surya Menggunakan Solar Tracker dan Reflektor</v>
          </cell>
          <cell r="F462" t="str">
            <v>Abdul Natsir, S.T., M.T.</v>
          </cell>
          <cell r="G462" t="str">
            <v>Syafarudin Ch, S.T., M.T.</v>
          </cell>
          <cell r="H462" t="str">
            <v>Supriyatna, S.T., M.T.</v>
          </cell>
          <cell r="I462" t="str">
            <v>Sultan, S.T., M.T.</v>
          </cell>
          <cell r="J462" t="str">
            <v>Ni Made Seniari, S.T., M.T.</v>
          </cell>
          <cell r="K462" t="str">
            <v>Kamis</v>
          </cell>
          <cell r="L462">
            <v>43083</v>
          </cell>
          <cell r="M462" t="str">
            <v>08.00-10.00</v>
          </cell>
          <cell r="N462" t="str">
            <v>Lab. Sistem Tenaga</v>
          </cell>
          <cell r="O462">
            <v>1264</v>
          </cell>
          <cell r="Q462">
            <v>14</v>
          </cell>
          <cell r="R462">
            <v>4</v>
          </cell>
          <cell r="S462">
            <v>2</v>
          </cell>
          <cell r="T462">
            <v>5</v>
          </cell>
          <cell r="U462">
            <v>1</v>
          </cell>
        </row>
        <row r="463">
          <cell r="A463">
            <v>459</v>
          </cell>
          <cell r="B463">
            <v>43078</v>
          </cell>
          <cell r="C463" t="str">
            <v>ADE PRADANA</v>
          </cell>
          <cell r="D463" t="str">
            <v>F1B013005</v>
          </cell>
          <cell r="E463" t="str">
            <v>Perancangan Sistem Transfer Daya Listrik Tanpa Kabel dengan Penambahan Rangkaian Penguat</v>
          </cell>
          <cell r="F463" t="str">
            <v>Dr.rer.nat. Teti Zubaidah, S.T., M.T.</v>
          </cell>
          <cell r="G463" t="str">
            <v>Sudi M. Al Sasongko, S.T., M.T.</v>
          </cell>
          <cell r="H463" t="str">
            <v>Abdul Natsir, S.T., M.T.</v>
          </cell>
          <cell r="I463" t="str">
            <v>Ida Bagus Fery Citarsa, S.T., M.T.</v>
          </cell>
          <cell r="J463" t="str">
            <v>Suthami Ariessaputra, S.T., M.Eng.</v>
          </cell>
          <cell r="K463" t="str">
            <v>Senin</v>
          </cell>
          <cell r="L463">
            <v>43087</v>
          </cell>
          <cell r="M463" t="str">
            <v>08.00-10.00</v>
          </cell>
          <cell r="N463" t="str">
            <v>Lab. Sistem Tenaga</v>
          </cell>
          <cell r="O463">
            <v>1265</v>
          </cell>
          <cell r="Q463">
            <v>22</v>
          </cell>
          <cell r="R463">
            <v>6</v>
          </cell>
          <cell r="S463">
            <v>14</v>
          </cell>
          <cell r="T463">
            <v>12</v>
          </cell>
          <cell r="U463">
            <v>42</v>
          </cell>
        </row>
        <row r="464">
          <cell r="A464">
            <v>460</v>
          </cell>
          <cell r="B464">
            <v>43081</v>
          </cell>
          <cell r="C464" t="str">
            <v>AHMADI</v>
          </cell>
          <cell r="D464" t="str">
            <v>F1B111004</v>
          </cell>
          <cell r="E464" t="str">
            <v>Perancangan Kumparan Spiral Datar untuk Transfer Sistem Daya Listrik Tanpa Kabel yang Beresonansi pada Level Frekuensi Tinggi</v>
          </cell>
          <cell r="F464" t="str">
            <v>Dr.rer.nat. Teti Zubaidah, S.T., M.T.</v>
          </cell>
          <cell r="G464" t="str">
            <v>Sudi M. Al Sasongko, S.T., M.T.</v>
          </cell>
          <cell r="H464" t="str">
            <v>Ni Made Seniari, S.T., M.T.</v>
          </cell>
          <cell r="I464" t="str">
            <v>Cahyo Mustiko O. M., S.T., MSc., Ph.D.</v>
          </cell>
          <cell r="J464" t="str">
            <v>Dr. I Made Ginarsa, S.T., M.T.</v>
          </cell>
          <cell r="K464" t="str">
            <v>Selasa</v>
          </cell>
          <cell r="L464">
            <v>43088</v>
          </cell>
          <cell r="M464" t="str">
            <v>10.00-12.00</v>
          </cell>
          <cell r="N464" t="str">
            <v>Lab. Sistem Tenaga</v>
          </cell>
          <cell r="O464">
            <v>1272</v>
          </cell>
          <cell r="Q464">
            <v>22</v>
          </cell>
          <cell r="R464">
            <v>6</v>
          </cell>
          <cell r="S464">
            <v>1</v>
          </cell>
          <cell r="T464">
            <v>9</v>
          </cell>
          <cell r="U464">
            <v>26</v>
          </cell>
        </row>
        <row r="465">
          <cell r="A465">
            <v>461</v>
          </cell>
          <cell r="B465">
            <v>43097</v>
          </cell>
          <cell r="C465" t="str">
            <v>MUHAMMAD KHAERI JAFR</v>
          </cell>
          <cell r="D465" t="str">
            <v>F1B013067</v>
          </cell>
          <cell r="E465" t="str">
            <v>Rancang Bangun Prototype Alat Pendeteksi Buah Kelapa Tua Berbasis Arduino Nano Atmega328P</v>
          </cell>
          <cell r="F465" t="str">
            <v>Syafarudin Ch, S.T., M.T.</v>
          </cell>
          <cell r="G465" t="str">
            <v>Lalu A. Syamsul Irfan A., S.T., M.Eng.</v>
          </cell>
          <cell r="H465" t="str">
            <v>Sudi M. Al Sasongko, S.T., M.T.</v>
          </cell>
          <cell r="I465" t="str">
            <v>I Made Budi Suksmadana, S.T., M.T.</v>
          </cell>
          <cell r="J465" t="str">
            <v>Ida Bagus Fery Citarsa, S.T., M.T.</v>
          </cell>
          <cell r="K465" t="str">
            <v>Rabu</v>
          </cell>
          <cell r="L465">
            <v>43103</v>
          </cell>
          <cell r="M465" t="str">
            <v>08.00-10.00</v>
          </cell>
          <cell r="N465" t="str">
            <v>Lab. Elka &amp; Digital</v>
          </cell>
          <cell r="O465">
            <v>1309</v>
          </cell>
          <cell r="Q465">
            <v>4</v>
          </cell>
          <cell r="R465">
            <v>40</v>
          </cell>
          <cell r="S465">
            <v>6</v>
          </cell>
          <cell r="T465">
            <v>24</v>
          </cell>
          <cell r="U465">
            <v>12</v>
          </cell>
        </row>
        <row r="466">
          <cell r="A466">
            <v>462</v>
          </cell>
          <cell r="B466">
            <v>43099</v>
          </cell>
          <cell r="C466" t="str">
            <v>ERWIN PRATAMA HADI</v>
          </cell>
          <cell r="D466" t="str">
            <v>F1B110028</v>
          </cell>
          <cell r="E466" t="str">
            <v>Prototipe Digital Logger pada Observatorium Geomagnet Berbasis Web Dinamis</v>
          </cell>
          <cell r="F466" t="str">
            <v>Paniran, S.T., M.T.</v>
          </cell>
          <cell r="G466" t="str">
            <v>Lalu A. Syamsul Irfan A., S.T., M.Eng.</v>
          </cell>
          <cell r="H466" t="str">
            <v>Cahyo Mustiko O. M., S.T., MSc., Ph.D.</v>
          </cell>
          <cell r="I466" t="str">
            <v>Sudi M. Al Sasongko, S.T., M.T.</v>
          </cell>
          <cell r="J466" t="str">
            <v>Budi Darmawan, S.T., M.Eng.</v>
          </cell>
          <cell r="K466" t="str">
            <v>Rabu</v>
          </cell>
          <cell r="L466">
            <v>43103</v>
          </cell>
          <cell r="M466" t="str">
            <v>13.00-15.00</v>
          </cell>
          <cell r="N466" t="str">
            <v>Lab. Elka &amp; Digital</v>
          </cell>
          <cell r="O466">
            <v>1310</v>
          </cell>
          <cell r="Q466">
            <v>28</v>
          </cell>
          <cell r="R466">
            <v>40</v>
          </cell>
          <cell r="S466">
            <v>9</v>
          </cell>
          <cell r="T466">
            <v>6</v>
          </cell>
          <cell r="U466">
            <v>43</v>
          </cell>
        </row>
        <row r="467">
          <cell r="A467">
            <v>463</v>
          </cell>
          <cell r="B467">
            <v>43099</v>
          </cell>
          <cell r="C467" t="str">
            <v>YULIA PRADEWI</v>
          </cell>
          <cell r="D467" t="str">
            <v>F1B110057</v>
          </cell>
          <cell r="E467" t="str">
            <v>Evaluasi Jenis Konduktor yang Paling Optimal pada Penyulang Narmada Dilihat dari Segi Ekonomis dan Teknis</v>
          </cell>
          <cell r="F467" t="str">
            <v>Supriyatna, S.T., M.T.</v>
          </cell>
          <cell r="G467" t="str">
            <v>I Made Ari Nrartha, S.T., M.T.</v>
          </cell>
          <cell r="H467" t="str">
            <v>Abdul Natsir, S.T., M.T.</v>
          </cell>
          <cell r="I467" t="str">
            <v>Ni Made Seniari, S.T., M.T.</v>
          </cell>
          <cell r="J467" t="str">
            <v>Sultan, S.T., M.T.</v>
          </cell>
          <cell r="K467" t="str">
            <v>Kamis</v>
          </cell>
          <cell r="L467">
            <v>43104</v>
          </cell>
          <cell r="M467" t="str">
            <v>13.00-15.00</v>
          </cell>
          <cell r="N467" t="str">
            <v>Lab. Sistem Tenaga</v>
          </cell>
          <cell r="O467">
            <v>1325</v>
          </cell>
          <cell r="Q467">
            <v>2</v>
          </cell>
          <cell r="R467">
            <v>25</v>
          </cell>
          <cell r="S467">
            <v>14</v>
          </cell>
          <cell r="T467">
            <v>1</v>
          </cell>
          <cell r="U467">
            <v>5</v>
          </cell>
        </row>
        <row r="468">
          <cell r="A468">
            <v>464</v>
          </cell>
          <cell r="B468">
            <v>43099</v>
          </cell>
          <cell r="C468" t="str">
            <v>FARGAN TANJUNG</v>
          </cell>
          <cell r="D468" t="str">
            <v>F1B013027</v>
          </cell>
          <cell r="E468" t="str">
            <v>Analisis Dampak Sambaran Petir pada Ketiga Gedung Rumah Sakit Pendidikan Unram dan Gedung Rektorat Unram</v>
          </cell>
          <cell r="F468" t="str">
            <v>Ni Made Seniari, S.T., M.T.</v>
          </cell>
          <cell r="G468" t="str">
            <v>Supriyatna, S.T., M.T.</v>
          </cell>
          <cell r="H468" t="str">
            <v>Sultan, S.T., M.T.</v>
          </cell>
          <cell r="I468" t="str">
            <v>Agung Budi Muljono, S.T., M.T.</v>
          </cell>
          <cell r="J468" t="str">
            <v>Abdul Natsir, S.T., M.T.</v>
          </cell>
          <cell r="K468" t="str">
            <v>Jum'at</v>
          </cell>
          <cell r="L468">
            <v>43105</v>
          </cell>
          <cell r="M468" t="str">
            <v>08.00-10.00</v>
          </cell>
          <cell r="N468" t="str">
            <v>Lab. Sistem Tenaga</v>
          </cell>
          <cell r="O468">
            <v>1326</v>
          </cell>
          <cell r="Q468">
            <v>1</v>
          </cell>
          <cell r="R468">
            <v>2</v>
          </cell>
          <cell r="S468">
            <v>5</v>
          </cell>
          <cell r="T468">
            <v>13</v>
          </cell>
          <cell r="U468">
            <v>14</v>
          </cell>
        </row>
        <row r="469">
          <cell r="A469">
            <v>465</v>
          </cell>
          <cell r="B469">
            <v>43106</v>
          </cell>
          <cell r="C469" t="str">
            <v>YUNI KARINA SHOLEHA</v>
          </cell>
          <cell r="D469" t="str">
            <v>F1B013096</v>
          </cell>
          <cell r="E469" t="str">
            <v>Prototype Pintu Gerbang Lipat (Folding Gate) Otomatis Berbasis Mikrokontroler Arduino Uno Melalui Bluetooth dan RFID</v>
          </cell>
          <cell r="F469" t="str">
            <v>Syafarudin Ch, S.T., M.T.</v>
          </cell>
          <cell r="G469" t="str">
            <v>Lalu A. Syamsul Irfan A., S.T., M.Eng.</v>
          </cell>
          <cell r="H469" t="str">
            <v>Muhamad Irwan, S.T., M.T.</v>
          </cell>
          <cell r="I469" t="str">
            <v>Budi Darmawan, S.T., M.Eng.</v>
          </cell>
          <cell r="J469" t="e">
            <v>#N/A</v>
          </cell>
          <cell r="K469" t="str">
            <v>Selasa</v>
          </cell>
          <cell r="L469">
            <v>43109</v>
          </cell>
          <cell r="M469" t="str">
            <v>08.00-10.00</v>
          </cell>
          <cell r="N469" t="str">
            <v>Lab. Elka &amp; Digital</v>
          </cell>
          <cell r="O469">
            <v>8</v>
          </cell>
          <cell r="Q469">
            <v>4</v>
          </cell>
          <cell r="R469">
            <v>40</v>
          </cell>
          <cell r="S469">
            <v>39</v>
          </cell>
          <cell r="T469">
            <v>43</v>
          </cell>
        </row>
        <row r="470">
          <cell r="A470">
            <v>466</v>
          </cell>
          <cell r="B470">
            <v>43106</v>
          </cell>
          <cell r="C470" t="str">
            <v>SINGGIH RAMADHONI</v>
          </cell>
          <cell r="D470" t="str">
            <v>F1B110062</v>
          </cell>
          <cell r="E470" t="str">
            <v>Investigasi Teknik Modulasi untuk Memperbaiki Kualitas Tegangan Keluaran pada Inverter Multilevel Cascaded H-Bridge (CHB) Satu Fasa Menggunakan Arduino Mega 2560</v>
          </cell>
          <cell r="F470" t="str">
            <v>I Nyoman Wahyu S., S.T., MSc., Ph.D.</v>
          </cell>
          <cell r="G470" t="str">
            <v>Ida Bagus Fery Citarsa, S.T., M.T.</v>
          </cell>
          <cell r="H470" t="str">
            <v>I Made Ari Nrartha, S.T., M.T.</v>
          </cell>
          <cell r="I470" t="str">
            <v>I Made Budi Suksmadana, S.T., M.T.</v>
          </cell>
          <cell r="J470" t="str">
            <v>Sabar Nababan, S.T., M.T.</v>
          </cell>
          <cell r="K470" t="str">
            <v>Rabu</v>
          </cell>
          <cell r="L470">
            <v>43110</v>
          </cell>
          <cell r="M470" t="str">
            <v>10.00-12.00</v>
          </cell>
          <cell r="N470" t="str">
            <v>Lab. Sistem Tenaga</v>
          </cell>
          <cell r="O470">
            <v>9</v>
          </cell>
          <cell r="Q470">
            <v>8</v>
          </cell>
          <cell r="R470">
            <v>12</v>
          </cell>
          <cell r="S470">
            <v>25</v>
          </cell>
          <cell r="T470">
            <v>24</v>
          </cell>
          <cell r="U470">
            <v>31</v>
          </cell>
        </row>
        <row r="471">
          <cell r="A471">
            <v>467</v>
          </cell>
          <cell r="B471">
            <v>43109</v>
          </cell>
          <cell r="C471" t="str">
            <v>TRENDY NIAGAWAN</v>
          </cell>
          <cell r="D471" t="str">
            <v>F1B110071</v>
          </cell>
          <cell r="E471" t="str">
            <v>Perancangan Tapis Butterworth untuk Merestorasi Citra Digital</v>
          </cell>
          <cell r="F471" t="str">
            <v>Dr. Rismon H. Sianipar, S.T., M.Eng.</v>
          </cell>
          <cell r="G471" t="str">
            <v>Sayidiman, S.T., M.Eng.</v>
          </cell>
          <cell r="H471" t="str">
            <v>Bulkis Kanata, S.T., M.T.</v>
          </cell>
          <cell r="I471" t="str">
            <v>Budi Darmawan, S.T., M.Eng.</v>
          </cell>
          <cell r="J471" t="str">
            <v>Muhamad Irwan, S.T., M.T.</v>
          </cell>
          <cell r="K471" t="str">
            <v>Kamis</v>
          </cell>
          <cell r="L471">
            <v>43109</v>
          </cell>
          <cell r="M471" t="str">
            <v>10.00-12.00</v>
          </cell>
          <cell r="N471" t="str">
            <v>Lab. Elka &amp; Digital</v>
          </cell>
          <cell r="O471">
            <v>11</v>
          </cell>
          <cell r="Q471">
            <v>33</v>
          </cell>
          <cell r="R471">
            <v>34</v>
          </cell>
          <cell r="S471">
            <v>21</v>
          </cell>
          <cell r="T471">
            <v>43</v>
          </cell>
          <cell r="U471">
            <v>39</v>
          </cell>
        </row>
        <row r="472">
          <cell r="A472">
            <v>468</v>
          </cell>
          <cell r="B472">
            <v>43111</v>
          </cell>
          <cell r="C472" t="str">
            <v>IZDYAD FATHIN</v>
          </cell>
          <cell r="D472" t="str">
            <v>F1B010042</v>
          </cell>
          <cell r="E472" t="str">
            <v>Studi Komparatif Teknik-Teknik Pembesaran Citra Digital Berbasis B-Cubic dan B-Spline</v>
          </cell>
          <cell r="F472" t="str">
            <v>Dr. Rismon H. Sianipar, S.T., M.Eng.</v>
          </cell>
          <cell r="G472" t="str">
            <v>Dr. Ida Ayu Sri Adnyani, S.T., M.Erg.</v>
          </cell>
          <cell r="H472" t="str">
            <v>I Made Budi Suksmadana, S.T., M.T.</v>
          </cell>
          <cell r="I472" t="str">
            <v>Made Sutha Yadnya, S.T., M.T.</v>
          </cell>
          <cell r="J472" t="str">
            <v>A. Sjamsjiar Rachman, S.T., M.T.</v>
          </cell>
          <cell r="K472" t="str">
            <v>Sabtu</v>
          </cell>
          <cell r="L472">
            <v>43113</v>
          </cell>
          <cell r="M472" t="str">
            <v>11.00-13.00</v>
          </cell>
          <cell r="N472" t="str">
            <v>Lab. Elka &amp; Digital</v>
          </cell>
          <cell r="O472">
            <v>22</v>
          </cell>
          <cell r="Q472">
            <v>33</v>
          </cell>
          <cell r="R472">
            <v>10</v>
          </cell>
          <cell r="S472">
            <v>24</v>
          </cell>
          <cell r="T472">
            <v>19</v>
          </cell>
          <cell r="U472">
            <v>17</v>
          </cell>
        </row>
        <row r="473">
          <cell r="A473">
            <v>469</v>
          </cell>
          <cell r="B473">
            <v>43111</v>
          </cell>
          <cell r="C473" t="str">
            <v>HUSEIN FAISAL HARHARAH</v>
          </cell>
          <cell r="D473" t="str">
            <v>F1B013038</v>
          </cell>
          <cell r="E473" t="str">
            <v>Sistem Monitoring Penggunaan Energi Listrik Kamar Sewa Berbasis Arduino Mega 2560.</v>
          </cell>
          <cell r="F473" t="str">
            <v>Supriyatna, S.T., M.T.</v>
          </cell>
          <cell r="G473" t="str">
            <v>Syafarudin Ch, S.T., M.T.</v>
          </cell>
          <cell r="H473" t="str">
            <v>Ida Bagus Fery Citarsa, S.T., M.T.</v>
          </cell>
          <cell r="I473" t="str">
            <v>Ni Made Seniari, S.T., M.T.</v>
          </cell>
          <cell r="J473" t="str">
            <v>Dr. Ida Ayu Sri Adnyani, S.T., M.Erg.</v>
          </cell>
          <cell r="K473" t="str">
            <v>Kamis</v>
          </cell>
          <cell r="L473">
            <v>43118</v>
          </cell>
          <cell r="M473" t="str">
            <v>08.00-10.00</v>
          </cell>
          <cell r="N473" t="str">
            <v>Lab. Sistem Tenaga</v>
          </cell>
          <cell r="O473">
            <v>26</v>
          </cell>
          <cell r="Q473">
            <v>2</v>
          </cell>
          <cell r="R473">
            <v>4</v>
          </cell>
          <cell r="S473">
            <v>12</v>
          </cell>
          <cell r="T473">
            <v>1</v>
          </cell>
          <cell r="U473">
            <v>10</v>
          </cell>
        </row>
        <row r="474">
          <cell r="A474">
            <v>470</v>
          </cell>
          <cell r="B474">
            <v>43115</v>
          </cell>
          <cell r="C474" t="str">
            <v>HAMDHANI</v>
          </cell>
          <cell r="D474" t="str">
            <v>F1B110016</v>
          </cell>
          <cell r="E474" t="str">
            <v>Pemrosesan Histogram untuk Mengidentifikasi Tampering pada Citra untuk Kebutuhan Analisis Forensik Digital</v>
          </cell>
          <cell r="F474" t="str">
            <v>Dr. Rismon H. Sianipar, S.T., M.Eng.</v>
          </cell>
          <cell r="G474" t="str">
            <v>Muhamad Irwan, S.T., M.T.</v>
          </cell>
          <cell r="H474" t="str">
            <v>Syafarudin Ch, S.T., M.T.</v>
          </cell>
          <cell r="I474" t="str">
            <v>Budi Darmawan, S.T., M.Eng.</v>
          </cell>
          <cell r="J474" t="e">
            <v>#N/A</v>
          </cell>
          <cell r="K474" t="str">
            <v>Kamis</v>
          </cell>
          <cell r="L474">
            <v>43118</v>
          </cell>
          <cell r="M474" t="str">
            <v>10.00-12.00</v>
          </cell>
          <cell r="N474" t="str">
            <v>Lab. Jaringan Komputer</v>
          </cell>
          <cell r="O474">
            <v>36</v>
          </cell>
          <cell r="Q474">
            <v>33</v>
          </cell>
          <cell r="R474">
            <v>39</v>
          </cell>
          <cell r="S474">
            <v>4</v>
          </cell>
          <cell r="T474">
            <v>43</v>
          </cell>
        </row>
        <row r="475">
          <cell r="A475">
            <v>471</v>
          </cell>
          <cell r="B475">
            <v>43117</v>
          </cell>
          <cell r="C475" t="str">
            <v>LALU MAYENDRA ISKANDAR</v>
          </cell>
          <cell r="D475" t="str">
            <v>F1B110033</v>
          </cell>
          <cell r="E475" t="str">
            <v>Pengendalian Temperatur Air Berbasis Logika Fuzzy Menggunakan Mikrokontroler Arduino</v>
          </cell>
          <cell r="F475" t="str">
            <v>I Made Budi Suksmadana, S.T., M.T.</v>
          </cell>
          <cell r="G475" t="str">
            <v>Syafarudin Ch, S.T., M.T.</v>
          </cell>
          <cell r="H475" t="str">
            <v>Paniran, S.T., M.T.</v>
          </cell>
          <cell r="I475" t="str">
            <v>Budi Darmawan, S.T., M.Eng.</v>
          </cell>
          <cell r="J475" t="str">
            <v>Muhamad Irwan, S.T., M.T.</v>
          </cell>
          <cell r="K475" t="str">
            <v>Jum'at</v>
          </cell>
          <cell r="L475">
            <v>43119</v>
          </cell>
          <cell r="M475" t="str">
            <v>16.00-18.00</v>
          </cell>
          <cell r="N475" t="str">
            <v>Lab. Elka &amp; Digital</v>
          </cell>
          <cell r="O475">
            <v>51</v>
          </cell>
          <cell r="Q475">
            <v>24</v>
          </cell>
          <cell r="R475">
            <v>4</v>
          </cell>
          <cell r="S475">
            <v>28</v>
          </cell>
          <cell r="T475">
            <v>43</v>
          </cell>
          <cell r="U475">
            <v>39</v>
          </cell>
        </row>
        <row r="476">
          <cell r="A476">
            <v>472</v>
          </cell>
          <cell r="B476">
            <v>43117</v>
          </cell>
          <cell r="C476" t="str">
            <v>HAZINATUL ASRON</v>
          </cell>
          <cell r="D476" t="str">
            <v>F1B010052</v>
          </cell>
          <cell r="E476" t="str">
            <v>Analisis Gangguan Hubung Singkat pada Sistem Transmisi HVDC : Gangguan Hubung Singkat di Sisi AC dan Sisi DC.</v>
          </cell>
          <cell r="F476" t="str">
            <v>Dr. I Made Ginarsa, S.T., M.T.</v>
          </cell>
          <cell r="G476" t="str">
            <v>Sultan, S.T., M.T.</v>
          </cell>
          <cell r="H476" t="str">
            <v>Dr.rer.nat. Teti Zubaidah, S.T., M.T.</v>
          </cell>
          <cell r="I476" t="str">
            <v>Agung Budi Muljono, S.T., M.T.</v>
          </cell>
          <cell r="J476" t="str">
            <v>Dr. Ida Ayu Sri Adnyani, S.T., M.Erg.</v>
          </cell>
          <cell r="K476" t="str">
            <v>Jum'at</v>
          </cell>
          <cell r="L476">
            <v>43119</v>
          </cell>
          <cell r="M476" t="str">
            <v>16.00-18.00</v>
          </cell>
          <cell r="N476" t="str">
            <v>Lab. Sistem Tenaga</v>
          </cell>
          <cell r="O476">
            <v>52</v>
          </cell>
          <cell r="Q476">
            <v>26</v>
          </cell>
          <cell r="R476">
            <v>5</v>
          </cell>
          <cell r="S476">
            <v>22</v>
          </cell>
          <cell r="T476">
            <v>13</v>
          </cell>
          <cell r="U476">
            <v>10</v>
          </cell>
        </row>
        <row r="477">
          <cell r="A477">
            <v>473</v>
          </cell>
          <cell r="B477">
            <v>43118</v>
          </cell>
          <cell r="C477" t="str">
            <v>GALANG SAPUTRA</v>
          </cell>
          <cell r="D477" t="str">
            <v>F1B110056</v>
          </cell>
          <cell r="E477" t="str">
            <v>Pemetaan Blank Spot Area Menara Telekomunikasi PT. 3 (Tri) dengan Geographic Information System (GIS) di Kota Mataram</v>
          </cell>
          <cell r="F477" t="str">
            <v>Made Sutha Yadnya, S.T., M.T.</v>
          </cell>
          <cell r="G477" t="str">
            <v>Syafarudin Ch, S.T., M.T.</v>
          </cell>
          <cell r="H477" t="str">
            <v>Abdullah Zainuddin, S.T., M.T.</v>
          </cell>
          <cell r="I477" t="str">
            <v>Djul Fikry  Budiman, S.T., M.T.</v>
          </cell>
          <cell r="J477" t="str">
            <v>Sudi M. Al Sasongko, S.T., M.T.</v>
          </cell>
          <cell r="K477" t="str">
            <v>Sabtu</v>
          </cell>
          <cell r="L477">
            <v>43120</v>
          </cell>
          <cell r="M477" t="str">
            <v>10.00-12.00</v>
          </cell>
          <cell r="N477" t="str">
            <v>Lab. Sistem Telkom</v>
          </cell>
          <cell r="O477">
            <v>58</v>
          </cell>
          <cell r="Q477">
            <v>19</v>
          </cell>
          <cell r="R477">
            <v>4</v>
          </cell>
          <cell r="S477">
            <v>15</v>
          </cell>
          <cell r="T477">
            <v>35</v>
          </cell>
          <cell r="U477">
            <v>6</v>
          </cell>
        </row>
        <row r="478">
          <cell r="A478">
            <v>474</v>
          </cell>
          <cell r="B478">
            <v>43119</v>
          </cell>
          <cell r="C478" t="str">
            <v>SADDAM KADIR RANGGO</v>
          </cell>
          <cell r="D478" t="str">
            <v>F1B110053</v>
          </cell>
          <cell r="E478" t="str">
            <v>Studi Penempatan Transformator Distribusi Berdasarkan JatuhTegangan (Studi Kasus pada PT. PLN Persero Rayon Ampenan)</v>
          </cell>
          <cell r="F478" t="str">
            <v>Supriyatna, S.T., M.T.</v>
          </cell>
          <cell r="G478" t="str">
            <v>Ida Bagus Fery Citarsa, S.T., M.T.</v>
          </cell>
          <cell r="H478" t="str">
            <v>I Made Ari Nrartha, S.T., M.T.</v>
          </cell>
          <cell r="I478" t="str">
            <v>Dr. Ida Ayu Sri Adnyani, S.T., M.Erg.</v>
          </cell>
          <cell r="J478" t="str">
            <v>Ni Made Seniari, S.T., M.T.</v>
          </cell>
          <cell r="K478" t="str">
            <v>Jum'at</v>
          </cell>
          <cell r="L478">
            <v>43119</v>
          </cell>
          <cell r="M478" t="str">
            <v>16.00-18.00</v>
          </cell>
          <cell r="N478" t="str">
            <v>Ruang Studio</v>
          </cell>
          <cell r="O478">
            <v>59</v>
          </cell>
          <cell r="Q478">
            <v>2</v>
          </cell>
          <cell r="R478">
            <v>12</v>
          </cell>
          <cell r="S478">
            <v>25</v>
          </cell>
          <cell r="T478">
            <v>10</v>
          </cell>
          <cell r="U478">
            <v>1</v>
          </cell>
        </row>
        <row r="479">
          <cell r="A479">
            <v>475</v>
          </cell>
          <cell r="B479">
            <v>43120</v>
          </cell>
          <cell r="C479" t="str">
            <v>I KOMANG SULENDRA</v>
          </cell>
          <cell r="D479" t="str">
            <v>F1B013040</v>
          </cell>
          <cell r="E479" t="str">
            <v>Analisis Stabilitas Tegangan Steady State Sistem Kelistrikan Lombok 150 kV Menggunakan Metode Continuation Power Flow (CPF).</v>
          </cell>
          <cell r="F479" t="str">
            <v>Dr. I Made Ginarsa, S.T., M.T.</v>
          </cell>
          <cell r="G479" t="str">
            <v>I Made Ari Nrartha, S.T., M.T.</v>
          </cell>
          <cell r="H479" t="str">
            <v>Agung Budi Muljono, S.T., M.T.</v>
          </cell>
          <cell r="I479" t="str">
            <v>Abdul Natsir, S.T., M.T.</v>
          </cell>
          <cell r="J479" t="str">
            <v>Sabar Nababan, S.T., M.T.</v>
          </cell>
          <cell r="K479" t="str">
            <v>Rabu</v>
          </cell>
          <cell r="L479">
            <v>43124</v>
          </cell>
          <cell r="M479" t="str">
            <v>08.00-10.00</v>
          </cell>
          <cell r="N479" t="str">
            <v>Lab. Sistem Tenaga</v>
          </cell>
          <cell r="O479">
            <v>70</v>
          </cell>
          <cell r="Q479">
            <v>26</v>
          </cell>
          <cell r="R479">
            <v>25</v>
          </cell>
          <cell r="S479">
            <v>13</v>
          </cell>
          <cell r="T479">
            <v>14</v>
          </cell>
          <cell r="U479">
            <v>31</v>
          </cell>
        </row>
        <row r="480">
          <cell r="A480">
            <v>476</v>
          </cell>
          <cell r="B480">
            <v>43120</v>
          </cell>
          <cell r="C480" t="str">
            <v>MUHAMMAD RIZKI FAUZI</v>
          </cell>
          <cell r="D480" t="str">
            <v>F1B009059</v>
          </cell>
          <cell r="E480" t="str">
            <v>Perancangan dan Analisa Unjuk Kerja Sistem Komunikasi Radio dengan Integrasi VoIP (Voice Over Internet Protokol)</v>
          </cell>
          <cell r="F480" t="str">
            <v>Muhamad Irwan, S.T., M.T.</v>
          </cell>
          <cell r="G480" t="str">
            <v>Syafarudin Ch, S.T., M.T.</v>
          </cell>
          <cell r="H480" t="str">
            <v>Dr. Misbahuddin, S.T., M.T.</v>
          </cell>
          <cell r="I480" t="str">
            <v>Made Sutha Yadnya, S.T., M.T.</v>
          </cell>
          <cell r="J480" t="str">
            <v>Budi Darmawan, S.T., M.Eng.</v>
          </cell>
          <cell r="K480" t="str">
            <v>Rabu</v>
          </cell>
          <cell r="L480">
            <v>43124</v>
          </cell>
          <cell r="M480" t="str">
            <v>08.00-10.00</v>
          </cell>
          <cell r="N480" t="str">
            <v>Lab. Elka &amp; Digital</v>
          </cell>
          <cell r="O480">
            <v>71</v>
          </cell>
          <cell r="Q480">
            <v>39</v>
          </cell>
          <cell r="R480">
            <v>4</v>
          </cell>
          <cell r="S480">
            <v>7</v>
          </cell>
          <cell r="T480">
            <v>19</v>
          </cell>
          <cell r="U480">
            <v>43</v>
          </cell>
        </row>
        <row r="481">
          <cell r="A481">
            <v>477</v>
          </cell>
          <cell r="B481">
            <v>43120</v>
          </cell>
          <cell r="C481" t="str">
            <v>MUHAMMAD IRSYADUL U</v>
          </cell>
          <cell r="D481" t="str">
            <v>F1B013066</v>
          </cell>
          <cell r="E481" t="str">
            <v>Desain Generator Sinkron Magnet Permanen untuk PLTB Daya 500 Watt Menggunakan Perangkat Lunak Magnet Infolytica</v>
          </cell>
          <cell r="F481" t="str">
            <v>I Made Ari Nrartha, S.T., M.T.</v>
          </cell>
          <cell r="G481" t="str">
            <v>Dr.rer.nat. Teti Zubaidah, S.T., M.T.</v>
          </cell>
          <cell r="H481" t="str">
            <v>Dr. I Made Ginarsa, S.T., M.T.</v>
          </cell>
          <cell r="I481" t="str">
            <v>Supriyatna, S.T., M.T.</v>
          </cell>
          <cell r="J481" t="str">
            <v>Agung Budi Muljono, S.T., M.T.</v>
          </cell>
          <cell r="K481" t="str">
            <v>Kamis</v>
          </cell>
          <cell r="L481">
            <v>43125</v>
          </cell>
          <cell r="M481" t="str">
            <v>08.00-10.00</v>
          </cell>
          <cell r="N481" t="str">
            <v>Lab. Sistem Tenaga</v>
          </cell>
          <cell r="O481">
            <v>72</v>
          </cell>
          <cell r="Q481">
            <v>25</v>
          </cell>
          <cell r="R481">
            <v>22</v>
          </cell>
          <cell r="S481">
            <v>26</v>
          </cell>
          <cell r="T481">
            <v>2</v>
          </cell>
          <cell r="U481">
            <v>13</v>
          </cell>
        </row>
        <row r="482">
          <cell r="A482">
            <v>478</v>
          </cell>
          <cell r="B482">
            <v>43124</v>
          </cell>
          <cell r="C482" t="str">
            <v>LINA USMIATI</v>
          </cell>
          <cell r="D482" t="str">
            <v>F1B111039</v>
          </cell>
          <cell r="E482" t="str">
            <v>Analisa Pengaruh Redaman Hujan Dalam Penggunaan Video Streaming pada Jaringan 3G dan 4G di Wilayah Mataram</v>
          </cell>
          <cell r="F482" t="str">
            <v>Made Sutha Yadnya, S.T., M.T.</v>
          </cell>
          <cell r="G482" t="str">
            <v>Sudi M. Al Sasongko, S.T., M.T.</v>
          </cell>
          <cell r="H482" t="str">
            <v>Cahyo Mustiko O. M., S.T., MSc., Ph.D.</v>
          </cell>
          <cell r="I482" t="str">
            <v>Abdullah Zainuddin, S.T., M.T.</v>
          </cell>
          <cell r="J482" t="str">
            <v>I B K Widiartha, S.T., M.T.</v>
          </cell>
          <cell r="K482" t="str">
            <v>Senin</v>
          </cell>
          <cell r="L482">
            <v>43129</v>
          </cell>
          <cell r="M482" t="str">
            <v>08.00-10.00</v>
          </cell>
          <cell r="N482" t="str">
            <v>Lab. Sistem Telkom</v>
          </cell>
          <cell r="O482">
            <v>95</v>
          </cell>
          <cell r="Q482">
            <v>19</v>
          </cell>
          <cell r="R482">
            <v>6</v>
          </cell>
          <cell r="S482">
            <v>9</v>
          </cell>
          <cell r="T482">
            <v>15</v>
          </cell>
          <cell r="U482">
            <v>27</v>
          </cell>
        </row>
        <row r="483">
          <cell r="A483">
            <v>479</v>
          </cell>
          <cell r="B483">
            <v>43124</v>
          </cell>
          <cell r="C483" t="str">
            <v>SURYA HIDAYAT</v>
          </cell>
          <cell r="D483" t="str">
            <v>F1B013089</v>
          </cell>
          <cell r="E483" t="str">
            <v>Perancangan Proteksi dan Monitoring Generator Sinkron Tiga Fase Berbasis Arduino Mega 2560</v>
          </cell>
          <cell r="F483" t="str">
            <v>I Made Ari Nrartha, S.T., M.T.</v>
          </cell>
          <cell r="G483" t="str">
            <v>Ida Bagus Fery Citarsa, S.T., M.T.</v>
          </cell>
          <cell r="H483" t="str">
            <v>Dr. I Made Ginarsa, S.T., M.T.</v>
          </cell>
          <cell r="I483" t="str">
            <v>Agung Budi Muljono, S.T., M.T.</v>
          </cell>
          <cell r="J483" t="str">
            <v>Supriono, S.T., M.T.</v>
          </cell>
          <cell r="K483" t="str">
            <v>Sabtu</v>
          </cell>
          <cell r="L483">
            <v>43127</v>
          </cell>
          <cell r="M483" t="str">
            <v>08.00-10.00</v>
          </cell>
          <cell r="N483" t="str">
            <v>Lab. Sistem Tenaga</v>
          </cell>
          <cell r="O483">
            <v>94</v>
          </cell>
          <cell r="Q483">
            <v>25</v>
          </cell>
          <cell r="R483">
            <v>12</v>
          </cell>
          <cell r="S483">
            <v>26</v>
          </cell>
          <cell r="T483">
            <v>13</v>
          </cell>
          <cell r="U483">
            <v>29</v>
          </cell>
        </row>
        <row r="484">
          <cell r="A484">
            <v>480</v>
          </cell>
          <cell r="B484">
            <v>43136</v>
          </cell>
          <cell r="C484" t="str">
            <v>NI MADE YUNIARTI</v>
          </cell>
          <cell r="D484" t="str">
            <v>F1B013074</v>
          </cell>
          <cell r="E484" t="str">
            <v>Perancangan Sistem Keamanan Sel Tahanan Menggunakan Teknologi RFID Berbasis Raspberry Pi</v>
          </cell>
          <cell r="F484" t="str">
            <v>Paniran, S.T., M.T.</v>
          </cell>
          <cell r="G484" t="str">
            <v>A. Sjamsjiar Rachman, S.T., M.T.</v>
          </cell>
          <cell r="H484" t="str">
            <v>Cahyo Mustiko O. M., S.T., MSc., Ph.D.</v>
          </cell>
          <cell r="I484" t="str">
            <v>Djul Fikry  Budiman, S.T., M.T.</v>
          </cell>
          <cell r="J484" t="str">
            <v>Syafarudin Ch, S.T., M.T.</v>
          </cell>
          <cell r="K484" t="str">
            <v>Sabtu</v>
          </cell>
          <cell r="L484">
            <v>43141</v>
          </cell>
          <cell r="M484" t="str">
            <v>08.00-10.00</v>
          </cell>
          <cell r="N484" t="str">
            <v>Lab. Elka &amp; Digital</v>
          </cell>
          <cell r="O484">
            <v>124</v>
          </cell>
          <cell r="Q484">
            <v>28</v>
          </cell>
          <cell r="R484">
            <v>17</v>
          </cell>
          <cell r="S484">
            <v>9</v>
          </cell>
          <cell r="T484">
            <v>35</v>
          </cell>
          <cell r="U484">
            <v>4</v>
          </cell>
        </row>
        <row r="485">
          <cell r="A485">
            <v>481</v>
          </cell>
          <cell r="B485">
            <v>43136</v>
          </cell>
          <cell r="C485" t="str">
            <v>I NENGAH SUHARTAWAN</v>
          </cell>
          <cell r="D485" t="str">
            <v>F1B013041</v>
          </cell>
          <cell r="E485" t="str">
            <v>Sistem Pengendalian Green House untuk Tanaman Strawberry Berbasis Raspberry Pi</v>
          </cell>
          <cell r="F485" t="str">
            <v>A. Sjamsjiar Rachman, S.T., M.T.</v>
          </cell>
          <cell r="G485" t="str">
            <v>I Made Budi Suksmadana, S.T., M.T.</v>
          </cell>
          <cell r="H485" t="str">
            <v>I Nyoman Wahyu S., S.T., MSc., Ph.D.</v>
          </cell>
          <cell r="I485" t="str">
            <v>Paniran, S.T., M.T.</v>
          </cell>
          <cell r="J485" t="str">
            <v>Muhamad Syamsu Iqbal, S.T., M.T., Ph.D.</v>
          </cell>
          <cell r="K485" t="str">
            <v>Sabtu</v>
          </cell>
          <cell r="L485">
            <v>43141</v>
          </cell>
          <cell r="M485" t="str">
            <v>10.00-12.00</v>
          </cell>
          <cell r="N485" t="str">
            <v>Lab. Sistem Telkom</v>
          </cell>
          <cell r="O485">
            <v>125</v>
          </cell>
          <cell r="Q485">
            <v>17</v>
          </cell>
          <cell r="R485">
            <v>24</v>
          </cell>
          <cell r="S485">
            <v>8</v>
          </cell>
          <cell r="T485">
            <v>28</v>
          </cell>
          <cell r="U485">
            <v>18</v>
          </cell>
        </row>
        <row r="486">
          <cell r="A486">
            <v>482</v>
          </cell>
          <cell r="B486">
            <v>43138</v>
          </cell>
          <cell r="C486" t="str">
            <v>AAN KURNIAWAN</v>
          </cell>
          <cell r="D486" t="str">
            <v>F1B012001</v>
          </cell>
          <cell r="E486" t="str">
            <v>Analisis Tegangan Lebih Induksi Akibat Medan Listrik (E) dan Medan magnet (H) pada Dua Buah Tower yang Terinjeksi Arus Petir</v>
          </cell>
          <cell r="F486" t="str">
            <v>Ni Made Seniari, S.T., M.T.</v>
          </cell>
          <cell r="G486" t="str">
            <v>Dr. I Made Ginarsa, S.T., M.T.</v>
          </cell>
          <cell r="H486" t="str">
            <v>Dr.rer.nat. Teti Zubaidah, S.T., M.T.</v>
          </cell>
          <cell r="I486" t="str">
            <v>I Nyoman Wahyu S., S.T., MSc., Ph.D.</v>
          </cell>
          <cell r="J486" t="str">
            <v>Ida Bagus Fery Citarsa, S.T., M.T.</v>
          </cell>
          <cell r="K486" t="str">
            <v>Senin</v>
          </cell>
          <cell r="L486">
            <v>43143</v>
          </cell>
          <cell r="M486" t="str">
            <v>08.00-10.00</v>
          </cell>
          <cell r="N486" t="str">
            <v>Lab. Sistem Tenaga</v>
          </cell>
          <cell r="O486">
            <v>128</v>
          </cell>
          <cell r="Q486">
            <v>1</v>
          </cell>
          <cell r="R486">
            <v>26</v>
          </cell>
          <cell r="S486">
            <v>22</v>
          </cell>
          <cell r="T486">
            <v>8</v>
          </cell>
          <cell r="U486">
            <v>12</v>
          </cell>
        </row>
        <row r="487">
          <cell r="A487">
            <v>483</v>
          </cell>
          <cell r="B487">
            <v>43173</v>
          </cell>
          <cell r="C487" t="str">
            <v>I GEDE SUBAGIA ARTHA</v>
          </cell>
          <cell r="D487" t="str">
            <v>F1B011035</v>
          </cell>
          <cell r="E487" t="str">
            <v>Restorasi Citra Berbasis Domain Frekuensi Menggunakan Tapis Elliptic</v>
          </cell>
          <cell r="F487" t="str">
            <v>Dr. Rismon H. Sianipar, S.T., M.Eng.</v>
          </cell>
          <cell r="G487" t="str">
            <v>Dr. Ida Ayu Sri Adnyani, S.T., M.Erg.</v>
          </cell>
          <cell r="H487" t="str">
            <v>Giri Wahyu Wiriasto, S.T., M.T.</v>
          </cell>
          <cell r="I487" t="str">
            <v>Lalu A. Syamsul Irfan A., S.T., M.Eng.</v>
          </cell>
          <cell r="J487" t="str">
            <v>Muhamad Syamsu Iqbal, S.T., M.T., Ph.D.</v>
          </cell>
          <cell r="K487" t="str">
            <v>Rabu</v>
          </cell>
          <cell r="L487">
            <v>43180</v>
          </cell>
          <cell r="M487" t="str">
            <v>10.00-12.00</v>
          </cell>
          <cell r="N487" t="str">
            <v>Lab. Jaringan Komputer</v>
          </cell>
          <cell r="O487">
            <v>210</v>
          </cell>
          <cell r="Q487">
            <v>33</v>
          </cell>
          <cell r="R487">
            <v>10</v>
          </cell>
          <cell r="S487">
            <v>41</v>
          </cell>
          <cell r="T487">
            <v>40</v>
          </cell>
          <cell r="U487">
            <v>18</v>
          </cell>
        </row>
        <row r="488">
          <cell r="A488">
            <v>484</v>
          </cell>
          <cell r="B488" t="str">
            <v>3 April 2018</v>
          </cell>
          <cell r="C488" t="str">
            <v>KIKI RIZKI AMALIA</v>
          </cell>
          <cell r="D488" t="str">
            <v>F1B013051</v>
          </cell>
          <cell r="E488" t="str">
            <v>Pemantauan Kondisi Transformator 1 (30 MVA) GI Ampenan Berdasarkan Frekuensi Getaran Alami Transformator</v>
          </cell>
          <cell r="F488" t="str">
            <v>Supriono, S.T., M.T.</v>
          </cell>
          <cell r="G488" t="str">
            <v>Supriyatna, S.T., M.T.</v>
          </cell>
          <cell r="H488" t="str">
            <v>I Made Ari Nrartha, S.T., M.T.</v>
          </cell>
          <cell r="I488" t="str">
            <v>Ni Made Seniari, S.T., M.T.</v>
          </cell>
          <cell r="J488" t="str">
            <v>Sultan, S.T., M.T.</v>
          </cell>
          <cell r="K488" t="str">
            <v>Senin</v>
          </cell>
          <cell r="L488">
            <v>43206</v>
          </cell>
          <cell r="M488" t="str">
            <v>10.00-12.00</v>
          </cell>
          <cell r="N488" t="str">
            <v>Lab. Sistem Tenaga</v>
          </cell>
          <cell r="O488">
            <v>232</v>
          </cell>
          <cell r="Q488">
            <v>29</v>
          </cell>
          <cell r="R488">
            <v>2</v>
          </cell>
          <cell r="S488">
            <v>25</v>
          </cell>
          <cell r="T488">
            <v>1</v>
          </cell>
          <cell r="U488">
            <v>5</v>
          </cell>
        </row>
        <row r="489">
          <cell r="A489">
            <v>485</v>
          </cell>
          <cell r="B489" t="str">
            <v>3 April 2018</v>
          </cell>
          <cell r="C489" t="str">
            <v>RUTENDI RIDWAN HASAN</v>
          </cell>
          <cell r="D489" t="str">
            <v>F1B013082</v>
          </cell>
          <cell r="E489" t="str">
            <v>Perancangan Alat Penghitung Tingkat Pernafasan Manusia Menggunakan Arduino Board dengan Perangkat Android sebagai User Interface.</v>
          </cell>
          <cell r="F489" t="str">
            <v>A. Sjamsjiar Rachman, S.T., M.T.</v>
          </cell>
          <cell r="G489" t="str">
            <v>Lalu A. Syamsul Irfan A., S.T., M.Eng.</v>
          </cell>
          <cell r="H489" t="str">
            <v>Paniran, S.T., M.T.</v>
          </cell>
          <cell r="I489" t="str">
            <v>Dr. Misbahuddin, S.T., M.T.</v>
          </cell>
          <cell r="J489" t="str">
            <v>Sudi M. Al Sasongko, S.T., M.T.</v>
          </cell>
          <cell r="K489" t="str">
            <v>Selasa</v>
          </cell>
          <cell r="L489">
            <v>43207</v>
          </cell>
          <cell r="M489" t="str">
            <v>08.00-10.00</v>
          </cell>
          <cell r="N489" t="str">
            <v>Lab. Elka &amp; Digital</v>
          </cell>
          <cell r="O489">
            <v>231</v>
          </cell>
          <cell r="Q489">
            <v>17</v>
          </cell>
          <cell r="R489">
            <v>40</v>
          </cell>
          <cell r="S489">
            <v>28</v>
          </cell>
          <cell r="T489">
            <v>7</v>
          </cell>
          <cell r="U489">
            <v>6</v>
          </cell>
        </row>
        <row r="490">
          <cell r="A490">
            <v>486</v>
          </cell>
          <cell r="B490" t="str">
            <v>9 April 2018</v>
          </cell>
          <cell r="C490" t="str">
            <v>ROSMALITA ARINI</v>
          </cell>
          <cell r="D490" t="str">
            <v>F1B011075</v>
          </cell>
          <cell r="E490" t="str">
            <v>Pengujian Kontrol Daya Aktif dan Reaktif pada Doubly Fed Induction Generator (DFIG) Untuk Turbin Angin</v>
          </cell>
          <cell r="F490" t="str">
            <v>Ida Bagus Fery Citarsa, S.T., M.T.</v>
          </cell>
          <cell r="G490" t="str">
            <v>Abdul Natsir, S.T., M.T.</v>
          </cell>
          <cell r="H490" t="str">
            <v>Supriyatna, S.T., M.T.</v>
          </cell>
          <cell r="I490" t="str">
            <v>Dr. I Made Ginarsa, S.T., M.T.</v>
          </cell>
          <cell r="J490" t="str">
            <v>Ni Made Seniari, S.T., M.T.</v>
          </cell>
          <cell r="K490" t="str">
            <v>Rabu</v>
          </cell>
          <cell r="L490">
            <v>43208</v>
          </cell>
          <cell r="M490" t="str">
            <v>10.00-12.00</v>
          </cell>
          <cell r="N490" t="str">
            <v>Lab. Sistem Tenaga</v>
          </cell>
          <cell r="O490">
            <v>262</v>
          </cell>
          <cell r="Q490">
            <v>12</v>
          </cell>
          <cell r="R490">
            <v>14</v>
          </cell>
          <cell r="S490">
            <v>2</v>
          </cell>
          <cell r="T490">
            <v>26</v>
          </cell>
          <cell r="U490">
            <v>1</v>
          </cell>
        </row>
        <row r="491">
          <cell r="A491">
            <v>487</v>
          </cell>
          <cell r="B491" t="str">
            <v>12 April 2018</v>
          </cell>
          <cell r="C491" t="str">
            <v>ZAHRAWANDI</v>
          </cell>
          <cell r="D491" t="str">
            <v>F1B011095</v>
          </cell>
          <cell r="E491" t="str">
            <v>Visualisasi Sistem Pemetaan Pemancar Radio FM Berbasis Sistem Informasi Geografis di Daerah Mataram-NTB</v>
          </cell>
          <cell r="F491" t="str">
            <v>Abdullah Zainuddin, S.T., M.T.</v>
          </cell>
          <cell r="G491" t="str">
            <v>Lalu A. Syamsul Irfan A., S.T., M.Eng.</v>
          </cell>
          <cell r="H491" t="str">
            <v>Bulkis Kanata, S.T., M.T.</v>
          </cell>
          <cell r="I491" t="str">
            <v>Giri Wahyu Wiriasto, S.T., M.T.</v>
          </cell>
          <cell r="J491" t="str">
            <v>Syafarudin Ch, S.T., M.T.</v>
          </cell>
          <cell r="K491" t="str">
            <v>Kamis</v>
          </cell>
          <cell r="L491">
            <v>43209</v>
          </cell>
          <cell r="M491" t="str">
            <v>10.00-12.00</v>
          </cell>
          <cell r="N491" t="str">
            <v>Lab. Sistem Telkom</v>
          </cell>
          <cell r="O491">
            <v>276</v>
          </cell>
          <cell r="Q491">
            <v>15</v>
          </cell>
          <cell r="R491">
            <v>40</v>
          </cell>
          <cell r="S491">
            <v>21</v>
          </cell>
          <cell r="T491">
            <v>41</v>
          </cell>
          <cell r="U491">
            <v>4</v>
          </cell>
        </row>
        <row r="492">
          <cell r="A492">
            <v>488</v>
          </cell>
          <cell r="B492" t="str">
            <v>5 April 2018</v>
          </cell>
          <cell r="C492" t="str">
            <v>ELAN CRIYANTO</v>
          </cell>
          <cell r="D492" t="str">
            <v>F1B113006</v>
          </cell>
          <cell r="E492" t="str">
            <v>Analisis Koordinasi Isolasi Terhadap Tegangan Lebih Petir pada Saluran Transmisi 150kV di Gardu Induk Kuta</v>
          </cell>
          <cell r="F492" t="str">
            <v>Supriyatna, S.T., M.T.</v>
          </cell>
          <cell r="G492" t="str">
            <v>Agung Budi Muljono, S.T., M.T.</v>
          </cell>
          <cell r="H492" t="str">
            <v>Ni Made Seniari, S.T., M.T.</v>
          </cell>
          <cell r="I492" t="str">
            <v>Sultan, S.T., M.T.</v>
          </cell>
          <cell r="J492" t="str">
            <v>Sabar Nababan, S.T., M.T.</v>
          </cell>
          <cell r="K492" t="str">
            <v>Jum'at</v>
          </cell>
          <cell r="L492">
            <v>43210</v>
          </cell>
          <cell r="M492" t="str">
            <v>08.00-10.00</v>
          </cell>
          <cell r="N492" t="str">
            <v>Lab. Sistem Tenaga</v>
          </cell>
          <cell r="O492">
            <v>245</v>
          </cell>
          <cell r="Q492">
            <v>2</v>
          </cell>
          <cell r="R492">
            <v>13</v>
          </cell>
          <cell r="S492">
            <v>1</v>
          </cell>
          <cell r="T492">
            <v>5</v>
          </cell>
          <cell r="U492">
            <v>31</v>
          </cell>
        </row>
        <row r="493">
          <cell r="A493">
            <v>489</v>
          </cell>
          <cell r="B493" t="str">
            <v>19 April 2018</v>
          </cell>
          <cell r="C493" t="str">
            <v>MARWAN</v>
          </cell>
          <cell r="D493" t="str">
            <v>F1B111049</v>
          </cell>
          <cell r="E493" t="str">
            <v>Desain Amplifier Pemancar Siaran Televisi DVB-T2 pada Band III VHF</v>
          </cell>
          <cell r="F493" t="str">
            <v>Cahyo Mustiko O. M., S.T., MSc., Ph.D.</v>
          </cell>
          <cell r="G493" t="str">
            <v>Suthami Ariessaputra, S.T., M.Eng.</v>
          </cell>
          <cell r="H493" t="str">
            <v>Sudi M. Al Sasongko, S.T., M.T.</v>
          </cell>
          <cell r="I493" t="str">
            <v>Muhamad Syamsu Iqbal, S.T., M.T., Ph.D.</v>
          </cell>
          <cell r="J493" t="str">
            <v>Djul Fikry  Budiman, S.T., M.T.</v>
          </cell>
          <cell r="K493" t="str">
            <v>Senin</v>
          </cell>
          <cell r="L493">
            <v>43213</v>
          </cell>
          <cell r="M493" t="str">
            <v>08.00-10.00</v>
          </cell>
          <cell r="N493" t="str">
            <v>Lab. Sistem Telkom</v>
          </cell>
          <cell r="O493">
            <v>294</v>
          </cell>
          <cell r="Q493">
            <v>9</v>
          </cell>
          <cell r="R493">
            <v>42</v>
          </cell>
          <cell r="S493">
            <v>6</v>
          </cell>
          <cell r="T493">
            <v>18</v>
          </cell>
          <cell r="U493">
            <v>35</v>
          </cell>
        </row>
        <row r="494">
          <cell r="A494">
            <v>490</v>
          </cell>
          <cell r="B494" t="str">
            <v>24 April 2018</v>
          </cell>
          <cell r="C494" t="str">
            <v>SAMSUL HADI</v>
          </cell>
          <cell r="D494" t="str">
            <v>F1B013084</v>
          </cell>
          <cell r="E494" t="str">
            <v>Rancang Bangun Pengaman Instalasi Listrik Untuk Arus Bocor Berbasis Arduino Nano 328</v>
          </cell>
          <cell r="F494" t="str">
            <v>Sultan, S.T., M.T.</v>
          </cell>
          <cell r="G494" t="str">
            <v>A. Sjamsjiar Rachman, S.T., M.T.</v>
          </cell>
          <cell r="H494" t="str">
            <v>I Nyoman Wahyu S., S.T., MSc., Ph.D.</v>
          </cell>
          <cell r="I494" t="str">
            <v>Muhamad Irwan, S.T., M.T.</v>
          </cell>
          <cell r="J494" t="str">
            <v>Abdul Natsir, S.T., M.T.</v>
          </cell>
          <cell r="K494" t="str">
            <v>Senin</v>
          </cell>
          <cell r="L494">
            <v>43220</v>
          </cell>
          <cell r="M494" t="str">
            <v>10.00-12.00</v>
          </cell>
          <cell r="N494" t="str">
            <v>Lab. Sistem Tenaga</v>
          </cell>
          <cell r="O494">
            <v>297</v>
          </cell>
          <cell r="Q494">
            <v>5</v>
          </cell>
          <cell r="R494">
            <v>17</v>
          </cell>
          <cell r="S494">
            <v>8</v>
          </cell>
          <cell r="T494">
            <v>39</v>
          </cell>
          <cell r="U494">
            <v>14</v>
          </cell>
        </row>
        <row r="495">
          <cell r="A495">
            <v>491</v>
          </cell>
          <cell r="B495" t="str">
            <v>7 Mei 2018</v>
          </cell>
          <cell r="C495" t="str">
            <v>ABDUL MUJAHIDIN</v>
          </cell>
          <cell r="D495" t="str">
            <v>F1B013003</v>
          </cell>
          <cell r="E495" t="str">
            <v>Rancang Bangun Maximum Power Point Tracking (MPPT) Solar Charge Controller Menggunakan Metode Perturb and Observe (P &amp; O) Berbasis Arduino Uno</v>
          </cell>
          <cell r="F495" t="str">
            <v>Abdul Natsir, S.T., M.T.</v>
          </cell>
          <cell r="G495" t="str">
            <v>Syafarudin Ch, S.T., M.T.</v>
          </cell>
          <cell r="H495" t="str">
            <v>Agung Budi Muljono, S.T., M.T.</v>
          </cell>
          <cell r="I495" t="str">
            <v>I Made Budi Suksmadana, S.T., M.T.</v>
          </cell>
          <cell r="J495" t="str">
            <v>Sabar Nababan, S.T., M.T.</v>
          </cell>
          <cell r="K495" t="str">
            <v>Senin</v>
          </cell>
          <cell r="L495">
            <v>43234</v>
          </cell>
          <cell r="M495" t="str">
            <v>08.00-10.00</v>
          </cell>
          <cell r="N495" t="str">
            <v>Lab. Sistem Tenaga</v>
          </cell>
          <cell r="O495">
            <v>324</v>
          </cell>
          <cell r="Q495">
            <v>14</v>
          </cell>
          <cell r="R495">
            <v>4</v>
          </cell>
          <cell r="S495">
            <v>13</v>
          </cell>
          <cell r="T495">
            <v>24</v>
          </cell>
          <cell r="U495">
            <v>31</v>
          </cell>
        </row>
        <row r="496">
          <cell r="A496">
            <v>492</v>
          </cell>
          <cell r="B496" t="str">
            <v>5 Mei 2018</v>
          </cell>
          <cell r="C496" t="str">
            <v>Yanti Listi Septiarini</v>
          </cell>
          <cell r="D496" t="str">
            <v>F1B012097</v>
          </cell>
          <cell r="E496" t="str">
            <v>Analisis Unjuk Kerja VoIP (Voice Over Internet Protocol) pada Infrastruktur Jaringan Unram HotZone</v>
          </cell>
          <cell r="F496" t="str">
            <v>A. Sjamsjiar Rachman, S.T., M.T.</v>
          </cell>
          <cell r="G496" t="str">
            <v>Lalu A. Syamsul Irfan A., S.T., M.Eng.</v>
          </cell>
          <cell r="H496" t="str">
            <v>Abdullah Zainuddin, S.T., M.T.</v>
          </cell>
          <cell r="I496" t="str">
            <v>Cahyo Mustiko O. M., S.T., MSc., Ph.D.</v>
          </cell>
          <cell r="J496" t="str">
            <v>Djul Fikry  Budiman, S.T., M.T.</v>
          </cell>
          <cell r="K496" t="str">
            <v>Selasa</v>
          </cell>
          <cell r="L496">
            <v>43235</v>
          </cell>
          <cell r="M496" t="str">
            <v>08.00-10.00</v>
          </cell>
          <cell r="N496" t="str">
            <v>Lab. Jaringan Komputer</v>
          </cell>
          <cell r="O496">
            <v>255</v>
          </cell>
          <cell r="Q496">
            <v>17</v>
          </cell>
          <cell r="R496">
            <v>40</v>
          </cell>
          <cell r="S496">
            <v>15</v>
          </cell>
          <cell r="T496">
            <v>9</v>
          </cell>
          <cell r="U496">
            <v>35</v>
          </cell>
        </row>
        <row r="497">
          <cell r="A497">
            <v>493</v>
          </cell>
          <cell r="B497" t="str">
            <v>12 Mei 2018</v>
          </cell>
          <cell r="C497" t="str">
            <v>IQBAL CHAN SAPUTRA</v>
          </cell>
          <cell r="D497" t="str">
            <v>F1B012045</v>
          </cell>
          <cell r="E497" t="str">
            <v>Pengaturan Kecepatan Motor DC Berbasis Arduino</v>
          </cell>
          <cell r="F497" t="str">
            <v>I Ketut Wiryajati, S.T., M.T.</v>
          </cell>
          <cell r="G497" t="str">
            <v>Ida Bagus Fery Citarsa, S.T., M.T.</v>
          </cell>
          <cell r="H497" t="str">
            <v>I Nyoman Wahyu S., S.T., MSc., Ph.D.</v>
          </cell>
          <cell r="I497" t="str">
            <v>Paniran, S.T., M.T.</v>
          </cell>
          <cell r="J497" t="str">
            <v>Syafarudin Ch, S.T., M.T.</v>
          </cell>
          <cell r="K497" t="str">
            <v>Senin</v>
          </cell>
          <cell r="L497">
            <v>43241</v>
          </cell>
          <cell r="M497" t="str">
            <v>08.00-10.00</v>
          </cell>
          <cell r="N497" t="str">
            <v>Lab. Sistem Tenaga</v>
          </cell>
          <cell r="O497">
            <v>335</v>
          </cell>
          <cell r="Q497">
            <v>3</v>
          </cell>
          <cell r="R497">
            <v>12</v>
          </cell>
          <cell r="S497">
            <v>8</v>
          </cell>
          <cell r="T497">
            <v>28</v>
          </cell>
          <cell r="U497">
            <v>4</v>
          </cell>
        </row>
        <row r="498">
          <cell r="A498">
            <v>494</v>
          </cell>
          <cell r="B498" t="str">
            <v>12 Mei 2018</v>
          </cell>
          <cell r="C498" t="str">
            <v>HENDRA TRISNAYADI</v>
          </cell>
          <cell r="D498" t="str">
            <v>F1B010078</v>
          </cell>
          <cell r="E498" t="str">
            <v>Perancangan Aplikasi Sistem Satuan Harga Barang dan Upah dengan Mengoptimalkan Query Dasar dan Prosedural pada Mysql dalam Pencarian Data</v>
          </cell>
          <cell r="F498" t="str">
            <v>Giri Wahyu Wiriasto, S.T., M.T.</v>
          </cell>
          <cell r="G498" t="str">
            <v>Djul Fikry  Budiman, S.T., M.T.</v>
          </cell>
          <cell r="H498" t="str">
            <v>Lalu A. Syamsul Irfan A., S.T., M.Eng.</v>
          </cell>
          <cell r="I498" t="str">
            <v>A. Sjamsjiar Rachman, S.T., M.T.</v>
          </cell>
          <cell r="J498" t="str">
            <v>Muhamad Irwan, S.T., M.T.</v>
          </cell>
          <cell r="K498" t="str">
            <v>Selasa</v>
          </cell>
          <cell r="L498">
            <v>43242</v>
          </cell>
          <cell r="M498" t="str">
            <v>08.00-10.00</v>
          </cell>
          <cell r="N498" t="str">
            <v>Lab. Jaringan Komputer</v>
          </cell>
          <cell r="O498">
            <v>337</v>
          </cell>
          <cell r="Q498">
            <v>41</v>
          </cell>
          <cell r="R498">
            <v>35</v>
          </cell>
          <cell r="S498">
            <v>40</v>
          </cell>
          <cell r="T498">
            <v>17</v>
          </cell>
          <cell r="U498">
            <v>39</v>
          </cell>
        </row>
        <row r="499">
          <cell r="A499">
            <v>495</v>
          </cell>
          <cell r="B499" t="str">
            <v>12 Mei 2018</v>
          </cell>
          <cell r="C499" t="str">
            <v>M. NAJMUL FADLI</v>
          </cell>
          <cell r="D499" t="str">
            <v>F1B013059</v>
          </cell>
          <cell r="E499" t="str">
            <v>Perancangan Pemasangan Transformator Sisipan pada Gardu Distribusi Penyulang Pagutan</v>
          </cell>
          <cell r="F499" t="str">
            <v>Ni Made Seniari, S.T., M.T.</v>
          </cell>
          <cell r="G499" t="str">
            <v>Dr. I Made Ginarsa, S.T., M.T.</v>
          </cell>
          <cell r="H499" t="str">
            <v>Dr.rer.nat. Teti Zubaidah, S.T., M.T.</v>
          </cell>
          <cell r="I499" t="str">
            <v>Sultan, S.T., M.T.</v>
          </cell>
          <cell r="J499" t="str">
            <v>I Nyoman Wahyu S., S.T., MSc., Ph.D.</v>
          </cell>
          <cell r="K499" t="str">
            <v>Sabtu</v>
          </cell>
          <cell r="L499">
            <v>43246</v>
          </cell>
          <cell r="M499" t="str">
            <v>08.00-10.00</v>
          </cell>
          <cell r="N499" t="str">
            <v>Lab. Sistem Tenaga</v>
          </cell>
          <cell r="O499">
            <v>338</v>
          </cell>
          <cell r="Q499">
            <v>1</v>
          </cell>
          <cell r="R499">
            <v>26</v>
          </cell>
          <cell r="S499">
            <v>22</v>
          </cell>
          <cell r="T499">
            <v>5</v>
          </cell>
          <cell r="U499">
            <v>8</v>
          </cell>
        </row>
        <row r="500">
          <cell r="A500">
            <v>496</v>
          </cell>
          <cell r="B500" t="str">
            <v>12 Mei 2018</v>
          </cell>
          <cell r="C500" t="str">
            <v>SERLY MARLINA</v>
          </cell>
          <cell r="D500" t="str">
            <v>F1B113033</v>
          </cell>
          <cell r="E500" t="str">
            <v>Rancang Bangun Alat Pendeteksi Kondisi Kesehatan Manusia</v>
          </cell>
          <cell r="F500" t="str">
            <v>A. Sjamsjiar Rachman, S.T., M.T.</v>
          </cell>
          <cell r="G500" t="str">
            <v>I Made Budi Suksmadana, S.T., M.T.</v>
          </cell>
          <cell r="H500" t="str">
            <v>Syafarudin Ch, S.T., M.T.</v>
          </cell>
          <cell r="I500" t="str">
            <v>Muhamad Irwan, S.T., M.T.</v>
          </cell>
          <cell r="J500" t="str">
            <v>Paniran, S.T., M.T.</v>
          </cell>
          <cell r="K500" t="str">
            <v>Rabu</v>
          </cell>
          <cell r="L500">
            <v>43243</v>
          </cell>
          <cell r="M500" t="str">
            <v>10.00-12.00</v>
          </cell>
          <cell r="N500" t="str">
            <v>Lab. Elka &amp; Digital</v>
          </cell>
          <cell r="O500">
            <v>339</v>
          </cell>
          <cell r="Q500">
            <v>17</v>
          </cell>
          <cell r="R500">
            <v>24</v>
          </cell>
          <cell r="S500">
            <v>4</v>
          </cell>
          <cell r="T500">
            <v>39</v>
          </cell>
          <cell r="U500">
            <v>28</v>
          </cell>
        </row>
        <row r="501">
          <cell r="A501">
            <v>497</v>
          </cell>
          <cell r="B501" t="str">
            <v>24 Mei 2018</v>
          </cell>
          <cell r="C501" t="str">
            <v>SHOFIAN TSAURY</v>
          </cell>
          <cell r="D501" t="str">
            <v>F1B013086</v>
          </cell>
          <cell r="E501" t="str">
            <v>Identifikasi Penutur Menggunakan Metode Mel Frequency Cepstral Coefficients (MFCC) dan Jaringan Syaraf Tiruan Model Madaline</v>
          </cell>
          <cell r="F501" t="str">
            <v>Sudi M. Al Sasongko, S.T., M.T.</v>
          </cell>
          <cell r="G501" t="str">
            <v>Suthami Ariessaputra, S.T., M.Eng.</v>
          </cell>
          <cell r="H501" t="str">
            <v>Bulkis Kanata, S.T., M.T.</v>
          </cell>
          <cell r="I501" t="str">
            <v>Budi Darmawan, S.T., M.Eng.</v>
          </cell>
          <cell r="J501" t="str">
            <v>Abdullah Zainuddin, S.T., M.T.</v>
          </cell>
          <cell r="K501" t="str">
            <v>Rabu</v>
          </cell>
          <cell r="L501">
            <v>43250</v>
          </cell>
          <cell r="M501" t="str">
            <v>10.00-12.00</v>
          </cell>
          <cell r="N501" t="str">
            <v>Lab. Sistem Telkom</v>
          </cell>
          <cell r="O501">
            <v>363</v>
          </cell>
          <cell r="Q501">
            <v>6</v>
          </cell>
          <cell r="R501">
            <v>42</v>
          </cell>
          <cell r="S501">
            <v>21</v>
          </cell>
          <cell r="T501">
            <v>43</v>
          </cell>
          <cell r="U501">
            <v>15</v>
          </cell>
        </row>
        <row r="502">
          <cell r="A502">
            <v>498</v>
          </cell>
          <cell r="B502" t="str">
            <v>28 Mei 2018</v>
          </cell>
          <cell r="C502" t="str">
            <v>JUSMAN ALFIAN SOFIAN</v>
          </cell>
          <cell r="D502" t="str">
            <v>F1B111034</v>
          </cell>
          <cell r="E502" t="str">
            <v>Perancangan Alat Pembaca Bagan Warna Daun Padi Berbasis Arduino Nano dan Raspberry Pi</v>
          </cell>
          <cell r="F502" t="str">
            <v>Paniran, S.T., M.T.</v>
          </cell>
          <cell r="G502" t="str">
            <v>Lalu A. Syamsul Irfan A., S.T., M.Eng.</v>
          </cell>
          <cell r="H502" t="str">
            <v>Bulkis Kanata, S.T., M.T.</v>
          </cell>
          <cell r="I502" t="str">
            <v>Muhamad Syamsu Iqbal, S.T., M.T., Ph.D.</v>
          </cell>
          <cell r="J502" t="str">
            <v>Dr. Ida Ayu Sri Adnyani, S.T., M.Erg.</v>
          </cell>
          <cell r="K502" t="str">
            <v>Rabu</v>
          </cell>
          <cell r="L502">
            <v>43257</v>
          </cell>
          <cell r="M502" t="str">
            <v>10.00-12.00</v>
          </cell>
          <cell r="N502" t="str">
            <v>Lab. Elka &amp; Digital</v>
          </cell>
          <cell r="O502">
            <v>369</v>
          </cell>
          <cell r="Q502">
            <v>28</v>
          </cell>
          <cell r="R502">
            <v>40</v>
          </cell>
          <cell r="S502">
            <v>21</v>
          </cell>
          <cell r="T502">
            <v>18</v>
          </cell>
          <cell r="U502">
            <v>10</v>
          </cell>
        </row>
        <row r="503">
          <cell r="A503">
            <v>499</v>
          </cell>
          <cell r="B503" t="str">
            <v>28 Mei 2018</v>
          </cell>
          <cell r="C503" t="str">
            <v>SARAH</v>
          </cell>
          <cell r="D503" t="str">
            <v>F1B011077</v>
          </cell>
          <cell r="E503" t="str">
            <v>Analisis Koordinasi Sistem Proteksi pada Penyulang Bayan GH-Tanjung Terhadap Pengaruh Distributed Generation (DG)</v>
          </cell>
          <cell r="F503" t="str">
            <v>Supriyatna, S.T., M.T.</v>
          </cell>
          <cell r="G503" t="str">
            <v>Supriono, S.T., M.T.</v>
          </cell>
          <cell r="H503" t="str">
            <v>Dr.rer.nat. Teti Zubaidah, S.T., M.T.</v>
          </cell>
          <cell r="I503" t="str">
            <v>Agung Budi Muljono, S.T., M.T.</v>
          </cell>
          <cell r="J503" t="str">
            <v>Sultan, S.T., M.T.</v>
          </cell>
          <cell r="K503" t="str">
            <v>Senin</v>
          </cell>
          <cell r="L503">
            <v>43255</v>
          </cell>
          <cell r="M503" t="str">
            <v>13.00-15.00</v>
          </cell>
          <cell r="N503" t="str">
            <v>Lab. Sistem Tenaga</v>
          </cell>
          <cell r="O503">
            <v>370</v>
          </cell>
          <cell r="Q503">
            <v>2</v>
          </cell>
          <cell r="R503">
            <v>29</v>
          </cell>
          <cell r="S503">
            <v>22</v>
          </cell>
          <cell r="T503">
            <v>13</v>
          </cell>
          <cell r="U503">
            <v>5</v>
          </cell>
        </row>
        <row r="504">
          <cell r="A504">
            <v>500</v>
          </cell>
          <cell r="B504" t="str">
            <v>21 Juni 2018</v>
          </cell>
          <cell r="C504" t="str">
            <v>NOVITA KHASANA PUTRI</v>
          </cell>
          <cell r="D504" t="str">
            <v>F1B011067</v>
          </cell>
          <cell r="E504" t="str">
            <v>Analisa Kinerja Inverter Multilevel CHB (Cascaded H-Bridge) Satu Fasa Lima Tingkat Menggunakan Teknik Modulasi Mixed Switching Frequency (MSF PWM)</v>
          </cell>
          <cell r="F504" t="str">
            <v>I Nyoman Wahyu S., S.T., MSc., Ph.D.</v>
          </cell>
          <cell r="G504" t="str">
            <v>Supriono, S.T., M.T.</v>
          </cell>
          <cell r="H504" t="str">
            <v>I Made Ari Nrartha, S.T., M.T.</v>
          </cell>
          <cell r="I504" t="str">
            <v>Abdul Natsir, S.T., M.T.</v>
          </cell>
          <cell r="J504" t="str">
            <v>Sabar Nababan, S.T., M.T.</v>
          </cell>
          <cell r="K504" t="str">
            <v>Senin</v>
          </cell>
          <cell r="L504">
            <v>43276</v>
          </cell>
          <cell r="M504" t="str">
            <v>08.00-10.00</v>
          </cell>
          <cell r="N504" t="str">
            <v>Lab. Sistem Tenaga</v>
          </cell>
          <cell r="O504">
            <v>397</v>
          </cell>
          <cell r="Q504">
            <v>8</v>
          </cell>
          <cell r="R504">
            <v>29</v>
          </cell>
          <cell r="S504">
            <v>25</v>
          </cell>
          <cell r="T504">
            <v>14</v>
          </cell>
          <cell r="U504">
            <v>31</v>
          </cell>
        </row>
        <row r="505">
          <cell r="A505">
            <v>501</v>
          </cell>
          <cell r="B505" t="str">
            <v>21 Juni 2018</v>
          </cell>
          <cell r="C505" t="str">
            <v>MUHAMMAD RIFAI</v>
          </cell>
          <cell r="D505" t="str">
            <v>F1B111053</v>
          </cell>
          <cell r="E505" t="str">
            <v>Inverter Multilevel Cascaded Half-Bridge Satu Fasa 9 Tingkat dengan Menggunakan Tap Transformator</v>
          </cell>
          <cell r="F505" t="str">
            <v>Supriono, S.T., M.T.</v>
          </cell>
          <cell r="G505" t="str">
            <v>I Nyoman Wahyu S., S.T., MSc., Ph.D.</v>
          </cell>
          <cell r="H505" t="str">
            <v>I Made Ari Nrartha, S.T., M.T.</v>
          </cell>
          <cell r="I505" t="str">
            <v>Dr. I Made Ginarsa, S.T., M.T.</v>
          </cell>
          <cell r="J505" t="str">
            <v>Dr.rer.nat. Teti Zubaidah, S.T., M.T.</v>
          </cell>
          <cell r="K505" t="str">
            <v>Senin</v>
          </cell>
          <cell r="L505">
            <v>43276</v>
          </cell>
          <cell r="M505" t="str">
            <v>10.00-12.00</v>
          </cell>
          <cell r="N505" t="str">
            <v>Lab. Sistem Tenaga</v>
          </cell>
          <cell r="O505">
            <v>398</v>
          </cell>
          <cell r="Q505">
            <v>29</v>
          </cell>
          <cell r="R505">
            <v>8</v>
          </cell>
          <cell r="S505">
            <v>25</v>
          </cell>
          <cell r="T505">
            <v>26</v>
          </cell>
          <cell r="U505">
            <v>22</v>
          </cell>
        </row>
        <row r="506">
          <cell r="A506">
            <v>502</v>
          </cell>
          <cell r="B506" t="str">
            <v>21 Juni 2018</v>
          </cell>
          <cell r="C506" t="str">
            <v>SUPARLAN ARDYANSYAH</v>
          </cell>
          <cell r="D506" t="str">
            <v>F1B110068</v>
          </cell>
          <cell r="E506" t="str">
            <v>Perancangan dan Simulasi dari Kombinasi Routing Static dan Routing Dinamis pada Routing Protocol OSPF</v>
          </cell>
          <cell r="F506" t="str">
            <v>Lalu A. Syamsul Irfan A., S.T., M.Eng.</v>
          </cell>
          <cell r="G506" t="str">
            <v>A. Sjamsjiar Rachman, S.T., M.T.</v>
          </cell>
          <cell r="H506" t="str">
            <v>Budi Darmawan, S.T., M.Eng.</v>
          </cell>
          <cell r="I506" t="str">
            <v>Sudi M. Al Sasongko, S.T., M.T.</v>
          </cell>
          <cell r="J506" t="str">
            <v>Giri Wahyu Wiriasto, S.T., M.T.</v>
          </cell>
          <cell r="K506" t="str">
            <v>Senin</v>
          </cell>
          <cell r="L506">
            <v>43276</v>
          </cell>
          <cell r="M506" t="str">
            <v>13.00-15.00</v>
          </cell>
          <cell r="N506" t="str">
            <v>Lab. Jaringan Komputer</v>
          </cell>
          <cell r="O506">
            <v>399</v>
          </cell>
          <cell r="Q506">
            <v>40</v>
          </cell>
          <cell r="R506">
            <v>17</v>
          </cell>
          <cell r="S506">
            <v>43</v>
          </cell>
          <cell r="T506">
            <v>6</v>
          </cell>
          <cell r="U506">
            <v>41</v>
          </cell>
        </row>
        <row r="507">
          <cell r="A507">
            <v>503</v>
          </cell>
          <cell r="B507" t="str">
            <v>21 Juni 2018</v>
          </cell>
          <cell r="C507" t="str">
            <v>AGUS BUDI NURCAHYONO</v>
          </cell>
          <cell r="D507" t="str">
            <v>F1B111002</v>
          </cell>
          <cell r="E507" t="str">
            <v>Evaluasi dan Perencanaan Kembali PLTS Tipe Rooftop untuk Backup Catu Daya Listrik pada Observatorium Geomagnetic Lombok (OGL)</v>
          </cell>
          <cell r="F507" t="str">
            <v>Paniran, S.T., M.T.</v>
          </cell>
          <cell r="G507" t="str">
            <v>Abdul Natsir, S.T., M.T.</v>
          </cell>
          <cell r="H507" t="str">
            <v>I Made Ari Nrartha, S.T., M.T.</v>
          </cell>
          <cell r="I507" t="str">
            <v>Ida Bagus Fery Citarsa, S.T., M.T.</v>
          </cell>
          <cell r="J507" t="str">
            <v>Supriono, S.T., M.T.</v>
          </cell>
          <cell r="K507" t="str">
            <v>Selasa</v>
          </cell>
          <cell r="L507">
            <v>43277</v>
          </cell>
          <cell r="M507" t="str">
            <v>08.00-10.00</v>
          </cell>
          <cell r="N507" t="str">
            <v>Lab. Sistem Tenaga</v>
          </cell>
          <cell r="O507">
            <v>400</v>
          </cell>
          <cell r="Q507">
            <v>28</v>
          </cell>
          <cell r="R507">
            <v>14</v>
          </cell>
          <cell r="S507">
            <v>25</v>
          </cell>
          <cell r="T507">
            <v>12</v>
          </cell>
          <cell r="U507">
            <v>29</v>
          </cell>
        </row>
        <row r="508">
          <cell r="A508">
            <v>504</v>
          </cell>
          <cell r="B508" t="str">
            <v>21 Juni 2018</v>
          </cell>
          <cell r="C508" t="str">
            <v>STEVIRA RAHMAN</v>
          </cell>
          <cell r="D508" t="str">
            <v>F1B111079</v>
          </cell>
          <cell r="E508" t="str">
            <v>Peramalan Beban Listrik Jangka Pendek Sistem Kelistrikan Lombok Menggunakan Metode Adaptive Neuro Fuzzy Inference System (ANFIS)</v>
          </cell>
          <cell r="F508" t="str">
            <v>Dr. I Made Ginarsa, S.T., M.T.</v>
          </cell>
          <cell r="G508" t="str">
            <v>I Made Ari Nrartha, S.T., M.T.</v>
          </cell>
          <cell r="H508" t="str">
            <v>Ni Made Seniari, S.T., M.T.</v>
          </cell>
          <cell r="I508" t="str">
            <v>Abdul Natsir, S.T., M.T.</v>
          </cell>
          <cell r="J508" t="str">
            <v>I Made Budi Suksmadana, S.T., M.T.</v>
          </cell>
          <cell r="K508" t="str">
            <v>Selasa</v>
          </cell>
          <cell r="L508">
            <v>43277</v>
          </cell>
          <cell r="M508" t="str">
            <v>10.00-12.00</v>
          </cell>
          <cell r="N508" t="str">
            <v>Lab. Sistem Tenaga</v>
          </cell>
          <cell r="O508">
            <v>401</v>
          </cell>
          <cell r="Q508">
            <v>26</v>
          </cell>
          <cell r="R508">
            <v>25</v>
          </cell>
          <cell r="S508">
            <v>1</v>
          </cell>
          <cell r="T508">
            <v>14</v>
          </cell>
          <cell r="U508">
            <v>24</v>
          </cell>
        </row>
        <row r="509">
          <cell r="A509">
            <v>505</v>
          </cell>
          <cell r="B509" t="str">
            <v>21 Juni 2018</v>
          </cell>
          <cell r="C509" t="str">
            <v>SRI WAHYUNINGSIH</v>
          </cell>
          <cell r="D509" t="str">
            <v>F1B013087</v>
          </cell>
          <cell r="E509" t="str">
            <v>Perancangan Sistem Pengendali Fluida pada 4 Tangki Berbasis PLC Omron CP1E-E20DRA</v>
          </cell>
          <cell r="F509" t="str">
            <v>Paniran, S.T., M.T.</v>
          </cell>
          <cell r="G509" t="str">
            <v>A. Sjamsjiar Rachman, S.T., M.T.</v>
          </cell>
          <cell r="H509" t="str">
            <v>Djul Fikry  Budiman, S.T., M.T.</v>
          </cell>
          <cell r="I509" t="str">
            <v>Sudi M. Al Sasongko, S.T., M.T.</v>
          </cell>
          <cell r="J509" t="str">
            <v>Suthami Ariessaputra, S.T., M.Eng.</v>
          </cell>
          <cell r="K509" t="str">
            <v>Selasa</v>
          </cell>
          <cell r="L509">
            <v>43277</v>
          </cell>
          <cell r="M509" t="str">
            <v>10.00-12.00</v>
          </cell>
          <cell r="N509" t="str">
            <v>Lab. Elka &amp; Digital</v>
          </cell>
          <cell r="O509">
            <v>402</v>
          </cell>
          <cell r="Q509">
            <v>28</v>
          </cell>
          <cell r="R509">
            <v>17</v>
          </cell>
          <cell r="S509">
            <v>35</v>
          </cell>
          <cell r="T509">
            <v>6</v>
          </cell>
          <cell r="U509">
            <v>42</v>
          </cell>
        </row>
        <row r="510">
          <cell r="A510">
            <v>506</v>
          </cell>
          <cell r="B510" t="str">
            <v>21 Juni 2018</v>
          </cell>
          <cell r="C510" t="str">
            <v>Andep Saputra</v>
          </cell>
          <cell r="D510" t="str">
            <v>F1B012011</v>
          </cell>
          <cell r="E510" t="str">
            <v>Fuzzy Time Series Sebagai Metode Peramalan Indeks Harga Gabungan Pasar Modal</v>
          </cell>
          <cell r="F510" t="str">
            <v>I Made Budi Suksmadana, S.T., M.T.</v>
          </cell>
          <cell r="G510" t="str">
            <v>A. Sjamsjiar Rachman, S.T., M.T.</v>
          </cell>
          <cell r="H510" t="str">
            <v>Bulkis Kanata, S.T., M.T.</v>
          </cell>
          <cell r="I510" t="str">
            <v>Giri Wahyu Wiriasto, S.T., M.T.</v>
          </cell>
          <cell r="J510" t="str">
            <v>Budi Darmawan, S.T., M.Eng.</v>
          </cell>
          <cell r="K510" t="str">
            <v>Selasa</v>
          </cell>
          <cell r="L510">
            <v>43277</v>
          </cell>
          <cell r="M510" t="str">
            <v>13.00-15.00</v>
          </cell>
          <cell r="N510" t="str">
            <v>Lab. Elka &amp; Digital</v>
          </cell>
          <cell r="O510">
            <v>403</v>
          </cell>
          <cell r="Q510">
            <v>24</v>
          </cell>
          <cell r="R510">
            <v>17</v>
          </cell>
          <cell r="S510">
            <v>21</v>
          </cell>
          <cell r="T510">
            <v>41</v>
          </cell>
          <cell r="U510">
            <v>43</v>
          </cell>
        </row>
        <row r="511">
          <cell r="A511">
            <v>507</v>
          </cell>
          <cell r="B511" t="str">
            <v>21 Juni 2018</v>
          </cell>
          <cell r="C511" t="str">
            <v>ARI RAHMI HERMAWATI</v>
          </cell>
          <cell r="D511" t="str">
            <v>F1B011012</v>
          </cell>
          <cell r="E511" t="str">
            <v>Rancang Bangun Media Pembelajaran Tematik Interaktif bagi Siswa Pra-Sekolah</v>
          </cell>
          <cell r="F511" t="str">
            <v>Giri Wahyu Wiriasto, S.T., M.T.</v>
          </cell>
          <cell r="G511" t="str">
            <v>Royana Afwani, S.T., M.T.</v>
          </cell>
          <cell r="H511" t="str">
            <v>A. Sjamsjiar Rachman, S.T., M.T.</v>
          </cell>
          <cell r="I511" t="str">
            <v>Muhamad Irwan, S.T., M.T.</v>
          </cell>
          <cell r="J511" t="str">
            <v>Andy Hidayat Jatmika, S.T., M.Kom.</v>
          </cell>
          <cell r="K511" t="str">
            <v>Kamis</v>
          </cell>
          <cell r="L511">
            <v>43279</v>
          </cell>
          <cell r="M511" t="str">
            <v>08.00-10.00</v>
          </cell>
          <cell r="N511" t="str">
            <v>Lab. Jaringan Komputer</v>
          </cell>
          <cell r="O511">
            <v>404</v>
          </cell>
          <cell r="Q511">
            <v>41</v>
          </cell>
          <cell r="R511">
            <v>46</v>
          </cell>
          <cell r="S511">
            <v>17</v>
          </cell>
          <cell r="T511">
            <v>39</v>
          </cell>
          <cell r="U511">
            <v>44</v>
          </cell>
        </row>
        <row r="512">
          <cell r="A512">
            <v>508</v>
          </cell>
          <cell r="B512" t="str">
            <v>21 Juni 2018</v>
          </cell>
          <cell r="C512" t="str">
            <v>MHD MUNAWIR HARIS</v>
          </cell>
          <cell r="D512" t="str">
            <v>F1B111051</v>
          </cell>
          <cell r="E512" t="str">
            <v>Perancangan Sistem Informasi Monitoring Perkuliahan Berbasis Web</v>
          </cell>
          <cell r="F512" t="str">
            <v>Lalu A. Syamsul Irfan A., S.T., M.Eng.</v>
          </cell>
          <cell r="G512" t="str">
            <v>A. Sjamsjiar Rachman, S.T., M.T.</v>
          </cell>
          <cell r="H512" t="str">
            <v>Sudi M. Al Sasongko, S.T., M.T.</v>
          </cell>
          <cell r="I512" t="str">
            <v>Giri Wahyu Wiriasto, S.T., M.T.</v>
          </cell>
          <cell r="J512" t="str">
            <v>Agung Budi Muljono, S.T., M.T.</v>
          </cell>
          <cell r="K512" t="str">
            <v>Kamis</v>
          </cell>
          <cell r="L512">
            <v>43279</v>
          </cell>
          <cell r="M512" t="str">
            <v>10.00-12.00</v>
          </cell>
          <cell r="N512" t="str">
            <v>Lab. Jaringan Komputer</v>
          </cell>
          <cell r="O512">
            <v>405</v>
          </cell>
          <cell r="Q512">
            <v>40</v>
          </cell>
          <cell r="R512">
            <v>17</v>
          </cell>
          <cell r="S512">
            <v>6</v>
          </cell>
          <cell r="T512">
            <v>41</v>
          </cell>
          <cell r="U512">
            <v>13</v>
          </cell>
        </row>
        <row r="513">
          <cell r="A513">
            <v>509</v>
          </cell>
          <cell r="B513" t="str">
            <v>21 Juni 2018</v>
          </cell>
          <cell r="C513" t="str">
            <v>LALU ARDYPATI</v>
          </cell>
          <cell r="D513" t="str">
            <v>F1B110076</v>
          </cell>
          <cell r="E513" t="str">
            <v>Analisa Kualitas Layanan Video Streaming dalam Kondisi Handover pada Jaringan 4G di Wilayah Lombok Barat</v>
          </cell>
          <cell r="F513" t="str">
            <v>Made Sutha Yadnya, S.T., M.T.</v>
          </cell>
          <cell r="G513" t="str">
            <v>Abdullah Zainuddin, S.T., M.T.</v>
          </cell>
          <cell r="H513" t="str">
            <v>Muhamad Syamsu Iqbal, S.T., M.T., Ph.D.</v>
          </cell>
          <cell r="I513" t="str">
            <v>Bulkis Kanata, S.T., M.T.</v>
          </cell>
          <cell r="J513" t="str">
            <v>Muhamad Irwan, S.T., M.T.</v>
          </cell>
          <cell r="K513" t="str">
            <v>Kamis</v>
          </cell>
          <cell r="L513">
            <v>43279</v>
          </cell>
          <cell r="M513" t="str">
            <v>10.00-12.00</v>
          </cell>
          <cell r="N513" t="str">
            <v>Lab. Sistem Telkom</v>
          </cell>
          <cell r="O513">
            <v>406</v>
          </cell>
          <cell r="Q513">
            <v>19</v>
          </cell>
          <cell r="R513">
            <v>15</v>
          </cell>
          <cell r="S513">
            <v>18</v>
          </cell>
          <cell r="T513">
            <v>21</v>
          </cell>
          <cell r="U513">
            <v>39</v>
          </cell>
        </row>
        <row r="514">
          <cell r="A514">
            <v>510</v>
          </cell>
          <cell r="B514" t="str">
            <v>21 Juni 2018</v>
          </cell>
          <cell r="C514" t="str">
            <v>KHAIRUL NIZAM</v>
          </cell>
          <cell r="D514" t="str">
            <v>F1B111035</v>
          </cell>
          <cell r="E514" t="str">
            <v>Pengembangan Game Edukasi Berbasis Role Playing Game (RPG) untuk Siswa Pra Sekolah</v>
          </cell>
          <cell r="F514" t="str">
            <v>Giri Wahyu Wiriasto, S.T., M.T.</v>
          </cell>
          <cell r="G514" t="str">
            <v>Lalu A. Syamsul Irfan A., S.T., M.Eng.</v>
          </cell>
          <cell r="H514" t="str">
            <v>Dr. Rismon H. Sianipar, S.T., M.Eng.</v>
          </cell>
          <cell r="I514" t="str">
            <v>Djul Fikry  Budiman, S.T., M.T.</v>
          </cell>
          <cell r="J514" t="str">
            <v>Supriyatna, S.T., M.T.</v>
          </cell>
          <cell r="K514" t="str">
            <v>Kamis</v>
          </cell>
          <cell r="L514">
            <v>43279</v>
          </cell>
          <cell r="M514" t="str">
            <v>13.00-15.00</v>
          </cell>
          <cell r="N514" t="str">
            <v>Lab. Jaringan Komputer</v>
          </cell>
          <cell r="O514">
            <v>407</v>
          </cell>
          <cell r="Q514">
            <v>41</v>
          </cell>
          <cell r="R514">
            <v>40</v>
          </cell>
          <cell r="S514">
            <v>33</v>
          </cell>
          <cell r="T514">
            <v>35</v>
          </cell>
          <cell r="U514">
            <v>2</v>
          </cell>
        </row>
        <row r="515">
          <cell r="A515">
            <v>511</v>
          </cell>
          <cell r="B515" t="str">
            <v>21 Juni 2018</v>
          </cell>
          <cell r="C515" t="str">
            <v>ARIEL FIRMANSYAH</v>
          </cell>
          <cell r="D515" t="str">
            <v>F1B011013</v>
          </cell>
          <cell r="E515" t="str">
            <v>Perancangan Sistem Charger Baterry Berbasis Mikrokontroller dengan Rangkaian Buck Converter</v>
          </cell>
          <cell r="F515" t="str">
            <v>I Nyoman Wahyu S., S.T., MSc., Ph.D.</v>
          </cell>
          <cell r="G515" t="str">
            <v>Syafarudin Ch, S.T., M.T.</v>
          </cell>
          <cell r="H515" t="str">
            <v>Abdul Natsir, S.T., M.T.</v>
          </cell>
          <cell r="I515" t="str">
            <v>Ida Bagus Fery Citarsa, S.T., M.T.</v>
          </cell>
          <cell r="J515" t="str">
            <v>Sabar Nababan, S.T., M.T.</v>
          </cell>
          <cell r="K515" t="str">
            <v>Jum'at</v>
          </cell>
          <cell r="L515">
            <v>43280</v>
          </cell>
          <cell r="M515" t="str">
            <v>08.00-10.00</v>
          </cell>
          <cell r="N515" t="str">
            <v>Lab. Sistem Tenaga</v>
          </cell>
          <cell r="O515">
            <v>408</v>
          </cell>
          <cell r="Q515">
            <v>8</v>
          </cell>
          <cell r="R515">
            <v>4</v>
          </cell>
          <cell r="S515">
            <v>14</v>
          </cell>
          <cell r="T515">
            <v>12</v>
          </cell>
          <cell r="U515">
            <v>31</v>
          </cell>
        </row>
        <row r="516">
          <cell r="A516">
            <v>512</v>
          </cell>
          <cell r="B516" t="str">
            <v>26 Juni 2018</v>
          </cell>
          <cell r="C516" t="str">
            <v>MOH. ZOHRUL HIMAM</v>
          </cell>
          <cell r="D516" t="str">
            <v>F1B013063</v>
          </cell>
          <cell r="E516" t="str">
            <v>Rancang Bangun Sistem Keamanan Sepeda Motor Menggunakan RFID dan GPS.</v>
          </cell>
          <cell r="F516" t="str">
            <v>Syafarudin Ch, S.T., M.T.</v>
          </cell>
          <cell r="G516" t="str">
            <v>Lalu A. Syamsul Irfan A., S.T., M.Eng.</v>
          </cell>
          <cell r="H516" t="str">
            <v>Paniran, S.T., M.T.</v>
          </cell>
          <cell r="I516" t="str">
            <v>Muhamad Irwan, S.T., M.T.</v>
          </cell>
          <cell r="J516" t="str">
            <v>Suthami Ariessaputra, S.T., M.Eng.</v>
          </cell>
          <cell r="K516" t="str">
            <v>Sabtu</v>
          </cell>
          <cell r="L516">
            <v>43281</v>
          </cell>
          <cell r="M516" t="str">
            <v>08.00-10.00</v>
          </cell>
          <cell r="N516" t="str">
            <v>Lab. Elka &amp; Digital</v>
          </cell>
          <cell r="O516">
            <v>409</v>
          </cell>
          <cell r="Q516">
            <v>4</v>
          </cell>
          <cell r="R516">
            <v>40</v>
          </cell>
          <cell r="S516">
            <v>28</v>
          </cell>
          <cell r="T516">
            <v>39</v>
          </cell>
          <cell r="U516">
            <v>42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5">
          <cell r="A5">
            <v>1</v>
          </cell>
          <cell r="B5" t="str">
            <v>197003201997022001</v>
          </cell>
          <cell r="C5" t="str">
            <v>Ni Made Seniari, S.T., M.T.</v>
          </cell>
          <cell r="D5" t="str">
            <v>Tenaga</v>
          </cell>
          <cell r="E5" t="str">
            <v>Aktif</v>
          </cell>
        </row>
        <row r="6">
          <cell r="A6">
            <v>2</v>
          </cell>
          <cell r="B6" t="str">
            <v>197106071997021002</v>
          </cell>
          <cell r="C6" t="str">
            <v>Supriyatna, S.T., M.T.</v>
          </cell>
          <cell r="D6" t="str">
            <v>Tenaga</v>
          </cell>
          <cell r="E6" t="str">
            <v>Aktif</v>
          </cell>
        </row>
        <row r="7">
          <cell r="A7">
            <v>3</v>
          </cell>
          <cell r="B7" t="str">
            <v>196604241997021001</v>
          </cell>
          <cell r="C7" t="str">
            <v>I Ketut Wiryajati, S.T., M.T.</v>
          </cell>
          <cell r="D7" t="str">
            <v>Tenaga</v>
          </cell>
          <cell r="E7" t="str">
            <v>Aktif</v>
          </cell>
        </row>
        <row r="8">
          <cell r="A8">
            <v>4</v>
          </cell>
          <cell r="B8" t="str">
            <v>196906121997021001</v>
          </cell>
          <cell r="C8" t="str">
            <v>Syafarudin Ch, S.T., M.T.</v>
          </cell>
          <cell r="D8" t="str">
            <v>Elektronika</v>
          </cell>
          <cell r="E8" t="str">
            <v>Aktif</v>
          </cell>
        </row>
        <row r="9">
          <cell r="A9">
            <v>5</v>
          </cell>
          <cell r="B9" t="str">
            <v>196712311997021001</v>
          </cell>
          <cell r="C9" t="str">
            <v>Sultan, S.T., M.T.</v>
          </cell>
          <cell r="D9" t="str">
            <v>Tenaga</v>
          </cell>
          <cell r="E9" t="str">
            <v>Aktif</v>
          </cell>
        </row>
        <row r="10">
          <cell r="A10">
            <v>6</v>
          </cell>
          <cell r="B10" t="str">
            <v>196705261997031001</v>
          </cell>
          <cell r="C10" t="str">
            <v>Sudi M. Al Sasongko, S.T., M.T.</v>
          </cell>
          <cell r="D10" t="str">
            <v>Telkom</v>
          </cell>
          <cell r="E10" t="str">
            <v>Aktif</v>
          </cell>
        </row>
        <row r="11">
          <cell r="A11">
            <v>7</v>
          </cell>
          <cell r="B11" t="str">
            <v>196810051997031001</v>
          </cell>
          <cell r="C11" t="str">
            <v>Dr. Misbahuddin, S.T., M.T.</v>
          </cell>
          <cell r="D11" t="str">
            <v>Informatika</v>
          </cell>
          <cell r="E11" t="str">
            <v>Aktif</v>
          </cell>
        </row>
        <row r="12">
          <cell r="A12">
            <v>8</v>
          </cell>
          <cell r="B12" t="str">
            <v>197009081998021001</v>
          </cell>
          <cell r="C12" t="str">
            <v>I Nyoman Wahyu S., S.T., MSc., Ph.D.</v>
          </cell>
          <cell r="D12" t="str">
            <v>Tenaga</v>
          </cell>
          <cell r="E12" t="str">
            <v>S3</v>
          </cell>
        </row>
        <row r="13">
          <cell r="A13">
            <v>9</v>
          </cell>
          <cell r="B13" t="str">
            <v>196910281998021001</v>
          </cell>
          <cell r="C13" t="str">
            <v>Cahyo Mustiko O. M., S.T., MSc., Ph.D.</v>
          </cell>
          <cell r="D13" t="str">
            <v>Telkom</v>
          </cell>
          <cell r="E13" t="str">
            <v>S3</v>
          </cell>
        </row>
        <row r="14">
          <cell r="A14">
            <v>10</v>
          </cell>
          <cell r="B14" t="str">
            <v>197008231998022001</v>
          </cell>
          <cell r="C14" t="str">
            <v>Dr. Ida Ayu Sri Adnyani, S.T., M.Erg.</v>
          </cell>
          <cell r="D14" t="str">
            <v>Tenaga</v>
          </cell>
          <cell r="E14" t="str">
            <v>Aktif</v>
          </cell>
        </row>
        <row r="15">
          <cell r="A15">
            <v>11</v>
          </cell>
          <cell r="B15" t="str">
            <v>197012181998031003</v>
          </cell>
          <cell r="C15" t="str">
            <v>Muhammad Firad, S.T.</v>
          </cell>
          <cell r="D15" t="str">
            <v>Tenaga</v>
          </cell>
          <cell r="E15" t="str">
            <v>Aktif</v>
          </cell>
        </row>
        <row r="16">
          <cell r="A16">
            <v>12</v>
          </cell>
          <cell r="B16" t="str">
            <v>197402261998031004</v>
          </cell>
          <cell r="C16" t="str">
            <v>Ida Bagus Fery Citarsa, S.T., M.T.</v>
          </cell>
          <cell r="D16" t="str">
            <v>Tenaga</v>
          </cell>
          <cell r="E16" t="str">
            <v>Aktif</v>
          </cell>
        </row>
        <row r="17">
          <cell r="A17">
            <v>13</v>
          </cell>
          <cell r="B17" t="str">
            <v>197102111998031002</v>
          </cell>
          <cell r="C17" t="str">
            <v>Agung Budi Muljono, S.T., M.T.</v>
          </cell>
          <cell r="D17" t="str">
            <v>Tenaga</v>
          </cell>
          <cell r="E17" t="str">
            <v>Aktif</v>
          </cell>
        </row>
        <row r="18">
          <cell r="A18">
            <v>14</v>
          </cell>
          <cell r="B18" t="str">
            <v>197205091998031002</v>
          </cell>
          <cell r="C18" t="str">
            <v>Abdul Natsir, S.T., M.T.</v>
          </cell>
          <cell r="D18" t="str">
            <v>Tenaga</v>
          </cell>
          <cell r="E18" t="str">
            <v>Aktif</v>
          </cell>
        </row>
        <row r="19">
          <cell r="A19">
            <v>15</v>
          </cell>
          <cell r="B19" t="str">
            <v>197210261998031002</v>
          </cell>
          <cell r="C19" t="str">
            <v>Abdullah Zainuddin, S.T., M.T.</v>
          </cell>
          <cell r="D19" t="str">
            <v>Telkom</v>
          </cell>
          <cell r="E19" t="str">
            <v>Aktif</v>
          </cell>
        </row>
        <row r="20">
          <cell r="A20">
            <v>16</v>
          </cell>
          <cell r="B20" t="str">
            <v>196807171998032002</v>
          </cell>
          <cell r="C20" t="str">
            <v>Rosmaliati, S.T., M.T.</v>
          </cell>
          <cell r="D20" t="str">
            <v>Tenaga</v>
          </cell>
          <cell r="E20" t="str">
            <v>Aktif</v>
          </cell>
        </row>
        <row r="21">
          <cell r="A21">
            <v>17</v>
          </cell>
          <cell r="B21" t="str">
            <v>197111241999031004</v>
          </cell>
          <cell r="C21" t="str">
            <v>A. Sjamsjiar Rachman, S.T., M.T.</v>
          </cell>
          <cell r="D21" t="str">
            <v>Elektronika</v>
          </cell>
          <cell r="E21" t="str">
            <v>S2</v>
          </cell>
        </row>
        <row r="22">
          <cell r="A22">
            <v>18</v>
          </cell>
          <cell r="B22" t="str">
            <v>197202221999031002</v>
          </cell>
          <cell r="C22" t="str">
            <v>Muhamad Syamsu Iqbal, S.T., M.T., Ph.D.</v>
          </cell>
          <cell r="D22" t="str">
            <v>Telkom</v>
          </cell>
          <cell r="E22" t="str">
            <v>Aktif</v>
          </cell>
        </row>
        <row r="23">
          <cell r="A23">
            <v>19</v>
          </cell>
          <cell r="B23" t="str">
            <v>197201171999031001</v>
          </cell>
          <cell r="C23" t="str">
            <v>Made Sutha Yadnya, S.T., M.T.</v>
          </cell>
          <cell r="D23" t="str">
            <v>Telkom</v>
          </cell>
          <cell r="E23" t="str">
            <v>Aktif</v>
          </cell>
        </row>
        <row r="24">
          <cell r="A24">
            <v>20</v>
          </cell>
          <cell r="B24" t="str">
            <v>197210191999032001</v>
          </cell>
          <cell r="C24" t="str">
            <v>Budi Irmawati, S. Kom., M.T.</v>
          </cell>
          <cell r="D24" t="str">
            <v>Informatika</v>
          </cell>
          <cell r="E24" t="str">
            <v>Aktif</v>
          </cell>
        </row>
        <row r="25">
          <cell r="A25">
            <v>21</v>
          </cell>
          <cell r="B25" t="str">
            <v>197307231999032001</v>
          </cell>
          <cell r="C25" t="str">
            <v>Bulkis Kanata, S.T., M.T.</v>
          </cell>
          <cell r="D25" t="str">
            <v>Telkom</v>
          </cell>
          <cell r="E25" t="str">
            <v>Aktif</v>
          </cell>
        </row>
        <row r="26">
          <cell r="A26">
            <v>22</v>
          </cell>
          <cell r="B26" t="str">
            <v>197411191999032001</v>
          </cell>
          <cell r="C26" t="str">
            <v>Dr.rer.nat. Teti Zubaidah, S.T., M.T.</v>
          </cell>
          <cell r="D26" t="str">
            <v>Tenaga</v>
          </cell>
          <cell r="E26" t="str">
            <v>Aktif</v>
          </cell>
        </row>
        <row r="27">
          <cell r="A27">
            <v>23</v>
          </cell>
          <cell r="B27" t="str">
            <v>197302101999031001</v>
          </cell>
          <cell r="C27" t="str">
            <v>I Ketut Perdana Putra, S.T., M.T.</v>
          </cell>
          <cell r="D27" t="str">
            <v>Tenaga</v>
          </cell>
          <cell r="E27" t="str">
            <v>Aktif</v>
          </cell>
        </row>
        <row r="28">
          <cell r="A28">
            <v>24</v>
          </cell>
          <cell r="B28" t="str">
            <v>197104261999031002</v>
          </cell>
          <cell r="C28" t="str">
            <v>I Made Budi Suksmadana, S.T., M.T.</v>
          </cell>
          <cell r="D28" t="str">
            <v>Elektronika</v>
          </cell>
          <cell r="E28" t="str">
            <v>Aktif</v>
          </cell>
        </row>
        <row r="29">
          <cell r="A29">
            <v>25</v>
          </cell>
          <cell r="B29" t="str">
            <v>197304041999031003</v>
          </cell>
          <cell r="C29" t="str">
            <v>I Made Ari Nrartha, S.T., M.T.</v>
          </cell>
          <cell r="D29" t="str">
            <v>Tenaga</v>
          </cell>
          <cell r="E29" t="str">
            <v>Aktif</v>
          </cell>
        </row>
        <row r="30">
          <cell r="A30">
            <v>26</v>
          </cell>
          <cell r="B30" t="str">
            <v>197003251999031001</v>
          </cell>
          <cell r="C30" t="str">
            <v>Dr. I Made Ginarsa, S.T., M.T.</v>
          </cell>
          <cell r="D30" t="str">
            <v>Tenaga</v>
          </cell>
          <cell r="E30" t="str">
            <v>Aktif</v>
          </cell>
        </row>
        <row r="31">
          <cell r="A31">
            <v>27</v>
          </cell>
          <cell r="B31" t="str">
            <v>197005141999031002</v>
          </cell>
          <cell r="C31" t="str">
            <v>I B K Widiartha, S.T., M.T.</v>
          </cell>
          <cell r="D31" t="str">
            <v>Informatika</v>
          </cell>
          <cell r="E31" t="str">
            <v>Aktif</v>
          </cell>
        </row>
        <row r="32">
          <cell r="A32">
            <v>28</v>
          </cell>
          <cell r="B32" t="str">
            <v>197107231999031001</v>
          </cell>
          <cell r="C32" t="str">
            <v>Paniran, S.T., M.T.</v>
          </cell>
          <cell r="D32" t="str">
            <v>Elektronika</v>
          </cell>
          <cell r="E32" t="str">
            <v>Aktif</v>
          </cell>
        </row>
        <row r="33">
          <cell r="A33">
            <v>29</v>
          </cell>
          <cell r="B33" t="str">
            <v>197111261999031004</v>
          </cell>
          <cell r="C33" t="str">
            <v>Supriono, S.T., M.T.</v>
          </cell>
          <cell r="D33" t="str">
            <v>Tenaga</v>
          </cell>
          <cell r="E33" t="str">
            <v>Aktif</v>
          </cell>
        </row>
        <row r="34">
          <cell r="A34">
            <v>30</v>
          </cell>
          <cell r="B34" t="str">
            <v>197311302000031001</v>
          </cell>
          <cell r="C34" t="str">
            <v>I Gede Pasek Suta W., S.T., M.T., D.Eng.</v>
          </cell>
          <cell r="D34" t="str">
            <v>Informatika</v>
          </cell>
          <cell r="E34" t="str">
            <v>Aktif</v>
          </cell>
        </row>
        <row r="35">
          <cell r="A35">
            <v>31</v>
          </cell>
          <cell r="B35" t="str">
            <v>197107132000031001</v>
          </cell>
          <cell r="C35" t="str">
            <v>Sabar Nababan, S.T., M.T.</v>
          </cell>
          <cell r="D35" t="str">
            <v>Tenaga</v>
          </cell>
          <cell r="E35" t="str">
            <v>Aktif</v>
          </cell>
        </row>
        <row r="36">
          <cell r="A36">
            <v>32</v>
          </cell>
          <cell r="B36" t="str">
            <v>197506122000031001</v>
          </cell>
          <cell r="C36" t="str">
            <v>Heri Wijayanto, S.T., M.T.</v>
          </cell>
          <cell r="D36" t="str">
            <v>Informatika</v>
          </cell>
          <cell r="E36" t="str">
            <v>Aktif</v>
          </cell>
        </row>
        <row r="37">
          <cell r="A37">
            <v>33</v>
          </cell>
          <cell r="B37" t="str">
            <v>197704252000031002</v>
          </cell>
          <cell r="C37" t="str">
            <v>Dr. Rismon H. Sianipar, S.T., M.Eng.</v>
          </cell>
          <cell r="D37" t="str">
            <v>Telkom</v>
          </cell>
          <cell r="E37" t="str">
            <v>Aktif</v>
          </cell>
        </row>
        <row r="38">
          <cell r="A38">
            <v>34</v>
          </cell>
          <cell r="B38" t="str">
            <v>197309052000031002</v>
          </cell>
          <cell r="C38" t="str">
            <v>Sayidiman, S.T., M.Eng.</v>
          </cell>
          <cell r="D38" t="str">
            <v>Telkom</v>
          </cell>
          <cell r="E38" t="str">
            <v>S2</v>
          </cell>
        </row>
        <row r="39">
          <cell r="A39">
            <v>35</v>
          </cell>
          <cell r="B39" t="str">
            <v>197207262000121001</v>
          </cell>
          <cell r="C39" t="str">
            <v>Djul Fikry  Budiman, S.T., M.T.</v>
          </cell>
          <cell r="D39" t="str">
            <v>Telkom</v>
          </cell>
          <cell r="E39" t="str">
            <v>Aktif</v>
          </cell>
        </row>
        <row r="40">
          <cell r="A40">
            <v>36</v>
          </cell>
          <cell r="B40" t="str">
            <v>197004282001121001</v>
          </cell>
          <cell r="C40" t="str">
            <v>Herry Sulendro Mangiri, ST.</v>
          </cell>
          <cell r="D40" t="str">
            <v>Elektronika</v>
          </cell>
          <cell r="E40" t="str">
            <v>S2</v>
          </cell>
        </row>
        <row r="41">
          <cell r="A41">
            <v>37</v>
          </cell>
          <cell r="B41" t="str">
            <v>197002022001121003</v>
          </cell>
          <cell r="C41" t="str">
            <v>Warindi, S.T., M.Eng.</v>
          </cell>
          <cell r="D41" t="str">
            <v>Elektronika</v>
          </cell>
          <cell r="E41" t="str">
            <v>Aktif</v>
          </cell>
        </row>
        <row r="42">
          <cell r="A42">
            <v>38</v>
          </cell>
          <cell r="B42" t="str">
            <v>196604032006042001</v>
          </cell>
          <cell r="C42" t="str">
            <v>Ir. Sri Endang Anjarwani, M.Kom.</v>
          </cell>
          <cell r="D42" t="str">
            <v>Informatika</v>
          </cell>
          <cell r="E42" t="str">
            <v>Aktif</v>
          </cell>
        </row>
        <row r="43">
          <cell r="A43">
            <v>39</v>
          </cell>
          <cell r="B43" t="str">
            <v>198104162008121003</v>
          </cell>
          <cell r="C43" t="str">
            <v>Muhamad Irwan, S.T., M.T.</v>
          </cell>
          <cell r="D43" t="str">
            <v>Elektronika</v>
          </cell>
          <cell r="E43" t="str">
            <v>Aktif</v>
          </cell>
        </row>
        <row r="44">
          <cell r="A44">
            <v>40</v>
          </cell>
          <cell r="B44" t="str">
            <v>198303102009121004</v>
          </cell>
          <cell r="C44" t="str">
            <v>Lalu A. Syamsul Irfan A., S.T., M.Eng.</v>
          </cell>
          <cell r="D44" t="str">
            <v>Informatika</v>
          </cell>
          <cell r="E44" t="str">
            <v>Aktif</v>
          </cell>
        </row>
        <row r="45">
          <cell r="A45">
            <v>41</v>
          </cell>
          <cell r="B45" t="str">
            <v>198209042010121001</v>
          </cell>
          <cell r="C45" t="str">
            <v>Giri Wahyu Wiriasto, S.T., M.T.</v>
          </cell>
          <cell r="D45" t="str">
            <v>Informatika</v>
          </cell>
          <cell r="E45" t="str">
            <v>Aktif</v>
          </cell>
        </row>
        <row r="46">
          <cell r="A46">
            <v>42</v>
          </cell>
          <cell r="B46" t="str">
            <v>198503272014041001</v>
          </cell>
          <cell r="C46" t="str">
            <v>Suthami Ariessaputra, S.T., M.Eng.</v>
          </cell>
        </row>
        <row r="47">
          <cell r="A47">
            <v>43</v>
          </cell>
          <cell r="B47" t="str">
            <v>198505262015041002</v>
          </cell>
          <cell r="C47" t="str">
            <v>Budi Darmawan, S.T., M.Eng.</v>
          </cell>
          <cell r="D47" t="str">
            <v>-</v>
          </cell>
          <cell r="E47" t="str">
            <v>-</v>
          </cell>
        </row>
        <row r="48">
          <cell r="A48">
            <v>44</v>
          </cell>
          <cell r="B48" t="str">
            <v>198312092012121001</v>
          </cell>
          <cell r="C48" t="str">
            <v>Andy Hidayat Jatmika, S.T., M.Kom.</v>
          </cell>
        </row>
        <row r="49">
          <cell r="A49">
            <v>45</v>
          </cell>
          <cell r="B49" t="str">
            <v>199012182012121002</v>
          </cell>
          <cell r="C49" t="str">
            <v>Ario Yudo Husodo, S.T., M.T.</v>
          </cell>
        </row>
        <row r="50">
          <cell r="A50">
            <v>46</v>
          </cell>
          <cell r="B50" t="str">
            <v>198312092012121001</v>
          </cell>
          <cell r="C50" t="str">
            <v>Royana Afwani, S.T., M.T.</v>
          </cell>
        </row>
        <row r="51">
          <cell r="A51">
            <v>47</v>
          </cell>
          <cell r="B51" t="str">
            <v>196101311988012001</v>
          </cell>
          <cell r="C51" t="str">
            <v>dr. Elly Rosila Wijaya, Sp.KJ, MM.</v>
          </cell>
        </row>
        <row r="52">
          <cell r="A52">
            <v>48</v>
          </cell>
          <cell r="B52" t="str">
            <v>197106101998021005</v>
          </cell>
          <cell r="C52" t="str">
            <v>I Made Mara, ST., M.Sc.</v>
          </cell>
        </row>
        <row r="53">
          <cell r="A53">
            <v>49</v>
          </cell>
          <cell r="B53" t="str">
            <v>198211182015041001</v>
          </cell>
          <cell r="C53" t="str">
            <v>I Wayan Agus Arimbawa, ST., M.Eng.</v>
          </cell>
        </row>
      </sheetData>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ru"/>
      <sheetName val="per-panjngan"/>
      <sheetName val="Dosen JTE"/>
      <sheetName val="MHS"/>
    </sheetNames>
    <sheetDataSet>
      <sheetData sheetId="0" refreshError="1"/>
      <sheetData sheetId="1" refreshError="1"/>
      <sheetData sheetId="2" refreshError="1"/>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00"/>
      <sheetName val="mhs elektro-BESAR"/>
      <sheetName val="mhs elektro-kecil"/>
      <sheetName val="Sheet1"/>
    </sheetNames>
    <sheetDataSet>
      <sheetData sheetId="0"/>
      <sheetData sheetId="1"/>
      <sheetData sheetId="2" refreshError="1">
        <row r="5">
          <cell r="B5" t="str">
            <v>F1B000001</v>
          </cell>
          <cell r="C5" t="str">
            <v>Addinul Haq</v>
          </cell>
        </row>
        <row r="6">
          <cell r="B6" t="str">
            <v>F1B000002</v>
          </cell>
          <cell r="C6" t="str">
            <v>Ahmad Yusi</v>
          </cell>
        </row>
        <row r="7">
          <cell r="B7" t="str">
            <v>F1B000003</v>
          </cell>
          <cell r="C7" t="str">
            <v>Ahyar Rasyidi</v>
          </cell>
        </row>
        <row r="8">
          <cell r="B8" t="str">
            <v>F1B000004</v>
          </cell>
          <cell r="C8" t="str">
            <v>Ainul Habasiah</v>
          </cell>
        </row>
        <row r="9">
          <cell r="B9" t="str">
            <v>F1B000005</v>
          </cell>
          <cell r="C9" t="str">
            <v>Alfa Anggawasita</v>
          </cell>
        </row>
        <row r="10">
          <cell r="B10" t="str">
            <v>F1B000006</v>
          </cell>
          <cell r="C10" t="str">
            <v>Ali Samudra</v>
          </cell>
        </row>
        <row r="11">
          <cell r="B11" t="str">
            <v>F1B000007</v>
          </cell>
          <cell r="C11" t="str">
            <v>Alyul Marwan</v>
          </cell>
        </row>
        <row r="12">
          <cell r="B12" t="str">
            <v>F1B000008</v>
          </cell>
          <cell r="C12" t="str">
            <v>Ambang Martadinata</v>
          </cell>
        </row>
        <row r="13">
          <cell r="B13" t="str">
            <v>F1B000009</v>
          </cell>
          <cell r="C13" t="str">
            <v>Aminullah</v>
          </cell>
        </row>
        <row r="14">
          <cell r="B14" t="str">
            <v>F1B000010</v>
          </cell>
          <cell r="C14" t="str">
            <v>A.A. Bagus N.</v>
          </cell>
        </row>
        <row r="15">
          <cell r="B15" t="str">
            <v>F1B000011</v>
          </cell>
          <cell r="C15" t="str">
            <v>Andi Sofyan Anas</v>
          </cell>
        </row>
        <row r="16">
          <cell r="B16" t="str">
            <v>F1B000012</v>
          </cell>
          <cell r="C16" t="str">
            <v>Anggreni</v>
          </cell>
        </row>
        <row r="17">
          <cell r="B17" t="str">
            <v>F1B000013</v>
          </cell>
          <cell r="C17" t="str">
            <v>Apriliana Rahmawati</v>
          </cell>
        </row>
        <row r="18">
          <cell r="B18" t="str">
            <v>F1B000014</v>
          </cell>
          <cell r="C18" t="str">
            <v>Ari Mariam</v>
          </cell>
        </row>
        <row r="19">
          <cell r="B19" t="str">
            <v>F1B000015</v>
          </cell>
          <cell r="C19" t="str">
            <v>Arifunnatik</v>
          </cell>
        </row>
        <row r="20">
          <cell r="B20" t="str">
            <v>F1B000016</v>
          </cell>
          <cell r="C20" t="str">
            <v>Aris Munandar</v>
          </cell>
        </row>
        <row r="21">
          <cell r="B21" t="str">
            <v>F1B000017</v>
          </cell>
          <cell r="C21" t="str">
            <v>Arytia Poerwaningsih</v>
          </cell>
        </row>
        <row r="22">
          <cell r="B22" t="str">
            <v>F1B000018</v>
          </cell>
          <cell r="C22" t="str">
            <v>Azwar Azizi</v>
          </cell>
        </row>
        <row r="23">
          <cell r="B23" t="str">
            <v>F1B000019</v>
          </cell>
          <cell r="C23" t="str">
            <v>Baiq Arlina Samsu</v>
          </cell>
        </row>
        <row r="24">
          <cell r="B24" t="str">
            <v>F1B000020</v>
          </cell>
          <cell r="C24" t="str">
            <v>Benny Maryadi</v>
          </cell>
        </row>
        <row r="25">
          <cell r="B25" t="str">
            <v>F1B000021</v>
          </cell>
          <cell r="C25" t="str">
            <v>Cahyanti</v>
          </cell>
        </row>
        <row r="26">
          <cell r="B26" t="str">
            <v>F1B000022</v>
          </cell>
          <cell r="C26" t="str">
            <v>Dahliawati</v>
          </cell>
        </row>
        <row r="27">
          <cell r="B27" t="str">
            <v>F1B000023</v>
          </cell>
          <cell r="C27" t="str">
            <v>Dikki Aria M</v>
          </cell>
        </row>
        <row r="28">
          <cell r="B28" t="str">
            <v>F1B000024</v>
          </cell>
          <cell r="C28" t="str">
            <v>Erna Sulistyaningsih</v>
          </cell>
        </row>
        <row r="29">
          <cell r="B29" t="str">
            <v>F1B000025</v>
          </cell>
          <cell r="C29" t="str">
            <v>Faidah</v>
          </cell>
        </row>
        <row r="30">
          <cell r="B30" t="str">
            <v>F1B000026</v>
          </cell>
          <cell r="C30" t="str">
            <v>Farial</v>
          </cell>
        </row>
        <row r="31">
          <cell r="B31" t="str">
            <v>F1B000027</v>
          </cell>
          <cell r="C31" t="str">
            <v>Firdaus</v>
          </cell>
        </row>
        <row r="32">
          <cell r="B32" t="str">
            <v>F1B000028</v>
          </cell>
          <cell r="C32" t="str">
            <v>Hana Estiyanto</v>
          </cell>
        </row>
        <row r="33">
          <cell r="B33" t="str">
            <v>F1B000029</v>
          </cell>
          <cell r="C33" t="str">
            <v>Heri Wahyudi</v>
          </cell>
        </row>
        <row r="34">
          <cell r="B34" t="str">
            <v>F1B000030</v>
          </cell>
          <cell r="C34" t="str">
            <v>Herry Jaya Kusuma</v>
          </cell>
        </row>
        <row r="35">
          <cell r="B35" t="str">
            <v>F1B000031</v>
          </cell>
          <cell r="C35" t="str">
            <v>I G A Nym Aryani</v>
          </cell>
        </row>
        <row r="36">
          <cell r="B36" t="str">
            <v>F1B000032</v>
          </cell>
          <cell r="C36" t="str">
            <v>I Ketut Darmayasa</v>
          </cell>
        </row>
        <row r="37">
          <cell r="B37" t="str">
            <v>F1B000033</v>
          </cell>
          <cell r="C37" t="str">
            <v>I Wyn Agus Arimbawa</v>
          </cell>
        </row>
        <row r="38">
          <cell r="B38" t="str">
            <v>F1B000034</v>
          </cell>
          <cell r="C38" t="str">
            <v>Ilham</v>
          </cell>
        </row>
        <row r="39">
          <cell r="B39" t="str">
            <v>F1B000035</v>
          </cell>
          <cell r="C39" t="str">
            <v>Jarir</v>
          </cell>
        </row>
        <row r="40">
          <cell r="B40" t="str">
            <v>F1B000036</v>
          </cell>
          <cell r="C40" t="str">
            <v>Juma'Yah</v>
          </cell>
        </row>
        <row r="41">
          <cell r="B41" t="str">
            <v>F1B000037</v>
          </cell>
          <cell r="C41" t="str">
            <v>Khairul Muhaimin</v>
          </cell>
        </row>
        <row r="42">
          <cell r="B42" t="str">
            <v>F1B000038</v>
          </cell>
          <cell r="C42" t="str">
            <v>Khairuddin</v>
          </cell>
        </row>
        <row r="43">
          <cell r="B43" t="str">
            <v>F1B000039</v>
          </cell>
          <cell r="C43" t="str">
            <v>L Andi Aguspian K</v>
          </cell>
        </row>
        <row r="44">
          <cell r="B44" t="str">
            <v>F1B000040</v>
          </cell>
          <cell r="C44" t="str">
            <v>Mirafuddin</v>
          </cell>
        </row>
        <row r="45">
          <cell r="B45" t="str">
            <v>F1B000041</v>
          </cell>
          <cell r="C45" t="str">
            <v>Moh. Pahlevi</v>
          </cell>
        </row>
        <row r="46">
          <cell r="B46" t="str">
            <v>F1B000042</v>
          </cell>
          <cell r="C46" t="str">
            <v>Muhammad Taufan A.Z.</v>
          </cell>
        </row>
        <row r="47">
          <cell r="B47" t="str">
            <v>F1B000043</v>
          </cell>
          <cell r="C47" t="str">
            <v>Mustaen</v>
          </cell>
        </row>
        <row r="48">
          <cell r="B48" t="str">
            <v>F1B000044</v>
          </cell>
          <cell r="C48" t="str">
            <v>Ni Luh Indreswari</v>
          </cell>
        </row>
        <row r="49">
          <cell r="B49" t="str">
            <v>F1B000045</v>
          </cell>
          <cell r="C49" t="str">
            <v>Niken Arumdati</v>
          </cell>
        </row>
        <row r="50">
          <cell r="B50" t="str">
            <v>F1B000046</v>
          </cell>
          <cell r="C50" t="str">
            <v>Rismawati</v>
          </cell>
        </row>
        <row r="51">
          <cell r="B51" t="str">
            <v>F1B000047</v>
          </cell>
          <cell r="C51" t="str">
            <v>Saeful</v>
          </cell>
        </row>
        <row r="52">
          <cell r="B52" t="str">
            <v>F1B000048</v>
          </cell>
          <cell r="C52" t="str">
            <v>Salman Jauhari</v>
          </cell>
        </row>
        <row r="53">
          <cell r="B53" t="str">
            <v>F1B000049</v>
          </cell>
          <cell r="C53" t="str">
            <v>Selamet Indra R.</v>
          </cell>
        </row>
        <row r="54">
          <cell r="B54" t="str">
            <v>F1B000050</v>
          </cell>
          <cell r="C54" t="str">
            <v>Sigit Herjunodarpito</v>
          </cell>
        </row>
        <row r="55">
          <cell r="B55" t="str">
            <v>F1B000051</v>
          </cell>
          <cell r="C55" t="str">
            <v>Sri Pebrianti</v>
          </cell>
        </row>
        <row r="56">
          <cell r="B56" t="str">
            <v>F1B000052</v>
          </cell>
          <cell r="C56" t="str">
            <v>Sulhaini</v>
          </cell>
        </row>
        <row r="57">
          <cell r="B57" t="str">
            <v>F1B000053</v>
          </cell>
          <cell r="C57" t="str">
            <v>Surya Darmawan</v>
          </cell>
        </row>
        <row r="58">
          <cell r="B58" t="str">
            <v>F1B000054</v>
          </cell>
          <cell r="C58" t="str">
            <v>Surya Ibrani</v>
          </cell>
        </row>
        <row r="59">
          <cell r="B59" t="str">
            <v>F1B000055</v>
          </cell>
          <cell r="C59" t="str">
            <v>Syauqi Irsyadi</v>
          </cell>
        </row>
        <row r="60">
          <cell r="B60" t="str">
            <v>F1B000056</v>
          </cell>
          <cell r="C60" t="str">
            <v>Tjokorda Adhy W.</v>
          </cell>
        </row>
        <row r="61">
          <cell r="B61" t="str">
            <v>F1B000057</v>
          </cell>
          <cell r="C61" t="str">
            <v>Tri Setyo Adisaputro</v>
          </cell>
        </row>
        <row r="62">
          <cell r="B62" t="str">
            <v>F1B000058</v>
          </cell>
          <cell r="C62" t="str">
            <v>Ummy Kharismawati</v>
          </cell>
        </row>
        <row r="63">
          <cell r="B63" t="str">
            <v>F1B000059</v>
          </cell>
          <cell r="C63" t="str">
            <v>Virgorika Dwiningsih</v>
          </cell>
        </row>
        <row r="64">
          <cell r="B64" t="str">
            <v>F1B000060</v>
          </cell>
          <cell r="C64" t="str">
            <v>Wawan Yudi Efendi</v>
          </cell>
        </row>
        <row r="65">
          <cell r="B65" t="str">
            <v>F1B000061</v>
          </cell>
          <cell r="C65" t="str">
            <v>Wildatul Hakim</v>
          </cell>
        </row>
        <row r="66">
          <cell r="B66" t="str">
            <v>F1B000062</v>
          </cell>
          <cell r="C66" t="str">
            <v>Yosep Pirnawan</v>
          </cell>
        </row>
        <row r="67">
          <cell r="B67" t="str">
            <v>F1B000063</v>
          </cell>
          <cell r="C67" t="str">
            <v>Yosi Febriadi</v>
          </cell>
        </row>
        <row r="68">
          <cell r="B68" t="str">
            <v>F1B000064</v>
          </cell>
          <cell r="C68" t="str">
            <v>Yulia Rosiana</v>
          </cell>
        </row>
        <row r="69">
          <cell r="B69" t="str">
            <v>F1B000065</v>
          </cell>
          <cell r="C69" t="str">
            <v>Yus Rizal</v>
          </cell>
        </row>
        <row r="70">
          <cell r="B70" t="str">
            <v>F1B001001</v>
          </cell>
          <cell r="C70" t="str">
            <v>Abdul Syukur</v>
          </cell>
        </row>
        <row r="71">
          <cell r="B71" t="str">
            <v>F1B001002</v>
          </cell>
          <cell r="C71" t="str">
            <v>Agri Yuslhliyanta U</v>
          </cell>
        </row>
        <row r="72">
          <cell r="B72" t="str">
            <v>F1B001003</v>
          </cell>
          <cell r="C72" t="str">
            <v>Agus Amirullah</v>
          </cell>
        </row>
        <row r="73">
          <cell r="B73" t="str">
            <v>F1B001004</v>
          </cell>
          <cell r="C73" t="str">
            <v>Alfiani Jihati</v>
          </cell>
        </row>
        <row r="74">
          <cell r="B74" t="str">
            <v>F1B001005</v>
          </cell>
          <cell r="C74" t="str">
            <v>Amar Yasir</v>
          </cell>
        </row>
        <row r="75">
          <cell r="B75" t="str">
            <v>F1B001006</v>
          </cell>
          <cell r="C75" t="str">
            <v>Andi Nurjana K</v>
          </cell>
        </row>
        <row r="76">
          <cell r="B76" t="str">
            <v>F1B001007</v>
          </cell>
          <cell r="C76" t="str">
            <v>Andini Desita  K. Kh</v>
          </cell>
        </row>
        <row r="77">
          <cell r="B77" t="str">
            <v>F1B001008</v>
          </cell>
          <cell r="C77" t="str">
            <v>Ari Usman</v>
          </cell>
        </row>
        <row r="78">
          <cell r="B78" t="str">
            <v>F1B001009</v>
          </cell>
          <cell r="C78" t="str">
            <v>Asrul Hadi</v>
          </cell>
        </row>
        <row r="79">
          <cell r="B79" t="str">
            <v>F1B001010</v>
          </cell>
          <cell r="C79" t="str">
            <v>B Dhiana Wulandary S.</v>
          </cell>
        </row>
        <row r="80">
          <cell r="B80" t="str">
            <v>F1B001011</v>
          </cell>
          <cell r="C80" t="str">
            <v>B Ika Apriandini</v>
          </cell>
        </row>
        <row r="81">
          <cell r="B81" t="str">
            <v>F1B001012</v>
          </cell>
          <cell r="C81" t="str">
            <v>Chandra Hidayat</v>
          </cell>
        </row>
        <row r="82">
          <cell r="B82" t="str">
            <v>F1B001013</v>
          </cell>
          <cell r="C82" t="str">
            <v>Chozin Kurniawan</v>
          </cell>
        </row>
        <row r="83">
          <cell r="B83" t="str">
            <v>F1B001014</v>
          </cell>
          <cell r="C83" t="str">
            <v>Cintya Aswina</v>
          </cell>
        </row>
        <row r="84">
          <cell r="B84" t="str">
            <v>F1B001015</v>
          </cell>
          <cell r="C84" t="str">
            <v>Erika Ramadhani</v>
          </cell>
        </row>
        <row r="85">
          <cell r="B85" t="str">
            <v>F1B001016</v>
          </cell>
          <cell r="C85" t="str">
            <v>Ermiana</v>
          </cell>
        </row>
        <row r="86">
          <cell r="B86" t="str">
            <v>F1B001017</v>
          </cell>
          <cell r="C86" t="str">
            <v>Erwin Sofyan</v>
          </cell>
        </row>
        <row r="87">
          <cell r="B87" t="str">
            <v>F1B001018</v>
          </cell>
          <cell r="C87" t="str">
            <v>Fahruddin</v>
          </cell>
        </row>
        <row r="88">
          <cell r="B88" t="str">
            <v>F1B001019</v>
          </cell>
          <cell r="C88" t="str">
            <v>Fakhri Surahman</v>
          </cell>
        </row>
        <row r="89">
          <cell r="B89" t="str">
            <v>F1B001020</v>
          </cell>
          <cell r="C89" t="str">
            <v>Faqihuddin Syawal W</v>
          </cell>
        </row>
        <row r="90">
          <cell r="B90" t="str">
            <v>F1B001021</v>
          </cell>
          <cell r="C90" t="str">
            <v>Fathul Hamdi</v>
          </cell>
        </row>
        <row r="91">
          <cell r="B91" t="str">
            <v>F1B001022</v>
          </cell>
          <cell r="C91" t="str">
            <v>Handreanus B N Nahak</v>
          </cell>
        </row>
        <row r="92">
          <cell r="B92" t="str">
            <v>F1B001023</v>
          </cell>
          <cell r="C92" t="str">
            <v>Hasan Badri</v>
          </cell>
        </row>
        <row r="93">
          <cell r="B93" t="str">
            <v>F1B001024</v>
          </cell>
          <cell r="C93" t="str">
            <v>Heri Rahman</v>
          </cell>
        </row>
        <row r="94">
          <cell r="B94" t="str">
            <v>F1B001025</v>
          </cell>
          <cell r="C94" t="str">
            <v>Hermansyah</v>
          </cell>
        </row>
        <row r="95">
          <cell r="B95" t="str">
            <v>F1B001026</v>
          </cell>
          <cell r="C95" t="str">
            <v>Hijrah Saputra</v>
          </cell>
        </row>
        <row r="96">
          <cell r="B96" t="str">
            <v>F1B001027</v>
          </cell>
          <cell r="C96" t="str">
            <v>I Gede Ary Sanjaya</v>
          </cell>
        </row>
        <row r="97">
          <cell r="B97" t="str">
            <v>F1B001028</v>
          </cell>
          <cell r="C97" t="str">
            <v>I Nengah Andriawan</v>
          </cell>
        </row>
        <row r="98">
          <cell r="B98" t="str">
            <v>F1B001029</v>
          </cell>
          <cell r="C98" t="str">
            <v>I Nym Wartawan</v>
          </cell>
        </row>
        <row r="99">
          <cell r="B99" t="str">
            <v>F1B001030</v>
          </cell>
          <cell r="C99" t="str">
            <v>I Putu Agustiawan A</v>
          </cell>
        </row>
        <row r="100">
          <cell r="B100" t="str">
            <v>F1B001031</v>
          </cell>
          <cell r="C100" t="str">
            <v>I Wayan Yudiarte</v>
          </cell>
        </row>
        <row r="101">
          <cell r="B101" t="str">
            <v>F1B001032</v>
          </cell>
          <cell r="C101" t="str">
            <v>Ida Harianti</v>
          </cell>
        </row>
        <row r="102">
          <cell r="B102" t="str">
            <v>F1B001033</v>
          </cell>
          <cell r="C102" t="str">
            <v>Lalu Akhmad Hifzi</v>
          </cell>
        </row>
        <row r="103">
          <cell r="B103" t="str">
            <v>F1B001034</v>
          </cell>
          <cell r="C103" t="str">
            <v>Luthfi Hidayat</v>
          </cell>
        </row>
        <row r="104">
          <cell r="B104" t="str">
            <v>F1B001035</v>
          </cell>
          <cell r="C104" t="str">
            <v>M A Nazrin</v>
          </cell>
        </row>
        <row r="105">
          <cell r="B105" t="str">
            <v>F1B001036</v>
          </cell>
          <cell r="C105" t="str">
            <v>Mala Rohayanita</v>
          </cell>
        </row>
        <row r="106">
          <cell r="B106" t="str">
            <v>F1B001037</v>
          </cell>
          <cell r="C106" t="str">
            <v>Muhamad Isnaini</v>
          </cell>
        </row>
        <row r="107">
          <cell r="B107" t="str">
            <v>F1B001038</v>
          </cell>
          <cell r="C107" t="str">
            <v>Muhammad Salman</v>
          </cell>
        </row>
        <row r="108">
          <cell r="B108" t="str">
            <v>F1B001039</v>
          </cell>
          <cell r="C108" t="str">
            <v>Muh. Zia Ul Haq</v>
          </cell>
        </row>
        <row r="109">
          <cell r="B109" t="str">
            <v>F1B001040</v>
          </cell>
          <cell r="C109" t="str">
            <v>Netty Hidayati</v>
          </cell>
        </row>
        <row r="110">
          <cell r="B110" t="str">
            <v>F1B001041</v>
          </cell>
          <cell r="C110" t="str">
            <v>Nia Kurniati</v>
          </cell>
        </row>
        <row r="111">
          <cell r="B111" t="str">
            <v>F1B001042</v>
          </cell>
          <cell r="C111" t="str">
            <v>Nisriyani</v>
          </cell>
        </row>
        <row r="112">
          <cell r="B112" t="str">
            <v>F1B001043</v>
          </cell>
          <cell r="C112" t="str">
            <v>Novi Nurul Ain</v>
          </cell>
        </row>
        <row r="113">
          <cell r="B113" t="str">
            <v>F1B001044</v>
          </cell>
          <cell r="C113" t="str">
            <v>Nursyafriady</v>
          </cell>
        </row>
        <row r="114">
          <cell r="B114" t="str">
            <v>F1B001045</v>
          </cell>
          <cell r="C114" t="str">
            <v>Piktor Panjaitan</v>
          </cell>
        </row>
        <row r="115">
          <cell r="B115" t="str">
            <v>F1B001046</v>
          </cell>
          <cell r="C115" t="str">
            <v>Purwanto Suryawan U</v>
          </cell>
        </row>
        <row r="116">
          <cell r="B116" t="str">
            <v>F1B001047</v>
          </cell>
          <cell r="C116" t="str">
            <v>Rahmat Dwi Satrio</v>
          </cell>
        </row>
        <row r="117">
          <cell r="B117" t="str">
            <v>F1B001048</v>
          </cell>
          <cell r="C117" t="str">
            <v>Rahmawati</v>
          </cell>
        </row>
        <row r="118">
          <cell r="B118" t="str">
            <v>F1B001049</v>
          </cell>
          <cell r="C118" t="str">
            <v>Ribut Ambika</v>
          </cell>
        </row>
        <row r="119">
          <cell r="B119" t="str">
            <v>F1B001050</v>
          </cell>
          <cell r="C119" t="str">
            <v>Ridho Arip Ilhamsyah</v>
          </cell>
        </row>
        <row r="120">
          <cell r="B120" t="str">
            <v>F1B001051</v>
          </cell>
          <cell r="C120" t="str">
            <v>Satriawan</v>
          </cell>
        </row>
        <row r="121">
          <cell r="B121" t="str">
            <v>F1B001052</v>
          </cell>
          <cell r="C121" t="str">
            <v>Sri Purnawati</v>
          </cell>
        </row>
        <row r="122">
          <cell r="B122" t="str">
            <v>F1B001053</v>
          </cell>
          <cell r="C122" t="str">
            <v>St Ruhyatinsyah</v>
          </cell>
        </row>
        <row r="123">
          <cell r="B123" t="str">
            <v>F1B001054</v>
          </cell>
          <cell r="C123" t="str">
            <v>Suriadin</v>
          </cell>
        </row>
        <row r="124">
          <cell r="B124" t="str">
            <v>F1B001055</v>
          </cell>
          <cell r="C124" t="str">
            <v>Suwandi</v>
          </cell>
        </row>
        <row r="125">
          <cell r="B125" t="str">
            <v>F1B001056</v>
          </cell>
          <cell r="C125" t="str">
            <v>Syafwan Hadi</v>
          </cell>
        </row>
        <row r="126">
          <cell r="B126" t="str">
            <v>F1B001057</v>
          </cell>
          <cell r="C126" t="str">
            <v>Tony Nurwidyanto</v>
          </cell>
        </row>
        <row r="127">
          <cell r="B127" t="str">
            <v>F1B001058</v>
          </cell>
          <cell r="C127" t="str">
            <v>Topan Pribadi</v>
          </cell>
        </row>
        <row r="128">
          <cell r="B128" t="str">
            <v>F1B001059</v>
          </cell>
          <cell r="C128" t="str">
            <v>Unally Huwayuti</v>
          </cell>
        </row>
        <row r="129">
          <cell r="B129" t="str">
            <v>F1B001060</v>
          </cell>
          <cell r="C129" t="str">
            <v>Wahyudi</v>
          </cell>
        </row>
        <row r="130">
          <cell r="B130" t="str">
            <v>F1B001061</v>
          </cell>
          <cell r="C130" t="str">
            <v>Wira Fadlun</v>
          </cell>
        </row>
        <row r="131">
          <cell r="B131" t="str">
            <v>F1B001062</v>
          </cell>
          <cell r="C131" t="str">
            <v>Yulisyah</v>
          </cell>
        </row>
        <row r="132">
          <cell r="B132" t="str">
            <v>F1B001063</v>
          </cell>
          <cell r="C132" t="str">
            <v>Zuhriadi</v>
          </cell>
        </row>
        <row r="133">
          <cell r="B133" t="str">
            <v>F1B001064</v>
          </cell>
          <cell r="C133" t="str">
            <v>Zulfadli</v>
          </cell>
        </row>
        <row r="134">
          <cell r="B134" t="str">
            <v>F1B001065</v>
          </cell>
          <cell r="C134" t="str">
            <v>Lusia Azmi</v>
          </cell>
        </row>
        <row r="135">
          <cell r="B135" t="str">
            <v>F1B002001</v>
          </cell>
          <cell r="C135" t="str">
            <v>Adi Budiansyah</v>
          </cell>
        </row>
        <row r="136">
          <cell r="B136" t="str">
            <v>F1B002002</v>
          </cell>
          <cell r="C136" t="str">
            <v>Ady Radyansyah</v>
          </cell>
        </row>
        <row r="137">
          <cell r="B137" t="str">
            <v>F1B002003</v>
          </cell>
          <cell r="C137" t="str">
            <v>Agus Nugroho</v>
          </cell>
        </row>
        <row r="138">
          <cell r="B138" t="str">
            <v>F1B002004</v>
          </cell>
          <cell r="C138" t="str">
            <v>Agus Rumantika</v>
          </cell>
        </row>
        <row r="139">
          <cell r="B139" t="str">
            <v>F1B002005</v>
          </cell>
          <cell r="C139" t="str">
            <v>Ahmad Junaidi</v>
          </cell>
        </row>
        <row r="140">
          <cell r="B140" t="str">
            <v>F1B002006</v>
          </cell>
          <cell r="C140" t="str">
            <v>Akhmad Habsari</v>
          </cell>
        </row>
        <row r="141">
          <cell r="B141" t="str">
            <v>F1B002007</v>
          </cell>
          <cell r="C141" t="str">
            <v>Ali Surya Putra</v>
          </cell>
        </row>
        <row r="142">
          <cell r="B142" t="str">
            <v>F1B002008</v>
          </cell>
          <cell r="C142" t="str">
            <v>Annisa Rachmawati</v>
          </cell>
        </row>
        <row r="143">
          <cell r="B143" t="str">
            <v>F1B002009</v>
          </cell>
          <cell r="C143" t="str">
            <v>Apriliana Hadiyanti</v>
          </cell>
        </row>
        <row r="144">
          <cell r="B144" t="str">
            <v>F1B002010</v>
          </cell>
          <cell r="C144" t="str">
            <v>Ardes Hardian</v>
          </cell>
        </row>
        <row r="145">
          <cell r="B145" t="str">
            <v>F1B002011</v>
          </cell>
          <cell r="C145" t="str">
            <v>Arief</v>
          </cell>
        </row>
        <row r="146">
          <cell r="B146" t="str">
            <v>F1B002012</v>
          </cell>
          <cell r="C146" t="str">
            <v>Arif Bakti Setianto</v>
          </cell>
        </row>
        <row r="147">
          <cell r="B147" t="str">
            <v>F1B002013</v>
          </cell>
          <cell r="C147" t="str">
            <v>Arya Jaya</v>
          </cell>
        </row>
        <row r="148">
          <cell r="B148" t="str">
            <v>F1B002014</v>
          </cell>
          <cell r="C148" t="str">
            <v>Asep Yudistira</v>
          </cell>
        </row>
        <row r="149">
          <cell r="B149" t="str">
            <v>F1B002015</v>
          </cell>
          <cell r="C149" t="str">
            <v>B. Reni Yunita</v>
          </cell>
        </row>
        <row r="150">
          <cell r="B150" t="str">
            <v>F1B002016</v>
          </cell>
          <cell r="C150" t="str">
            <v>Baiq Mahyuni</v>
          </cell>
        </row>
        <row r="151">
          <cell r="B151" t="str">
            <v>F1B002017</v>
          </cell>
          <cell r="C151" t="str">
            <v>Betal Jani Arifin</v>
          </cell>
        </row>
        <row r="152">
          <cell r="B152" t="str">
            <v>F1B002018</v>
          </cell>
          <cell r="C152" t="str">
            <v>Bonifasius Rahardito T.</v>
          </cell>
        </row>
        <row r="153">
          <cell r="B153" t="str">
            <v>F1B002019</v>
          </cell>
          <cell r="C153" t="str">
            <v>Budi Susanto</v>
          </cell>
        </row>
        <row r="154">
          <cell r="B154" t="str">
            <v>F1B002020</v>
          </cell>
          <cell r="C154" t="str">
            <v>Camelia</v>
          </cell>
        </row>
        <row r="155">
          <cell r="B155" t="str">
            <v>F1B002021</v>
          </cell>
          <cell r="C155" t="str">
            <v>Catur Adi Nugroho</v>
          </cell>
        </row>
        <row r="156">
          <cell r="B156" t="str">
            <v>F1B002022</v>
          </cell>
          <cell r="C156" t="str">
            <v>Edi Kusmayadi</v>
          </cell>
        </row>
        <row r="157">
          <cell r="B157" t="str">
            <v>F1B002023</v>
          </cell>
          <cell r="C157" t="str">
            <v>Era Safwati</v>
          </cell>
        </row>
        <row r="158">
          <cell r="B158" t="str">
            <v>F1B002024</v>
          </cell>
          <cell r="C158" t="str">
            <v>Erwin Aris Prianggo</v>
          </cell>
        </row>
        <row r="159">
          <cell r="B159" t="str">
            <v>F1B002025</v>
          </cell>
          <cell r="C159" t="str">
            <v>Erwinsyah</v>
          </cell>
        </row>
        <row r="160">
          <cell r="B160" t="str">
            <v>F1B002026</v>
          </cell>
          <cell r="C160" t="str">
            <v>Fadli</v>
          </cell>
        </row>
        <row r="161">
          <cell r="B161" t="str">
            <v>F1B002027</v>
          </cell>
          <cell r="C161" t="str">
            <v>Gede Agus Aditya</v>
          </cell>
        </row>
        <row r="162">
          <cell r="B162" t="str">
            <v>F1B002028</v>
          </cell>
          <cell r="C162" t="str">
            <v>Harlendra Pribadi Putra</v>
          </cell>
        </row>
        <row r="163">
          <cell r="B163" t="str">
            <v>F1B002029</v>
          </cell>
          <cell r="C163" t="str">
            <v>Hermawan</v>
          </cell>
        </row>
        <row r="164">
          <cell r="B164" t="str">
            <v>F1B002030</v>
          </cell>
          <cell r="C164" t="str">
            <v>Heru Suryadi</v>
          </cell>
        </row>
        <row r="165">
          <cell r="B165" t="str">
            <v>F1B002031</v>
          </cell>
          <cell r="C165" t="str">
            <v>I Gusti Agung Rai Adiyasa</v>
          </cell>
        </row>
        <row r="166">
          <cell r="B166" t="str">
            <v>F1B002032</v>
          </cell>
          <cell r="C166" t="str">
            <v>Idham Hadi Surya</v>
          </cell>
        </row>
        <row r="167">
          <cell r="B167" t="str">
            <v>F1B002033</v>
          </cell>
          <cell r="C167" t="str">
            <v>Ikhwani Hawari</v>
          </cell>
        </row>
        <row r="168">
          <cell r="B168" t="str">
            <v>F1B002034</v>
          </cell>
          <cell r="C168" t="str">
            <v>Ilham Ramdani</v>
          </cell>
        </row>
        <row r="169">
          <cell r="B169" t="str">
            <v>F1B002035</v>
          </cell>
          <cell r="C169" t="str">
            <v>Imam Choiri</v>
          </cell>
        </row>
        <row r="170">
          <cell r="B170" t="str">
            <v>F1B002036</v>
          </cell>
          <cell r="C170" t="str">
            <v>Kadek Widianiti</v>
          </cell>
        </row>
        <row r="171">
          <cell r="B171" t="str">
            <v>F1B002037</v>
          </cell>
          <cell r="C171" t="str">
            <v>L. Iip Widya Purna Praja</v>
          </cell>
        </row>
        <row r="172">
          <cell r="B172" t="str">
            <v>F1B002038</v>
          </cell>
          <cell r="C172" t="str">
            <v>Lale Diah Handayani</v>
          </cell>
        </row>
        <row r="173">
          <cell r="B173" t="str">
            <v>F1B002039</v>
          </cell>
          <cell r="C173" t="str">
            <v>Legiman</v>
          </cell>
        </row>
        <row r="174">
          <cell r="B174" t="str">
            <v>F1B002040</v>
          </cell>
          <cell r="C174" t="str">
            <v>M. Alfian Methana</v>
          </cell>
        </row>
        <row r="175">
          <cell r="B175" t="str">
            <v>F1B002041</v>
          </cell>
          <cell r="C175" t="str">
            <v>M. Fauzi Zulkarnaen</v>
          </cell>
        </row>
        <row r="176">
          <cell r="B176" t="str">
            <v>F1B002042</v>
          </cell>
          <cell r="C176" t="str">
            <v>Martha Asmara Fandi</v>
          </cell>
        </row>
        <row r="177">
          <cell r="B177" t="str">
            <v>F1B002043</v>
          </cell>
          <cell r="C177" t="str">
            <v>Marthilda Suprayitna</v>
          </cell>
        </row>
        <row r="178">
          <cell r="B178" t="str">
            <v>F1B002044</v>
          </cell>
          <cell r="C178" t="str">
            <v>Maskuri</v>
          </cell>
        </row>
        <row r="179">
          <cell r="B179" t="str">
            <v>F1B002045</v>
          </cell>
          <cell r="C179" t="str">
            <v>Moammar Zain Tabroni</v>
          </cell>
        </row>
        <row r="180">
          <cell r="B180" t="str">
            <v>F1B002046</v>
          </cell>
          <cell r="C180" t="str">
            <v>Nanang Suprayetno</v>
          </cell>
        </row>
        <row r="181">
          <cell r="B181" t="str">
            <v>F1B002047</v>
          </cell>
          <cell r="C181" t="str">
            <v>Nanalisa T. Rahayau</v>
          </cell>
        </row>
        <row r="182">
          <cell r="B182" t="str">
            <v>F1B002048</v>
          </cell>
          <cell r="C182" t="str">
            <v>Nova Aryanto</v>
          </cell>
        </row>
        <row r="183">
          <cell r="B183" t="str">
            <v>F1B002049</v>
          </cell>
          <cell r="C183" t="str">
            <v>Reti Restiati Wulan</v>
          </cell>
        </row>
        <row r="184">
          <cell r="B184" t="str">
            <v>F1B002050</v>
          </cell>
          <cell r="C184" t="str">
            <v>Rio Berliandinata Munas</v>
          </cell>
        </row>
        <row r="185">
          <cell r="B185" t="str">
            <v>F1B002051</v>
          </cell>
          <cell r="C185" t="str">
            <v>Sahrul Ahyar Rosidi</v>
          </cell>
        </row>
        <row r="186">
          <cell r="B186" t="str">
            <v>F1B002052</v>
          </cell>
          <cell r="C186" t="str">
            <v>Sri Muliawati</v>
          </cell>
        </row>
        <row r="187">
          <cell r="B187" t="str">
            <v>F1B002053</v>
          </cell>
          <cell r="C187" t="str">
            <v>Suhaili Dermawanto</v>
          </cell>
        </row>
        <row r="188">
          <cell r="B188" t="str">
            <v>F1B002054</v>
          </cell>
          <cell r="C188" t="str">
            <v>Sumawarti</v>
          </cell>
        </row>
        <row r="189">
          <cell r="B189" t="str">
            <v>F1B002055</v>
          </cell>
          <cell r="C189" t="str">
            <v>Syaifuddin Syuhri</v>
          </cell>
        </row>
        <row r="190">
          <cell r="B190" t="str">
            <v>F1B002056</v>
          </cell>
          <cell r="C190" t="str">
            <v>Tita Marlina Abdul Gani</v>
          </cell>
        </row>
        <row r="191">
          <cell r="B191" t="str">
            <v>F1B002057</v>
          </cell>
          <cell r="C191" t="str">
            <v>Toni Gusmiran</v>
          </cell>
        </row>
        <row r="192">
          <cell r="B192" t="str">
            <v>F1B002058</v>
          </cell>
          <cell r="C192" t="str">
            <v>Tri Agung Jiwantoro</v>
          </cell>
        </row>
        <row r="193">
          <cell r="B193" t="str">
            <v>F1B002059</v>
          </cell>
          <cell r="C193" t="str">
            <v>Tri Wahyuni</v>
          </cell>
        </row>
        <row r="194">
          <cell r="B194" t="str">
            <v>F1B002060</v>
          </cell>
          <cell r="C194" t="str">
            <v>Trisna Maryani</v>
          </cell>
        </row>
        <row r="195">
          <cell r="B195" t="str">
            <v>F1B002061</v>
          </cell>
          <cell r="C195" t="str">
            <v>Yenni Fahriaumi</v>
          </cell>
        </row>
        <row r="196">
          <cell r="B196" t="str">
            <v>F1B002062</v>
          </cell>
          <cell r="C196" t="str">
            <v>Yudi Kusnagin</v>
          </cell>
        </row>
        <row r="197">
          <cell r="B197" t="str">
            <v>F1B002063</v>
          </cell>
          <cell r="C197" t="str">
            <v>Yunita Ardina Putri</v>
          </cell>
        </row>
        <row r="198">
          <cell r="B198" t="str">
            <v>F1B002064</v>
          </cell>
          <cell r="C198" t="str">
            <v>Zainullah</v>
          </cell>
        </row>
        <row r="199">
          <cell r="B199" t="str">
            <v>F1B003001</v>
          </cell>
          <cell r="C199" t="str">
            <v>Abdul Haris</v>
          </cell>
        </row>
        <row r="200">
          <cell r="B200" t="str">
            <v>F1B003002</v>
          </cell>
          <cell r="C200" t="str">
            <v>Abdul Wahab</v>
          </cell>
        </row>
        <row r="201">
          <cell r="B201" t="str">
            <v>F1B003003</v>
          </cell>
          <cell r="C201" t="str">
            <v>Algazali Isra A.</v>
          </cell>
        </row>
        <row r="202">
          <cell r="B202" t="str">
            <v>F1B003004</v>
          </cell>
          <cell r="C202" t="str">
            <v>Andan Januar Jaya</v>
          </cell>
        </row>
        <row r="203">
          <cell r="B203" t="str">
            <v>F1B003005</v>
          </cell>
          <cell r="C203" t="str">
            <v>Andri Cahyadi</v>
          </cell>
        </row>
        <row r="204">
          <cell r="B204" t="str">
            <v>F1B003006</v>
          </cell>
          <cell r="C204" t="str">
            <v>Andrian Syafrial H.</v>
          </cell>
        </row>
        <row r="205">
          <cell r="B205" t="str">
            <v>F1B003007</v>
          </cell>
          <cell r="C205" t="str">
            <v>Angdrekson</v>
          </cell>
        </row>
        <row r="206">
          <cell r="B206" t="str">
            <v>F1B003008</v>
          </cell>
          <cell r="C206" t="str">
            <v>Aryaningsih Komala R.</v>
          </cell>
        </row>
        <row r="207">
          <cell r="B207" t="str">
            <v>F1B003009</v>
          </cell>
          <cell r="C207" t="str">
            <v>B. Eka Agusrina</v>
          </cell>
        </row>
        <row r="208">
          <cell r="B208" t="str">
            <v>F1B003010</v>
          </cell>
          <cell r="C208" t="str">
            <v>Baiq Noktah Handani</v>
          </cell>
        </row>
        <row r="209">
          <cell r="B209" t="str">
            <v>F1B003011</v>
          </cell>
          <cell r="C209" t="str">
            <v>Budi Darmawan</v>
          </cell>
        </row>
        <row r="210">
          <cell r="B210" t="str">
            <v>F1B003012</v>
          </cell>
          <cell r="C210" t="str">
            <v>Cipta Ramadhani</v>
          </cell>
        </row>
        <row r="211">
          <cell r="B211" t="str">
            <v>F1B003013</v>
          </cell>
          <cell r="C211" t="str">
            <v>Deden Ahmad Dedi R.</v>
          </cell>
        </row>
        <row r="212">
          <cell r="B212" t="str">
            <v>F1B003014</v>
          </cell>
          <cell r="C212" t="str">
            <v>Eddy Kurniawan</v>
          </cell>
        </row>
        <row r="213">
          <cell r="B213" t="str">
            <v>F1B003015</v>
          </cell>
          <cell r="C213" t="str">
            <v>Edi Waskita Putra</v>
          </cell>
        </row>
        <row r="214">
          <cell r="B214" t="str">
            <v>F1B003016</v>
          </cell>
          <cell r="C214" t="str">
            <v>Efni Yunita</v>
          </cell>
        </row>
        <row r="215">
          <cell r="B215" t="str">
            <v>F1B003017</v>
          </cell>
          <cell r="C215" t="str">
            <v>Eka Krismaningsih</v>
          </cell>
        </row>
        <row r="216">
          <cell r="B216" t="str">
            <v>F1B003018</v>
          </cell>
          <cell r="C216" t="str">
            <v>Endang Sukma Negara</v>
          </cell>
        </row>
        <row r="217">
          <cell r="B217" t="str">
            <v>F1B003019</v>
          </cell>
          <cell r="C217" t="str">
            <v>Enisa Putri</v>
          </cell>
        </row>
        <row r="218">
          <cell r="B218" t="str">
            <v>F1B003020</v>
          </cell>
          <cell r="C218" t="str">
            <v>Fahri Alamsyah</v>
          </cell>
        </row>
        <row r="219">
          <cell r="B219" t="str">
            <v>F1B003021</v>
          </cell>
          <cell r="C219" t="str">
            <v>Fajar Ardiyansyah</v>
          </cell>
        </row>
        <row r="220">
          <cell r="B220" t="str">
            <v>F1B003022</v>
          </cell>
          <cell r="C220" t="str">
            <v>Felix Ashadi W</v>
          </cell>
        </row>
        <row r="221">
          <cell r="B221" t="str">
            <v>F1B003023</v>
          </cell>
          <cell r="C221" t="str">
            <v>Fitri Bimantoro</v>
          </cell>
        </row>
        <row r="222">
          <cell r="B222" t="str">
            <v>F1B003024</v>
          </cell>
          <cell r="C222" t="str">
            <v>Friadi Munandar</v>
          </cell>
        </row>
        <row r="223">
          <cell r="B223" t="str">
            <v>F1B003025</v>
          </cell>
          <cell r="C223" t="str">
            <v>Fujairin</v>
          </cell>
        </row>
        <row r="224">
          <cell r="B224" t="str">
            <v>F1B003026</v>
          </cell>
          <cell r="C224" t="str">
            <v>Hamdani</v>
          </cell>
        </row>
        <row r="225">
          <cell r="B225" t="str">
            <v>F1B003027</v>
          </cell>
          <cell r="C225" t="str">
            <v>Hartono</v>
          </cell>
        </row>
        <row r="226">
          <cell r="B226" t="str">
            <v>F1B003028</v>
          </cell>
          <cell r="C226" t="str">
            <v>Hendra Rosadi</v>
          </cell>
        </row>
        <row r="227">
          <cell r="B227" t="str">
            <v>F1B003029</v>
          </cell>
          <cell r="C227" t="str">
            <v>I G A Ika Asridhani</v>
          </cell>
        </row>
        <row r="228">
          <cell r="B228" t="str">
            <v>F1B003030</v>
          </cell>
          <cell r="C228" t="str">
            <v>I Gede Ngurah S.</v>
          </cell>
        </row>
        <row r="229">
          <cell r="B229" t="str">
            <v>F1B003031</v>
          </cell>
          <cell r="C229" t="str">
            <v>I Gede Oka Suardana</v>
          </cell>
        </row>
        <row r="230">
          <cell r="B230" t="str">
            <v>F1B003032</v>
          </cell>
          <cell r="C230" t="str">
            <v>I Made Dian Setiawan</v>
          </cell>
        </row>
        <row r="231">
          <cell r="B231" t="str">
            <v>F1B003033</v>
          </cell>
          <cell r="C231" t="str">
            <v>I Made Sri Wirdiata</v>
          </cell>
        </row>
        <row r="232">
          <cell r="B232" t="str">
            <v>F1B003034</v>
          </cell>
          <cell r="C232" t="str">
            <v>I Wayan Adi Yuliarta</v>
          </cell>
        </row>
        <row r="233">
          <cell r="B233" t="str">
            <v>F1B003035</v>
          </cell>
          <cell r="C233" t="str">
            <v>I Gst Agung Surya N</v>
          </cell>
        </row>
        <row r="234">
          <cell r="B234" t="str">
            <v>F1B003036</v>
          </cell>
          <cell r="C234" t="str">
            <v>Imran Iswandi</v>
          </cell>
        </row>
        <row r="235">
          <cell r="B235" t="str">
            <v>F1B003037</v>
          </cell>
          <cell r="C235" t="str">
            <v>Imran Muliadi</v>
          </cell>
        </row>
        <row r="236">
          <cell r="B236" t="str">
            <v>F1B003038</v>
          </cell>
          <cell r="C236" t="str">
            <v>Kadek Reni Astuti</v>
          </cell>
        </row>
        <row r="237">
          <cell r="B237" t="str">
            <v>F1B003039</v>
          </cell>
          <cell r="C237" t="str">
            <v>Khrismanto Ayub N</v>
          </cell>
        </row>
        <row r="238">
          <cell r="B238" t="str">
            <v>F1B003040</v>
          </cell>
          <cell r="C238" t="str">
            <v>Lalu Hadika Atmaja</v>
          </cell>
        </row>
        <row r="239">
          <cell r="B239" t="str">
            <v>F1B003041</v>
          </cell>
          <cell r="C239" t="str">
            <v>Luthfi Ali</v>
          </cell>
        </row>
        <row r="240">
          <cell r="B240" t="str">
            <v>F1B003042</v>
          </cell>
          <cell r="C240" t="str">
            <v>M. Hidayaturrahman</v>
          </cell>
        </row>
        <row r="241">
          <cell r="B241" t="str">
            <v>F1B003043</v>
          </cell>
          <cell r="C241" t="str">
            <v>M. Sofian</v>
          </cell>
        </row>
        <row r="242">
          <cell r="B242" t="str">
            <v>F1B003044</v>
          </cell>
          <cell r="C242" t="str">
            <v>Manshur Fahmi</v>
          </cell>
        </row>
        <row r="243">
          <cell r="B243" t="str">
            <v>F1B003045</v>
          </cell>
          <cell r="C243" t="str">
            <v>Martya Raspita Sari</v>
          </cell>
        </row>
        <row r="244">
          <cell r="B244" t="str">
            <v>F1B003046</v>
          </cell>
          <cell r="C244" t="str">
            <v>Masjudin</v>
          </cell>
        </row>
        <row r="245">
          <cell r="B245" t="str">
            <v>F1B003047</v>
          </cell>
          <cell r="C245" t="str">
            <v>Mazhar</v>
          </cell>
        </row>
        <row r="246">
          <cell r="B246" t="str">
            <v>F1B003048</v>
          </cell>
          <cell r="C246" t="str">
            <v>Nurhidayati</v>
          </cell>
        </row>
        <row r="247">
          <cell r="B247" t="str">
            <v>F1B003049</v>
          </cell>
          <cell r="C247" t="str">
            <v>Nuzuluddin Fikar</v>
          </cell>
        </row>
        <row r="248">
          <cell r="B248" t="str">
            <v>F1B003050</v>
          </cell>
          <cell r="C248" t="str">
            <v>Nym Gede Wetan R</v>
          </cell>
        </row>
        <row r="249">
          <cell r="B249" t="str">
            <v>F1B003051</v>
          </cell>
          <cell r="C249" t="str">
            <v>Putu Edwin M</v>
          </cell>
        </row>
        <row r="250">
          <cell r="B250" t="str">
            <v>F1B003052</v>
          </cell>
          <cell r="C250" t="str">
            <v>Qitmir Hayatullah</v>
          </cell>
        </row>
        <row r="251">
          <cell r="B251" t="str">
            <v>F1B003053</v>
          </cell>
          <cell r="C251" t="str">
            <v>R. Bayu Sukamdani P</v>
          </cell>
        </row>
        <row r="252">
          <cell r="B252" t="str">
            <v>F1B003054</v>
          </cell>
          <cell r="C252" t="str">
            <v>Rahadi</v>
          </cell>
        </row>
        <row r="253">
          <cell r="B253" t="str">
            <v>F1B003055</v>
          </cell>
          <cell r="C253" t="str">
            <v>Rahmanudin</v>
          </cell>
        </row>
        <row r="254">
          <cell r="B254" t="str">
            <v>F1B003056</v>
          </cell>
          <cell r="C254" t="str">
            <v>Ray Sastri</v>
          </cell>
        </row>
        <row r="255">
          <cell r="B255" t="str">
            <v>F1B003057</v>
          </cell>
          <cell r="C255" t="str">
            <v>Ria Fitriani</v>
          </cell>
        </row>
        <row r="256">
          <cell r="B256" t="str">
            <v>F1B003058</v>
          </cell>
          <cell r="C256" t="str">
            <v>Ruslan Hidayat</v>
          </cell>
        </row>
        <row r="257">
          <cell r="B257" t="str">
            <v>F1B003059</v>
          </cell>
          <cell r="C257" t="str">
            <v>Ruspandani Heru M.</v>
          </cell>
        </row>
        <row r="258">
          <cell r="B258" t="str">
            <v>F1B003060</v>
          </cell>
          <cell r="C258" t="str">
            <v>Rusyidi Hikmawan</v>
          </cell>
        </row>
        <row r="259">
          <cell r="B259" t="str">
            <v>F1B003061</v>
          </cell>
          <cell r="C259" t="str">
            <v>Sardi Satriawan</v>
          </cell>
        </row>
        <row r="260">
          <cell r="B260" t="str">
            <v>F1B003062</v>
          </cell>
          <cell r="C260" t="str">
            <v>Satriasyah Haris S.</v>
          </cell>
        </row>
        <row r="261">
          <cell r="B261" t="str">
            <v>F1B003063</v>
          </cell>
          <cell r="C261" t="str">
            <v>Satriawan</v>
          </cell>
        </row>
        <row r="262">
          <cell r="B262" t="str">
            <v>F1B003064</v>
          </cell>
          <cell r="C262" t="str">
            <v>Sofyan Hadi Salim</v>
          </cell>
        </row>
        <row r="263">
          <cell r="B263" t="str">
            <v>F1B003065</v>
          </cell>
          <cell r="C263" t="str">
            <v>Surniah</v>
          </cell>
        </row>
        <row r="264">
          <cell r="B264" t="str">
            <v>F1B003066</v>
          </cell>
          <cell r="C264" t="str">
            <v>Suthami Aries Saputra</v>
          </cell>
        </row>
        <row r="265">
          <cell r="B265" t="str">
            <v>F1B003067</v>
          </cell>
          <cell r="C265" t="str">
            <v>Yudi Irawan</v>
          </cell>
        </row>
        <row r="266">
          <cell r="B266" t="str">
            <v>F1B003068</v>
          </cell>
          <cell r="C266" t="str">
            <v>Yusnia Nur Ardiani</v>
          </cell>
        </row>
        <row r="267">
          <cell r="B267" t="str">
            <v>F1B003069</v>
          </cell>
          <cell r="C267" t="str">
            <v>Zaky Rahman</v>
          </cell>
        </row>
        <row r="268">
          <cell r="B268" t="str">
            <v>F1B004001</v>
          </cell>
          <cell r="C268" t="str">
            <v>A. A. Ngurah Oka B S</v>
          </cell>
        </row>
        <row r="269">
          <cell r="B269" t="str">
            <v>F1B004002</v>
          </cell>
          <cell r="C269" t="str">
            <v>Abdul Hafiz</v>
          </cell>
        </row>
        <row r="270">
          <cell r="B270" t="str">
            <v>F1B004003</v>
          </cell>
          <cell r="C270" t="str">
            <v>Abdul Malik Firmansyah</v>
          </cell>
        </row>
        <row r="271">
          <cell r="B271" t="str">
            <v>F1B004004</v>
          </cell>
          <cell r="C271" t="str">
            <v>Agus Fachruddin</v>
          </cell>
        </row>
        <row r="272">
          <cell r="B272" t="str">
            <v>F1B004005</v>
          </cell>
          <cell r="C272" t="str">
            <v>Ahmad Musa</v>
          </cell>
        </row>
        <row r="273">
          <cell r="B273" t="str">
            <v>F1B004006</v>
          </cell>
          <cell r="C273" t="str">
            <v>Akhiruddin</v>
          </cell>
        </row>
        <row r="274">
          <cell r="B274" t="str">
            <v>F1B004007</v>
          </cell>
          <cell r="C274" t="str">
            <v>Aprilia Pungkas</v>
          </cell>
        </row>
        <row r="275">
          <cell r="B275" t="str">
            <v>F1B004008</v>
          </cell>
          <cell r="C275" t="str">
            <v>Arif Budimansyah</v>
          </cell>
        </row>
        <row r="276">
          <cell r="B276" t="str">
            <v>F1B004009</v>
          </cell>
          <cell r="C276" t="str">
            <v>Atimurrahman</v>
          </cell>
        </row>
        <row r="277">
          <cell r="B277" t="str">
            <v>F1B004010</v>
          </cell>
          <cell r="C277" t="str">
            <v>Azwan Umar Wahyu S</v>
          </cell>
        </row>
        <row r="278">
          <cell r="B278" t="str">
            <v>F1B004011</v>
          </cell>
          <cell r="C278" t="str">
            <v>Badaruddin</v>
          </cell>
        </row>
        <row r="279">
          <cell r="B279" t="str">
            <v>F1B004012</v>
          </cell>
          <cell r="C279" t="str">
            <v>Baiq Vita Selvia Utami</v>
          </cell>
        </row>
        <row r="280">
          <cell r="B280" t="str">
            <v>F1B004013</v>
          </cell>
          <cell r="C280" t="str">
            <v>Budi Soechaemi</v>
          </cell>
        </row>
        <row r="281">
          <cell r="B281" t="str">
            <v>F1B004014</v>
          </cell>
          <cell r="C281" t="str">
            <v>Deddy Azwar</v>
          </cell>
        </row>
        <row r="282">
          <cell r="B282" t="str">
            <v>F1B004015</v>
          </cell>
          <cell r="C282" t="str">
            <v>Desak Made Dewi Putri</v>
          </cell>
        </row>
        <row r="283">
          <cell r="B283" t="str">
            <v>F1B004016</v>
          </cell>
          <cell r="C283" t="str">
            <v>Dimas Kurniansyah P</v>
          </cell>
        </row>
        <row r="284">
          <cell r="B284" t="str">
            <v>F1B004017</v>
          </cell>
          <cell r="C284" t="str">
            <v>Edy Jaswadi</v>
          </cell>
        </row>
        <row r="285">
          <cell r="B285" t="str">
            <v>F1B004018</v>
          </cell>
          <cell r="C285" t="str">
            <v>Ema Rizka Nurliana</v>
          </cell>
        </row>
        <row r="286">
          <cell r="B286" t="str">
            <v>F1B004019</v>
          </cell>
          <cell r="C286" t="str">
            <v>Faidlul Ilahi</v>
          </cell>
        </row>
        <row r="287">
          <cell r="B287" t="str">
            <v>F1B004020</v>
          </cell>
          <cell r="C287" t="str">
            <v>Fanandri Hafsari</v>
          </cell>
        </row>
        <row r="288">
          <cell r="B288" t="str">
            <v>F1B004021</v>
          </cell>
          <cell r="C288" t="str">
            <v>Fandi Adriano B</v>
          </cell>
        </row>
        <row r="289">
          <cell r="B289" t="str">
            <v>F1B004022</v>
          </cell>
          <cell r="C289" t="str">
            <v>Firman Kardiansyah</v>
          </cell>
        </row>
        <row r="290">
          <cell r="B290" t="str">
            <v>F1B004023</v>
          </cell>
          <cell r="C290" t="str">
            <v>Firmansyah</v>
          </cell>
        </row>
        <row r="291">
          <cell r="B291" t="str">
            <v>F1B004024</v>
          </cell>
          <cell r="C291" t="str">
            <v>Fitrah Nuramal</v>
          </cell>
        </row>
        <row r="292">
          <cell r="B292" t="str">
            <v>F1B004025</v>
          </cell>
          <cell r="C292" t="str">
            <v>Galich Indra W</v>
          </cell>
        </row>
        <row r="293">
          <cell r="B293" t="str">
            <v>F1B004026</v>
          </cell>
          <cell r="C293" t="str">
            <v>Gede Prathama S</v>
          </cell>
        </row>
        <row r="294">
          <cell r="B294" t="str">
            <v>F1B004027</v>
          </cell>
          <cell r="C294" t="str">
            <v>Halil Akhyar</v>
          </cell>
        </row>
        <row r="295">
          <cell r="B295" t="str">
            <v>F1B004028</v>
          </cell>
          <cell r="C295" t="str">
            <v>Hendra Febriawan</v>
          </cell>
        </row>
        <row r="296">
          <cell r="B296" t="str">
            <v>F1B004029</v>
          </cell>
          <cell r="C296" t="str">
            <v>Hery Teguh Setiawan</v>
          </cell>
        </row>
        <row r="297">
          <cell r="B297" t="str">
            <v>F1B004030</v>
          </cell>
          <cell r="C297" t="str">
            <v>Heri Adi Wijaya K</v>
          </cell>
        </row>
        <row r="298">
          <cell r="B298" t="str">
            <v>F1B004031</v>
          </cell>
          <cell r="C298" t="str">
            <v>Husnul Chotimah</v>
          </cell>
        </row>
        <row r="299">
          <cell r="B299" t="str">
            <v>F1B004032</v>
          </cell>
          <cell r="C299" t="str">
            <v>I Gde Aditya P S</v>
          </cell>
        </row>
        <row r="300">
          <cell r="B300" t="str">
            <v>F1B004033</v>
          </cell>
          <cell r="C300" t="str">
            <v>I Gst Bgs Hary S K</v>
          </cell>
        </row>
        <row r="301">
          <cell r="B301" t="str">
            <v>F1B004034</v>
          </cell>
          <cell r="C301" t="str">
            <v>I Km Gd Sutrisna P</v>
          </cell>
        </row>
        <row r="302">
          <cell r="B302" t="str">
            <v>F1B004035</v>
          </cell>
          <cell r="C302" t="str">
            <v>I Made Oka Suwartana</v>
          </cell>
        </row>
        <row r="303">
          <cell r="B303" t="str">
            <v>F1B004036</v>
          </cell>
          <cell r="C303" t="str">
            <v>I Made Surya Mulyanto</v>
          </cell>
        </row>
        <row r="304">
          <cell r="B304" t="str">
            <v>F1B004037</v>
          </cell>
          <cell r="C304" t="str">
            <v>Ibnu Solihin</v>
          </cell>
        </row>
        <row r="305">
          <cell r="B305" t="str">
            <v>F1B004038</v>
          </cell>
          <cell r="C305" t="str">
            <v>Intan Sri Rusianita</v>
          </cell>
        </row>
        <row r="306">
          <cell r="B306" t="str">
            <v>F1B004039</v>
          </cell>
          <cell r="C306" t="str">
            <v>Irwansyah</v>
          </cell>
        </row>
        <row r="307">
          <cell r="B307" t="str">
            <v>F1B004040</v>
          </cell>
          <cell r="C307" t="str">
            <v>Ismi Isti Wahida Isya</v>
          </cell>
        </row>
        <row r="308">
          <cell r="B308" t="str">
            <v>F1B004041</v>
          </cell>
          <cell r="C308" t="str">
            <v>Jery Agus Pratama</v>
          </cell>
        </row>
        <row r="309">
          <cell r="B309" t="str">
            <v>F1B004042</v>
          </cell>
          <cell r="C309" t="str">
            <v>Khairil Ansyori</v>
          </cell>
        </row>
        <row r="310">
          <cell r="B310" t="str">
            <v>F1B004043</v>
          </cell>
          <cell r="C310" t="str">
            <v>Kusuma Wijaya</v>
          </cell>
        </row>
        <row r="311">
          <cell r="B311" t="str">
            <v>F1B004044</v>
          </cell>
          <cell r="C311" t="str">
            <v>Lalu Budi Sahibul Azmi</v>
          </cell>
        </row>
        <row r="312">
          <cell r="B312" t="str">
            <v>F1B004045</v>
          </cell>
          <cell r="C312" t="str">
            <v>Lalu Irzan Suhari</v>
          </cell>
        </row>
        <row r="313">
          <cell r="B313" t="str">
            <v>F1B004046</v>
          </cell>
          <cell r="C313" t="str">
            <v>Lalu M. Zahirudin</v>
          </cell>
        </row>
        <row r="314">
          <cell r="B314" t="str">
            <v>F1B004047</v>
          </cell>
          <cell r="C314" t="str">
            <v>Lalu Moh. Rusli</v>
          </cell>
        </row>
        <row r="315">
          <cell r="B315" t="str">
            <v>F1B004048</v>
          </cell>
          <cell r="C315" t="str">
            <v>M. Arfian Hasan</v>
          </cell>
        </row>
        <row r="316">
          <cell r="B316" t="str">
            <v>F1B004049</v>
          </cell>
          <cell r="C316" t="str">
            <v>M. Januar Rosyihandi</v>
          </cell>
        </row>
        <row r="317">
          <cell r="B317" t="str">
            <v>F1B004050</v>
          </cell>
          <cell r="C317" t="str">
            <v>M. Raihanun Nasariah</v>
          </cell>
        </row>
        <row r="318">
          <cell r="B318" t="str">
            <v>F1B004051</v>
          </cell>
          <cell r="C318" t="str">
            <v>Mahayadi</v>
          </cell>
        </row>
        <row r="319">
          <cell r="B319" t="str">
            <v>F1B004052</v>
          </cell>
          <cell r="C319" t="str">
            <v>Mellinda Astria</v>
          </cell>
        </row>
        <row r="320">
          <cell r="B320" t="str">
            <v>F1B004053</v>
          </cell>
          <cell r="C320" t="str">
            <v>Muh. Abubakar Sidik</v>
          </cell>
        </row>
        <row r="321">
          <cell r="B321" t="str">
            <v>F1B004054</v>
          </cell>
          <cell r="C321" t="str">
            <v>Muh. Khaironi</v>
          </cell>
        </row>
        <row r="322">
          <cell r="B322" t="str">
            <v>F1B004055</v>
          </cell>
          <cell r="C322" t="str">
            <v>Muhamad Rangga</v>
          </cell>
        </row>
        <row r="323">
          <cell r="B323" t="str">
            <v>F1B004056</v>
          </cell>
          <cell r="C323" t="str">
            <v>Muhammad Yani Efendi</v>
          </cell>
        </row>
        <row r="324">
          <cell r="B324" t="str">
            <v>F1B004057</v>
          </cell>
          <cell r="C324" t="str">
            <v>Ni Kadek Esti Oktami</v>
          </cell>
        </row>
        <row r="325">
          <cell r="B325" t="str">
            <v>F1B004058</v>
          </cell>
          <cell r="C325" t="str">
            <v>Ni Luh Sudesni</v>
          </cell>
        </row>
        <row r="326">
          <cell r="B326" t="str">
            <v>F1B004059</v>
          </cell>
          <cell r="C326" t="str">
            <v>Nila Wati Prawiroos</v>
          </cell>
        </row>
        <row r="327">
          <cell r="B327" t="str">
            <v>F1B004060</v>
          </cell>
          <cell r="C327" t="str">
            <v>Nurhidayanti</v>
          </cell>
        </row>
        <row r="328">
          <cell r="B328" t="str">
            <v>F1B004061</v>
          </cell>
          <cell r="C328" t="str">
            <v>Oemar Syarif</v>
          </cell>
        </row>
        <row r="329">
          <cell r="B329" t="str">
            <v>F1B004062</v>
          </cell>
          <cell r="C329" t="str">
            <v>Oky Nurahim Wahyudi</v>
          </cell>
        </row>
        <row r="330">
          <cell r="B330" t="str">
            <v>F1B004063</v>
          </cell>
          <cell r="C330" t="str">
            <v>Prasetyadiguna</v>
          </cell>
        </row>
        <row r="331">
          <cell r="B331" t="str">
            <v>F1B004064</v>
          </cell>
          <cell r="C331" t="str">
            <v>Raehani</v>
          </cell>
        </row>
        <row r="332">
          <cell r="B332" t="str">
            <v>F1B004065</v>
          </cell>
          <cell r="C332" t="str">
            <v>Rahmat Setiawan</v>
          </cell>
        </row>
        <row r="333">
          <cell r="B333" t="str">
            <v>F1B004066</v>
          </cell>
          <cell r="C333" t="str">
            <v>Ririn Wismayanti</v>
          </cell>
        </row>
        <row r="334">
          <cell r="B334" t="str">
            <v>F1B004067</v>
          </cell>
          <cell r="C334" t="str">
            <v>Rodia Akbar</v>
          </cell>
        </row>
        <row r="335">
          <cell r="B335" t="str">
            <v>F1B004068</v>
          </cell>
          <cell r="C335" t="str">
            <v>Rosita Wahyuningsih</v>
          </cell>
        </row>
        <row r="336">
          <cell r="B336" t="str">
            <v>F1B004069</v>
          </cell>
          <cell r="C336" t="str">
            <v>S Fathillah</v>
          </cell>
        </row>
        <row r="337">
          <cell r="B337" t="str">
            <v>F1B004070</v>
          </cell>
          <cell r="C337" t="str">
            <v>Satria Utama</v>
          </cell>
        </row>
        <row r="338">
          <cell r="B338" t="str">
            <v>F1B004071</v>
          </cell>
          <cell r="C338" t="str">
            <v>Sri Nugroho Atmojo</v>
          </cell>
        </row>
        <row r="339">
          <cell r="B339" t="str">
            <v>F1B004072</v>
          </cell>
          <cell r="C339" t="str">
            <v>Suhaidi</v>
          </cell>
        </row>
        <row r="340">
          <cell r="B340" t="str">
            <v>F1B004073</v>
          </cell>
          <cell r="C340" t="str">
            <v>Supriadi</v>
          </cell>
        </row>
        <row r="341">
          <cell r="B341" t="str">
            <v>F1B004074</v>
          </cell>
          <cell r="C341" t="str">
            <v>Suriah Ardhiana</v>
          </cell>
        </row>
        <row r="342">
          <cell r="B342" t="str">
            <v>F1B004075</v>
          </cell>
          <cell r="C342" t="str">
            <v>Syafrullah</v>
          </cell>
        </row>
        <row r="343">
          <cell r="B343" t="str">
            <v>F1B004076</v>
          </cell>
          <cell r="C343" t="str">
            <v>Taufikurahman</v>
          </cell>
        </row>
        <row r="344">
          <cell r="B344" t="str">
            <v>F1B004077</v>
          </cell>
          <cell r="C344" t="str">
            <v>Taufiqqurrahman</v>
          </cell>
        </row>
        <row r="345">
          <cell r="B345" t="str">
            <v>F1B004078</v>
          </cell>
          <cell r="C345" t="str">
            <v>Ummu Nur Imamah</v>
          </cell>
        </row>
        <row r="346">
          <cell r="B346" t="str">
            <v>F1B004079</v>
          </cell>
          <cell r="C346" t="str">
            <v>Vivin Dwi Agustin</v>
          </cell>
        </row>
        <row r="347">
          <cell r="B347" t="str">
            <v>F1B004080</v>
          </cell>
          <cell r="C347" t="str">
            <v>Wahyu Ramadhan</v>
          </cell>
        </row>
        <row r="348">
          <cell r="B348" t="str">
            <v>F1B004081</v>
          </cell>
          <cell r="C348" t="str">
            <v>Wersan Agus Saputra</v>
          </cell>
        </row>
        <row r="349">
          <cell r="B349" t="str">
            <v>F1B004082</v>
          </cell>
          <cell r="C349" t="str">
            <v>Wiro Jaswandi Maharja</v>
          </cell>
        </row>
        <row r="350">
          <cell r="B350" t="str">
            <v>F1B004083</v>
          </cell>
          <cell r="C350" t="str">
            <v>Wisnu Widianto Permadi</v>
          </cell>
        </row>
        <row r="351">
          <cell r="B351" t="str">
            <v>F1B004084</v>
          </cell>
          <cell r="C351" t="str">
            <v>Wiwied Putra Perdana</v>
          </cell>
        </row>
        <row r="352">
          <cell r="B352" t="str">
            <v>F1B004085</v>
          </cell>
          <cell r="C352" t="str">
            <v>Yuliana Handayani</v>
          </cell>
        </row>
        <row r="353">
          <cell r="B353" t="str">
            <v>F1B005001</v>
          </cell>
          <cell r="C353" t="str">
            <v>Abi Abdul Sadi</v>
          </cell>
        </row>
        <row r="354">
          <cell r="B354" t="str">
            <v>F1B005002</v>
          </cell>
          <cell r="C354" t="str">
            <v>Aditya Putra</v>
          </cell>
        </row>
        <row r="355">
          <cell r="B355" t="str">
            <v>F1B005003</v>
          </cell>
          <cell r="C355" t="str">
            <v>Agra Ananggadipa</v>
          </cell>
        </row>
        <row r="356">
          <cell r="B356" t="str">
            <v>F1B005004</v>
          </cell>
          <cell r="C356" t="str">
            <v>Akbar Satryantho</v>
          </cell>
        </row>
        <row r="357">
          <cell r="B357" t="str">
            <v>F1B005005</v>
          </cell>
          <cell r="C357" t="str">
            <v>Alpan Hadi</v>
          </cell>
        </row>
        <row r="358">
          <cell r="B358" t="str">
            <v>F1B005006</v>
          </cell>
          <cell r="C358" t="str">
            <v>Andri Irfan</v>
          </cell>
        </row>
        <row r="359">
          <cell r="B359" t="str">
            <v>F1B005007</v>
          </cell>
          <cell r="C359" t="str">
            <v>Ari Dahfid</v>
          </cell>
        </row>
        <row r="360">
          <cell r="B360" t="str">
            <v>F1B005008</v>
          </cell>
          <cell r="C360" t="str">
            <v>Azhari Hasbi</v>
          </cell>
        </row>
        <row r="361">
          <cell r="B361" t="str">
            <v>F1B005009</v>
          </cell>
          <cell r="C361" t="str">
            <v>Baiq Atika Pratiwi Listiani</v>
          </cell>
        </row>
        <row r="362">
          <cell r="B362" t="str">
            <v>F1B005010</v>
          </cell>
          <cell r="C362" t="str">
            <v>Dea Nur Asri</v>
          </cell>
        </row>
        <row r="363">
          <cell r="B363" t="str">
            <v>F1B005011</v>
          </cell>
          <cell r="C363" t="str">
            <v>Dedek Hudayana</v>
          </cell>
        </row>
        <row r="364">
          <cell r="B364" t="str">
            <v>F1B005012</v>
          </cell>
          <cell r="C364" t="str">
            <v>Dewa Putu Puspa</v>
          </cell>
        </row>
        <row r="365">
          <cell r="B365" t="str">
            <v>F1B005013</v>
          </cell>
          <cell r="C365" t="str">
            <v>Donny Adithia</v>
          </cell>
        </row>
        <row r="366">
          <cell r="B366" t="str">
            <v>F1B005014</v>
          </cell>
          <cell r="C366" t="str">
            <v>Elis Baiduri</v>
          </cell>
        </row>
        <row r="367">
          <cell r="B367" t="str">
            <v>F1B005015</v>
          </cell>
          <cell r="C367" t="str">
            <v>Erika Fithriaty</v>
          </cell>
        </row>
        <row r="368">
          <cell r="B368" t="str">
            <v>F1B005016</v>
          </cell>
          <cell r="C368" t="str">
            <v>Faisaludin</v>
          </cell>
        </row>
        <row r="369">
          <cell r="B369" t="str">
            <v>F1B005017</v>
          </cell>
          <cell r="C369" t="str">
            <v>Fithra Mubarak</v>
          </cell>
        </row>
        <row r="370">
          <cell r="B370" t="str">
            <v>F1B005018</v>
          </cell>
          <cell r="C370" t="str">
            <v>Fitria Husniayati</v>
          </cell>
        </row>
        <row r="371">
          <cell r="B371" t="str">
            <v>F1B005019</v>
          </cell>
          <cell r="C371" t="str">
            <v>Fredi Tri Winoto</v>
          </cell>
        </row>
        <row r="372">
          <cell r="B372" t="str">
            <v>F1B005020</v>
          </cell>
          <cell r="C372" t="str">
            <v>Fuad Fauzi Choiruman</v>
          </cell>
        </row>
        <row r="373">
          <cell r="B373" t="str">
            <v>F1B005021</v>
          </cell>
          <cell r="C373" t="str">
            <v>Hardhika Tusan S</v>
          </cell>
        </row>
        <row r="374">
          <cell r="B374" t="str">
            <v>F1B005022</v>
          </cell>
          <cell r="C374" t="str">
            <v>Harunurrasyid</v>
          </cell>
        </row>
        <row r="375">
          <cell r="B375" t="str">
            <v>F1B005023</v>
          </cell>
          <cell r="C375" t="str">
            <v>Humam Balya</v>
          </cell>
        </row>
        <row r="376">
          <cell r="B376" t="str">
            <v>F1B005024</v>
          </cell>
          <cell r="C376" t="str">
            <v>I Dewa Made Ady Indrawan</v>
          </cell>
        </row>
        <row r="377">
          <cell r="B377" t="str">
            <v>F1B005025</v>
          </cell>
          <cell r="C377" t="str">
            <v>I Gde Eka Adnyana</v>
          </cell>
        </row>
        <row r="378">
          <cell r="B378" t="str">
            <v>F1B005026</v>
          </cell>
          <cell r="C378" t="str">
            <v>I Gde Nike W</v>
          </cell>
        </row>
        <row r="379">
          <cell r="B379" t="str">
            <v>F1B005027</v>
          </cell>
          <cell r="C379" t="str">
            <v>I Komang Agus S A P</v>
          </cell>
        </row>
        <row r="380">
          <cell r="B380" t="str">
            <v>F1B005028</v>
          </cell>
          <cell r="C380" t="str">
            <v>I Made Rakendra W</v>
          </cell>
        </row>
        <row r="381">
          <cell r="B381" t="str">
            <v>F1B005029</v>
          </cell>
          <cell r="C381" t="str">
            <v>I Nengah Sumartha Widya</v>
          </cell>
        </row>
        <row r="382">
          <cell r="B382" t="str">
            <v>F1B005030</v>
          </cell>
          <cell r="C382" t="str">
            <v>I Putu Raka Osiana</v>
          </cell>
        </row>
        <row r="383">
          <cell r="B383" t="str">
            <v>F1B005031</v>
          </cell>
          <cell r="C383" t="str">
            <v>Ida Ayu Sutrisni</v>
          </cell>
        </row>
        <row r="384">
          <cell r="B384" t="str">
            <v>F1B005032</v>
          </cell>
          <cell r="C384" t="str">
            <v>Indah Ismaidah</v>
          </cell>
        </row>
        <row r="385">
          <cell r="B385" t="str">
            <v>F1B005033</v>
          </cell>
          <cell r="C385" t="str">
            <v>Kamarudin</v>
          </cell>
        </row>
        <row r="386">
          <cell r="B386" t="str">
            <v>F1B005034</v>
          </cell>
          <cell r="C386" t="str">
            <v>Khobeb Suroyo</v>
          </cell>
        </row>
        <row r="387">
          <cell r="B387" t="str">
            <v>F1B005035</v>
          </cell>
          <cell r="C387" t="str">
            <v>Khomaini</v>
          </cell>
        </row>
        <row r="388">
          <cell r="B388" t="str">
            <v>F1B005036</v>
          </cell>
          <cell r="C388" t="str">
            <v>Komari Yuli A</v>
          </cell>
        </row>
        <row r="389">
          <cell r="B389" t="str">
            <v>F1B005037</v>
          </cell>
          <cell r="C389" t="str">
            <v>L. Habibi Asmarakandi</v>
          </cell>
        </row>
        <row r="390">
          <cell r="B390" t="str">
            <v>F1B005038</v>
          </cell>
          <cell r="C390" t="str">
            <v>Lalu Arwan Darmajaya</v>
          </cell>
        </row>
        <row r="391">
          <cell r="B391" t="str">
            <v>F1B005039</v>
          </cell>
          <cell r="C391" t="str">
            <v>Lalu Betara Padmayuda</v>
          </cell>
        </row>
        <row r="392">
          <cell r="B392" t="str">
            <v>F1B005040</v>
          </cell>
          <cell r="C392" t="str">
            <v>Lalu Darma Kusuma</v>
          </cell>
        </row>
        <row r="393">
          <cell r="B393" t="str">
            <v>F1B005041</v>
          </cell>
          <cell r="C393" t="str">
            <v>M. Khaidir Maulana</v>
          </cell>
        </row>
        <row r="394">
          <cell r="B394" t="str">
            <v>F1B005042</v>
          </cell>
          <cell r="C394" t="str">
            <v>M. Tunggur Suryawan</v>
          </cell>
        </row>
        <row r="395">
          <cell r="B395" t="str">
            <v>F1B005043</v>
          </cell>
          <cell r="C395" t="str">
            <v>M. Syukran Endriawan</v>
          </cell>
        </row>
        <row r="396">
          <cell r="B396" t="str">
            <v>F1B005044</v>
          </cell>
          <cell r="C396" t="str">
            <v>M. Takdir Akbari Putra</v>
          </cell>
        </row>
        <row r="397">
          <cell r="B397" t="str">
            <v>F1B005045</v>
          </cell>
          <cell r="C397" t="str">
            <v>Mira Melinda</v>
          </cell>
        </row>
        <row r="398">
          <cell r="B398" t="str">
            <v>F1B005046</v>
          </cell>
          <cell r="C398" t="str">
            <v>Moh. Fazrin</v>
          </cell>
        </row>
        <row r="399">
          <cell r="B399" t="str">
            <v>F1B005047</v>
          </cell>
          <cell r="C399" t="str">
            <v>Moh. Hery Y</v>
          </cell>
        </row>
        <row r="400">
          <cell r="B400" t="str">
            <v>F1B005048</v>
          </cell>
          <cell r="C400" t="str">
            <v>Muh. Azhari Zulfani</v>
          </cell>
        </row>
        <row r="401">
          <cell r="B401" t="str">
            <v>F1B005049</v>
          </cell>
          <cell r="C401" t="str">
            <v>Muhammad Nuryadin Bs</v>
          </cell>
        </row>
        <row r="402">
          <cell r="B402" t="str">
            <v>F1B005050</v>
          </cell>
          <cell r="C402" t="str">
            <v>Muhammad Reza</v>
          </cell>
        </row>
        <row r="403">
          <cell r="B403" t="str">
            <v>F1B005051</v>
          </cell>
          <cell r="C403" t="str">
            <v>Muhammad Robiulazan</v>
          </cell>
        </row>
        <row r="404">
          <cell r="B404" t="str">
            <v>F1B005052</v>
          </cell>
          <cell r="C404" t="str">
            <v>Muhammad Sahroni</v>
          </cell>
        </row>
        <row r="405">
          <cell r="B405" t="str">
            <v>F1B005053</v>
          </cell>
          <cell r="C405" t="str">
            <v>Muhammad Wahyudi</v>
          </cell>
        </row>
        <row r="406">
          <cell r="B406" t="str">
            <v>F1B005054</v>
          </cell>
          <cell r="C406" t="str">
            <v>Muhammad Yamin</v>
          </cell>
        </row>
        <row r="407">
          <cell r="B407" t="str">
            <v>F1B005055</v>
          </cell>
          <cell r="C407" t="str">
            <v>Muharis</v>
          </cell>
        </row>
        <row r="408">
          <cell r="B408" t="str">
            <v>F1B005056</v>
          </cell>
          <cell r="C408" t="str">
            <v>Muliadin</v>
          </cell>
        </row>
        <row r="409">
          <cell r="B409" t="str">
            <v>F1B005057</v>
          </cell>
          <cell r="C409" t="str">
            <v>Mustamin Aripin</v>
          </cell>
        </row>
        <row r="410">
          <cell r="B410" t="str">
            <v>F1B005058</v>
          </cell>
          <cell r="C410" t="str">
            <v>Ni Nyoman Novita S</v>
          </cell>
        </row>
        <row r="411">
          <cell r="B411" t="str">
            <v>F1B005059</v>
          </cell>
          <cell r="C411" t="str">
            <v>Parlinawati</v>
          </cell>
        </row>
        <row r="412">
          <cell r="B412" t="str">
            <v>F1B005060</v>
          </cell>
          <cell r="C412" t="str">
            <v>Putu Eka Jayanti P</v>
          </cell>
        </row>
        <row r="413">
          <cell r="B413" t="str">
            <v>F1B005061</v>
          </cell>
          <cell r="C413" t="str">
            <v>Rahmatul Jayadi</v>
          </cell>
        </row>
        <row r="414">
          <cell r="B414" t="str">
            <v>F1B005062</v>
          </cell>
          <cell r="C414" t="str">
            <v>Rematomatra Rahmansyah</v>
          </cell>
        </row>
        <row r="415">
          <cell r="B415" t="str">
            <v>F1B005063</v>
          </cell>
          <cell r="C415" t="str">
            <v>Rosihan Musa</v>
          </cell>
        </row>
        <row r="416">
          <cell r="B416" t="str">
            <v>F1B005064</v>
          </cell>
          <cell r="C416" t="str">
            <v>Russinta Irmayanti</v>
          </cell>
        </row>
        <row r="417">
          <cell r="B417" t="str">
            <v>F1B005065</v>
          </cell>
          <cell r="C417" t="str">
            <v>Salman Faris</v>
          </cell>
        </row>
        <row r="418">
          <cell r="B418" t="str">
            <v>F1B005066</v>
          </cell>
          <cell r="C418" t="str">
            <v>Sigid Nugroho</v>
          </cell>
        </row>
        <row r="419">
          <cell r="B419" t="str">
            <v>F1B005067</v>
          </cell>
          <cell r="C419" t="str">
            <v>Siswadi</v>
          </cell>
        </row>
        <row r="420">
          <cell r="B420" t="str">
            <v>F1B005068</v>
          </cell>
          <cell r="C420" t="str">
            <v>Siti Septi</v>
          </cell>
        </row>
        <row r="421">
          <cell r="B421" t="str">
            <v>F1B005069</v>
          </cell>
          <cell r="C421" t="str">
            <v>Sofyan Jaya</v>
          </cell>
        </row>
        <row r="422">
          <cell r="B422" t="str">
            <v>F1B005070</v>
          </cell>
          <cell r="C422" t="str">
            <v>Sri Kurniawati</v>
          </cell>
        </row>
        <row r="423">
          <cell r="B423" t="str">
            <v>F1B005071</v>
          </cell>
          <cell r="C423" t="str">
            <v>Supandi</v>
          </cell>
        </row>
        <row r="424">
          <cell r="B424" t="str">
            <v>F1B005072</v>
          </cell>
          <cell r="C424" t="str">
            <v>Syarif Zulhidayah</v>
          </cell>
        </row>
        <row r="425">
          <cell r="B425" t="str">
            <v>F1B005073</v>
          </cell>
          <cell r="C425" t="str">
            <v>Tantyo Arfianto</v>
          </cell>
        </row>
        <row r="426">
          <cell r="B426" t="str">
            <v>F1B005074</v>
          </cell>
          <cell r="C426" t="str">
            <v>Taufan Timur</v>
          </cell>
        </row>
        <row r="427">
          <cell r="B427" t="str">
            <v>F1B005075</v>
          </cell>
          <cell r="C427" t="str">
            <v>Titi Andriani</v>
          </cell>
        </row>
        <row r="428">
          <cell r="B428" t="str">
            <v>F1B005076</v>
          </cell>
          <cell r="C428" t="str">
            <v>Ujang Permana</v>
          </cell>
        </row>
        <row r="429">
          <cell r="B429" t="str">
            <v>F1B005077</v>
          </cell>
          <cell r="C429" t="str">
            <v>Yohanes Adolf A N</v>
          </cell>
        </row>
        <row r="430">
          <cell r="B430" t="str">
            <v>F1B005078</v>
          </cell>
          <cell r="C430" t="str">
            <v>Yufi Febrihadi</v>
          </cell>
        </row>
        <row r="431">
          <cell r="B431" t="str">
            <v>F1B005079</v>
          </cell>
          <cell r="C431" t="str">
            <v>Zafitri Purkandi</v>
          </cell>
        </row>
        <row r="432">
          <cell r="B432" t="str">
            <v>F1B006001</v>
          </cell>
          <cell r="C432" t="str">
            <v>Abdul Kadir</v>
          </cell>
        </row>
        <row r="433">
          <cell r="B433" t="str">
            <v>F1B006002</v>
          </cell>
          <cell r="C433" t="str">
            <v>Abdul Ra'Uf Alfansani</v>
          </cell>
        </row>
        <row r="434">
          <cell r="B434" t="str">
            <v>F1B006003</v>
          </cell>
          <cell r="C434" t="str">
            <v>Ady Suharyanto</v>
          </cell>
        </row>
        <row r="435">
          <cell r="B435" t="str">
            <v>F1B006004</v>
          </cell>
          <cell r="C435" t="str">
            <v>Agung Surya Wiguna</v>
          </cell>
        </row>
        <row r="436">
          <cell r="B436" t="str">
            <v>F1B006005</v>
          </cell>
          <cell r="C436" t="str">
            <v>Ahmad Azhari</v>
          </cell>
        </row>
        <row r="437">
          <cell r="B437" t="str">
            <v>F1B006006</v>
          </cell>
          <cell r="C437" t="str">
            <v>Akbar Juliansyah</v>
          </cell>
        </row>
        <row r="438">
          <cell r="B438" t="str">
            <v>F1B006007</v>
          </cell>
          <cell r="C438" t="str">
            <v>Akhmad Ardiansyah</v>
          </cell>
        </row>
        <row r="439">
          <cell r="B439" t="str">
            <v>F1B006008</v>
          </cell>
          <cell r="C439" t="str">
            <v>Amir Hasanudin Fauzi</v>
          </cell>
        </row>
        <row r="440">
          <cell r="B440" t="str">
            <v>F1B006009</v>
          </cell>
          <cell r="C440" t="str">
            <v>Ana Asyikur Rohmani</v>
          </cell>
        </row>
        <row r="441">
          <cell r="B441" t="str">
            <v>F1B006010</v>
          </cell>
          <cell r="C441" t="str">
            <v>Ariadi Utomo</v>
          </cell>
        </row>
        <row r="442">
          <cell r="B442" t="str">
            <v>F1B006011</v>
          </cell>
          <cell r="C442" t="str">
            <v>Ariyan Nurrahman</v>
          </cell>
        </row>
        <row r="443">
          <cell r="B443" t="str">
            <v>F1B006012</v>
          </cell>
          <cell r="C443" t="str">
            <v>Arya Bangbang Sastra G.</v>
          </cell>
        </row>
        <row r="444">
          <cell r="B444" t="str">
            <v>F1B006013</v>
          </cell>
          <cell r="C444" t="str">
            <v>Bagus Hariangga P.K.</v>
          </cell>
        </row>
        <row r="445">
          <cell r="B445" t="str">
            <v>F1B006014</v>
          </cell>
          <cell r="C445" t="str">
            <v>Balges Hamdani</v>
          </cell>
        </row>
        <row r="446">
          <cell r="B446" t="str">
            <v>F1B006015</v>
          </cell>
          <cell r="C446" t="str">
            <v>Das Rizal</v>
          </cell>
        </row>
        <row r="447">
          <cell r="B447" t="str">
            <v>F1B006016</v>
          </cell>
          <cell r="C447" t="str">
            <v>Denny Suarna Utama</v>
          </cell>
        </row>
        <row r="448">
          <cell r="B448" t="str">
            <v>F1B006017</v>
          </cell>
          <cell r="C448" t="str">
            <v>Deny Wardi Kurniawan</v>
          </cell>
        </row>
        <row r="449">
          <cell r="B449" t="str">
            <v>F1B006018</v>
          </cell>
          <cell r="C449" t="str">
            <v>Devy Jayantri Unggari</v>
          </cell>
        </row>
        <row r="450">
          <cell r="B450" t="str">
            <v>F1B006019</v>
          </cell>
          <cell r="C450" t="str">
            <v>Dhimas Budi Pratama</v>
          </cell>
        </row>
        <row r="451">
          <cell r="B451" t="str">
            <v>F1B006020</v>
          </cell>
          <cell r="C451" t="str">
            <v>Dwi Agussusanti F.</v>
          </cell>
        </row>
        <row r="452">
          <cell r="B452" t="str">
            <v>F1B006021</v>
          </cell>
          <cell r="C452" t="str">
            <v>En Mahsyar</v>
          </cell>
        </row>
        <row r="453">
          <cell r="B453" t="str">
            <v>F1B006022</v>
          </cell>
          <cell r="C453" t="str">
            <v>Eva Rosdiana Dewi</v>
          </cell>
        </row>
        <row r="454">
          <cell r="B454" t="str">
            <v>F1B006023</v>
          </cell>
          <cell r="C454" t="str">
            <v>Farchan Radyansah</v>
          </cell>
        </row>
        <row r="455">
          <cell r="B455" t="str">
            <v>F1B006024</v>
          </cell>
          <cell r="C455" t="str">
            <v>Fetty Nursofy Ristianty</v>
          </cell>
        </row>
        <row r="456">
          <cell r="B456" t="str">
            <v>F1B006025</v>
          </cell>
          <cell r="C456" t="str">
            <v>Firman Adidaya</v>
          </cell>
        </row>
        <row r="457">
          <cell r="B457" t="str">
            <v>F1B006026</v>
          </cell>
          <cell r="C457" t="str">
            <v>Gede Hendy Hardiana</v>
          </cell>
        </row>
        <row r="458">
          <cell r="B458" t="str">
            <v>F1B006027</v>
          </cell>
          <cell r="C458" t="str">
            <v>Gst. Bgs. Surya Dharma Wibawa</v>
          </cell>
        </row>
        <row r="459">
          <cell r="B459" t="str">
            <v>F1B006028</v>
          </cell>
          <cell r="C459" t="str">
            <v>Haerul Isnadi</v>
          </cell>
        </row>
        <row r="460">
          <cell r="B460" t="str">
            <v>F1B006029</v>
          </cell>
          <cell r="C460" t="str">
            <v>Hendro Satriadi</v>
          </cell>
        </row>
        <row r="461">
          <cell r="B461" t="str">
            <v>F1B006030</v>
          </cell>
          <cell r="C461" t="str">
            <v>Henry Sayyidiman</v>
          </cell>
        </row>
        <row r="462">
          <cell r="B462" t="str">
            <v>F1B006031</v>
          </cell>
          <cell r="C462" t="str">
            <v>Herman Sofyan</v>
          </cell>
        </row>
        <row r="463">
          <cell r="B463" t="str">
            <v>F1B006032</v>
          </cell>
          <cell r="C463" t="str">
            <v>Hidayati Vitria Ningsih</v>
          </cell>
        </row>
        <row r="464">
          <cell r="B464" t="str">
            <v>F1B006033</v>
          </cell>
          <cell r="C464" t="str">
            <v>I Gusti Agung Ary Suardana</v>
          </cell>
        </row>
        <row r="465">
          <cell r="B465" t="str">
            <v>F1B006034</v>
          </cell>
          <cell r="C465" t="str">
            <v>I Gusti Ayu Ita Kusmira</v>
          </cell>
        </row>
        <row r="466">
          <cell r="B466" t="str">
            <v>F1B006035</v>
          </cell>
          <cell r="C466" t="str">
            <v>I Nyoman Gede Aryarta</v>
          </cell>
        </row>
        <row r="467">
          <cell r="B467" t="str">
            <v>F1B006036</v>
          </cell>
          <cell r="C467" t="str">
            <v>I Wyn Eka Rudytha Harimbawa</v>
          </cell>
        </row>
        <row r="468">
          <cell r="B468" t="str">
            <v>F1B006037</v>
          </cell>
          <cell r="C468" t="str">
            <v>Ibnu Shina</v>
          </cell>
        </row>
        <row r="469">
          <cell r="B469" t="str">
            <v>F1B006038</v>
          </cell>
          <cell r="C469" t="str">
            <v>Idkham Affandi</v>
          </cell>
        </row>
        <row r="470">
          <cell r="B470" t="str">
            <v>F1B006039</v>
          </cell>
          <cell r="C470" t="str">
            <v>Ilmayati</v>
          </cell>
        </row>
        <row r="471">
          <cell r="B471" t="str">
            <v>F1B006040</v>
          </cell>
          <cell r="C471" t="str">
            <v>Imam Hermawan</v>
          </cell>
        </row>
        <row r="472">
          <cell r="B472" t="str">
            <v>F1B006041</v>
          </cell>
          <cell r="C472" t="str">
            <v>Indra Darmawan</v>
          </cell>
        </row>
        <row r="473">
          <cell r="B473" t="str">
            <v>F1B006042</v>
          </cell>
          <cell r="C473" t="str">
            <v>Isnu Handibrata Eko Putra</v>
          </cell>
        </row>
        <row r="474">
          <cell r="B474" t="str">
            <v>F1B006043</v>
          </cell>
          <cell r="C474" t="str">
            <v>I Wayan Agus Sudharma</v>
          </cell>
        </row>
        <row r="475">
          <cell r="B475" t="str">
            <v>F1B006044</v>
          </cell>
          <cell r="C475" t="str">
            <v>Kenyya Venaringan De Side</v>
          </cell>
        </row>
        <row r="476">
          <cell r="B476" t="str">
            <v>F1B006045</v>
          </cell>
          <cell r="C476" t="str">
            <v>Lalu M. Nanang Magadi</v>
          </cell>
        </row>
        <row r="477">
          <cell r="B477" t="str">
            <v>F1B006046</v>
          </cell>
          <cell r="C477" t="str">
            <v>Lalu Ary Rizki R.</v>
          </cell>
        </row>
        <row r="478">
          <cell r="B478" t="str">
            <v>F1B006047</v>
          </cell>
          <cell r="C478" t="str">
            <v>Lalu Hendra Chrisma</v>
          </cell>
        </row>
        <row r="479">
          <cell r="B479" t="str">
            <v>F1B006048</v>
          </cell>
          <cell r="C479" t="str">
            <v>L. Satrya Atma Winata</v>
          </cell>
        </row>
        <row r="480">
          <cell r="B480" t="str">
            <v>F1B006049</v>
          </cell>
          <cell r="C480" t="str">
            <v>Linda Rahmawati S.</v>
          </cell>
        </row>
        <row r="481">
          <cell r="B481" t="str">
            <v>F1B006050</v>
          </cell>
          <cell r="C481" t="str">
            <v>M. Ghazali</v>
          </cell>
        </row>
        <row r="482">
          <cell r="B482" t="str">
            <v>F1B006051</v>
          </cell>
          <cell r="C482" t="str">
            <v>M. Ibrahim Iqbal.</v>
          </cell>
        </row>
        <row r="483">
          <cell r="B483" t="str">
            <v>F1B006052</v>
          </cell>
          <cell r="C483" t="str">
            <v>M. Marjan Basri</v>
          </cell>
        </row>
        <row r="484">
          <cell r="B484" t="str">
            <v>F1B006053</v>
          </cell>
          <cell r="C484" t="str">
            <v>M. Mizan Asrori</v>
          </cell>
        </row>
        <row r="485">
          <cell r="B485" t="str">
            <v>F1B006054</v>
          </cell>
          <cell r="C485" t="str">
            <v>M. Septiadi Rangga Permana</v>
          </cell>
        </row>
        <row r="486">
          <cell r="B486" t="str">
            <v>F1B006055</v>
          </cell>
          <cell r="C486" t="str">
            <v>M. Trisna Abung Z.</v>
          </cell>
        </row>
        <row r="487">
          <cell r="B487" t="str">
            <v>F1B006056</v>
          </cell>
          <cell r="C487" t="str">
            <v>Mardiyah Hidayati</v>
          </cell>
        </row>
        <row r="488">
          <cell r="B488" t="str">
            <v>F1B006057</v>
          </cell>
          <cell r="C488" t="str">
            <v>Maulana Suriakin</v>
          </cell>
        </row>
        <row r="489">
          <cell r="B489" t="str">
            <v>F1B006058</v>
          </cell>
          <cell r="C489" t="str">
            <v>M. Riza Rizky</v>
          </cell>
        </row>
        <row r="490">
          <cell r="B490" t="str">
            <v>F1B006059</v>
          </cell>
          <cell r="C490" t="str">
            <v>Mohamad Isywan</v>
          </cell>
        </row>
        <row r="491">
          <cell r="B491" t="str">
            <v>F1B006060</v>
          </cell>
          <cell r="C491" t="str">
            <v>Muhamad Adi Tofan</v>
          </cell>
        </row>
        <row r="492">
          <cell r="B492" t="str">
            <v>F1B006061</v>
          </cell>
          <cell r="C492" t="str">
            <v>Muhammad Rohmadanyah</v>
          </cell>
        </row>
        <row r="493">
          <cell r="B493" t="str">
            <v>F1B006062</v>
          </cell>
          <cell r="C493" t="str">
            <v>M. Tontowi Jauhari</v>
          </cell>
        </row>
        <row r="494">
          <cell r="B494" t="str">
            <v>F1B006063</v>
          </cell>
          <cell r="C494" t="str">
            <v>Nasrullah</v>
          </cell>
        </row>
        <row r="495">
          <cell r="B495" t="str">
            <v>F1B006064</v>
          </cell>
          <cell r="C495" t="str">
            <v>Ni Nym. Komala Pradini</v>
          </cell>
        </row>
        <row r="496">
          <cell r="B496" t="str">
            <v>F1B006065</v>
          </cell>
          <cell r="C496" t="str">
            <v>Nina Suhari</v>
          </cell>
        </row>
        <row r="497">
          <cell r="B497" t="str">
            <v>F1B006066</v>
          </cell>
          <cell r="C497" t="str">
            <v>Nyoman Esa Saradharma</v>
          </cell>
        </row>
        <row r="498">
          <cell r="B498" t="str">
            <v>F1B006067</v>
          </cell>
          <cell r="C498" t="str">
            <v>Patria Jaka Kusuma</v>
          </cell>
        </row>
        <row r="499">
          <cell r="B499" t="str">
            <v>F1B006068</v>
          </cell>
          <cell r="C499" t="str">
            <v>Rany Zuriatna Utami</v>
          </cell>
        </row>
        <row r="500">
          <cell r="B500" t="str">
            <v>F1B006069</v>
          </cell>
          <cell r="C500" t="str">
            <v>Rio Hadi Widodo</v>
          </cell>
        </row>
        <row r="501">
          <cell r="B501" t="str">
            <v>F1B006070</v>
          </cell>
          <cell r="C501" t="str">
            <v>Ririn Bhardiasyah</v>
          </cell>
        </row>
        <row r="502">
          <cell r="B502" t="str">
            <v>F1B006071</v>
          </cell>
          <cell r="C502" t="str">
            <v>Risang Prayekti</v>
          </cell>
        </row>
        <row r="503">
          <cell r="B503" t="str">
            <v>F1B006072</v>
          </cell>
          <cell r="C503" t="str">
            <v>Rita Dewi Sukmawati S.</v>
          </cell>
        </row>
        <row r="504">
          <cell r="B504" t="str">
            <v>F1B006073</v>
          </cell>
          <cell r="C504" t="str">
            <v>Rosiawan</v>
          </cell>
        </row>
        <row r="505">
          <cell r="B505" t="str">
            <v>F1B006074</v>
          </cell>
          <cell r="C505" t="str">
            <v>R. R. Dwie Rosmiyati</v>
          </cell>
        </row>
        <row r="506">
          <cell r="B506" t="str">
            <v>F1B006075</v>
          </cell>
          <cell r="C506" t="str">
            <v>Salimyul Pathurrahmah</v>
          </cell>
        </row>
        <row r="507">
          <cell r="B507" t="str">
            <v>F1B006076</v>
          </cell>
          <cell r="C507" t="str">
            <v>Shinta Primasari</v>
          </cell>
        </row>
        <row r="508">
          <cell r="B508" t="str">
            <v>F1B006077</v>
          </cell>
          <cell r="C508" t="str">
            <v>Sumiati</v>
          </cell>
        </row>
        <row r="509">
          <cell r="B509" t="str">
            <v>F1B006078</v>
          </cell>
          <cell r="C509" t="str">
            <v>Suwandi Jaya Pratama</v>
          </cell>
        </row>
        <row r="510">
          <cell r="B510" t="str">
            <v>F1B006079</v>
          </cell>
          <cell r="C510" t="str">
            <v>Syamsurya Haruna A. B</v>
          </cell>
        </row>
        <row r="511">
          <cell r="B511" t="str">
            <v>F1B006080</v>
          </cell>
          <cell r="C511" t="str">
            <v>Syamsurrijal</v>
          </cell>
        </row>
        <row r="512">
          <cell r="B512" t="str">
            <v>F1B006081</v>
          </cell>
          <cell r="C512" t="str">
            <v>Thendriani Yastenti</v>
          </cell>
        </row>
        <row r="513">
          <cell r="B513" t="str">
            <v>F1B006082</v>
          </cell>
          <cell r="C513" t="str">
            <v>Titik Kurnia Rahman</v>
          </cell>
        </row>
        <row r="514">
          <cell r="B514" t="str">
            <v>F1B006083</v>
          </cell>
          <cell r="C514" t="str">
            <v>Trie Adriany Sofiana</v>
          </cell>
        </row>
        <row r="515">
          <cell r="B515" t="str">
            <v>F1B006084</v>
          </cell>
          <cell r="C515" t="str">
            <v>Yoga Wiguna Pratama</v>
          </cell>
        </row>
        <row r="516">
          <cell r="B516" t="str">
            <v>F1B006085</v>
          </cell>
          <cell r="C516" t="str">
            <v>Zulkarnaen</v>
          </cell>
        </row>
        <row r="517">
          <cell r="B517" t="str">
            <v>F1B007001</v>
          </cell>
          <cell r="C517" t="str">
            <v>Ade Hendra Saputra</v>
          </cell>
        </row>
        <row r="518">
          <cell r="B518" t="str">
            <v>F1B007002</v>
          </cell>
          <cell r="C518" t="str">
            <v>Agus Eka Juniartha</v>
          </cell>
        </row>
        <row r="519">
          <cell r="B519" t="str">
            <v>F1B007003</v>
          </cell>
          <cell r="C519" t="str">
            <v>Agus Fathurrahman</v>
          </cell>
        </row>
        <row r="520">
          <cell r="B520" t="str">
            <v>F1B007004</v>
          </cell>
          <cell r="C520" t="str">
            <v>Agus Hermanto</v>
          </cell>
        </row>
        <row r="521">
          <cell r="B521" t="str">
            <v>F1B007005</v>
          </cell>
          <cell r="C521" t="str">
            <v>Ahmad Juaini</v>
          </cell>
        </row>
        <row r="522">
          <cell r="B522" t="str">
            <v>F1B007006</v>
          </cell>
          <cell r="C522" t="str">
            <v>Ahmad Yusri Amry</v>
          </cell>
        </row>
        <row r="523">
          <cell r="B523" t="str">
            <v>F1B007007</v>
          </cell>
          <cell r="C523" t="str">
            <v>Aldy Kusdianto</v>
          </cell>
        </row>
        <row r="524">
          <cell r="B524" t="str">
            <v>F1B007008</v>
          </cell>
          <cell r="C524" t="str">
            <v>Alfian Nugraha</v>
          </cell>
        </row>
        <row r="525">
          <cell r="B525" t="str">
            <v>F1B007009</v>
          </cell>
          <cell r="C525" t="str">
            <v>Annas Rahma Fath</v>
          </cell>
        </row>
        <row r="526">
          <cell r="B526" t="str">
            <v>F1B007010</v>
          </cell>
          <cell r="C526" t="str">
            <v>Arief Mulyawan</v>
          </cell>
        </row>
        <row r="527">
          <cell r="B527" t="str">
            <v>F1B007011</v>
          </cell>
          <cell r="C527" t="str">
            <v>Arizal Dwiantara</v>
          </cell>
        </row>
        <row r="528">
          <cell r="B528" t="str">
            <v>F1B007012</v>
          </cell>
          <cell r="C528" t="str">
            <v>Beni Haerul Jalil</v>
          </cell>
        </row>
        <row r="529">
          <cell r="B529" t="str">
            <v>F1B007013</v>
          </cell>
          <cell r="C529" t="str">
            <v>Cancer Devartha</v>
          </cell>
        </row>
        <row r="530">
          <cell r="B530" t="str">
            <v>F1B007014</v>
          </cell>
          <cell r="C530" t="str">
            <v>Dede Setiawan</v>
          </cell>
        </row>
        <row r="531">
          <cell r="B531" t="str">
            <v>F1B007015</v>
          </cell>
          <cell r="C531" t="str">
            <v>Dian Kosasih</v>
          </cell>
        </row>
        <row r="532">
          <cell r="B532" t="str">
            <v>F1B007016</v>
          </cell>
          <cell r="C532" t="str">
            <v>Diman Gusriansya</v>
          </cell>
        </row>
        <row r="533">
          <cell r="B533" t="str">
            <v>F1B007017</v>
          </cell>
          <cell r="C533" t="str">
            <v>Dwi Pandu Santoso</v>
          </cell>
        </row>
        <row r="534">
          <cell r="B534" t="str">
            <v>F1B007018</v>
          </cell>
          <cell r="C534" t="str">
            <v>Erfan Wiranata</v>
          </cell>
        </row>
        <row r="535">
          <cell r="B535" t="str">
            <v>F1B007019</v>
          </cell>
          <cell r="C535" t="str">
            <v>Erma Suryani</v>
          </cell>
        </row>
        <row r="536">
          <cell r="B536" t="str">
            <v>F1B007020</v>
          </cell>
          <cell r="C536" t="str">
            <v>Farid Fadillah</v>
          </cell>
        </row>
        <row r="537">
          <cell r="B537" t="str">
            <v>F1B007021</v>
          </cell>
          <cell r="C537" t="str">
            <v>Feni Satria Ningsih</v>
          </cell>
        </row>
        <row r="538">
          <cell r="B538" t="str">
            <v>F1B007022</v>
          </cell>
          <cell r="C538" t="str">
            <v>Ferly Yunas</v>
          </cell>
        </row>
        <row r="539">
          <cell r="B539" t="str">
            <v>F1B007023</v>
          </cell>
          <cell r="C539" t="str">
            <v>Finta Firga S Rayes</v>
          </cell>
        </row>
        <row r="540">
          <cell r="B540" t="str">
            <v>F1B007024</v>
          </cell>
          <cell r="C540" t="str">
            <v>Gilang Gumilang A P</v>
          </cell>
        </row>
        <row r="541">
          <cell r="B541" t="str">
            <v>F1B007025</v>
          </cell>
          <cell r="C541" t="str">
            <v>Gunawan M Idris</v>
          </cell>
        </row>
        <row r="542">
          <cell r="B542" t="str">
            <v>F1B007026</v>
          </cell>
          <cell r="C542" t="str">
            <v>Hamdan Hari</v>
          </cell>
        </row>
        <row r="543">
          <cell r="B543" t="str">
            <v>F1B007027</v>
          </cell>
          <cell r="C543" t="str">
            <v>Hazinatul Asror</v>
          </cell>
        </row>
        <row r="544">
          <cell r="B544" t="str">
            <v>F1B007028</v>
          </cell>
          <cell r="C544" t="str">
            <v>Hermin Wahyuningsih</v>
          </cell>
        </row>
        <row r="545">
          <cell r="B545" t="str">
            <v>F1B007029</v>
          </cell>
          <cell r="C545" t="str">
            <v>I Gede Adi Gunawan</v>
          </cell>
        </row>
        <row r="546">
          <cell r="B546" t="str">
            <v>F1B007030</v>
          </cell>
          <cell r="C546" t="str">
            <v>I Made Ariana Ningga</v>
          </cell>
        </row>
        <row r="547">
          <cell r="B547" t="str">
            <v>F1B007031</v>
          </cell>
          <cell r="C547" t="str">
            <v>I Made Saputra Adiya</v>
          </cell>
        </row>
        <row r="548">
          <cell r="B548" t="str">
            <v>F1B007032</v>
          </cell>
          <cell r="C548" t="str">
            <v>Ida Bgs Anggara W</v>
          </cell>
        </row>
        <row r="549">
          <cell r="B549" t="str">
            <v>F1B007033</v>
          </cell>
          <cell r="C549" t="str">
            <v>I Gusti Agung Bagus S</v>
          </cell>
        </row>
        <row r="550">
          <cell r="B550" t="str">
            <v>F1B007034</v>
          </cell>
          <cell r="C550" t="str">
            <v>I Gusti Bagus Eryk S</v>
          </cell>
        </row>
        <row r="551">
          <cell r="B551" t="str">
            <v>F1B007035</v>
          </cell>
          <cell r="C551" t="str">
            <v>Ilhamuddin</v>
          </cell>
        </row>
        <row r="552">
          <cell r="B552" t="str">
            <v>F1B007036</v>
          </cell>
          <cell r="C552" t="str">
            <v>I Nyoman Tri Santiana</v>
          </cell>
        </row>
        <row r="553">
          <cell r="B553" t="str">
            <v>F1B007037</v>
          </cell>
          <cell r="C553" t="str">
            <v>Irfan Januarianto</v>
          </cell>
        </row>
        <row r="554">
          <cell r="B554" t="str">
            <v>F1B007038</v>
          </cell>
          <cell r="C554" t="str">
            <v>Iwan Kurnia Setiawan</v>
          </cell>
        </row>
        <row r="555">
          <cell r="B555" t="str">
            <v>F1B007039</v>
          </cell>
          <cell r="C555" t="str">
            <v>Jaka Edy Saputra</v>
          </cell>
        </row>
        <row r="556">
          <cell r="B556" t="str">
            <v>F1B007040</v>
          </cell>
          <cell r="C556" t="str">
            <v>Jaka Samudra</v>
          </cell>
        </row>
        <row r="557">
          <cell r="B557" t="str">
            <v>F1B007041</v>
          </cell>
          <cell r="C557" t="str">
            <v>Jan Arismawati</v>
          </cell>
        </row>
        <row r="558">
          <cell r="B558" t="str">
            <v>F1B007042</v>
          </cell>
          <cell r="C558" t="str">
            <v>Jonata Purba</v>
          </cell>
        </row>
        <row r="559">
          <cell r="B559" t="str">
            <v>F1B007043</v>
          </cell>
          <cell r="C559" t="str">
            <v>Juraiddin</v>
          </cell>
        </row>
        <row r="560">
          <cell r="B560" t="str">
            <v>F1B007044</v>
          </cell>
          <cell r="C560" t="str">
            <v>Kabul Budi Artawan</v>
          </cell>
        </row>
        <row r="561">
          <cell r="B561" t="str">
            <v>F1B007045</v>
          </cell>
          <cell r="C561" t="str">
            <v>Lalu Fauzi S</v>
          </cell>
        </row>
        <row r="562">
          <cell r="B562" t="str">
            <v>F1B007046</v>
          </cell>
          <cell r="C562" t="str">
            <v>M Hajrin Hendra Y</v>
          </cell>
        </row>
        <row r="563">
          <cell r="B563" t="str">
            <v>F1B007047</v>
          </cell>
          <cell r="C563" t="str">
            <v>M Umar Zubayyin</v>
          </cell>
        </row>
        <row r="564">
          <cell r="B564" t="str">
            <v>F1B007048</v>
          </cell>
          <cell r="C564" t="str">
            <v>Maman Suryawan</v>
          </cell>
        </row>
        <row r="565">
          <cell r="B565" t="str">
            <v>F1B007049</v>
          </cell>
          <cell r="C565" t="str">
            <v>Mami Faujiah</v>
          </cell>
        </row>
        <row r="566">
          <cell r="B566" t="str">
            <v>F1B007050</v>
          </cell>
          <cell r="C566" t="str">
            <v>Marwan Nulhakam</v>
          </cell>
        </row>
        <row r="567">
          <cell r="B567" t="str">
            <v>F1B007051</v>
          </cell>
          <cell r="C567" t="str">
            <v>Maswan</v>
          </cell>
        </row>
        <row r="568">
          <cell r="B568" t="str">
            <v>F1B007052</v>
          </cell>
          <cell r="C568" t="str">
            <v>Mizar Febrian</v>
          </cell>
        </row>
        <row r="569">
          <cell r="B569" t="str">
            <v>F1B007053</v>
          </cell>
          <cell r="C569" t="str">
            <v>Mohammad Sabri</v>
          </cell>
        </row>
        <row r="570">
          <cell r="B570" t="str">
            <v>F1B007054</v>
          </cell>
          <cell r="C570" t="str">
            <v>Muh. Rifqi Hadi</v>
          </cell>
        </row>
        <row r="571">
          <cell r="B571" t="str">
            <v>F1B007055</v>
          </cell>
          <cell r="C571" t="str">
            <v>Muhamad Paezal Nasri</v>
          </cell>
        </row>
        <row r="572">
          <cell r="B572" t="str">
            <v>F1B007056</v>
          </cell>
          <cell r="C572" t="str">
            <v>Muhammad Fitrah</v>
          </cell>
        </row>
        <row r="573">
          <cell r="B573" t="str">
            <v>F1B007057</v>
          </cell>
          <cell r="C573" t="str">
            <v>Muhammad Mumtaz</v>
          </cell>
        </row>
        <row r="574">
          <cell r="B574" t="str">
            <v>F1B007058</v>
          </cell>
          <cell r="C574" t="str">
            <v>Murdiansyah</v>
          </cell>
        </row>
        <row r="575">
          <cell r="B575" t="str">
            <v>F1B007059</v>
          </cell>
          <cell r="C575" t="str">
            <v>Muh. Triguna Wibawa</v>
          </cell>
        </row>
        <row r="576">
          <cell r="B576" t="str">
            <v>F1B007060</v>
          </cell>
          <cell r="C576" t="str">
            <v>Nawir One Taufik</v>
          </cell>
        </row>
        <row r="577">
          <cell r="B577" t="str">
            <v>F1B007061</v>
          </cell>
          <cell r="C577" t="str">
            <v>Ni Nyoman Sulendri</v>
          </cell>
        </row>
        <row r="578">
          <cell r="B578" t="str">
            <v>F1B007062</v>
          </cell>
          <cell r="C578" t="str">
            <v>Novia Rizki Amalia</v>
          </cell>
        </row>
        <row r="579">
          <cell r="B579" t="str">
            <v>F1B007063</v>
          </cell>
          <cell r="C579" t="str">
            <v>Rana Yudistira Priya</v>
          </cell>
        </row>
        <row r="580">
          <cell r="B580" t="str">
            <v>F1B007064</v>
          </cell>
          <cell r="C580" t="str">
            <v>Reza Harlan</v>
          </cell>
        </row>
        <row r="581">
          <cell r="B581" t="str">
            <v>F1B007065</v>
          </cell>
          <cell r="C581" t="str">
            <v>Reza Rachmadani Fajrin</v>
          </cell>
        </row>
        <row r="582">
          <cell r="B582" t="str">
            <v>F1B007066</v>
          </cell>
          <cell r="C582" t="str">
            <v>Riska Permana Hikmah</v>
          </cell>
        </row>
        <row r="583">
          <cell r="B583" t="str">
            <v>F1B007067</v>
          </cell>
          <cell r="C583" t="str">
            <v>Romdhany Irawan</v>
          </cell>
        </row>
        <row r="584">
          <cell r="B584" t="str">
            <v>F1B007068</v>
          </cell>
          <cell r="C584" t="str">
            <v>Romi Muhendrawan</v>
          </cell>
        </row>
        <row r="585">
          <cell r="B585" t="str">
            <v>F1B007069</v>
          </cell>
          <cell r="C585" t="str">
            <v>Rosidi</v>
          </cell>
        </row>
        <row r="586">
          <cell r="B586" t="str">
            <v>F1B007070</v>
          </cell>
          <cell r="C586" t="str">
            <v>Ryan Pratama</v>
          </cell>
        </row>
        <row r="587">
          <cell r="B587" t="str">
            <v>F1B007071</v>
          </cell>
          <cell r="C587" t="str">
            <v>Safrijal Lutfi Rajak</v>
          </cell>
        </row>
        <row r="588">
          <cell r="B588" t="str">
            <v>F1B007072</v>
          </cell>
          <cell r="C588" t="str">
            <v>Septia Haryani</v>
          </cell>
        </row>
        <row r="589">
          <cell r="B589" t="str">
            <v>F1B007073</v>
          </cell>
          <cell r="C589" t="str">
            <v>Sigit Hari Pranoto</v>
          </cell>
        </row>
        <row r="590">
          <cell r="B590" t="str">
            <v>F1B007074</v>
          </cell>
          <cell r="C590" t="str">
            <v>Singgih Herjuno Jati</v>
          </cell>
        </row>
        <row r="591">
          <cell r="B591" t="str">
            <v>F1B007075</v>
          </cell>
          <cell r="C591" t="str">
            <v>Sofyan Hadi Ahmad</v>
          </cell>
        </row>
        <row r="592">
          <cell r="B592" t="str">
            <v>F1B007076</v>
          </cell>
          <cell r="C592" t="str">
            <v>Sony Syawaliansyah</v>
          </cell>
        </row>
        <row r="593">
          <cell r="B593" t="str">
            <v>F1B007077</v>
          </cell>
          <cell r="C593" t="str">
            <v>Su'Adah</v>
          </cell>
        </row>
        <row r="594">
          <cell r="B594" t="str">
            <v>F1B007078</v>
          </cell>
          <cell r="C594" t="str">
            <v>Suharsono</v>
          </cell>
        </row>
        <row r="595">
          <cell r="B595" t="str">
            <v>F1B007079</v>
          </cell>
          <cell r="C595" t="str">
            <v>Syaeful Bahri</v>
          </cell>
        </row>
        <row r="596">
          <cell r="B596" t="str">
            <v>F1B007080</v>
          </cell>
          <cell r="C596" t="str">
            <v>Syahrul Mubarak</v>
          </cell>
        </row>
        <row r="597">
          <cell r="B597" t="str">
            <v>F1B007081</v>
          </cell>
          <cell r="C597" t="str">
            <v>Syamsurizal</v>
          </cell>
        </row>
        <row r="598">
          <cell r="B598" t="str">
            <v>F1B007082</v>
          </cell>
          <cell r="C598" t="str">
            <v>Taufik Kurrahman</v>
          </cell>
        </row>
        <row r="599">
          <cell r="B599" t="str">
            <v>F1B007083</v>
          </cell>
          <cell r="C599" t="str">
            <v>Twenty Dwi Yuli</v>
          </cell>
        </row>
        <row r="600">
          <cell r="B600" t="str">
            <v>F1B007084</v>
          </cell>
          <cell r="C600" t="str">
            <v>Zumri</v>
          </cell>
        </row>
        <row r="601">
          <cell r="B601" t="str">
            <v>F1B008001</v>
          </cell>
          <cell r="C601" t="str">
            <v>Nurul Hidayah</v>
          </cell>
        </row>
        <row r="602">
          <cell r="B602" t="str">
            <v>F1B008002</v>
          </cell>
          <cell r="C602" t="str">
            <v>Gede Gunarta</v>
          </cell>
        </row>
        <row r="603">
          <cell r="B603" t="str">
            <v>F1B008003</v>
          </cell>
          <cell r="C603" t="str">
            <v>Vivi Dwi Aprillia</v>
          </cell>
        </row>
        <row r="604">
          <cell r="B604" t="str">
            <v>F1B008004</v>
          </cell>
          <cell r="C604" t="str">
            <v>Ahmad Zafrullah M</v>
          </cell>
        </row>
        <row r="605">
          <cell r="B605" t="str">
            <v>F1B008005</v>
          </cell>
          <cell r="C605" t="str">
            <v>Bayu Wibisana</v>
          </cell>
        </row>
        <row r="606">
          <cell r="B606" t="str">
            <v>F1B008006</v>
          </cell>
          <cell r="C606" t="str">
            <v>Asgar</v>
          </cell>
        </row>
        <row r="607">
          <cell r="B607" t="str">
            <v>F1B008007</v>
          </cell>
          <cell r="C607" t="str">
            <v>Yanita Avlia</v>
          </cell>
        </row>
        <row r="608">
          <cell r="B608" t="str">
            <v>F1B008008</v>
          </cell>
          <cell r="C608" t="str">
            <v>Susi Susanti</v>
          </cell>
        </row>
        <row r="609">
          <cell r="B609" t="str">
            <v>F1B008009</v>
          </cell>
          <cell r="C609" t="str">
            <v>Wahyudi Septiawan</v>
          </cell>
        </row>
        <row r="610">
          <cell r="B610" t="str">
            <v>F1B008010</v>
          </cell>
          <cell r="C610" t="str">
            <v>Yusuf Pratama</v>
          </cell>
        </row>
        <row r="611">
          <cell r="B611" t="str">
            <v>F1B008011</v>
          </cell>
          <cell r="C611" t="str">
            <v>Ramaditia Ds</v>
          </cell>
        </row>
        <row r="612">
          <cell r="B612" t="str">
            <v>F1B008012</v>
          </cell>
          <cell r="C612" t="str">
            <v>Lita Nirmala Sari</v>
          </cell>
        </row>
        <row r="613">
          <cell r="B613" t="str">
            <v>F1B008013</v>
          </cell>
          <cell r="C613" t="str">
            <v>Wahyu Efrayana</v>
          </cell>
        </row>
        <row r="614">
          <cell r="B614" t="str">
            <v>F1B008014</v>
          </cell>
          <cell r="C614" t="str">
            <v>Sari Ismi Wardani</v>
          </cell>
        </row>
        <row r="615">
          <cell r="B615" t="str">
            <v>F1B008015</v>
          </cell>
          <cell r="C615" t="str">
            <v>Anggara Wardi Hamzah</v>
          </cell>
        </row>
        <row r="616">
          <cell r="B616" t="str">
            <v>F1B008016</v>
          </cell>
          <cell r="C616" t="str">
            <v>Syachrir Eka Putra</v>
          </cell>
        </row>
        <row r="617">
          <cell r="B617" t="str">
            <v>F1B008017</v>
          </cell>
          <cell r="C617" t="str">
            <v>Suhariman</v>
          </cell>
        </row>
        <row r="618">
          <cell r="B618" t="str">
            <v>F1B008018</v>
          </cell>
          <cell r="C618" t="str">
            <v>Rachmi Hidayati</v>
          </cell>
        </row>
        <row r="619">
          <cell r="B619" t="str">
            <v>F1B008019</v>
          </cell>
          <cell r="C619" t="str">
            <v>Lalu Amrullah</v>
          </cell>
        </row>
        <row r="620">
          <cell r="B620" t="str">
            <v>F1B008020</v>
          </cell>
          <cell r="C620" t="str">
            <v>I Dewa Made Dwi P U</v>
          </cell>
        </row>
        <row r="621">
          <cell r="B621" t="str">
            <v>F1B008027</v>
          </cell>
          <cell r="C621" t="str">
            <v>Putu Regi Pratama</v>
          </cell>
        </row>
        <row r="622">
          <cell r="B622" t="str">
            <v>F1B008022</v>
          </cell>
          <cell r="C622" t="str">
            <v>M. Rangga Akbar</v>
          </cell>
        </row>
        <row r="623">
          <cell r="B623" t="str">
            <v>F1B008023</v>
          </cell>
          <cell r="C623" t="str">
            <v>Rochmad Eko Suyudi</v>
          </cell>
        </row>
        <row r="624">
          <cell r="B624" t="str">
            <v>F1B008024</v>
          </cell>
          <cell r="C624" t="str">
            <v>Yul Alfan Rosadi</v>
          </cell>
        </row>
        <row r="625">
          <cell r="B625" t="str">
            <v>F1B008025</v>
          </cell>
          <cell r="C625" t="str">
            <v>Sukma Pramudya</v>
          </cell>
        </row>
        <row r="626">
          <cell r="B626" t="str">
            <v>F1B008026</v>
          </cell>
          <cell r="C626" t="str">
            <v>Ryan Natha Mandratama</v>
          </cell>
        </row>
        <row r="627">
          <cell r="B627" t="str">
            <v>F1B008021</v>
          </cell>
          <cell r="C627" t="str">
            <v>Amalia Utami</v>
          </cell>
        </row>
        <row r="628">
          <cell r="B628" t="str">
            <v>F1B008028</v>
          </cell>
          <cell r="C628" t="str">
            <v>Ahmad Humaidi</v>
          </cell>
        </row>
        <row r="629">
          <cell r="B629" t="str">
            <v>F1B008029</v>
          </cell>
          <cell r="C629" t="str">
            <v>Apriadi</v>
          </cell>
        </row>
        <row r="630">
          <cell r="B630" t="str">
            <v>F1B008030</v>
          </cell>
          <cell r="C630" t="str">
            <v>Hadi Wibowo</v>
          </cell>
        </row>
        <row r="631">
          <cell r="B631" t="str">
            <v>F1B008031</v>
          </cell>
          <cell r="C631" t="str">
            <v>Imam Takharruby</v>
          </cell>
        </row>
        <row r="632">
          <cell r="B632" t="str">
            <v>F1B008032</v>
          </cell>
          <cell r="C632" t="str">
            <v>L. Moh. Khaerussalihin</v>
          </cell>
        </row>
        <row r="633">
          <cell r="B633" t="str">
            <v>F1B008033</v>
          </cell>
          <cell r="C633" t="str">
            <v>Md Dwi Putra Arsana</v>
          </cell>
        </row>
        <row r="634">
          <cell r="B634" t="str">
            <v>F1B008034</v>
          </cell>
          <cell r="C634" t="str">
            <v>Imam Jayadi Putra</v>
          </cell>
        </row>
        <row r="635">
          <cell r="B635" t="str">
            <v>F1B008035</v>
          </cell>
          <cell r="C635" t="str">
            <v>Muhamad Zuhri</v>
          </cell>
        </row>
        <row r="636">
          <cell r="B636" t="str">
            <v>F1B008036</v>
          </cell>
          <cell r="C636" t="str">
            <v>Yuesvian Disthira Na</v>
          </cell>
        </row>
        <row r="637">
          <cell r="B637" t="str">
            <v>F1B008037</v>
          </cell>
          <cell r="C637" t="str">
            <v>Firqah Saimur R.</v>
          </cell>
        </row>
        <row r="638">
          <cell r="B638" t="str">
            <v>F1B008038</v>
          </cell>
          <cell r="C638" t="str">
            <v>L. M. Edy Estrada</v>
          </cell>
        </row>
        <row r="639">
          <cell r="B639" t="str">
            <v>F1B008039</v>
          </cell>
          <cell r="C639" t="str">
            <v>Muhammad Jabaruddin</v>
          </cell>
        </row>
        <row r="640">
          <cell r="B640" t="str">
            <v>F1B008040</v>
          </cell>
          <cell r="C640" t="str">
            <v>Eka Meilia Suryanti</v>
          </cell>
        </row>
        <row r="641">
          <cell r="B641" t="str">
            <v>F1B008041</v>
          </cell>
          <cell r="C641" t="str">
            <v>Ga Vera Subiantari D</v>
          </cell>
        </row>
        <row r="642">
          <cell r="B642" t="str">
            <v>F1B008042</v>
          </cell>
          <cell r="C642" t="str">
            <v>Mayzar Annas</v>
          </cell>
        </row>
        <row r="643">
          <cell r="B643" t="str">
            <v>F1B008043</v>
          </cell>
          <cell r="C643" t="str">
            <v>Hartayadi Mandraguna</v>
          </cell>
        </row>
        <row r="644">
          <cell r="B644" t="str">
            <v>F1B008044</v>
          </cell>
          <cell r="C644" t="str">
            <v>Arief Taufikurrahman</v>
          </cell>
        </row>
        <row r="645">
          <cell r="B645" t="str">
            <v>F1B008045</v>
          </cell>
          <cell r="C645" t="str">
            <v>Humaidi</v>
          </cell>
        </row>
        <row r="646">
          <cell r="B646" t="str">
            <v>F1B008046</v>
          </cell>
          <cell r="C646" t="str">
            <v>Khaerul Hazi</v>
          </cell>
        </row>
        <row r="647">
          <cell r="B647" t="str">
            <v>F1B008047</v>
          </cell>
          <cell r="C647" t="str">
            <v>Andra Priatma</v>
          </cell>
        </row>
        <row r="648">
          <cell r="B648" t="str">
            <v>F1B008048</v>
          </cell>
          <cell r="C648" t="str">
            <v>Lalu Muhamad Hasri B</v>
          </cell>
        </row>
        <row r="649">
          <cell r="B649" t="str">
            <v>F1B008049</v>
          </cell>
          <cell r="C649" t="str">
            <v>Zulfadli</v>
          </cell>
        </row>
        <row r="650">
          <cell r="B650" t="str">
            <v>F1B008050</v>
          </cell>
          <cell r="C650" t="str">
            <v>Addin Gama Bertaqwa</v>
          </cell>
        </row>
        <row r="651">
          <cell r="B651" t="str">
            <v>F1B008051</v>
          </cell>
          <cell r="C651" t="str">
            <v>Sari Fitri Amalia</v>
          </cell>
        </row>
        <row r="652">
          <cell r="B652" t="str">
            <v>F1B008052</v>
          </cell>
          <cell r="C652" t="str">
            <v>Adi Abdul Hanan</v>
          </cell>
        </row>
        <row r="653">
          <cell r="B653" t="str">
            <v>F1B008053</v>
          </cell>
          <cell r="C653" t="str">
            <v>Adriansyah Eko S.</v>
          </cell>
        </row>
        <row r="654">
          <cell r="B654" t="str">
            <v>F1B008054</v>
          </cell>
          <cell r="C654" t="str">
            <v>Indra Jaya</v>
          </cell>
        </row>
        <row r="655">
          <cell r="B655" t="str">
            <v>F1B008055</v>
          </cell>
          <cell r="C655" t="str">
            <v>Hamdiana</v>
          </cell>
        </row>
        <row r="656">
          <cell r="B656" t="str">
            <v>F1B008056</v>
          </cell>
          <cell r="C656" t="str">
            <v>Arga Fausta Saputra</v>
          </cell>
        </row>
        <row r="657">
          <cell r="B657" t="str">
            <v>F1B008057</v>
          </cell>
          <cell r="C657" t="str">
            <v>Furqanurrahman</v>
          </cell>
        </row>
        <row r="658">
          <cell r="B658" t="str">
            <v>F1B008058</v>
          </cell>
          <cell r="C658" t="str">
            <v>Sabdi Sapriadi</v>
          </cell>
        </row>
        <row r="659">
          <cell r="B659" t="str">
            <v>F1B008059</v>
          </cell>
          <cell r="C659" t="str">
            <v>Muhammad Defrian Pratama</v>
          </cell>
        </row>
        <row r="660">
          <cell r="B660" t="str">
            <v>F1B008060</v>
          </cell>
          <cell r="C660" t="str">
            <v>Nazarul Bastomi</v>
          </cell>
        </row>
        <row r="661">
          <cell r="B661" t="str">
            <v>F1B008061</v>
          </cell>
          <cell r="C661" t="str">
            <v>Taufik Insani</v>
          </cell>
        </row>
        <row r="662">
          <cell r="B662" t="str">
            <v>F1B008062</v>
          </cell>
          <cell r="C662" t="str">
            <v>Ryadus Shalihin</v>
          </cell>
        </row>
        <row r="663">
          <cell r="B663" t="str">
            <v>F1B008063</v>
          </cell>
          <cell r="C663" t="str">
            <v>Ahmad Rosidin Talib</v>
          </cell>
        </row>
        <row r="664">
          <cell r="B664" t="str">
            <v>F1B008064</v>
          </cell>
          <cell r="C664" t="str">
            <v>Suban</v>
          </cell>
        </row>
        <row r="665">
          <cell r="B665" t="str">
            <v>F1B008065</v>
          </cell>
          <cell r="C665" t="str">
            <v>Muh. Eko Surtianto</v>
          </cell>
        </row>
        <row r="666">
          <cell r="B666" t="str">
            <v>F1B008066</v>
          </cell>
          <cell r="C666" t="str">
            <v>Heri Irawan</v>
          </cell>
        </row>
        <row r="667">
          <cell r="B667" t="str">
            <v>F1B008067</v>
          </cell>
          <cell r="C667" t="str">
            <v>Fahroni Ardiansyah</v>
          </cell>
        </row>
        <row r="668">
          <cell r="B668" t="str">
            <v>F1B008068</v>
          </cell>
          <cell r="C668" t="str">
            <v>Hikmah Aulyanti</v>
          </cell>
        </row>
        <row r="669">
          <cell r="B669" t="str">
            <v>F1B008069</v>
          </cell>
          <cell r="C669" t="str">
            <v>Asraruddin</v>
          </cell>
        </row>
        <row r="670">
          <cell r="B670" t="str">
            <v>F1B008070</v>
          </cell>
          <cell r="C670" t="str">
            <v>Rana Yuristia A</v>
          </cell>
        </row>
        <row r="671">
          <cell r="B671" t="str">
            <v>F1B008071</v>
          </cell>
          <cell r="C671" t="str">
            <v>Titin Utari</v>
          </cell>
        </row>
        <row r="672">
          <cell r="B672" t="str">
            <v>F1B008072</v>
          </cell>
          <cell r="C672" t="str">
            <v>Ade Agus Rifkianta</v>
          </cell>
        </row>
        <row r="673">
          <cell r="B673" t="str">
            <v>F1B008073</v>
          </cell>
          <cell r="C673" t="str">
            <v>Khurniawan Eko S</v>
          </cell>
        </row>
        <row r="674">
          <cell r="B674" t="str">
            <v>F1B008074</v>
          </cell>
          <cell r="C674" t="str">
            <v>Muhammad Yusuf</v>
          </cell>
        </row>
        <row r="675">
          <cell r="B675" t="str">
            <v>F1B008075</v>
          </cell>
          <cell r="C675" t="str">
            <v>Ki Agus Riza Rachmadi</v>
          </cell>
        </row>
        <row r="676">
          <cell r="B676" t="str">
            <v>F1B008076</v>
          </cell>
          <cell r="C676" t="str">
            <v>Gunawan Putra</v>
          </cell>
        </row>
        <row r="677">
          <cell r="B677" t="str">
            <v>F1B008077</v>
          </cell>
          <cell r="C677" t="str">
            <v>Dewa Made Artana</v>
          </cell>
        </row>
        <row r="678">
          <cell r="B678" t="str">
            <v>F1B008078</v>
          </cell>
          <cell r="C678" t="str">
            <v>Lalu Gede Irawan Sen</v>
          </cell>
        </row>
        <row r="679">
          <cell r="B679" t="str">
            <v>F1B008079</v>
          </cell>
          <cell r="C679" t="str">
            <v>Pratama Rinad W</v>
          </cell>
        </row>
        <row r="680">
          <cell r="B680" t="str">
            <v>F1B008080</v>
          </cell>
          <cell r="C680" t="str">
            <v>Sahdan Ashari</v>
          </cell>
        </row>
        <row r="681">
          <cell r="B681" t="str">
            <v>F1B008081</v>
          </cell>
          <cell r="C681" t="str">
            <v>Paris Ali Topan</v>
          </cell>
        </row>
        <row r="682">
          <cell r="B682" t="str">
            <v>F1B008082</v>
          </cell>
          <cell r="C682" t="str">
            <v>Rosi Iswandi</v>
          </cell>
        </row>
        <row r="683">
          <cell r="B683" t="str">
            <v>F1B008083</v>
          </cell>
          <cell r="C683" t="str">
            <v>Wahyu Arif Pridana</v>
          </cell>
        </row>
        <row r="684">
          <cell r="B684" t="str">
            <v>F1B008084</v>
          </cell>
          <cell r="C684" t="str">
            <v>Ziadatia Azmi</v>
          </cell>
        </row>
        <row r="685">
          <cell r="B685" t="str">
            <v>F1B008085</v>
          </cell>
          <cell r="C685" t="str">
            <v>I Dewa Made Dwi Arsa</v>
          </cell>
        </row>
        <row r="686">
          <cell r="B686" t="str">
            <v>F1B008086</v>
          </cell>
          <cell r="C686" t="str">
            <v>Adi Imam Supriadi</v>
          </cell>
        </row>
        <row r="687">
          <cell r="B687" t="str">
            <v>F1B008087</v>
          </cell>
          <cell r="C687" t="str">
            <v>Andrian Azhari</v>
          </cell>
        </row>
        <row r="688">
          <cell r="B688" t="str">
            <v>F1B008088</v>
          </cell>
          <cell r="C688" t="str">
            <v>Muhammad Harun</v>
          </cell>
        </row>
        <row r="689">
          <cell r="B689" t="str">
            <v>F1B009001</v>
          </cell>
          <cell r="C689" t="str">
            <v>M. Izzudin Fikrie</v>
          </cell>
        </row>
        <row r="690">
          <cell r="B690" t="str">
            <v>F1B009002</v>
          </cell>
          <cell r="C690" t="str">
            <v>Lenny Apriliyana</v>
          </cell>
        </row>
        <row r="691">
          <cell r="B691" t="str">
            <v>F1B009003</v>
          </cell>
          <cell r="C691" t="str">
            <v>Budi Pratama Putra</v>
          </cell>
        </row>
        <row r="692">
          <cell r="B692" t="str">
            <v>F1B009004</v>
          </cell>
          <cell r="C692" t="str">
            <v>Hesti Pramurti</v>
          </cell>
        </row>
        <row r="693">
          <cell r="B693" t="str">
            <v>F1B009005</v>
          </cell>
          <cell r="C693" t="str">
            <v>Lalu Rio Anggita Prastya</v>
          </cell>
        </row>
        <row r="694">
          <cell r="B694" t="str">
            <v>F1B009006</v>
          </cell>
          <cell r="C694" t="str">
            <v>Siryantini Nurul Adnin</v>
          </cell>
        </row>
        <row r="695">
          <cell r="B695" t="str">
            <v>F1B009007</v>
          </cell>
          <cell r="C695" t="str">
            <v>Tina Dwi Jayanti</v>
          </cell>
        </row>
        <row r="696">
          <cell r="B696" t="str">
            <v>F1B009008</v>
          </cell>
          <cell r="C696" t="str">
            <v>Agus Salim</v>
          </cell>
        </row>
        <row r="697">
          <cell r="B697" t="str">
            <v>F1B009009</v>
          </cell>
          <cell r="C697" t="str">
            <v>Wildan Faisal Harhara</v>
          </cell>
        </row>
        <row r="698">
          <cell r="B698" t="str">
            <v>F1B009010</v>
          </cell>
          <cell r="C698" t="str">
            <v>Farida Nur Trisa Agustin</v>
          </cell>
        </row>
        <row r="699">
          <cell r="B699" t="str">
            <v>F1B009011</v>
          </cell>
          <cell r="C699" t="str">
            <v>M. Rahman Irawan Hadiningrat</v>
          </cell>
        </row>
        <row r="700">
          <cell r="B700" t="str">
            <v>F1B009012</v>
          </cell>
          <cell r="C700" t="str">
            <v>Ni Putu Yuniantari</v>
          </cell>
        </row>
        <row r="701">
          <cell r="B701" t="str">
            <v>F1B009013</v>
          </cell>
          <cell r="C701" t="str">
            <v>M. Syarul Ramadhan</v>
          </cell>
        </row>
        <row r="702">
          <cell r="B702" t="str">
            <v>F1B009014</v>
          </cell>
          <cell r="C702" t="str">
            <v>Syawaluddin Kamali</v>
          </cell>
        </row>
        <row r="703">
          <cell r="B703" t="str">
            <v>F1B009015</v>
          </cell>
          <cell r="C703" t="str">
            <v>Mahzan Yadi</v>
          </cell>
        </row>
        <row r="704">
          <cell r="B704" t="str">
            <v>F1B009016</v>
          </cell>
          <cell r="C704" t="str">
            <v>Al Gumara</v>
          </cell>
        </row>
        <row r="705">
          <cell r="B705" t="str">
            <v>F1B009017</v>
          </cell>
          <cell r="C705" t="str">
            <v>Septa Prasetyo Yudono</v>
          </cell>
        </row>
        <row r="706">
          <cell r="B706" t="str">
            <v>F1B009018</v>
          </cell>
          <cell r="C706" t="str">
            <v>Rina Prihaty Octaviana</v>
          </cell>
        </row>
        <row r="707">
          <cell r="B707" t="str">
            <v>F1B009019</v>
          </cell>
          <cell r="C707" t="str">
            <v>I. A. Mas Candra Dewi</v>
          </cell>
        </row>
        <row r="708">
          <cell r="B708" t="str">
            <v>F1B009020</v>
          </cell>
          <cell r="C708" t="str">
            <v>Doddy Banyu Urip</v>
          </cell>
        </row>
        <row r="709">
          <cell r="B709" t="str">
            <v>F1B009021</v>
          </cell>
          <cell r="C709" t="str">
            <v>Nugroho Sujatmiko</v>
          </cell>
        </row>
        <row r="710">
          <cell r="B710" t="str">
            <v>F1B009022</v>
          </cell>
          <cell r="C710" t="str">
            <v>Hermawan</v>
          </cell>
        </row>
        <row r="711">
          <cell r="B711" t="str">
            <v>F1B009023</v>
          </cell>
          <cell r="C711" t="str">
            <v>Danang Januar Dani</v>
          </cell>
        </row>
        <row r="712">
          <cell r="B712" t="str">
            <v>F1B009024</v>
          </cell>
          <cell r="C712" t="str">
            <v>Yudi Hapizi</v>
          </cell>
        </row>
        <row r="713">
          <cell r="B713" t="str">
            <v>F1B009025</v>
          </cell>
          <cell r="C713" t="str">
            <v>Mizan Saarani</v>
          </cell>
        </row>
        <row r="714">
          <cell r="B714" t="str">
            <v>F1B009026</v>
          </cell>
          <cell r="C714" t="str">
            <v>Alfian Nurhadi</v>
          </cell>
        </row>
        <row r="715">
          <cell r="B715" t="str">
            <v>F1B009027</v>
          </cell>
          <cell r="C715" t="str">
            <v>Indra Sasmita</v>
          </cell>
        </row>
        <row r="716">
          <cell r="B716" t="str">
            <v>F1B009028</v>
          </cell>
          <cell r="C716" t="str">
            <v>I Gede Ariya Wibawa</v>
          </cell>
        </row>
        <row r="717">
          <cell r="B717" t="str">
            <v>F1B009029</v>
          </cell>
          <cell r="C717" t="str">
            <v>Ihsan</v>
          </cell>
        </row>
        <row r="718">
          <cell r="B718" t="str">
            <v>F1B009030</v>
          </cell>
          <cell r="C718" t="str">
            <v>Najmul Ahyar</v>
          </cell>
        </row>
        <row r="719">
          <cell r="B719" t="str">
            <v>F1B009031</v>
          </cell>
          <cell r="C719" t="str">
            <v>Rizki Ardiansyah</v>
          </cell>
        </row>
        <row r="720">
          <cell r="B720" t="str">
            <v>F1B009032</v>
          </cell>
          <cell r="C720" t="str">
            <v>Baiq Sekar Kedaton</v>
          </cell>
        </row>
        <row r="721">
          <cell r="B721" t="str">
            <v>F1B009033</v>
          </cell>
          <cell r="C721" t="str">
            <v>M. Ikhrom Catur Wijatmiko</v>
          </cell>
        </row>
        <row r="722">
          <cell r="B722" t="str">
            <v>F1B009034</v>
          </cell>
          <cell r="C722" t="str">
            <v>Putra Agung Pratama</v>
          </cell>
        </row>
        <row r="723">
          <cell r="B723" t="str">
            <v>F1B009035</v>
          </cell>
          <cell r="C723" t="str">
            <v>Saddam Husein</v>
          </cell>
        </row>
        <row r="724">
          <cell r="B724" t="str">
            <v>F1B009036</v>
          </cell>
          <cell r="C724" t="str">
            <v>Fathur Rahman</v>
          </cell>
        </row>
        <row r="725">
          <cell r="B725" t="str">
            <v>F1B009037</v>
          </cell>
          <cell r="C725" t="str">
            <v>Siti Nurmutmainnah</v>
          </cell>
        </row>
        <row r="726">
          <cell r="B726" t="str">
            <v>F1B009038</v>
          </cell>
          <cell r="C726" t="str">
            <v>A.A. Istri Oka Widya Lestari</v>
          </cell>
        </row>
        <row r="727">
          <cell r="B727" t="str">
            <v>F1B009039</v>
          </cell>
          <cell r="C727" t="str">
            <v>Helmi Baskara</v>
          </cell>
        </row>
        <row r="728">
          <cell r="B728" t="str">
            <v>F1B009040</v>
          </cell>
          <cell r="C728" t="str">
            <v>Muhammad Haris</v>
          </cell>
        </row>
        <row r="729">
          <cell r="B729" t="str">
            <v>F1B009041</v>
          </cell>
          <cell r="C729" t="str">
            <v>Lalu Hardiawan</v>
          </cell>
        </row>
        <row r="730">
          <cell r="B730" t="str">
            <v>F1B009042</v>
          </cell>
          <cell r="C730" t="str">
            <v>Yulia Prayanti</v>
          </cell>
        </row>
        <row r="731">
          <cell r="B731" t="str">
            <v>F1B009043</v>
          </cell>
          <cell r="C731" t="str">
            <v>M. Sopian Sahuri</v>
          </cell>
        </row>
        <row r="732">
          <cell r="B732" t="str">
            <v>F1B009044</v>
          </cell>
          <cell r="C732" t="str">
            <v>Muzakkir Husaen</v>
          </cell>
        </row>
        <row r="733">
          <cell r="B733" t="str">
            <v>F1B009045</v>
          </cell>
          <cell r="C733" t="str">
            <v>A.M. Bayhaqi Usman</v>
          </cell>
        </row>
        <row r="734">
          <cell r="B734" t="str">
            <v>F1B009046</v>
          </cell>
          <cell r="C734" t="str">
            <v>Moh. Zuhrol Fata</v>
          </cell>
        </row>
        <row r="735">
          <cell r="B735" t="str">
            <v>F1B009047</v>
          </cell>
          <cell r="C735" t="str">
            <v>I Komang Tri Yuliyanto S</v>
          </cell>
        </row>
        <row r="736">
          <cell r="B736" t="str">
            <v>F1B009048</v>
          </cell>
          <cell r="C736" t="str">
            <v>Abdurrahman</v>
          </cell>
        </row>
        <row r="737">
          <cell r="B737" t="str">
            <v>F1B009049</v>
          </cell>
          <cell r="C737" t="str">
            <v>Reni Puspita Sari</v>
          </cell>
        </row>
        <row r="738">
          <cell r="B738" t="str">
            <v>F1B009050</v>
          </cell>
          <cell r="C738" t="str">
            <v>Marsoni</v>
          </cell>
        </row>
        <row r="739">
          <cell r="B739" t="str">
            <v>F1B009051</v>
          </cell>
          <cell r="C739" t="str">
            <v>Fatahul Jihad</v>
          </cell>
        </row>
        <row r="740">
          <cell r="B740" t="str">
            <v>F1B009052</v>
          </cell>
          <cell r="C740" t="str">
            <v>Rio Hariyoso Mida Hermawan</v>
          </cell>
        </row>
        <row r="741">
          <cell r="B741" t="str">
            <v>F1B009053</v>
          </cell>
          <cell r="C741" t="str">
            <v>Nune  Hasan Ismail</v>
          </cell>
        </row>
        <row r="742">
          <cell r="B742" t="str">
            <v>F1B009054</v>
          </cell>
          <cell r="C742" t="str">
            <v>M. Rofik Aditia</v>
          </cell>
        </row>
        <row r="743">
          <cell r="B743" t="str">
            <v>F1B009055</v>
          </cell>
          <cell r="C743" t="str">
            <v>Riyan Wicaksono</v>
          </cell>
        </row>
        <row r="744">
          <cell r="B744" t="str">
            <v>F1B009056</v>
          </cell>
          <cell r="C744" t="str">
            <v>Munawir Halil</v>
          </cell>
        </row>
        <row r="745">
          <cell r="B745" t="str">
            <v>F1B009057</v>
          </cell>
          <cell r="C745" t="str">
            <v>Aziz Hari Priyono</v>
          </cell>
        </row>
        <row r="746">
          <cell r="B746" t="str">
            <v>F1B009058</v>
          </cell>
          <cell r="C746" t="str">
            <v>Rahmat Herly Febriansyah</v>
          </cell>
        </row>
        <row r="747">
          <cell r="B747" t="str">
            <v>F1B009059</v>
          </cell>
          <cell r="C747" t="str">
            <v>Muhammad Rizki Fauzi</v>
          </cell>
        </row>
        <row r="748">
          <cell r="B748" t="str">
            <v>F1B009060</v>
          </cell>
          <cell r="C748" t="str">
            <v>L. Arief Rahman Hakim</v>
          </cell>
        </row>
        <row r="749">
          <cell r="B749" t="str">
            <v>F1B009061</v>
          </cell>
          <cell r="C749" t="str">
            <v>Erick Brahmadi Mba Sh Pn</v>
          </cell>
        </row>
        <row r="750">
          <cell r="B750" t="str">
            <v>F1B009062</v>
          </cell>
          <cell r="C750" t="str">
            <v>L. Jerry Navaro</v>
          </cell>
        </row>
        <row r="751">
          <cell r="B751" t="str">
            <v>F1B009063</v>
          </cell>
          <cell r="C751" t="str">
            <v>Bisma Bagus Pamungkas</v>
          </cell>
        </row>
        <row r="752">
          <cell r="B752" t="str">
            <v>F1B009064</v>
          </cell>
          <cell r="C752" t="str">
            <v>Riski Rahman</v>
          </cell>
        </row>
        <row r="753">
          <cell r="B753" t="str">
            <v>F1B009065</v>
          </cell>
          <cell r="C753" t="str">
            <v>Imam Arief Putrajaya</v>
          </cell>
        </row>
        <row r="754">
          <cell r="B754" t="str">
            <v>F1B009066</v>
          </cell>
          <cell r="C754" t="str">
            <v>Syatir</v>
          </cell>
        </row>
        <row r="755">
          <cell r="B755" t="str">
            <v>F1B009067</v>
          </cell>
          <cell r="C755" t="str">
            <v>Baiq Nurjanah</v>
          </cell>
        </row>
        <row r="756">
          <cell r="B756" t="str">
            <v>F1B009068</v>
          </cell>
          <cell r="C756" t="str">
            <v>Pandu Adhi Nugraha</v>
          </cell>
        </row>
        <row r="757">
          <cell r="B757" t="str">
            <v>F1B009069</v>
          </cell>
          <cell r="C757" t="str">
            <v>Muhazin Uswandi</v>
          </cell>
        </row>
        <row r="758">
          <cell r="B758" t="str">
            <v>F1B009070</v>
          </cell>
          <cell r="C758" t="str">
            <v>Multazamar  Jan</v>
          </cell>
        </row>
        <row r="759">
          <cell r="B759" t="str">
            <v>F1B009071</v>
          </cell>
          <cell r="C759" t="str">
            <v>Subahan Wadi</v>
          </cell>
        </row>
        <row r="760">
          <cell r="B760" t="str">
            <v>F1B009072</v>
          </cell>
          <cell r="C760" t="str">
            <v>Eka Yuliana Andea Rosari</v>
          </cell>
        </row>
        <row r="761">
          <cell r="B761" t="str">
            <v>F1B009073</v>
          </cell>
          <cell r="C761" t="str">
            <v>Hendri Purnomo</v>
          </cell>
        </row>
        <row r="762">
          <cell r="B762" t="str">
            <v>F1B009074</v>
          </cell>
          <cell r="C762" t="str">
            <v>Munawir Gazali</v>
          </cell>
        </row>
        <row r="763">
          <cell r="B763" t="str">
            <v>F1B009075</v>
          </cell>
          <cell r="C763" t="str">
            <v>Fendy Pranatha</v>
          </cell>
        </row>
        <row r="764">
          <cell r="B764" t="str">
            <v>F1B009076</v>
          </cell>
          <cell r="C764" t="str">
            <v>Fadli</v>
          </cell>
        </row>
        <row r="765">
          <cell r="B765" t="str">
            <v>F1B009077</v>
          </cell>
          <cell r="C765" t="str">
            <v>Almasita Anjaswari</v>
          </cell>
        </row>
        <row r="766">
          <cell r="B766" t="str">
            <v>F1B009078</v>
          </cell>
          <cell r="C766" t="str">
            <v>I Nengah Sri Dana Merta</v>
          </cell>
        </row>
        <row r="767">
          <cell r="B767" t="str">
            <v>F1B009079</v>
          </cell>
          <cell r="C767" t="str">
            <v>Farlin Andriawan</v>
          </cell>
        </row>
        <row r="768">
          <cell r="B768" t="str">
            <v>F1B009080</v>
          </cell>
          <cell r="C768" t="str">
            <v>Hamzan Wadi</v>
          </cell>
        </row>
        <row r="769">
          <cell r="B769" t="str">
            <v>F1B009081</v>
          </cell>
          <cell r="C769" t="str">
            <v>Marico Putra</v>
          </cell>
        </row>
        <row r="770">
          <cell r="B770" t="str">
            <v>F1B009082</v>
          </cell>
          <cell r="C770" t="str">
            <v>Muhamad Sofian Sauri</v>
          </cell>
        </row>
        <row r="771">
          <cell r="B771" t="str">
            <v>F1B009083</v>
          </cell>
          <cell r="C771" t="str">
            <v>Muhammad Shaofi</v>
          </cell>
        </row>
        <row r="772">
          <cell r="B772" t="str">
            <v>F1B009084</v>
          </cell>
          <cell r="C772" t="str">
            <v>Fajar Rizkianto</v>
          </cell>
        </row>
        <row r="773">
          <cell r="B773" t="str">
            <v>F1B009085</v>
          </cell>
          <cell r="C773" t="str">
            <v>Ahmad Zaenuri</v>
          </cell>
        </row>
        <row r="774">
          <cell r="B774" t="str">
            <v>F1B009086</v>
          </cell>
          <cell r="C774" t="str">
            <v>Ratmiaji</v>
          </cell>
        </row>
        <row r="775">
          <cell r="B775" t="str">
            <v>F1B009087</v>
          </cell>
          <cell r="C775" t="str">
            <v>Muhamad Zul Akhir</v>
          </cell>
        </row>
        <row r="776">
          <cell r="B776" t="str">
            <v>F1B009088</v>
          </cell>
          <cell r="C776" t="str">
            <v>Hidayat Abwandi</v>
          </cell>
        </row>
        <row r="777">
          <cell r="B777" t="str">
            <v>F1B009090</v>
          </cell>
          <cell r="C777" t="str">
            <v>Ary Kurniadi Irawan</v>
          </cell>
        </row>
        <row r="778">
          <cell r="B778" t="str">
            <v>F1B010001</v>
          </cell>
          <cell r="C778" t="str">
            <v>Anggelina Ginting</v>
          </cell>
        </row>
        <row r="779">
          <cell r="B779" t="str">
            <v>F1B010002</v>
          </cell>
          <cell r="C779" t="str">
            <v>Arifatul Hidayati</v>
          </cell>
        </row>
        <row r="780">
          <cell r="B780" t="str">
            <v>F1B010003</v>
          </cell>
          <cell r="C780" t="str">
            <v>Adi Pralyanto A</v>
          </cell>
        </row>
        <row r="781">
          <cell r="B781" t="str">
            <v>F1B010004</v>
          </cell>
          <cell r="C781" t="str">
            <v>Sulpan</v>
          </cell>
        </row>
        <row r="782">
          <cell r="B782" t="str">
            <v>F1B010005</v>
          </cell>
          <cell r="C782" t="str">
            <v>Parisma Debakti</v>
          </cell>
        </row>
        <row r="783">
          <cell r="B783" t="str">
            <v>F1B010006</v>
          </cell>
          <cell r="C783" t="str">
            <v>Arswendi Prayuda</v>
          </cell>
        </row>
        <row r="784">
          <cell r="B784" t="str">
            <v>F1B010007</v>
          </cell>
          <cell r="C784" t="str">
            <v>Pitaria Rahim Riani</v>
          </cell>
        </row>
        <row r="785">
          <cell r="B785" t="str">
            <v>F1B010008</v>
          </cell>
          <cell r="C785" t="str">
            <v>Edi Wiranata</v>
          </cell>
        </row>
        <row r="786">
          <cell r="B786" t="str">
            <v>F1B010009</v>
          </cell>
          <cell r="C786" t="str">
            <v>I Wayan Sujatmika</v>
          </cell>
        </row>
        <row r="787">
          <cell r="B787" t="str">
            <v>F1B010010</v>
          </cell>
          <cell r="C787" t="str">
            <v>Wahyu Surya Permana</v>
          </cell>
        </row>
        <row r="788">
          <cell r="B788" t="str">
            <v>F1B010011</v>
          </cell>
          <cell r="C788" t="str">
            <v>Tatik Muliani</v>
          </cell>
        </row>
        <row r="789">
          <cell r="B789" t="str">
            <v>F1B010012</v>
          </cell>
          <cell r="C789" t="str">
            <v>Hairurrozikin</v>
          </cell>
        </row>
        <row r="790">
          <cell r="B790" t="str">
            <v>F1B010013</v>
          </cell>
          <cell r="C790" t="str">
            <v>Samsul Bahraen</v>
          </cell>
        </row>
        <row r="791">
          <cell r="B791" t="str">
            <v>F1B010014</v>
          </cell>
          <cell r="C791" t="str">
            <v>Ristica Tyas Surya</v>
          </cell>
        </row>
        <row r="792">
          <cell r="B792" t="str">
            <v>F1B010015</v>
          </cell>
          <cell r="C792" t="str">
            <v>Ratna Hidayati Sari</v>
          </cell>
        </row>
        <row r="793">
          <cell r="B793" t="str">
            <v>F1B010016</v>
          </cell>
          <cell r="C793" t="str">
            <v>Rizal Bahteran</v>
          </cell>
        </row>
        <row r="794">
          <cell r="B794" t="str">
            <v>F1B010017</v>
          </cell>
          <cell r="C794" t="str">
            <v>Makhtir</v>
          </cell>
        </row>
        <row r="795">
          <cell r="B795" t="str">
            <v>F1B010018</v>
          </cell>
          <cell r="C795" t="str">
            <v>Juan Justiti</v>
          </cell>
        </row>
        <row r="796">
          <cell r="B796" t="str">
            <v>F1B010019</v>
          </cell>
          <cell r="C796" t="str">
            <v>Aisyah</v>
          </cell>
        </row>
        <row r="797">
          <cell r="B797" t="str">
            <v>F1B010020</v>
          </cell>
          <cell r="C797" t="str">
            <v>Nur Afrianni Susanto</v>
          </cell>
        </row>
        <row r="798">
          <cell r="B798" t="str">
            <v>F1B010021</v>
          </cell>
          <cell r="C798" t="str">
            <v>Puji Hidayat Sari</v>
          </cell>
        </row>
        <row r="799">
          <cell r="B799" t="str">
            <v>F1B010022</v>
          </cell>
          <cell r="C799" t="str">
            <v>Adib Manggini</v>
          </cell>
        </row>
        <row r="800">
          <cell r="B800" t="str">
            <v>F1B010023</v>
          </cell>
          <cell r="C800" t="str">
            <v>Yuda Pratama Putra K</v>
          </cell>
        </row>
        <row r="801">
          <cell r="B801" t="str">
            <v>F1B010024</v>
          </cell>
          <cell r="C801" t="str">
            <v>Zaenul Ilham</v>
          </cell>
        </row>
        <row r="802">
          <cell r="B802" t="str">
            <v>F1B010025</v>
          </cell>
          <cell r="C802" t="str">
            <v>Denek Bini Tindih R</v>
          </cell>
        </row>
        <row r="803">
          <cell r="B803" t="str">
            <v>F1B010026</v>
          </cell>
          <cell r="C803" t="str">
            <v>Ahmad Yani</v>
          </cell>
        </row>
        <row r="804">
          <cell r="B804" t="str">
            <v>F1B010027</v>
          </cell>
          <cell r="C804" t="str">
            <v>Tri Yulianti</v>
          </cell>
        </row>
        <row r="805">
          <cell r="B805" t="str">
            <v>F1B010028</v>
          </cell>
          <cell r="C805" t="str">
            <v>Fani Lani Fajrin</v>
          </cell>
        </row>
        <row r="806">
          <cell r="B806" t="str">
            <v>F1B010029</v>
          </cell>
          <cell r="C806" t="str">
            <v>Atni Mardiana</v>
          </cell>
        </row>
        <row r="807">
          <cell r="B807" t="str">
            <v>F1B010030</v>
          </cell>
          <cell r="C807" t="str">
            <v>Teddy Setya Budi</v>
          </cell>
        </row>
        <row r="808">
          <cell r="B808" t="str">
            <v>F1B010031</v>
          </cell>
          <cell r="C808" t="str">
            <v>Taufikkurahman</v>
          </cell>
        </row>
        <row r="809">
          <cell r="B809" t="str">
            <v>F1B010032</v>
          </cell>
          <cell r="C809" t="str">
            <v>Mohamad Junaedi</v>
          </cell>
        </row>
        <row r="810">
          <cell r="B810" t="str">
            <v>F1B010033</v>
          </cell>
          <cell r="C810" t="str">
            <v>Dian Febriyanullah</v>
          </cell>
        </row>
        <row r="811">
          <cell r="B811" t="str">
            <v>F1B010034</v>
          </cell>
          <cell r="C811" t="str">
            <v>M. Nur Ihsan</v>
          </cell>
        </row>
        <row r="812">
          <cell r="B812" t="str">
            <v>F1B010035</v>
          </cell>
          <cell r="C812" t="str">
            <v>I Gede Yoga S.</v>
          </cell>
        </row>
        <row r="813">
          <cell r="B813" t="str">
            <v>F1B010036</v>
          </cell>
          <cell r="C813" t="str">
            <v>Ainul Hamdani</v>
          </cell>
        </row>
        <row r="814">
          <cell r="B814" t="str">
            <v>F1B010037</v>
          </cell>
          <cell r="C814" t="str">
            <v>Panji Family</v>
          </cell>
        </row>
        <row r="815">
          <cell r="B815" t="str">
            <v>F1B010038</v>
          </cell>
          <cell r="C815" t="str">
            <v>Aris Widyatmoko</v>
          </cell>
        </row>
        <row r="816">
          <cell r="B816" t="str">
            <v>F1B010039</v>
          </cell>
          <cell r="C816" t="str">
            <v>Zamzami Hidayat</v>
          </cell>
        </row>
        <row r="817">
          <cell r="B817" t="str">
            <v>F1B010040</v>
          </cell>
          <cell r="C817" t="str">
            <v>I Wayan Suwika A.</v>
          </cell>
        </row>
        <row r="818">
          <cell r="B818" t="str">
            <v>F1B010041</v>
          </cell>
          <cell r="C818" t="str">
            <v>Muhammad Fauzy</v>
          </cell>
        </row>
        <row r="819">
          <cell r="B819" t="str">
            <v>F1B010042</v>
          </cell>
          <cell r="C819" t="str">
            <v>Izdyad Fathin</v>
          </cell>
        </row>
        <row r="820">
          <cell r="B820" t="str">
            <v>F1B010043</v>
          </cell>
          <cell r="C820" t="str">
            <v>Gunawan Prastyo Waas</v>
          </cell>
        </row>
        <row r="821">
          <cell r="B821" t="str">
            <v>F1B010044</v>
          </cell>
          <cell r="C821" t="str">
            <v>Ahmad Romzul A</v>
          </cell>
        </row>
        <row r="822">
          <cell r="B822" t="str">
            <v>F1B010045</v>
          </cell>
          <cell r="C822" t="str">
            <v>Khaerurrozi Gafthi</v>
          </cell>
        </row>
        <row r="823">
          <cell r="B823" t="str">
            <v>F1B010046</v>
          </cell>
          <cell r="C823" t="str">
            <v>Ivan Kurnia Pratama</v>
          </cell>
        </row>
        <row r="824">
          <cell r="B824" t="str">
            <v>F1B010047</v>
          </cell>
          <cell r="C824" t="str">
            <v>Ahmad Husanain W.</v>
          </cell>
        </row>
        <row r="825">
          <cell r="B825" t="str">
            <v>F1B010048</v>
          </cell>
          <cell r="C825" t="str">
            <v>Erwin Setiawan</v>
          </cell>
        </row>
        <row r="826">
          <cell r="B826" t="str">
            <v>F1B010049</v>
          </cell>
          <cell r="C826" t="str">
            <v>Yudie Rahman H</v>
          </cell>
        </row>
        <row r="827">
          <cell r="B827" t="str">
            <v>F1B010050</v>
          </cell>
          <cell r="C827" t="str">
            <v>Satriawan Samokti</v>
          </cell>
        </row>
        <row r="828">
          <cell r="B828" t="str">
            <v>F1B010051</v>
          </cell>
          <cell r="C828" t="str">
            <v>Muhammad Tohar S.</v>
          </cell>
        </row>
        <row r="829">
          <cell r="B829" t="str">
            <v>F1B010052</v>
          </cell>
          <cell r="C829" t="str">
            <v>Hazinatul Asron</v>
          </cell>
        </row>
        <row r="830">
          <cell r="B830" t="str">
            <v>F1B010053</v>
          </cell>
          <cell r="C830" t="str">
            <v>Sintia Yosita</v>
          </cell>
        </row>
        <row r="831">
          <cell r="B831" t="str">
            <v>F1B010054</v>
          </cell>
          <cell r="C831" t="str">
            <v>Maulana Ishak Said</v>
          </cell>
        </row>
        <row r="832">
          <cell r="B832" t="str">
            <v>F1B010055</v>
          </cell>
          <cell r="C832" t="str">
            <v>M. Syahrullail A. P.</v>
          </cell>
        </row>
        <row r="833">
          <cell r="B833" t="str">
            <v>F1B010056</v>
          </cell>
          <cell r="C833" t="str">
            <v>Dody Alkaram</v>
          </cell>
        </row>
        <row r="834">
          <cell r="B834" t="str">
            <v>F1B010057</v>
          </cell>
          <cell r="C834" t="str">
            <v>Diyan Anggraeni</v>
          </cell>
        </row>
        <row r="835">
          <cell r="B835" t="str">
            <v>F1B010058</v>
          </cell>
          <cell r="C835" t="str">
            <v>Ahmad Rudi</v>
          </cell>
        </row>
        <row r="836">
          <cell r="B836" t="str">
            <v>F1B010059</v>
          </cell>
          <cell r="C836" t="str">
            <v>Hujjatul Islam</v>
          </cell>
        </row>
        <row r="837">
          <cell r="B837" t="str">
            <v>F1B010060</v>
          </cell>
          <cell r="C837" t="str">
            <v>Lalu Bintang A</v>
          </cell>
        </row>
        <row r="838">
          <cell r="B838" t="str">
            <v>F1B010061</v>
          </cell>
          <cell r="C838" t="str">
            <v>Dwiyanto Ahmad Fikri</v>
          </cell>
        </row>
        <row r="839">
          <cell r="B839" t="str">
            <v>F1B010062</v>
          </cell>
          <cell r="C839" t="str">
            <v>Nawi Naufan Nada</v>
          </cell>
        </row>
        <row r="840">
          <cell r="B840" t="str">
            <v>F1B010063</v>
          </cell>
          <cell r="C840" t="str">
            <v>Akfa Wahyudi</v>
          </cell>
        </row>
        <row r="841">
          <cell r="B841" t="str">
            <v>F1B010064</v>
          </cell>
          <cell r="C841" t="str">
            <v>Hasyrul Hidayat</v>
          </cell>
        </row>
        <row r="842">
          <cell r="B842" t="str">
            <v>F1B010065</v>
          </cell>
          <cell r="C842" t="str">
            <v>Lalu Randy Aditia Pr</v>
          </cell>
        </row>
        <row r="843">
          <cell r="B843" t="str">
            <v>F1B010066</v>
          </cell>
          <cell r="C843" t="str">
            <v>Yuliana Fatmi</v>
          </cell>
        </row>
        <row r="844">
          <cell r="B844" t="str">
            <v>F1B010067</v>
          </cell>
          <cell r="C844" t="str">
            <v>Padlullah</v>
          </cell>
        </row>
        <row r="845">
          <cell r="B845" t="str">
            <v>F1B010068</v>
          </cell>
          <cell r="C845" t="str">
            <v>Alwan Hasmadi</v>
          </cell>
        </row>
        <row r="846">
          <cell r="B846" t="str">
            <v>F1B010069</v>
          </cell>
          <cell r="C846" t="str">
            <v>Ahmad Zaini</v>
          </cell>
        </row>
        <row r="847">
          <cell r="B847" t="str">
            <v>F1B010070</v>
          </cell>
          <cell r="C847" t="str">
            <v>Andri Supandri</v>
          </cell>
        </row>
        <row r="848">
          <cell r="B848" t="str">
            <v>F1B010071</v>
          </cell>
          <cell r="C848" t="str">
            <v>Eko Wahyudi</v>
          </cell>
        </row>
        <row r="849">
          <cell r="B849" t="str">
            <v>F1B010072</v>
          </cell>
          <cell r="C849" t="str">
            <v>Imam Hidayat</v>
          </cell>
        </row>
        <row r="850">
          <cell r="B850" t="str">
            <v>F1B010073</v>
          </cell>
          <cell r="C850" t="str">
            <v>Julia Rudiyanto</v>
          </cell>
        </row>
        <row r="851">
          <cell r="B851" t="str">
            <v>F1B010074</v>
          </cell>
          <cell r="C851" t="str">
            <v>Muhamad Taufik</v>
          </cell>
        </row>
        <row r="852">
          <cell r="B852" t="str">
            <v>F1B010075</v>
          </cell>
          <cell r="C852" t="str">
            <v>Nandy Nawaitulah</v>
          </cell>
        </row>
        <row r="853">
          <cell r="B853" t="str">
            <v>F1B010076</v>
          </cell>
          <cell r="C853" t="str">
            <v>Saefullah</v>
          </cell>
        </row>
        <row r="854">
          <cell r="B854" t="str">
            <v>F1B010077</v>
          </cell>
          <cell r="C854" t="str">
            <v>Ahmad Sadam Syaerozi</v>
          </cell>
        </row>
        <row r="855">
          <cell r="B855" t="str">
            <v>F1B010078</v>
          </cell>
          <cell r="C855" t="str">
            <v>Hendra Trisnayadi</v>
          </cell>
        </row>
        <row r="856">
          <cell r="B856" t="str">
            <v>F1B010079</v>
          </cell>
          <cell r="C856" t="str">
            <v>Agan Dwidio Cakti</v>
          </cell>
        </row>
        <row r="857">
          <cell r="B857" t="str">
            <v>F1B010080</v>
          </cell>
          <cell r="C857" t="str">
            <v>Risca Arie W</v>
          </cell>
        </row>
        <row r="858">
          <cell r="B858" t="str">
            <v>F1B010081</v>
          </cell>
          <cell r="C858" t="str">
            <v>Moh. Fitrayadi</v>
          </cell>
        </row>
        <row r="859">
          <cell r="B859" t="str">
            <v>F1B010082</v>
          </cell>
          <cell r="C859" t="str">
            <v>Ahmad Urvafi</v>
          </cell>
        </row>
        <row r="860">
          <cell r="B860" t="str">
            <v>F1B010083</v>
          </cell>
          <cell r="C860" t="str">
            <v>Rizqi Wahyudi</v>
          </cell>
        </row>
        <row r="861">
          <cell r="B861" t="str">
            <v>F1B010084</v>
          </cell>
          <cell r="C861" t="str">
            <v>Sukandrana Arya P</v>
          </cell>
        </row>
        <row r="862">
          <cell r="B862" t="str">
            <v>F1B010085</v>
          </cell>
          <cell r="C862" t="str">
            <v>Ari Ardian Khair</v>
          </cell>
        </row>
        <row r="863">
          <cell r="B863" t="str">
            <v>F1B010086</v>
          </cell>
          <cell r="C863" t="str">
            <v>Rodika Nurbaiti</v>
          </cell>
        </row>
        <row r="864">
          <cell r="B864" t="str">
            <v>F1B010087</v>
          </cell>
          <cell r="C864" t="str">
            <v>Mardian Rizka H.</v>
          </cell>
        </row>
        <row r="865">
          <cell r="B865" t="str">
            <v>F1B010088</v>
          </cell>
          <cell r="C865" t="str">
            <v>Heny Wulandari</v>
          </cell>
        </row>
        <row r="866">
          <cell r="B866" t="str">
            <v>F1B010089</v>
          </cell>
          <cell r="C866" t="str">
            <v>I Kadek Dharmawan</v>
          </cell>
        </row>
        <row r="867">
          <cell r="B867" t="str">
            <v>F1B010090</v>
          </cell>
          <cell r="C867" t="str">
            <v>Andhika Wahyu P.</v>
          </cell>
        </row>
        <row r="868">
          <cell r="B868" t="str">
            <v>F1B010091</v>
          </cell>
          <cell r="C868" t="str">
            <v>Rachmanurrasyid</v>
          </cell>
        </row>
        <row r="869">
          <cell r="B869" t="str">
            <v>F1B010092</v>
          </cell>
          <cell r="C869" t="str">
            <v>Rizka Hafinatunnisa</v>
          </cell>
        </row>
        <row r="870">
          <cell r="B870" t="str">
            <v>F1B110001</v>
          </cell>
          <cell r="C870" t="str">
            <v>Retma Fairoz Ijtihad</v>
          </cell>
        </row>
        <row r="871">
          <cell r="B871" t="str">
            <v>F1B110002</v>
          </cell>
          <cell r="C871" t="str">
            <v>Heri Irawan</v>
          </cell>
        </row>
        <row r="872">
          <cell r="B872" t="str">
            <v>F1B110003</v>
          </cell>
          <cell r="C872" t="str">
            <v>Agus Jayadi</v>
          </cell>
        </row>
        <row r="873">
          <cell r="B873" t="str">
            <v>F1B110004</v>
          </cell>
          <cell r="C873" t="str">
            <v>Ni Kadek Diana S D</v>
          </cell>
        </row>
        <row r="874">
          <cell r="B874" t="str">
            <v>F1B110005</v>
          </cell>
          <cell r="C874" t="str">
            <v>Dedy Iskandar</v>
          </cell>
        </row>
        <row r="875">
          <cell r="B875" t="str">
            <v>F1B110006</v>
          </cell>
          <cell r="C875" t="str">
            <v>Andi Pramadhana</v>
          </cell>
        </row>
        <row r="876">
          <cell r="B876" t="str">
            <v>F1B110007</v>
          </cell>
          <cell r="C876" t="str">
            <v>Suyulussalami</v>
          </cell>
        </row>
        <row r="877">
          <cell r="B877" t="str">
            <v>F1B110008</v>
          </cell>
          <cell r="C877" t="str">
            <v>Anwar Fuadi</v>
          </cell>
        </row>
        <row r="878">
          <cell r="B878" t="str">
            <v>F1B110009</v>
          </cell>
          <cell r="C878" t="str">
            <v>Ishak</v>
          </cell>
        </row>
        <row r="879">
          <cell r="B879" t="str">
            <v>F1B110010</v>
          </cell>
          <cell r="C879" t="str">
            <v>Ghazi Akbar</v>
          </cell>
        </row>
        <row r="880">
          <cell r="B880" t="str">
            <v>F1B110011</v>
          </cell>
          <cell r="C880" t="str">
            <v>Adi Sopian Ganda</v>
          </cell>
        </row>
        <row r="881">
          <cell r="B881" t="str">
            <v>F1B110012</v>
          </cell>
          <cell r="C881" t="str">
            <v>M. Fadhil Hamzani</v>
          </cell>
        </row>
        <row r="882">
          <cell r="B882" t="str">
            <v>F1B110013</v>
          </cell>
          <cell r="C882" t="str">
            <v>Ansori Rafsanjani</v>
          </cell>
        </row>
        <row r="883">
          <cell r="B883" t="str">
            <v>F1B110014</v>
          </cell>
          <cell r="C883" t="str">
            <v>Dila Ariy Gi M</v>
          </cell>
        </row>
        <row r="884">
          <cell r="B884" t="str">
            <v>F1B110015</v>
          </cell>
          <cell r="C884" t="str">
            <v>Muhammad Azwar</v>
          </cell>
        </row>
        <row r="885">
          <cell r="B885" t="str">
            <v>F1B110016</v>
          </cell>
          <cell r="C885" t="str">
            <v>Hamdhani</v>
          </cell>
        </row>
        <row r="886">
          <cell r="B886" t="str">
            <v>F1B110017</v>
          </cell>
          <cell r="C886" t="str">
            <v>Rian Hapmiadi</v>
          </cell>
        </row>
        <row r="887">
          <cell r="B887" t="str">
            <v>F1B110018</v>
          </cell>
          <cell r="C887" t="str">
            <v>Samsul Hadi</v>
          </cell>
        </row>
        <row r="888">
          <cell r="B888" t="str">
            <v>F1B110019</v>
          </cell>
          <cell r="C888" t="str">
            <v>Handrian Saputra</v>
          </cell>
        </row>
        <row r="889">
          <cell r="B889" t="str">
            <v>F1B110020</v>
          </cell>
          <cell r="C889" t="str">
            <v>Sri Agustini Yumiati</v>
          </cell>
        </row>
        <row r="890">
          <cell r="B890" t="str">
            <v>F1B110021</v>
          </cell>
          <cell r="C890" t="str">
            <v>Deddy Darmawan</v>
          </cell>
        </row>
        <row r="891">
          <cell r="B891" t="str">
            <v>F1B110022</v>
          </cell>
          <cell r="C891" t="str">
            <v>M Aqidatul Habibi</v>
          </cell>
        </row>
        <row r="892">
          <cell r="B892" t="str">
            <v>F1B110023</v>
          </cell>
          <cell r="C892" t="str">
            <v>Yayuk Cahaya Ningsari</v>
          </cell>
        </row>
        <row r="893">
          <cell r="B893" t="str">
            <v>F1B110024</v>
          </cell>
          <cell r="C893" t="str">
            <v>Nanang Kosim</v>
          </cell>
        </row>
        <row r="894">
          <cell r="B894" t="str">
            <v>F1B110025</v>
          </cell>
          <cell r="C894" t="str">
            <v>M Bakti Adhiguna</v>
          </cell>
        </row>
        <row r="895">
          <cell r="B895" t="str">
            <v>F1B110026</v>
          </cell>
          <cell r="C895" t="str">
            <v>Ana Try Nurseptiana</v>
          </cell>
        </row>
        <row r="896">
          <cell r="B896" t="str">
            <v>F1B110027</v>
          </cell>
          <cell r="C896" t="str">
            <v>Ajang Mandariza</v>
          </cell>
        </row>
        <row r="897">
          <cell r="B897" t="str">
            <v>F1B110028</v>
          </cell>
          <cell r="C897" t="str">
            <v>Erwin Pratama Hadi</v>
          </cell>
        </row>
        <row r="898">
          <cell r="B898" t="str">
            <v>F1B110029</v>
          </cell>
          <cell r="C898" t="str">
            <v>Furqanurrahman</v>
          </cell>
        </row>
        <row r="899">
          <cell r="B899" t="str">
            <v>F1B110030</v>
          </cell>
          <cell r="C899" t="str">
            <v>Haerul Umam</v>
          </cell>
        </row>
        <row r="900">
          <cell r="B900" t="str">
            <v>F1B110031</v>
          </cell>
          <cell r="C900" t="str">
            <v>Andrian Yudhesha</v>
          </cell>
        </row>
        <row r="901">
          <cell r="B901" t="str">
            <v>F1B110032</v>
          </cell>
          <cell r="C901" t="str">
            <v>Gita Prima Putra</v>
          </cell>
        </row>
        <row r="902">
          <cell r="B902" t="str">
            <v>F1B110033</v>
          </cell>
          <cell r="C902" t="str">
            <v>Lalu Mayendra Iskandar</v>
          </cell>
        </row>
        <row r="903">
          <cell r="B903" t="str">
            <v>F1B110034</v>
          </cell>
          <cell r="C903" t="str">
            <v>Radimas Dhawniel P</v>
          </cell>
        </row>
        <row r="904">
          <cell r="B904" t="str">
            <v>F1B110035</v>
          </cell>
          <cell r="C904" t="str">
            <v>Rendy Dwi Parmana</v>
          </cell>
        </row>
        <row r="905">
          <cell r="B905" t="str">
            <v>F1B110036</v>
          </cell>
          <cell r="C905" t="str">
            <v>M Azmi Nopiandi</v>
          </cell>
        </row>
        <row r="906">
          <cell r="B906" t="str">
            <v>F1B110037</v>
          </cell>
          <cell r="C906" t="str">
            <v>Moh Amin</v>
          </cell>
        </row>
        <row r="907">
          <cell r="B907" t="str">
            <v>F1B110038</v>
          </cell>
          <cell r="C907" t="str">
            <v>Eva Susanti</v>
          </cell>
        </row>
        <row r="908">
          <cell r="B908" t="str">
            <v>F1B110039</v>
          </cell>
          <cell r="C908" t="str">
            <v>M Fahri Rahman</v>
          </cell>
        </row>
        <row r="909">
          <cell r="B909" t="str">
            <v>F1B110040</v>
          </cell>
          <cell r="C909" t="str">
            <v>Husnul Harifandi</v>
          </cell>
        </row>
        <row r="910">
          <cell r="B910" t="str">
            <v>F1B110041</v>
          </cell>
          <cell r="C910" t="str">
            <v>Adi Saputra</v>
          </cell>
        </row>
        <row r="911">
          <cell r="B911" t="str">
            <v>F1B110042</v>
          </cell>
          <cell r="C911" t="str">
            <v>L Ade Wirawan S</v>
          </cell>
        </row>
        <row r="912">
          <cell r="B912" t="str">
            <v>F1B110043</v>
          </cell>
          <cell r="C912" t="str">
            <v>Aditya Dias Dwi C</v>
          </cell>
        </row>
        <row r="913">
          <cell r="B913" t="str">
            <v>F1B110044</v>
          </cell>
          <cell r="C913" t="str">
            <v>Asmiwati</v>
          </cell>
        </row>
        <row r="914">
          <cell r="B914" t="str">
            <v>F1B110045</v>
          </cell>
          <cell r="C914" t="str">
            <v>Handrayani</v>
          </cell>
        </row>
        <row r="915">
          <cell r="B915" t="str">
            <v>F1B110046</v>
          </cell>
          <cell r="C915" t="str">
            <v>Ali Mustofa</v>
          </cell>
        </row>
        <row r="916">
          <cell r="B916" t="str">
            <v>F1B110047</v>
          </cell>
          <cell r="C916" t="str">
            <v>Erwin Nuddin</v>
          </cell>
        </row>
        <row r="917">
          <cell r="B917" t="str">
            <v>F1B110048</v>
          </cell>
          <cell r="C917" t="str">
            <v>Rahmah Ilyarisma</v>
          </cell>
        </row>
        <row r="918">
          <cell r="B918" t="str">
            <v>F1B110049</v>
          </cell>
          <cell r="C918" t="str">
            <v>I Wayan Tunas W</v>
          </cell>
        </row>
        <row r="919">
          <cell r="B919" t="str">
            <v>F1B110050</v>
          </cell>
          <cell r="C919" t="str">
            <v>Khairul Uyun</v>
          </cell>
        </row>
        <row r="920">
          <cell r="B920" t="str">
            <v>F1B110051</v>
          </cell>
          <cell r="C920" t="str">
            <v>Marzuki Rahman</v>
          </cell>
        </row>
        <row r="921">
          <cell r="B921" t="str">
            <v>F1B110052</v>
          </cell>
          <cell r="C921" t="str">
            <v>Ade Zakaria</v>
          </cell>
        </row>
        <row r="922">
          <cell r="B922" t="str">
            <v>F1B110053</v>
          </cell>
          <cell r="C922" t="str">
            <v>Saddam Kadir Ranggo</v>
          </cell>
        </row>
        <row r="923">
          <cell r="B923" t="str">
            <v>F1B110054</v>
          </cell>
          <cell r="C923" t="str">
            <v>Deny Nurridho</v>
          </cell>
        </row>
        <row r="924">
          <cell r="B924" t="str">
            <v>F1B110055</v>
          </cell>
          <cell r="C924" t="str">
            <v>Helni Septa Utani</v>
          </cell>
        </row>
        <row r="925">
          <cell r="B925" t="str">
            <v>F1B110056</v>
          </cell>
          <cell r="C925" t="str">
            <v>Galang Saputra</v>
          </cell>
        </row>
        <row r="926">
          <cell r="B926" t="str">
            <v>F1B110057</v>
          </cell>
          <cell r="C926" t="str">
            <v>Yulia Pradewi</v>
          </cell>
        </row>
        <row r="927">
          <cell r="B927" t="str">
            <v>F1B110058</v>
          </cell>
          <cell r="C927" t="str">
            <v>Dicki Balian Saputra</v>
          </cell>
        </row>
        <row r="928">
          <cell r="B928" t="str">
            <v>F1B110059</v>
          </cell>
          <cell r="C928" t="str">
            <v>Winardi Cahaya Putra</v>
          </cell>
        </row>
        <row r="929">
          <cell r="B929" t="str">
            <v>F1B110060</v>
          </cell>
          <cell r="C929" t="str">
            <v>M Fathul Aziz</v>
          </cell>
        </row>
        <row r="930">
          <cell r="B930" t="str">
            <v>F1B110061</v>
          </cell>
          <cell r="C930" t="str">
            <v>Jafar Numaery</v>
          </cell>
        </row>
        <row r="931">
          <cell r="B931" t="str">
            <v>F1B110062</v>
          </cell>
          <cell r="C931" t="str">
            <v>Singgih Ramadhoni</v>
          </cell>
        </row>
        <row r="932">
          <cell r="B932" t="str">
            <v>F1B110063</v>
          </cell>
          <cell r="C932" t="str">
            <v>Danang M Arief S P</v>
          </cell>
        </row>
        <row r="933">
          <cell r="B933" t="str">
            <v>F1B110064</v>
          </cell>
          <cell r="C933" t="str">
            <v>Diman Gusriansya</v>
          </cell>
        </row>
        <row r="934">
          <cell r="B934" t="str">
            <v>F1B110065</v>
          </cell>
          <cell r="C934" t="str">
            <v>Cahya Nugraha</v>
          </cell>
        </row>
        <row r="935">
          <cell r="B935" t="str">
            <v>F1B110066</v>
          </cell>
          <cell r="C935" t="str">
            <v>Muhammad</v>
          </cell>
        </row>
        <row r="936">
          <cell r="B936" t="str">
            <v>F1B110067</v>
          </cell>
          <cell r="C936" t="str">
            <v>Muhammad Azhari</v>
          </cell>
        </row>
        <row r="937">
          <cell r="B937" t="str">
            <v>F1B110068</v>
          </cell>
          <cell r="C937" t="str">
            <v>Suparlan Ardyansyah</v>
          </cell>
        </row>
        <row r="938">
          <cell r="B938" t="str">
            <v>F1B110069</v>
          </cell>
          <cell r="C938" t="str">
            <v>Sohibul Ihsan</v>
          </cell>
        </row>
        <row r="939">
          <cell r="B939" t="str">
            <v>F1B110070</v>
          </cell>
          <cell r="C939" t="str">
            <v>Basri Rahman</v>
          </cell>
        </row>
        <row r="940">
          <cell r="B940" t="str">
            <v>F1B110071</v>
          </cell>
          <cell r="C940" t="str">
            <v>Trendy Niagawan</v>
          </cell>
        </row>
        <row r="941">
          <cell r="B941" t="str">
            <v>F1B110072</v>
          </cell>
          <cell r="C941" t="str">
            <v>Mohamad Arifin</v>
          </cell>
        </row>
        <row r="942">
          <cell r="B942" t="str">
            <v>F1B110073</v>
          </cell>
          <cell r="C942" t="str">
            <v>Muhamad Johan K</v>
          </cell>
        </row>
        <row r="943">
          <cell r="B943" t="str">
            <v>F1B110074</v>
          </cell>
          <cell r="C943" t="str">
            <v>Safardi</v>
          </cell>
        </row>
        <row r="944">
          <cell r="B944" t="str">
            <v>F1B110075</v>
          </cell>
          <cell r="C944" t="str">
            <v>Novi Hadiyani</v>
          </cell>
        </row>
        <row r="945">
          <cell r="B945" t="str">
            <v>F1B110076</v>
          </cell>
          <cell r="C945" t="str">
            <v>Lalu Ardypati</v>
          </cell>
        </row>
        <row r="946">
          <cell r="B946" t="str">
            <v>F1B110077</v>
          </cell>
          <cell r="C946" t="str">
            <v>Khairul Anam</v>
          </cell>
        </row>
        <row r="947">
          <cell r="B947" t="str">
            <v>F1B110078</v>
          </cell>
          <cell r="C947" t="str">
            <v>Supriadi</v>
          </cell>
        </row>
        <row r="948">
          <cell r="B948" t="str">
            <v>F1B110079</v>
          </cell>
          <cell r="C948" t="str">
            <v>Ikhwan Yusuf</v>
          </cell>
        </row>
        <row r="949">
          <cell r="B949" t="str">
            <v>F1B110080</v>
          </cell>
          <cell r="C949" t="str">
            <v>Yusuf Wijaya Utama</v>
          </cell>
        </row>
        <row r="950">
          <cell r="B950" t="str">
            <v>F1B110081</v>
          </cell>
          <cell r="C950" t="str">
            <v>Hamzali</v>
          </cell>
        </row>
        <row r="951">
          <cell r="B951" t="str">
            <v>F1B110082</v>
          </cell>
          <cell r="C951" t="str">
            <v>Abdul Kadir</v>
          </cell>
        </row>
        <row r="952">
          <cell r="B952" t="str">
            <v>F1B110083</v>
          </cell>
          <cell r="C952" t="str">
            <v>Abdul Aziz</v>
          </cell>
        </row>
        <row r="953">
          <cell r="B953" t="str">
            <v>F1B110084</v>
          </cell>
          <cell r="C953" t="str">
            <v>Dara Ayu Sasongko</v>
          </cell>
        </row>
        <row r="954">
          <cell r="B954" t="str">
            <v>F1B110085</v>
          </cell>
          <cell r="C954" t="str">
            <v>Alfedy Sudarsa</v>
          </cell>
        </row>
        <row r="955">
          <cell r="B955" t="str">
            <v>F1B011001</v>
          </cell>
          <cell r="C955" t="str">
            <v>Achmad Kharis P</v>
          </cell>
        </row>
        <row r="956">
          <cell r="B956" t="str">
            <v>F1B011002</v>
          </cell>
          <cell r="C956" t="str">
            <v>Agung Hendrawan</v>
          </cell>
        </row>
        <row r="957">
          <cell r="B957" t="str">
            <v>F1B011003</v>
          </cell>
          <cell r="C957" t="str">
            <v>Ahmad Farid Wajdi</v>
          </cell>
        </row>
        <row r="958">
          <cell r="B958" t="str">
            <v>F1B011004</v>
          </cell>
          <cell r="C958" t="str">
            <v>Ahmad Muhibbin</v>
          </cell>
        </row>
        <row r="959">
          <cell r="B959" t="str">
            <v>F1B011005</v>
          </cell>
          <cell r="C959" t="str">
            <v>Ahmad Tantoni</v>
          </cell>
        </row>
        <row r="960">
          <cell r="B960" t="str">
            <v>F1B011006</v>
          </cell>
          <cell r="C960" t="str">
            <v>Ahmad Tarmizi Tahir</v>
          </cell>
        </row>
        <row r="961">
          <cell r="B961" t="str">
            <v>F1B011007</v>
          </cell>
          <cell r="C961" t="str">
            <v>Aiman Ihsanul Akbar</v>
          </cell>
        </row>
        <row r="962">
          <cell r="B962" t="str">
            <v>F1B011008</v>
          </cell>
          <cell r="C962" t="str">
            <v>Alhasibunur</v>
          </cell>
        </row>
        <row r="963">
          <cell r="B963" t="str">
            <v>F1B011009</v>
          </cell>
          <cell r="C963" t="str">
            <v>Almurozy Mursidan</v>
          </cell>
        </row>
        <row r="964">
          <cell r="B964" t="str">
            <v>F1B011010</v>
          </cell>
          <cell r="C964" t="str">
            <v>Andri Puryoto</v>
          </cell>
        </row>
        <row r="965">
          <cell r="B965" t="str">
            <v>F1B011011</v>
          </cell>
          <cell r="C965" t="str">
            <v>Apriadi</v>
          </cell>
        </row>
        <row r="966">
          <cell r="B966" t="str">
            <v>F1B011012</v>
          </cell>
          <cell r="C966" t="str">
            <v>Ari Rahmi Hermawati</v>
          </cell>
        </row>
        <row r="967">
          <cell r="B967" t="str">
            <v>F1B011013</v>
          </cell>
          <cell r="C967" t="str">
            <v>Ariel Firmansyah</v>
          </cell>
        </row>
        <row r="968">
          <cell r="B968" t="str">
            <v>F1B011014</v>
          </cell>
          <cell r="C968" t="str">
            <v>Aryadi Putra</v>
          </cell>
        </row>
        <row r="969">
          <cell r="B969" t="str">
            <v>F1B011015</v>
          </cell>
          <cell r="C969" t="str">
            <v>Baiq Widya Ayu Mp</v>
          </cell>
        </row>
        <row r="970">
          <cell r="B970" t="str">
            <v>F1B011016</v>
          </cell>
          <cell r="C970" t="str">
            <v>Brian Asrnanda Razak</v>
          </cell>
        </row>
        <row r="971">
          <cell r="B971" t="str">
            <v>F1B011017</v>
          </cell>
          <cell r="C971" t="str">
            <v>Darmawan</v>
          </cell>
        </row>
        <row r="972">
          <cell r="B972" t="str">
            <v>F1B011018</v>
          </cell>
          <cell r="C972" t="str">
            <v>Dewa Putu Satria W</v>
          </cell>
        </row>
        <row r="973">
          <cell r="B973" t="str">
            <v>F1B011019</v>
          </cell>
          <cell r="C973" t="str">
            <v>Dewi Ratna Juita</v>
          </cell>
        </row>
        <row r="974">
          <cell r="B974" t="str">
            <v>F1B011020</v>
          </cell>
          <cell r="C974" t="str">
            <v>Dhias Cahyadi F.</v>
          </cell>
        </row>
        <row r="975">
          <cell r="B975" t="str">
            <v>F1B011022</v>
          </cell>
          <cell r="C975" t="str">
            <v>Eka Imansyah</v>
          </cell>
        </row>
        <row r="976">
          <cell r="B976" t="str">
            <v>F1B011023</v>
          </cell>
          <cell r="C976" t="str">
            <v>Eko Efri Wartanto</v>
          </cell>
        </row>
        <row r="977">
          <cell r="B977" t="str">
            <v>F1B011025</v>
          </cell>
          <cell r="C977" t="str">
            <v>Evan Pawaka Utama</v>
          </cell>
        </row>
        <row r="978">
          <cell r="B978" t="str">
            <v>F1B011026</v>
          </cell>
          <cell r="C978" t="str">
            <v>Vini Triani</v>
          </cell>
        </row>
        <row r="979">
          <cell r="B979" t="str">
            <v>F1B011027</v>
          </cell>
          <cell r="C979" t="str">
            <v>Frans Jordan K W</v>
          </cell>
        </row>
        <row r="980">
          <cell r="B980" t="str">
            <v>F1B011028</v>
          </cell>
          <cell r="C980" t="str">
            <v>Gde Wetan Pragena A.</v>
          </cell>
        </row>
        <row r="981">
          <cell r="B981" t="str">
            <v>F1B011030</v>
          </cell>
          <cell r="C981" t="str">
            <v>Hadi Keswanto</v>
          </cell>
        </row>
        <row r="982">
          <cell r="B982" t="str">
            <v>F1B011031</v>
          </cell>
          <cell r="C982" t="str">
            <v>Haidi Hidayat</v>
          </cell>
        </row>
        <row r="983">
          <cell r="B983" t="str">
            <v>F1B011032</v>
          </cell>
          <cell r="C983" t="str">
            <v>Heri Hidayat</v>
          </cell>
        </row>
        <row r="984">
          <cell r="B984" t="str">
            <v>F1B011033</v>
          </cell>
          <cell r="C984" t="str">
            <v>I Gede Ferryawan</v>
          </cell>
        </row>
        <row r="985">
          <cell r="B985" t="str">
            <v>F1B011034</v>
          </cell>
          <cell r="C985" t="str">
            <v>I Gusti Ayu Kusdiah</v>
          </cell>
        </row>
        <row r="986">
          <cell r="B986" t="str">
            <v>F1B011035</v>
          </cell>
          <cell r="C986" t="str">
            <v>I Gede Subagia Artha</v>
          </cell>
        </row>
        <row r="987">
          <cell r="B987" t="str">
            <v>F1B011036</v>
          </cell>
          <cell r="C987" t="str">
            <v>I Gusti Ayu Kusdiah Gemeliarana</v>
          </cell>
        </row>
        <row r="988">
          <cell r="B988" t="str">
            <v>F1B011037</v>
          </cell>
          <cell r="C988" t="str">
            <v>I Made Ary Swantika</v>
          </cell>
        </row>
        <row r="989">
          <cell r="B989" t="str">
            <v>F1B011038</v>
          </cell>
          <cell r="C989" t="str">
            <v>I Made Dwipayana</v>
          </cell>
        </row>
        <row r="990">
          <cell r="B990" t="str">
            <v>F1B011039</v>
          </cell>
          <cell r="C990" t="str">
            <v>I Md Sandhi Artha W.</v>
          </cell>
        </row>
        <row r="991">
          <cell r="B991" t="str">
            <v>F1B011040</v>
          </cell>
          <cell r="C991" t="str">
            <v>I Nyoman Didik Pramana</v>
          </cell>
        </row>
        <row r="992">
          <cell r="B992" t="str">
            <v>F1B011041</v>
          </cell>
          <cell r="C992" t="str">
            <v>I Wayan Arya Putra K</v>
          </cell>
        </row>
        <row r="993">
          <cell r="B993" t="str">
            <v>F1B011042</v>
          </cell>
          <cell r="C993" t="str">
            <v>I Wayan Suaryana Put</v>
          </cell>
        </row>
        <row r="994">
          <cell r="B994" t="str">
            <v>F1B011043</v>
          </cell>
          <cell r="C994" t="str">
            <v>Ida Bgs Pt Eka Paksi</v>
          </cell>
        </row>
        <row r="995">
          <cell r="B995" t="str">
            <v>F1B011044</v>
          </cell>
          <cell r="C995" t="str">
            <v>Iqra Wiryadinata</v>
          </cell>
        </row>
        <row r="996">
          <cell r="B996" t="str">
            <v>F1B011045</v>
          </cell>
          <cell r="C996" t="str">
            <v>Jihadun</v>
          </cell>
        </row>
        <row r="997">
          <cell r="B997" t="str">
            <v>F1B011046</v>
          </cell>
          <cell r="C997" t="str">
            <v>Kadek Dwi Diani S.P.</v>
          </cell>
        </row>
        <row r="998">
          <cell r="B998" t="str">
            <v>F1B011047</v>
          </cell>
          <cell r="C998" t="str">
            <v>Ketut Waga Purnama P</v>
          </cell>
        </row>
        <row r="999">
          <cell r="B999" t="str">
            <v>F1B011048</v>
          </cell>
          <cell r="C999" t="str">
            <v>L Wahyu Iman Prajaya</v>
          </cell>
        </row>
        <row r="1000">
          <cell r="B1000" t="str">
            <v>F1B011049</v>
          </cell>
          <cell r="C1000" t="str">
            <v>Lalu Ismail Bohari</v>
          </cell>
        </row>
        <row r="1001">
          <cell r="B1001" t="str">
            <v>F1B011050</v>
          </cell>
          <cell r="C1001" t="str">
            <v>Lalu Nauvan K Y</v>
          </cell>
        </row>
        <row r="1002">
          <cell r="B1002" t="str">
            <v>F1B011051</v>
          </cell>
          <cell r="C1002" t="str">
            <v>Lalu Wahyu Dedy A</v>
          </cell>
        </row>
        <row r="1003">
          <cell r="B1003" t="str">
            <v>F1B011052</v>
          </cell>
          <cell r="C1003" t="str">
            <v>M. Musfariawan A.</v>
          </cell>
        </row>
        <row r="1004">
          <cell r="B1004" t="str">
            <v>F1B011053</v>
          </cell>
          <cell r="C1004" t="str">
            <v>M. Rasyidatul Afkari</v>
          </cell>
        </row>
        <row r="1005">
          <cell r="B1005" t="str">
            <v>F1B011054</v>
          </cell>
          <cell r="C1005" t="str">
            <v>Maria Desi Natalia W</v>
          </cell>
        </row>
        <row r="1006">
          <cell r="B1006" t="str">
            <v>F1B011055</v>
          </cell>
          <cell r="C1006" t="str">
            <v>Masyitah Aulia</v>
          </cell>
        </row>
        <row r="1007">
          <cell r="B1007" t="str">
            <v>F1B011056</v>
          </cell>
          <cell r="C1007" t="str">
            <v>Melina</v>
          </cell>
        </row>
        <row r="1008">
          <cell r="B1008" t="str">
            <v>F1B011057</v>
          </cell>
          <cell r="C1008" t="str">
            <v>Moh. Nugraha Kusuma</v>
          </cell>
        </row>
        <row r="1009">
          <cell r="B1009" t="str">
            <v>F1B011058</v>
          </cell>
          <cell r="C1009" t="str">
            <v>Mokh.Aditya Eka S</v>
          </cell>
        </row>
        <row r="1010">
          <cell r="B1010" t="str">
            <v>F1B011059</v>
          </cell>
          <cell r="C1010" t="str">
            <v>Muhamad Ray Andiko</v>
          </cell>
        </row>
        <row r="1011">
          <cell r="B1011" t="str">
            <v>F1B011061</v>
          </cell>
          <cell r="C1011" t="str">
            <v>Muhammad Edwin I</v>
          </cell>
        </row>
        <row r="1012">
          <cell r="B1012" t="str">
            <v>F1B011062</v>
          </cell>
          <cell r="C1012" t="str">
            <v>Muhammad Marendra R</v>
          </cell>
        </row>
        <row r="1013">
          <cell r="B1013" t="str">
            <v>F1B011063</v>
          </cell>
          <cell r="C1013" t="str">
            <v>Muhammad Naironul H.</v>
          </cell>
        </row>
        <row r="1014">
          <cell r="B1014" t="str">
            <v>F1B011064</v>
          </cell>
          <cell r="C1014" t="str">
            <v>M U L I A D I</v>
          </cell>
        </row>
        <row r="1015">
          <cell r="B1015" t="str">
            <v>F1B011066</v>
          </cell>
          <cell r="C1015" t="str">
            <v>Novianti Kusuma W.</v>
          </cell>
        </row>
        <row r="1016">
          <cell r="B1016" t="str">
            <v>F1B011067</v>
          </cell>
          <cell r="C1016" t="str">
            <v>Novita Khasana Putri</v>
          </cell>
        </row>
        <row r="1017">
          <cell r="B1017" t="str">
            <v>F1B011068</v>
          </cell>
          <cell r="C1017" t="str">
            <v>Nurlaily Agustiarini</v>
          </cell>
        </row>
        <row r="1018">
          <cell r="B1018" t="str">
            <v>F1B011069</v>
          </cell>
          <cell r="C1018" t="str">
            <v>Qanur Thariq</v>
          </cell>
        </row>
        <row r="1019">
          <cell r="B1019" t="str">
            <v>F1B011070</v>
          </cell>
          <cell r="C1019" t="str">
            <v>Rani Rahmawati Syafrin</v>
          </cell>
        </row>
        <row r="1020">
          <cell r="B1020" t="str">
            <v>F1B011071</v>
          </cell>
          <cell r="C1020" t="str">
            <v>Renyta Monica L.</v>
          </cell>
        </row>
        <row r="1021">
          <cell r="B1021" t="str">
            <v>F1B011072</v>
          </cell>
          <cell r="C1021" t="str">
            <v>Restu Nopiandi I</v>
          </cell>
        </row>
        <row r="1022">
          <cell r="B1022" t="str">
            <v>F1B011074</v>
          </cell>
          <cell r="C1022" t="str">
            <v>Rosmaeni Agustina</v>
          </cell>
        </row>
        <row r="1023">
          <cell r="B1023" t="str">
            <v>F1B011075</v>
          </cell>
          <cell r="C1023" t="str">
            <v>Rosmalita Arini</v>
          </cell>
        </row>
        <row r="1024">
          <cell r="B1024" t="str">
            <v>F1B011076</v>
          </cell>
          <cell r="C1024" t="str">
            <v>Rozan Fahriady</v>
          </cell>
        </row>
        <row r="1025">
          <cell r="B1025" t="str">
            <v>F1B011077</v>
          </cell>
          <cell r="C1025" t="str">
            <v>Sarah</v>
          </cell>
        </row>
        <row r="1026">
          <cell r="B1026" t="str">
            <v>F1B011078</v>
          </cell>
          <cell r="C1026" t="str">
            <v>Sayekti Woro Kusrini</v>
          </cell>
        </row>
        <row r="1027">
          <cell r="B1027" t="str">
            <v>F1B011079</v>
          </cell>
          <cell r="C1027" t="str">
            <v>Sirajuddin Idris</v>
          </cell>
        </row>
        <row r="1028">
          <cell r="B1028" t="str">
            <v>F1B011080</v>
          </cell>
          <cell r="C1028" t="str">
            <v>Siti Nurul Fatihatun</v>
          </cell>
        </row>
        <row r="1029">
          <cell r="B1029" t="str">
            <v>F1B011081</v>
          </cell>
          <cell r="C1029" t="str">
            <v>Sofiyan Wahyudi</v>
          </cell>
        </row>
        <row r="1030">
          <cell r="B1030" t="str">
            <v>F1B011084</v>
          </cell>
          <cell r="C1030" t="str">
            <v>Susilawati Riskia</v>
          </cell>
        </row>
        <row r="1031">
          <cell r="B1031" t="str">
            <v>F1B011085</v>
          </cell>
          <cell r="C1031" t="str">
            <v>Tajuddin</v>
          </cell>
        </row>
        <row r="1032">
          <cell r="B1032" t="str">
            <v>F1B011086</v>
          </cell>
          <cell r="C1032" t="str">
            <v>Taufik Akbar Nuri</v>
          </cell>
        </row>
        <row r="1033">
          <cell r="B1033" t="str">
            <v>F1B011087</v>
          </cell>
          <cell r="C1033" t="str">
            <v>Tirmizi Yasir Rozak</v>
          </cell>
        </row>
        <row r="1034">
          <cell r="B1034" t="str">
            <v>F1B011088</v>
          </cell>
          <cell r="C1034" t="str">
            <v>Waesal Karni</v>
          </cell>
        </row>
        <row r="1035">
          <cell r="B1035" t="str">
            <v>F1B011089</v>
          </cell>
          <cell r="C1035" t="str">
            <v>Walid Hayaza</v>
          </cell>
        </row>
        <row r="1036">
          <cell r="B1036" t="str">
            <v>F1B011090</v>
          </cell>
          <cell r="C1036" t="str">
            <v>Wayan Sugiantara</v>
          </cell>
        </row>
        <row r="1037">
          <cell r="B1037" t="str">
            <v>F1B011091</v>
          </cell>
          <cell r="C1037" t="str">
            <v>Wiratama Iman Ramdha</v>
          </cell>
        </row>
        <row r="1038">
          <cell r="B1038" t="str">
            <v>F1B011092</v>
          </cell>
          <cell r="C1038" t="str">
            <v>Yakub Mardianto</v>
          </cell>
        </row>
        <row r="1039">
          <cell r="B1039" t="str">
            <v>F1B011093</v>
          </cell>
          <cell r="C1039" t="str">
            <v>Yuli Astuti H</v>
          </cell>
        </row>
        <row r="1040">
          <cell r="B1040" t="str">
            <v>F1B011095</v>
          </cell>
          <cell r="C1040" t="str">
            <v>Zahrawandi</v>
          </cell>
        </row>
        <row r="1041">
          <cell r="B1041" t="str">
            <v>F1B011096</v>
          </cell>
          <cell r="C1041" t="str">
            <v>Zamhariratib</v>
          </cell>
        </row>
        <row r="1042">
          <cell r="B1042" t="str">
            <v>F1B011097</v>
          </cell>
          <cell r="C1042" t="str">
            <v>Zayyan Atsigah</v>
          </cell>
        </row>
        <row r="1043">
          <cell r="B1043" t="str">
            <v>F1B211021</v>
          </cell>
          <cell r="C1043" t="str">
            <v>Edwin Saleh</v>
          </cell>
        </row>
        <row r="1044">
          <cell r="B1044" t="str">
            <v>F1B211024</v>
          </cell>
          <cell r="C1044" t="str">
            <v>Eskayanti Usi Awalia</v>
          </cell>
        </row>
        <row r="1045">
          <cell r="B1045" t="str">
            <v>F1B211029</v>
          </cell>
          <cell r="C1045" t="str">
            <v>Gessy Anggraeni</v>
          </cell>
        </row>
        <row r="1046">
          <cell r="B1046" t="str">
            <v>F1B211060</v>
          </cell>
          <cell r="C1046" t="str">
            <v>Muhammad Bilal Bin A</v>
          </cell>
        </row>
        <row r="1047">
          <cell r="B1047" t="str">
            <v>F1B211065</v>
          </cell>
          <cell r="C1047" t="str">
            <v>Niswatun Hasanah</v>
          </cell>
        </row>
        <row r="1048">
          <cell r="B1048" t="str">
            <v>F1B211073</v>
          </cell>
          <cell r="C1048" t="str">
            <v>Rezky Gallant Charis</v>
          </cell>
        </row>
        <row r="1049">
          <cell r="B1049" t="str">
            <v>F1B211082</v>
          </cell>
          <cell r="C1049" t="str">
            <v>Yuli Hartini</v>
          </cell>
        </row>
        <row r="1050">
          <cell r="B1050" t="str">
            <v>F1B211083</v>
          </cell>
          <cell r="C1050" t="str">
            <v>Suliati Aini</v>
          </cell>
        </row>
        <row r="1051">
          <cell r="B1051" t="str">
            <v>F1B211094</v>
          </cell>
          <cell r="C1051" t="str">
            <v>Yusron Al Misri</v>
          </cell>
        </row>
        <row r="1052">
          <cell r="B1052" t="str">
            <v>F1B111001</v>
          </cell>
          <cell r="C1052" t="str">
            <v>Adhar</v>
          </cell>
        </row>
        <row r="1053">
          <cell r="B1053" t="str">
            <v>F1B111002</v>
          </cell>
          <cell r="C1053" t="str">
            <v>Agus Budi Nurcahyono</v>
          </cell>
        </row>
        <row r="1054">
          <cell r="B1054" t="str">
            <v>F1B111003</v>
          </cell>
          <cell r="C1054" t="str">
            <v>Ahmad Furkon</v>
          </cell>
        </row>
        <row r="1055">
          <cell r="B1055" t="str">
            <v>F1B111004</v>
          </cell>
          <cell r="C1055" t="str">
            <v>Ahmadi</v>
          </cell>
        </row>
        <row r="1056">
          <cell r="B1056" t="str">
            <v>F1B111005</v>
          </cell>
          <cell r="C1056" t="str">
            <v>Ahsanul Warasatul S</v>
          </cell>
        </row>
        <row r="1057">
          <cell r="B1057" t="str">
            <v>F1B111006</v>
          </cell>
          <cell r="C1057" t="str">
            <v>Alfan Aditya</v>
          </cell>
        </row>
        <row r="1058">
          <cell r="B1058" t="str">
            <v>F1B111007</v>
          </cell>
          <cell r="C1058" t="str">
            <v>Andika Nugraha</v>
          </cell>
        </row>
        <row r="1059">
          <cell r="B1059" t="str">
            <v>F1B111008</v>
          </cell>
          <cell r="C1059" t="str">
            <v>Arif Hidayatullah</v>
          </cell>
        </row>
        <row r="1060">
          <cell r="B1060" t="str">
            <v>F1B111009</v>
          </cell>
          <cell r="C1060" t="str">
            <v>Arifubillah</v>
          </cell>
        </row>
        <row r="1061">
          <cell r="B1061" t="str">
            <v>F1B111010</v>
          </cell>
          <cell r="C1061" t="str">
            <v>Awaluddin</v>
          </cell>
        </row>
        <row r="1062">
          <cell r="B1062" t="str">
            <v>F1B111011</v>
          </cell>
          <cell r="C1062" t="str">
            <v>Bahrudin</v>
          </cell>
        </row>
        <row r="1063">
          <cell r="B1063" t="str">
            <v>F1B111012</v>
          </cell>
          <cell r="C1063" t="str">
            <v>Baiq Ifi Nawal Akifi</v>
          </cell>
        </row>
        <row r="1064">
          <cell r="B1064" t="str">
            <v>F1B111013</v>
          </cell>
          <cell r="C1064" t="str">
            <v>Dedi Darmawan</v>
          </cell>
        </row>
        <row r="1065">
          <cell r="B1065" t="str">
            <v>F1B111014</v>
          </cell>
          <cell r="C1065" t="str">
            <v>Dian Asgar</v>
          </cell>
        </row>
        <row r="1066">
          <cell r="B1066" t="str">
            <v>F1B111015</v>
          </cell>
          <cell r="C1066" t="str">
            <v>Dwi Kurniawan P</v>
          </cell>
        </row>
        <row r="1067">
          <cell r="B1067" t="str">
            <v>F1B111016</v>
          </cell>
          <cell r="C1067" t="str">
            <v>Eka Fuji Hastuti</v>
          </cell>
        </row>
        <row r="1068">
          <cell r="B1068" t="str">
            <v>F1B111017</v>
          </cell>
          <cell r="C1068" t="str">
            <v>Erina Nursholihatun</v>
          </cell>
        </row>
        <row r="1069">
          <cell r="B1069" t="str">
            <v>F1B111018</v>
          </cell>
          <cell r="C1069" t="str">
            <v>Fahrurrozi</v>
          </cell>
        </row>
        <row r="1070">
          <cell r="B1070" t="str">
            <v>F1B111019</v>
          </cell>
          <cell r="C1070" t="str">
            <v>Fathurrahman</v>
          </cell>
        </row>
        <row r="1071">
          <cell r="B1071" t="str">
            <v>F1B111020</v>
          </cell>
          <cell r="C1071" t="str">
            <v>Ghalib Mansur Thalib</v>
          </cell>
        </row>
        <row r="1072">
          <cell r="B1072" t="str">
            <v>F1B111021</v>
          </cell>
          <cell r="C1072" t="str">
            <v>Haerurrozi</v>
          </cell>
        </row>
        <row r="1073">
          <cell r="B1073" t="str">
            <v>F1B111022</v>
          </cell>
          <cell r="C1073" t="str">
            <v>Hamdahurrahman</v>
          </cell>
        </row>
        <row r="1074">
          <cell r="B1074" t="str">
            <v>F1B111023</v>
          </cell>
          <cell r="C1074" t="str">
            <v>Heruna Saputra</v>
          </cell>
        </row>
        <row r="1075">
          <cell r="B1075" t="str">
            <v>F1B111024</v>
          </cell>
          <cell r="C1075" t="str">
            <v>Hulaipi</v>
          </cell>
        </row>
        <row r="1076">
          <cell r="B1076" t="str">
            <v>F1B111025</v>
          </cell>
          <cell r="C1076" t="str">
            <v>Husnul Kahpi</v>
          </cell>
        </row>
        <row r="1077">
          <cell r="B1077" t="str">
            <v>F1B111026</v>
          </cell>
          <cell r="C1077" t="str">
            <v>I Ketut Astana</v>
          </cell>
        </row>
        <row r="1078">
          <cell r="B1078" t="str">
            <v>F1B111027</v>
          </cell>
          <cell r="C1078" t="str">
            <v>I Made Sulastra</v>
          </cell>
        </row>
        <row r="1079">
          <cell r="B1079" t="str">
            <v>F1B111028</v>
          </cell>
          <cell r="C1079" t="str">
            <v>Idra Baradha Hadi S</v>
          </cell>
        </row>
        <row r="1080">
          <cell r="B1080" t="str">
            <v>F1B111029</v>
          </cell>
          <cell r="C1080" t="str">
            <v>Ika Ratna Carolia</v>
          </cell>
        </row>
        <row r="1081">
          <cell r="B1081" t="str">
            <v>F1B111030</v>
          </cell>
          <cell r="C1081" t="str">
            <v>Islahudin</v>
          </cell>
        </row>
        <row r="1082">
          <cell r="B1082" t="str">
            <v>F1B111031</v>
          </cell>
          <cell r="C1082" t="str">
            <v>Ita Isnawati</v>
          </cell>
        </row>
        <row r="1083">
          <cell r="B1083" t="str">
            <v>F1B111032</v>
          </cell>
          <cell r="C1083" t="str">
            <v>Jumadi</v>
          </cell>
        </row>
        <row r="1084">
          <cell r="B1084" t="str">
            <v>F1B111033</v>
          </cell>
          <cell r="C1084" t="str">
            <v>Jumait</v>
          </cell>
        </row>
        <row r="1085">
          <cell r="B1085" t="str">
            <v>F1B111034</v>
          </cell>
          <cell r="C1085" t="str">
            <v>Jusman Alfian Sofian</v>
          </cell>
        </row>
        <row r="1086">
          <cell r="B1086" t="str">
            <v>F1B111035</v>
          </cell>
          <cell r="C1086" t="str">
            <v>Khairul Nizam</v>
          </cell>
        </row>
        <row r="1087">
          <cell r="B1087" t="str">
            <v>F1B111036</v>
          </cell>
          <cell r="C1087" t="str">
            <v>Lalu Anja Sukmana</v>
          </cell>
        </row>
        <row r="1088">
          <cell r="B1088" t="str">
            <v>F1B111037</v>
          </cell>
          <cell r="C1088" t="str">
            <v>Lalu Dwi Oktana S</v>
          </cell>
        </row>
        <row r="1089">
          <cell r="B1089" t="str">
            <v>F1B111038</v>
          </cell>
          <cell r="C1089" t="str">
            <v>Lalu Zulkarman</v>
          </cell>
        </row>
        <row r="1090">
          <cell r="B1090" t="str">
            <v>F1B111039</v>
          </cell>
          <cell r="C1090" t="str">
            <v>Lina Usmiati</v>
          </cell>
        </row>
        <row r="1091">
          <cell r="B1091" t="str">
            <v>F1B111040</v>
          </cell>
          <cell r="C1091" t="str">
            <v>Linda Komalasari</v>
          </cell>
        </row>
        <row r="1092">
          <cell r="B1092" t="str">
            <v>F1B111041</v>
          </cell>
          <cell r="C1092" t="str">
            <v>M Ahsanul Khaliq</v>
          </cell>
        </row>
        <row r="1093">
          <cell r="B1093" t="str">
            <v>F1B111042</v>
          </cell>
          <cell r="C1093" t="str">
            <v>M Edi Purnawan</v>
          </cell>
        </row>
        <row r="1094">
          <cell r="B1094" t="str">
            <v>F1B111043</v>
          </cell>
          <cell r="C1094" t="str">
            <v>M Febriansyah Fadli</v>
          </cell>
        </row>
        <row r="1095">
          <cell r="B1095" t="str">
            <v>F1B111044</v>
          </cell>
          <cell r="C1095" t="str">
            <v>M Irwan Rinaldi</v>
          </cell>
        </row>
        <row r="1096">
          <cell r="B1096" t="str">
            <v>F1B111045</v>
          </cell>
          <cell r="C1096" t="str">
            <v>M Nurrahman</v>
          </cell>
        </row>
        <row r="1097">
          <cell r="B1097" t="str">
            <v>F1B111046</v>
          </cell>
          <cell r="C1097" t="str">
            <v>M Rifai</v>
          </cell>
        </row>
        <row r="1098">
          <cell r="B1098" t="str">
            <v>F1B111047</v>
          </cell>
          <cell r="C1098" t="str">
            <v>M Sofyan Hakim</v>
          </cell>
        </row>
        <row r="1099">
          <cell r="B1099" t="str">
            <v>F1B111048</v>
          </cell>
          <cell r="C1099" t="str">
            <v>Mahyudi</v>
          </cell>
        </row>
        <row r="1100">
          <cell r="B1100" t="str">
            <v>F1B111049</v>
          </cell>
          <cell r="C1100" t="str">
            <v>Marwan</v>
          </cell>
        </row>
        <row r="1101">
          <cell r="B1101" t="str">
            <v>F1B111050</v>
          </cell>
          <cell r="C1101" t="str">
            <v>Maswandi Putra</v>
          </cell>
        </row>
        <row r="1102">
          <cell r="B1102" t="str">
            <v>F1B111051</v>
          </cell>
          <cell r="C1102" t="str">
            <v>Mhd Munawir Haris</v>
          </cell>
        </row>
        <row r="1103">
          <cell r="B1103" t="str">
            <v>F1B111052</v>
          </cell>
          <cell r="C1103" t="str">
            <v>Muhamad Syukran</v>
          </cell>
        </row>
        <row r="1104">
          <cell r="B1104" t="str">
            <v>F1B111053</v>
          </cell>
          <cell r="C1104" t="str">
            <v>Muhammad Rifai</v>
          </cell>
        </row>
        <row r="1105">
          <cell r="B1105" t="str">
            <v>F1B111054</v>
          </cell>
          <cell r="C1105" t="str">
            <v>Muhammad Sofyan</v>
          </cell>
        </row>
        <row r="1106">
          <cell r="B1106" t="str">
            <v>F1B111055</v>
          </cell>
          <cell r="C1106" t="str">
            <v>Muhammad Torik</v>
          </cell>
        </row>
        <row r="1107">
          <cell r="B1107" t="str">
            <v>F1B111056</v>
          </cell>
          <cell r="C1107" t="str">
            <v>Muhammad Taufiq Alvian</v>
          </cell>
        </row>
        <row r="1108">
          <cell r="B1108" t="str">
            <v>F1B111057</v>
          </cell>
          <cell r="C1108" t="str">
            <v>Mulyadi Hidayat</v>
          </cell>
        </row>
        <row r="1109">
          <cell r="B1109" t="str">
            <v>F1B111058</v>
          </cell>
          <cell r="C1109" t="str">
            <v>Nasriadi</v>
          </cell>
        </row>
        <row r="1110">
          <cell r="B1110" t="str">
            <v>F1B111059</v>
          </cell>
          <cell r="C1110" t="str">
            <v>Nukrah</v>
          </cell>
        </row>
        <row r="1111">
          <cell r="B1111" t="str">
            <v>F1B111060</v>
          </cell>
          <cell r="C1111" t="str">
            <v>Nurhayati</v>
          </cell>
        </row>
        <row r="1112">
          <cell r="B1112" t="str">
            <v>F1B111061</v>
          </cell>
          <cell r="C1112" t="str">
            <v>Nurman Hermawan</v>
          </cell>
        </row>
        <row r="1113">
          <cell r="B1113" t="str">
            <v>F1B111062</v>
          </cell>
          <cell r="C1113" t="str">
            <v>Panji Sahri Ramdani</v>
          </cell>
        </row>
        <row r="1114">
          <cell r="B1114" t="str">
            <v>F1B111063</v>
          </cell>
          <cell r="C1114" t="str">
            <v>Prayoga Hidayat</v>
          </cell>
        </row>
        <row r="1115">
          <cell r="B1115" t="str">
            <v>F1B111064</v>
          </cell>
          <cell r="C1115" t="str">
            <v>Prio Hady Setiawan</v>
          </cell>
        </row>
        <row r="1116">
          <cell r="B1116" t="str">
            <v>F1B111065</v>
          </cell>
          <cell r="C1116" t="str">
            <v>Prisma Arya Sandy</v>
          </cell>
        </row>
        <row r="1117">
          <cell r="B1117" t="str">
            <v>F1B111066</v>
          </cell>
          <cell r="C1117" t="str">
            <v>Riastu Gunaji</v>
          </cell>
        </row>
        <row r="1118">
          <cell r="B1118" t="str">
            <v>F1B111067</v>
          </cell>
          <cell r="C1118" t="str">
            <v>Ridwan</v>
          </cell>
        </row>
        <row r="1119">
          <cell r="B1119" t="str">
            <v>F1B111068</v>
          </cell>
          <cell r="C1119" t="str">
            <v>Risa Lugito Saputrq</v>
          </cell>
        </row>
        <row r="1120">
          <cell r="B1120" t="str">
            <v>F1B111069</v>
          </cell>
          <cell r="C1120" t="str">
            <v>Rizal Dies Pratama</v>
          </cell>
        </row>
        <row r="1121">
          <cell r="B1121" t="str">
            <v>F1B111070</v>
          </cell>
          <cell r="C1121" t="str">
            <v>Rizky Idamanti</v>
          </cell>
        </row>
        <row r="1122">
          <cell r="B1122" t="str">
            <v>F1B111071</v>
          </cell>
          <cell r="C1122" t="str">
            <v>Rudi Adhitia</v>
          </cell>
        </row>
        <row r="1123">
          <cell r="B1123" t="str">
            <v>F1B111072</v>
          </cell>
          <cell r="C1123" t="str">
            <v>Rully Ahsani Yusron</v>
          </cell>
        </row>
        <row r="1124">
          <cell r="B1124" t="str">
            <v>F1B111073</v>
          </cell>
          <cell r="C1124" t="str">
            <v>Rusni</v>
          </cell>
        </row>
        <row r="1125">
          <cell r="B1125" t="str">
            <v>F1B111074</v>
          </cell>
          <cell r="C1125" t="str">
            <v>Ryan Trilaksono</v>
          </cell>
        </row>
        <row r="1126">
          <cell r="B1126" t="str">
            <v>F1B111075</v>
          </cell>
          <cell r="C1126" t="str">
            <v>Sahbudin</v>
          </cell>
        </row>
        <row r="1127">
          <cell r="B1127" t="str">
            <v>F1B111076</v>
          </cell>
          <cell r="C1127" t="str">
            <v>Sahdan</v>
          </cell>
        </row>
        <row r="1128">
          <cell r="B1128" t="str">
            <v>F1B111077</v>
          </cell>
          <cell r="C1128" t="str">
            <v>Samsul Hadi</v>
          </cell>
        </row>
        <row r="1129">
          <cell r="B1129" t="str">
            <v>F1B111078</v>
          </cell>
          <cell r="C1129" t="str">
            <v>Silaturrahmi</v>
          </cell>
        </row>
        <row r="1130">
          <cell r="B1130" t="str">
            <v>F1B111079</v>
          </cell>
          <cell r="C1130" t="str">
            <v>Stevira Rahman</v>
          </cell>
        </row>
        <row r="1131">
          <cell r="B1131" t="str">
            <v>F1B111080</v>
          </cell>
          <cell r="C1131" t="str">
            <v>Suhufi Ramadhan</v>
          </cell>
        </row>
        <row r="1132">
          <cell r="B1132" t="str">
            <v>F1B111081</v>
          </cell>
          <cell r="C1132" t="str">
            <v>Sumiyati</v>
          </cell>
        </row>
        <row r="1133">
          <cell r="B1133" t="str">
            <v>F1B111082</v>
          </cell>
          <cell r="C1133" t="str">
            <v>Supratman</v>
          </cell>
        </row>
        <row r="1134">
          <cell r="B1134" t="str">
            <v>F1B111083</v>
          </cell>
          <cell r="C1134" t="str">
            <v>Ully Cahyati</v>
          </cell>
        </row>
        <row r="1135">
          <cell r="B1135" t="str">
            <v>F1B111084</v>
          </cell>
          <cell r="C1135" t="str">
            <v>Wahyudi Gunawan</v>
          </cell>
        </row>
        <row r="1136">
          <cell r="B1136" t="str">
            <v>F1B111085</v>
          </cell>
          <cell r="C1136" t="str">
            <v>Yoyok Eko Saputro D</v>
          </cell>
        </row>
        <row r="1137">
          <cell r="B1137" t="str">
            <v>F1B111086</v>
          </cell>
          <cell r="C1137" t="str">
            <v>Siti Ardiyanti Viviana Putri</v>
          </cell>
        </row>
        <row r="1138">
          <cell r="B1138" t="str">
            <v>F1B111087</v>
          </cell>
          <cell r="C1138" t="str">
            <v>Yusika Ade Prakasih</v>
          </cell>
        </row>
        <row r="1139">
          <cell r="B1139" t="str">
            <v>F1B111088</v>
          </cell>
          <cell r="C1139" t="str">
            <v>Zulkarnaemi</v>
          </cell>
        </row>
        <row r="1140">
          <cell r="B1140" t="str">
            <v>F1B111089</v>
          </cell>
          <cell r="C1140" t="str">
            <v>Zulkarnaen Adi S</v>
          </cell>
        </row>
        <row r="1141">
          <cell r="B1141" t="str">
            <v>F1B012001</v>
          </cell>
          <cell r="C1141" t="str">
            <v>Aan Kurniawan</v>
          </cell>
        </row>
        <row r="1142">
          <cell r="B1142" t="str">
            <v>F1B012002</v>
          </cell>
          <cell r="C1142" t="str">
            <v>Abdul Chalel Rahman</v>
          </cell>
        </row>
        <row r="1143">
          <cell r="B1143" t="str">
            <v>F1B012003</v>
          </cell>
          <cell r="C1143" t="str">
            <v>Abdul Hafiz</v>
          </cell>
        </row>
        <row r="1144">
          <cell r="B1144" t="str">
            <v>F1B012004</v>
          </cell>
          <cell r="C1144" t="str">
            <v>Adi Muzayyad</v>
          </cell>
        </row>
        <row r="1145">
          <cell r="B1145" t="str">
            <v>F1B012005</v>
          </cell>
          <cell r="C1145" t="str">
            <v>Ahmad Amrillah</v>
          </cell>
        </row>
        <row r="1146">
          <cell r="B1146" t="str">
            <v>F1B012006</v>
          </cell>
          <cell r="C1146" t="str">
            <v>Ahmad Jalaludin</v>
          </cell>
        </row>
        <row r="1147">
          <cell r="B1147" t="str">
            <v>F1B012007</v>
          </cell>
          <cell r="C1147" t="str">
            <v>Alan Vikhta</v>
          </cell>
        </row>
        <row r="1148">
          <cell r="B1148" t="str">
            <v>F1B212008</v>
          </cell>
          <cell r="C1148" t="str">
            <v>Ali Farhan</v>
          </cell>
        </row>
        <row r="1149">
          <cell r="B1149" t="str">
            <v>F1B012009</v>
          </cell>
          <cell r="C1149" t="str">
            <v>Amirudin</v>
          </cell>
        </row>
        <row r="1150">
          <cell r="B1150" t="str">
            <v>F1B012010</v>
          </cell>
          <cell r="C1150" t="str">
            <v>Ana Lestari</v>
          </cell>
        </row>
        <row r="1151">
          <cell r="B1151" t="str">
            <v>F1B012011</v>
          </cell>
          <cell r="C1151" t="str">
            <v>Andep Saputra</v>
          </cell>
        </row>
        <row r="1152">
          <cell r="B1152" t="str">
            <v>F1B012012</v>
          </cell>
          <cell r="C1152" t="str">
            <v>Andryo Iskandar</v>
          </cell>
        </row>
        <row r="1153">
          <cell r="B1153" t="str">
            <v>F1B012013</v>
          </cell>
          <cell r="C1153" t="str">
            <v>Anna Afif Aprian</v>
          </cell>
        </row>
        <row r="1154">
          <cell r="B1154" t="str">
            <v>F1B012014</v>
          </cell>
          <cell r="C1154" t="str">
            <v>Aresta Daniel</v>
          </cell>
        </row>
        <row r="1155">
          <cell r="B1155" t="str">
            <v>F1B212015</v>
          </cell>
          <cell r="C1155" t="str">
            <v>Arif Tirtana Nirman</v>
          </cell>
        </row>
        <row r="1156">
          <cell r="B1156" t="str">
            <v>F1B212016</v>
          </cell>
          <cell r="C1156" t="str">
            <v>Arry Ardyawan</v>
          </cell>
        </row>
        <row r="1157">
          <cell r="B1157" t="str">
            <v>F1B012017</v>
          </cell>
          <cell r="C1157" t="str">
            <v>Atiq Qurata Ayun</v>
          </cell>
        </row>
        <row r="1158">
          <cell r="B1158" t="str">
            <v>F1B012018</v>
          </cell>
          <cell r="C1158" t="str">
            <v>Bangun Juliardi</v>
          </cell>
        </row>
        <row r="1159">
          <cell r="B1159" t="str">
            <v>F1B012019</v>
          </cell>
          <cell r="C1159" t="str">
            <v>Bayu Andipa</v>
          </cell>
        </row>
        <row r="1160">
          <cell r="B1160" t="str">
            <v>F1B012020</v>
          </cell>
          <cell r="C1160" t="str">
            <v>Budi Fitrianti</v>
          </cell>
        </row>
        <row r="1161">
          <cell r="B1161" t="str">
            <v>F1B012021</v>
          </cell>
          <cell r="C1161" t="str">
            <v>Budiman</v>
          </cell>
        </row>
        <row r="1162">
          <cell r="B1162" t="str">
            <v>F1B012022</v>
          </cell>
          <cell r="C1162" t="str">
            <v>Desi Andriani Rahman</v>
          </cell>
        </row>
        <row r="1163">
          <cell r="B1163" t="str">
            <v>F1B012023</v>
          </cell>
          <cell r="C1163" t="str">
            <v>Diah Ayu Maulidina</v>
          </cell>
        </row>
        <row r="1164">
          <cell r="B1164" t="str">
            <v>F1B012024</v>
          </cell>
          <cell r="C1164" t="str">
            <v>Dian Nihry Yusnil Wadud</v>
          </cell>
        </row>
        <row r="1165">
          <cell r="B1165" t="str">
            <v>F1B012025</v>
          </cell>
          <cell r="C1165" t="str">
            <v>Dinar Yuliyanti</v>
          </cell>
        </row>
        <row r="1166">
          <cell r="B1166" t="str">
            <v>F1B012026</v>
          </cell>
          <cell r="C1166" t="str">
            <v>Endang Sakinah</v>
          </cell>
        </row>
        <row r="1167">
          <cell r="B1167" t="str">
            <v>F1B212027</v>
          </cell>
          <cell r="C1167" t="str">
            <v>Erwinsyah</v>
          </cell>
        </row>
        <row r="1168">
          <cell r="B1168" t="str">
            <v>F1B212028</v>
          </cell>
          <cell r="C1168" t="str">
            <v>Eva Satriana Putra</v>
          </cell>
        </row>
        <row r="1169">
          <cell r="B1169" t="str">
            <v>F1B212029</v>
          </cell>
          <cell r="C1169" t="str">
            <v>Fadhli Indrawan</v>
          </cell>
        </row>
        <row r="1170">
          <cell r="B1170" t="str">
            <v>F1B012030</v>
          </cell>
          <cell r="C1170" t="str">
            <v>Fibrian Ismayadi</v>
          </cell>
        </row>
        <row r="1171">
          <cell r="B1171" t="str">
            <v>F1B012031</v>
          </cell>
          <cell r="C1171" t="str">
            <v>Fiqri Jamal</v>
          </cell>
        </row>
        <row r="1172">
          <cell r="B1172" t="str">
            <v>F1B212032</v>
          </cell>
          <cell r="C1172" t="str">
            <v>Firman Mulyawan</v>
          </cell>
        </row>
        <row r="1173">
          <cell r="B1173" t="str">
            <v>F1B212033</v>
          </cell>
          <cell r="C1173" t="str">
            <v>Gilang Ramadhan</v>
          </cell>
        </row>
        <row r="1174">
          <cell r="B1174" t="str">
            <v>F1B212034</v>
          </cell>
          <cell r="C1174" t="str">
            <v>Haerul Hidayat</v>
          </cell>
        </row>
        <row r="1175">
          <cell r="B1175" t="str">
            <v>F1B012035</v>
          </cell>
          <cell r="C1175" t="str">
            <v>Hamdan Makbul</v>
          </cell>
        </row>
        <row r="1176">
          <cell r="B1176" t="str">
            <v>F1B012036</v>
          </cell>
          <cell r="C1176" t="str">
            <v>Hamdani Am</v>
          </cell>
        </row>
        <row r="1177">
          <cell r="B1177" t="str">
            <v>F1B012037</v>
          </cell>
          <cell r="C1177" t="str">
            <v>Hendra Kurniawansyah Putra</v>
          </cell>
        </row>
        <row r="1178">
          <cell r="B1178" t="str">
            <v>F1B212038</v>
          </cell>
          <cell r="C1178" t="str">
            <v>Heni Edrianti</v>
          </cell>
        </row>
        <row r="1179">
          <cell r="B1179" t="str">
            <v>F1B012039</v>
          </cell>
          <cell r="C1179" t="str">
            <v>I Made Ardana</v>
          </cell>
        </row>
        <row r="1180">
          <cell r="B1180" t="str">
            <v>F1B212040</v>
          </cell>
          <cell r="C1180" t="str">
            <v>I Made Puja Artana</v>
          </cell>
        </row>
        <row r="1181">
          <cell r="B1181" t="str">
            <v>F1B212041</v>
          </cell>
          <cell r="C1181" t="str">
            <v>I Putu Andika P</v>
          </cell>
        </row>
        <row r="1182">
          <cell r="B1182" t="str">
            <v>F1B012042</v>
          </cell>
          <cell r="C1182" t="str">
            <v>I Wayan Sutrisna</v>
          </cell>
        </row>
        <row r="1183">
          <cell r="B1183" t="str">
            <v>F1B012043</v>
          </cell>
          <cell r="C1183" t="str">
            <v>Ilham Prasetiawan</v>
          </cell>
        </row>
        <row r="1184">
          <cell r="B1184" t="str">
            <v>F1B012044</v>
          </cell>
          <cell r="C1184" t="str">
            <v>Imam Al Ghazali</v>
          </cell>
        </row>
        <row r="1185">
          <cell r="B1185" t="str">
            <v>F1B012045</v>
          </cell>
          <cell r="C1185" t="str">
            <v>Iqbal Chan Saputra</v>
          </cell>
        </row>
        <row r="1186">
          <cell r="B1186" t="str">
            <v>F1B012046</v>
          </cell>
          <cell r="C1186" t="str">
            <v>Ira Oktafigara</v>
          </cell>
        </row>
        <row r="1187">
          <cell r="B1187" t="str">
            <v>F1B012047</v>
          </cell>
          <cell r="C1187" t="str">
            <v>Irma Wira Sari Putri</v>
          </cell>
        </row>
        <row r="1188">
          <cell r="B1188" t="str">
            <v>F1B012048</v>
          </cell>
          <cell r="C1188" t="str">
            <v>Khairil Abdi</v>
          </cell>
        </row>
        <row r="1189">
          <cell r="B1189" t="str">
            <v>F1B012049</v>
          </cell>
          <cell r="C1189" t="str">
            <v>Komang Buda Artha</v>
          </cell>
        </row>
        <row r="1190">
          <cell r="B1190" t="str">
            <v>F1B012050</v>
          </cell>
          <cell r="C1190" t="str">
            <v>Lalu Alfian Wahyudi</v>
          </cell>
        </row>
        <row r="1191">
          <cell r="B1191" t="str">
            <v>F1B012051</v>
          </cell>
          <cell r="C1191" t="str">
            <v>Lalu Rudi Oky S</v>
          </cell>
        </row>
        <row r="1192">
          <cell r="B1192" t="str">
            <v>F1B212052</v>
          </cell>
          <cell r="C1192" t="str">
            <v>Lalu Saukat Noorbani</v>
          </cell>
        </row>
        <row r="1193">
          <cell r="B1193" t="str">
            <v>F1B212053</v>
          </cell>
          <cell r="C1193" t="str">
            <v>Lia Puspitawati</v>
          </cell>
        </row>
        <row r="1194">
          <cell r="B1194" t="str">
            <v>F1B212054</v>
          </cell>
          <cell r="C1194" t="str">
            <v>M Novan Subandi</v>
          </cell>
        </row>
        <row r="1195">
          <cell r="B1195" t="str">
            <v>F1B012055</v>
          </cell>
          <cell r="C1195" t="str">
            <v>M. Ikhlas Setiawan</v>
          </cell>
        </row>
        <row r="1196">
          <cell r="B1196" t="str">
            <v>F1B012056</v>
          </cell>
          <cell r="C1196" t="str">
            <v>M. Imam Sopiansyah</v>
          </cell>
        </row>
        <row r="1197">
          <cell r="B1197" t="str">
            <v>F1B012057</v>
          </cell>
          <cell r="C1197" t="str">
            <v>M. Kuraish Shihab</v>
          </cell>
        </row>
        <row r="1198">
          <cell r="B1198" t="str">
            <v>F1B012058</v>
          </cell>
          <cell r="C1198" t="str">
            <v>M. Ma'Ruf</v>
          </cell>
        </row>
        <row r="1199">
          <cell r="B1199" t="str">
            <v>F1B212059</v>
          </cell>
          <cell r="C1199" t="str">
            <v>Maseus Nabasa S</v>
          </cell>
        </row>
        <row r="1200">
          <cell r="B1200" t="str">
            <v>F1B012060</v>
          </cell>
          <cell r="C1200" t="str">
            <v>Maulidiya Zofani</v>
          </cell>
        </row>
        <row r="1201">
          <cell r="B1201" t="str">
            <v>F1B012061</v>
          </cell>
          <cell r="C1201" t="str">
            <v>Mohammad Farid Ghozi</v>
          </cell>
        </row>
        <row r="1202">
          <cell r="B1202" t="str">
            <v>F1B012062</v>
          </cell>
          <cell r="C1202" t="str">
            <v>Mohammad Taufik H</v>
          </cell>
        </row>
        <row r="1203">
          <cell r="B1203" t="str">
            <v>F1B012063</v>
          </cell>
          <cell r="C1203" t="str">
            <v>Muchtar Efendi</v>
          </cell>
        </row>
        <row r="1204">
          <cell r="B1204" t="str">
            <v>F1B012064</v>
          </cell>
          <cell r="C1204" t="str">
            <v>Muh. Irfan</v>
          </cell>
        </row>
        <row r="1205">
          <cell r="B1205" t="str">
            <v>F1B012065</v>
          </cell>
          <cell r="C1205" t="str">
            <v>Muhammad Iqbal</v>
          </cell>
        </row>
        <row r="1206">
          <cell r="B1206" t="str">
            <v>F1B212066</v>
          </cell>
          <cell r="C1206" t="str">
            <v>Muhammad Nauval</v>
          </cell>
        </row>
        <row r="1207">
          <cell r="B1207" t="str">
            <v>F1B012067</v>
          </cell>
          <cell r="C1207" t="str">
            <v>Muhammad Rizal</v>
          </cell>
        </row>
        <row r="1208">
          <cell r="B1208" t="str">
            <v>F1B212068</v>
          </cell>
          <cell r="C1208" t="str">
            <v>Muhammad Tabrani</v>
          </cell>
        </row>
        <row r="1209">
          <cell r="B1209" t="str">
            <v>F1B012069</v>
          </cell>
          <cell r="C1209" t="str">
            <v>Muhammad Yahya Jaber</v>
          </cell>
        </row>
        <row r="1210">
          <cell r="B1210" t="str">
            <v>F1B012070</v>
          </cell>
          <cell r="C1210" t="str">
            <v>Muna Aulia</v>
          </cell>
        </row>
        <row r="1211">
          <cell r="B1211" t="str">
            <v>F1B012071</v>
          </cell>
          <cell r="C1211" t="str">
            <v>Nahwan Rasyad</v>
          </cell>
        </row>
        <row r="1212">
          <cell r="B1212" t="str">
            <v>F1B012072</v>
          </cell>
          <cell r="C1212" t="str">
            <v>Nita Maulina</v>
          </cell>
        </row>
        <row r="1213">
          <cell r="B1213" t="str">
            <v>F1B212073</v>
          </cell>
          <cell r="C1213" t="str">
            <v>Nurfazilah</v>
          </cell>
        </row>
        <row r="1214">
          <cell r="B1214" t="str">
            <v>F1B012074</v>
          </cell>
          <cell r="C1214" t="str">
            <v>Nurjannah</v>
          </cell>
        </row>
        <row r="1215">
          <cell r="B1215" t="str">
            <v>F1B012075</v>
          </cell>
          <cell r="C1215" t="str">
            <v>Pahrurrozi</v>
          </cell>
        </row>
        <row r="1216">
          <cell r="B1216" t="str">
            <v>F1B012076</v>
          </cell>
          <cell r="C1216" t="str">
            <v>Rachmat Jaelani</v>
          </cell>
        </row>
        <row r="1217">
          <cell r="B1217" t="str">
            <v>F1B012077</v>
          </cell>
          <cell r="C1217" t="str">
            <v>Ramli Zaenudin</v>
          </cell>
        </row>
        <row r="1218">
          <cell r="B1218" t="str">
            <v>F1B012078</v>
          </cell>
          <cell r="C1218" t="str">
            <v>Rangga Purnama</v>
          </cell>
        </row>
        <row r="1219">
          <cell r="B1219" t="str">
            <v>F1B012079</v>
          </cell>
          <cell r="C1219" t="str">
            <v>Rani Arum Aisytiani</v>
          </cell>
        </row>
        <row r="1220">
          <cell r="B1220" t="str">
            <v>F1B212080</v>
          </cell>
          <cell r="C1220" t="str">
            <v>Ratu Alfa Febriani</v>
          </cell>
        </row>
        <row r="1221">
          <cell r="B1221" t="str">
            <v>F1B012081</v>
          </cell>
          <cell r="C1221" t="str">
            <v>Reza Subandi</v>
          </cell>
        </row>
        <row r="1222">
          <cell r="B1222" t="str">
            <v>F1B012082</v>
          </cell>
          <cell r="C1222" t="str">
            <v>Rifky Irawan</v>
          </cell>
        </row>
        <row r="1223">
          <cell r="B1223" t="str">
            <v>F1B012083</v>
          </cell>
          <cell r="C1223" t="str">
            <v>Rini Jayanti</v>
          </cell>
        </row>
        <row r="1224">
          <cell r="B1224" t="str">
            <v>F1B212084</v>
          </cell>
          <cell r="C1224" t="str">
            <v>Rizal Satria Aryadi</v>
          </cell>
        </row>
        <row r="1225">
          <cell r="B1225" t="str">
            <v>F1B012085</v>
          </cell>
          <cell r="C1225" t="str">
            <v>Rudy Rinjayani Putra</v>
          </cell>
        </row>
        <row r="1226">
          <cell r="B1226" t="str">
            <v>F1B012086</v>
          </cell>
          <cell r="C1226" t="str">
            <v>Samsudin</v>
          </cell>
        </row>
        <row r="1227">
          <cell r="B1227" t="str">
            <v>F1B012087</v>
          </cell>
          <cell r="C1227" t="str">
            <v>Sandy Febrian R</v>
          </cell>
        </row>
        <row r="1228">
          <cell r="B1228" t="str">
            <v>F1B012088</v>
          </cell>
          <cell r="C1228" t="str">
            <v>Sanynita Kiskindy</v>
          </cell>
        </row>
        <row r="1229">
          <cell r="B1229" t="str">
            <v>F1B012089</v>
          </cell>
          <cell r="C1229" t="str">
            <v>Subaidi</v>
          </cell>
        </row>
        <row r="1230">
          <cell r="B1230" t="str">
            <v>F1B212090</v>
          </cell>
          <cell r="C1230" t="str">
            <v>Suhaili Rahman</v>
          </cell>
        </row>
        <row r="1231">
          <cell r="B1231" t="str">
            <v>F1B012091</v>
          </cell>
          <cell r="C1231" t="str">
            <v>Syarif Alawi</v>
          </cell>
        </row>
        <row r="1232">
          <cell r="B1232" t="str">
            <v>F1B012092</v>
          </cell>
          <cell r="C1232" t="str">
            <v>Tari Widya Ariany</v>
          </cell>
        </row>
        <row r="1233">
          <cell r="B1233" t="str">
            <v>F1B012093</v>
          </cell>
          <cell r="C1233" t="str">
            <v>Ulil Amri</v>
          </cell>
        </row>
        <row r="1234">
          <cell r="B1234" t="str">
            <v>F1B012094</v>
          </cell>
          <cell r="C1234" t="str">
            <v>Vickrarrosyadie</v>
          </cell>
        </row>
        <row r="1235">
          <cell r="B1235" t="str">
            <v>F1B012095</v>
          </cell>
          <cell r="C1235" t="str">
            <v>Wawan Setya Hadi</v>
          </cell>
        </row>
        <row r="1236">
          <cell r="B1236" t="str">
            <v>F1B012096</v>
          </cell>
          <cell r="C1236" t="str">
            <v>Wili Rahmat Muhamad</v>
          </cell>
        </row>
        <row r="1237">
          <cell r="B1237" t="str">
            <v>F1B012097</v>
          </cell>
          <cell r="C1237" t="str">
            <v>Yanti Listi Septiarini</v>
          </cell>
        </row>
        <row r="1238">
          <cell r="B1238" t="str">
            <v>F1B012098</v>
          </cell>
          <cell r="C1238" t="str">
            <v>Yulita Susilawati</v>
          </cell>
        </row>
        <row r="1239">
          <cell r="B1239" t="str">
            <v>F1B212099</v>
          </cell>
          <cell r="C1239" t="str">
            <v>Yuristira Furqon</v>
          </cell>
        </row>
        <row r="1240">
          <cell r="B1240" t="str">
            <v>F1B012100</v>
          </cell>
          <cell r="C1240" t="str">
            <v>Daniel Manyamboi</v>
          </cell>
        </row>
        <row r="1241">
          <cell r="B1241" t="str">
            <v>F1B112001</v>
          </cell>
          <cell r="C1241" t="str">
            <v>Ade Jodi Harmawan</v>
          </cell>
        </row>
        <row r="1242">
          <cell r="B1242" t="str">
            <v>F1B112002</v>
          </cell>
          <cell r="C1242" t="str">
            <v>Adi Candra Setiawan</v>
          </cell>
        </row>
        <row r="1243">
          <cell r="B1243" t="str">
            <v>F1B112003</v>
          </cell>
          <cell r="C1243" t="str">
            <v>Aditya Kadarusman</v>
          </cell>
        </row>
        <row r="1244">
          <cell r="B1244" t="str">
            <v>F1B112004</v>
          </cell>
          <cell r="C1244" t="str">
            <v>Alimudin Embu Tara</v>
          </cell>
        </row>
        <row r="1245">
          <cell r="B1245" t="str">
            <v>F1B112005</v>
          </cell>
          <cell r="C1245" t="str">
            <v>Andar Apriadi</v>
          </cell>
        </row>
        <row r="1246">
          <cell r="B1246" t="str">
            <v>F1B112006</v>
          </cell>
          <cell r="C1246" t="str">
            <v>Arie Listianto</v>
          </cell>
        </row>
        <row r="1247">
          <cell r="B1247" t="str">
            <v>F1B112007</v>
          </cell>
          <cell r="C1247" t="str">
            <v>Arif Faisal Tanjung</v>
          </cell>
        </row>
        <row r="1248">
          <cell r="B1248" t="str">
            <v>F1B112008</v>
          </cell>
          <cell r="C1248" t="str">
            <v>Armansyah</v>
          </cell>
        </row>
        <row r="1249">
          <cell r="B1249" t="str">
            <v>F1B112009</v>
          </cell>
          <cell r="C1249" t="str">
            <v>Arwin Juliansyah</v>
          </cell>
        </row>
        <row r="1250">
          <cell r="B1250" t="str">
            <v>F1B112010</v>
          </cell>
          <cell r="C1250" t="str">
            <v>Azumardi Affan</v>
          </cell>
        </row>
        <row r="1251">
          <cell r="B1251" t="str">
            <v>F1B112011</v>
          </cell>
          <cell r="C1251" t="str">
            <v>Cokorda Indra D P</v>
          </cell>
        </row>
        <row r="1252">
          <cell r="B1252" t="str">
            <v>F1B112012</v>
          </cell>
          <cell r="C1252" t="str">
            <v>Daniel</v>
          </cell>
        </row>
        <row r="1253">
          <cell r="B1253" t="str">
            <v>F1B112013</v>
          </cell>
          <cell r="C1253" t="str">
            <v>Danu Eka Purnama</v>
          </cell>
        </row>
        <row r="1254">
          <cell r="B1254" t="str">
            <v>F1B112014</v>
          </cell>
          <cell r="C1254" t="str">
            <v>Darmawan Andisaputra</v>
          </cell>
        </row>
        <row r="1255">
          <cell r="B1255" t="str">
            <v>F1B112015</v>
          </cell>
          <cell r="C1255" t="str">
            <v>Didin Januwardi</v>
          </cell>
        </row>
        <row r="1256">
          <cell r="B1256" t="str">
            <v>F1B112016</v>
          </cell>
          <cell r="C1256" t="str">
            <v>Ditya Timur Aska</v>
          </cell>
        </row>
        <row r="1257">
          <cell r="B1257" t="str">
            <v>F1B112017</v>
          </cell>
          <cell r="C1257" t="str">
            <v>Dwinanto Romdhani</v>
          </cell>
        </row>
        <row r="1258">
          <cell r="B1258" t="str">
            <v>F1B112018</v>
          </cell>
          <cell r="C1258" t="str">
            <v>Edi Zulkarnain</v>
          </cell>
        </row>
        <row r="1259">
          <cell r="B1259" t="str">
            <v>F1B112019</v>
          </cell>
          <cell r="C1259" t="str">
            <v>Erwin Rosdianto</v>
          </cell>
        </row>
        <row r="1260">
          <cell r="B1260" t="str">
            <v>F1B112020</v>
          </cell>
          <cell r="C1260" t="str">
            <v>Fathi Zulfikri</v>
          </cell>
        </row>
        <row r="1261">
          <cell r="B1261" t="str">
            <v>F1B112021</v>
          </cell>
          <cell r="C1261" t="str">
            <v>Fatonny Ilham K P</v>
          </cell>
        </row>
        <row r="1262">
          <cell r="B1262" t="str">
            <v>F1B112022</v>
          </cell>
          <cell r="C1262" t="str">
            <v>Felix Superanto</v>
          </cell>
        </row>
        <row r="1263">
          <cell r="B1263" t="str">
            <v>F1B112023</v>
          </cell>
          <cell r="C1263" t="str">
            <v>Fiqri Auliah Willian</v>
          </cell>
        </row>
        <row r="1264">
          <cell r="B1264" t="str">
            <v>F1B112024</v>
          </cell>
          <cell r="C1264" t="str">
            <v>Frendhi Iman</v>
          </cell>
        </row>
        <row r="1265">
          <cell r="B1265" t="str">
            <v>F1B112025</v>
          </cell>
          <cell r="C1265" t="str">
            <v>Haerur Rosyid</v>
          </cell>
        </row>
        <row r="1266">
          <cell r="B1266" t="str">
            <v>F1B112026</v>
          </cell>
          <cell r="C1266" t="str">
            <v>Hartono Fiyono</v>
          </cell>
        </row>
        <row r="1267">
          <cell r="B1267" t="str">
            <v>F1B112027</v>
          </cell>
          <cell r="C1267" t="str">
            <v>Husni Tamrin</v>
          </cell>
        </row>
        <row r="1268">
          <cell r="B1268" t="str">
            <v>F1B112028</v>
          </cell>
          <cell r="C1268" t="str">
            <v>I Nyoman Tri Amijaya</v>
          </cell>
        </row>
        <row r="1269">
          <cell r="B1269" t="str">
            <v>F1B112029</v>
          </cell>
          <cell r="C1269" t="str">
            <v>I Putu Artha S Y</v>
          </cell>
        </row>
        <row r="1270">
          <cell r="B1270" t="str">
            <v>F1B112030</v>
          </cell>
          <cell r="C1270" t="str">
            <v>I Wayan Juniartha</v>
          </cell>
        </row>
        <row r="1271">
          <cell r="B1271" t="str">
            <v>F1B112031</v>
          </cell>
          <cell r="C1271" t="str">
            <v>I Wy Eka Sabda P</v>
          </cell>
        </row>
        <row r="1272">
          <cell r="B1272" t="str">
            <v>F1B112032</v>
          </cell>
          <cell r="C1272" t="str">
            <v>Imansyah Surya G</v>
          </cell>
        </row>
        <row r="1273">
          <cell r="B1273" t="str">
            <v>F1B112033</v>
          </cell>
          <cell r="C1273" t="str">
            <v>Irpan Susanto</v>
          </cell>
        </row>
        <row r="1274">
          <cell r="B1274" t="str">
            <v>F1B112034</v>
          </cell>
          <cell r="C1274" t="str">
            <v>Januar</v>
          </cell>
        </row>
        <row r="1275">
          <cell r="B1275" t="str">
            <v>F1B112035</v>
          </cell>
          <cell r="C1275" t="str">
            <v>Krisnogonus P M</v>
          </cell>
        </row>
        <row r="1276">
          <cell r="B1276" t="str">
            <v>F1B112036</v>
          </cell>
          <cell r="C1276" t="str">
            <v>M Ali Akbar</v>
          </cell>
        </row>
        <row r="1277">
          <cell r="B1277" t="str">
            <v>F1B112037</v>
          </cell>
          <cell r="C1277" t="str">
            <v>Muh Idris</v>
          </cell>
        </row>
        <row r="1278">
          <cell r="B1278" t="str">
            <v>F1B112038</v>
          </cell>
          <cell r="C1278" t="str">
            <v>Muhammad Ali Hanapi</v>
          </cell>
        </row>
        <row r="1279">
          <cell r="B1279" t="str">
            <v>F1B112039</v>
          </cell>
          <cell r="C1279" t="str">
            <v>Muhammad Basri</v>
          </cell>
        </row>
        <row r="1280">
          <cell r="B1280" t="str">
            <v>F1B112040</v>
          </cell>
          <cell r="C1280" t="str">
            <v>Muhammad Irfan</v>
          </cell>
        </row>
        <row r="1281">
          <cell r="B1281" t="str">
            <v>F1B112041</v>
          </cell>
          <cell r="C1281" t="str">
            <v>Muhammad Mukram Hadi</v>
          </cell>
        </row>
        <row r="1282">
          <cell r="B1282" t="str">
            <v>F1B112042</v>
          </cell>
          <cell r="C1282" t="str">
            <v>Muhammad Satriawan A</v>
          </cell>
        </row>
        <row r="1283">
          <cell r="B1283" t="str">
            <v>F1B112043</v>
          </cell>
          <cell r="C1283" t="str">
            <v>Nisfu Syaban</v>
          </cell>
        </row>
        <row r="1284">
          <cell r="B1284" t="str">
            <v>F1B112044</v>
          </cell>
          <cell r="C1284" t="str">
            <v>Pakhrijan Rajibullah</v>
          </cell>
        </row>
        <row r="1285">
          <cell r="B1285" t="str">
            <v>F1B112045</v>
          </cell>
          <cell r="C1285" t="str">
            <v>Reza Fahlevi</v>
          </cell>
        </row>
        <row r="1286">
          <cell r="B1286" t="str">
            <v>F1B112046</v>
          </cell>
          <cell r="C1286" t="str">
            <v>Ricky Lucky Hidayat</v>
          </cell>
        </row>
        <row r="1287">
          <cell r="B1287" t="str">
            <v>F1B112047</v>
          </cell>
          <cell r="C1287" t="str">
            <v>Riko Putra Kusuma</v>
          </cell>
        </row>
        <row r="1288">
          <cell r="B1288" t="str">
            <v>F1B112048</v>
          </cell>
          <cell r="C1288" t="str">
            <v>Rudi Maftuh A</v>
          </cell>
        </row>
        <row r="1289">
          <cell r="B1289" t="str">
            <v>F1B112049</v>
          </cell>
          <cell r="C1289" t="str">
            <v>Shopianto</v>
          </cell>
        </row>
        <row r="1290">
          <cell r="B1290" t="str">
            <v>F1B112050</v>
          </cell>
          <cell r="C1290" t="str">
            <v>Siti Salmiati</v>
          </cell>
        </row>
        <row r="1291">
          <cell r="B1291" t="str">
            <v>F1B112051</v>
          </cell>
          <cell r="C1291" t="str">
            <v>Teguh Agamawan Putra</v>
          </cell>
        </row>
        <row r="1292">
          <cell r="B1292" t="str">
            <v>F1B112052</v>
          </cell>
          <cell r="C1292" t="str">
            <v>Yanti Fitria</v>
          </cell>
        </row>
        <row r="1293">
          <cell r="B1293" t="str">
            <v>F1B112053</v>
          </cell>
          <cell r="C1293" t="str">
            <v>Yogi Suprianto</v>
          </cell>
        </row>
        <row r="1294">
          <cell r="B1294" t="str">
            <v>F1B112054</v>
          </cell>
          <cell r="C1294" t="str">
            <v>Zakaria</v>
          </cell>
        </row>
        <row r="1295">
          <cell r="B1295" t="str">
            <v>F1B013001</v>
          </cell>
          <cell r="C1295" t="str">
            <v>Aan Setiawan</v>
          </cell>
        </row>
        <row r="1296">
          <cell r="B1296" t="str">
            <v>F1B013002</v>
          </cell>
          <cell r="C1296" t="str">
            <v>Abdul Amar Gifari Amirudin</v>
          </cell>
        </row>
        <row r="1297">
          <cell r="B1297" t="str">
            <v>F1B013003</v>
          </cell>
          <cell r="C1297" t="str">
            <v>Abdul Mujahidin</v>
          </cell>
        </row>
        <row r="1298">
          <cell r="B1298" t="str">
            <v>F1B013004</v>
          </cell>
          <cell r="C1298" t="str">
            <v>Abdul Wakil</v>
          </cell>
        </row>
        <row r="1299">
          <cell r="B1299" t="str">
            <v>F1B013005</v>
          </cell>
          <cell r="C1299" t="str">
            <v>Ade Pradana</v>
          </cell>
        </row>
        <row r="1300">
          <cell r="B1300" t="str">
            <v>F1B013006</v>
          </cell>
          <cell r="C1300" t="str">
            <v>Adi Hidayat</v>
          </cell>
        </row>
        <row r="1301">
          <cell r="B1301" t="str">
            <v>F1B013007</v>
          </cell>
          <cell r="C1301" t="str">
            <v>Afria Budiman</v>
          </cell>
        </row>
        <row r="1302">
          <cell r="B1302" t="str">
            <v>F1B013009</v>
          </cell>
          <cell r="C1302" t="str">
            <v>Ahmad Fahril</v>
          </cell>
        </row>
        <row r="1303">
          <cell r="B1303" t="str">
            <v>F1B013010</v>
          </cell>
          <cell r="C1303" t="str">
            <v>Ahmad Sandi Yayan S</v>
          </cell>
        </row>
        <row r="1304">
          <cell r="B1304" t="str">
            <v>F1B013011</v>
          </cell>
          <cell r="C1304" t="str">
            <v>Ahmad Yani</v>
          </cell>
        </row>
        <row r="1305">
          <cell r="B1305" t="str">
            <v>F1B013012</v>
          </cell>
          <cell r="C1305" t="str">
            <v>Akhmad Zaenudin</v>
          </cell>
        </row>
        <row r="1306">
          <cell r="B1306" t="str">
            <v>F1B013013</v>
          </cell>
          <cell r="C1306" t="str">
            <v>Ali Akbar Filian</v>
          </cell>
        </row>
        <row r="1307">
          <cell r="B1307" t="str">
            <v>F1B013014</v>
          </cell>
          <cell r="C1307" t="str">
            <v>Amirul Haj</v>
          </cell>
        </row>
        <row r="1308">
          <cell r="B1308" t="str">
            <v>F1B013015</v>
          </cell>
          <cell r="C1308" t="str">
            <v>Amriansyah</v>
          </cell>
        </row>
        <row r="1309">
          <cell r="B1309" t="str">
            <v>F1B013016</v>
          </cell>
          <cell r="C1309" t="str">
            <v>Andi Jasmana Putra</v>
          </cell>
        </row>
        <row r="1310">
          <cell r="B1310" t="str">
            <v>F1B013017</v>
          </cell>
          <cell r="C1310" t="str">
            <v>Andi Nur Setiawan</v>
          </cell>
        </row>
        <row r="1311">
          <cell r="B1311" t="str">
            <v>F1B013018</v>
          </cell>
          <cell r="C1311" t="str">
            <v>Andika Amanatullah</v>
          </cell>
        </row>
        <row r="1312">
          <cell r="B1312" t="str">
            <v>F1B013019</v>
          </cell>
          <cell r="C1312" t="str">
            <v>Anshari Fahmi</v>
          </cell>
        </row>
        <row r="1313">
          <cell r="B1313" t="str">
            <v>F1B013020</v>
          </cell>
          <cell r="C1313" t="str">
            <v>Ardi Wijaya Kusuma</v>
          </cell>
        </row>
        <row r="1314">
          <cell r="B1314" t="str">
            <v>F1B013021</v>
          </cell>
          <cell r="C1314" t="str">
            <v>Bagus Dwi Cahyo</v>
          </cell>
        </row>
        <row r="1315">
          <cell r="B1315" t="str">
            <v>F1B013022</v>
          </cell>
          <cell r="C1315" t="str">
            <v>Bustanul Arifin</v>
          </cell>
        </row>
        <row r="1316">
          <cell r="B1316" t="str">
            <v>F1B013023</v>
          </cell>
          <cell r="C1316" t="str">
            <v>Christina Octaviani</v>
          </cell>
        </row>
        <row r="1317">
          <cell r="B1317" t="str">
            <v>F1B013024</v>
          </cell>
          <cell r="C1317" t="str">
            <v>Dina Amalia</v>
          </cell>
        </row>
        <row r="1318">
          <cell r="B1318" t="str">
            <v>F1B013025</v>
          </cell>
          <cell r="C1318" t="str">
            <v>Egi Wijaya Kusuma</v>
          </cell>
        </row>
        <row r="1319">
          <cell r="B1319" t="str">
            <v>F1B013026</v>
          </cell>
          <cell r="C1319" t="str">
            <v>Erwin Rosdian O</v>
          </cell>
        </row>
        <row r="1320">
          <cell r="B1320" t="str">
            <v>F1B013027</v>
          </cell>
          <cell r="C1320" t="str">
            <v>Fargan Tanjung</v>
          </cell>
        </row>
        <row r="1321">
          <cell r="B1321" t="str">
            <v>F1B013028</v>
          </cell>
          <cell r="C1321" t="str">
            <v>Fildzah Azzyati</v>
          </cell>
        </row>
        <row r="1322">
          <cell r="B1322" t="str">
            <v>F1B013029</v>
          </cell>
          <cell r="C1322" t="str">
            <v>Fitra Anugerah</v>
          </cell>
        </row>
        <row r="1323">
          <cell r="B1323" t="str">
            <v>F1B013030</v>
          </cell>
          <cell r="C1323" t="str">
            <v>Gede Adi Aryawan</v>
          </cell>
        </row>
        <row r="1324">
          <cell r="B1324" t="str">
            <v>F1B013031</v>
          </cell>
          <cell r="C1324" t="str">
            <v>Gufran</v>
          </cell>
        </row>
        <row r="1325">
          <cell r="B1325" t="str">
            <v>F1B013032</v>
          </cell>
          <cell r="C1325" t="str">
            <v>Hairil</v>
          </cell>
        </row>
        <row r="1326">
          <cell r="B1326" t="str">
            <v>F1B013033</v>
          </cell>
          <cell r="C1326" t="str">
            <v>Halif Halifah Agung</v>
          </cell>
        </row>
        <row r="1327">
          <cell r="B1327" t="str">
            <v>F1B013034</v>
          </cell>
          <cell r="C1327" t="str">
            <v>Hasanul Basri</v>
          </cell>
        </row>
        <row r="1328">
          <cell r="B1328" t="str">
            <v>F1B013035</v>
          </cell>
          <cell r="C1328" t="str">
            <v>Hendra Sasmita</v>
          </cell>
        </row>
        <row r="1329">
          <cell r="B1329" t="str">
            <v>F1B013036</v>
          </cell>
          <cell r="C1329" t="str">
            <v>Hilman Aditya Suharyadi</v>
          </cell>
        </row>
        <row r="1330">
          <cell r="B1330" t="str">
            <v>F1B013037</v>
          </cell>
          <cell r="C1330" t="str">
            <v>Hilyati Aula</v>
          </cell>
        </row>
        <row r="1331">
          <cell r="B1331" t="str">
            <v>F1B013038</v>
          </cell>
          <cell r="C1331" t="str">
            <v>Husein Faisal Harharah</v>
          </cell>
        </row>
        <row r="1332">
          <cell r="B1332" t="str">
            <v>F1B013039</v>
          </cell>
          <cell r="C1332" t="str">
            <v>I Dewa Ketut Sudarman Nida</v>
          </cell>
        </row>
        <row r="1333">
          <cell r="B1333" t="str">
            <v>F1B013040</v>
          </cell>
          <cell r="C1333" t="str">
            <v>I Komang Sulendra</v>
          </cell>
        </row>
        <row r="1334">
          <cell r="B1334" t="str">
            <v>F1B013041</v>
          </cell>
          <cell r="C1334" t="str">
            <v>I Nengah Suhartawan</v>
          </cell>
        </row>
        <row r="1335">
          <cell r="B1335" t="str">
            <v>F1B013042</v>
          </cell>
          <cell r="C1335" t="str">
            <v>I Nyoman Mega Dharmawan</v>
          </cell>
        </row>
        <row r="1336">
          <cell r="B1336" t="str">
            <v>F1B013043</v>
          </cell>
          <cell r="C1336" t="str">
            <v>I Putu Dody Widihartawan</v>
          </cell>
        </row>
        <row r="1337">
          <cell r="B1337" t="str">
            <v>F1B013044</v>
          </cell>
          <cell r="C1337" t="str">
            <v>Imam Sastiawan</v>
          </cell>
        </row>
        <row r="1338">
          <cell r="B1338" t="str">
            <v>F1B013045</v>
          </cell>
          <cell r="C1338" t="str">
            <v>Indah Puspita</v>
          </cell>
        </row>
        <row r="1339">
          <cell r="B1339" t="str">
            <v>F1B013046</v>
          </cell>
          <cell r="C1339" t="str">
            <v>Irwan Jayadi</v>
          </cell>
        </row>
        <row r="1340">
          <cell r="B1340" t="str">
            <v>F1B013047</v>
          </cell>
          <cell r="C1340" t="str">
            <v>Izfan Yunus</v>
          </cell>
        </row>
        <row r="1341">
          <cell r="B1341" t="str">
            <v>F1B013048</v>
          </cell>
          <cell r="C1341" t="str">
            <v>Jalu Kartiko Putro Caroko</v>
          </cell>
        </row>
        <row r="1342">
          <cell r="B1342" t="str">
            <v>F1B013049</v>
          </cell>
          <cell r="C1342" t="str">
            <v>Juli Anugrah Pratama</v>
          </cell>
        </row>
        <row r="1343">
          <cell r="B1343" t="str">
            <v>F1B013050</v>
          </cell>
          <cell r="C1343" t="str">
            <v>Khaerul Umayah</v>
          </cell>
        </row>
        <row r="1344">
          <cell r="B1344" t="str">
            <v>F1B013051</v>
          </cell>
          <cell r="C1344" t="str">
            <v>Kiki Rizki Amalia</v>
          </cell>
        </row>
        <row r="1345">
          <cell r="B1345" t="str">
            <v>F1B013052</v>
          </cell>
          <cell r="C1345" t="str">
            <v>Komang Bagus Khrisna Murti</v>
          </cell>
        </row>
        <row r="1346">
          <cell r="B1346" t="str">
            <v>F1B013053</v>
          </cell>
          <cell r="C1346" t="str">
            <v>L. Muh. Fathul Aziz Al-Azhari</v>
          </cell>
        </row>
        <row r="1347">
          <cell r="B1347" t="str">
            <v>F1B013054</v>
          </cell>
          <cell r="C1347" t="str">
            <v>Lalu Angger Prasetia</v>
          </cell>
        </row>
        <row r="1348">
          <cell r="B1348" t="str">
            <v>F1B013055</v>
          </cell>
          <cell r="C1348" t="str">
            <v>Lalu Imam Adiguna R</v>
          </cell>
        </row>
        <row r="1349">
          <cell r="B1349" t="str">
            <v>F1B013056</v>
          </cell>
          <cell r="C1349" t="str">
            <v>Lalu Yayan Setiawan</v>
          </cell>
        </row>
        <row r="1350">
          <cell r="B1350" t="str">
            <v>F1B013057</v>
          </cell>
          <cell r="C1350" t="str">
            <v>Lukman Al Hakim</v>
          </cell>
        </row>
        <row r="1351">
          <cell r="B1351" t="str">
            <v>F1B013058</v>
          </cell>
          <cell r="C1351" t="str">
            <v>Lusi Hendrayani</v>
          </cell>
        </row>
        <row r="1352">
          <cell r="B1352" t="str">
            <v>F1B013059</v>
          </cell>
          <cell r="C1352" t="str">
            <v>M. Najmul Fadli</v>
          </cell>
        </row>
        <row r="1353">
          <cell r="B1353" t="str">
            <v>F1B013060</v>
          </cell>
          <cell r="C1353" t="str">
            <v>M. Windi Marta Pratama</v>
          </cell>
        </row>
        <row r="1354">
          <cell r="B1354" t="str">
            <v>F1B013061</v>
          </cell>
          <cell r="C1354" t="str">
            <v>Marsuni</v>
          </cell>
        </row>
        <row r="1355">
          <cell r="B1355" t="str">
            <v>F1B013062</v>
          </cell>
          <cell r="C1355" t="str">
            <v>Martajaya Gunawan</v>
          </cell>
        </row>
        <row r="1356">
          <cell r="B1356" t="str">
            <v>F1B013063</v>
          </cell>
          <cell r="C1356" t="str">
            <v>Moh. Zohrul Himam</v>
          </cell>
        </row>
        <row r="1357">
          <cell r="B1357" t="str">
            <v>F1B013064</v>
          </cell>
          <cell r="C1357" t="str">
            <v>Muh. Khaerur Rafiq</v>
          </cell>
        </row>
        <row r="1358">
          <cell r="B1358" t="str">
            <v>F1B013065</v>
          </cell>
          <cell r="C1358" t="str">
            <v>Muh Zaini Baihaqi</v>
          </cell>
        </row>
        <row r="1359">
          <cell r="B1359" t="str">
            <v>F1B013066</v>
          </cell>
          <cell r="C1359" t="str">
            <v>Muhammad Irsyadul U</v>
          </cell>
        </row>
        <row r="1360">
          <cell r="B1360" t="str">
            <v>F1B013067</v>
          </cell>
          <cell r="C1360" t="str">
            <v>Muhammad Khaeri Jafr</v>
          </cell>
        </row>
        <row r="1361">
          <cell r="B1361" t="str">
            <v>F1B013068</v>
          </cell>
          <cell r="C1361" t="str">
            <v>Muhammad Rasyid</v>
          </cell>
        </row>
        <row r="1362">
          <cell r="B1362" t="str">
            <v>F1B013069</v>
          </cell>
          <cell r="C1362" t="str">
            <v>Muhammad Rizki Riadi</v>
          </cell>
        </row>
        <row r="1363">
          <cell r="B1363" t="str">
            <v>F1B013070</v>
          </cell>
          <cell r="C1363" t="str">
            <v>Muhammad Rizqi</v>
          </cell>
        </row>
        <row r="1364">
          <cell r="B1364" t="str">
            <v>F1B013071</v>
          </cell>
          <cell r="C1364" t="str">
            <v>Muhsan</v>
          </cell>
        </row>
        <row r="1365">
          <cell r="B1365" t="str">
            <v>F1B013072</v>
          </cell>
          <cell r="C1365" t="str">
            <v>Naharudin</v>
          </cell>
        </row>
        <row r="1366">
          <cell r="B1366" t="str">
            <v>F1B013073</v>
          </cell>
          <cell r="C1366" t="str">
            <v>Nazoar Hamkari</v>
          </cell>
        </row>
        <row r="1367">
          <cell r="B1367" t="str">
            <v>F1B013074</v>
          </cell>
          <cell r="C1367" t="str">
            <v>Ni Made Yuniarti</v>
          </cell>
        </row>
        <row r="1368">
          <cell r="B1368" t="str">
            <v>F1B013075</v>
          </cell>
          <cell r="C1368" t="str">
            <v>Nurhayati</v>
          </cell>
        </row>
        <row r="1369">
          <cell r="B1369" t="str">
            <v>F1B013076</v>
          </cell>
          <cell r="C1369" t="str">
            <v>Nurul Fatin Jannatin</v>
          </cell>
        </row>
        <row r="1370">
          <cell r="B1370" t="str">
            <v>F1B013077</v>
          </cell>
          <cell r="C1370" t="str">
            <v>Rayasa Puringgar P P</v>
          </cell>
        </row>
        <row r="1371">
          <cell r="B1371" t="str">
            <v>F1B013078</v>
          </cell>
          <cell r="C1371" t="str">
            <v>Pharran Pratama Iskandar</v>
          </cell>
        </row>
        <row r="1372">
          <cell r="B1372" t="str">
            <v>F1B013079</v>
          </cell>
          <cell r="C1372" t="str">
            <v>Rivaldy Ahyana</v>
          </cell>
        </row>
        <row r="1373">
          <cell r="B1373" t="str">
            <v>F1B013080</v>
          </cell>
          <cell r="C1373" t="str">
            <v>Rizka Apriliani</v>
          </cell>
        </row>
        <row r="1374">
          <cell r="B1374" t="str">
            <v>F1B013081</v>
          </cell>
          <cell r="C1374" t="str">
            <v>Rizqiyan Apriyadi</v>
          </cell>
        </row>
        <row r="1375">
          <cell r="B1375" t="str">
            <v>F1B013082</v>
          </cell>
          <cell r="C1375" t="str">
            <v>Rutendi Ridwan Hasan</v>
          </cell>
        </row>
        <row r="1376">
          <cell r="B1376" t="str">
            <v>F1B013083</v>
          </cell>
          <cell r="C1376" t="str">
            <v>Samsul Aminnudin</v>
          </cell>
        </row>
        <row r="1377">
          <cell r="B1377" t="str">
            <v>F1B013084</v>
          </cell>
          <cell r="C1377" t="str">
            <v>Samsul Hadi</v>
          </cell>
        </row>
        <row r="1378">
          <cell r="B1378" t="str">
            <v>F1B013085</v>
          </cell>
          <cell r="C1378" t="str">
            <v>Satria Wirawan</v>
          </cell>
        </row>
        <row r="1379">
          <cell r="B1379" t="str">
            <v>F1B013086</v>
          </cell>
          <cell r="C1379" t="str">
            <v>Shofian Tsaury</v>
          </cell>
        </row>
        <row r="1380">
          <cell r="B1380" t="str">
            <v>F1B013087</v>
          </cell>
          <cell r="C1380" t="str">
            <v>Sri Wahyuningsih</v>
          </cell>
        </row>
        <row r="1381">
          <cell r="B1381" t="str">
            <v>F1B013088</v>
          </cell>
          <cell r="C1381" t="str">
            <v>Supriyadi T P</v>
          </cell>
        </row>
        <row r="1382">
          <cell r="B1382" t="str">
            <v>F1B013089</v>
          </cell>
          <cell r="C1382" t="str">
            <v>Surya Hidayat</v>
          </cell>
        </row>
        <row r="1383">
          <cell r="B1383" t="str">
            <v>F1B013090</v>
          </cell>
          <cell r="C1383" t="str">
            <v>Taharudin</v>
          </cell>
        </row>
        <row r="1384">
          <cell r="B1384" t="str">
            <v>F1B013091</v>
          </cell>
          <cell r="C1384" t="str">
            <v>Tirangga Ansori</v>
          </cell>
        </row>
        <row r="1385">
          <cell r="B1385" t="str">
            <v>F1B013092</v>
          </cell>
          <cell r="C1385" t="str">
            <v>Wahyu Septriandi S</v>
          </cell>
        </row>
        <row r="1386">
          <cell r="B1386" t="str">
            <v>F1B013093</v>
          </cell>
          <cell r="C1386" t="str">
            <v>Windi Fikran Taupani</v>
          </cell>
        </row>
        <row r="1387">
          <cell r="B1387" t="str">
            <v>F1B013094</v>
          </cell>
          <cell r="C1387" t="str">
            <v>Yudi Saputra</v>
          </cell>
        </row>
        <row r="1388">
          <cell r="B1388" t="str">
            <v>F1B013095</v>
          </cell>
          <cell r="C1388" t="str">
            <v>Yudiko Sanjaya</v>
          </cell>
        </row>
        <row r="1389">
          <cell r="B1389" t="str">
            <v>F1B013096</v>
          </cell>
          <cell r="C1389" t="str">
            <v>Yuni Karina Sholeha</v>
          </cell>
        </row>
        <row r="1390">
          <cell r="B1390" t="str">
            <v>F1B013097</v>
          </cell>
          <cell r="C1390" t="str">
            <v>Zakiatun Rodiah</v>
          </cell>
        </row>
        <row r="1391">
          <cell r="B1391" t="str">
            <v>F1B013098</v>
          </cell>
          <cell r="C1391" t="str">
            <v>Zulhadi</v>
          </cell>
        </row>
        <row r="1392">
          <cell r="B1392" t="str">
            <v>F1B113001</v>
          </cell>
          <cell r="C1392" t="str">
            <v>Adam Vergian B</v>
          </cell>
        </row>
        <row r="1393">
          <cell r="B1393" t="str">
            <v>F1B113002</v>
          </cell>
          <cell r="C1393" t="str">
            <v>Ahmad Fajri Aulia</v>
          </cell>
        </row>
        <row r="1394">
          <cell r="B1394" t="str">
            <v>F1B113003</v>
          </cell>
          <cell r="C1394" t="str">
            <v>Amwaluddin</v>
          </cell>
        </row>
        <row r="1395">
          <cell r="B1395" t="str">
            <v>F1B113004</v>
          </cell>
          <cell r="C1395" t="str">
            <v>Armandiansyah</v>
          </cell>
        </row>
        <row r="1396">
          <cell r="B1396" t="str">
            <v>F1B113005</v>
          </cell>
          <cell r="C1396" t="str">
            <v>Donny Eka Febrianto</v>
          </cell>
        </row>
        <row r="1397">
          <cell r="B1397" t="str">
            <v>F1B113006</v>
          </cell>
          <cell r="C1397" t="str">
            <v>Elan Criyanto</v>
          </cell>
        </row>
        <row r="1398">
          <cell r="B1398" t="str">
            <v>F1B113007</v>
          </cell>
          <cell r="C1398" t="str">
            <v>Endang Faisol</v>
          </cell>
        </row>
        <row r="1399">
          <cell r="B1399" t="str">
            <v>F1B113008</v>
          </cell>
          <cell r="C1399" t="str">
            <v>Fuji At</v>
          </cell>
        </row>
        <row r="1400">
          <cell r="B1400" t="str">
            <v>F1B113009</v>
          </cell>
          <cell r="C1400" t="str">
            <v>Galih Wirayuda</v>
          </cell>
        </row>
        <row r="1401">
          <cell r="B1401" t="str">
            <v>F1B113010</v>
          </cell>
          <cell r="C1401" t="str">
            <v>Gaos Shafroni</v>
          </cell>
        </row>
        <row r="1402">
          <cell r="B1402" t="str">
            <v>F1B113011</v>
          </cell>
          <cell r="C1402" t="str">
            <v>Hafidzoh</v>
          </cell>
        </row>
        <row r="1403">
          <cell r="B1403" t="str">
            <v>F1B113012</v>
          </cell>
          <cell r="C1403" t="str">
            <v>I Gusti Ngurah Ry</v>
          </cell>
        </row>
        <row r="1404">
          <cell r="B1404" t="str">
            <v>F1B113013</v>
          </cell>
          <cell r="C1404" t="str">
            <v>I Nengah Agus Yogiardhita</v>
          </cell>
        </row>
        <row r="1405">
          <cell r="B1405" t="str">
            <v>F1B113014</v>
          </cell>
          <cell r="C1405" t="str">
            <v>Ibnul Sahgianto</v>
          </cell>
        </row>
        <row r="1406">
          <cell r="B1406" t="str">
            <v>F1B113015</v>
          </cell>
          <cell r="C1406" t="str">
            <v>Imam Rahmatullah S</v>
          </cell>
        </row>
        <row r="1407">
          <cell r="B1407" t="str">
            <v>F1B113016</v>
          </cell>
          <cell r="C1407" t="str">
            <v>Juzi Syukran</v>
          </cell>
        </row>
        <row r="1408">
          <cell r="B1408" t="str">
            <v>F1B113017</v>
          </cell>
          <cell r="C1408" t="str">
            <v>Khairy Azmi H</v>
          </cell>
        </row>
        <row r="1409">
          <cell r="B1409" t="str">
            <v>F1B113018</v>
          </cell>
          <cell r="C1409" t="str">
            <v>Kiagus Ferdian Akbar</v>
          </cell>
        </row>
        <row r="1410">
          <cell r="B1410" t="str">
            <v>F1B113019</v>
          </cell>
          <cell r="C1410" t="str">
            <v>L Dicky Hendriyan</v>
          </cell>
        </row>
        <row r="1411">
          <cell r="B1411" t="str">
            <v>F1B113020</v>
          </cell>
          <cell r="C1411" t="str">
            <v>Lalu Herianto</v>
          </cell>
        </row>
        <row r="1412">
          <cell r="B1412" t="str">
            <v>F1B113021</v>
          </cell>
          <cell r="C1412" t="str">
            <v>Lalu Muhammad Ibnu N</v>
          </cell>
        </row>
        <row r="1413">
          <cell r="B1413" t="str">
            <v>F1B113022</v>
          </cell>
          <cell r="C1413" t="str">
            <v>Lazarus Christian P</v>
          </cell>
        </row>
        <row r="1414">
          <cell r="B1414" t="str">
            <v>F1B113023</v>
          </cell>
          <cell r="C1414" t="str">
            <v>M Azmi Saputra</v>
          </cell>
        </row>
        <row r="1415">
          <cell r="B1415" t="str">
            <v>F1B113024</v>
          </cell>
          <cell r="C1415" t="str">
            <v>Maratus Soleha</v>
          </cell>
        </row>
        <row r="1416">
          <cell r="B1416" t="str">
            <v>F1B113025</v>
          </cell>
          <cell r="C1416" t="str">
            <v>Mega Asmara P</v>
          </cell>
        </row>
        <row r="1417">
          <cell r="B1417" t="str">
            <v>F1B113026</v>
          </cell>
          <cell r="C1417" t="str">
            <v>Muhamad Ardi Rahman</v>
          </cell>
        </row>
        <row r="1418">
          <cell r="B1418" t="str">
            <v>F1B113027</v>
          </cell>
          <cell r="C1418" t="str">
            <v>Nanang Muhammad H</v>
          </cell>
        </row>
        <row r="1419">
          <cell r="B1419" t="str">
            <v>F1B113028</v>
          </cell>
          <cell r="C1419" t="str">
            <v>Puguh Dwiantara</v>
          </cell>
        </row>
        <row r="1420">
          <cell r="B1420" t="str">
            <v>F1B113029</v>
          </cell>
          <cell r="C1420" t="str">
            <v>Rangga Fajar Maulana</v>
          </cell>
        </row>
        <row r="1421">
          <cell r="B1421" t="str">
            <v>F1B113030</v>
          </cell>
          <cell r="C1421" t="str">
            <v>Rizal Adi Saputra</v>
          </cell>
        </row>
        <row r="1422">
          <cell r="B1422" t="str">
            <v>F1B113031</v>
          </cell>
          <cell r="C1422" t="str">
            <v>Sadiq Ramadhoan</v>
          </cell>
        </row>
        <row r="1423">
          <cell r="B1423" t="str">
            <v>F1B113032</v>
          </cell>
          <cell r="C1423" t="str">
            <v>Samsul Azwari</v>
          </cell>
        </row>
        <row r="1424">
          <cell r="B1424" t="str">
            <v>F1B113033</v>
          </cell>
          <cell r="C1424" t="str">
            <v>Serly Marlina</v>
          </cell>
        </row>
        <row r="1425">
          <cell r="B1425" t="str">
            <v>F1B113034</v>
          </cell>
          <cell r="C1425" t="str">
            <v>Shir Ajie Asmoro</v>
          </cell>
        </row>
        <row r="1426">
          <cell r="B1426" t="str">
            <v>F1B113035</v>
          </cell>
          <cell r="C1426" t="str">
            <v>Silvia Rahm Widya W</v>
          </cell>
        </row>
        <row r="1427">
          <cell r="B1427" t="str">
            <v>F1B113036</v>
          </cell>
          <cell r="C1427" t="str">
            <v>Syarif Aulia Rahman</v>
          </cell>
        </row>
        <row r="1428">
          <cell r="B1428" t="str">
            <v>F1B113037</v>
          </cell>
          <cell r="C1428" t="str">
            <v>Ulul Azmi</v>
          </cell>
        </row>
        <row r="1429">
          <cell r="B1429" t="str">
            <v>F1B113038</v>
          </cell>
          <cell r="C1429" t="str">
            <v>Umar Saji Rabbani</v>
          </cell>
        </row>
        <row r="1430">
          <cell r="B1430" t="str">
            <v>F1B113039</v>
          </cell>
          <cell r="C1430" t="str">
            <v>Via Agesta Prastya</v>
          </cell>
        </row>
        <row r="1431">
          <cell r="B1431" t="str">
            <v>F1B113040</v>
          </cell>
          <cell r="C1431" t="str">
            <v>Yunisety Wibawa</v>
          </cell>
        </row>
        <row r="1432">
          <cell r="B1432" t="str">
            <v>F1B014001</v>
          </cell>
          <cell r="C1432" t="str">
            <v>Abdurrahman Sudaesi</v>
          </cell>
        </row>
        <row r="1433">
          <cell r="B1433" t="str">
            <v>F1B014002</v>
          </cell>
          <cell r="C1433" t="str">
            <v>Agung Dananjaya Adhi</v>
          </cell>
        </row>
        <row r="1434">
          <cell r="B1434" t="str">
            <v>F1B014003</v>
          </cell>
          <cell r="C1434" t="str">
            <v>Ahmad Marizki</v>
          </cell>
        </row>
        <row r="1435">
          <cell r="B1435" t="str">
            <v>F1B014004</v>
          </cell>
          <cell r="C1435" t="str">
            <v>Ahmad Maulana Ari S</v>
          </cell>
        </row>
        <row r="1436">
          <cell r="B1436" t="str">
            <v>F1B014005</v>
          </cell>
          <cell r="C1436" t="str">
            <v>Ahmad Zulkifli</v>
          </cell>
        </row>
        <row r="1437">
          <cell r="B1437" t="str">
            <v>F1B014006</v>
          </cell>
          <cell r="C1437" t="str">
            <v>Aldhi Rizaldhi</v>
          </cell>
        </row>
        <row r="1438">
          <cell r="B1438" t="str">
            <v>F1B014007</v>
          </cell>
          <cell r="C1438" t="str">
            <v>Alif Hamzah Setiawan</v>
          </cell>
        </row>
        <row r="1439">
          <cell r="B1439" t="str">
            <v>F1B014008</v>
          </cell>
          <cell r="C1439" t="str">
            <v>Andi Restu Wiyono</v>
          </cell>
        </row>
        <row r="1440">
          <cell r="B1440" t="str">
            <v>F1B014009</v>
          </cell>
          <cell r="C1440" t="str">
            <v>Andi Tedy Sutedy</v>
          </cell>
        </row>
        <row r="1441">
          <cell r="B1441" t="str">
            <v>F1B014010</v>
          </cell>
          <cell r="C1441" t="str">
            <v>Aqil Rudiya Wibowo</v>
          </cell>
        </row>
        <row r="1442">
          <cell r="B1442" t="str">
            <v>F1B014011</v>
          </cell>
          <cell r="C1442" t="str">
            <v>Arif Rahman</v>
          </cell>
        </row>
        <row r="1443">
          <cell r="B1443" t="str">
            <v>F1B014012</v>
          </cell>
          <cell r="C1443" t="str">
            <v>Arman Ashari</v>
          </cell>
        </row>
        <row r="1444">
          <cell r="B1444" t="str">
            <v>F1B014013</v>
          </cell>
          <cell r="C1444" t="str">
            <v>Asmah Aulia</v>
          </cell>
        </row>
        <row r="1445">
          <cell r="B1445" t="str">
            <v>F1B014014</v>
          </cell>
          <cell r="C1445" t="str">
            <v>Baiq Reghina Septihana</v>
          </cell>
        </row>
        <row r="1446">
          <cell r="B1446" t="str">
            <v>F1B014015</v>
          </cell>
          <cell r="C1446" t="str">
            <v>Bakhtiar Syamsi Pratama</v>
          </cell>
        </row>
        <row r="1447">
          <cell r="B1447" t="str">
            <v>F1B014016</v>
          </cell>
          <cell r="C1447" t="str">
            <v>Binsar Albert Fernandes Gultom</v>
          </cell>
        </row>
        <row r="1448">
          <cell r="B1448" t="str">
            <v>F1B014017</v>
          </cell>
          <cell r="C1448" t="str">
            <v>Birrul Walidain</v>
          </cell>
        </row>
        <row r="1449">
          <cell r="B1449" t="str">
            <v>F1B014018</v>
          </cell>
          <cell r="C1449" t="str">
            <v>Buyung Satrya Anugrah</v>
          </cell>
        </row>
        <row r="1450">
          <cell r="B1450" t="str">
            <v>F1B014019</v>
          </cell>
          <cell r="C1450" t="str">
            <v>Dewi Septiana A</v>
          </cell>
        </row>
        <row r="1451">
          <cell r="B1451" t="str">
            <v>F1B014020</v>
          </cell>
          <cell r="C1451" t="str">
            <v>Didik Hadumi Setiaji</v>
          </cell>
        </row>
        <row r="1452">
          <cell r="B1452" t="str">
            <v>F1B014021</v>
          </cell>
          <cell r="C1452" t="str">
            <v>Eka Aprianto</v>
          </cell>
        </row>
        <row r="1453">
          <cell r="B1453" t="str">
            <v>F1B014022</v>
          </cell>
          <cell r="C1453" t="str">
            <v>Eka Prasetya Akbar</v>
          </cell>
        </row>
        <row r="1454">
          <cell r="B1454" t="str">
            <v>F1B014023</v>
          </cell>
          <cell r="C1454" t="str">
            <v>Erni Dwi Jayanti</v>
          </cell>
        </row>
        <row r="1455">
          <cell r="B1455" t="str">
            <v>F1B014024</v>
          </cell>
          <cell r="C1455" t="str">
            <v>Faizal Rinaldi</v>
          </cell>
        </row>
        <row r="1456">
          <cell r="B1456" t="str">
            <v>F1B014025</v>
          </cell>
          <cell r="C1456" t="str">
            <v>Firman Hadi</v>
          </cell>
        </row>
        <row r="1457">
          <cell r="B1457" t="str">
            <v>F1B014026</v>
          </cell>
          <cell r="C1457" t="str">
            <v>Galang Purnama Hadi</v>
          </cell>
        </row>
        <row r="1458">
          <cell r="B1458" t="str">
            <v>F1B014027</v>
          </cell>
          <cell r="C1458" t="str">
            <v>Galuh Hardi Pratama</v>
          </cell>
        </row>
        <row r="1459">
          <cell r="B1459" t="str">
            <v>F1B014028</v>
          </cell>
          <cell r="C1459" t="str">
            <v>Habib Ali</v>
          </cell>
        </row>
        <row r="1460">
          <cell r="B1460" t="str">
            <v>F1B014029</v>
          </cell>
          <cell r="C1460" t="str">
            <v>Haerul Fahmi</v>
          </cell>
        </row>
        <row r="1461">
          <cell r="B1461" t="str">
            <v>F1B014030</v>
          </cell>
          <cell r="C1461" t="str">
            <v>Haqullah Nur Ukassyah</v>
          </cell>
        </row>
        <row r="1462">
          <cell r="B1462" t="str">
            <v>F1B014031</v>
          </cell>
          <cell r="C1462" t="str">
            <v>Hasmil Hadi</v>
          </cell>
        </row>
        <row r="1463">
          <cell r="B1463" t="str">
            <v>F1B014032</v>
          </cell>
          <cell r="C1463" t="str">
            <v>Heru Iswadi</v>
          </cell>
        </row>
        <row r="1464">
          <cell r="B1464" t="str">
            <v>F1B014033</v>
          </cell>
          <cell r="C1464" t="str">
            <v>Hizbul Wathon Purnama</v>
          </cell>
        </row>
        <row r="1465">
          <cell r="B1465" t="str">
            <v>F1B014034</v>
          </cell>
          <cell r="C1465" t="str">
            <v>I Deni Bayu Efendi</v>
          </cell>
        </row>
        <row r="1466">
          <cell r="B1466" t="str">
            <v>F1B014035</v>
          </cell>
          <cell r="C1466" t="str">
            <v>I Gede Karnawa Adnyana</v>
          </cell>
        </row>
        <row r="1467">
          <cell r="B1467" t="str">
            <v>F1B014036</v>
          </cell>
          <cell r="C1467" t="str">
            <v>Ignaxius Mahendra Hary Anggara</v>
          </cell>
        </row>
        <row r="1468">
          <cell r="B1468" t="str">
            <v>F1B014037</v>
          </cell>
          <cell r="C1468" t="str">
            <v>Ilham Nandiya Utomo</v>
          </cell>
        </row>
        <row r="1469">
          <cell r="B1469" t="str">
            <v>F1B014038</v>
          </cell>
          <cell r="C1469" t="str">
            <v>Imam Hidayat</v>
          </cell>
        </row>
        <row r="1470">
          <cell r="B1470" t="str">
            <v>F1B014039</v>
          </cell>
          <cell r="C1470" t="str">
            <v>Imron Mujahidin</v>
          </cell>
        </row>
        <row r="1471">
          <cell r="B1471" t="str">
            <v>F1B014040</v>
          </cell>
          <cell r="C1471" t="str">
            <v>Indra Jaya Huswanto</v>
          </cell>
        </row>
        <row r="1472">
          <cell r="B1472" t="str">
            <v>F1B014041</v>
          </cell>
          <cell r="C1472" t="str">
            <v>Infa Andrian</v>
          </cell>
        </row>
        <row r="1473">
          <cell r="B1473" t="str">
            <v>F1B014042</v>
          </cell>
          <cell r="C1473" t="str">
            <v>Irawan Budi Artana</v>
          </cell>
        </row>
        <row r="1474">
          <cell r="B1474" t="str">
            <v>F1B014043</v>
          </cell>
          <cell r="C1474" t="str">
            <v>Irvan Saputra</v>
          </cell>
        </row>
        <row r="1475">
          <cell r="B1475" t="str">
            <v>F1B014044</v>
          </cell>
          <cell r="C1475" t="str">
            <v>Ishfa Kautsari Puteri Suryani</v>
          </cell>
        </row>
        <row r="1476">
          <cell r="B1476" t="str">
            <v>F1B014045</v>
          </cell>
          <cell r="C1476" t="str">
            <v>Ivan Hadi</v>
          </cell>
        </row>
        <row r="1477">
          <cell r="B1477" t="str">
            <v>F1B014046</v>
          </cell>
          <cell r="C1477" t="str">
            <v>Izhal Ladunni</v>
          </cell>
        </row>
        <row r="1478">
          <cell r="B1478" t="str">
            <v>F1B014047</v>
          </cell>
          <cell r="C1478" t="str">
            <v>Jaelani</v>
          </cell>
        </row>
        <row r="1479">
          <cell r="B1479" t="str">
            <v>F1B014048</v>
          </cell>
          <cell r="C1479" t="str">
            <v>Jaka Sabroli Ihsan</v>
          </cell>
        </row>
        <row r="1480">
          <cell r="B1480" t="str">
            <v>F1B014049</v>
          </cell>
          <cell r="C1480" t="str">
            <v>Khaerunisa</v>
          </cell>
        </row>
        <row r="1481">
          <cell r="B1481" t="str">
            <v>F1B014050</v>
          </cell>
          <cell r="C1481" t="str">
            <v>Khidir Wira Sya`Bani</v>
          </cell>
        </row>
        <row r="1482">
          <cell r="B1482" t="str">
            <v>F1B014051</v>
          </cell>
          <cell r="C1482" t="str">
            <v>Lalu Gusman Tajri</v>
          </cell>
        </row>
        <row r="1483">
          <cell r="B1483" t="str">
            <v>F1B014052</v>
          </cell>
          <cell r="C1483" t="str">
            <v>Lalu Muhammad Cezar Dhiandra Sudarwin</v>
          </cell>
        </row>
        <row r="1484">
          <cell r="B1484" t="str">
            <v>F1B014053</v>
          </cell>
          <cell r="C1484" t="str">
            <v>Lalu Pranata Dharma Putra</v>
          </cell>
        </row>
        <row r="1485">
          <cell r="B1485" t="str">
            <v>F1B014054</v>
          </cell>
          <cell r="C1485" t="str">
            <v>Lisna Hasyimawati Y</v>
          </cell>
        </row>
        <row r="1486">
          <cell r="B1486" t="str">
            <v>F1B014055</v>
          </cell>
          <cell r="C1486" t="str">
            <v>Lalu Arioki Setiadi</v>
          </cell>
        </row>
        <row r="1487">
          <cell r="B1487" t="str">
            <v>F1B014056</v>
          </cell>
          <cell r="C1487" t="str">
            <v>M Oni</v>
          </cell>
        </row>
        <row r="1488">
          <cell r="B1488" t="str">
            <v>F1B014057</v>
          </cell>
          <cell r="C1488" t="str">
            <v>M Uwais Alfarabi</v>
          </cell>
        </row>
        <row r="1489">
          <cell r="B1489" t="str">
            <v>F1B014058</v>
          </cell>
          <cell r="C1489" t="str">
            <v>Martadho Dhia Ikhtiarin</v>
          </cell>
        </row>
        <row r="1490">
          <cell r="B1490" t="str">
            <v>F1B014059</v>
          </cell>
          <cell r="C1490" t="str">
            <v>Muhamad Baehagi</v>
          </cell>
        </row>
        <row r="1491">
          <cell r="B1491" t="str">
            <v>F1B014060</v>
          </cell>
          <cell r="C1491" t="str">
            <v>Muhammad Aulia`Ul Insan</v>
          </cell>
        </row>
        <row r="1492">
          <cell r="B1492" t="str">
            <v>F1B014061</v>
          </cell>
          <cell r="C1492" t="str">
            <v>Muhammad Darmawan</v>
          </cell>
        </row>
        <row r="1493">
          <cell r="B1493" t="str">
            <v>F1B014062</v>
          </cell>
          <cell r="C1493" t="str">
            <v>Muhammad Dzaky Al Munir Asri</v>
          </cell>
        </row>
        <row r="1494">
          <cell r="B1494" t="str">
            <v>F1B014063</v>
          </cell>
          <cell r="C1494" t="str">
            <v>Muhammad Fahrurrozi</v>
          </cell>
        </row>
        <row r="1495">
          <cell r="B1495" t="str">
            <v>F1B014064</v>
          </cell>
          <cell r="C1495" t="str">
            <v>Muhammad Izzul Amri Akbar</v>
          </cell>
        </row>
        <row r="1496">
          <cell r="B1496" t="str">
            <v>F1B014065</v>
          </cell>
          <cell r="C1496" t="str">
            <v>Muhammad Sya'Roni Mujahidin</v>
          </cell>
        </row>
        <row r="1497">
          <cell r="B1497" t="str">
            <v>F1B014066</v>
          </cell>
          <cell r="C1497" t="str">
            <v>Muhammad Syamsu Iqbal</v>
          </cell>
        </row>
        <row r="1498">
          <cell r="B1498" t="str">
            <v>F1B014067</v>
          </cell>
          <cell r="C1498" t="str">
            <v>Muhammad Tahrim</v>
          </cell>
        </row>
        <row r="1499">
          <cell r="B1499" t="str">
            <v>F1B014068</v>
          </cell>
          <cell r="C1499" t="str">
            <v>Muhammad Ulul Azmi</v>
          </cell>
        </row>
        <row r="1500">
          <cell r="B1500" t="str">
            <v>F1B014069</v>
          </cell>
          <cell r="C1500" t="str">
            <v>Muhammad Yusrin</v>
          </cell>
        </row>
        <row r="1501">
          <cell r="B1501" t="str">
            <v>F1B014070</v>
          </cell>
          <cell r="C1501" t="str">
            <v>Muhammad.Tamrin</v>
          </cell>
        </row>
        <row r="1502">
          <cell r="B1502" t="str">
            <v>F1B014071</v>
          </cell>
          <cell r="C1502" t="str">
            <v>Muliadi</v>
          </cell>
        </row>
        <row r="1503">
          <cell r="B1503" t="str">
            <v>F1B014072</v>
          </cell>
          <cell r="C1503" t="str">
            <v>Murowe Hakiki</v>
          </cell>
        </row>
        <row r="1504">
          <cell r="B1504" t="str">
            <v>F1B014073</v>
          </cell>
          <cell r="C1504" t="str">
            <v>Najman Babgi</v>
          </cell>
        </row>
        <row r="1505">
          <cell r="B1505" t="str">
            <v>F1B014074</v>
          </cell>
          <cell r="C1505" t="str">
            <v>Najmi Babgi</v>
          </cell>
        </row>
        <row r="1506">
          <cell r="B1506" t="str">
            <v>F1B014075</v>
          </cell>
          <cell r="C1506" t="str">
            <v>Nanang Rahmat S</v>
          </cell>
        </row>
        <row r="1507">
          <cell r="B1507" t="str">
            <v>F1B014076</v>
          </cell>
          <cell r="C1507" t="str">
            <v>Nanda Mardiensyah</v>
          </cell>
        </row>
        <row r="1508">
          <cell r="B1508" t="str">
            <v>F1B014077</v>
          </cell>
          <cell r="C1508" t="str">
            <v>Novia Nitta Rizkia R</v>
          </cell>
        </row>
        <row r="1509">
          <cell r="B1509" t="str">
            <v>F1B014078</v>
          </cell>
          <cell r="C1509" t="str">
            <v>Nur Suharni</v>
          </cell>
        </row>
        <row r="1510">
          <cell r="B1510" t="str">
            <v>F1B014079</v>
          </cell>
          <cell r="C1510" t="str">
            <v>Raden Fadlan Efendi</v>
          </cell>
        </row>
        <row r="1511">
          <cell r="B1511" t="str">
            <v>F1B014080</v>
          </cell>
          <cell r="C1511" t="str">
            <v>Raden Wanun Santun</v>
          </cell>
        </row>
        <row r="1512">
          <cell r="B1512" t="str">
            <v>F1B014081</v>
          </cell>
          <cell r="C1512" t="str">
            <v>Rais Wandi</v>
          </cell>
        </row>
        <row r="1513">
          <cell r="B1513" t="str">
            <v>F1B014082</v>
          </cell>
          <cell r="C1513" t="str">
            <v>Rendra Din Wanto</v>
          </cell>
        </row>
        <row r="1514">
          <cell r="B1514" t="str">
            <v>F1B014083</v>
          </cell>
          <cell r="C1514" t="str">
            <v>Rijalul Amri</v>
          </cell>
        </row>
        <row r="1515">
          <cell r="B1515" t="str">
            <v>F1B014084</v>
          </cell>
          <cell r="C1515" t="str">
            <v>Riyan Rizkiyawan</v>
          </cell>
        </row>
        <row r="1516">
          <cell r="B1516" t="str">
            <v>F1B014085</v>
          </cell>
          <cell r="C1516" t="str">
            <v>Rizal Ermiazis K</v>
          </cell>
        </row>
        <row r="1517">
          <cell r="B1517" t="str">
            <v>F1B014086</v>
          </cell>
          <cell r="C1517" t="str">
            <v>Rizky Hadriyan</v>
          </cell>
        </row>
        <row r="1518">
          <cell r="B1518" t="str">
            <v>F1B014087</v>
          </cell>
          <cell r="C1518" t="str">
            <v>Rozi Hidayatulloh</v>
          </cell>
        </row>
        <row r="1519">
          <cell r="B1519" t="str">
            <v>F1B014088</v>
          </cell>
          <cell r="C1519" t="str">
            <v>Rozi Pahlefi Edi Pradana</v>
          </cell>
        </row>
        <row r="1520">
          <cell r="B1520" t="str">
            <v>F1B014089</v>
          </cell>
          <cell r="C1520" t="str">
            <v>Ruslan Efendi</v>
          </cell>
        </row>
        <row r="1521">
          <cell r="B1521" t="str">
            <v>F1B014090</v>
          </cell>
          <cell r="C1521" t="str">
            <v>Sahlan</v>
          </cell>
        </row>
        <row r="1522">
          <cell r="B1522" t="str">
            <v>F1B014091</v>
          </cell>
          <cell r="C1522" t="str">
            <v>Sahrul</v>
          </cell>
        </row>
        <row r="1523">
          <cell r="B1523" t="str">
            <v>F1B014092</v>
          </cell>
          <cell r="C1523" t="str">
            <v>Shofian Tsauri</v>
          </cell>
        </row>
        <row r="1524">
          <cell r="B1524" t="str">
            <v>F1B014093</v>
          </cell>
          <cell r="C1524" t="str">
            <v>Shova Salsabila</v>
          </cell>
        </row>
        <row r="1525">
          <cell r="B1525" t="str">
            <v>F1B014094</v>
          </cell>
          <cell r="C1525" t="str">
            <v>Siti Nirham Nurul Aini</v>
          </cell>
        </row>
        <row r="1526">
          <cell r="B1526" t="str">
            <v>F1B014095</v>
          </cell>
          <cell r="C1526" t="str">
            <v>Sudirman Alfian</v>
          </cell>
        </row>
        <row r="1527">
          <cell r="B1527" t="str">
            <v>F1B014096</v>
          </cell>
          <cell r="C1527" t="str">
            <v>Suhaili</v>
          </cell>
        </row>
        <row r="1528">
          <cell r="B1528" t="str">
            <v>F1B014097</v>
          </cell>
          <cell r="C1528" t="str">
            <v>Sumahar</v>
          </cell>
        </row>
        <row r="1529">
          <cell r="B1529" t="str">
            <v>F1B014098</v>
          </cell>
          <cell r="C1529" t="str">
            <v>Surahmin</v>
          </cell>
        </row>
        <row r="1530">
          <cell r="B1530" t="str">
            <v>F1B014099</v>
          </cell>
          <cell r="C1530" t="str">
            <v>Syarif Hidayaturrahman</v>
          </cell>
        </row>
        <row r="1531">
          <cell r="B1531" t="str">
            <v>F1B014100</v>
          </cell>
          <cell r="C1531" t="str">
            <v>Tarmuzi</v>
          </cell>
        </row>
        <row r="1532">
          <cell r="B1532" t="str">
            <v>F1B014101</v>
          </cell>
          <cell r="C1532" t="str">
            <v>Tasmini Haryati</v>
          </cell>
        </row>
        <row r="1533">
          <cell r="B1533" t="str">
            <v>F1B014102</v>
          </cell>
          <cell r="C1533" t="str">
            <v>Titin Risti</v>
          </cell>
        </row>
        <row r="1534">
          <cell r="B1534" t="str">
            <v>F1B014103</v>
          </cell>
          <cell r="C1534" t="str">
            <v>Toufani Rizal Alfari</v>
          </cell>
        </row>
        <row r="1535">
          <cell r="B1535" t="str">
            <v>F1B014104</v>
          </cell>
          <cell r="C1535" t="str">
            <v>Vionna Wedhariny</v>
          </cell>
        </row>
        <row r="1536">
          <cell r="B1536" t="str">
            <v>F1B014105</v>
          </cell>
          <cell r="C1536" t="str">
            <v>Warman Apriandi Saputra</v>
          </cell>
        </row>
        <row r="1537">
          <cell r="B1537" t="str">
            <v>F1B014106</v>
          </cell>
          <cell r="C1537" t="str">
            <v>Yadin Akhmalagani</v>
          </cell>
        </row>
        <row r="1538">
          <cell r="B1538" t="str">
            <v>F1B014107</v>
          </cell>
          <cell r="C1538" t="str">
            <v>Yuansah Purnama Sidi</v>
          </cell>
        </row>
        <row r="1539">
          <cell r="B1539" t="str">
            <v>F1B014108</v>
          </cell>
          <cell r="C1539" t="str">
            <v>Zurlina Izmi</v>
          </cell>
        </row>
        <row r="1540">
          <cell r="B1540" t="str">
            <v>F1B114001</v>
          </cell>
          <cell r="C1540" t="str">
            <v>Adi Purna</v>
          </cell>
        </row>
        <row r="1541">
          <cell r="B1541" t="str">
            <v>F1B114002</v>
          </cell>
          <cell r="C1541" t="str">
            <v>Aditya Ramadhan</v>
          </cell>
        </row>
        <row r="1542">
          <cell r="B1542" t="str">
            <v>F1B114003</v>
          </cell>
          <cell r="C1542" t="str">
            <v>Agus Supandi</v>
          </cell>
        </row>
        <row r="1543">
          <cell r="B1543" t="str">
            <v>F1B114004</v>
          </cell>
          <cell r="C1543" t="str">
            <v>Akhmad Akhir Bulan</v>
          </cell>
        </row>
        <row r="1544">
          <cell r="B1544" t="str">
            <v>F1B114005</v>
          </cell>
          <cell r="C1544" t="str">
            <v>Aryas Dinata</v>
          </cell>
        </row>
        <row r="1545">
          <cell r="B1545" t="str">
            <v>F1B114006</v>
          </cell>
          <cell r="C1545" t="str">
            <v>Bayu Ramadhan</v>
          </cell>
        </row>
        <row r="1546">
          <cell r="B1546" t="str">
            <v>F1B114007</v>
          </cell>
          <cell r="C1546" t="str">
            <v>Bije Syiapriadi D</v>
          </cell>
        </row>
        <row r="1547">
          <cell r="B1547" t="str">
            <v>F1B114008</v>
          </cell>
          <cell r="C1547" t="str">
            <v>Brian Abby Ariestyo Wiryandito</v>
          </cell>
        </row>
        <row r="1548">
          <cell r="B1548" t="str">
            <v>F1B114009</v>
          </cell>
          <cell r="C1548" t="str">
            <v>Dana Selvia Hadiswara</v>
          </cell>
        </row>
        <row r="1549">
          <cell r="B1549" t="str">
            <v>F1B114010</v>
          </cell>
          <cell r="C1549" t="str">
            <v>Eka Marta Siomi</v>
          </cell>
        </row>
        <row r="1550">
          <cell r="B1550" t="str">
            <v>F1B114011</v>
          </cell>
          <cell r="C1550" t="str">
            <v>Erwin Lingga Saputra</v>
          </cell>
        </row>
        <row r="1551">
          <cell r="B1551" t="str">
            <v>F1B114012</v>
          </cell>
          <cell r="C1551" t="str">
            <v>Fathul Aziz</v>
          </cell>
        </row>
        <row r="1552">
          <cell r="B1552" t="str">
            <v>F1B114013</v>
          </cell>
          <cell r="C1552" t="str">
            <v>Fathul Aziz Bin Zainuddin</v>
          </cell>
        </row>
        <row r="1553">
          <cell r="B1553" t="str">
            <v>F1B114014</v>
          </cell>
          <cell r="C1553" t="str">
            <v>Hamdun</v>
          </cell>
        </row>
        <row r="1554">
          <cell r="B1554" t="str">
            <v>F1B114015</v>
          </cell>
          <cell r="C1554" t="str">
            <v>Hasan Azhari</v>
          </cell>
        </row>
        <row r="1555">
          <cell r="B1555" t="str">
            <v>F1B114016</v>
          </cell>
          <cell r="C1555" t="str">
            <v>Herlan</v>
          </cell>
        </row>
        <row r="1556">
          <cell r="B1556" t="str">
            <v>F1B114017</v>
          </cell>
          <cell r="C1556" t="str">
            <v>Hidayatur Rahman</v>
          </cell>
        </row>
        <row r="1557">
          <cell r="B1557" t="str">
            <v>F1B114018</v>
          </cell>
          <cell r="C1557" t="str">
            <v>I Gusti Bagus Hendra Pradipta</v>
          </cell>
        </row>
        <row r="1558">
          <cell r="B1558" t="str">
            <v>F1B114019</v>
          </cell>
          <cell r="C1558" t="str">
            <v>Imam Muamar</v>
          </cell>
        </row>
        <row r="1559">
          <cell r="B1559" t="str">
            <v>F1B114020</v>
          </cell>
          <cell r="C1559" t="str">
            <v>Imran</v>
          </cell>
        </row>
        <row r="1560">
          <cell r="B1560" t="str">
            <v>F1B114021</v>
          </cell>
          <cell r="C1560" t="str">
            <v>Jauhari Maknun</v>
          </cell>
        </row>
        <row r="1561">
          <cell r="B1561" t="str">
            <v>F1B114022</v>
          </cell>
          <cell r="C1561" t="str">
            <v>Juwita Asri</v>
          </cell>
        </row>
        <row r="1562">
          <cell r="B1562" t="str">
            <v>F1B114023</v>
          </cell>
          <cell r="C1562" t="str">
            <v>M Zoni Rahman</v>
          </cell>
        </row>
        <row r="1563">
          <cell r="B1563" t="str">
            <v>F1B114024</v>
          </cell>
          <cell r="C1563" t="str">
            <v>M. Risqy</v>
          </cell>
        </row>
        <row r="1564">
          <cell r="B1564" t="str">
            <v>F1B114025</v>
          </cell>
          <cell r="C1564" t="str">
            <v>Muammar Ghirahandi Hamaris</v>
          </cell>
        </row>
        <row r="1565">
          <cell r="B1565" t="str">
            <v>F1B114026</v>
          </cell>
          <cell r="C1565" t="str">
            <v>Muhammad Fahrurrijal</v>
          </cell>
        </row>
        <row r="1566">
          <cell r="B1566" t="str">
            <v>F1B114027</v>
          </cell>
          <cell r="C1566" t="str">
            <v>Muhammad Febrian Ramadan</v>
          </cell>
        </row>
        <row r="1567">
          <cell r="B1567" t="str">
            <v>F1B114028</v>
          </cell>
          <cell r="C1567" t="str">
            <v>Muhammad Hajrul Muzaqi</v>
          </cell>
        </row>
        <row r="1568">
          <cell r="B1568" t="str">
            <v>F1B114029</v>
          </cell>
          <cell r="C1568" t="str">
            <v>Muhammad Yusuf Kordowi</v>
          </cell>
        </row>
        <row r="1569">
          <cell r="B1569" t="str">
            <v>F1B114030</v>
          </cell>
          <cell r="C1569" t="str">
            <v>Putra Rahmat Ramadan</v>
          </cell>
        </row>
        <row r="1570">
          <cell r="B1570" t="str">
            <v>F1B114031</v>
          </cell>
          <cell r="C1570" t="str">
            <v>Saputra Ramdani</v>
          </cell>
        </row>
        <row r="1571">
          <cell r="B1571" t="str">
            <v>F1B114032</v>
          </cell>
          <cell r="C1571" t="str">
            <v>Sarif Hidayatullah</v>
          </cell>
        </row>
        <row r="1572">
          <cell r="B1572" t="str">
            <v>F1B114033</v>
          </cell>
          <cell r="C1572" t="str">
            <v>Septiana Hardianti</v>
          </cell>
        </row>
        <row r="1573">
          <cell r="B1573" t="str">
            <v>F1B114034</v>
          </cell>
          <cell r="C1573" t="str">
            <v>Syukriawan</v>
          </cell>
        </row>
        <row r="1574">
          <cell r="B1574" t="str">
            <v>F1B114035</v>
          </cell>
          <cell r="C1574" t="str">
            <v>Yosef I Gede Marthana</v>
          </cell>
        </row>
        <row r="1575">
          <cell r="B1575" t="str">
            <v>F1B015001</v>
          </cell>
          <cell r="C1575" t="str">
            <v>Abdul Latif Azhari</v>
          </cell>
        </row>
        <row r="1576">
          <cell r="B1576" t="str">
            <v>F1B015002</v>
          </cell>
          <cell r="C1576" t="str">
            <v>Ahmad Khadimullah</v>
          </cell>
        </row>
        <row r="1577">
          <cell r="B1577" t="str">
            <v>F1B015003</v>
          </cell>
          <cell r="C1577" t="str">
            <v>Ahmad Qodri</v>
          </cell>
        </row>
        <row r="1578">
          <cell r="B1578" t="str">
            <v>F1B015004</v>
          </cell>
          <cell r="C1578" t="str">
            <v>Alusia Fatmamalini</v>
          </cell>
        </row>
        <row r="1579">
          <cell r="B1579" t="str">
            <v>F1B015005</v>
          </cell>
          <cell r="C1579" t="str">
            <v>Ananda Ghufran</v>
          </cell>
        </row>
        <row r="1580">
          <cell r="B1580" t="str">
            <v>F1B015006</v>
          </cell>
          <cell r="C1580" t="str">
            <v>Ananta Parameswara</v>
          </cell>
        </row>
        <row r="1581">
          <cell r="B1581" t="str">
            <v>F1B015007</v>
          </cell>
          <cell r="C1581" t="str">
            <v>Anas Segaf Mulachela</v>
          </cell>
        </row>
        <row r="1582">
          <cell r="B1582" t="str">
            <v>F1B015008</v>
          </cell>
          <cell r="C1582" t="str">
            <v>Andi Akbar Hidayat</v>
          </cell>
        </row>
        <row r="1583">
          <cell r="B1583" t="str">
            <v>F1B015009</v>
          </cell>
          <cell r="C1583" t="str">
            <v>Andhi Ardhian</v>
          </cell>
        </row>
        <row r="1584">
          <cell r="B1584" t="str">
            <v>F1B015010</v>
          </cell>
          <cell r="C1584" t="str">
            <v>Ari Mulyo Prakoso</v>
          </cell>
        </row>
        <row r="1585">
          <cell r="B1585" t="str">
            <v>F1B015011</v>
          </cell>
          <cell r="C1585" t="str">
            <v>Chandra Ahmad Gumilang</v>
          </cell>
        </row>
        <row r="1586">
          <cell r="B1586" t="str">
            <v>F1B015012</v>
          </cell>
          <cell r="C1586" t="str">
            <v>Dwi Elok Anggraeni</v>
          </cell>
        </row>
        <row r="1587">
          <cell r="B1587" t="str">
            <v>F1B015013</v>
          </cell>
          <cell r="C1587" t="str">
            <v>Eva Estia Ningsih</v>
          </cell>
        </row>
        <row r="1588">
          <cell r="B1588" t="str">
            <v>F1B015014</v>
          </cell>
          <cell r="C1588" t="str">
            <v>Fahmi Yardi</v>
          </cell>
        </row>
        <row r="1589">
          <cell r="B1589" t="str">
            <v>F1B015015</v>
          </cell>
          <cell r="C1589" t="str">
            <v>Fakhrurrahman</v>
          </cell>
        </row>
        <row r="1590">
          <cell r="B1590" t="str">
            <v>F1B015016</v>
          </cell>
          <cell r="C1590" t="str">
            <v>Febry Dwi Fitrianto</v>
          </cell>
        </row>
        <row r="1591">
          <cell r="B1591" t="str">
            <v>F1B015017</v>
          </cell>
          <cell r="C1591" t="str">
            <v>Fezi Ofa Abdul Gani</v>
          </cell>
        </row>
        <row r="1592">
          <cell r="B1592" t="str">
            <v>F1B015018</v>
          </cell>
          <cell r="C1592" t="str">
            <v>Fitriani Julianti</v>
          </cell>
        </row>
        <row r="1593">
          <cell r="B1593" t="str">
            <v>F1B015019</v>
          </cell>
          <cell r="C1593" t="str">
            <v>Gopinda</v>
          </cell>
        </row>
        <row r="1594">
          <cell r="B1594" t="str">
            <v>F1B015020</v>
          </cell>
          <cell r="C1594" t="str">
            <v>Halbat Akmaral Aziad</v>
          </cell>
        </row>
        <row r="1595">
          <cell r="B1595" t="str">
            <v>F1B015021</v>
          </cell>
          <cell r="C1595" t="str">
            <v>Hari Surya Satma Bowo</v>
          </cell>
        </row>
        <row r="1596">
          <cell r="B1596" t="str">
            <v>F1B015022</v>
          </cell>
          <cell r="C1596" t="str">
            <v>Hengki Juniarta</v>
          </cell>
        </row>
        <row r="1597">
          <cell r="B1597" t="str">
            <v>F1B015023</v>
          </cell>
          <cell r="C1597" t="str">
            <v>Herofika Rosid</v>
          </cell>
        </row>
        <row r="1598">
          <cell r="B1598" t="str">
            <v>F1B015024</v>
          </cell>
          <cell r="C1598" t="str">
            <v>Heru Rizky Suwito</v>
          </cell>
        </row>
        <row r="1599">
          <cell r="B1599" t="str">
            <v>F1B015025</v>
          </cell>
          <cell r="C1599" t="str">
            <v>Hizbullah Saputra</v>
          </cell>
        </row>
        <row r="1600">
          <cell r="B1600" t="str">
            <v>F1B015026</v>
          </cell>
          <cell r="C1600" t="str">
            <v>I Komang Yudhi Satya Nugraha</v>
          </cell>
        </row>
        <row r="1601">
          <cell r="B1601" t="str">
            <v>F1B015027</v>
          </cell>
          <cell r="C1601" t="str">
            <v>I Made Bayu Krisna Putra</v>
          </cell>
        </row>
        <row r="1602">
          <cell r="B1602" t="str">
            <v>F1B015028</v>
          </cell>
          <cell r="C1602" t="str">
            <v>I Made Nugroho Wahyu Kristianto</v>
          </cell>
        </row>
        <row r="1603">
          <cell r="B1603" t="str">
            <v>F1B015029</v>
          </cell>
          <cell r="C1603" t="str">
            <v>I Made Sandi Budi Putra</v>
          </cell>
        </row>
        <row r="1604">
          <cell r="B1604" t="str">
            <v>F1B015030</v>
          </cell>
          <cell r="C1604" t="str">
            <v>I Nyoman Agus Budiyawan</v>
          </cell>
        </row>
        <row r="1605">
          <cell r="B1605" t="str">
            <v>F1B015031</v>
          </cell>
          <cell r="C1605" t="str">
            <v>I Putu Yogi Artha</v>
          </cell>
        </row>
        <row r="1606">
          <cell r="B1606" t="str">
            <v>F1B015032</v>
          </cell>
          <cell r="C1606" t="str">
            <v>Ibnu Zyad</v>
          </cell>
        </row>
        <row r="1607">
          <cell r="B1607" t="str">
            <v>F1B015033</v>
          </cell>
          <cell r="C1607" t="str">
            <v>Ifan Hariadi</v>
          </cell>
        </row>
        <row r="1608">
          <cell r="B1608" t="str">
            <v>F1B015034</v>
          </cell>
          <cell r="C1608" t="str">
            <v>Ika Suryani</v>
          </cell>
        </row>
        <row r="1609">
          <cell r="B1609" t="str">
            <v>F1B015035</v>
          </cell>
          <cell r="C1609" t="str">
            <v>Ikhlas Anugerah</v>
          </cell>
        </row>
        <row r="1610">
          <cell r="B1610" t="str">
            <v>F1B015036</v>
          </cell>
          <cell r="C1610" t="str">
            <v>Imam Syaukani</v>
          </cell>
        </row>
        <row r="1611">
          <cell r="B1611" t="str">
            <v>F1B015037</v>
          </cell>
          <cell r="C1611" t="str">
            <v>Isnawati</v>
          </cell>
        </row>
        <row r="1612">
          <cell r="B1612" t="str">
            <v>F1B015038</v>
          </cell>
          <cell r="C1612" t="str">
            <v>Jumarip</v>
          </cell>
        </row>
        <row r="1613">
          <cell r="B1613" t="str">
            <v>F1B015039</v>
          </cell>
          <cell r="C1613" t="str">
            <v>Juniyan Wisnu Rohadi</v>
          </cell>
        </row>
        <row r="1614">
          <cell r="B1614" t="str">
            <v>F1B015040</v>
          </cell>
          <cell r="C1614" t="str">
            <v>Kenya Damayanti Priyatna</v>
          </cell>
        </row>
        <row r="1615">
          <cell r="B1615" t="str">
            <v>F1B015041</v>
          </cell>
          <cell r="C1615" t="str">
            <v>Khaira Abda</v>
          </cell>
        </row>
        <row r="1616">
          <cell r="B1616" t="str">
            <v>F1B015042</v>
          </cell>
          <cell r="C1616" t="str">
            <v>Khairur Rozaq</v>
          </cell>
        </row>
        <row r="1617">
          <cell r="B1617" t="str">
            <v>F1B015043</v>
          </cell>
          <cell r="C1617" t="str">
            <v>Lalu Muhammad Paozan.</v>
          </cell>
        </row>
        <row r="1618">
          <cell r="B1618" t="str">
            <v>F1B015044</v>
          </cell>
          <cell r="C1618" t="str">
            <v>Lalu Rizal Saputra Junistiawan</v>
          </cell>
        </row>
        <row r="1619">
          <cell r="B1619" t="str">
            <v>F1B015045</v>
          </cell>
          <cell r="C1619" t="str">
            <v>Laskar Wathoni Prabowo</v>
          </cell>
        </row>
        <row r="1620">
          <cell r="B1620" t="str">
            <v>F1B015046</v>
          </cell>
          <cell r="C1620" t="str">
            <v>Lukman Parhan</v>
          </cell>
        </row>
        <row r="1621">
          <cell r="B1621" t="str">
            <v>F1B015047</v>
          </cell>
          <cell r="C1621" t="str">
            <v>M. Khaerul Anwar</v>
          </cell>
        </row>
        <row r="1622">
          <cell r="B1622" t="str">
            <v>F1B015048</v>
          </cell>
          <cell r="C1622" t="str">
            <v>M. Yusuf Yahya</v>
          </cell>
        </row>
        <row r="1623">
          <cell r="B1623" t="str">
            <v>F1B015049</v>
          </cell>
          <cell r="C1623" t="str">
            <v>M. Fauzan Alfargani</v>
          </cell>
        </row>
        <row r="1624">
          <cell r="B1624" t="str">
            <v>F1B015050</v>
          </cell>
          <cell r="C1624" t="str">
            <v>Mahiga Suhita Kusuma Wardhani</v>
          </cell>
        </row>
        <row r="1625">
          <cell r="B1625" t="str">
            <v>F1B015051</v>
          </cell>
          <cell r="C1625" t="str">
            <v>Meti Puspa Syabani</v>
          </cell>
        </row>
        <row r="1626">
          <cell r="B1626" t="str">
            <v>F1B015052</v>
          </cell>
          <cell r="C1626" t="str">
            <v>Moh. Iqbal Hakim</v>
          </cell>
        </row>
        <row r="1627">
          <cell r="B1627" t="str">
            <v>F1B015053</v>
          </cell>
          <cell r="C1627" t="str">
            <v>Mohamad Husnul Haris</v>
          </cell>
        </row>
        <row r="1628">
          <cell r="B1628" t="str">
            <v>F1B015054</v>
          </cell>
          <cell r="C1628" t="str">
            <v>Mohamad Suprayadi</v>
          </cell>
        </row>
        <row r="1629">
          <cell r="B1629" t="str">
            <v>F1B015055</v>
          </cell>
          <cell r="C1629" t="str">
            <v>Muh. Aghung Trisna Wiyadhi</v>
          </cell>
        </row>
        <row r="1630">
          <cell r="B1630" t="str">
            <v>F1B015056</v>
          </cell>
          <cell r="C1630" t="str">
            <v>Muhamad Hasbi Berlian</v>
          </cell>
        </row>
        <row r="1631">
          <cell r="B1631" t="str">
            <v>F1B015057</v>
          </cell>
          <cell r="C1631" t="str">
            <v>Muhamad Rama Adipitra</v>
          </cell>
        </row>
        <row r="1632">
          <cell r="B1632" t="str">
            <v>F1B015058</v>
          </cell>
          <cell r="C1632" t="str">
            <v>Muhammad Adam A. N.</v>
          </cell>
        </row>
        <row r="1633">
          <cell r="B1633" t="str">
            <v>F1B015059</v>
          </cell>
          <cell r="C1633" t="str">
            <v>Muhammad Afrizal Ghifari Rasyda</v>
          </cell>
        </row>
        <row r="1634">
          <cell r="B1634" t="str">
            <v>F1B015060</v>
          </cell>
          <cell r="C1634" t="str">
            <v>Muhammad Agam Maulana</v>
          </cell>
        </row>
        <row r="1635">
          <cell r="B1635" t="str">
            <v>F1B015061</v>
          </cell>
          <cell r="C1635" t="str">
            <v>Muhammad Alfiyan Chairi Hakim</v>
          </cell>
        </row>
        <row r="1636">
          <cell r="B1636" t="str">
            <v>F1B015062</v>
          </cell>
          <cell r="C1636" t="str">
            <v>Muhammad Amri Akbar</v>
          </cell>
        </row>
        <row r="1637">
          <cell r="B1637" t="str">
            <v>F1B015063</v>
          </cell>
          <cell r="C1637" t="str">
            <v>Muhammad Fajar Alghiffari</v>
          </cell>
        </row>
        <row r="1638">
          <cell r="B1638" t="str">
            <v>F1B015064</v>
          </cell>
          <cell r="C1638" t="str">
            <v>Muhammad Fajri</v>
          </cell>
        </row>
        <row r="1639">
          <cell r="B1639" t="str">
            <v>F1B015065</v>
          </cell>
          <cell r="C1639" t="str">
            <v>Muhammad Juaeni</v>
          </cell>
        </row>
        <row r="1640">
          <cell r="B1640" t="str">
            <v>F1B015066</v>
          </cell>
          <cell r="C1640" t="str">
            <v>Muhammad Setiawan</v>
          </cell>
        </row>
        <row r="1641">
          <cell r="B1641" t="str">
            <v>F1B015067</v>
          </cell>
          <cell r="C1641" t="str">
            <v>Muhammad Suyudi Wahyu Sinangga</v>
          </cell>
        </row>
        <row r="1642">
          <cell r="B1642" t="str">
            <v>F1B015068</v>
          </cell>
          <cell r="C1642" t="str">
            <v>Muhtadin Akbar</v>
          </cell>
        </row>
        <row r="1643">
          <cell r="B1643" t="str">
            <v>F1B015069</v>
          </cell>
          <cell r="C1643" t="str">
            <v>Ni Made Anggraeni</v>
          </cell>
        </row>
        <row r="1644">
          <cell r="B1644" t="str">
            <v>F1B015070</v>
          </cell>
          <cell r="C1644" t="str">
            <v>Nila Yustina Triani</v>
          </cell>
        </row>
        <row r="1645">
          <cell r="B1645" t="str">
            <v>F1B015071</v>
          </cell>
          <cell r="C1645" t="str">
            <v>Nora Intan Huswari</v>
          </cell>
        </row>
        <row r="1646">
          <cell r="B1646" t="str">
            <v>F1B015072</v>
          </cell>
          <cell r="C1646" t="str">
            <v>Noviana</v>
          </cell>
        </row>
        <row r="1647">
          <cell r="B1647" t="str">
            <v>F1B015073</v>
          </cell>
          <cell r="C1647" t="str">
            <v>Pikri Hidayat</v>
          </cell>
        </row>
        <row r="1648">
          <cell r="B1648" t="str">
            <v>F1B015074</v>
          </cell>
          <cell r="C1648" t="str">
            <v>Pramono</v>
          </cell>
        </row>
        <row r="1649">
          <cell r="B1649" t="str">
            <v>F1B015075</v>
          </cell>
          <cell r="C1649" t="str">
            <v>Prasetyo</v>
          </cell>
        </row>
        <row r="1650">
          <cell r="B1650" t="str">
            <v>F1B015076</v>
          </cell>
          <cell r="C1650" t="str">
            <v>Rahmad Zainul Hidayat</v>
          </cell>
        </row>
        <row r="1651">
          <cell r="B1651" t="str">
            <v>F1B015077</v>
          </cell>
          <cell r="C1651" t="str">
            <v>Rahman Hidayat</v>
          </cell>
        </row>
        <row r="1652">
          <cell r="B1652" t="str">
            <v>F1B015078</v>
          </cell>
          <cell r="C1652" t="str">
            <v>Rahmat Ramadhan</v>
          </cell>
        </row>
        <row r="1653">
          <cell r="B1653" t="str">
            <v>F1B015079</v>
          </cell>
          <cell r="C1653" t="str">
            <v>Ramadan Wibi Surya Aji</v>
          </cell>
        </row>
        <row r="1654">
          <cell r="B1654" t="str">
            <v>F1B015080</v>
          </cell>
          <cell r="C1654" t="str">
            <v>Ramdayanti</v>
          </cell>
        </row>
        <row r="1655">
          <cell r="B1655" t="str">
            <v>F1B015081</v>
          </cell>
          <cell r="C1655" t="str">
            <v>Reta Arsita</v>
          </cell>
        </row>
        <row r="1656">
          <cell r="B1656" t="str">
            <v>F1B015082</v>
          </cell>
          <cell r="C1656" t="str">
            <v>Rijalul Hidayat</v>
          </cell>
        </row>
        <row r="1657">
          <cell r="B1657" t="str">
            <v>F1B015083</v>
          </cell>
          <cell r="C1657" t="str">
            <v>Rizqi Dwi Cahyo Utomo</v>
          </cell>
        </row>
        <row r="1658">
          <cell r="B1658" t="str">
            <v>F1B015084</v>
          </cell>
          <cell r="C1658" t="str">
            <v>Satrya Bhayangkara Poetra</v>
          </cell>
        </row>
        <row r="1659">
          <cell r="B1659" t="str">
            <v>F1B015085</v>
          </cell>
          <cell r="C1659" t="str">
            <v>Sri Kurniawati</v>
          </cell>
        </row>
        <row r="1660">
          <cell r="B1660" t="str">
            <v>F1B015086</v>
          </cell>
          <cell r="C1660" t="str">
            <v>Surya Darma</v>
          </cell>
        </row>
        <row r="1661">
          <cell r="B1661" t="str">
            <v>F1B015087</v>
          </cell>
          <cell r="C1661" t="str">
            <v>Taufik</v>
          </cell>
        </row>
        <row r="1662">
          <cell r="B1662" t="str">
            <v>F1B015088</v>
          </cell>
          <cell r="C1662" t="str">
            <v>Varra Silvia Adinda</v>
          </cell>
        </row>
        <row r="1663">
          <cell r="B1663" t="str">
            <v>F1B015089</v>
          </cell>
          <cell r="C1663" t="str">
            <v>Wahyuni Rahimatullah</v>
          </cell>
        </row>
        <row r="1664">
          <cell r="B1664" t="str">
            <v>F1B015090</v>
          </cell>
          <cell r="C1664" t="str">
            <v>Yani Sasumbar</v>
          </cell>
        </row>
        <row r="1665">
          <cell r="B1665" t="str">
            <v>F1B015091</v>
          </cell>
          <cell r="C1665" t="str">
            <v>Yanuar Rizki Wulang G</v>
          </cell>
        </row>
        <row r="1666">
          <cell r="B1666" t="str">
            <v>F1B015092</v>
          </cell>
          <cell r="C1666" t="str">
            <v>Zul Afrianto</v>
          </cell>
        </row>
        <row r="1667">
          <cell r="B1667" t="str">
            <v>F1B115001</v>
          </cell>
          <cell r="C1667" t="str">
            <v>Ade Media Taruna</v>
          </cell>
        </row>
        <row r="1668">
          <cell r="B1668" t="str">
            <v>F1B115002</v>
          </cell>
          <cell r="C1668" t="str">
            <v>Agus Supriadi</v>
          </cell>
        </row>
        <row r="1669">
          <cell r="B1669" t="str">
            <v>F1B115003</v>
          </cell>
          <cell r="C1669" t="str">
            <v>Aji Bayu Samudra Alim</v>
          </cell>
        </row>
        <row r="1670">
          <cell r="B1670" t="str">
            <v>F1B115004</v>
          </cell>
          <cell r="C1670" t="str">
            <v>Andzar Qinthara</v>
          </cell>
        </row>
        <row r="1671">
          <cell r="B1671" t="str">
            <v>F1B115005</v>
          </cell>
          <cell r="C1671" t="str">
            <v>Anwar Sapi'I</v>
          </cell>
        </row>
        <row r="1672">
          <cell r="B1672" t="str">
            <v>F1B115006</v>
          </cell>
          <cell r="C1672" t="str">
            <v>Bagas Akbar Aznurinto</v>
          </cell>
        </row>
        <row r="1673">
          <cell r="B1673" t="str">
            <v>F1B115007</v>
          </cell>
          <cell r="C1673" t="str">
            <v>Baihaki</v>
          </cell>
        </row>
        <row r="1674">
          <cell r="B1674" t="str">
            <v>F1B115008</v>
          </cell>
          <cell r="C1674" t="str">
            <v>Esi Birahmatihi</v>
          </cell>
        </row>
        <row r="1675">
          <cell r="B1675" t="str">
            <v>F1B115009</v>
          </cell>
          <cell r="C1675" t="str">
            <v>Fadilah Kurniati</v>
          </cell>
        </row>
        <row r="1676">
          <cell r="B1676" t="str">
            <v>F1B115010</v>
          </cell>
          <cell r="C1676" t="str">
            <v>Fahri Kusumahardi</v>
          </cell>
        </row>
        <row r="1677">
          <cell r="B1677" t="str">
            <v>F1B115011</v>
          </cell>
          <cell r="C1677" t="str">
            <v>Fikran Wahyudi</v>
          </cell>
        </row>
        <row r="1678">
          <cell r="B1678" t="str">
            <v>F1B115012</v>
          </cell>
          <cell r="C1678" t="str">
            <v>Harza Wisnu Saputra</v>
          </cell>
        </row>
        <row r="1679">
          <cell r="B1679" t="str">
            <v>F1B115013</v>
          </cell>
          <cell r="C1679" t="str">
            <v>Heru Wilukman Hakim</v>
          </cell>
        </row>
        <row r="1680">
          <cell r="B1680" t="str">
            <v>F1B115014</v>
          </cell>
          <cell r="C1680" t="str">
            <v>Ilhamuddin</v>
          </cell>
        </row>
        <row r="1681">
          <cell r="B1681" t="str">
            <v>F1B115015</v>
          </cell>
          <cell r="C1681" t="str">
            <v>Ilman Hidayat</v>
          </cell>
        </row>
        <row r="1682">
          <cell r="B1682" t="str">
            <v>F1B115016</v>
          </cell>
          <cell r="C1682" t="str">
            <v>Imam Syuhada</v>
          </cell>
        </row>
        <row r="1683">
          <cell r="B1683" t="str">
            <v>F1B115017</v>
          </cell>
          <cell r="C1683" t="str">
            <v>Izma Jayadi</v>
          </cell>
        </row>
        <row r="1684">
          <cell r="B1684" t="str">
            <v>F1B115018</v>
          </cell>
          <cell r="C1684" t="str">
            <v>Januarman Maulana Putra</v>
          </cell>
        </row>
        <row r="1685">
          <cell r="B1685" t="str">
            <v>F1B115019</v>
          </cell>
          <cell r="C1685" t="str">
            <v>Jumriati</v>
          </cell>
        </row>
        <row r="1686">
          <cell r="B1686" t="str">
            <v>F1B115020</v>
          </cell>
          <cell r="C1686" t="str">
            <v>Khairil Sudarmanto</v>
          </cell>
        </row>
        <row r="1687">
          <cell r="B1687" t="str">
            <v>F1B115021</v>
          </cell>
          <cell r="C1687" t="str">
            <v>Lalu Triawanri Novianung</v>
          </cell>
        </row>
        <row r="1688">
          <cell r="B1688" t="str">
            <v>F1B115022</v>
          </cell>
          <cell r="C1688" t="str">
            <v>Lazarina Mariana</v>
          </cell>
        </row>
        <row r="1689">
          <cell r="B1689" t="str">
            <v>F1B115023</v>
          </cell>
          <cell r="C1689" t="str">
            <v>M. Habibillah</v>
          </cell>
        </row>
        <row r="1690">
          <cell r="B1690" t="str">
            <v>F1B115024</v>
          </cell>
          <cell r="C1690" t="str">
            <v>M. Zahdan B.K</v>
          </cell>
        </row>
        <row r="1691">
          <cell r="B1691" t="str">
            <v>F1B115025</v>
          </cell>
          <cell r="C1691" t="str">
            <v>Merry Michellina</v>
          </cell>
        </row>
        <row r="1692">
          <cell r="B1692" t="str">
            <v>F1B115026</v>
          </cell>
          <cell r="C1692" t="str">
            <v>Muchammad Bagir</v>
          </cell>
        </row>
        <row r="1693">
          <cell r="B1693" t="str">
            <v>F1B115027</v>
          </cell>
          <cell r="C1693" t="str">
            <v>Muhamad Nudisantana Riswandi</v>
          </cell>
        </row>
        <row r="1694">
          <cell r="B1694" t="str">
            <v>F1B115028</v>
          </cell>
          <cell r="C1694" t="str">
            <v>Muhamad Rivan Riyandi</v>
          </cell>
        </row>
        <row r="1695">
          <cell r="B1695" t="str">
            <v>F1B115029</v>
          </cell>
          <cell r="C1695" t="str">
            <v>Muhamat Taufik</v>
          </cell>
        </row>
        <row r="1696">
          <cell r="B1696" t="str">
            <v>F1B115030</v>
          </cell>
          <cell r="C1696" t="str">
            <v>Muhammad Fiqril</v>
          </cell>
        </row>
        <row r="1697">
          <cell r="B1697" t="str">
            <v>F1B115031</v>
          </cell>
          <cell r="C1697" t="str">
            <v>Muhammad Riza Pratama S</v>
          </cell>
        </row>
        <row r="1698">
          <cell r="B1698" t="str">
            <v>F1B115032</v>
          </cell>
          <cell r="C1698" t="str">
            <v>Muhammad Rozziq Syaputra</v>
          </cell>
        </row>
        <row r="1699">
          <cell r="B1699" t="str">
            <v>F1B115033</v>
          </cell>
          <cell r="C1699" t="str">
            <v>Muhammad Zikryawan Fikri Wahid</v>
          </cell>
        </row>
        <row r="1700">
          <cell r="B1700" t="str">
            <v>F1B115034</v>
          </cell>
          <cell r="C1700" t="str">
            <v>Naufal Atsauri</v>
          </cell>
        </row>
        <row r="1701">
          <cell r="B1701" t="str">
            <v>F1B115035</v>
          </cell>
          <cell r="C1701" t="str">
            <v>Rika Kariyana</v>
          </cell>
        </row>
        <row r="1702">
          <cell r="B1702" t="str">
            <v>F1B115036</v>
          </cell>
          <cell r="C1702" t="str">
            <v>Rima Silviana</v>
          </cell>
        </row>
        <row r="1703">
          <cell r="B1703" t="str">
            <v>F1B115037</v>
          </cell>
          <cell r="C1703" t="str">
            <v>Robi Yusrilma Hadi</v>
          </cell>
        </row>
        <row r="1704">
          <cell r="B1704" t="str">
            <v>F1B115038</v>
          </cell>
          <cell r="C1704" t="str">
            <v>Salsabilla</v>
          </cell>
        </row>
        <row r="1705">
          <cell r="B1705" t="str">
            <v>F1B115039</v>
          </cell>
          <cell r="C1705" t="str">
            <v>Shadiqul Aminurrahman</v>
          </cell>
        </row>
        <row r="1706">
          <cell r="B1706" t="str">
            <v>F1B115040</v>
          </cell>
          <cell r="C1706" t="str">
            <v>Subhan Hadi</v>
          </cell>
        </row>
        <row r="1707">
          <cell r="B1707" t="str">
            <v>F1B115041</v>
          </cell>
          <cell r="C1707" t="str">
            <v>Sulhan Khaerudin</v>
          </cell>
        </row>
        <row r="1708">
          <cell r="B1708" t="str">
            <v>F1B115042</v>
          </cell>
          <cell r="C1708" t="str">
            <v>Tommy Agus Gunawan</v>
          </cell>
        </row>
        <row r="1709">
          <cell r="B1709" t="str">
            <v>F1B115043</v>
          </cell>
          <cell r="C1709" t="str">
            <v>Trisna Taruna</v>
          </cell>
        </row>
        <row r="1710">
          <cell r="B1710" t="str">
            <v>F1B115044</v>
          </cell>
          <cell r="C1710" t="str">
            <v>Wulan Yuniarti</v>
          </cell>
        </row>
        <row r="1711">
          <cell r="B1711" t="str">
            <v>F1B016001</v>
          </cell>
          <cell r="C1711" t="str">
            <v>Achmad Gildas Thauty</v>
          </cell>
        </row>
        <row r="1712">
          <cell r="B1712" t="str">
            <v>F1B016002</v>
          </cell>
          <cell r="C1712" t="str">
            <v>Ade Nusa Putra Dinata</v>
          </cell>
        </row>
        <row r="1713">
          <cell r="B1713" t="str">
            <v>F1B016003</v>
          </cell>
          <cell r="C1713" t="str">
            <v>Afi Sepiyandi</v>
          </cell>
        </row>
        <row r="1714">
          <cell r="B1714" t="str">
            <v>F1B016004</v>
          </cell>
          <cell r="C1714" t="str">
            <v>Ahmad Efendi</v>
          </cell>
        </row>
        <row r="1715">
          <cell r="B1715" t="str">
            <v>F1B016005</v>
          </cell>
          <cell r="C1715" t="str">
            <v>Ahmad Khairul Fareza</v>
          </cell>
        </row>
        <row r="1716">
          <cell r="B1716" t="str">
            <v>F1B016006</v>
          </cell>
          <cell r="C1716" t="str">
            <v>Ahmad Muntaha</v>
          </cell>
        </row>
        <row r="1717">
          <cell r="B1717" t="str">
            <v>F1B016007</v>
          </cell>
          <cell r="C1717" t="str">
            <v>Ahmad Syamsudin Hambali</v>
          </cell>
        </row>
        <row r="1718">
          <cell r="B1718" t="str">
            <v>F1B016008</v>
          </cell>
          <cell r="C1718" t="str">
            <v>Aizul Fikri Almugni</v>
          </cell>
        </row>
        <row r="1719">
          <cell r="B1719" t="str">
            <v>F1B016009</v>
          </cell>
          <cell r="C1719" t="str">
            <v>Alfan Suffa Pramana</v>
          </cell>
        </row>
        <row r="1720">
          <cell r="B1720" t="str">
            <v>F1B016010</v>
          </cell>
          <cell r="C1720" t="str">
            <v>Alfian Romli</v>
          </cell>
        </row>
        <row r="1721">
          <cell r="B1721" t="str">
            <v>F1B016011</v>
          </cell>
          <cell r="C1721" t="str">
            <v>Alif Adi Prasetya</v>
          </cell>
        </row>
        <row r="1722">
          <cell r="B1722" t="str">
            <v>F1B016012</v>
          </cell>
          <cell r="C1722" t="str">
            <v>Alparizi</v>
          </cell>
        </row>
        <row r="1723">
          <cell r="B1723" t="str">
            <v>F1B016013</v>
          </cell>
          <cell r="C1723" t="str">
            <v>Andre Fikriawan</v>
          </cell>
        </row>
        <row r="1724">
          <cell r="B1724" t="str">
            <v>F1B016014</v>
          </cell>
          <cell r="C1724" t="str">
            <v>Anindya Septy Cahyani</v>
          </cell>
        </row>
        <row r="1725">
          <cell r="B1725" t="str">
            <v>F1B016015</v>
          </cell>
          <cell r="C1725" t="str">
            <v>Ansari Indrawan Asikin</v>
          </cell>
        </row>
        <row r="1726">
          <cell r="B1726" t="str">
            <v>F1B016016</v>
          </cell>
          <cell r="C1726" t="str">
            <v>Ardiansyah</v>
          </cell>
        </row>
        <row r="1727">
          <cell r="B1727" t="str">
            <v>F1B016017</v>
          </cell>
          <cell r="C1727" t="str">
            <v>Ari Satriadi</v>
          </cell>
        </row>
        <row r="1728">
          <cell r="B1728" t="str">
            <v>F1B016018</v>
          </cell>
          <cell r="C1728" t="str">
            <v>Arif Hidayat</v>
          </cell>
        </row>
        <row r="1729">
          <cell r="B1729" t="str">
            <v>F1B016019</v>
          </cell>
          <cell r="C1729" t="str">
            <v>Azriansyah</v>
          </cell>
        </row>
        <row r="1730">
          <cell r="B1730" t="str">
            <v>F1B016020</v>
          </cell>
          <cell r="C1730" t="str">
            <v>Dimas Akbar Juliawan</v>
          </cell>
        </row>
        <row r="1731">
          <cell r="B1731" t="str">
            <v>F1B016021</v>
          </cell>
          <cell r="C1731" t="str">
            <v>Dira Pratiwi</v>
          </cell>
        </row>
        <row r="1732">
          <cell r="B1732" t="str">
            <v>F1B016022</v>
          </cell>
          <cell r="C1732" t="str">
            <v>Dodi Seftiawan</v>
          </cell>
        </row>
        <row r="1733">
          <cell r="B1733" t="str">
            <v>F1B016023</v>
          </cell>
          <cell r="C1733" t="str">
            <v>Dominik Dwi Satya</v>
          </cell>
        </row>
        <row r="1734">
          <cell r="B1734" t="str">
            <v>F1B016024</v>
          </cell>
          <cell r="C1734" t="str">
            <v>Dzulhaini Asmarini Rismayani</v>
          </cell>
        </row>
        <row r="1735">
          <cell r="B1735" t="str">
            <v>F1B016025</v>
          </cell>
          <cell r="C1735" t="str">
            <v>Eggie Yayang Dewangga Rilangi</v>
          </cell>
        </row>
        <row r="1736">
          <cell r="B1736" t="str">
            <v>F1B016026</v>
          </cell>
          <cell r="C1736" t="str">
            <v>Gilang Putra Abidin</v>
          </cell>
        </row>
        <row r="1737">
          <cell r="B1737" t="str">
            <v>F1B016027</v>
          </cell>
          <cell r="C1737" t="str">
            <v>Gugun Jofandi</v>
          </cell>
        </row>
        <row r="1738">
          <cell r="B1738" t="str">
            <v>F1B016028</v>
          </cell>
          <cell r="C1738" t="str">
            <v>Guruh La'La Gibran</v>
          </cell>
        </row>
        <row r="1739">
          <cell r="B1739" t="str">
            <v>F1B016029</v>
          </cell>
          <cell r="C1739" t="str">
            <v>Hasan Basri.</v>
          </cell>
        </row>
        <row r="1740">
          <cell r="B1740" t="str">
            <v>F1B016030</v>
          </cell>
          <cell r="C1740" t="str">
            <v>I Komang Gde Ram` Kumara</v>
          </cell>
        </row>
        <row r="1741">
          <cell r="B1741" t="str">
            <v>F1B016031</v>
          </cell>
          <cell r="C1741" t="str">
            <v>I Made Satya Semaya Yasa</v>
          </cell>
        </row>
        <row r="1742">
          <cell r="B1742" t="str">
            <v>F1B016032</v>
          </cell>
          <cell r="C1742" t="str">
            <v>I Wayan Yoga Antara</v>
          </cell>
        </row>
        <row r="1743">
          <cell r="B1743" t="str">
            <v>F1B016033</v>
          </cell>
          <cell r="C1743" t="str">
            <v>Ibzani Ilham Sahgianto</v>
          </cell>
        </row>
        <row r="1744">
          <cell r="B1744" t="str">
            <v>F1B016034</v>
          </cell>
          <cell r="C1744" t="str">
            <v>Iksanul Insan.</v>
          </cell>
        </row>
        <row r="1745">
          <cell r="B1745" t="str">
            <v>F1B016035</v>
          </cell>
          <cell r="C1745" t="str">
            <v>Ilham Bayuaji Pamungkas</v>
          </cell>
        </row>
        <row r="1746">
          <cell r="B1746" t="str">
            <v>F1B016036</v>
          </cell>
          <cell r="C1746" t="str">
            <v>Indra Budiman</v>
          </cell>
        </row>
        <row r="1747">
          <cell r="B1747" t="str">
            <v>F1B016037</v>
          </cell>
          <cell r="C1747" t="str">
            <v>Indra Sastra</v>
          </cell>
        </row>
        <row r="1748">
          <cell r="B1748" t="str">
            <v>F1B016038</v>
          </cell>
          <cell r="C1748" t="str">
            <v>Jhon Dhovy</v>
          </cell>
        </row>
        <row r="1749">
          <cell r="B1749" t="str">
            <v>F1B016039</v>
          </cell>
          <cell r="C1749" t="str">
            <v>Julian Wahidin.S</v>
          </cell>
        </row>
        <row r="1750">
          <cell r="B1750" t="str">
            <v>F1B016040</v>
          </cell>
          <cell r="C1750" t="str">
            <v>Ketut Agam Sarahita</v>
          </cell>
        </row>
        <row r="1751">
          <cell r="B1751" t="str">
            <v>F1B016041</v>
          </cell>
          <cell r="C1751" t="str">
            <v>Khilda Ayu Safitri</v>
          </cell>
        </row>
        <row r="1752">
          <cell r="B1752" t="str">
            <v>F1B016042</v>
          </cell>
          <cell r="C1752" t="str">
            <v>Krisna Adjie Dewantara</v>
          </cell>
        </row>
        <row r="1753">
          <cell r="B1753" t="str">
            <v>F1B016043</v>
          </cell>
          <cell r="C1753" t="str">
            <v>Lalu Ary Kurniawan Hardi</v>
          </cell>
        </row>
        <row r="1754">
          <cell r="B1754" t="str">
            <v>F1B016044</v>
          </cell>
          <cell r="C1754" t="str">
            <v>Lalu Dede Cahya Julia</v>
          </cell>
        </row>
        <row r="1755">
          <cell r="B1755" t="str">
            <v>F1B016045</v>
          </cell>
          <cell r="C1755" t="str">
            <v>Lalu Fiqihilmi</v>
          </cell>
        </row>
        <row r="1756">
          <cell r="B1756" t="str">
            <v>F1B016046</v>
          </cell>
          <cell r="C1756" t="str">
            <v>Lalu Gede Rifky Azhary</v>
          </cell>
        </row>
        <row r="1757">
          <cell r="B1757" t="str">
            <v>F1B016047</v>
          </cell>
          <cell r="C1757" t="str">
            <v>Lalu Hamdan Hasim Tomberi</v>
          </cell>
        </row>
        <row r="1758">
          <cell r="B1758" t="str">
            <v>F1B016048</v>
          </cell>
          <cell r="C1758" t="str">
            <v>Lalu Putranse Permana</v>
          </cell>
        </row>
        <row r="1759">
          <cell r="B1759" t="str">
            <v>F1B016049</v>
          </cell>
          <cell r="C1759" t="str">
            <v>Lalu Rizki Tampati</v>
          </cell>
        </row>
        <row r="1760">
          <cell r="B1760" t="str">
            <v>F1B016050</v>
          </cell>
          <cell r="C1760" t="str">
            <v>Lalu Septian Wahyu Adipratama</v>
          </cell>
        </row>
        <row r="1761">
          <cell r="B1761" t="str">
            <v>F1B016051</v>
          </cell>
          <cell r="C1761" t="str">
            <v>M. Andi Zikri</v>
          </cell>
        </row>
        <row r="1762">
          <cell r="B1762" t="str">
            <v>F1B016052</v>
          </cell>
          <cell r="C1762" t="str">
            <v>M. Imran Junaedi</v>
          </cell>
        </row>
        <row r="1763">
          <cell r="B1763" t="str">
            <v>F1B016053</v>
          </cell>
          <cell r="C1763" t="str">
            <v>M. Noviandi</v>
          </cell>
        </row>
        <row r="1764">
          <cell r="B1764" t="str">
            <v>F1B016054</v>
          </cell>
          <cell r="C1764" t="str">
            <v>M. Nur Arisa Putra</v>
          </cell>
        </row>
        <row r="1765">
          <cell r="B1765" t="str">
            <v>F1B016055</v>
          </cell>
          <cell r="C1765" t="str">
            <v>M. Rivaldi Harjian</v>
          </cell>
        </row>
        <row r="1766">
          <cell r="B1766" t="str">
            <v>F1B016056</v>
          </cell>
          <cell r="C1766" t="str">
            <v>M.Iip Wahyu Nurfallah</v>
          </cell>
        </row>
        <row r="1767">
          <cell r="B1767" t="str">
            <v>F1B016057</v>
          </cell>
          <cell r="C1767" t="str">
            <v>Masitha Maghfirah</v>
          </cell>
        </row>
        <row r="1768">
          <cell r="B1768" t="str">
            <v>F1B016058</v>
          </cell>
          <cell r="C1768" t="str">
            <v>Mgs Fandy Tjahya Dwinanta Maulani Thambrin</v>
          </cell>
        </row>
        <row r="1769">
          <cell r="B1769" t="str">
            <v>F1B016059</v>
          </cell>
          <cell r="C1769" t="str">
            <v>Mira Aulia</v>
          </cell>
        </row>
        <row r="1770">
          <cell r="B1770" t="str">
            <v>F1B016060</v>
          </cell>
          <cell r="C1770" t="str">
            <v>Moh. Nurul Ikhsan</v>
          </cell>
        </row>
        <row r="1771">
          <cell r="B1771" t="str">
            <v>F1B016061</v>
          </cell>
          <cell r="C1771" t="str">
            <v>Muh Fahrurrozi</v>
          </cell>
        </row>
        <row r="1772">
          <cell r="B1772" t="str">
            <v>F1B016062</v>
          </cell>
          <cell r="C1772" t="str">
            <v>Muhaini</v>
          </cell>
        </row>
        <row r="1773">
          <cell r="B1773" t="str">
            <v>F1B016063</v>
          </cell>
          <cell r="C1773" t="str">
            <v>Muhamad Anjas Cahyo Nugroho</v>
          </cell>
        </row>
        <row r="1774">
          <cell r="B1774" t="str">
            <v>F1B016064</v>
          </cell>
          <cell r="C1774" t="str">
            <v>Muhamad Syarif</v>
          </cell>
        </row>
        <row r="1775">
          <cell r="B1775" t="str">
            <v>F1B016065</v>
          </cell>
          <cell r="C1775" t="str">
            <v>Muhammad Aji Mubarak</v>
          </cell>
        </row>
        <row r="1776">
          <cell r="B1776" t="str">
            <v>F1B016066</v>
          </cell>
          <cell r="C1776" t="str">
            <v>Muhammad Ariyanda Zulyadiansyah</v>
          </cell>
        </row>
        <row r="1777">
          <cell r="B1777" t="str">
            <v>F1B016067</v>
          </cell>
          <cell r="C1777" t="str">
            <v>Muhammad Fauzi Mardani</v>
          </cell>
        </row>
        <row r="1778">
          <cell r="B1778" t="str">
            <v>F1B016068</v>
          </cell>
          <cell r="C1778" t="str">
            <v>Muhammad Irfan Hidayat</v>
          </cell>
        </row>
        <row r="1779">
          <cell r="B1779" t="str">
            <v>F1B016069</v>
          </cell>
          <cell r="C1779" t="str">
            <v>Muhammad Kurniawan</v>
          </cell>
        </row>
        <row r="1780">
          <cell r="B1780" t="str">
            <v>F1B016070</v>
          </cell>
          <cell r="C1780" t="str">
            <v>Muhammad Nur Taufiqurrahman</v>
          </cell>
        </row>
        <row r="1781">
          <cell r="B1781" t="str">
            <v>F1B016071</v>
          </cell>
          <cell r="C1781" t="str">
            <v>Muhammad Rizaldy Winata</v>
          </cell>
        </row>
        <row r="1782">
          <cell r="B1782" t="str">
            <v>F1B016072</v>
          </cell>
          <cell r="C1782" t="str">
            <v>Muhammad Zaenal Saori</v>
          </cell>
        </row>
        <row r="1783">
          <cell r="B1783" t="str">
            <v>F1B016073</v>
          </cell>
          <cell r="C1783" t="str">
            <v>Nugie Danialki</v>
          </cell>
        </row>
        <row r="1784">
          <cell r="B1784" t="str">
            <v>F1B016074</v>
          </cell>
          <cell r="C1784" t="str">
            <v>Nurfian Maulana</v>
          </cell>
        </row>
        <row r="1785">
          <cell r="B1785" t="str">
            <v>F1B016075</v>
          </cell>
          <cell r="C1785" t="str">
            <v>Pandit Phalalowi Paramartha</v>
          </cell>
        </row>
        <row r="1786">
          <cell r="B1786" t="str">
            <v>F1B016076</v>
          </cell>
          <cell r="C1786" t="str">
            <v>Putri Minawardani</v>
          </cell>
        </row>
        <row r="1787">
          <cell r="B1787" t="str">
            <v>F1B016077</v>
          </cell>
          <cell r="C1787" t="str">
            <v>Putu Ngurah Gilang Bagaskara</v>
          </cell>
        </row>
        <row r="1788">
          <cell r="B1788" t="str">
            <v>F1B016078</v>
          </cell>
          <cell r="C1788" t="str">
            <v>Radifan Akbar Thirafi Maulana</v>
          </cell>
        </row>
        <row r="1789">
          <cell r="B1789" t="str">
            <v>F1B016079</v>
          </cell>
          <cell r="C1789" t="str">
            <v>Raditya Bayu Pradipta</v>
          </cell>
        </row>
        <row r="1790">
          <cell r="B1790" t="str">
            <v>F1B016080</v>
          </cell>
          <cell r="C1790" t="str">
            <v>Rahmat Jaelani</v>
          </cell>
        </row>
        <row r="1791">
          <cell r="B1791" t="str">
            <v>F1B016081</v>
          </cell>
          <cell r="C1791" t="str">
            <v>Ramadhoni Putra Bimantara</v>
          </cell>
        </row>
        <row r="1792">
          <cell r="B1792" t="str">
            <v>F1B016082</v>
          </cell>
          <cell r="C1792" t="str">
            <v>Ratu Hadijah Sulastri</v>
          </cell>
        </row>
        <row r="1793">
          <cell r="B1793" t="str">
            <v>F1B016083</v>
          </cell>
          <cell r="C1793" t="str">
            <v>Ridho Tri Kurniasandi</v>
          </cell>
        </row>
        <row r="1794">
          <cell r="B1794" t="str">
            <v>F1B016084</v>
          </cell>
          <cell r="C1794" t="str">
            <v>Risky Ade Sanjaya</v>
          </cell>
        </row>
        <row r="1795">
          <cell r="B1795" t="str">
            <v>F1B016085</v>
          </cell>
          <cell r="C1795" t="str">
            <v>Rizky Yudiansyah</v>
          </cell>
        </row>
        <row r="1796">
          <cell r="B1796" t="str">
            <v>F1B016086</v>
          </cell>
          <cell r="C1796" t="str">
            <v>Robby Nata Wijaya</v>
          </cell>
        </row>
        <row r="1797">
          <cell r="B1797" t="str">
            <v>F1B016087</v>
          </cell>
          <cell r="C1797" t="str">
            <v>Safiraturrahmi</v>
          </cell>
        </row>
        <row r="1798">
          <cell r="B1798" t="str">
            <v>F1B016088</v>
          </cell>
          <cell r="C1798" t="str">
            <v>Sandy Yusril Ihzah</v>
          </cell>
        </row>
        <row r="1799">
          <cell r="B1799" t="str">
            <v>F1B016089</v>
          </cell>
          <cell r="C1799" t="str">
            <v>Sari Nurhidayati</v>
          </cell>
        </row>
        <row r="1800">
          <cell r="B1800" t="str">
            <v>F1B016090</v>
          </cell>
          <cell r="C1800" t="str">
            <v>Satria Karara</v>
          </cell>
        </row>
        <row r="1801">
          <cell r="B1801" t="str">
            <v>F1B016091</v>
          </cell>
          <cell r="C1801" t="str">
            <v>Seftian Haqiqi Adnan</v>
          </cell>
        </row>
        <row r="1802">
          <cell r="B1802" t="str">
            <v>F1B016092</v>
          </cell>
          <cell r="C1802" t="str">
            <v>Sonya Arnes Ratu Loly</v>
          </cell>
        </row>
        <row r="1803">
          <cell r="B1803" t="str">
            <v>F1B016093</v>
          </cell>
          <cell r="C1803" t="str">
            <v>Sulton Hadi</v>
          </cell>
        </row>
        <row r="1804">
          <cell r="B1804" t="str">
            <v>F1B016094</v>
          </cell>
          <cell r="C1804" t="str">
            <v>Suryadi</v>
          </cell>
        </row>
        <row r="1805">
          <cell r="B1805" t="str">
            <v>F1B016095</v>
          </cell>
          <cell r="C1805" t="str">
            <v>Syafiq Sazali</v>
          </cell>
        </row>
        <row r="1806">
          <cell r="B1806" t="str">
            <v>F1B016096</v>
          </cell>
          <cell r="C1806" t="str">
            <v>Verina Valentina</v>
          </cell>
        </row>
        <row r="1807">
          <cell r="B1807" t="str">
            <v>F1B016097</v>
          </cell>
          <cell r="C1807" t="str">
            <v>Winaldi Nurrahman</v>
          </cell>
        </row>
        <row r="1808">
          <cell r="B1808" t="str">
            <v>F1B016098</v>
          </cell>
          <cell r="C1808" t="str">
            <v>Yeni Minarti</v>
          </cell>
        </row>
        <row r="1809">
          <cell r="B1809" t="str">
            <v>F1B016099</v>
          </cell>
          <cell r="C1809" t="str">
            <v>Yogi Andrio Fitroh Hayadi</v>
          </cell>
        </row>
        <row r="1810">
          <cell r="B1810" t="str">
            <v>F1B016100</v>
          </cell>
          <cell r="C1810" t="str">
            <v>Yogi Khaerul Hidayat</v>
          </cell>
        </row>
        <row r="1811">
          <cell r="B1811" t="str">
            <v>F1B016101</v>
          </cell>
          <cell r="C1811" t="str">
            <v>Yudha Aryadi Zuhal</v>
          </cell>
        </row>
        <row r="1812">
          <cell r="B1812" t="str">
            <v>F1B016102</v>
          </cell>
          <cell r="C1812" t="str">
            <v>Yudhi Agus Syahroni</v>
          </cell>
        </row>
        <row r="1813">
          <cell r="B1813" t="str">
            <v>F1B016103</v>
          </cell>
          <cell r="C1813" t="str">
            <v>Yusron Rizki Ardiansyah</v>
          </cell>
        </row>
        <row r="1814">
          <cell r="B1814" t="str">
            <v>F1B116001</v>
          </cell>
          <cell r="C1814" t="str">
            <v>Ahmad Muhajir</v>
          </cell>
        </row>
        <row r="1815">
          <cell r="B1815" t="str">
            <v>F1B116002</v>
          </cell>
          <cell r="C1815" t="str">
            <v>Arya Apriansyah</v>
          </cell>
        </row>
        <row r="1816">
          <cell r="B1816" t="str">
            <v>F1B116003</v>
          </cell>
          <cell r="C1816" t="str">
            <v>Doni Pranata</v>
          </cell>
        </row>
        <row r="1817">
          <cell r="B1817" t="str">
            <v>F1B116004</v>
          </cell>
          <cell r="C1817" t="str">
            <v>Fahrur Rozi</v>
          </cell>
        </row>
        <row r="1818">
          <cell r="B1818" t="str">
            <v>F1B116005</v>
          </cell>
          <cell r="C1818" t="str">
            <v>Fendy Kurniawan</v>
          </cell>
        </row>
        <row r="1819">
          <cell r="B1819" t="str">
            <v>F1B116006</v>
          </cell>
          <cell r="C1819" t="str">
            <v>Haqrulloh</v>
          </cell>
        </row>
        <row r="1820">
          <cell r="B1820" t="str">
            <v>F1B116007</v>
          </cell>
          <cell r="C1820" t="str">
            <v>Haris Munandar</v>
          </cell>
        </row>
        <row r="1821">
          <cell r="B1821" t="str">
            <v>F1B116008</v>
          </cell>
          <cell r="C1821" t="str">
            <v>Harjo Sumitro</v>
          </cell>
        </row>
        <row r="1822">
          <cell r="B1822" t="str">
            <v>F1B116009</v>
          </cell>
          <cell r="C1822" t="str">
            <v>Hasan Basri</v>
          </cell>
        </row>
        <row r="1823">
          <cell r="B1823" t="str">
            <v>F1B116010</v>
          </cell>
          <cell r="C1823" t="str">
            <v>Ihsan Syaputro</v>
          </cell>
        </row>
        <row r="1824">
          <cell r="B1824" t="str">
            <v>F1B116011</v>
          </cell>
          <cell r="C1824" t="str">
            <v>Ilyas</v>
          </cell>
        </row>
        <row r="1825">
          <cell r="B1825" t="str">
            <v>F1B116012</v>
          </cell>
          <cell r="C1825" t="str">
            <v>Jemmy Febry Sumanda</v>
          </cell>
        </row>
        <row r="1826">
          <cell r="B1826" t="str">
            <v>F1B116013</v>
          </cell>
          <cell r="C1826" t="str">
            <v>L Mohamad Iskandar Zulkarnaen</v>
          </cell>
        </row>
        <row r="1827">
          <cell r="B1827" t="str">
            <v>F1B116014</v>
          </cell>
          <cell r="C1827" t="str">
            <v>Lalu Arif Tasibana</v>
          </cell>
        </row>
        <row r="1828">
          <cell r="B1828" t="str">
            <v>F1B116015</v>
          </cell>
          <cell r="C1828" t="str">
            <v>Lalu Mahsar Khairudi</v>
          </cell>
        </row>
        <row r="1829">
          <cell r="B1829" t="str">
            <v>F1B116016</v>
          </cell>
          <cell r="C1829" t="str">
            <v>Lalu Mohamad Faesal Rahman</v>
          </cell>
        </row>
        <row r="1830">
          <cell r="B1830" t="str">
            <v>F1B116017</v>
          </cell>
          <cell r="C1830" t="str">
            <v>Maulana Adi Prasetio</v>
          </cell>
        </row>
        <row r="1831">
          <cell r="B1831" t="str">
            <v>F1B116018</v>
          </cell>
          <cell r="C1831" t="str">
            <v>Muhammad Azmi</v>
          </cell>
        </row>
        <row r="1832">
          <cell r="B1832" t="str">
            <v>F1B116019</v>
          </cell>
          <cell r="C1832" t="str">
            <v>Muhammad Iqbal</v>
          </cell>
        </row>
        <row r="1833">
          <cell r="B1833" t="str">
            <v>F1B116020</v>
          </cell>
          <cell r="C1833" t="str">
            <v>Muhammad Zarrin Al Mansyury</v>
          </cell>
        </row>
        <row r="1834">
          <cell r="B1834" t="str">
            <v>F1B116021</v>
          </cell>
          <cell r="C1834" t="str">
            <v>Nelin Ayu Nirwana</v>
          </cell>
        </row>
        <row r="1835">
          <cell r="B1835" t="str">
            <v>F1B116022</v>
          </cell>
          <cell r="C1835" t="str">
            <v>Nova Hendri Kurniawan</v>
          </cell>
        </row>
        <row r="1836">
          <cell r="B1836" t="str">
            <v>F1B116023</v>
          </cell>
          <cell r="C1836" t="str">
            <v>Rahmad Hidayat</v>
          </cell>
        </row>
        <row r="1837">
          <cell r="B1837" t="str">
            <v>F1B116024</v>
          </cell>
          <cell r="C1837" t="str">
            <v>Rena Ramdinawati</v>
          </cell>
        </row>
        <row r="1838">
          <cell r="B1838" t="str">
            <v>F1B116025</v>
          </cell>
          <cell r="C1838" t="str">
            <v>Risman Alfian Luthfi</v>
          </cell>
        </row>
        <row r="1839">
          <cell r="B1839" t="str">
            <v>F1B116026</v>
          </cell>
          <cell r="C1839" t="str">
            <v>Rizal Rizki Illahi</v>
          </cell>
        </row>
        <row r="1840">
          <cell r="B1840" t="str">
            <v>F1B116027</v>
          </cell>
          <cell r="C1840" t="str">
            <v>Royhan Adeka Saputra</v>
          </cell>
        </row>
        <row r="1841">
          <cell r="B1841" t="str">
            <v>F1B116028</v>
          </cell>
          <cell r="C1841" t="str">
            <v>Sigit Purwanto</v>
          </cell>
        </row>
        <row r="1842">
          <cell r="B1842" t="str">
            <v>F1B116029</v>
          </cell>
          <cell r="C1842" t="str">
            <v>Taufik Zubaidillah</v>
          </cell>
        </row>
        <row r="1843">
          <cell r="B1843" t="str">
            <v>F1B116030</v>
          </cell>
          <cell r="C1843" t="str">
            <v>Yanuardi</v>
          </cell>
        </row>
        <row r="1844">
          <cell r="B1844" t="str">
            <v>F1B116031</v>
          </cell>
          <cell r="C1844" t="str">
            <v>Yhudi Sutiyono</v>
          </cell>
        </row>
        <row r="1845">
          <cell r="B1845" t="str">
            <v>F1B116032</v>
          </cell>
          <cell r="C1845" t="str">
            <v>Yuma</v>
          </cell>
        </row>
        <row r="1846">
          <cell r="B1846" t="str">
            <v>F1B116033</v>
          </cell>
          <cell r="C1846" t="str">
            <v>Yusril Bagas Sevyanto</v>
          </cell>
        </row>
        <row r="1847">
          <cell r="B1847" t="str">
            <v>F1B116034</v>
          </cell>
          <cell r="C1847" t="str">
            <v>Yusron Alif Setiawan</v>
          </cell>
        </row>
      </sheetData>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00"/>
      <sheetName val="mhs elektro-BESAR"/>
      <sheetName val="mhs elektro-kecil"/>
      <sheetName val="Sheet1"/>
    </sheetNames>
    <sheetDataSet>
      <sheetData sheetId="0" refreshError="1"/>
      <sheetData sheetId="1" refreshError="1"/>
      <sheetData sheetId="2" refreshError="1">
        <row r="5">
          <cell r="B5" t="str">
            <v>F1B000001</v>
          </cell>
          <cell r="C5" t="str">
            <v>Addinul Haq</v>
          </cell>
          <cell r="D5" t="e">
            <v>#N/A</v>
          </cell>
          <cell r="E5" t="e">
            <v>#N/A</v>
          </cell>
        </row>
        <row r="6">
          <cell r="B6" t="str">
            <v>F1B000002</v>
          </cell>
          <cell r="C6" t="str">
            <v>Ahmad Yusi</v>
          </cell>
          <cell r="D6" t="e">
            <v>#N/A</v>
          </cell>
          <cell r="E6" t="e">
            <v>#N/A</v>
          </cell>
        </row>
        <row r="7">
          <cell r="B7" t="str">
            <v>F1B000003</v>
          </cell>
          <cell r="C7" t="str">
            <v>Ahyar Rasyidi</v>
          </cell>
          <cell r="D7" t="e">
            <v>#N/A</v>
          </cell>
          <cell r="E7" t="e">
            <v>#N/A</v>
          </cell>
        </row>
        <row r="8">
          <cell r="B8" t="str">
            <v>F1B000004</v>
          </cell>
          <cell r="C8" t="str">
            <v>Ainul Habasiah</v>
          </cell>
          <cell r="D8" t="e">
            <v>#N/A</v>
          </cell>
          <cell r="E8" t="e">
            <v>#N/A</v>
          </cell>
        </row>
        <row r="9">
          <cell r="B9" t="str">
            <v>F1B000005</v>
          </cell>
          <cell r="C9" t="str">
            <v>Alfa Anggawasita</v>
          </cell>
          <cell r="D9" t="e">
            <v>#N/A</v>
          </cell>
          <cell r="E9" t="e">
            <v>#N/A</v>
          </cell>
        </row>
        <row r="10">
          <cell r="B10" t="str">
            <v>F1B000006</v>
          </cell>
          <cell r="C10" t="str">
            <v>Ali Samudra</v>
          </cell>
          <cell r="D10" t="e">
            <v>#N/A</v>
          </cell>
          <cell r="E10" t="e">
            <v>#N/A</v>
          </cell>
        </row>
        <row r="11">
          <cell r="B11" t="str">
            <v>F1B000007</v>
          </cell>
          <cell r="C11" t="str">
            <v>Alyul Marwan</v>
          </cell>
          <cell r="D11" t="e">
            <v>#N/A</v>
          </cell>
          <cell r="E11" t="e">
            <v>#N/A</v>
          </cell>
        </row>
        <row r="12">
          <cell r="B12" t="str">
            <v>F1B000008</v>
          </cell>
          <cell r="C12" t="str">
            <v>Ambang Martadinata</v>
          </cell>
          <cell r="D12" t="e">
            <v>#N/A</v>
          </cell>
          <cell r="E12" t="e">
            <v>#N/A</v>
          </cell>
        </row>
        <row r="13">
          <cell r="B13" t="str">
            <v>F1B000009</v>
          </cell>
          <cell r="C13" t="str">
            <v>Aminullah</v>
          </cell>
          <cell r="D13" t="e">
            <v>#N/A</v>
          </cell>
          <cell r="E13" t="e">
            <v>#N/A</v>
          </cell>
        </row>
        <row r="14">
          <cell r="B14" t="str">
            <v>F1B000010</v>
          </cell>
          <cell r="C14" t="str">
            <v>A.A. Bagus N.</v>
          </cell>
          <cell r="D14" t="e">
            <v>#N/A</v>
          </cell>
          <cell r="E14" t="e">
            <v>#N/A</v>
          </cell>
        </row>
        <row r="15">
          <cell r="B15" t="str">
            <v>F1B000011</v>
          </cell>
          <cell r="C15" t="str">
            <v>Andi Sofyan Anas</v>
          </cell>
          <cell r="D15" t="e">
            <v>#N/A</v>
          </cell>
          <cell r="E15" t="e">
            <v>#N/A</v>
          </cell>
        </row>
        <row r="16">
          <cell r="B16" t="str">
            <v>F1B000012</v>
          </cell>
          <cell r="C16" t="str">
            <v>Anggreni</v>
          </cell>
          <cell r="D16" t="e">
            <v>#N/A</v>
          </cell>
          <cell r="E16" t="e">
            <v>#N/A</v>
          </cell>
        </row>
        <row r="17">
          <cell r="B17" t="str">
            <v>F1B000013</v>
          </cell>
          <cell r="C17" t="str">
            <v>Apriliana Rahmawati</v>
          </cell>
          <cell r="D17" t="e">
            <v>#N/A</v>
          </cell>
          <cell r="E17" t="e">
            <v>#N/A</v>
          </cell>
        </row>
        <row r="18">
          <cell r="B18" t="str">
            <v>F1B000014</v>
          </cell>
          <cell r="C18" t="str">
            <v>Ari Mariam</v>
          </cell>
          <cell r="D18" t="e">
            <v>#N/A</v>
          </cell>
          <cell r="E18" t="e">
            <v>#N/A</v>
          </cell>
        </row>
        <row r="19">
          <cell r="B19" t="str">
            <v>F1B000015</v>
          </cell>
          <cell r="C19" t="str">
            <v>Arifunnatik</v>
          </cell>
          <cell r="D19" t="e">
            <v>#N/A</v>
          </cell>
          <cell r="E19" t="e">
            <v>#N/A</v>
          </cell>
        </row>
        <row r="20">
          <cell r="B20" t="str">
            <v>F1B000016</v>
          </cell>
          <cell r="C20" t="str">
            <v>Aris Munandar</v>
          </cell>
          <cell r="D20" t="e">
            <v>#N/A</v>
          </cell>
          <cell r="E20" t="e">
            <v>#N/A</v>
          </cell>
        </row>
        <row r="21">
          <cell r="B21" t="str">
            <v>F1B000017</v>
          </cell>
          <cell r="C21" t="str">
            <v>Arytia Poerwaningsih</v>
          </cell>
          <cell r="D21" t="e">
            <v>#N/A</v>
          </cell>
          <cell r="E21" t="e">
            <v>#N/A</v>
          </cell>
        </row>
        <row r="22">
          <cell r="B22" t="str">
            <v>F1B000018</v>
          </cell>
          <cell r="C22" t="str">
            <v>Azwar Azizi</v>
          </cell>
          <cell r="D22" t="e">
            <v>#N/A</v>
          </cell>
          <cell r="E22" t="e">
            <v>#N/A</v>
          </cell>
        </row>
        <row r="23">
          <cell r="B23" t="str">
            <v>F1B000019</v>
          </cell>
          <cell r="C23" t="str">
            <v>Baiq Arlina Samsu</v>
          </cell>
          <cell r="D23" t="e">
            <v>#N/A</v>
          </cell>
          <cell r="E23" t="e">
            <v>#N/A</v>
          </cell>
        </row>
        <row r="24">
          <cell r="B24" t="str">
            <v>F1B000020</v>
          </cell>
          <cell r="C24" t="str">
            <v>Benny Maryadi</v>
          </cell>
          <cell r="D24" t="e">
            <v>#N/A</v>
          </cell>
          <cell r="E24" t="e">
            <v>#N/A</v>
          </cell>
        </row>
        <row r="25">
          <cell r="B25" t="str">
            <v>F1B000021</v>
          </cell>
          <cell r="C25" t="str">
            <v>Cahyanti</v>
          </cell>
          <cell r="D25" t="e">
            <v>#N/A</v>
          </cell>
          <cell r="E25" t="e">
            <v>#N/A</v>
          </cell>
        </row>
        <row r="26">
          <cell r="B26" t="str">
            <v>F1B000022</v>
          </cell>
          <cell r="C26" t="str">
            <v>Dahliawati</v>
          </cell>
          <cell r="D26" t="e">
            <v>#N/A</v>
          </cell>
          <cell r="E26" t="e">
            <v>#N/A</v>
          </cell>
        </row>
        <row r="27">
          <cell r="B27" t="str">
            <v>F1B000023</v>
          </cell>
          <cell r="C27" t="str">
            <v>Dikki Aria M</v>
          </cell>
          <cell r="D27" t="e">
            <v>#N/A</v>
          </cell>
          <cell r="E27" t="e">
            <v>#N/A</v>
          </cell>
        </row>
        <row r="28">
          <cell r="B28" t="str">
            <v>F1B000024</v>
          </cell>
          <cell r="C28" t="str">
            <v>Erna Sulistyaningsih</v>
          </cell>
          <cell r="D28" t="e">
            <v>#N/A</v>
          </cell>
          <cell r="E28" t="e">
            <v>#N/A</v>
          </cell>
        </row>
        <row r="29">
          <cell r="B29" t="str">
            <v>F1B000025</v>
          </cell>
          <cell r="C29" t="str">
            <v>Faidah</v>
          </cell>
          <cell r="D29" t="e">
            <v>#N/A</v>
          </cell>
          <cell r="E29" t="e">
            <v>#N/A</v>
          </cell>
        </row>
        <row r="30">
          <cell r="B30" t="str">
            <v>F1B000026</v>
          </cell>
          <cell r="C30" t="str">
            <v>Farial</v>
          </cell>
          <cell r="D30" t="e">
            <v>#N/A</v>
          </cell>
          <cell r="E30" t="e">
            <v>#N/A</v>
          </cell>
        </row>
        <row r="31">
          <cell r="B31" t="str">
            <v>F1B000027</v>
          </cell>
          <cell r="C31" t="str">
            <v>Firdaus</v>
          </cell>
          <cell r="D31" t="e">
            <v>#N/A</v>
          </cell>
          <cell r="E31" t="e">
            <v>#N/A</v>
          </cell>
        </row>
        <row r="32">
          <cell r="B32" t="str">
            <v>F1B000028</v>
          </cell>
          <cell r="C32" t="str">
            <v>Hana Estiyanto</v>
          </cell>
          <cell r="D32" t="e">
            <v>#N/A</v>
          </cell>
          <cell r="E32" t="e">
            <v>#N/A</v>
          </cell>
        </row>
        <row r="33">
          <cell r="B33" t="str">
            <v>F1B000029</v>
          </cell>
          <cell r="C33" t="str">
            <v>Heri Wahyudi</v>
          </cell>
          <cell r="D33" t="e">
            <v>#N/A</v>
          </cell>
          <cell r="E33" t="e">
            <v>#N/A</v>
          </cell>
        </row>
        <row r="34">
          <cell r="B34" t="str">
            <v>F1B000030</v>
          </cell>
          <cell r="C34" t="str">
            <v>Herry Jaya Kusuma</v>
          </cell>
          <cell r="D34" t="e">
            <v>#N/A</v>
          </cell>
          <cell r="E34" t="e">
            <v>#N/A</v>
          </cell>
        </row>
        <row r="35">
          <cell r="B35" t="str">
            <v>F1B000031</v>
          </cell>
          <cell r="C35" t="str">
            <v>I G A Nym Aryani</v>
          </cell>
          <cell r="D35" t="e">
            <v>#N/A</v>
          </cell>
          <cell r="E35" t="e">
            <v>#N/A</v>
          </cell>
        </row>
        <row r="36">
          <cell r="B36" t="str">
            <v>F1B000032</v>
          </cell>
          <cell r="C36" t="str">
            <v>I Ketut Darmayasa</v>
          </cell>
          <cell r="D36" t="e">
            <v>#N/A</v>
          </cell>
          <cell r="E36" t="e">
            <v>#N/A</v>
          </cell>
        </row>
        <row r="37">
          <cell r="B37" t="str">
            <v>F1B000033</v>
          </cell>
          <cell r="C37" t="str">
            <v>I Wyn Agus Arimbawa</v>
          </cell>
          <cell r="D37" t="e">
            <v>#N/A</v>
          </cell>
          <cell r="E37" t="e">
            <v>#N/A</v>
          </cell>
        </row>
        <row r="38">
          <cell r="B38" t="str">
            <v>F1B000034</v>
          </cell>
          <cell r="C38" t="str">
            <v>Ilham</v>
          </cell>
          <cell r="D38" t="e">
            <v>#N/A</v>
          </cell>
          <cell r="E38" t="e">
            <v>#N/A</v>
          </cell>
        </row>
        <row r="39">
          <cell r="B39" t="str">
            <v>F1B000035</v>
          </cell>
          <cell r="C39" t="str">
            <v>Jarir</v>
          </cell>
          <cell r="D39" t="e">
            <v>#N/A</v>
          </cell>
          <cell r="E39" t="e">
            <v>#N/A</v>
          </cell>
        </row>
        <row r="40">
          <cell r="B40" t="str">
            <v>F1B000036</v>
          </cell>
          <cell r="C40" t="str">
            <v>Juma'Yah</v>
          </cell>
          <cell r="D40" t="e">
            <v>#N/A</v>
          </cell>
          <cell r="E40" t="e">
            <v>#N/A</v>
          </cell>
        </row>
        <row r="41">
          <cell r="B41" t="str">
            <v>F1B000037</v>
          </cell>
          <cell r="C41" t="str">
            <v>Khairul Muhaimin</v>
          </cell>
          <cell r="D41" t="e">
            <v>#N/A</v>
          </cell>
          <cell r="E41" t="e">
            <v>#N/A</v>
          </cell>
        </row>
        <row r="42">
          <cell r="B42" t="str">
            <v>F1B000038</v>
          </cell>
          <cell r="C42" t="str">
            <v>Khairuddin</v>
          </cell>
          <cell r="D42" t="e">
            <v>#N/A</v>
          </cell>
          <cell r="E42" t="e">
            <v>#N/A</v>
          </cell>
        </row>
        <row r="43">
          <cell r="B43" t="str">
            <v>F1B000039</v>
          </cell>
          <cell r="C43" t="str">
            <v>L Andi Aguspian K</v>
          </cell>
          <cell r="D43" t="e">
            <v>#N/A</v>
          </cell>
          <cell r="E43" t="e">
            <v>#N/A</v>
          </cell>
        </row>
        <row r="44">
          <cell r="B44" t="str">
            <v>F1B000040</v>
          </cell>
          <cell r="C44" t="str">
            <v>Mirafuddin</v>
          </cell>
          <cell r="D44" t="e">
            <v>#N/A</v>
          </cell>
          <cell r="E44" t="e">
            <v>#N/A</v>
          </cell>
        </row>
        <row r="45">
          <cell r="B45" t="str">
            <v>F1B000041</v>
          </cell>
          <cell r="C45" t="str">
            <v>Moh. Pahlevi</v>
          </cell>
          <cell r="D45" t="e">
            <v>#N/A</v>
          </cell>
          <cell r="E45" t="e">
            <v>#N/A</v>
          </cell>
        </row>
        <row r="46">
          <cell r="B46" t="str">
            <v>F1B000042</v>
          </cell>
          <cell r="C46" t="str">
            <v>Muhammad Taufan A.Z.</v>
          </cell>
          <cell r="D46" t="e">
            <v>#N/A</v>
          </cell>
          <cell r="E46" t="e">
            <v>#N/A</v>
          </cell>
        </row>
        <row r="47">
          <cell r="B47" t="str">
            <v>F1B000043</v>
          </cell>
          <cell r="C47" t="str">
            <v>Mustaen</v>
          </cell>
          <cell r="D47" t="e">
            <v>#N/A</v>
          </cell>
          <cell r="E47" t="e">
            <v>#N/A</v>
          </cell>
        </row>
        <row r="48">
          <cell r="B48" t="str">
            <v>F1B000044</v>
          </cell>
          <cell r="C48" t="str">
            <v>Ni Luh Indreswari</v>
          </cell>
          <cell r="D48" t="e">
            <v>#N/A</v>
          </cell>
          <cell r="E48" t="e">
            <v>#N/A</v>
          </cell>
        </row>
        <row r="49">
          <cell r="B49" t="str">
            <v>F1B000045</v>
          </cell>
          <cell r="C49" t="str">
            <v>Niken Arumdati</v>
          </cell>
          <cell r="D49" t="e">
            <v>#N/A</v>
          </cell>
          <cell r="E49" t="e">
            <v>#N/A</v>
          </cell>
        </row>
        <row r="50">
          <cell r="B50" t="str">
            <v>F1B000046</v>
          </cell>
          <cell r="C50" t="str">
            <v>Rismawati</v>
          </cell>
          <cell r="D50" t="e">
            <v>#N/A</v>
          </cell>
          <cell r="E50" t="e">
            <v>#N/A</v>
          </cell>
        </row>
        <row r="51">
          <cell r="B51" t="str">
            <v>F1B000047</v>
          </cell>
          <cell r="C51" t="str">
            <v>Saeful</v>
          </cell>
          <cell r="D51" t="e">
            <v>#N/A</v>
          </cell>
          <cell r="E51" t="e">
            <v>#N/A</v>
          </cell>
        </row>
        <row r="52">
          <cell r="B52" t="str">
            <v>F1B000048</v>
          </cell>
          <cell r="C52" t="str">
            <v>Salman Jauhari</v>
          </cell>
          <cell r="D52" t="e">
            <v>#N/A</v>
          </cell>
          <cell r="E52" t="e">
            <v>#N/A</v>
          </cell>
        </row>
        <row r="53">
          <cell r="B53" t="str">
            <v>F1B000049</v>
          </cell>
          <cell r="C53" t="str">
            <v>Selamet Indra R.</v>
          </cell>
          <cell r="D53" t="e">
            <v>#N/A</v>
          </cell>
          <cell r="E53" t="e">
            <v>#N/A</v>
          </cell>
        </row>
        <row r="54">
          <cell r="B54" t="str">
            <v>F1B000050</v>
          </cell>
          <cell r="C54" t="str">
            <v>Sigit Herjunodarpito</v>
          </cell>
          <cell r="D54" t="e">
            <v>#N/A</v>
          </cell>
          <cell r="E54" t="e">
            <v>#N/A</v>
          </cell>
        </row>
        <row r="55">
          <cell r="B55" t="str">
            <v>F1B000051</v>
          </cell>
          <cell r="C55" t="str">
            <v>Sri Pebrianti</v>
          </cell>
          <cell r="D55" t="e">
            <v>#N/A</v>
          </cell>
          <cell r="E55" t="e">
            <v>#N/A</v>
          </cell>
        </row>
        <row r="56">
          <cell r="B56" t="str">
            <v>F1B000052</v>
          </cell>
          <cell r="C56" t="str">
            <v>Sulhaini</v>
          </cell>
          <cell r="D56" t="e">
            <v>#N/A</v>
          </cell>
          <cell r="E56" t="e">
            <v>#N/A</v>
          </cell>
        </row>
        <row r="57">
          <cell r="B57" t="str">
            <v>F1B000053</v>
          </cell>
          <cell r="C57" t="str">
            <v>Surya Darmawan</v>
          </cell>
          <cell r="D57" t="e">
            <v>#N/A</v>
          </cell>
          <cell r="E57" t="e">
            <v>#N/A</v>
          </cell>
        </row>
        <row r="58">
          <cell r="B58" t="str">
            <v>F1B000054</v>
          </cell>
          <cell r="C58" t="str">
            <v>Surya Ibrani</v>
          </cell>
          <cell r="D58" t="e">
            <v>#N/A</v>
          </cell>
          <cell r="E58" t="e">
            <v>#N/A</v>
          </cell>
        </row>
        <row r="59">
          <cell r="B59" t="str">
            <v>F1B000055</v>
          </cell>
          <cell r="C59" t="str">
            <v>Syauqi Irsyadi</v>
          </cell>
          <cell r="D59" t="e">
            <v>#N/A</v>
          </cell>
          <cell r="E59" t="e">
            <v>#N/A</v>
          </cell>
        </row>
        <row r="60">
          <cell r="B60" t="str">
            <v>F1B000056</v>
          </cell>
          <cell r="C60" t="str">
            <v>Tjokorda Adhy W.</v>
          </cell>
          <cell r="D60" t="e">
            <v>#N/A</v>
          </cell>
          <cell r="E60" t="e">
            <v>#N/A</v>
          </cell>
        </row>
        <row r="61">
          <cell r="B61" t="str">
            <v>F1B000057</v>
          </cell>
          <cell r="C61" t="str">
            <v>Tri Setyo Adisaputro</v>
          </cell>
          <cell r="D61" t="e">
            <v>#N/A</v>
          </cell>
          <cell r="E61" t="e">
            <v>#N/A</v>
          </cell>
        </row>
        <row r="62">
          <cell r="B62" t="str">
            <v>F1B000058</v>
          </cell>
          <cell r="C62" t="str">
            <v>Ummy Kharismawati</v>
          </cell>
          <cell r="D62" t="e">
            <v>#N/A</v>
          </cell>
          <cell r="E62" t="e">
            <v>#N/A</v>
          </cell>
        </row>
        <row r="63">
          <cell r="B63" t="str">
            <v>F1B000059</v>
          </cell>
          <cell r="C63" t="str">
            <v>Virgorika Dwiningsih</v>
          </cell>
          <cell r="D63" t="e">
            <v>#N/A</v>
          </cell>
          <cell r="E63" t="e">
            <v>#N/A</v>
          </cell>
        </row>
        <row r="64">
          <cell r="B64" t="str">
            <v>F1B000060</v>
          </cell>
          <cell r="C64" t="str">
            <v>Wawan Yudi Efendi</v>
          </cell>
          <cell r="D64" t="e">
            <v>#N/A</v>
          </cell>
          <cell r="E64" t="e">
            <v>#N/A</v>
          </cell>
        </row>
        <row r="65">
          <cell r="B65" t="str">
            <v>F1B000061</v>
          </cell>
          <cell r="C65" t="str">
            <v>Wildatul Hakim</v>
          </cell>
          <cell r="D65" t="e">
            <v>#N/A</v>
          </cell>
          <cell r="E65" t="e">
            <v>#N/A</v>
          </cell>
        </row>
        <row r="66">
          <cell r="B66" t="str">
            <v>F1B000062</v>
          </cell>
          <cell r="C66" t="str">
            <v>Yosep Pirnawan</v>
          </cell>
          <cell r="D66" t="e">
            <v>#N/A</v>
          </cell>
          <cell r="E66" t="e">
            <v>#N/A</v>
          </cell>
        </row>
        <row r="67">
          <cell r="B67" t="str">
            <v>F1B000063</v>
          </cell>
          <cell r="C67" t="str">
            <v>Yosi Febriadi</v>
          </cell>
          <cell r="D67" t="e">
            <v>#N/A</v>
          </cell>
          <cell r="E67" t="e">
            <v>#N/A</v>
          </cell>
        </row>
        <row r="68">
          <cell r="B68" t="str">
            <v>F1B000064</v>
          </cell>
          <cell r="C68" t="str">
            <v>Yulia Rosiana</v>
          </cell>
          <cell r="D68" t="e">
            <v>#N/A</v>
          </cell>
          <cell r="E68" t="e">
            <v>#N/A</v>
          </cell>
        </row>
        <row r="69">
          <cell r="B69" t="str">
            <v>F1B000065</v>
          </cell>
          <cell r="C69" t="str">
            <v>Yus Rizal</v>
          </cell>
          <cell r="D69" t="e">
            <v>#N/A</v>
          </cell>
          <cell r="E69" t="e">
            <v>#N/A</v>
          </cell>
        </row>
        <row r="70">
          <cell r="B70" t="str">
            <v>F1B001001</v>
          </cell>
          <cell r="C70" t="str">
            <v>Abdul Syukur</v>
          </cell>
          <cell r="D70" t="e">
            <v>#N/A</v>
          </cell>
          <cell r="E70" t="e">
            <v>#N/A</v>
          </cell>
        </row>
        <row r="71">
          <cell r="B71" t="str">
            <v>F1B001002</v>
          </cell>
          <cell r="C71" t="str">
            <v>Agri Yuslhliyanta U</v>
          </cell>
          <cell r="D71" t="e">
            <v>#N/A</v>
          </cell>
          <cell r="E71" t="e">
            <v>#N/A</v>
          </cell>
        </row>
        <row r="72">
          <cell r="B72" t="str">
            <v>F1B001003</v>
          </cell>
          <cell r="C72" t="str">
            <v>Agus Amirullah</v>
          </cell>
          <cell r="D72" t="e">
            <v>#N/A</v>
          </cell>
          <cell r="E72" t="e">
            <v>#N/A</v>
          </cell>
        </row>
        <row r="73">
          <cell r="B73" t="str">
            <v>F1B001004</v>
          </cell>
          <cell r="C73" t="str">
            <v>Alfiani Jihati</v>
          </cell>
          <cell r="D73" t="e">
            <v>#N/A</v>
          </cell>
          <cell r="E73" t="e">
            <v>#N/A</v>
          </cell>
        </row>
        <row r="74">
          <cell r="B74" t="str">
            <v>F1B001005</v>
          </cell>
          <cell r="C74" t="str">
            <v>Amar Yasir</v>
          </cell>
          <cell r="D74" t="e">
            <v>#N/A</v>
          </cell>
          <cell r="E74" t="e">
            <v>#N/A</v>
          </cell>
        </row>
        <row r="75">
          <cell r="B75" t="str">
            <v>F1B001006</v>
          </cell>
          <cell r="C75" t="str">
            <v>Andi Nurjana K</v>
          </cell>
          <cell r="D75" t="e">
            <v>#N/A</v>
          </cell>
          <cell r="E75" t="e">
            <v>#N/A</v>
          </cell>
        </row>
        <row r="76">
          <cell r="B76" t="str">
            <v>F1B001007</v>
          </cell>
          <cell r="C76" t="str">
            <v>Andini Desita  K. Kh</v>
          </cell>
          <cell r="D76" t="e">
            <v>#N/A</v>
          </cell>
          <cell r="E76" t="e">
            <v>#N/A</v>
          </cell>
        </row>
        <row r="77">
          <cell r="B77" t="str">
            <v>F1B001008</v>
          </cell>
          <cell r="C77" t="str">
            <v>Ari Usman</v>
          </cell>
          <cell r="D77" t="e">
            <v>#N/A</v>
          </cell>
          <cell r="E77" t="e">
            <v>#N/A</v>
          </cell>
        </row>
        <row r="78">
          <cell r="B78" t="str">
            <v>F1B001009</v>
          </cell>
          <cell r="C78" t="str">
            <v>Asrul Hadi</v>
          </cell>
          <cell r="D78" t="e">
            <v>#N/A</v>
          </cell>
          <cell r="E78" t="e">
            <v>#N/A</v>
          </cell>
        </row>
        <row r="79">
          <cell r="B79" t="str">
            <v>F1B001010</v>
          </cell>
          <cell r="C79" t="str">
            <v>B Dhiana Wulandary S.</v>
          </cell>
          <cell r="D79" t="e">
            <v>#N/A</v>
          </cell>
          <cell r="E79" t="e">
            <v>#N/A</v>
          </cell>
        </row>
        <row r="80">
          <cell r="B80" t="str">
            <v>F1B001011</v>
          </cell>
          <cell r="C80" t="str">
            <v>B Ika Apriandini</v>
          </cell>
          <cell r="D80" t="e">
            <v>#N/A</v>
          </cell>
          <cell r="E80" t="e">
            <v>#N/A</v>
          </cell>
        </row>
        <row r="81">
          <cell r="B81" t="str">
            <v>F1B001012</v>
          </cell>
          <cell r="C81" t="str">
            <v>Chandra Hidayat</v>
          </cell>
          <cell r="D81" t="e">
            <v>#N/A</v>
          </cell>
          <cell r="E81" t="e">
            <v>#N/A</v>
          </cell>
        </row>
        <row r="82">
          <cell r="B82" t="str">
            <v>F1B001013</v>
          </cell>
          <cell r="C82" t="str">
            <v>Chozin Kurniawan</v>
          </cell>
          <cell r="D82" t="e">
            <v>#N/A</v>
          </cell>
          <cell r="E82" t="e">
            <v>#N/A</v>
          </cell>
        </row>
        <row r="83">
          <cell r="B83" t="str">
            <v>F1B001014</v>
          </cell>
          <cell r="C83" t="str">
            <v>Cintya Aswina</v>
          </cell>
          <cell r="D83" t="e">
            <v>#N/A</v>
          </cell>
          <cell r="E83" t="e">
            <v>#N/A</v>
          </cell>
        </row>
        <row r="84">
          <cell r="B84" t="str">
            <v>F1B001015</v>
          </cell>
          <cell r="C84" t="str">
            <v>Erika Ramadhani</v>
          </cell>
          <cell r="D84" t="e">
            <v>#N/A</v>
          </cell>
          <cell r="E84" t="e">
            <v>#N/A</v>
          </cell>
        </row>
        <row r="85">
          <cell r="B85" t="str">
            <v>F1B001016</v>
          </cell>
          <cell r="C85" t="str">
            <v>Ermiana</v>
          </cell>
          <cell r="D85" t="e">
            <v>#N/A</v>
          </cell>
          <cell r="E85" t="e">
            <v>#N/A</v>
          </cell>
        </row>
        <row r="86">
          <cell r="B86" t="str">
            <v>F1B001017</v>
          </cell>
          <cell r="C86" t="str">
            <v>Erwin Sofyan</v>
          </cell>
          <cell r="D86" t="e">
            <v>#N/A</v>
          </cell>
          <cell r="E86" t="e">
            <v>#N/A</v>
          </cell>
        </row>
        <row r="87">
          <cell r="B87" t="str">
            <v>F1B001018</v>
          </cell>
          <cell r="C87" t="str">
            <v>Fahruddin</v>
          </cell>
          <cell r="D87" t="e">
            <v>#N/A</v>
          </cell>
          <cell r="E87" t="e">
            <v>#N/A</v>
          </cell>
        </row>
        <row r="88">
          <cell r="B88" t="str">
            <v>F1B001019</v>
          </cell>
          <cell r="C88" t="str">
            <v>Fakhri Surahman</v>
          </cell>
          <cell r="D88" t="e">
            <v>#N/A</v>
          </cell>
          <cell r="E88" t="e">
            <v>#N/A</v>
          </cell>
        </row>
        <row r="89">
          <cell r="B89" t="str">
            <v>F1B001020</v>
          </cell>
          <cell r="C89" t="str">
            <v>Faqihuddin Syawal W</v>
          </cell>
          <cell r="D89" t="e">
            <v>#N/A</v>
          </cell>
          <cell r="E89" t="e">
            <v>#N/A</v>
          </cell>
        </row>
        <row r="90">
          <cell r="B90" t="str">
            <v>F1B001021</v>
          </cell>
          <cell r="C90" t="str">
            <v>Fathul Hamdi</v>
          </cell>
          <cell r="D90" t="e">
            <v>#N/A</v>
          </cell>
          <cell r="E90" t="e">
            <v>#N/A</v>
          </cell>
        </row>
        <row r="91">
          <cell r="B91" t="str">
            <v>F1B001022</v>
          </cell>
          <cell r="C91" t="str">
            <v>Handreanus B N Nahak</v>
          </cell>
          <cell r="D91" t="e">
            <v>#N/A</v>
          </cell>
          <cell r="E91" t="e">
            <v>#N/A</v>
          </cell>
        </row>
        <row r="92">
          <cell r="B92" t="str">
            <v>F1B001023</v>
          </cell>
          <cell r="C92" t="str">
            <v>Hasan Badri</v>
          </cell>
          <cell r="D92" t="e">
            <v>#N/A</v>
          </cell>
          <cell r="E92" t="e">
            <v>#N/A</v>
          </cell>
        </row>
        <row r="93">
          <cell r="B93" t="str">
            <v>F1B001024</v>
          </cell>
          <cell r="C93" t="str">
            <v>Heri Rahman</v>
          </cell>
          <cell r="D93" t="e">
            <v>#N/A</v>
          </cell>
          <cell r="E93" t="e">
            <v>#N/A</v>
          </cell>
        </row>
        <row r="94">
          <cell r="B94" t="str">
            <v>F1B001025</v>
          </cell>
          <cell r="C94" t="str">
            <v>Hermansyah</v>
          </cell>
          <cell r="D94" t="e">
            <v>#N/A</v>
          </cell>
          <cell r="E94" t="e">
            <v>#N/A</v>
          </cell>
        </row>
        <row r="95">
          <cell r="B95" t="str">
            <v>F1B001026</v>
          </cell>
          <cell r="C95" t="str">
            <v>Hijrah Saputra</v>
          </cell>
          <cell r="D95" t="e">
            <v>#N/A</v>
          </cell>
          <cell r="E95" t="e">
            <v>#N/A</v>
          </cell>
        </row>
        <row r="96">
          <cell r="B96" t="str">
            <v>F1B001027</v>
          </cell>
          <cell r="C96" t="str">
            <v>I Gede Ary Sanjaya</v>
          </cell>
          <cell r="D96" t="e">
            <v>#N/A</v>
          </cell>
          <cell r="E96" t="e">
            <v>#N/A</v>
          </cell>
        </row>
        <row r="97">
          <cell r="B97" t="str">
            <v>F1B001028</v>
          </cell>
          <cell r="C97" t="str">
            <v>I Nengah Andriawan</v>
          </cell>
          <cell r="D97" t="e">
            <v>#N/A</v>
          </cell>
          <cell r="E97" t="e">
            <v>#N/A</v>
          </cell>
        </row>
        <row r="98">
          <cell r="B98" t="str">
            <v>F1B001029</v>
          </cell>
          <cell r="C98" t="str">
            <v>I Nym Wartawan</v>
          </cell>
          <cell r="D98" t="e">
            <v>#N/A</v>
          </cell>
          <cell r="E98" t="e">
            <v>#N/A</v>
          </cell>
        </row>
        <row r="99">
          <cell r="B99" t="str">
            <v>F1B001030</v>
          </cell>
          <cell r="C99" t="str">
            <v>I Putu Agustiawan A</v>
          </cell>
          <cell r="D99" t="e">
            <v>#N/A</v>
          </cell>
          <cell r="E99" t="e">
            <v>#N/A</v>
          </cell>
        </row>
        <row r="100">
          <cell r="B100" t="str">
            <v>F1B001031</v>
          </cell>
          <cell r="C100" t="str">
            <v>I Wayan Yudiarte</v>
          </cell>
          <cell r="D100" t="e">
            <v>#N/A</v>
          </cell>
          <cell r="E100" t="e">
            <v>#N/A</v>
          </cell>
        </row>
        <row r="101">
          <cell r="B101" t="str">
            <v>F1B001032</v>
          </cell>
          <cell r="C101" t="str">
            <v>Ida Harianti</v>
          </cell>
          <cell r="D101" t="e">
            <v>#N/A</v>
          </cell>
          <cell r="E101" t="e">
            <v>#N/A</v>
          </cell>
        </row>
        <row r="102">
          <cell r="B102" t="str">
            <v>F1B001033</v>
          </cell>
          <cell r="C102" t="str">
            <v>Lalu Akhmad Hifzi</v>
          </cell>
          <cell r="D102" t="e">
            <v>#N/A</v>
          </cell>
          <cell r="E102" t="e">
            <v>#N/A</v>
          </cell>
        </row>
        <row r="103">
          <cell r="B103" t="str">
            <v>F1B001034</v>
          </cell>
          <cell r="C103" t="str">
            <v>Luthfi Hidayat</v>
          </cell>
          <cell r="D103" t="e">
            <v>#N/A</v>
          </cell>
          <cell r="E103" t="e">
            <v>#N/A</v>
          </cell>
        </row>
        <row r="104">
          <cell r="B104" t="str">
            <v>F1B001035</v>
          </cell>
          <cell r="C104" t="str">
            <v>M A Nazrin</v>
          </cell>
          <cell r="D104" t="e">
            <v>#N/A</v>
          </cell>
          <cell r="E104" t="e">
            <v>#N/A</v>
          </cell>
        </row>
        <row r="105">
          <cell r="B105" t="str">
            <v>F1B001036</v>
          </cell>
          <cell r="C105" t="str">
            <v>Mala Rohayanita</v>
          </cell>
          <cell r="D105" t="e">
            <v>#N/A</v>
          </cell>
          <cell r="E105" t="e">
            <v>#N/A</v>
          </cell>
        </row>
        <row r="106">
          <cell r="B106" t="str">
            <v>F1B001037</v>
          </cell>
          <cell r="C106" t="str">
            <v>Muhamad Isnaini</v>
          </cell>
          <cell r="D106" t="e">
            <v>#N/A</v>
          </cell>
          <cell r="E106" t="e">
            <v>#N/A</v>
          </cell>
        </row>
        <row r="107">
          <cell r="B107" t="str">
            <v>F1B001038</v>
          </cell>
          <cell r="C107" t="str">
            <v>Muhammad Salman</v>
          </cell>
          <cell r="D107" t="e">
            <v>#N/A</v>
          </cell>
          <cell r="E107" t="e">
            <v>#N/A</v>
          </cell>
        </row>
        <row r="108">
          <cell r="B108" t="str">
            <v>F1B001039</v>
          </cell>
          <cell r="C108" t="str">
            <v>Muh. Zia Ul Haq</v>
          </cell>
          <cell r="D108" t="e">
            <v>#N/A</v>
          </cell>
          <cell r="E108" t="e">
            <v>#N/A</v>
          </cell>
        </row>
        <row r="109">
          <cell r="B109" t="str">
            <v>F1B001040</v>
          </cell>
          <cell r="C109" t="str">
            <v>Netty Hidayati</v>
          </cell>
          <cell r="D109" t="e">
            <v>#N/A</v>
          </cell>
          <cell r="E109" t="e">
            <v>#N/A</v>
          </cell>
        </row>
        <row r="110">
          <cell r="B110" t="str">
            <v>F1B001041</v>
          </cell>
          <cell r="C110" t="str">
            <v>Nia Kurniati</v>
          </cell>
          <cell r="D110" t="e">
            <v>#N/A</v>
          </cell>
          <cell r="E110" t="e">
            <v>#N/A</v>
          </cell>
        </row>
        <row r="111">
          <cell r="B111" t="str">
            <v>F1B001042</v>
          </cell>
          <cell r="C111" t="str">
            <v>Nisriyani</v>
          </cell>
          <cell r="D111" t="e">
            <v>#N/A</v>
          </cell>
          <cell r="E111" t="e">
            <v>#N/A</v>
          </cell>
        </row>
        <row r="112">
          <cell r="B112" t="str">
            <v>F1B001043</v>
          </cell>
          <cell r="C112" t="str">
            <v>Novi Nurul Ain</v>
          </cell>
          <cell r="D112" t="e">
            <v>#N/A</v>
          </cell>
          <cell r="E112" t="e">
            <v>#N/A</v>
          </cell>
        </row>
        <row r="113">
          <cell r="B113" t="str">
            <v>F1B001044</v>
          </cell>
          <cell r="C113" t="str">
            <v>Nursyafriady</v>
          </cell>
          <cell r="D113" t="e">
            <v>#N/A</v>
          </cell>
          <cell r="E113" t="e">
            <v>#N/A</v>
          </cell>
        </row>
        <row r="114">
          <cell r="B114" t="str">
            <v>F1B001045</v>
          </cell>
          <cell r="C114" t="str">
            <v>Piktor Panjaitan</v>
          </cell>
          <cell r="D114" t="e">
            <v>#N/A</v>
          </cell>
          <cell r="E114" t="e">
            <v>#N/A</v>
          </cell>
        </row>
        <row r="115">
          <cell r="B115" t="str">
            <v>F1B001046</v>
          </cell>
          <cell r="C115" t="str">
            <v>Purwanto Suryawan U</v>
          </cell>
          <cell r="D115" t="e">
            <v>#N/A</v>
          </cell>
          <cell r="E115" t="e">
            <v>#N/A</v>
          </cell>
        </row>
        <row r="116">
          <cell r="B116" t="str">
            <v>F1B001047</v>
          </cell>
          <cell r="C116" t="str">
            <v>Rahmat Dwi Satrio</v>
          </cell>
          <cell r="D116" t="e">
            <v>#N/A</v>
          </cell>
          <cell r="E116" t="e">
            <v>#N/A</v>
          </cell>
        </row>
        <row r="117">
          <cell r="B117" t="str">
            <v>F1B001048</v>
          </cell>
          <cell r="C117" t="str">
            <v>Rahmawati</v>
          </cell>
          <cell r="D117" t="e">
            <v>#N/A</v>
          </cell>
          <cell r="E117" t="e">
            <v>#N/A</v>
          </cell>
        </row>
        <row r="118">
          <cell r="B118" t="str">
            <v>F1B001049</v>
          </cell>
          <cell r="C118" t="str">
            <v>Ribut Ambika</v>
          </cell>
          <cell r="D118" t="e">
            <v>#N/A</v>
          </cell>
          <cell r="E118" t="e">
            <v>#N/A</v>
          </cell>
        </row>
        <row r="119">
          <cell r="B119" t="str">
            <v>F1B001050</v>
          </cell>
          <cell r="C119" t="str">
            <v>Ridho Arip Ilhamsyah</v>
          </cell>
          <cell r="D119" t="e">
            <v>#N/A</v>
          </cell>
          <cell r="E119" t="e">
            <v>#N/A</v>
          </cell>
        </row>
        <row r="120">
          <cell r="B120" t="str">
            <v>F1B001051</v>
          </cell>
          <cell r="C120" t="str">
            <v>Satriawan</v>
          </cell>
          <cell r="D120" t="e">
            <v>#N/A</v>
          </cell>
          <cell r="E120" t="e">
            <v>#N/A</v>
          </cell>
        </row>
        <row r="121">
          <cell r="B121" t="str">
            <v>F1B001052</v>
          </cell>
          <cell r="C121" t="str">
            <v>Sri Purnawati</v>
          </cell>
          <cell r="D121" t="e">
            <v>#N/A</v>
          </cell>
          <cell r="E121" t="e">
            <v>#N/A</v>
          </cell>
        </row>
        <row r="122">
          <cell r="B122" t="str">
            <v>F1B001053</v>
          </cell>
          <cell r="C122" t="str">
            <v>St Ruhyatinsyah</v>
          </cell>
          <cell r="D122" t="e">
            <v>#N/A</v>
          </cell>
          <cell r="E122" t="e">
            <v>#N/A</v>
          </cell>
        </row>
        <row r="123">
          <cell r="B123" t="str">
            <v>F1B001054</v>
          </cell>
          <cell r="C123" t="str">
            <v>Suriadin</v>
          </cell>
          <cell r="D123" t="e">
            <v>#N/A</v>
          </cell>
          <cell r="E123" t="e">
            <v>#N/A</v>
          </cell>
        </row>
        <row r="124">
          <cell r="B124" t="str">
            <v>F1B001055</v>
          </cell>
          <cell r="C124" t="str">
            <v>Suwandi</v>
          </cell>
          <cell r="D124" t="e">
            <v>#N/A</v>
          </cell>
          <cell r="E124" t="e">
            <v>#N/A</v>
          </cell>
        </row>
        <row r="125">
          <cell r="B125" t="str">
            <v>F1B001056</v>
          </cell>
          <cell r="C125" t="str">
            <v>Syafwan Hadi</v>
          </cell>
          <cell r="D125" t="e">
            <v>#N/A</v>
          </cell>
          <cell r="E125" t="e">
            <v>#N/A</v>
          </cell>
        </row>
        <row r="126">
          <cell r="B126" t="str">
            <v>F1B001057</v>
          </cell>
          <cell r="C126" t="str">
            <v>Tony Nurwidyanto</v>
          </cell>
          <cell r="D126" t="e">
            <v>#N/A</v>
          </cell>
          <cell r="E126" t="e">
            <v>#N/A</v>
          </cell>
        </row>
        <row r="127">
          <cell r="B127" t="str">
            <v>F1B001058</v>
          </cell>
          <cell r="C127" t="str">
            <v>Topan Pribadi</v>
          </cell>
          <cell r="D127" t="e">
            <v>#N/A</v>
          </cell>
          <cell r="E127" t="e">
            <v>#N/A</v>
          </cell>
        </row>
        <row r="128">
          <cell r="B128" t="str">
            <v>F1B001059</v>
          </cell>
          <cell r="C128" t="str">
            <v>Unally Huwayuti</v>
          </cell>
          <cell r="D128" t="e">
            <v>#N/A</v>
          </cell>
          <cell r="E128" t="e">
            <v>#N/A</v>
          </cell>
        </row>
        <row r="129">
          <cell r="B129" t="str">
            <v>F1B001060</v>
          </cell>
          <cell r="C129" t="str">
            <v>Wahyudi</v>
          </cell>
          <cell r="D129" t="e">
            <v>#N/A</v>
          </cell>
          <cell r="E129" t="e">
            <v>#N/A</v>
          </cell>
        </row>
        <row r="130">
          <cell r="B130" t="str">
            <v>F1B001061</v>
          </cell>
          <cell r="C130" t="str">
            <v>Wira Fadlun</v>
          </cell>
          <cell r="D130" t="e">
            <v>#N/A</v>
          </cell>
          <cell r="E130" t="e">
            <v>#N/A</v>
          </cell>
        </row>
        <row r="131">
          <cell r="B131" t="str">
            <v>F1B001062</v>
          </cell>
          <cell r="C131" t="str">
            <v>Yulisyah</v>
          </cell>
          <cell r="D131" t="e">
            <v>#N/A</v>
          </cell>
          <cell r="E131" t="e">
            <v>#N/A</v>
          </cell>
        </row>
        <row r="132">
          <cell r="B132" t="str">
            <v>F1B001063</v>
          </cell>
          <cell r="C132" t="str">
            <v>Zuhriadi</v>
          </cell>
          <cell r="D132" t="e">
            <v>#N/A</v>
          </cell>
          <cell r="E132" t="e">
            <v>#N/A</v>
          </cell>
        </row>
        <row r="133">
          <cell r="B133" t="str">
            <v>F1B001064</v>
          </cell>
          <cell r="C133" t="str">
            <v>Zulfadli</v>
          </cell>
          <cell r="D133" t="e">
            <v>#N/A</v>
          </cell>
          <cell r="E133" t="e">
            <v>#N/A</v>
          </cell>
        </row>
        <row r="134">
          <cell r="B134" t="str">
            <v>F1B001065</v>
          </cell>
          <cell r="C134" t="str">
            <v>Lusia Azmi</v>
          </cell>
          <cell r="D134" t="e">
            <v>#N/A</v>
          </cell>
          <cell r="E134" t="e">
            <v>#N/A</v>
          </cell>
        </row>
        <row r="135">
          <cell r="B135" t="str">
            <v>F1B002001</v>
          </cell>
          <cell r="C135" t="str">
            <v>Adi Budiansyah</v>
          </cell>
          <cell r="D135" t="e">
            <v>#N/A</v>
          </cell>
          <cell r="E135" t="e">
            <v>#N/A</v>
          </cell>
        </row>
        <row r="136">
          <cell r="B136" t="str">
            <v>F1B002002</v>
          </cell>
          <cell r="C136" t="str">
            <v>Ady Radyansyah</v>
          </cell>
          <cell r="D136" t="e">
            <v>#N/A</v>
          </cell>
          <cell r="E136" t="e">
            <v>#N/A</v>
          </cell>
        </row>
        <row r="137">
          <cell r="B137" t="str">
            <v>F1B002003</v>
          </cell>
          <cell r="C137" t="str">
            <v>Agus Nugroho</v>
          </cell>
          <cell r="D137" t="e">
            <v>#N/A</v>
          </cell>
          <cell r="E137" t="e">
            <v>#N/A</v>
          </cell>
        </row>
        <row r="138">
          <cell r="B138" t="str">
            <v>F1B002004</v>
          </cell>
          <cell r="C138" t="str">
            <v>Agus Rumantika</v>
          </cell>
          <cell r="D138" t="e">
            <v>#N/A</v>
          </cell>
          <cell r="E138" t="e">
            <v>#N/A</v>
          </cell>
        </row>
        <row r="139">
          <cell r="B139" t="str">
            <v>F1B002005</v>
          </cell>
          <cell r="C139" t="str">
            <v>Ahmad Junaidi</v>
          </cell>
          <cell r="D139" t="e">
            <v>#N/A</v>
          </cell>
          <cell r="E139" t="e">
            <v>#N/A</v>
          </cell>
        </row>
        <row r="140">
          <cell r="B140" t="str">
            <v>F1B002006</v>
          </cell>
          <cell r="C140" t="str">
            <v>Akhmad Habsari</v>
          </cell>
          <cell r="D140" t="e">
            <v>#N/A</v>
          </cell>
          <cell r="E140" t="e">
            <v>#N/A</v>
          </cell>
        </row>
        <row r="141">
          <cell r="B141" t="str">
            <v>F1B002007</v>
          </cell>
          <cell r="C141" t="str">
            <v>Ali Surya Putra</v>
          </cell>
          <cell r="D141" t="e">
            <v>#N/A</v>
          </cell>
          <cell r="E141" t="e">
            <v>#N/A</v>
          </cell>
        </row>
        <row r="142">
          <cell r="B142" t="str">
            <v>F1B002008</v>
          </cell>
          <cell r="C142" t="str">
            <v>Annisa Rachmawati</v>
          </cell>
          <cell r="D142" t="e">
            <v>#N/A</v>
          </cell>
          <cell r="E142" t="e">
            <v>#N/A</v>
          </cell>
        </row>
        <row r="143">
          <cell r="B143" t="str">
            <v>F1B002009</v>
          </cell>
          <cell r="C143" t="str">
            <v>Apriliana Hadiyanti</v>
          </cell>
          <cell r="D143" t="e">
            <v>#N/A</v>
          </cell>
          <cell r="E143" t="e">
            <v>#N/A</v>
          </cell>
        </row>
        <row r="144">
          <cell r="B144" t="str">
            <v>F1B002010</v>
          </cell>
          <cell r="C144" t="str">
            <v>Ardes Hardian</v>
          </cell>
          <cell r="D144" t="e">
            <v>#N/A</v>
          </cell>
          <cell r="E144" t="e">
            <v>#N/A</v>
          </cell>
        </row>
        <row r="145">
          <cell r="B145" t="str">
            <v>F1B002011</v>
          </cell>
          <cell r="C145" t="str">
            <v>Arief</v>
          </cell>
          <cell r="D145" t="e">
            <v>#N/A</v>
          </cell>
          <cell r="E145" t="e">
            <v>#N/A</v>
          </cell>
        </row>
        <row r="146">
          <cell r="B146" t="str">
            <v>F1B002012</v>
          </cell>
          <cell r="C146" t="str">
            <v>Arif Bakti Setianto</v>
          </cell>
          <cell r="D146" t="e">
            <v>#N/A</v>
          </cell>
          <cell r="E146" t="e">
            <v>#N/A</v>
          </cell>
        </row>
        <row r="147">
          <cell r="B147" t="str">
            <v>F1B002013</v>
          </cell>
          <cell r="C147" t="str">
            <v>Arya Jaya</v>
          </cell>
          <cell r="D147" t="e">
            <v>#N/A</v>
          </cell>
          <cell r="E147" t="e">
            <v>#N/A</v>
          </cell>
        </row>
        <row r="148">
          <cell r="B148" t="str">
            <v>F1B002014</v>
          </cell>
          <cell r="C148" t="str">
            <v>Asep Yudistira</v>
          </cell>
          <cell r="D148" t="e">
            <v>#N/A</v>
          </cell>
          <cell r="E148" t="e">
            <v>#N/A</v>
          </cell>
        </row>
        <row r="149">
          <cell r="B149" t="str">
            <v>F1B002015</v>
          </cell>
          <cell r="C149" t="str">
            <v>B. Reni Yunita</v>
          </cell>
          <cell r="D149" t="e">
            <v>#N/A</v>
          </cell>
          <cell r="E149" t="e">
            <v>#N/A</v>
          </cell>
        </row>
        <row r="150">
          <cell r="B150" t="str">
            <v>F1B002016</v>
          </cell>
          <cell r="C150" t="str">
            <v>Baiq Mahyuni</v>
          </cell>
          <cell r="D150" t="e">
            <v>#N/A</v>
          </cell>
          <cell r="E150" t="e">
            <v>#N/A</v>
          </cell>
        </row>
        <row r="151">
          <cell r="B151" t="str">
            <v>F1B002017</v>
          </cell>
          <cell r="C151" t="str">
            <v>Betal Jani Arifin</v>
          </cell>
          <cell r="D151" t="e">
            <v>#N/A</v>
          </cell>
          <cell r="E151" t="e">
            <v>#N/A</v>
          </cell>
        </row>
        <row r="152">
          <cell r="B152" t="str">
            <v>F1B002018</v>
          </cell>
          <cell r="C152" t="str">
            <v>Bonifasius Rahardito T.</v>
          </cell>
          <cell r="D152" t="e">
            <v>#N/A</v>
          </cell>
          <cell r="E152" t="e">
            <v>#N/A</v>
          </cell>
        </row>
        <row r="153">
          <cell r="B153" t="str">
            <v>F1B002019</v>
          </cell>
          <cell r="C153" t="str">
            <v>Budi Susanto</v>
          </cell>
          <cell r="D153" t="e">
            <v>#N/A</v>
          </cell>
          <cell r="E153" t="e">
            <v>#N/A</v>
          </cell>
        </row>
        <row r="154">
          <cell r="B154" t="str">
            <v>F1B002020</v>
          </cell>
          <cell r="C154" t="str">
            <v>Camelia</v>
          </cell>
          <cell r="D154" t="e">
            <v>#N/A</v>
          </cell>
          <cell r="E154" t="e">
            <v>#N/A</v>
          </cell>
        </row>
        <row r="155">
          <cell r="B155" t="str">
            <v>F1B002021</v>
          </cell>
          <cell r="C155" t="str">
            <v>Catur Adi Nugroho</v>
          </cell>
          <cell r="D155" t="e">
            <v>#N/A</v>
          </cell>
          <cell r="E155" t="e">
            <v>#N/A</v>
          </cell>
        </row>
        <row r="156">
          <cell r="B156" t="str">
            <v>F1B002022</v>
          </cell>
          <cell r="C156" t="str">
            <v>Edi Kusmayadi</v>
          </cell>
          <cell r="D156" t="e">
            <v>#N/A</v>
          </cell>
          <cell r="E156" t="e">
            <v>#N/A</v>
          </cell>
        </row>
        <row r="157">
          <cell r="B157" t="str">
            <v>F1B002023</v>
          </cell>
          <cell r="C157" t="str">
            <v>Era Safwati</v>
          </cell>
          <cell r="D157" t="e">
            <v>#N/A</v>
          </cell>
          <cell r="E157" t="e">
            <v>#N/A</v>
          </cell>
        </row>
        <row r="158">
          <cell r="B158" t="str">
            <v>F1B002024</v>
          </cell>
          <cell r="C158" t="str">
            <v>Erwin Aris Prianggo</v>
          </cell>
          <cell r="D158" t="e">
            <v>#N/A</v>
          </cell>
          <cell r="E158" t="e">
            <v>#N/A</v>
          </cell>
        </row>
        <row r="159">
          <cell r="B159" t="str">
            <v>F1B002025</v>
          </cell>
          <cell r="C159" t="str">
            <v>Erwinsyah</v>
          </cell>
          <cell r="D159" t="e">
            <v>#N/A</v>
          </cell>
          <cell r="E159" t="e">
            <v>#N/A</v>
          </cell>
        </row>
        <row r="160">
          <cell r="B160" t="str">
            <v>F1B002026</v>
          </cell>
          <cell r="C160" t="str">
            <v>Fadli</v>
          </cell>
          <cell r="D160" t="e">
            <v>#N/A</v>
          </cell>
          <cell r="E160" t="e">
            <v>#N/A</v>
          </cell>
        </row>
        <row r="161">
          <cell r="B161" t="str">
            <v>F1B002027</v>
          </cell>
          <cell r="C161" t="str">
            <v>Gede Agus Aditya</v>
          </cell>
          <cell r="D161" t="e">
            <v>#N/A</v>
          </cell>
          <cell r="E161" t="e">
            <v>#N/A</v>
          </cell>
        </row>
        <row r="162">
          <cell r="B162" t="str">
            <v>F1B002028</v>
          </cell>
          <cell r="C162" t="str">
            <v>Harlendra Pribadi Putra</v>
          </cell>
          <cell r="D162" t="e">
            <v>#N/A</v>
          </cell>
          <cell r="E162" t="e">
            <v>#N/A</v>
          </cell>
        </row>
        <row r="163">
          <cell r="B163" t="str">
            <v>F1B002029</v>
          </cell>
          <cell r="C163" t="str">
            <v>Hermawan</v>
          </cell>
          <cell r="D163" t="e">
            <v>#N/A</v>
          </cell>
          <cell r="E163" t="e">
            <v>#N/A</v>
          </cell>
        </row>
        <row r="164">
          <cell r="B164" t="str">
            <v>F1B002030</v>
          </cell>
          <cell r="C164" t="str">
            <v>Heru Suryadi</v>
          </cell>
          <cell r="D164" t="e">
            <v>#N/A</v>
          </cell>
          <cell r="E164" t="e">
            <v>#N/A</v>
          </cell>
        </row>
        <row r="165">
          <cell r="B165" t="str">
            <v>F1B002031</v>
          </cell>
          <cell r="C165" t="str">
            <v>I Gusti Agung Rai Adiyasa</v>
          </cell>
          <cell r="D165" t="e">
            <v>#N/A</v>
          </cell>
          <cell r="E165" t="e">
            <v>#N/A</v>
          </cell>
        </row>
        <row r="166">
          <cell r="B166" t="str">
            <v>F1B002032</v>
          </cell>
          <cell r="C166" t="str">
            <v>Idham Hadi Surya</v>
          </cell>
          <cell r="D166" t="e">
            <v>#N/A</v>
          </cell>
          <cell r="E166" t="e">
            <v>#N/A</v>
          </cell>
        </row>
        <row r="167">
          <cell r="B167" t="str">
            <v>F1B002033</v>
          </cell>
          <cell r="C167" t="str">
            <v>Ikhwani Hawari</v>
          </cell>
          <cell r="D167" t="e">
            <v>#N/A</v>
          </cell>
          <cell r="E167" t="e">
            <v>#N/A</v>
          </cell>
        </row>
        <row r="168">
          <cell r="B168" t="str">
            <v>F1B002034</v>
          </cell>
          <cell r="C168" t="str">
            <v>Ilham Ramdani</v>
          </cell>
          <cell r="D168" t="e">
            <v>#N/A</v>
          </cell>
          <cell r="E168" t="e">
            <v>#N/A</v>
          </cell>
        </row>
        <row r="169">
          <cell r="B169" t="str">
            <v>F1B002035</v>
          </cell>
          <cell r="C169" t="str">
            <v>Imam Choiri</v>
          </cell>
          <cell r="D169" t="e">
            <v>#N/A</v>
          </cell>
          <cell r="E169" t="e">
            <v>#N/A</v>
          </cell>
        </row>
        <row r="170">
          <cell r="B170" t="str">
            <v>F1B002036</v>
          </cell>
          <cell r="C170" t="str">
            <v>Kadek Widianiti</v>
          </cell>
          <cell r="D170" t="e">
            <v>#N/A</v>
          </cell>
          <cell r="E170" t="e">
            <v>#N/A</v>
          </cell>
        </row>
        <row r="171">
          <cell r="B171" t="str">
            <v>F1B002037</v>
          </cell>
          <cell r="C171" t="str">
            <v>L. Iip Widya Purna Praja</v>
          </cell>
          <cell r="D171" t="e">
            <v>#N/A</v>
          </cell>
          <cell r="E171" t="e">
            <v>#N/A</v>
          </cell>
        </row>
        <row r="172">
          <cell r="B172" t="str">
            <v>F1B002038</v>
          </cell>
          <cell r="C172" t="str">
            <v>Lale Diah Handayani</v>
          </cell>
          <cell r="D172" t="e">
            <v>#N/A</v>
          </cell>
          <cell r="E172" t="e">
            <v>#N/A</v>
          </cell>
        </row>
        <row r="173">
          <cell r="B173" t="str">
            <v>F1B002039</v>
          </cell>
          <cell r="C173" t="str">
            <v>Legiman</v>
          </cell>
          <cell r="D173" t="e">
            <v>#N/A</v>
          </cell>
          <cell r="E173" t="e">
            <v>#N/A</v>
          </cell>
        </row>
        <row r="174">
          <cell r="B174" t="str">
            <v>F1B002040</v>
          </cell>
          <cell r="C174" t="str">
            <v>M. Alfian Methana</v>
          </cell>
          <cell r="D174" t="e">
            <v>#N/A</v>
          </cell>
          <cell r="E174" t="e">
            <v>#N/A</v>
          </cell>
        </row>
        <row r="175">
          <cell r="B175" t="str">
            <v>F1B002041</v>
          </cell>
          <cell r="C175" t="str">
            <v>M. Fauzi Zulkarnaen</v>
          </cell>
          <cell r="D175" t="e">
            <v>#N/A</v>
          </cell>
          <cell r="E175" t="e">
            <v>#N/A</v>
          </cell>
        </row>
        <row r="176">
          <cell r="B176" t="str">
            <v>F1B002042</v>
          </cell>
          <cell r="C176" t="str">
            <v>Martha Asmara Fandi</v>
          </cell>
          <cell r="D176" t="e">
            <v>#N/A</v>
          </cell>
          <cell r="E176" t="e">
            <v>#N/A</v>
          </cell>
        </row>
        <row r="177">
          <cell r="B177" t="str">
            <v>F1B002043</v>
          </cell>
          <cell r="C177" t="str">
            <v>Marthilda Suprayitna</v>
          </cell>
          <cell r="D177" t="e">
            <v>#N/A</v>
          </cell>
          <cell r="E177" t="e">
            <v>#N/A</v>
          </cell>
        </row>
        <row r="178">
          <cell r="B178" t="str">
            <v>F1B002044</v>
          </cell>
          <cell r="C178" t="str">
            <v>Maskuri</v>
          </cell>
          <cell r="D178" t="e">
            <v>#N/A</v>
          </cell>
          <cell r="E178" t="e">
            <v>#N/A</v>
          </cell>
        </row>
        <row r="179">
          <cell r="B179" t="str">
            <v>F1B002045</v>
          </cell>
          <cell r="C179" t="str">
            <v>Moammar Zain Tabroni</v>
          </cell>
          <cell r="D179" t="e">
            <v>#N/A</v>
          </cell>
          <cell r="E179" t="e">
            <v>#N/A</v>
          </cell>
        </row>
        <row r="180">
          <cell r="B180" t="str">
            <v>F1B002046</v>
          </cell>
          <cell r="C180" t="str">
            <v>Nanang Suprayetno</v>
          </cell>
          <cell r="D180" t="e">
            <v>#N/A</v>
          </cell>
          <cell r="E180" t="e">
            <v>#N/A</v>
          </cell>
        </row>
        <row r="181">
          <cell r="B181" t="str">
            <v>F1B002047</v>
          </cell>
          <cell r="C181" t="str">
            <v>Nanalisa T. Rahayau</v>
          </cell>
          <cell r="D181" t="e">
            <v>#N/A</v>
          </cell>
          <cell r="E181" t="e">
            <v>#N/A</v>
          </cell>
        </row>
        <row r="182">
          <cell r="B182" t="str">
            <v>F1B002048</v>
          </cell>
          <cell r="C182" t="str">
            <v>Nova Aryanto</v>
          </cell>
          <cell r="D182" t="e">
            <v>#N/A</v>
          </cell>
          <cell r="E182" t="e">
            <v>#N/A</v>
          </cell>
        </row>
        <row r="183">
          <cell r="B183" t="str">
            <v>F1B002049</v>
          </cell>
          <cell r="C183" t="str">
            <v>Reti Restiati Wulan</v>
          </cell>
          <cell r="D183" t="e">
            <v>#N/A</v>
          </cell>
          <cell r="E183" t="e">
            <v>#N/A</v>
          </cell>
        </row>
        <row r="184">
          <cell r="B184" t="str">
            <v>F1B002050</v>
          </cell>
          <cell r="C184" t="str">
            <v>Rio Berliandinata Munas</v>
          </cell>
          <cell r="D184" t="e">
            <v>#N/A</v>
          </cell>
          <cell r="E184" t="e">
            <v>#N/A</v>
          </cell>
        </row>
        <row r="185">
          <cell r="B185" t="str">
            <v>F1B002051</v>
          </cell>
          <cell r="C185" t="str">
            <v>Sahrul Ahyar Rosidi</v>
          </cell>
          <cell r="D185" t="e">
            <v>#N/A</v>
          </cell>
          <cell r="E185" t="e">
            <v>#N/A</v>
          </cell>
        </row>
        <row r="186">
          <cell r="B186" t="str">
            <v>F1B002052</v>
          </cell>
          <cell r="C186" t="str">
            <v>Sri Muliawati</v>
          </cell>
          <cell r="D186" t="e">
            <v>#N/A</v>
          </cell>
          <cell r="E186" t="e">
            <v>#N/A</v>
          </cell>
        </row>
        <row r="187">
          <cell r="B187" t="str">
            <v>F1B002053</v>
          </cell>
          <cell r="C187" t="str">
            <v>Suhaili Dermawanto</v>
          </cell>
          <cell r="D187" t="e">
            <v>#N/A</v>
          </cell>
          <cell r="E187" t="e">
            <v>#N/A</v>
          </cell>
        </row>
        <row r="188">
          <cell r="B188" t="str">
            <v>F1B002054</v>
          </cell>
          <cell r="C188" t="str">
            <v>Sumawarti</v>
          </cell>
          <cell r="D188" t="e">
            <v>#N/A</v>
          </cell>
          <cell r="E188" t="e">
            <v>#N/A</v>
          </cell>
        </row>
        <row r="189">
          <cell r="B189" t="str">
            <v>F1B002055</v>
          </cell>
          <cell r="C189" t="str">
            <v>Syaifuddin Syuhri</v>
          </cell>
          <cell r="D189" t="e">
            <v>#N/A</v>
          </cell>
          <cell r="E189" t="e">
            <v>#N/A</v>
          </cell>
        </row>
        <row r="190">
          <cell r="B190" t="str">
            <v>F1B002056</v>
          </cell>
          <cell r="C190" t="str">
            <v>Tita Marlina Abdul Gani</v>
          </cell>
          <cell r="D190" t="e">
            <v>#N/A</v>
          </cell>
          <cell r="E190" t="e">
            <v>#N/A</v>
          </cell>
        </row>
        <row r="191">
          <cell r="B191" t="str">
            <v>F1B002057</v>
          </cell>
          <cell r="C191" t="str">
            <v>Toni Gusmiran</v>
          </cell>
          <cell r="D191" t="e">
            <v>#N/A</v>
          </cell>
          <cell r="E191" t="e">
            <v>#N/A</v>
          </cell>
        </row>
        <row r="192">
          <cell r="B192" t="str">
            <v>F1B002058</v>
          </cell>
          <cell r="C192" t="str">
            <v>Tri Agung Jiwantoro</v>
          </cell>
          <cell r="D192" t="e">
            <v>#N/A</v>
          </cell>
          <cell r="E192" t="e">
            <v>#N/A</v>
          </cell>
        </row>
        <row r="193">
          <cell r="B193" t="str">
            <v>F1B002059</v>
          </cell>
          <cell r="C193" t="str">
            <v>Tri Wahyuni</v>
          </cell>
          <cell r="D193" t="e">
            <v>#N/A</v>
          </cell>
          <cell r="E193" t="e">
            <v>#N/A</v>
          </cell>
        </row>
        <row r="194">
          <cell r="B194" t="str">
            <v>F1B002060</v>
          </cell>
          <cell r="C194" t="str">
            <v>Trisna Maryani</v>
          </cell>
          <cell r="D194" t="e">
            <v>#N/A</v>
          </cell>
          <cell r="E194" t="e">
            <v>#N/A</v>
          </cell>
        </row>
        <row r="195">
          <cell r="B195" t="str">
            <v>F1B002061</v>
          </cell>
          <cell r="C195" t="str">
            <v>Yenni Fahriaumi</v>
          </cell>
          <cell r="D195" t="e">
            <v>#N/A</v>
          </cell>
          <cell r="E195" t="e">
            <v>#N/A</v>
          </cell>
        </row>
        <row r="196">
          <cell r="B196" t="str">
            <v>F1B002062</v>
          </cell>
          <cell r="C196" t="str">
            <v>Yudi Kusnagin</v>
          </cell>
          <cell r="D196" t="e">
            <v>#N/A</v>
          </cell>
          <cell r="E196" t="e">
            <v>#N/A</v>
          </cell>
        </row>
        <row r="197">
          <cell r="B197" t="str">
            <v>F1B002063</v>
          </cell>
          <cell r="C197" t="str">
            <v>Yunita Ardina Putri</v>
          </cell>
          <cell r="D197" t="e">
            <v>#N/A</v>
          </cell>
          <cell r="E197" t="e">
            <v>#N/A</v>
          </cell>
        </row>
        <row r="198">
          <cell r="B198" t="str">
            <v>F1B002064</v>
          </cell>
          <cell r="C198" t="str">
            <v>Zainullah</v>
          </cell>
          <cell r="D198" t="e">
            <v>#N/A</v>
          </cell>
          <cell r="E198" t="e">
            <v>#N/A</v>
          </cell>
        </row>
        <row r="199">
          <cell r="B199" t="str">
            <v>F1B003001</v>
          </cell>
          <cell r="C199" t="str">
            <v>Abdul Haris</v>
          </cell>
          <cell r="D199" t="e">
            <v>#N/A</v>
          </cell>
          <cell r="E199" t="e">
            <v>#N/A</v>
          </cell>
        </row>
        <row r="200">
          <cell r="B200" t="str">
            <v>F1B003002</v>
          </cell>
          <cell r="C200" t="str">
            <v>Abdul Wahab</v>
          </cell>
          <cell r="D200" t="e">
            <v>#N/A</v>
          </cell>
          <cell r="E200" t="e">
            <v>#N/A</v>
          </cell>
        </row>
        <row r="201">
          <cell r="B201" t="str">
            <v>F1B003003</v>
          </cell>
          <cell r="C201" t="str">
            <v>Algazali Isra A.</v>
          </cell>
          <cell r="D201" t="e">
            <v>#N/A</v>
          </cell>
          <cell r="E201" t="e">
            <v>#N/A</v>
          </cell>
        </row>
        <row r="202">
          <cell r="B202" t="str">
            <v>F1B003004</v>
          </cell>
          <cell r="C202" t="str">
            <v>Andan Januar Jaya</v>
          </cell>
          <cell r="D202" t="e">
            <v>#N/A</v>
          </cell>
          <cell r="E202" t="e">
            <v>#N/A</v>
          </cell>
        </row>
        <row r="203">
          <cell r="B203" t="str">
            <v>F1B003005</v>
          </cell>
          <cell r="C203" t="str">
            <v>Andri Cahyadi</v>
          </cell>
          <cell r="D203" t="e">
            <v>#N/A</v>
          </cell>
          <cell r="E203" t="e">
            <v>#N/A</v>
          </cell>
        </row>
        <row r="204">
          <cell r="B204" t="str">
            <v>F1B003006</v>
          </cell>
          <cell r="C204" t="str">
            <v>Andrian Syafrial H.</v>
          </cell>
          <cell r="D204" t="e">
            <v>#N/A</v>
          </cell>
          <cell r="E204" t="e">
            <v>#N/A</v>
          </cell>
        </row>
        <row r="205">
          <cell r="B205" t="str">
            <v>F1B003007</v>
          </cell>
          <cell r="C205" t="str">
            <v>Angdrekson</v>
          </cell>
          <cell r="D205" t="e">
            <v>#N/A</v>
          </cell>
          <cell r="E205" t="e">
            <v>#N/A</v>
          </cell>
        </row>
        <row r="206">
          <cell r="B206" t="str">
            <v>F1B003008</v>
          </cell>
          <cell r="C206" t="str">
            <v>Aryaningsih Komala R.</v>
          </cell>
          <cell r="D206" t="e">
            <v>#N/A</v>
          </cell>
          <cell r="E206" t="e">
            <v>#N/A</v>
          </cell>
        </row>
        <row r="207">
          <cell r="B207" t="str">
            <v>F1B003009</v>
          </cell>
          <cell r="C207" t="str">
            <v>B. Eka Agusrina</v>
          </cell>
          <cell r="D207" t="e">
            <v>#N/A</v>
          </cell>
          <cell r="E207" t="e">
            <v>#N/A</v>
          </cell>
        </row>
        <row r="208">
          <cell r="B208" t="str">
            <v>F1B003010</v>
          </cell>
          <cell r="C208" t="str">
            <v>Baiq Noktah Handani</v>
          </cell>
          <cell r="D208" t="e">
            <v>#N/A</v>
          </cell>
          <cell r="E208" t="e">
            <v>#N/A</v>
          </cell>
        </row>
        <row r="209">
          <cell r="B209" t="str">
            <v>F1B003011</v>
          </cell>
          <cell r="C209" t="str">
            <v>Budi Darmawan</v>
          </cell>
          <cell r="D209" t="e">
            <v>#N/A</v>
          </cell>
          <cell r="E209" t="e">
            <v>#N/A</v>
          </cell>
        </row>
        <row r="210">
          <cell r="B210" t="str">
            <v>F1B003012</v>
          </cell>
          <cell r="C210" t="str">
            <v>Cipta Ramadhani</v>
          </cell>
          <cell r="D210" t="e">
            <v>#N/A</v>
          </cell>
          <cell r="E210" t="e">
            <v>#N/A</v>
          </cell>
        </row>
        <row r="211">
          <cell r="B211" t="str">
            <v>F1B003013</v>
          </cell>
          <cell r="C211" t="str">
            <v>Deden Ahmad Dedi R.</v>
          </cell>
          <cell r="D211" t="e">
            <v>#N/A</v>
          </cell>
          <cell r="E211" t="e">
            <v>#N/A</v>
          </cell>
        </row>
        <row r="212">
          <cell r="B212" t="str">
            <v>F1B003014</v>
          </cell>
          <cell r="C212" t="str">
            <v>Eddy Kurniawan</v>
          </cell>
          <cell r="D212" t="e">
            <v>#N/A</v>
          </cell>
          <cell r="E212" t="e">
            <v>#N/A</v>
          </cell>
        </row>
        <row r="213">
          <cell r="B213" t="str">
            <v>F1B003015</v>
          </cell>
          <cell r="C213" t="str">
            <v>Edi Waskita Putra</v>
          </cell>
          <cell r="D213" t="e">
            <v>#N/A</v>
          </cell>
          <cell r="E213" t="e">
            <v>#N/A</v>
          </cell>
        </row>
        <row r="214">
          <cell r="B214" t="str">
            <v>F1B003016</v>
          </cell>
          <cell r="C214" t="str">
            <v>Efni Yunita</v>
          </cell>
          <cell r="D214" t="e">
            <v>#N/A</v>
          </cell>
          <cell r="E214" t="e">
            <v>#N/A</v>
          </cell>
        </row>
        <row r="215">
          <cell r="B215" t="str">
            <v>F1B003017</v>
          </cell>
          <cell r="C215" t="str">
            <v>Eka Krismaningsih</v>
          </cell>
          <cell r="D215" t="e">
            <v>#N/A</v>
          </cell>
          <cell r="E215" t="e">
            <v>#N/A</v>
          </cell>
        </row>
        <row r="216">
          <cell r="B216" t="str">
            <v>F1B003018</v>
          </cell>
          <cell r="C216" t="str">
            <v>Endang Sukma Negara</v>
          </cell>
          <cell r="D216" t="e">
            <v>#N/A</v>
          </cell>
          <cell r="E216" t="e">
            <v>#N/A</v>
          </cell>
        </row>
        <row r="217">
          <cell r="B217" t="str">
            <v>F1B003019</v>
          </cell>
          <cell r="C217" t="str">
            <v>Enisa Putri</v>
          </cell>
          <cell r="D217" t="e">
            <v>#N/A</v>
          </cell>
          <cell r="E217" t="e">
            <v>#N/A</v>
          </cell>
        </row>
        <row r="218">
          <cell r="B218" t="str">
            <v>F1B003020</v>
          </cell>
          <cell r="C218" t="str">
            <v>Fahri Alamsyah</v>
          </cell>
          <cell r="D218" t="e">
            <v>#N/A</v>
          </cell>
          <cell r="E218" t="e">
            <v>#N/A</v>
          </cell>
        </row>
        <row r="219">
          <cell r="B219" t="str">
            <v>F1B003021</v>
          </cell>
          <cell r="C219" t="str">
            <v>Fajar Ardiyansyah</v>
          </cell>
          <cell r="D219" t="e">
            <v>#N/A</v>
          </cell>
          <cell r="E219" t="e">
            <v>#N/A</v>
          </cell>
        </row>
        <row r="220">
          <cell r="B220" t="str">
            <v>F1B003022</v>
          </cell>
          <cell r="C220" t="str">
            <v>Felix Ashadi W</v>
          </cell>
          <cell r="D220" t="e">
            <v>#N/A</v>
          </cell>
          <cell r="E220" t="e">
            <v>#N/A</v>
          </cell>
        </row>
        <row r="221">
          <cell r="B221" t="str">
            <v>F1B003023</v>
          </cell>
          <cell r="C221" t="str">
            <v>Fitri Bimantoro</v>
          </cell>
          <cell r="D221" t="e">
            <v>#N/A</v>
          </cell>
          <cell r="E221" t="e">
            <v>#N/A</v>
          </cell>
        </row>
        <row r="222">
          <cell r="B222" t="str">
            <v>F1B003024</v>
          </cell>
          <cell r="C222" t="str">
            <v>Friadi Munandar</v>
          </cell>
          <cell r="D222" t="e">
            <v>#N/A</v>
          </cell>
          <cell r="E222" t="e">
            <v>#N/A</v>
          </cell>
        </row>
        <row r="223">
          <cell r="B223" t="str">
            <v>F1B003025</v>
          </cell>
          <cell r="C223" t="str">
            <v>Fujairin</v>
          </cell>
          <cell r="D223" t="e">
            <v>#N/A</v>
          </cell>
          <cell r="E223" t="e">
            <v>#N/A</v>
          </cell>
        </row>
        <row r="224">
          <cell r="B224" t="str">
            <v>F1B003026</v>
          </cell>
          <cell r="C224" t="str">
            <v>Hamdani</v>
          </cell>
          <cell r="D224" t="e">
            <v>#N/A</v>
          </cell>
          <cell r="E224" t="e">
            <v>#N/A</v>
          </cell>
        </row>
        <row r="225">
          <cell r="B225" t="str">
            <v>F1B003027</v>
          </cell>
          <cell r="C225" t="str">
            <v>Hartono</v>
          </cell>
          <cell r="D225" t="e">
            <v>#N/A</v>
          </cell>
          <cell r="E225" t="e">
            <v>#N/A</v>
          </cell>
        </row>
        <row r="226">
          <cell r="B226" t="str">
            <v>F1B003028</v>
          </cell>
          <cell r="C226" t="str">
            <v>Hendra Rosadi</v>
          </cell>
          <cell r="D226" t="e">
            <v>#N/A</v>
          </cell>
          <cell r="E226" t="e">
            <v>#N/A</v>
          </cell>
        </row>
        <row r="227">
          <cell r="B227" t="str">
            <v>F1B003029</v>
          </cell>
          <cell r="C227" t="str">
            <v>I G A Ika Asridhani</v>
          </cell>
          <cell r="D227" t="e">
            <v>#N/A</v>
          </cell>
          <cell r="E227" t="e">
            <v>#N/A</v>
          </cell>
        </row>
        <row r="228">
          <cell r="B228" t="str">
            <v>F1B003030</v>
          </cell>
          <cell r="C228" t="str">
            <v>I Gede Ngurah S.</v>
          </cell>
          <cell r="D228" t="e">
            <v>#N/A</v>
          </cell>
          <cell r="E228" t="e">
            <v>#N/A</v>
          </cell>
        </row>
        <row r="229">
          <cell r="B229" t="str">
            <v>F1B003031</v>
          </cell>
          <cell r="C229" t="str">
            <v>I Gede Oka Suardana</v>
          </cell>
          <cell r="D229" t="e">
            <v>#N/A</v>
          </cell>
          <cell r="E229" t="e">
            <v>#N/A</v>
          </cell>
        </row>
        <row r="230">
          <cell r="B230" t="str">
            <v>F1B003032</v>
          </cell>
          <cell r="C230" t="str">
            <v>I Made Dian Setiawan</v>
          </cell>
          <cell r="D230" t="e">
            <v>#N/A</v>
          </cell>
          <cell r="E230" t="e">
            <v>#N/A</v>
          </cell>
        </row>
        <row r="231">
          <cell r="B231" t="str">
            <v>F1B003033</v>
          </cell>
          <cell r="C231" t="str">
            <v>I Made Sri Wirdiata</v>
          </cell>
          <cell r="D231" t="e">
            <v>#N/A</v>
          </cell>
          <cell r="E231" t="e">
            <v>#N/A</v>
          </cell>
        </row>
        <row r="232">
          <cell r="B232" t="str">
            <v>F1B003034</v>
          </cell>
          <cell r="C232" t="str">
            <v>I Wayan Adi Yuliarta</v>
          </cell>
          <cell r="D232" t="e">
            <v>#N/A</v>
          </cell>
          <cell r="E232" t="e">
            <v>#N/A</v>
          </cell>
        </row>
        <row r="233">
          <cell r="B233" t="str">
            <v>F1B003035</v>
          </cell>
          <cell r="C233" t="str">
            <v>I Gst Agung Surya N</v>
          </cell>
          <cell r="D233" t="e">
            <v>#N/A</v>
          </cell>
          <cell r="E233" t="e">
            <v>#N/A</v>
          </cell>
        </row>
        <row r="234">
          <cell r="B234" t="str">
            <v>F1B003036</v>
          </cell>
          <cell r="C234" t="str">
            <v>Imran Iswandi</v>
          </cell>
          <cell r="D234" t="e">
            <v>#N/A</v>
          </cell>
          <cell r="E234" t="e">
            <v>#N/A</v>
          </cell>
        </row>
        <row r="235">
          <cell r="B235" t="str">
            <v>F1B003037</v>
          </cell>
          <cell r="C235" t="str">
            <v>Imran Muliadi</v>
          </cell>
          <cell r="D235" t="e">
            <v>#N/A</v>
          </cell>
          <cell r="E235" t="e">
            <v>#N/A</v>
          </cell>
        </row>
        <row r="236">
          <cell r="B236" t="str">
            <v>F1B003038</v>
          </cell>
          <cell r="C236" t="str">
            <v>Kadek Reni Astuti</v>
          </cell>
          <cell r="D236" t="e">
            <v>#N/A</v>
          </cell>
          <cell r="E236" t="e">
            <v>#N/A</v>
          </cell>
        </row>
        <row r="237">
          <cell r="B237" t="str">
            <v>F1B003039</v>
          </cell>
          <cell r="C237" t="str">
            <v>Khrismanto Ayub N</v>
          </cell>
          <cell r="D237" t="e">
            <v>#N/A</v>
          </cell>
          <cell r="E237" t="e">
            <v>#N/A</v>
          </cell>
        </row>
        <row r="238">
          <cell r="B238" t="str">
            <v>F1B003040</v>
          </cell>
          <cell r="C238" t="str">
            <v>Lalu Hadika Atmaja</v>
          </cell>
          <cell r="D238" t="e">
            <v>#N/A</v>
          </cell>
          <cell r="E238" t="e">
            <v>#N/A</v>
          </cell>
        </row>
        <row r="239">
          <cell r="B239" t="str">
            <v>F1B003041</v>
          </cell>
          <cell r="C239" t="str">
            <v>Luthfi Ali</v>
          </cell>
          <cell r="D239" t="e">
            <v>#N/A</v>
          </cell>
          <cell r="E239" t="e">
            <v>#N/A</v>
          </cell>
        </row>
        <row r="240">
          <cell r="B240" t="str">
            <v>F1B003042</v>
          </cell>
          <cell r="C240" t="str">
            <v>M. Hidayaturrahman</v>
          </cell>
          <cell r="D240" t="e">
            <v>#N/A</v>
          </cell>
          <cell r="E240" t="e">
            <v>#N/A</v>
          </cell>
        </row>
        <row r="241">
          <cell r="B241" t="str">
            <v>F1B003043</v>
          </cell>
          <cell r="C241" t="str">
            <v>M. Sofian</v>
          </cell>
          <cell r="D241" t="e">
            <v>#N/A</v>
          </cell>
          <cell r="E241" t="e">
            <v>#N/A</v>
          </cell>
        </row>
        <row r="242">
          <cell r="B242" t="str">
            <v>F1B003044</v>
          </cell>
          <cell r="C242" t="str">
            <v>Manshur Fahmi</v>
          </cell>
          <cell r="D242" t="e">
            <v>#N/A</v>
          </cell>
          <cell r="E242" t="e">
            <v>#N/A</v>
          </cell>
        </row>
        <row r="243">
          <cell r="B243" t="str">
            <v>F1B003045</v>
          </cell>
          <cell r="C243" t="str">
            <v>Martya Raspita Sari</v>
          </cell>
          <cell r="D243" t="e">
            <v>#N/A</v>
          </cell>
          <cell r="E243" t="e">
            <v>#N/A</v>
          </cell>
        </row>
        <row r="244">
          <cell r="B244" t="str">
            <v>F1B003046</v>
          </cell>
          <cell r="C244" t="str">
            <v>Masjudin</v>
          </cell>
          <cell r="D244" t="e">
            <v>#N/A</v>
          </cell>
          <cell r="E244" t="e">
            <v>#N/A</v>
          </cell>
        </row>
        <row r="245">
          <cell r="B245" t="str">
            <v>F1B003047</v>
          </cell>
          <cell r="C245" t="str">
            <v>Mazhar</v>
          </cell>
          <cell r="D245" t="e">
            <v>#N/A</v>
          </cell>
          <cell r="E245" t="e">
            <v>#N/A</v>
          </cell>
        </row>
        <row r="246">
          <cell r="B246" t="str">
            <v>F1B003048</v>
          </cell>
          <cell r="C246" t="str">
            <v>Nurhidayati</v>
          </cell>
          <cell r="D246" t="e">
            <v>#N/A</v>
          </cell>
          <cell r="E246" t="e">
            <v>#N/A</v>
          </cell>
        </row>
        <row r="247">
          <cell r="B247" t="str">
            <v>F1B003049</v>
          </cell>
          <cell r="C247" t="str">
            <v>Nuzuluddin Fikar</v>
          </cell>
          <cell r="D247" t="e">
            <v>#N/A</v>
          </cell>
          <cell r="E247" t="e">
            <v>#N/A</v>
          </cell>
        </row>
        <row r="248">
          <cell r="B248" t="str">
            <v>F1B003050</v>
          </cell>
          <cell r="C248" t="str">
            <v>Nym Gede Wetan R</v>
          </cell>
          <cell r="D248" t="e">
            <v>#N/A</v>
          </cell>
          <cell r="E248" t="e">
            <v>#N/A</v>
          </cell>
        </row>
        <row r="249">
          <cell r="B249" t="str">
            <v>F1B003051</v>
          </cell>
          <cell r="C249" t="str">
            <v>Putu Edwin M</v>
          </cell>
          <cell r="D249" t="e">
            <v>#N/A</v>
          </cell>
          <cell r="E249" t="e">
            <v>#N/A</v>
          </cell>
        </row>
        <row r="250">
          <cell r="B250" t="str">
            <v>F1B003052</v>
          </cell>
          <cell r="C250" t="str">
            <v>Qitmir Hayatullah</v>
          </cell>
          <cell r="D250" t="e">
            <v>#N/A</v>
          </cell>
          <cell r="E250" t="e">
            <v>#N/A</v>
          </cell>
        </row>
        <row r="251">
          <cell r="B251" t="str">
            <v>F1B003053</v>
          </cell>
          <cell r="C251" t="str">
            <v>R. Bayu Sukamdani P</v>
          </cell>
          <cell r="D251" t="e">
            <v>#N/A</v>
          </cell>
          <cell r="E251" t="e">
            <v>#N/A</v>
          </cell>
        </row>
        <row r="252">
          <cell r="B252" t="str">
            <v>F1B003054</v>
          </cell>
          <cell r="C252" t="str">
            <v>Rahadi</v>
          </cell>
          <cell r="D252" t="e">
            <v>#N/A</v>
          </cell>
          <cell r="E252" t="e">
            <v>#N/A</v>
          </cell>
        </row>
        <row r="253">
          <cell r="B253" t="str">
            <v>F1B003055</v>
          </cell>
          <cell r="C253" t="str">
            <v>Rahmanudin</v>
          </cell>
          <cell r="D253" t="e">
            <v>#N/A</v>
          </cell>
          <cell r="E253" t="e">
            <v>#N/A</v>
          </cell>
        </row>
        <row r="254">
          <cell r="B254" t="str">
            <v>F1B003056</v>
          </cell>
          <cell r="C254" t="str">
            <v>Ray Sastri</v>
          </cell>
          <cell r="D254" t="e">
            <v>#N/A</v>
          </cell>
          <cell r="E254" t="e">
            <v>#N/A</v>
          </cell>
        </row>
        <row r="255">
          <cell r="B255" t="str">
            <v>F1B003057</v>
          </cell>
          <cell r="C255" t="str">
            <v>Ria Fitriani</v>
          </cell>
          <cell r="D255" t="e">
            <v>#N/A</v>
          </cell>
          <cell r="E255" t="e">
            <v>#N/A</v>
          </cell>
        </row>
        <row r="256">
          <cell r="B256" t="str">
            <v>F1B003058</v>
          </cell>
          <cell r="C256" t="str">
            <v>Ruslan Hidayat</v>
          </cell>
          <cell r="D256" t="e">
            <v>#N/A</v>
          </cell>
          <cell r="E256" t="e">
            <v>#N/A</v>
          </cell>
        </row>
        <row r="257">
          <cell r="B257" t="str">
            <v>F1B003059</v>
          </cell>
          <cell r="C257" t="str">
            <v>Ruspandani Heru M.</v>
          </cell>
          <cell r="D257" t="e">
            <v>#N/A</v>
          </cell>
          <cell r="E257" t="e">
            <v>#N/A</v>
          </cell>
        </row>
        <row r="258">
          <cell r="B258" t="str">
            <v>F1B003060</v>
          </cell>
          <cell r="C258" t="str">
            <v>Rusyidi Hikmawan</v>
          </cell>
          <cell r="D258" t="e">
            <v>#N/A</v>
          </cell>
          <cell r="E258" t="e">
            <v>#N/A</v>
          </cell>
        </row>
        <row r="259">
          <cell r="B259" t="str">
            <v>F1B003061</v>
          </cell>
          <cell r="C259" t="str">
            <v>Sardi Satriawan</v>
          </cell>
          <cell r="D259" t="e">
            <v>#N/A</v>
          </cell>
          <cell r="E259" t="e">
            <v>#N/A</v>
          </cell>
        </row>
        <row r="260">
          <cell r="B260" t="str">
            <v>F1B003062</v>
          </cell>
          <cell r="C260" t="str">
            <v>Satriasyah Haris S.</v>
          </cell>
          <cell r="D260" t="e">
            <v>#N/A</v>
          </cell>
          <cell r="E260" t="e">
            <v>#N/A</v>
          </cell>
        </row>
        <row r="261">
          <cell r="B261" t="str">
            <v>F1B003063</v>
          </cell>
          <cell r="C261" t="str">
            <v>Satriawan</v>
          </cell>
          <cell r="D261" t="e">
            <v>#N/A</v>
          </cell>
          <cell r="E261" t="e">
            <v>#N/A</v>
          </cell>
        </row>
        <row r="262">
          <cell r="B262" t="str">
            <v>F1B003064</v>
          </cell>
          <cell r="C262" t="str">
            <v>Sofyan Hadi Salim</v>
          </cell>
          <cell r="D262" t="e">
            <v>#N/A</v>
          </cell>
          <cell r="E262" t="e">
            <v>#N/A</v>
          </cell>
        </row>
        <row r="263">
          <cell r="B263" t="str">
            <v>F1B003065</v>
          </cell>
          <cell r="C263" t="str">
            <v>Surniah</v>
          </cell>
          <cell r="D263" t="e">
            <v>#N/A</v>
          </cell>
          <cell r="E263" t="e">
            <v>#N/A</v>
          </cell>
        </row>
        <row r="264">
          <cell r="B264" t="str">
            <v>F1B003066</v>
          </cell>
          <cell r="C264" t="str">
            <v>Suthami Aries Saputra</v>
          </cell>
          <cell r="D264" t="e">
            <v>#N/A</v>
          </cell>
          <cell r="E264" t="e">
            <v>#N/A</v>
          </cell>
        </row>
        <row r="265">
          <cell r="B265" t="str">
            <v>F1B003067</v>
          </cell>
          <cell r="C265" t="str">
            <v>Yudi Irawan</v>
          </cell>
          <cell r="D265" t="e">
            <v>#N/A</v>
          </cell>
          <cell r="E265" t="e">
            <v>#N/A</v>
          </cell>
        </row>
        <row r="266">
          <cell r="B266" t="str">
            <v>F1B003068</v>
          </cell>
          <cell r="C266" t="str">
            <v>Yusnia Nur Ardiani</v>
          </cell>
          <cell r="D266" t="e">
            <v>#N/A</v>
          </cell>
          <cell r="E266" t="e">
            <v>#N/A</v>
          </cell>
        </row>
        <row r="267">
          <cell r="B267" t="str">
            <v>F1B003069</v>
          </cell>
          <cell r="C267" t="str">
            <v>Zaky Rahman</v>
          </cell>
          <cell r="D267" t="e">
            <v>#N/A</v>
          </cell>
          <cell r="E267" t="e">
            <v>#N/A</v>
          </cell>
        </row>
        <row r="268">
          <cell r="B268" t="str">
            <v>F1B004001</v>
          </cell>
          <cell r="C268" t="str">
            <v>A. A. Ngurah Oka B S</v>
          </cell>
          <cell r="D268" t="e">
            <v>#N/A</v>
          </cell>
          <cell r="E268" t="e">
            <v>#N/A</v>
          </cell>
        </row>
        <row r="269">
          <cell r="B269" t="str">
            <v>F1B004002</v>
          </cell>
          <cell r="C269" t="str">
            <v>Abdul Hafiz</v>
          </cell>
          <cell r="D269" t="e">
            <v>#N/A</v>
          </cell>
          <cell r="E269" t="e">
            <v>#N/A</v>
          </cell>
        </row>
        <row r="270">
          <cell r="B270" t="str">
            <v>F1B004003</v>
          </cell>
          <cell r="C270" t="str">
            <v>Abdul Malik Firmansyah</v>
          </cell>
          <cell r="D270" t="e">
            <v>#N/A</v>
          </cell>
          <cell r="E270" t="e">
            <v>#N/A</v>
          </cell>
        </row>
        <row r="271">
          <cell r="B271" t="str">
            <v>F1B004004</v>
          </cell>
          <cell r="C271" t="str">
            <v>Agus Fachruddin</v>
          </cell>
          <cell r="D271" t="e">
            <v>#N/A</v>
          </cell>
          <cell r="E271" t="e">
            <v>#N/A</v>
          </cell>
        </row>
        <row r="272">
          <cell r="B272" t="str">
            <v>F1B004005</v>
          </cell>
          <cell r="C272" t="str">
            <v>Ahmad Musa</v>
          </cell>
          <cell r="D272" t="e">
            <v>#N/A</v>
          </cell>
          <cell r="E272" t="e">
            <v>#N/A</v>
          </cell>
        </row>
        <row r="273">
          <cell r="B273" t="str">
            <v>F1B004006</v>
          </cell>
          <cell r="C273" t="str">
            <v>Akhiruddin</v>
          </cell>
          <cell r="D273" t="e">
            <v>#N/A</v>
          </cell>
          <cell r="E273" t="e">
            <v>#N/A</v>
          </cell>
        </row>
        <row r="274">
          <cell r="B274" t="str">
            <v>F1B004007</v>
          </cell>
          <cell r="C274" t="str">
            <v>Aprilia Pungkas</v>
          </cell>
          <cell r="D274" t="e">
            <v>#N/A</v>
          </cell>
          <cell r="E274" t="e">
            <v>#N/A</v>
          </cell>
        </row>
        <row r="275">
          <cell r="B275" t="str">
            <v>F1B004008</v>
          </cell>
          <cell r="C275" t="str">
            <v>Arif Budimansyah</v>
          </cell>
          <cell r="D275" t="e">
            <v>#N/A</v>
          </cell>
          <cell r="E275" t="e">
            <v>#N/A</v>
          </cell>
        </row>
        <row r="276">
          <cell r="B276" t="str">
            <v>F1B004009</v>
          </cell>
          <cell r="C276" t="str">
            <v>Atimurrahman</v>
          </cell>
          <cell r="D276" t="e">
            <v>#N/A</v>
          </cell>
          <cell r="E276" t="e">
            <v>#N/A</v>
          </cell>
        </row>
        <row r="277">
          <cell r="B277" t="str">
            <v>F1B004010</v>
          </cell>
          <cell r="C277" t="str">
            <v>Azwan Umar Wahyu S</v>
          </cell>
          <cell r="D277" t="e">
            <v>#N/A</v>
          </cell>
          <cell r="E277" t="e">
            <v>#N/A</v>
          </cell>
        </row>
        <row r="278">
          <cell r="B278" t="str">
            <v>F1B004011</v>
          </cell>
          <cell r="C278" t="str">
            <v>Badaruddin</v>
          </cell>
          <cell r="D278" t="e">
            <v>#N/A</v>
          </cell>
          <cell r="E278" t="e">
            <v>#N/A</v>
          </cell>
        </row>
        <row r="279">
          <cell r="B279" t="str">
            <v>F1B004012</v>
          </cell>
          <cell r="C279" t="str">
            <v>Baiq Vita Selvia Utami</v>
          </cell>
          <cell r="D279" t="e">
            <v>#N/A</v>
          </cell>
          <cell r="E279" t="e">
            <v>#N/A</v>
          </cell>
        </row>
        <row r="280">
          <cell r="B280" t="str">
            <v>F1B004013</v>
          </cell>
          <cell r="C280" t="str">
            <v>Budi Soechaemi</v>
          </cell>
          <cell r="D280" t="e">
            <v>#N/A</v>
          </cell>
          <cell r="E280" t="e">
            <v>#N/A</v>
          </cell>
        </row>
        <row r="281">
          <cell r="B281" t="str">
            <v>F1B004014</v>
          </cell>
          <cell r="C281" t="str">
            <v>Deddy Azwar</v>
          </cell>
          <cell r="D281" t="e">
            <v>#N/A</v>
          </cell>
          <cell r="E281" t="e">
            <v>#N/A</v>
          </cell>
        </row>
        <row r="282">
          <cell r="B282" t="str">
            <v>F1B004015</v>
          </cell>
          <cell r="C282" t="str">
            <v>Desak Made Dewi Putri</v>
          </cell>
          <cell r="D282" t="e">
            <v>#N/A</v>
          </cell>
          <cell r="E282" t="e">
            <v>#N/A</v>
          </cell>
        </row>
        <row r="283">
          <cell r="B283" t="str">
            <v>F1B004016</v>
          </cell>
          <cell r="C283" t="str">
            <v>Dimas Kurniansyah P</v>
          </cell>
          <cell r="D283" t="e">
            <v>#N/A</v>
          </cell>
          <cell r="E283" t="e">
            <v>#N/A</v>
          </cell>
        </row>
        <row r="284">
          <cell r="B284" t="str">
            <v>F1B004017</v>
          </cell>
          <cell r="C284" t="str">
            <v>Edy Jaswadi</v>
          </cell>
          <cell r="D284" t="e">
            <v>#N/A</v>
          </cell>
          <cell r="E284" t="e">
            <v>#N/A</v>
          </cell>
        </row>
        <row r="285">
          <cell r="B285" t="str">
            <v>F1B004018</v>
          </cell>
          <cell r="C285" t="str">
            <v>Ema Rizka Nurliana</v>
          </cell>
          <cell r="D285" t="e">
            <v>#N/A</v>
          </cell>
          <cell r="E285" t="e">
            <v>#N/A</v>
          </cell>
        </row>
        <row r="286">
          <cell r="B286" t="str">
            <v>F1B004019</v>
          </cell>
          <cell r="C286" t="str">
            <v>Faidlul Ilahi</v>
          </cell>
          <cell r="D286" t="e">
            <v>#N/A</v>
          </cell>
          <cell r="E286" t="e">
            <v>#N/A</v>
          </cell>
        </row>
        <row r="287">
          <cell r="B287" t="str">
            <v>F1B004020</v>
          </cell>
          <cell r="C287" t="str">
            <v>Fanandri Hafsari</v>
          </cell>
          <cell r="D287" t="e">
            <v>#N/A</v>
          </cell>
          <cell r="E287" t="e">
            <v>#N/A</v>
          </cell>
        </row>
        <row r="288">
          <cell r="B288" t="str">
            <v>F1B004021</v>
          </cell>
          <cell r="C288" t="str">
            <v>Fandi Adriano B</v>
          </cell>
          <cell r="D288" t="e">
            <v>#N/A</v>
          </cell>
          <cell r="E288" t="e">
            <v>#N/A</v>
          </cell>
        </row>
        <row r="289">
          <cell r="B289" t="str">
            <v>F1B004022</v>
          </cell>
          <cell r="C289" t="str">
            <v>Firman Kardiansyah</v>
          </cell>
          <cell r="D289" t="e">
            <v>#N/A</v>
          </cell>
          <cell r="E289" t="e">
            <v>#N/A</v>
          </cell>
        </row>
        <row r="290">
          <cell r="B290" t="str">
            <v>F1B004023</v>
          </cell>
          <cell r="C290" t="str">
            <v>Firmansyah</v>
          </cell>
          <cell r="D290" t="e">
            <v>#N/A</v>
          </cell>
          <cell r="E290" t="e">
            <v>#N/A</v>
          </cell>
        </row>
        <row r="291">
          <cell r="B291" t="str">
            <v>F1B004024</v>
          </cell>
          <cell r="C291" t="str">
            <v>Fitrah Nuramal</v>
          </cell>
          <cell r="D291" t="e">
            <v>#N/A</v>
          </cell>
          <cell r="E291" t="e">
            <v>#N/A</v>
          </cell>
        </row>
        <row r="292">
          <cell r="B292" t="str">
            <v>F1B004025</v>
          </cell>
          <cell r="C292" t="str">
            <v>Galich Indra W</v>
          </cell>
          <cell r="D292" t="e">
            <v>#N/A</v>
          </cell>
          <cell r="E292" t="e">
            <v>#N/A</v>
          </cell>
        </row>
        <row r="293">
          <cell r="B293" t="str">
            <v>F1B004026</v>
          </cell>
          <cell r="C293" t="str">
            <v>Gede Prathama S</v>
          </cell>
          <cell r="D293" t="e">
            <v>#N/A</v>
          </cell>
          <cell r="E293" t="e">
            <v>#N/A</v>
          </cell>
        </row>
        <row r="294">
          <cell r="B294" t="str">
            <v>F1B004027</v>
          </cell>
          <cell r="C294" t="str">
            <v>Halil Akhyar</v>
          </cell>
          <cell r="D294" t="e">
            <v>#N/A</v>
          </cell>
          <cell r="E294" t="e">
            <v>#N/A</v>
          </cell>
        </row>
        <row r="295">
          <cell r="B295" t="str">
            <v>F1B004028</v>
          </cell>
          <cell r="C295" t="str">
            <v>Hendra Febriawan</v>
          </cell>
          <cell r="D295" t="e">
            <v>#N/A</v>
          </cell>
          <cell r="E295" t="e">
            <v>#N/A</v>
          </cell>
        </row>
        <row r="296">
          <cell r="B296" t="str">
            <v>F1B004029</v>
          </cell>
          <cell r="C296" t="str">
            <v>Hery Teguh Setiawan</v>
          </cell>
          <cell r="D296" t="e">
            <v>#N/A</v>
          </cell>
          <cell r="E296" t="e">
            <v>#N/A</v>
          </cell>
        </row>
        <row r="297">
          <cell r="B297" t="str">
            <v>F1B004030</v>
          </cell>
          <cell r="C297" t="str">
            <v>Heri Adi Wijaya K</v>
          </cell>
          <cell r="D297" t="e">
            <v>#N/A</v>
          </cell>
          <cell r="E297" t="e">
            <v>#N/A</v>
          </cell>
        </row>
        <row r="298">
          <cell r="B298" t="str">
            <v>F1B004031</v>
          </cell>
          <cell r="C298" t="str">
            <v>Husnul Chotimah</v>
          </cell>
          <cell r="D298" t="e">
            <v>#N/A</v>
          </cell>
          <cell r="E298" t="e">
            <v>#N/A</v>
          </cell>
        </row>
        <row r="299">
          <cell r="B299" t="str">
            <v>F1B004032</v>
          </cell>
          <cell r="C299" t="str">
            <v>I Gde Aditya P S</v>
          </cell>
          <cell r="D299" t="e">
            <v>#N/A</v>
          </cell>
          <cell r="E299" t="e">
            <v>#N/A</v>
          </cell>
        </row>
        <row r="300">
          <cell r="B300" t="str">
            <v>F1B004033</v>
          </cell>
          <cell r="C300" t="str">
            <v>I Gst Bgs Hary S K</v>
          </cell>
          <cell r="D300" t="e">
            <v>#N/A</v>
          </cell>
          <cell r="E300" t="e">
            <v>#N/A</v>
          </cell>
        </row>
        <row r="301">
          <cell r="B301" t="str">
            <v>F1B004034</v>
          </cell>
          <cell r="C301" t="str">
            <v>I Km Gd Sutrisna P</v>
          </cell>
          <cell r="D301" t="e">
            <v>#N/A</v>
          </cell>
          <cell r="E301" t="e">
            <v>#N/A</v>
          </cell>
        </row>
        <row r="302">
          <cell r="B302" t="str">
            <v>F1B004035</v>
          </cell>
          <cell r="C302" t="str">
            <v>I Made Oka Suwartana</v>
          </cell>
          <cell r="D302" t="e">
            <v>#N/A</v>
          </cell>
          <cell r="E302" t="e">
            <v>#N/A</v>
          </cell>
        </row>
        <row r="303">
          <cell r="B303" t="str">
            <v>F1B004036</v>
          </cell>
          <cell r="C303" t="str">
            <v>I Made Surya Mulyanto</v>
          </cell>
          <cell r="D303" t="e">
            <v>#N/A</v>
          </cell>
          <cell r="E303" t="e">
            <v>#N/A</v>
          </cell>
        </row>
        <row r="304">
          <cell r="B304" t="str">
            <v>F1B004037</v>
          </cell>
          <cell r="C304" t="str">
            <v>Ibnu Solihin</v>
          </cell>
          <cell r="D304" t="e">
            <v>#N/A</v>
          </cell>
          <cell r="E304" t="e">
            <v>#N/A</v>
          </cell>
        </row>
        <row r="305">
          <cell r="B305" t="str">
            <v>F1B004038</v>
          </cell>
          <cell r="C305" t="str">
            <v>Intan Sri Rusianita</v>
          </cell>
          <cell r="D305" t="e">
            <v>#N/A</v>
          </cell>
          <cell r="E305" t="e">
            <v>#N/A</v>
          </cell>
        </row>
        <row r="306">
          <cell r="B306" t="str">
            <v>F1B004039</v>
          </cell>
          <cell r="C306" t="str">
            <v>Irwansyah</v>
          </cell>
          <cell r="D306" t="e">
            <v>#N/A</v>
          </cell>
          <cell r="E306" t="e">
            <v>#N/A</v>
          </cell>
        </row>
        <row r="307">
          <cell r="B307" t="str">
            <v>F1B004040</v>
          </cell>
          <cell r="C307" t="str">
            <v>Ismi Isti Wahida Isya</v>
          </cell>
          <cell r="D307" t="e">
            <v>#N/A</v>
          </cell>
          <cell r="E307" t="e">
            <v>#N/A</v>
          </cell>
        </row>
        <row r="308">
          <cell r="B308" t="str">
            <v>F1B004041</v>
          </cell>
          <cell r="C308" t="str">
            <v>Jery Agus Pratama</v>
          </cell>
          <cell r="D308" t="e">
            <v>#N/A</v>
          </cell>
          <cell r="E308" t="e">
            <v>#N/A</v>
          </cell>
        </row>
        <row r="309">
          <cell r="B309" t="str">
            <v>F1B004042</v>
          </cell>
          <cell r="C309" t="str">
            <v>Khairil Ansyori</v>
          </cell>
          <cell r="D309" t="e">
            <v>#N/A</v>
          </cell>
          <cell r="E309" t="e">
            <v>#N/A</v>
          </cell>
        </row>
        <row r="310">
          <cell r="B310" t="str">
            <v>F1B004043</v>
          </cell>
          <cell r="C310" t="str">
            <v>Kusuma Wijaya</v>
          </cell>
          <cell r="D310" t="e">
            <v>#N/A</v>
          </cell>
          <cell r="E310" t="e">
            <v>#N/A</v>
          </cell>
        </row>
        <row r="311">
          <cell r="B311" t="str">
            <v>F1B004044</v>
          </cell>
          <cell r="C311" t="str">
            <v>Lalu Budi Sahibul Azmi</v>
          </cell>
          <cell r="D311" t="e">
            <v>#N/A</v>
          </cell>
          <cell r="E311" t="e">
            <v>#N/A</v>
          </cell>
        </row>
        <row r="312">
          <cell r="B312" t="str">
            <v>F1B004045</v>
          </cell>
          <cell r="C312" t="str">
            <v>Lalu Irzan Suhari</v>
          </cell>
          <cell r="D312" t="e">
            <v>#N/A</v>
          </cell>
          <cell r="E312" t="e">
            <v>#N/A</v>
          </cell>
        </row>
        <row r="313">
          <cell r="B313" t="str">
            <v>F1B004046</v>
          </cell>
          <cell r="C313" t="str">
            <v>Lalu M. Zahirudin</v>
          </cell>
          <cell r="D313" t="e">
            <v>#N/A</v>
          </cell>
          <cell r="E313" t="e">
            <v>#N/A</v>
          </cell>
        </row>
        <row r="314">
          <cell r="B314" t="str">
            <v>F1B004047</v>
          </cell>
          <cell r="C314" t="str">
            <v>Lalu Moh. Rusli</v>
          </cell>
          <cell r="D314" t="e">
            <v>#N/A</v>
          </cell>
          <cell r="E314" t="e">
            <v>#N/A</v>
          </cell>
        </row>
        <row r="315">
          <cell r="B315" t="str">
            <v>F1B004048</v>
          </cell>
          <cell r="C315" t="str">
            <v>M. Arfian Hasan</v>
          </cell>
          <cell r="D315" t="e">
            <v>#N/A</v>
          </cell>
          <cell r="E315" t="e">
            <v>#N/A</v>
          </cell>
        </row>
        <row r="316">
          <cell r="B316" t="str">
            <v>F1B004049</v>
          </cell>
          <cell r="C316" t="str">
            <v>M. Januar Rosyihandi</v>
          </cell>
          <cell r="D316" t="e">
            <v>#N/A</v>
          </cell>
          <cell r="E316" t="e">
            <v>#N/A</v>
          </cell>
        </row>
        <row r="317">
          <cell r="B317" t="str">
            <v>F1B004050</v>
          </cell>
          <cell r="C317" t="str">
            <v>M. Raihanun Nasariah</v>
          </cell>
          <cell r="D317" t="e">
            <v>#N/A</v>
          </cell>
          <cell r="E317" t="e">
            <v>#N/A</v>
          </cell>
        </row>
        <row r="318">
          <cell r="B318" t="str">
            <v>F1B004051</v>
          </cell>
          <cell r="C318" t="str">
            <v>Mahayadi</v>
          </cell>
          <cell r="D318" t="e">
            <v>#N/A</v>
          </cell>
          <cell r="E318" t="e">
            <v>#N/A</v>
          </cell>
        </row>
        <row r="319">
          <cell r="B319" t="str">
            <v>F1B004052</v>
          </cell>
          <cell r="C319" t="str">
            <v>Mellinda Astria</v>
          </cell>
          <cell r="D319" t="e">
            <v>#N/A</v>
          </cell>
          <cell r="E319" t="e">
            <v>#N/A</v>
          </cell>
        </row>
        <row r="320">
          <cell r="B320" t="str">
            <v>F1B004053</v>
          </cell>
          <cell r="C320" t="str">
            <v>Muh. Abubakar Sidik</v>
          </cell>
          <cell r="D320" t="e">
            <v>#N/A</v>
          </cell>
          <cell r="E320" t="e">
            <v>#N/A</v>
          </cell>
        </row>
        <row r="321">
          <cell r="B321" t="str">
            <v>F1B004054</v>
          </cell>
          <cell r="C321" t="str">
            <v>Muh. Khaironi</v>
          </cell>
          <cell r="D321" t="e">
            <v>#N/A</v>
          </cell>
          <cell r="E321" t="e">
            <v>#N/A</v>
          </cell>
        </row>
        <row r="322">
          <cell r="B322" t="str">
            <v>F1B004055</v>
          </cell>
          <cell r="C322" t="str">
            <v>Muhamad Rangga</v>
          </cell>
          <cell r="D322" t="e">
            <v>#N/A</v>
          </cell>
          <cell r="E322" t="e">
            <v>#N/A</v>
          </cell>
        </row>
        <row r="323">
          <cell r="B323" t="str">
            <v>F1B004056</v>
          </cell>
          <cell r="C323" t="str">
            <v>Muhammad Yani Efendi</v>
          </cell>
          <cell r="D323" t="e">
            <v>#N/A</v>
          </cell>
          <cell r="E323" t="e">
            <v>#N/A</v>
          </cell>
        </row>
        <row r="324">
          <cell r="B324" t="str">
            <v>F1B004057</v>
          </cell>
          <cell r="C324" t="str">
            <v>Ni Kadek Esti Oktami</v>
          </cell>
          <cell r="D324" t="e">
            <v>#N/A</v>
          </cell>
          <cell r="E324" t="e">
            <v>#N/A</v>
          </cell>
        </row>
        <row r="325">
          <cell r="B325" t="str">
            <v>F1B004058</v>
          </cell>
          <cell r="C325" t="str">
            <v>Ni Luh Sudesni</v>
          </cell>
          <cell r="D325" t="e">
            <v>#N/A</v>
          </cell>
          <cell r="E325" t="e">
            <v>#N/A</v>
          </cell>
        </row>
        <row r="326">
          <cell r="B326" t="str">
            <v>F1B004059</v>
          </cell>
          <cell r="C326" t="str">
            <v>Nila Wati Prawiroos</v>
          </cell>
          <cell r="D326" t="e">
            <v>#N/A</v>
          </cell>
          <cell r="E326" t="e">
            <v>#N/A</v>
          </cell>
        </row>
        <row r="327">
          <cell r="B327" t="str">
            <v>F1B004060</v>
          </cell>
          <cell r="C327" t="str">
            <v>Nurhidayanti</v>
          </cell>
          <cell r="D327" t="e">
            <v>#N/A</v>
          </cell>
          <cell r="E327" t="e">
            <v>#N/A</v>
          </cell>
        </row>
        <row r="328">
          <cell r="B328" t="str">
            <v>F1B004061</v>
          </cell>
          <cell r="C328" t="str">
            <v>Oemar Syarif</v>
          </cell>
          <cell r="D328" t="e">
            <v>#N/A</v>
          </cell>
          <cell r="E328" t="e">
            <v>#N/A</v>
          </cell>
        </row>
        <row r="329">
          <cell r="B329" t="str">
            <v>F1B004062</v>
          </cell>
          <cell r="C329" t="str">
            <v>Oky Nurahim Wahyudi</v>
          </cell>
          <cell r="D329" t="e">
            <v>#N/A</v>
          </cell>
          <cell r="E329" t="e">
            <v>#N/A</v>
          </cell>
        </row>
        <row r="330">
          <cell r="B330" t="str">
            <v>F1B004063</v>
          </cell>
          <cell r="C330" t="str">
            <v>Prasetyadiguna</v>
          </cell>
          <cell r="D330" t="e">
            <v>#N/A</v>
          </cell>
          <cell r="E330" t="e">
            <v>#N/A</v>
          </cell>
        </row>
        <row r="331">
          <cell r="B331" t="str">
            <v>F1B004064</v>
          </cell>
          <cell r="C331" t="str">
            <v>Raehani</v>
          </cell>
          <cell r="D331" t="e">
            <v>#N/A</v>
          </cell>
          <cell r="E331" t="e">
            <v>#N/A</v>
          </cell>
        </row>
        <row r="332">
          <cell r="B332" t="str">
            <v>F1B004065</v>
          </cell>
          <cell r="C332" t="str">
            <v>Rahmat Setiawan</v>
          </cell>
          <cell r="D332" t="e">
            <v>#N/A</v>
          </cell>
          <cell r="E332" t="e">
            <v>#N/A</v>
          </cell>
        </row>
        <row r="333">
          <cell r="B333" t="str">
            <v>F1B004066</v>
          </cell>
          <cell r="C333" t="str">
            <v>Ririn Wismayanti</v>
          </cell>
          <cell r="D333" t="e">
            <v>#N/A</v>
          </cell>
          <cell r="E333" t="e">
            <v>#N/A</v>
          </cell>
        </row>
        <row r="334">
          <cell r="B334" t="str">
            <v>F1B004067</v>
          </cell>
          <cell r="C334" t="str">
            <v>Rodia Akbar</v>
          </cell>
          <cell r="D334" t="e">
            <v>#N/A</v>
          </cell>
          <cell r="E334" t="e">
            <v>#N/A</v>
          </cell>
        </row>
        <row r="335">
          <cell r="B335" t="str">
            <v>F1B004068</v>
          </cell>
          <cell r="C335" t="str">
            <v>Rosita Wahyuningsih</v>
          </cell>
          <cell r="D335" t="e">
            <v>#N/A</v>
          </cell>
          <cell r="E335" t="e">
            <v>#N/A</v>
          </cell>
        </row>
        <row r="336">
          <cell r="B336" t="str">
            <v>F1B004069</v>
          </cell>
          <cell r="C336" t="str">
            <v>S Fathillah</v>
          </cell>
          <cell r="D336" t="e">
            <v>#N/A</v>
          </cell>
          <cell r="E336" t="e">
            <v>#N/A</v>
          </cell>
        </row>
        <row r="337">
          <cell r="B337" t="str">
            <v>F1B004070</v>
          </cell>
          <cell r="C337" t="str">
            <v>Satria Utama</v>
          </cell>
          <cell r="D337" t="e">
            <v>#N/A</v>
          </cell>
          <cell r="E337" t="e">
            <v>#N/A</v>
          </cell>
        </row>
        <row r="338">
          <cell r="B338" t="str">
            <v>F1B004071</v>
          </cell>
          <cell r="C338" t="str">
            <v>Sri Nugroho Atmojo</v>
          </cell>
          <cell r="D338" t="e">
            <v>#N/A</v>
          </cell>
          <cell r="E338" t="e">
            <v>#N/A</v>
          </cell>
        </row>
        <row r="339">
          <cell r="B339" t="str">
            <v>F1B004072</v>
          </cell>
          <cell r="C339" t="str">
            <v>Suhaidi</v>
          </cell>
          <cell r="D339" t="e">
            <v>#N/A</v>
          </cell>
          <cell r="E339" t="e">
            <v>#N/A</v>
          </cell>
        </row>
        <row r="340">
          <cell r="B340" t="str">
            <v>F1B004073</v>
          </cell>
          <cell r="C340" t="str">
            <v>Supriadi</v>
          </cell>
          <cell r="D340" t="e">
            <v>#N/A</v>
          </cell>
          <cell r="E340" t="e">
            <v>#N/A</v>
          </cell>
        </row>
        <row r="341">
          <cell r="B341" t="str">
            <v>F1B004074</v>
          </cell>
          <cell r="C341" t="str">
            <v>Suriah Ardhiana</v>
          </cell>
          <cell r="D341" t="e">
            <v>#N/A</v>
          </cell>
          <cell r="E341" t="e">
            <v>#N/A</v>
          </cell>
        </row>
        <row r="342">
          <cell r="B342" t="str">
            <v>F1B004075</v>
          </cell>
          <cell r="C342" t="str">
            <v>Syafrullah</v>
          </cell>
          <cell r="D342" t="e">
            <v>#N/A</v>
          </cell>
          <cell r="E342" t="e">
            <v>#N/A</v>
          </cell>
        </row>
        <row r="343">
          <cell r="B343" t="str">
            <v>F1B004076</v>
          </cell>
          <cell r="C343" t="str">
            <v>Taufikurahman</v>
          </cell>
          <cell r="D343" t="e">
            <v>#N/A</v>
          </cell>
          <cell r="E343" t="e">
            <v>#N/A</v>
          </cell>
        </row>
        <row r="344">
          <cell r="B344" t="str">
            <v>F1B004077</v>
          </cell>
          <cell r="C344" t="str">
            <v>Taufiqqurrahman</v>
          </cell>
          <cell r="D344" t="e">
            <v>#N/A</v>
          </cell>
          <cell r="E344" t="e">
            <v>#N/A</v>
          </cell>
        </row>
        <row r="345">
          <cell r="B345" t="str">
            <v>F1B004078</v>
          </cell>
          <cell r="C345" t="str">
            <v>Ummu Nur Imamah</v>
          </cell>
          <cell r="D345" t="e">
            <v>#N/A</v>
          </cell>
          <cell r="E345" t="e">
            <v>#N/A</v>
          </cell>
        </row>
        <row r="346">
          <cell r="B346" t="str">
            <v>F1B004079</v>
          </cell>
          <cell r="C346" t="str">
            <v>Vivin Dwi Agustin</v>
          </cell>
          <cell r="D346" t="e">
            <v>#N/A</v>
          </cell>
          <cell r="E346" t="e">
            <v>#N/A</v>
          </cell>
        </row>
        <row r="347">
          <cell r="B347" t="str">
            <v>F1B004080</v>
          </cell>
          <cell r="C347" t="str">
            <v>Wahyu Ramadhan</v>
          </cell>
          <cell r="D347" t="e">
            <v>#N/A</v>
          </cell>
          <cell r="E347" t="e">
            <v>#N/A</v>
          </cell>
        </row>
        <row r="348">
          <cell r="B348" t="str">
            <v>F1B004081</v>
          </cell>
          <cell r="C348" t="str">
            <v>Wersan Agus Saputra</v>
          </cell>
          <cell r="D348" t="e">
            <v>#N/A</v>
          </cell>
          <cell r="E348" t="e">
            <v>#N/A</v>
          </cell>
        </row>
        <row r="349">
          <cell r="B349" t="str">
            <v>F1B004082</v>
          </cell>
          <cell r="C349" t="str">
            <v>Wiro Jaswandi Maharja</v>
          </cell>
          <cell r="D349" t="e">
            <v>#N/A</v>
          </cell>
          <cell r="E349" t="e">
            <v>#N/A</v>
          </cell>
        </row>
        <row r="350">
          <cell r="B350" t="str">
            <v>F1B004083</v>
          </cell>
          <cell r="C350" t="str">
            <v>Wisnu Widianto Permadi</v>
          </cell>
          <cell r="D350" t="e">
            <v>#N/A</v>
          </cell>
          <cell r="E350" t="e">
            <v>#N/A</v>
          </cell>
        </row>
        <row r="351">
          <cell r="B351" t="str">
            <v>F1B004084</v>
          </cell>
          <cell r="C351" t="str">
            <v>Wiwied Putra Perdana</v>
          </cell>
          <cell r="D351" t="e">
            <v>#N/A</v>
          </cell>
          <cell r="E351" t="e">
            <v>#N/A</v>
          </cell>
        </row>
        <row r="352">
          <cell r="B352" t="str">
            <v>F1B004085</v>
          </cell>
          <cell r="C352" t="str">
            <v>Yuliana Handayani</v>
          </cell>
          <cell r="D352" t="e">
            <v>#N/A</v>
          </cell>
          <cell r="E352" t="e">
            <v>#N/A</v>
          </cell>
        </row>
        <row r="353">
          <cell r="B353" t="str">
            <v>F1B005001</v>
          </cell>
          <cell r="C353" t="str">
            <v>Abi Abdul Sadi</v>
          </cell>
          <cell r="D353" t="e">
            <v>#N/A</v>
          </cell>
          <cell r="E353" t="e">
            <v>#N/A</v>
          </cell>
        </row>
        <row r="354">
          <cell r="B354" t="str">
            <v>F1B005002</v>
          </cell>
          <cell r="C354" t="str">
            <v>Aditya Putra</v>
          </cell>
          <cell r="D354" t="e">
            <v>#N/A</v>
          </cell>
          <cell r="E354" t="e">
            <v>#N/A</v>
          </cell>
        </row>
        <row r="355">
          <cell r="B355" t="str">
            <v>F1B005003</v>
          </cell>
          <cell r="C355" t="str">
            <v>Agra Ananggadipa</v>
          </cell>
          <cell r="D355" t="e">
            <v>#N/A</v>
          </cell>
          <cell r="E355" t="e">
            <v>#N/A</v>
          </cell>
        </row>
        <row r="356">
          <cell r="B356" t="str">
            <v>F1B005004</v>
          </cell>
          <cell r="C356" t="str">
            <v>Akbar Satryantho</v>
          </cell>
          <cell r="D356" t="e">
            <v>#N/A</v>
          </cell>
          <cell r="E356" t="e">
            <v>#N/A</v>
          </cell>
        </row>
        <row r="357">
          <cell r="B357" t="str">
            <v>F1B005005</v>
          </cell>
          <cell r="C357" t="str">
            <v>Alpan Hadi</v>
          </cell>
          <cell r="D357" t="e">
            <v>#N/A</v>
          </cell>
          <cell r="E357" t="e">
            <v>#N/A</v>
          </cell>
        </row>
        <row r="358">
          <cell r="B358" t="str">
            <v>F1B005006</v>
          </cell>
          <cell r="C358" t="str">
            <v>Andri Irfan</v>
          </cell>
          <cell r="D358" t="e">
            <v>#N/A</v>
          </cell>
          <cell r="E358" t="e">
            <v>#N/A</v>
          </cell>
        </row>
        <row r="359">
          <cell r="B359" t="str">
            <v>F1B005007</v>
          </cell>
          <cell r="C359" t="str">
            <v>Ari Dahfid</v>
          </cell>
          <cell r="D359" t="e">
            <v>#N/A</v>
          </cell>
          <cell r="E359" t="e">
            <v>#N/A</v>
          </cell>
        </row>
        <row r="360">
          <cell r="B360" t="str">
            <v>F1B005008</v>
          </cell>
          <cell r="C360" t="str">
            <v>Azhari Hasbi</v>
          </cell>
          <cell r="D360" t="e">
            <v>#N/A</v>
          </cell>
          <cell r="E360" t="e">
            <v>#N/A</v>
          </cell>
        </row>
        <row r="361">
          <cell r="B361" t="str">
            <v>F1B005009</v>
          </cell>
          <cell r="C361" t="str">
            <v>Baiq Atika Pratiwi Listiani</v>
          </cell>
          <cell r="D361" t="e">
            <v>#N/A</v>
          </cell>
          <cell r="E361" t="e">
            <v>#N/A</v>
          </cell>
        </row>
        <row r="362">
          <cell r="B362" t="str">
            <v>F1B005010</v>
          </cell>
          <cell r="C362" t="str">
            <v>Dea Nur Asri</v>
          </cell>
          <cell r="D362" t="e">
            <v>#N/A</v>
          </cell>
          <cell r="E362" t="e">
            <v>#N/A</v>
          </cell>
        </row>
        <row r="363">
          <cell r="B363" t="str">
            <v>F1B005011</v>
          </cell>
          <cell r="C363" t="str">
            <v>Dedek Hudayana</v>
          </cell>
          <cell r="D363" t="e">
            <v>#N/A</v>
          </cell>
          <cell r="E363" t="e">
            <v>#N/A</v>
          </cell>
        </row>
        <row r="364">
          <cell r="B364" t="str">
            <v>F1B005012</v>
          </cell>
          <cell r="C364" t="str">
            <v>Dewa Putu Puspa</v>
          </cell>
          <cell r="D364" t="e">
            <v>#N/A</v>
          </cell>
          <cell r="E364" t="e">
            <v>#N/A</v>
          </cell>
        </row>
        <row r="365">
          <cell r="B365" t="str">
            <v>F1B005013</v>
          </cell>
          <cell r="C365" t="str">
            <v>Donny Adithia</v>
          </cell>
          <cell r="D365" t="e">
            <v>#N/A</v>
          </cell>
          <cell r="E365" t="e">
            <v>#N/A</v>
          </cell>
        </row>
        <row r="366">
          <cell r="B366" t="str">
            <v>F1B005014</v>
          </cell>
          <cell r="C366" t="str">
            <v>Elis Baiduri</v>
          </cell>
          <cell r="D366" t="e">
            <v>#N/A</v>
          </cell>
          <cell r="E366" t="e">
            <v>#N/A</v>
          </cell>
        </row>
        <row r="367">
          <cell r="B367" t="str">
            <v>F1B005015</v>
          </cell>
          <cell r="C367" t="str">
            <v>Erika Fithriaty</v>
          </cell>
          <cell r="D367" t="e">
            <v>#N/A</v>
          </cell>
          <cell r="E367" t="e">
            <v>#N/A</v>
          </cell>
        </row>
        <row r="368">
          <cell r="B368" t="str">
            <v>F1B005016</v>
          </cell>
          <cell r="C368" t="str">
            <v>Faisaludin</v>
          </cell>
          <cell r="D368" t="e">
            <v>#N/A</v>
          </cell>
          <cell r="E368" t="e">
            <v>#N/A</v>
          </cell>
        </row>
        <row r="369">
          <cell r="B369" t="str">
            <v>F1B005017</v>
          </cell>
          <cell r="C369" t="str">
            <v>Fithra Mubarak</v>
          </cell>
          <cell r="D369" t="e">
            <v>#N/A</v>
          </cell>
          <cell r="E369" t="e">
            <v>#N/A</v>
          </cell>
        </row>
        <row r="370">
          <cell r="B370" t="str">
            <v>F1B005018</v>
          </cell>
          <cell r="C370" t="str">
            <v>Fitria Husniayati</v>
          </cell>
          <cell r="D370" t="e">
            <v>#N/A</v>
          </cell>
          <cell r="E370" t="e">
            <v>#N/A</v>
          </cell>
        </row>
        <row r="371">
          <cell r="B371" t="str">
            <v>F1B005019</v>
          </cell>
          <cell r="C371" t="str">
            <v>Fredi Tri Winoto</v>
          </cell>
          <cell r="D371" t="e">
            <v>#N/A</v>
          </cell>
          <cell r="E371" t="e">
            <v>#N/A</v>
          </cell>
        </row>
        <row r="372">
          <cell r="B372" t="str">
            <v>F1B005020</v>
          </cell>
          <cell r="C372" t="str">
            <v>Fuad Fauzi Choiruman</v>
          </cell>
          <cell r="D372" t="e">
            <v>#N/A</v>
          </cell>
          <cell r="E372" t="e">
            <v>#N/A</v>
          </cell>
        </row>
        <row r="373">
          <cell r="B373" t="str">
            <v>F1B005021</v>
          </cell>
          <cell r="C373" t="str">
            <v>Hardhika Tusan S</v>
          </cell>
          <cell r="D373" t="e">
            <v>#N/A</v>
          </cell>
          <cell r="E373" t="e">
            <v>#N/A</v>
          </cell>
        </row>
        <row r="374">
          <cell r="B374" t="str">
            <v>F1B005022</v>
          </cell>
          <cell r="C374" t="str">
            <v>Harunurrasyid</v>
          </cell>
          <cell r="D374" t="e">
            <v>#N/A</v>
          </cell>
          <cell r="E374" t="e">
            <v>#N/A</v>
          </cell>
        </row>
        <row r="375">
          <cell r="B375" t="str">
            <v>F1B005023</v>
          </cell>
          <cell r="C375" t="str">
            <v>Humam Balya</v>
          </cell>
          <cell r="D375" t="e">
            <v>#N/A</v>
          </cell>
          <cell r="E375" t="e">
            <v>#N/A</v>
          </cell>
        </row>
        <row r="376">
          <cell r="B376" t="str">
            <v>F1B005024</v>
          </cell>
          <cell r="C376" t="str">
            <v>I Dewa Made Ady Indrawan</v>
          </cell>
          <cell r="D376" t="e">
            <v>#N/A</v>
          </cell>
          <cell r="E376" t="e">
            <v>#N/A</v>
          </cell>
        </row>
        <row r="377">
          <cell r="B377" t="str">
            <v>F1B005025</v>
          </cell>
          <cell r="C377" t="str">
            <v>I Gde Eka Adnyana</v>
          </cell>
          <cell r="D377" t="e">
            <v>#N/A</v>
          </cell>
          <cell r="E377" t="e">
            <v>#N/A</v>
          </cell>
        </row>
        <row r="378">
          <cell r="B378" t="str">
            <v>F1B005026</v>
          </cell>
          <cell r="C378" t="str">
            <v>I Gde Nike W</v>
          </cell>
          <cell r="D378" t="e">
            <v>#N/A</v>
          </cell>
          <cell r="E378" t="e">
            <v>#N/A</v>
          </cell>
        </row>
        <row r="379">
          <cell r="B379" t="str">
            <v>F1B005027</v>
          </cell>
          <cell r="C379" t="str">
            <v>I Komang Agus S A P</v>
          </cell>
          <cell r="D379" t="e">
            <v>#N/A</v>
          </cell>
          <cell r="E379" t="e">
            <v>#N/A</v>
          </cell>
        </row>
        <row r="380">
          <cell r="B380" t="str">
            <v>F1B005028</v>
          </cell>
          <cell r="C380" t="str">
            <v>I Made Rakendra W</v>
          </cell>
          <cell r="D380" t="e">
            <v>#N/A</v>
          </cell>
          <cell r="E380" t="e">
            <v>#N/A</v>
          </cell>
        </row>
        <row r="381">
          <cell r="B381" t="str">
            <v>F1B005029</v>
          </cell>
          <cell r="C381" t="str">
            <v>I Nengah Sumartha Widya</v>
          </cell>
          <cell r="D381" t="e">
            <v>#N/A</v>
          </cell>
          <cell r="E381" t="e">
            <v>#N/A</v>
          </cell>
        </row>
        <row r="382">
          <cell r="B382" t="str">
            <v>F1B005030</v>
          </cell>
          <cell r="C382" t="str">
            <v>I Putu Raka Osiana</v>
          </cell>
          <cell r="D382" t="e">
            <v>#N/A</v>
          </cell>
          <cell r="E382" t="e">
            <v>#N/A</v>
          </cell>
        </row>
        <row r="383">
          <cell r="B383" t="str">
            <v>F1B005031</v>
          </cell>
          <cell r="C383" t="str">
            <v>Ida Ayu Sutrisni</v>
          </cell>
          <cell r="D383" t="e">
            <v>#N/A</v>
          </cell>
          <cell r="E383" t="e">
            <v>#N/A</v>
          </cell>
        </row>
        <row r="384">
          <cell r="B384" t="str">
            <v>F1B005032</v>
          </cell>
          <cell r="C384" t="str">
            <v>Indah Ismaidah</v>
          </cell>
          <cell r="D384" t="e">
            <v>#N/A</v>
          </cell>
          <cell r="E384" t="e">
            <v>#N/A</v>
          </cell>
        </row>
        <row r="385">
          <cell r="B385" t="str">
            <v>F1B005033</v>
          </cell>
          <cell r="C385" t="str">
            <v>Kamarudin</v>
          </cell>
          <cell r="D385" t="e">
            <v>#N/A</v>
          </cell>
          <cell r="E385" t="e">
            <v>#N/A</v>
          </cell>
        </row>
        <row r="386">
          <cell r="B386" t="str">
            <v>F1B005034</v>
          </cell>
          <cell r="C386" t="str">
            <v>Khobeb Suroyo</v>
          </cell>
          <cell r="D386" t="e">
            <v>#N/A</v>
          </cell>
          <cell r="E386" t="e">
            <v>#N/A</v>
          </cell>
        </row>
        <row r="387">
          <cell r="B387" t="str">
            <v>F1B005035</v>
          </cell>
          <cell r="C387" t="str">
            <v>Khomaini</v>
          </cell>
          <cell r="D387" t="e">
            <v>#N/A</v>
          </cell>
          <cell r="E387" t="e">
            <v>#N/A</v>
          </cell>
        </row>
        <row r="388">
          <cell r="B388" t="str">
            <v>F1B005036</v>
          </cell>
          <cell r="C388" t="str">
            <v>Komari Yuli A</v>
          </cell>
          <cell r="D388" t="e">
            <v>#N/A</v>
          </cell>
          <cell r="E388" t="e">
            <v>#N/A</v>
          </cell>
        </row>
        <row r="389">
          <cell r="B389" t="str">
            <v>F1B005037</v>
          </cell>
          <cell r="C389" t="str">
            <v>L. Habibi Asmarakandi</v>
          </cell>
          <cell r="D389" t="e">
            <v>#N/A</v>
          </cell>
          <cell r="E389" t="e">
            <v>#N/A</v>
          </cell>
        </row>
        <row r="390">
          <cell r="B390" t="str">
            <v>F1B005038</v>
          </cell>
          <cell r="C390" t="str">
            <v>Lalu Arwan Darmajaya</v>
          </cell>
          <cell r="D390" t="e">
            <v>#N/A</v>
          </cell>
          <cell r="E390" t="e">
            <v>#N/A</v>
          </cell>
        </row>
        <row r="391">
          <cell r="B391" t="str">
            <v>F1B005039</v>
          </cell>
          <cell r="C391" t="str">
            <v>Lalu Betara Padmayuda</v>
          </cell>
          <cell r="D391" t="e">
            <v>#N/A</v>
          </cell>
          <cell r="E391" t="e">
            <v>#N/A</v>
          </cell>
        </row>
        <row r="392">
          <cell r="B392" t="str">
            <v>F1B005040</v>
          </cell>
          <cell r="C392" t="str">
            <v>Lalu Darma Kusuma</v>
          </cell>
          <cell r="D392" t="e">
            <v>#N/A</v>
          </cell>
          <cell r="E392" t="e">
            <v>#N/A</v>
          </cell>
        </row>
        <row r="393">
          <cell r="B393" t="str">
            <v>F1B005041</v>
          </cell>
          <cell r="C393" t="str">
            <v>M. Khaidir Maulana</v>
          </cell>
          <cell r="D393" t="e">
            <v>#N/A</v>
          </cell>
          <cell r="E393" t="e">
            <v>#N/A</v>
          </cell>
        </row>
        <row r="394">
          <cell r="B394" t="str">
            <v>F1B005042</v>
          </cell>
          <cell r="C394" t="str">
            <v>M. Tunggur Suryawan</v>
          </cell>
          <cell r="D394" t="e">
            <v>#N/A</v>
          </cell>
          <cell r="E394" t="e">
            <v>#N/A</v>
          </cell>
        </row>
        <row r="395">
          <cell r="B395" t="str">
            <v>F1B005043</v>
          </cell>
          <cell r="C395" t="str">
            <v>M. Syukran Endriawan</v>
          </cell>
          <cell r="D395" t="e">
            <v>#N/A</v>
          </cell>
          <cell r="E395" t="e">
            <v>#N/A</v>
          </cell>
        </row>
        <row r="396">
          <cell r="B396" t="str">
            <v>F1B005044</v>
          </cell>
          <cell r="C396" t="str">
            <v>M. Takdir Akbari Putra</v>
          </cell>
          <cell r="D396" t="e">
            <v>#N/A</v>
          </cell>
          <cell r="E396" t="e">
            <v>#N/A</v>
          </cell>
        </row>
        <row r="397">
          <cell r="B397" t="str">
            <v>F1B005045</v>
          </cell>
          <cell r="C397" t="str">
            <v>Mira Melinda</v>
          </cell>
          <cell r="D397" t="e">
            <v>#N/A</v>
          </cell>
          <cell r="E397" t="e">
            <v>#N/A</v>
          </cell>
        </row>
        <row r="398">
          <cell r="B398" t="str">
            <v>F1B005046</v>
          </cell>
          <cell r="C398" t="str">
            <v>Moh. Fazrin</v>
          </cell>
          <cell r="D398" t="e">
            <v>#N/A</v>
          </cell>
          <cell r="E398" t="e">
            <v>#N/A</v>
          </cell>
        </row>
        <row r="399">
          <cell r="B399" t="str">
            <v>F1B005047</v>
          </cell>
          <cell r="C399" t="str">
            <v>Moh. Hery Y</v>
          </cell>
          <cell r="D399" t="e">
            <v>#N/A</v>
          </cell>
          <cell r="E399" t="e">
            <v>#N/A</v>
          </cell>
        </row>
        <row r="400">
          <cell r="B400" t="str">
            <v>F1B005048</v>
          </cell>
          <cell r="C400" t="str">
            <v>Muh. Azhari Zulfani</v>
          </cell>
          <cell r="D400" t="e">
            <v>#N/A</v>
          </cell>
          <cell r="E400" t="e">
            <v>#N/A</v>
          </cell>
        </row>
        <row r="401">
          <cell r="B401" t="str">
            <v>F1B005049</v>
          </cell>
          <cell r="C401" t="str">
            <v>Muhammad Nuryadin Bs</v>
          </cell>
          <cell r="D401" t="e">
            <v>#N/A</v>
          </cell>
          <cell r="E401" t="e">
            <v>#N/A</v>
          </cell>
        </row>
        <row r="402">
          <cell r="B402" t="str">
            <v>F1B005050</v>
          </cell>
          <cell r="C402" t="str">
            <v>Muhammad Reza</v>
          </cell>
          <cell r="D402" t="e">
            <v>#N/A</v>
          </cell>
          <cell r="E402" t="e">
            <v>#N/A</v>
          </cell>
        </row>
        <row r="403">
          <cell r="B403" t="str">
            <v>F1B005051</v>
          </cell>
          <cell r="C403" t="str">
            <v>Muhammad Robiulazan</v>
          </cell>
          <cell r="D403" t="e">
            <v>#N/A</v>
          </cell>
          <cell r="E403" t="e">
            <v>#N/A</v>
          </cell>
        </row>
        <row r="404">
          <cell r="B404" t="str">
            <v>F1B005052</v>
          </cell>
          <cell r="C404" t="str">
            <v>Muhammad Sahroni</v>
          </cell>
          <cell r="D404" t="e">
            <v>#N/A</v>
          </cell>
          <cell r="E404" t="e">
            <v>#N/A</v>
          </cell>
        </row>
        <row r="405">
          <cell r="B405" t="str">
            <v>F1B005053</v>
          </cell>
          <cell r="C405" t="str">
            <v>Muhammad Wahyudi</v>
          </cell>
          <cell r="D405" t="e">
            <v>#N/A</v>
          </cell>
          <cell r="E405" t="e">
            <v>#N/A</v>
          </cell>
        </row>
        <row r="406">
          <cell r="B406" t="str">
            <v>F1B005054</v>
          </cell>
          <cell r="C406" t="str">
            <v>Muhammad Yamin</v>
          </cell>
          <cell r="D406" t="e">
            <v>#N/A</v>
          </cell>
          <cell r="E406" t="e">
            <v>#N/A</v>
          </cell>
        </row>
        <row r="407">
          <cell r="B407" t="str">
            <v>F1B005055</v>
          </cell>
          <cell r="C407" t="str">
            <v>Muharis</v>
          </cell>
          <cell r="D407" t="e">
            <v>#N/A</v>
          </cell>
          <cell r="E407" t="e">
            <v>#N/A</v>
          </cell>
        </row>
        <row r="408">
          <cell r="B408" t="str">
            <v>F1B005056</v>
          </cell>
          <cell r="C408" t="str">
            <v>Muliadin</v>
          </cell>
          <cell r="D408" t="e">
            <v>#N/A</v>
          </cell>
          <cell r="E408" t="e">
            <v>#N/A</v>
          </cell>
        </row>
        <row r="409">
          <cell r="B409" t="str">
            <v>F1B005057</v>
          </cell>
          <cell r="C409" t="str">
            <v>Mustamin Aripin</v>
          </cell>
          <cell r="D409" t="e">
            <v>#N/A</v>
          </cell>
          <cell r="E409" t="e">
            <v>#N/A</v>
          </cell>
        </row>
        <row r="410">
          <cell r="B410" t="str">
            <v>F1B005058</v>
          </cell>
          <cell r="C410" t="str">
            <v>Ni Nyoman Novita S</v>
          </cell>
          <cell r="D410" t="e">
            <v>#N/A</v>
          </cell>
          <cell r="E410" t="e">
            <v>#N/A</v>
          </cell>
        </row>
        <row r="411">
          <cell r="B411" t="str">
            <v>F1B005059</v>
          </cell>
          <cell r="C411" t="str">
            <v>Parlinawati</v>
          </cell>
          <cell r="D411" t="e">
            <v>#N/A</v>
          </cell>
          <cell r="E411" t="e">
            <v>#N/A</v>
          </cell>
        </row>
        <row r="412">
          <cell r="B412" t="str">
            <v>F1B005060</v>
          </cell>
          <cell r="C412" t="str">
            <v>Putu Eka Jayanti P</v>
          </cell>
          <cell r="D412" t="e">
            <v>#N/A</v>
          </cell>
          <cell r="E412" t="e">
            <v>#N/A</v>
          </cell>
        </row>
        <row r="413">
          <cell r="B413" t="str">
            <v>F1B005061</v>
          </cell>
          <cell r="C413" t="str">
            <v>Rahmatul Jayadi</v>
          </cell>
          <cell r="D413" t="e">
            <v>#N/A</v>
          </cell>
          <cell r="E413" t="e">
            <v>#N/A</v>
          </cell>
        </row>
        <row r="414">
          <cell r="B414" t="str">
            <v>F1B005062</v>
          </cell>
          <cell r="C414" t="str">
            <v>Rematomatra Rahmansyah</v>
          </cell>
          <cell r="D414" t="e">
            <v>#N/A</v>
          </cell>
          <cell r="E414" t="e">
            <v>#N/A</v>
          </cell>
        </row>
        <row r="415">
          <cell r="B415" t="str">
            <v>F1B005063</v>
          </cell>
          <cell r="C415" t="str">
            <v>Rosihan Musa</v>
          </cell>
          <cell r="D415" t="e">
            <v>#N/A</v>
          </cell>
          <cell r="E415" t="e">
            <v>#N/A</v>
          </cell>
        </row>
        <row r="416">
          <cell r="B416" t="str">
            <v>F1B005064</v>
          </cell>
          <cell r="C416" t="str">
            <v>Russinta Irmayanti</v>
          </cell>
          <cell r="D416" t="e">
            <v>#N/A</v>
          </cell>
          <cell r="E416" t="e">
            <v>#N/A</v>
          </cell>
        </row>
        <row r="417">
          <cell r="B417" t="str">
            <v>F1B005065</v>
          </cell>
          <cell r="C417" t="str">
            <v>Salman Faris</v>
          </cell>
          <cell r="D417" t="e">
            <v>#N/A</v>
          </cell>
          <cell r="E417" t="e">
            <v>#N/A</v>
          </cell>
        </row>
        <row r="418">
          <cell r="B418" t="str">
            <v>F1B005066</v>
          </cell>
          <cell r="C418" t="str">
            <v>Sigid Nugroho</v>
          </cell>
          <cell r="D418" t="e">
            <v>#N/A</v>
          </cell>
          <cell r="E418" t="e">
            <v>#N/A</v>
          </cell>
        </row>
        <row r="419">
          <cell r="B419" t="str">
            <v>F1B005067</v>
          </cell>
          <cell r="C419" t="str">
            <v>Siswadi</v>
          </cell>
          <cell r="D419" t="e">
            <v>#N/A</v>
          </cell>
          <cell r="E419" t="e">
            <v>#N/A</v>
          </cell>
        </row>
        <row r="420">
          <cell r="B420" t="str">
            <v>F1B005068</v>
          </cell>
          <cell r="C420" t="str">
            <v>Siti Septi</v>
          </cell>
          <cell r="D420" t="e">
            <v>#N/A</v>
          </cell>
          <cell r="E420" t="e">
            <v>#N/A</v>
          </cell>
        </row>
        <row r="421">
          <cell r="B421" t="str">
            <v>F1B005069</v>
          </cell>
          <cell r="C421" t="str">
            <v>Sofyan Jaya</v>
          </cell>
          <cell r="D421" t="e">
            <v>#N/A</v>
          </cell>
          <cell r="E421" t="e">
            <v>#N/A</v>
          </cell>
        </row>
        <row r="422">
          <cell r="B422" t="str">
            <v>F1B005070</v>
          </cell>
          <cell r="C422" t="str">
            <v>Sri Kurniawati</v>
          </cell>
          <cell r="D422" t="e">
            <v>#N/A</v>
          </cell>
          <cell r="E422" t="e">
            <v>#N/A</v>
          </cell>
        </row>
        <row r="423">
          <cell r="B423" t="str">
            <v>F1B005071</v>
          </cell>
          <cell r="C423" t="str">
            <v>Supandi</v>
          </cell>
          <cell r="D423" t="e">
            <v>#N/A</v>
          </cell>
          <cell r="E423" t="e">
            <v>#N/A</v>
          </cell>
        </row>
        <row r="424">
          <cell r="B424" t="str">
            <v>F1B005072</v>
          </cell>
          <cell r="C424" t="str">
            <v>Syarif Zulhidayah</v>
          </cell>
          <cell r="D424" t="e">
            <v>#N/A</v>
          </cell>
          <cell r="E424" t="e">
            <v>#N/A</v>
          </cell>
        </row>
        <row r="425">
          <cell r="B425" t="str">
            <v>F1B005073</v>
          </cell>
          <cell r="C425" t="str">
            <v>Tantyo Arfianto</v>
          </cell>
          <cell r="D425" t="e">
            <v>#N/A</v>
          </cell>
          <cell r="E425" t="e">
            <v>#N/A</v>
          </cell>
        </row>
        <row r="426">
          <cell r="B426" t="str">
            <v>F1B005074</v>
          </cell>
          <cell r="C426" t="str">
            <v>Taufan Timur</v>
          </cell>
          <cell r="D426" t="e">
            <v>#N/A</v>
          </cell>
          <cell r="E426" t="e">
            <v>#N/A</v>
          </cell>
        </row>
        <row r="427">
          <cell r="B427" t="str">
            <v>F1B005075</v>
          </cell>
          <cell r="C427" t="str">
            <v>Titi Andriani</v>
          </cell>
          <cell r="D427" t="e">
            <v>#N/A</v>
          </cell>
          <cell r="E427" t="e">
            <v>#N/A</v>
          </cell>
        </row>
        <row r="428">
          <cell r="B428" t="str">
            <v>F1B005076</v>
          </cell>
          <cell r="C428" t="str">
            <v>Ujang Permana</v>
          </cell>
          <cell r="D428" t="e">
            <v>#N/A</v>
          </cell>
          <cell r="E428" t="e">
            <v>#N/A</v>
          </cell>
        </row>
        <row r="429">
          <cell r="B429" t="str">
            <v>F1B005077</v>
          </cell>
          <cell r="C429" t="str">
            <v>Yohanes Adolf A N</v>
          </cell>
          <cell r="D429" t="e">
            <v>#N/A</v>
          </cell>
          <cell r="E429" t="e">
            <v>#N/A</v>
          </cell>
        </row>
        <row r="430">
          <cell r="B430" t="str">
            <v>F1B005078</v>
          </cell>
          <cell r="C430" t="str">
            <v>Yufi Febrihadi</v>
          </cell>
          <cell r="D430" t="e">
            <v>#N/A</v>
          </cell>
          <cell r="E430" t="e">
            <v>#N/A</v>
          </cell>
        </row>
        <row r="431">
          <cell r="B431" t="str">
            <v>F1B005079</v>
          </cell>
          <cell r="C431" t="str">
            <v>Zafitri Purkandi</v>
          </cell>
          <cell r="D431" t="e">
            <v>#N/A</v>
          </cell>
          <cell r="E431" t="e">
            <v>#N/A</v>
          </cell>
        </row>
        <row r="432">
          <cell r="B432" t="str">
            <v>F1B006001</v>
          </cell>
          <cell r="C432" t="str">
            <v>Abdul Kadir</v>
          </cell>
          <cell r="D432" t="e">
            <v>#N/A</v>
          </cell>
          <cell r="E432" t="e">
            <v>#N/A</v>
          </cell>
        </row>
        <row r="433">
          <cell r="B433" t="str">
            <v>F1B006002</v>
          </cell>
          <cell r="C433" t="str">
            <v>Abdul Ra'Uf Alfansani</v>
          </cell>
          <cell r="D433" t="e">
            <v>#N/A</v>
          </cell>
          <cell r="E433" t="e">
            <v>#N/A</v>
          </cell>
        </row>
        <row r="434">
          <cell r="B434" t="str">
            <v>F1B006003</v>
          </cell>
          <cell r="C434" t="str">
            <v>Ady Suharyanto</v>
          </cell>
          <cell r="D434" t="e">
            <v>#N/A</v>
          </cell>
          <cell r="E434" t="e">
            <v>#N/A</v>
          </cell>
        </row>
        <row r="435">
          <cell r="B435" t="str">
            <v>F1B006004</v>
          </cell>
          <cell r="C435" t="str">
            <v>Agung Surya Wiguna</v>
          </cell>
          <cell r="D435" t="e">
            <v>#N/A</v>
          </cell>
          <cell r="E435" t="e">
            <v>#N/A</v>
          </cell>
        </row>
        <row r="436">
          <cell r="B436" t="str">
            <v>F1B006005</v>
          </cell>
          <cell r="C436" t="str">
            <v>Ahmad Azhari</v>
          </cell>
          <cell r="D436" t="e">
            <v>#N/A</v>
          </cell>
          <cell r="E436" t="e">
            <v>#N/A</v>
          </cell>
        </row>
        <row r="437">
          <cell r="B437" t="str">
            <v>F1B006006</v>
          </cell>
          <cell r="C437" t="str">
            <v>Akbar Juliansyah</v>
          </cell>
          <cell r="D437" t="e">
            <v>#N/A</v>
          </cell>
          <cell r="E437" t="e">
            <v>#N/A</v>
          </cell>
        </row>
        <row r="438">
          <cell r="B438" t="str">
            <v>F1B006007</v>
          </cell>
          <cell r="C438" t="str">
            <v>Akhmad Ardiansyah</v>
          </cell>
          <cell r="D438" t="e">
            <v>#N/A</v>
          </cell>
          <cell r="E438" t="e">
            <v>#N/A</v>
          </cell>
        </row>
        <row r="439">
          <cell r="B439" t="str">
            <v>F1B006008</v>
          </cell>
          <cell r="C439" t="str">
            <v>Amir Hasanudin Fauzi</v>
          </cell>
          <cell r="D439" t="e">
            <v>#N/A</v>
          </cell>
          <cell r="E439" t="e">
            <v>#N/A</v>
          </cell>
        </row>
        <row r="440">
          <cell r="B440" t="str">
            <v>F1B006009</v>
          </cell>
          <cell r="C440" t="str">
            <v>Ana Asyikur Rohmani</v>
          </cell>
          <cell r="D440" t="e">
            <v>#N/A</v>
          </cell>
          <cell r="E440" t="e">
            <v>#N/A</v>
          </cell>
        </row>
        <row r="441">
          <cell r="B441" t="str">
            <v>F1B006010</v>
          </cell>
          <cell r="C441" t="str">
            <v>Ariadi Utomo</v>
          </cell>
          <cell r="D441" t="e">
            <v>#N/A</v>
          </cell>
          <cell r="E441" t="e">
            <v>#N/A</v>
          </cell>
        </row>
        <row r="442">
          <cell r="B442" t="str">
            <v>F1B006011</v>
          </cell>
          <cell r="C442" t="str">
            <v>Ariyan Nurrahman</v>
          </cell>
          <cell r="D442" t="e">
            <v>#N/A</v>
          </cell>
          <cell r="E442" t="e">
            <v>#N/A</v>
          </cell>
        </row>
        <row r="443">
          <cell r="B443" t="str">
            <v>F1B006012</v>
          </cell>
          <cell r="C443" t="str">
            <v>Arya Bangbang Sastra G.</v>
          </cell>
          <cell r="D443" t="e">
            <v>#N/A</v>
          </cell>
          <cell r="E443" t="e">
            <v>#N/A</v>
          </cell>
        </row>
        <row r="444">
          <cell r="B444" t="str">
            <v>F1B006013</v>
          </cell>
          <cell r="C444" t="str">
            <v>Bagus Hariangga P.K.</v>
          </cell>
          <cell r="D444" t="e">
            <v>#N/A</v>
          </cell>
          <cell r="E444" t="e">
            <v>#N/A</v>
          </cell>
        </row>
        <row r="445">
          <cell r="B445" t="str">
            <v>F1B006014</v>
          </cell>
          <cell r="C445" t="str">
            <v>Balges Hamdani</v>
          </cell>
          <cell r="D445" t="e">
            <v>#N/A</v>
          </cell>
          <cell r="E445" t="e">
            <v>#N/A</v>
          </cell>
        </row>
        <row r="446">
          <cell r="B446" t="str">
            <v>F1B006015</v>
          </cell>
          <cell r="C446" t="str">
            <v>Das Rizal</v>
          </cell>
          <cell r="D446" t="e">
            <v>#N/A</v>
          </cell>
          <cell r="E446" t="e">
            <v>#N/A</v>
          </cell>
        </row>
        <row r="447">
          <cell r="B447" t="str">
            <v>F1B006016</v>
          </cell>
          <cell r="C447" t="str">
            <v>Denny Suarna Utama</v>
          </cell>
          <cell r="D447" t="e">
            <v>#N/A</v>
          </cell>
          <cell r="E447" t="e">
            <v>#N/A</v>
          </cell>
        </row>
        <row r="448">
          <cell r="B448" t="str">
            <v>F1B006017</v>
          </cell>
          <cell r="C448" t="str">
            <v>Deny Wardi Kurniawan</v>
          </cell>
          <cell r="D448" t="e">
            <v>#N/A</v>
          </cell>
          <cell r="E448" t="e">
            <v>#N/A</v>
          </cell>
        </row>
        <row r="449">
          <cell r="B449" t="str">
            <v>F1B006018</v>
          </cell>
          <cell r="C449" t="str">
            <v>Devy Jayantri Unggari</v>
          </cell>
          <cell r="D449" t="e">
            <v>#N/A</v>
          </cell>
          <cell r="E449" t="e">
            <v>#N/A</v>
          </cell>
        </row>
        <row r="450">
          <cell r="B450" t="str">
            <v>F1B006019</v>
          </cell>
          <cell r="C450" t="str">
            <v>Dhimas Budi Pratama</v>
          </cell>
          <cell r="D450" t="e">
            <v>#N/A</v>
          </cell>
          <cell r="E450" t="e">
            <v>#N/A</v>
          </cell>
        </row>
        <row r="451">
          <cell r="B451" t="str">
            <v>F1B006020</v>
          </cell>
          <cell r="C451" t="str">
            <v>Dwi Agussusanti F.</v>
          </cell>
          <cell r="D451" t="e">
            <v>#N/A</v>
          </cell>
          <cell r="E451" t="e">
            <v>#N/A</v>
          </cell>
        </row>
        <row r="452">
          <cell r="B452" t="str">
            <v>F1B006021</v>
          </cell>
          <cell r="C452" t="str">
            <v>En Mahsyar</v>
          </cell>
          <cell r="D452" t="e">
            <v>#N/A</v>
          </cell>
          <cell r="E452" t="e">
            <v>#N/A</v>
          </cell>
        </row>
        <row r="453">
          <cell r="B453" t="str">
            <v>F1B006022</v>
          </cell>
          <cell r="C453" t="str">
            <v>Eva Rosdiana Dewi</v>
          </cell>
          <cell r="D453" t="e">
            <v>#N/A</v>
          </cell>
          <cell r="E453" t="e">
            <v>#N/A</v>
          </cell>
        </row>
        <row r="454">
          <cell r="B454" t="str">
            <v>F1B006023</v>
          </cell>
          <cell r="C454" t="str">
            <v>Farchan Radyansah</v>
          </cell>
          <cell r="D454" t="e">
            <v>#N/A</v>
          </cell>
          <cell r="E454" t="e">
            <v>#N/A</v>
          </cell>
        </row>
        <row r="455">
          <cell r="B455" t="str">
            <v>F1B006024</v>
          </cell>
          <cell r="C455" t="str">
            <v>Fetty Nursofy Ristianty</v>
          </cell>
          <cell r="D455" t="e">
            <v>#N/A</v>
          </cell>
          <cell r="E455" t="e">
            <v>#N/A</v>
          </cell>
        </row>
        <row r="456">
          <cell r="B456" t="str">
            <v>F1B006025</v>
          </cell>
          <cell r="C456" t="str">
            <v>Firman Adidaya</v>
          </cell>
          <cell r="D456" t="e">
            <v>#N/A</v>
          </cell>
          <cell r="E456" t="e">
            <v>#N/A</v>
          </cell>
        </row>
        <row r="457">
          <cell r="B457" t="str">
            <v>F1B006026</v>
          </cell>
          <cell r="C457" t="str">
            <v>Gede Hendy Hardiana</v>
          </cell>
          <cell r="D457" t="e">
            <v>#N/A</v>
          </cell>
          <cell r="E457" t="e">
            <v>#N/A</v>
          </cell>
        </row>
        <row r="458">
          <cell r="B458" t="str">
            <v>F1B006027</v>
          </cell>
          <cell r="C458" t="str">
            <v>Gst. Bgs. Surya Dharma Wibawa</v>
          </cell>
          <cell r="D458" t="e">
            <v>#N/A</v>
          </cell>
          <cell r="E458" t="e">
            <v>#N/A</v>
          </cell>
        </row>
        <row r="459">
          <cell r="B459" t="str">
            <v>F1B006028</v>
          </cell>
          <cell r="C459" t="str">
            <v>Haerul Isnadi</v>
          </cell>
          <cell r="D459" t="e">
            <v>#N/A</v>
          </cell>
          <cell r="E459" t="e">
            <v>#N/A</v>
          </cell>
        </row>
        <row r="460">
          <cell r="B460" t="str">
            <v>F1B006029</v>
          </cell>
          <cell r="C460" t="str">
            <v>Hendro Satriadi</v>
          </cell>
          <cell r="D460" t="e">
            <v>#N/A</v>
          </cell>
          <cell r="E460" t="e">
            <v>#N/A</v>
          </cell>
        </row>
        <row r="461">
          <cell r="B461" t="str">
            <v>F1B006030</v>
          </cell>
          <cell r="C461" t="str">
            <v>Henry Sayyidiman</v>
          </cell>
          <cell r="D461" t="e">
            <v>#N/A</v>
          </cell>
          <cell r="E461" t="e">
            <v>#N/A</v>
          </cell>
        </row>
        <row r="462">
          <cell r="B462" t="str">
            <v>F1B006031</v>
          </cell>
          <cell r="C462" t="str">
            <v>Herman Sofyan</v>
          </cell>
          <cell r="D462" t="e">
            <v>#N/A</v>
          </cell>
          <cell r="E462" t="e">
            <v>#N/A</v>
          </cell>
        </row>
        <row r="463">
          <cell r="B463" t="str">
            <v>F1B006032</v>
          </cell>
          <cell r="C463" t="str">
            <v>Hidayati Vitria Ningsih</v>
          </cell>
          <cell r="D463" t="e">
            <v>#N/A</v>
          </cell>
          <cell r="E463" t="e">
            <v>#N/A</v>
          </cell>
        </row>
        <row r="464">
          <cell r="B464" t="str">
            <v>F1B006033</v>
          </cell>
          <cell r="C464" t="str">
            <v>I Gusti Agung Ary Suardana</v>
          </cell>
          <cell r="D464" t="e">
            <v>#N/A</v>
          </cell>
          <cell r="E464" t="e">
            <v>#N/A</v>
          </cell>
        </row>
        <row r="465">
          <cell r="B465" t="str">
            <v>F1B006034</v>
          </cell>
          <cell r="C465" t="str">
            <v>I Gusti Ayu Ita Kusmira</v>
          </cell>
          <cell r="D465" t="e">
            <v>#N/A</v>
          </cell>
          <cell r="E465" t="e">
            <v>#N/A</v>
          </cell>
        </row>
        <row r="466">
          <cell r="B466" t="str">
            <v>F1B006035</v>
          </cell>
          <cell r="C466" t="str">
            <v>I Nyoman Gede Aryarta</v>
          </cell>
          <cell r="D466" t="e">
            <v>#N/A</v>
          </cell>
          <cell r="E466" t="e">
            <v>#N/A</v>
          </cell>
        </row>
        <row r="467">
          <cell r="B467" t="str">
            <v>F1B006036</v>
          </cell>
          <cell r="C467" t="str">
            <v>I Wyn Eka Rudytha Harimbawa</v>
          </cell>
          <cell r="D467" t="e">
            <v>#N/A</v>
          </cell>
          <cell r="E467" t="e">
            <v>#N/A</v>
          </cell>
        </row>
        <row r="468">
          <cell r="B468" t="str">
            <v>F1B006037</v>
          </cell>
          <cell r="C468" t="str">
            <v>Ibnu Shina</v>
          </cell>
          <cell r="D468" t="e">
            <v>#N/A</v>
          </cell>
          <cell r="E468" t="e">
            <v>#N/A</v>
          </cell>
        </row>
        <row r="469">
          <cell r="B469" t="str">
            <v>F1B006038</v>
          </cell>
          <cell r="C469" t="str">
            <v>Idkham Affandi</v>
          </cell>
          <cell r="D469" t="e">
            <v>#N/A</v>
          </cell>
          <cell r="E469" t="e">
            <v>#N/A</v>
          </cell>
        </row>
        <row r="470">
          <cell r="B470" t="str">
            <v>F1B006039</v>
          </cell>
          <cell r="C470" t="str">
            <v>Ilmayati</v>
          </cell>
          <cell r="D470" t="e">
            <v>#N/A</v>
          </cell>
          <cell r="E470" t="e">
            <v>#N/A</v>
          </cell>
        </row>
        <row r="471">
          <cell r="B471" t="str">
            <v>F1B006040</v>
          </cell>
          <cell r="C471" t="str">
            <v>Imam Hermawan</v>
          </cell>
          <cell r="D471" t="e">
            <v>#N/A</v>
          </cell>
          <cell r="E471" t="e">
            <v>#N/A</v>
          </cell>
        </row>
        <row r="472">
          <cell r="B472" t="str">
            <v>F1B006041</v>
          </cell>
          <cell r="C472" t="str">
            <v>Indra Darmawan</v>
          </cell>
          <cell r="D472" t="e">
            <v>#N/A</v>
          </cell>
          <cell r="E472" t="e">
            <v>#N/A</v>
          </cell>
        </row>
        <row r="473">
          <cell r="B473" t="str">
            <v>F1B006042</v>
          </cell>
          <cell r="C473" t="str">
            <v>Isnu Handibrata Eko Putra</v>
          </cell>
          <cell r="D473" t="e">
            <v>#N/A</v>
          </cell>
          <cell r="E473" t="e">
            <v>#N/A</v>
          </cell>
        </row>
        <row r="474">
          <cell r="B474" t="str">
            <v>F1B006043</v>
          </cell>
          <cell r="C474" t="str">
            <v>I Wayan Agus Sudharma</v>
          </cell>
          <cell r="D474" t="e">
            <v>#N/A</v>
          </cell>
          <cell r="E474" t="e">
            <v>#N/A</v>
          </cell>
        </row>
        <row r="475">
          <cell r="B475" t="str">
            <v>F1B006044</v>
          </cell>
          <cell r="C475" t="str">
            <v>Kenyya Venaringan De Side</v>
          </cell>
          <cell r="D475" t="e">
            <v>#N/A</v>
          </cell>
          <cell r="E475" t="e">
            <v>#N/A</v>
          </cell>
        </row>
        <row r="476">
          <cell r="B476" t="str">
            <v>F1B006045</v>
          </cell>
          <cell r="C476" t="str">
            <v>Lalu M. Nanang Magadi</v>
          </cell>
          <cell r="D476" t="e">
            <v>#N/A</v>
          </cell>
          <cell r="E476" t="e">
            <v>#N/A</v>
          </cell>
        </row>
        <row r="477">
          <cell r="B477" t="str">
            <v>F1B006046</v>
          </cell>
          <cell r="C477" t="str">
            <v>Lalu Ary Rizki R.</v>
          </cell>
          <cell r="D477" t="e">
            <v>#N/A</v>
          </cell>
          <cell r="E477" t="e">
            <v>#N/A</v>
          </cell>
        </row>
        <row r="478">
          <cell r="B478" t="str">
            <v>F1B006047</v>
          </cell>
          <cell r="C478" t="str">
            <v>Lalu Hendra Chrisma</v>
          </cell>
          <cell r="D478" t="e">
            <v>#N/A</v>
          </cell>
          <cell r="E478" t="e">
            <v>#N/A</v>
          </cell>
        </row>
        <row r="479">
          <cell r="B479" t="str">
            <v>F1B006048</v>
          </cell>
          <cell r="C479" t="str">
            <v>L. Satrya Atma Winata</v>
          </cell>
          <cell r="D479" t="e">
            <v>#N/A</v>
          </cell>
          <cell r="E479" t="e">
            <v>#N/A</v>
          </cell>
        </row>
        <row r="480">
          <cell r="B480" t="str">
            <v>F1B006049</v>
          </cell>
          <cell r="C480" t="str">
            <v>Linda Rahmawati S.</v>
          </cell>
          <cell r="D480" t="e">
            <v>#N/A</v>
          </cell>
          <cell r="E480" t="e">
            <v>#N/A</v>
          </cell>
        </row>
        <row r="481">
          <cell r="B481" t="str">
            <v>F1B006050</v>
          </cell>
          <cell r="C481" t="str">
            <v>M. Ghazali</v>
          </cell>
          <cell r="D481" t="e">
            <v>#N/A</v>
          </cell>
          <cell r="E481" t="e">
            <v>#N/A</v>
          </cell>
        </row>
        <row r="482">
          <cell r="B482" t="str">
            <v>F1B006051</v>
          </cell>
          <cell r="C482" t="str">
            <v>M. Ibrahim Iqbal.</v>
          </cell>
          <cell r="D482" t="e">
            <v>#N/A</v>
          </cell>
          <cell r="E482" t="e">
            <v>#N/A</v>
          </cell>
        </row>
        <row r="483">
          <cell r="B483" t="str">
            <v>F1B006052</v>
          </cell>
          <cell r="C483" t="str">
            <v>M. Marjan Basri</v>
          </cell>
          <cell r="D483" t="e">
            <v>#N/A</v>
          </cell>
          <cell r="E483" t="e">
            <v>#N/A</v>
          </cell>
        </row>
        <row r="484">
          <cell r="B484" t="str">
            <v>F1B006053</v>
          </cell>
          <cell r="C484" t="str">
            <v>M. Mizan Asrori</v>
          </cell>
          <cell r="D484" t="e">
            <v>#N/A</v>
          </cell>
          <cell r="E484" t="e">
            <v>#N/A</v>
          </cell>
        </row>
        <row r="485">
          <cell r="B485" t="str">
            <v>F1B006054</v>
          </cell>
          <cell r="C485" t="str">
            <v>M. Septiadi Rangga Permana</v>
          </cell>
          <cell r="D485" t="e">
            <v>#N/A</v>
          </cell>
          <cell r="E485" t="e">
            <v>#N/A</v>
          </cell>
        </row>
        <row r="486">
          <cell r="B486" t="str">
            <v>F1B006055</v>
          </cell>
          <cell r="C486" t="str">
            <v>M. Trisna Abung Z.</v>
          </cell>
          <cell r="D486" t="e">
            <v>#N/A</v>
          </cell>
          <cell r="E486" t="e">
            <v>#N/A</v>
          </cell>
        </row>
        <row r="487">
          <cell r="B487" t="str">
            <v>F1B006056</v>
          </cell>
          <cell r="C487" t="str">
            <v>Mardiyah Hidayati</v>
          </cell>
          <cell r="D487" t="e">
            <v>#N/A</v>
          </cell>
          <cell r="E487" t="e">
            <v>#N/A</v>
          </cell>
        </row>
        <row r="488">
          <cell r="B488" t="str">
            <v>F1B006057</v>
          </cell>
          <cell r="C488" t="str">
            <v>Maulana Suriakin</v>
          </cell>
          <cell r="D488" t="e">
            <v>#N/A</v>
          </cell>
          <cell r="E488" t="e">
            <v>#N/A</v>
          </cell>
        </row>
        <row r="489">
          <cell r="B489" t="str">
            <v>F1B006058</v>
          </cell>
          <cell r="C489" t="str">
            <v>M. Riza Rizky</v>
          </cell>
          <cell r="D489" t="e">
            <v>#N/A</v>
          </cell>
          <cell r="E489" t="e">
            <v>#N/A</v>
          </cell>
        </row>
        <row r="490">
          <cell r="B490" t="str">
            <v>F1B006059</v>
          </cell>
          <cell r="C490" t="str">
            <v>Mohamad Isywan</v>
          </cell>
          <cell r="D490" t="e">
            <v>#N/A</v>
          </cell>
          <cell r="E490" t="e">
            <v>#N/A</v>
          </cell>
        </row>
        <row r="491">
          <cell r="B491" t="str">
            <v>F1B006060</v>
          </cell>
          <cell r="C491" t="str">
            <v>Muhamad Adi Tofan</v>
          </cell>
          <cell r="D491" t="e">
            <v>#N/A</v>
          </cell>
          <cell r="E491" t="e">
            <v>#N/A</v>
          </cell>
        </row>
        <row r="492">
          <cell r="B492" t="str">
            <v>F1B006061</v>
          </cell>
          <cell r="C492" t="str">
            <v>Muhammad Rohmadanyah</v>
          </cell>
          <cell r="D492" t="e">
            <v>#N/A</v>
          </cell>
          <cell r="E492" t="e">
            <v>#N/A</v>
          </cell>
        </row>
        <row r="493">
          <cell r="B493" t="str">
            <v>F1B006062</v>
          </cell>
          <cell r="C493" t="str">
            <v>M. Tontowi Jauhari</v>
          </cell>
          <cell r="D493" t="e">
            <v>#N/A</v>
          </cell>
          <cell r="E493" t="e">
            <v>#N/A</v>
          </cell>
        </row>
        <row r="494">
          <cell r="B494" t="str">
            <v>F1B006063</v>
          </cell>
          <cell r="C494" t="str">
            <v>Nasrullah</v>
          </cell>
          <cell r="D494" t="e">
            <v>#N/A</v>
          </cell>
          <cell r="E494" t="e">
            <v>#N/A</v>
          </cell>
        </row>
        <row r="495">
          <cell r="B495" t="str">
            <v>F1B006064</v>
          </cell>
          <cell r="C495" t="str">
            <v>Ni Nym. Komala Pradini</v>
          </cell>
          <cell r="D495" t="e">
            <v>#N/A</v>
          </cell>
          <cell r="E495" t="e">
            <v>#N/A</v>
          </cell>
        </row>
        <row r="496">
          <cell r="B496" t="str">
            <v>F1B006065</v>
          </cell>
          <cell r="C496" t="str">
            <v>Nina Suhari</v>
          </cell>
          <cell r="D496" t="e">
            <v>#N/A</v>
          </cell>
          <cell r="E496" t="e">
            <v>#N/A</v>
          </cell>
        </row>
        <row r="497">
          <cell r="B497" t="str">
            <v>F1B006066</v>
          </cell>
          <cell r="C497" t="str">
            <v>Nyoman Esa Saradharma</v>
          </cell>
          <cell r="D497" t="e">
            <v>#N/A</v>
          </cell>
          <cell r="E497" t="e">
            <v>#N/A</v>
          </cell>
        </row>
        <row r="498">
          <cell r="B498" t="str">
            <v>F1B006067</v>
          </cell>
          <cell r="C498" t="str">
            <v>Patria Jaka Kusuma</v>
          </cell>
          <cell r="D498" t="e">
            <v>#N/A</v>
          </cell>
          <cell r="E498" t="e">
            <v>#N/A</v>
          </cell>
        </row>
        <row r="499">
          <cell r="B499" t="str">
            <v>F1B006068</v>
          </cell>
          <cell r="C499" t="str">
            <v>Rany Zuriatna Utami</v>
          </cell>
          <cell r="D499" t="e">
            <v>#N/A</v>
          </cell>
          <cell r="E499" t="e">
            <v>#N/A</v>
          </cell>
        </row>
        <row r="500">
          <cell r="B500" t="str">
            <v>F1B006069</v>
          </cell>
          <cell r="C500" t="str">
            <v>Rio Hadi Widodo</v>
          </cell>
          <cell r="D500" t="e">
            <v>#N/A</v>
          </cell>
          <cell r="E500" t="e">
            <v>#N/A</v>
          </cell>
        </row>
        <row r="501">
          <cell r="B501" t="str">
            <v>F1B006070</v>
          </cell>
          <cell r="C501" t="str">
            <v>Ririn Bhardiasyah</v>
          </cell>
          <cell r="D501" t="e">
            <v>#N/A</v>
          </cell>
          <cell r="E501" t="e">
            <v>#N/A</v>
          </cell>
        </row>
        <row r="502">
          <cell r="B502" t="str">
            <v>F1B006071</v>
          </cell>
          <cell r="C502" t="str">
            <v>Risang Prayekti</v>
          </cell>
          <cell r="D502" t="e">
            <v>#N/A</v>
          </cell>
          <cell r="E502" t="e">
            <v>#N/A</v>
          </cell>
        </row>
        <row r="503">
          <cell r="B503" t="str">
            <v>F1B006072</v>
          </cell>
          <cell r="C503" t="str">
            <v>Rita Dewi Sukmawati S.</v>
          </cell>
          <cell r="D503" t="e">
            <v>#N/A</v>
          </cell>
          <cell r="E503" t="e">
            <v>#N/A</v>
          </cell>
        </row>
        <row r="504">
          <cell r="B504" t="str">
            <v>F1B006073</v>
          </cell>
          <cell r="C504" t="str">
            <v>Rosiawan</v>
          </cell>
          <cell r="D504" t="e">
            <v>#N/A</v>
          </cell>
          <cell r="E504" t="e">
            <v>#N/A</v>
          </cell>
        </row>
        <row r="505">
          <cell r="B505" t="str">
            <v>F1B006074</v>
          </cell>
          <cell r="C505" t="str">
            <v>R. R. Dwie Rosmiyati</v>
          </cell>
          <cell r="D505" t="e">
            <v>#N/A</v>
          </cell>
          <cell r="E505" t="e">
            <v>#N/A</v>
          </cell>
        </row>
        <row r="506">
          <cell r="B506" t="str">
            <v>F1B006075</v>
          </cell>
          <cell r="C506" t="str">
            <v>Salimyul Pathurrahmah</v>
          </cell>
          <cell r="D506" t="e">
            <v>#N/A</v>
          </cell>
          <cell r="E506" t="e">
            <v>#N/A</v>
          </cell>
        </row>
        <row r="507">
          <cell r="B507" t="str">
            <v>F1B006076</v>
          </cell>
          <cell r="C507" t="str">
            <v>Shinta Primasari</v>
          </cell>
          <cell r="D507" t="e">
            <v>#N/A</v>
          </cell>
          <cell r="E507" t="e">
            <v>#N/A</v>
          </cell>
        </row>
        <row r="508">
          <cell r="B508" t="str">
            <v>F1B006077</v>
          </cell>
          <cell r="C508" t="str">
            <v>Sumiati</v>
          </cell>
          <cell r="D508" t="e">
            <v>#N/A</v>
          </cell>
          <cell r="E508" t="e">
            <v>#N/A</v>
          </cell>
        </row>
        <row r="509">
          <cell r="B509" t="str">
            <v>F1B006078</v>
          </cell>
          <cell r="C509" t="str">
            <v>Suwandi Jaya Pratama</v>
          </cell>
          <cell r="D509" t="e">
            <v>#N/A</v>
          </cell>
          <cell r="E509" t="e">
            <v>#N/A</v>
          </cell>
        </row>
        <row r="510">
          <cell r="B510" t="str">
            <v>F1B006079</v>
          </cell>
          <cell r="C510" t="str">
            <v>Syamsurya Haruna A. B</v>
          </cell>
          <cell r="D510" t="e">
            <v>#N/A</v>
          </cell>
          <cell r="E510" t="e">
            <v>#N/A</v>
          </cell>
        </row>
        <row r="511">
          <cell r="B511" t="str">
            <v>F1B006080</v>
          </cell>
          <cell r="C511" t="str">
            <v>Syamsurrijal</v>
          </cell>
          <cell r="D511" t="e">
            <v>#N/A</v>
          </cell>
          <cell r="E511" t="e">
            <v>#N/A</v>
          </cell>
        </row>
        <row r="512">
          <cell r="B512" t="str">
            <v>F1B006081</v>
          </cell>
          <cell r="C512" t="str">
            <v>Thendriani Yastenti</v>
          </cell>
          <cell r="D512" t="e">
            <v>#N/A</v>
          </cell>
          <cell r="E512" t="e">
            <v>#N/A</v>
          </cell>
        </row>
        <row r="513">
          <cell r="B513" t="str">
            <v>F1B006082</v>
          </cell>
          <cell r="C513" t="str">
            <v>Titik Kurnia Rahman</v>
          </cell>
          <cell r="D513" t="e">
            <v>#N/A</v>
          </cell>
          <cell r="E513" t="e">
            <v>#N/A</v>
          </cell>
        </row>
        <row r="514">
          <cell r="B514" t="str">
            <v>F1B006083</v>
          </cell>
          <cell r="C514" t="str">
            <v>Trie Adriany Sofiana</v>
          </cell>
          <cell r="D514" t="e">
            <v>#N/A</v>
          </cell>
          <cell r="E514" t="e">
            <v>#N/A</v>
          </cell>
        </row>
        <row r="515">
          <cell r="B515" t="str">
            <v>F1B006084</v>
          </cell>
          <cell r="C515" t="str">
            <v>Yoga Wiguna Pratama</v>
          </cell>
          <cell r="D515" t="e">
            <v>#N/A</v>
          </cell>
          <cell r="E515" t="e">
            <v>#N/A</v>
          </cell>
        </row>
        <row r="516">
          <cell r="B516" t="str">
            <v>F1B006085</v>
          </cell>
          <cell r="C516" t="str">
            <v>Zulkarnaen</v>
          </cell>
          <cell r="D516" t="e">
            <v>#N/A</v>
          </cell>
          <cell r="E516" t="e">
            <v>#N/A</v>
          </cell>
        </row>
        <row r="517">
          <cell r="B517" t="str">
            <v>F1B007001</v>
          </cell>
          <cell r="C517" t="str">
            <v>Ade Hendra Saputra</v>
          </cell>
          <cell r="D517" t="e">
            <v>#N/A</v>
          </cell>
          <cell r="E517" t="e">
            <v>#N/A</v>
          </cell>
        </row>
        <row r="518">
          <cell r="B518" t="str">
            <v>F1B007002</v>
          </cell>
          <cell r="C518" t="str">
            <v>Agus Eka Juniartha</v>
          </cell>
          <cell r="D518" t="e">
            <v>#N/A</v>
          </cell>
          <cell r="E518" t="e">
            <v>#N/A</v>
          </cell>
        </row>
        <row r="519">
          <cell r="B519" t="str">
            <v>F1B007003</v>
          </cell>
          <cell r="C519" t="str">
            <v>Agus Fathurrahman</v>
          </cell>
          <cell r="D519" t="e">
            <v>#N/A</v>
          </cell>
          <cell r="E519" t="e">
            <v>#N/A</v>
          </cell>
        </row>
        <row r="520">
          <cell r="B520" t="str">
            <v>F1B007004</v>
          </cell>
          <cell r="C520" t="str">
            <v>Agus Hermanto</v>
          </cell>
          <cell r="D520" t="e">
            <v>#N/A</v>
          </cell>
          <cell r="E520" t="e">
            <v>#N/A</v>
          </cell>
        </row>
        <row r="521">
          <cell r="B521" t="str">
            <v>F1B007005</v>
          </cell>
          <cell r="C521" t="str">
            <v>Ahmad Juaini</v>
          </cell>
          <cell r="D521" t="e">
            <v>#N/A</v>
          </cell>
          <cell r="E521" t="e">
            <v>#N/A</v>
          </cell>
        </row>
        <row r="522">
          <cell r="B522" t="str">
            <v>F1B007006</v>
          </cell>
          <cell r="C522" t="str">
            <v>Ahmad Yusri Amry</v>
          </cell>
          <cell r="D522" t="e">
            <v>#N/A</v>
          </cell>
          <cell r="E522" t="e">
            <v>#N/A</v>
          </cell>
        </row>
        <row r="523">
          <cell r="B523" t="str">
            <v>F1B007007</v>
          </cell>
          <cell r="C523" t="str">
            <v>Aldy Kusdianto</v>
          </cell>
          <cell r="D523" t="e">
            <v>#N/A</v>
          </cell>
          <cell r="E523" t="e">
            <v>#N/A</v>
          </cell>
        </row>
        <row r="524">
          <cell r="B524" t="str">
            <v>F1B007008</v>
          </cell>
          <cell r="C524" t="str">
            <v>Alfian Nugraha</v>
          </cell>
          <cell r="D524" t="e">
            <v>#N/A</v>
          </cell>
          <cell r="E524" t="e">
            <v>#N/A</v>
          </cell>
        </row>
        <row r="525">
          <cell r="B525" t="str">
            <v>F1B007009</v>
          </cell>
          <cell r="C525" t="str">
            <v>Annas Rahma Fath</v>
          </cell>
          <cell r="D525" t="e">
            <v>#N/A</v>
          </cell>
          <cell r="E525" t="e">
            <v>#N/A</v>
          </cell>
        </row>
        <row r="526">
          <cell r="B526" t="str">
            <v>F1B007010</v>
          </cell>
          <cell r="C526" t="str">
            <v>Arief Mulyawan</v>
          </cell>
          <cell r="D526" t="e">
            <v>#N/A</v>
          </cell>
          <cell r="E526" t="e">
            <v>#N/A</v>
          </cell>
        </row>
        <row r="527">
          <cell r="B527" t="str">
            <v>F1B007011</v>
          </cell>
          <cell r="C527" t="str">
            <v>Arizal Dwiantara</v>
          </cell>
          <cell r="D527" t="e">
            <v>#N/A</v>
          </cell>
          <cell r="E527" t="e">
            <v>#N/A</v>
          </cell>
        </row>
        <row r="528">
          <cell r="B528" t="str">
            <v>F1B007012</v>
          </cell>
          <cell r="C528" t="str">
            <v>Beni Haerul Jalil</v>
          </cell>
          <cell r="D528" t="e">
            <v>#N/A</v>
          </cell>
          <cell r="E528" t="e">
            <v>#N/A</v>
          </cell>
        </row>
        <row r="529">
          <cell r="B529" t="str">
            <v>F1B007013</v>
          </cell>
          <cell r="C529" t="str">
            <v>Cancer Devartha</v>
          </cell>
          <cell r="D529" t="e">
            <v>#N/A</v>
          </cell>
          <cell r="E529" t="e">
            <v>#N/A</v>
          </cell>
        </row>
        <row r="530">
          <cell r="B530" t="str">
            <v>F1B007014</v>
          </cell>
          <cell r="C530" t="str">
            <v>Dede Setiawan</v>
          </cell>
          <cell r="D530" t="e">
            <v>#N/A</v>
          </cell>
          <cell r="E530" t="e">
            <v>#N/A</v>
          </cell>
        </row>
        <row r="531">
          <cell r="B531" t="str">
            <v>F1B007015</v>
          </cell>
          <cell r="C531" t="str">
            <v>Dian Kosasih</v>
          </cell>
          <cell r="D531" t="e">
            <v>#N/A</v>
          </cell>
          <cell r="E531" t="e">
            <v>#N/A</v>
          </cell>
        </row>
        <row r="532">
          <cell r="B532" t="str">
            <v>F1B007016</v>
          </cell>
          <cell r="C532" t="str">
            <v>Diman Gusriansya</v>
          </cell>
          <cell r="D532" t="e">
            <v>#N/A</v>
          </cell>
          <cell r="E532" t="e">
            <v>#N/A</v>
          </cell>
        </row>
        <row r="533">
          <cell r="B533" t="str">
            <v>F1B007017</v>
          </cell>
          <cell r="C533" t="str">
            <v>Dwi Pandu Santoso</v>
          </cell>
          <cell r="D533" t="e">
            <v>#N/A</v>
          </cell>
          <cell r="E533" t="e">
            <v>#N/A</v>
          </cell>
        </row>
        <row r="534">
          <cell r="B534" t="str">
            <v>F1B007018</v>
          </cell>
          <cell r="C534" t="str">
            <v>Erfan Wiranata</v>
          </cell>
          <cell r="D534" t="e">
            <v>#N/A</v>
          </cell>
          <cell r="E534" t="e">
            <v>#N/A</v>
          </cell>
        </row>
        <row r="535">
          <cell r="B535" t="str">
            <v>F1B007019</v>
          </cell>
          <cell r="C535" t="str">
            <v>Erma Suryani</v>
          </cell>
          <cell r="D535" t="e">
            <v>#N/A</v>
          </cell>
          <cell r="E535" t="e">
            <v>#N/A</v>
          </cell>
        </row>
        <row r="536">
          <cell r="B536" t="str">
            <v>F1B007020</v>
          </cell>
          <cell r="C536" t="str">
            <v>Farid Fadillah</v>
          </cell>
          <cell r="D536" t="e">
            <v>#N/A</v>
          </cell>
          <cell r="E536" t="e">
            <v>#N/A</v>
          </cell>
        </row>
        <row r="537">
          <cell r="B537" t="str">
            <v>F1B007021</v>
          </cell>
          <cell r="C537" t="str">
            <v>Feni Satria Ningsih</v>
          </cell>
          <cell r="D537" t="e">
            <v>#N/A</v>
          </cell>
          <cell r="E537" t="e">
            <v>#N/A</v>
          </cell>
        </row>
        <row r="538">
          <cell r="B538" t="str">
            <v>F1B007022</v>
          </cell>
          <cell r="C538" t="str">
            <v>Ferly Yunas</v>
          </cell>
          <cell r="D538" t="e">
            <v>#N/A</v>
          </cell>
          <cell r="E538" t="e">
            <v>#N/A</v>
          </cell>
        </row>
        <row r="539">
          <cell r="B539" t="str">
            <v>F1B007023</v>
          </cell>
          <cell r="C539" t="str">
            <v>Finta Firga S Rayes</v>
          </cell>
          <cell r="D539" t="e">
            <v>#N/A</v>
          </cell>
          <cell r="E539" t="e">
            <v>#N/A</v>
          </cell>
        </row>
        <row r="540">
          <cell r="B540" t="str">
            <v>F1B007024</v>
          </cell>
          <cell r="C540" t="str">
            <v>Gilang Gumilang A P</v>
          </cell>
          <cell r="D540" t="e">
            <v>#N/A</v>
          </cell>
          <cell r="E540" t="e">
            <v>#N/A</v>
          </cell>
        </row>
        <row r="541">
          <cell r="B541" t="str">
            <v>F1B007025</v>
          </cell>
          <cell r="C541" t="str">
            <v>Gunawan M Idris</v>
          </cell>
          <cell r="D541" t="e">
            <v>#N/A</v>
          </cell>
          <cell r="E541" t="e">
            <v>#N/A</v>
          </cell>
        </row>
        <row r="542">
          <cell r="B542" t="str">
            <v>F1B007026</v>
          </cell>
          <cell r="C542" t="str">
            <v>Hamdan Hari</v>
          </cell>
          <cell r="D542" t="e">
            <v>#N/A</v>
          </cell>
          <cell r="E542" t="e">
            <v>#N/A</v>
          </cell>
        </row>
        <row r="543">
          <cell r="B543" t="str">
            <v>F1B007027</v>
          </cell>
          <cell r="C543" t="str">
            <v>Hazinatul Asror</v>
          </cell>
          <cell r="D543" t="e">
            <v>#N/A</v>
          </cell>
          <cell r="E543" t="e">
            <v>#N/A</v>
          </cell>
        </row>
        <row r="544">
          <cell r="B544" t="str">
            <v>F1B007028</v>
          </cell>
          <cell r="C544" t="str">
            <v>Hermin Wahyuningsih</v>
          </cell>
          <cell r="D544" t="e">
            <v>#N/A</v>
          </cell>
          <cell r="E544" t="e">
            <v>#N/A</v>
          </cell>
        </row>
        <row r="545">
          <cell r="B545" t="str">
            <v>F1B007029</v>
          </cell>
          <cell r="C545" t="str">
            <v>I Gede Adi Gunawan</v>
          </cell>
          <cell r="D545" t="e">
            <v>#N/A</v>
          </cell>
          <cell r="E545" t="e">
            <v>#N/A</v>
          </cell>
        </row>
        <row r="546">
          <cell r="B546" t="str">
            <v>F1B007030</v>
          </cell>
          <cell r="C546" t="str">
            <v>I Made Ariana Ningga</v>
          </cell>
          <cell r="D546" t="e">
            <v>#N/A</v>
          </cell>
          <cell r="E546" t="e">
            <v>#N/A</v>
          </cell>
        </row>
        <row r="547">
          <cell r="B547" t="str">
            <v>F1B007031</v>
          </cell>
          <cell r="C547" t="str">
            <v>I Made Saputra Adiya</v>
          </cell>
          <cell r="D547" t="e">
            <v>#N/A</v>
          </cell>
          <cell r="E547" t="e">
            <v>#N/A</v>
          </cell>
        </row>
        <row r="548">
          <cell r="B548" t="str">
            <v>F1B007032</v>
          </cell>
          <cell r="C548" t="str">
            <v>Ida Bgs Anggara W</v>
          </cell>
          <cell r="D548" t="e">
            <v>#N/A</v>
          </cell>
          <cell r="E548" t="e">
            <v>#N/A</v>
          </cell>
        </row>
        <row r="549">
          <cell r="B549" t="str">
            <v>F1B007033</v>
          </cell>
          <cell r="C549" t="str">
            <v>I Gusti Agung Bagus S</v>
          </cell>
          <cell r="D549" t="e">
            <v>#N/A</v>
          </cell>
          <cell r="E549" t="e">
            <v>#N/A</v>
          </cell>
        </row>
        <row r="550">
          <cell r="B550" t="str">
            <v>F1B007034</v>
          </cell>
          <cell r="C550" t="str">
            <v>I Gusti Bagus Eryk S</v>
          </cell>
          <cell r="D550" t="e">
            <v>#N/A</v>
          </cell>
          <cell r="E550" t="e">
            <v>#N/A</v>
          </cell>
        </row>
        <row r="551">
          <cell r="B551" t="str">
            <v>F1B007035</v>
          </cell>
          <cell r="C551" t="str">
            <v>Ilhamuddin</v>
          </cell>
          <cell r="D551" t="e">
            <v>#N/A</v>
          </cell>
          <cell r="E551" t="e">
            <v>#N/A</v>
          </cell>
        </row>
        <row r="552">
          <cell r="B552" t="str">
            <v>F1B007036</v>
          </cell>
          <cell r="C552" t="str">
            <v>I Nyoman Tri Santiana</v>
          </cell>
          <cell r="D552" t="e">
            <v>#N/A</v>
          </cell>
          <cell r="E552" t="e">
            <v>#N/A</v>
          </cell>
        </row>
        <row r="553">
          <cell r="B553" t="str">
            <v>F1B007037</v>
          </cell>
          <cell r="C553" t="str">
            <v>Irfan Januarianto</v>
          </cell>
          <cell r="D553" t="e">
            <v>#N/A</v>
          </cell>
          <cell r="E553" t="e">
            <v>#N/A</v>
          </cell>
        </row>
        <row r="554">
          <cell r="B554" t="str">
            <v>F1B007038</v>
          </cell>
          <cell r="C554" t="str">
            <v>Iwan Kurnia Setiawan</v>
          </cell>
          <cell r="D554" t="e">
            <v>#N/A</v>
          </cell>
          <cell r="E554" t="e">
            <v>#N/A</v>
          </cell>
        </row>
        <row r="555">
          <cell r="B555" t="str">
            <v>F1B007039</v>
          </cell>
          <cell r="C555" t="str">
            <v>Jaka Edy Saputra</v>
          </cell>
          <cell r="D555" t="e">
            <v>#N/A</v>
          </cell>
          <cell r="E555" t="e">
            <v>#N/A</v>
          </cell>
        </row>
        <row r="556">
          <cell r="B556" t="str">
            <v>F1B007040</v>
          </cell>
          <cell r="C556" t="str">
            <v>Jaka Samudra</v>
          </cell>
          <cell r="D556" t="e">
            <v>#N/A</v>
          </cell>
          <cell r="E556" t="e">
            <v>#N/A</v>
          </cell>
        </row>
        <row r="557">
          <cell r="B557" t="str">
            <v>F1B007041</v>
          </cell>
          <cell r="C557" t="str">
            <v>Jan Arismawati</v>
          </cell>
          <cell r="D557" t="e">
            <v>#N/A</v>
          </cell>
          <cell r="E557" t="e">
            <v>#N/A</v>
          </cell>
        </row>
        <row r="558">
          <cell r="B558" t="str">
            <v>F1B007042</v>
          </cell>
          <cell r="C558" t="str">
            <v>Jonata Purba</v>
          </cell>
          <cell r="D558" t="e">
            <v>#N/A</v>
          </cell>
          <cell r="E558" t="e">
            <v>#N/A</v>
          </cell>
        </row>
        <row r="559">
          <cell r="B559" t="str">
            <v>F1B007043</v>
          </cell>
          <cell r="C559" t="str">
            <v>Juraiddin</v>
          </cell>
          <cell r="D559" t="e">
            <v>#N/A</v>
          </cell>
          <cell r="E559" t="e">
            <v>#N/A</v>
          </cell>
        </row>
        <row r="560">
          <cell r="B560" t="str">
            <v>F1B007044</v>
          </cell>
          <cell r="C560" t="str">
            <v>Kabul Budi Artawan</v>
          </cell>
          <cell r="D560" t="e">
            <v>#N/A</v>
          </cell>
          <cell r="E560" t="e">
            <v>#N/A</v>
          </cell>
        </row>
        <row r="561">
          <cell r="B561" t="str">
            <v>F1B007045</v>
          </cell>
          <cell r="C561" t="str">
            <v>Lalu Fauzi S</v>
          </cell>
          <cell r="D561" t="e">
            <v>#N/A</v>
          </cell>
          <cell r="E561" t="e">
            <v>#N/A</v>
          </cell>
        </row>
        <row r="562">
          <cell r="B562" t="str">
            <v>F1B007046</v>
          </cell>
          <cell r="C562" t="str">
            <v>M Hajrin Hendra Y</v>
          </cell>
          <cell r="D562" t="e">
            <v>#N/A</v>
          </cell>
          <cell r="E562" t="e">
            <v>#N/A</v>
          </cell>
        </row>
        <row r="563">
          <cell r="B563" t="str">
            <v>F1B007047</v>
          </cell>
          <cell r="C563" t="str">
            <v>M Umar Zubayyin</v>
          </cell>
          <cell r="D563" t="e">
            <v>#N/A</v>
          </cell>
          <cell r="E563" t="e">
            <v>#N/A</v>
          </cell>
        </row>
        <row r="564">
          <cell r="B564" t="str">
            <v>F1B007048</v>
          </cell>
          <cell r="C564" t="str">
            <v>Maman Suryawan</v>
          </cell>
          <cell r="D564" t="e">
            <v>#N/A</v>
          </cell>
          <cell r="E564" t="e">
            <v>#N/A</v>
          </cell>
        </row>
        <row r="565">
          <cell r="B565" t="str">
            <v>F1B007049</v>
          </cell>
          <cell r="C565" t="str">
            <v>Mami Faujiah</v>
          </cell>
          <cell r="D565" t="e">
            <v>#N/A</v>
          </cell>
          <cell r="E565" t="e">
            <v>#N/A</v>
          </cell>
        </row>
        <row r="566">
          <cell r="B566" t="str">
            <v>F1B007050</v>
          </cell>
          <cell r="C566" t="str">
            <v>Marwan Nulhakam</v>
          </cell>
          <cell r="D566" t="e">
            <v>#N/A</v>
          </cell>
          <cell r="E566" t="e">
            <v>#N/A</v>
          </cell>
        </row>
        <row r="567">
          <cell r="B567" t="str">
            <v>F1B007051</v>
          </cell>
          <cell r="C567" t="str">
            <v>Maswan</v>
          </cell>
          <cell r="D567" t="e">
            <v>#N/A</v>
          </cell>
          <cell r="E567" t="e">
            <v>#N/A</v>
          </cell>
        </row>
        <row r="568">
          <cell r="B568" t="str">
            <v>F1B007052</v>
          </cell>
          <cell r="C568" t="str">
            <v>Mizar Febrian</v>
          </cell>
          <cell r="D568" t="e">
            <v>#N/A</v>
          </cell>
          <cell r="E568" t="e">
            <v>#N/A</v>
          </cell>
        </row>
        <row r="569">
          <cell r="B569" t="str">
            <v>F1B007053</v>
          </cell>
          <cell r="C569" t="str">
            <v>Mohammad Sabri</v>
          </cell>
          <cell r="D569" t="e">
            <v>#N/A</v>
          </cell>
          <cell r="E569" t="e">
            <v>#N/A</v>
          </cell>
        </row>
        <row r="570">
          <cell r="B570" t="str">
            <v>F1B007054</v>
          </cell>
          <cell r="C570" t="str">
            <v>Muh. Rifqi Hadi</v>
          </cell>
          <cell r="D570" t="e">
            <v>#N/A</v>
          </cell>
          <cell r="E570" t="e">
            <v>#N/A</v>
          </cell>
        </row>
        <row r="571">
          <cell r="B571" t="str">
            <v>F1B007055</v>
          </cell>
          <cell r="C571" t="str">
            <v>Muhamad Paezal Nasri</v>
          </cell>
          <cell r="D571" t="e">
            <v>#N/A</v>
          </cell>
          <cell r="E571" t="e">
            <v>#N/A</v>
          </cell>
        </row>
        <row r="572">
          <cell r="B572" t="str">
            <v>F1B007056</v>
          </cell>
          <cell r="C572" t="str">
            <v>Muhammad Fitrah</v>
          </cell>
          <cell r="D572" t="e">
            <v>#N/A</v>
          </cell>
          <cell r="E572" t="e">
            <v>#N/A</v>
          </cell>
        </row>
        <row r="573">
          <cell r="B573" t="str">
            <v>F1B007057</v>
          </cell>
          <cell r="C573" t="str">
            <v>Muhammad Mumtaz</v>
          </cell>
          <cell r="D573" t="e">
            <v>#N/A</v>
          </cell>
          <cell r="E573" t="e">
            <v>#N/A</v>
          </cell>
        </row>
        <row r="574">
          <cell r="B574" t="str">
            <v>F1B007058</v>
          </cell>
          <cell r="C574" t="str">
            <v>Murdiansyah</v>
          </cell>
          <cell r="D574" t="e">
            <v>#N/A</v>
          </cell>
          <cell r="E574" t="e">
            <v>#N/A</v>
          </cell>
        </row>
        <row r="575">
          <cell r="B575" t="str">
            <v>F1B007059</v>
          </cell>
          <cell r="C575" t="str">
            <v>Muh. Triguna Wibawa</v>
          </cell>
          <cell r="D575" t="e">
            <v>#N/A</v>
          </cell>
          <cell r="E575" t="e">
            <v>#N/A</v>
          </cell>
        </row>
        <row r="576">
          <cell r="B576" t="str">
            <v>F1B007060</v>
          </cell>
          <cell r="C576" t="str">
            <v>Nawir One Taufik</v>
          </cell>
          <cell r="D576" t="e">
            <v>#N/A</v>
          </cell>
          <cell r="E576" t="e">
            <v>#N/A</v>
          </cell>
        </row>
        <row r="577">
          <cell r="B577" t="str">
            <v>F1B007061</v>
          </cell>
          <cell r="C577" t="str">
            <v>Ni Nyoman Sulendri</v>
          </cell>
          <cell r="D577" t="e">
            <v>#N/A</v>
          </cell>
          <cell r="E577" t="e">
            <v>#N/A</v>
          </cell>
        </row>
        <row r="578">
          <cell r="B578" t="str">
            <v>F1B007062</v>
          </cell>
          <cell r="C578" t="str">
            <v>Novia Rizki Amalia</v>
          </cell>
          <cell r="D578" t="e">
            <v>#N/A</v>
          </cell>
          <cell r="E578" t="e">
            <v>#N/A</v>
          </cell>
        </row>
        <row r="579">
          <cell r="B579" t="str">
            <v>F1B007063</v>
          </cell>
          <cell r="C579" t="str">
            <v>Rana Yudistira Priya</v>
          </cell>
          <cell r="D579" t="e">
            <v>#N/A</v>
          </cell>
          <cell r="E579" t="e">
            <v>#N/A</v>
          </cell>
        </row>
        <row r="580">
          <cell r="B580" t="str">
            <v>F1B007064</v>
          </cell>
          <cell r="C580" t="str">
            <v>Reza Harlan</v>
          </cell>
          <cell r="D580" t="e">
            <v>#N/A</v>
          </cell>
          <cell r="E580" t="e">
            <v>#N/A</v>
          </cell>
        </row>
        <row r="581">
          <cell r="B581" t="str">
            <v>F1B007065</v>
          </cell>
          <cell r="C581" t="str">
            <v>Reza Rachmadani Fajrin</v>
          </cell>
          <cell r="D581" t="e">
            <v>#N/A</v>
          </cell>
          <cell r="E581" t="e">
            <v>#N/A</v>
          </cell>
        </row>
        <row r="582">
          <cell r="B582" t="str">
            <v>F1B007066</v>
          </cell>
          <cell r="C582" t="str">
            <v>Riska Permana Hikmah</v>
          </cell>
          <cell r="D582" t="e">
            <v>#N/A</v>
          </cell>
          <cell r="E582" t="e">
            <v>#N/A</v>
          </cell>
        </row>
        <row r="583">
          <cell r="B583" t="str">
            <v>F1B007067</v>
          </cell>
          <cell r="C583" t="str">
            <v>Romdhany Irawan</v>
          </cell>
          <cell r="D583" t="e">
            <v>#N/A</v>
          </cell>
          <cell r="E583" t="e">
            <v>#N/A</v>
          </cell>
        </row>
        <row r="584">
          <cell r="B584" t="str">
            <v>F1B007068</v>
          </cell>
          <cell r="C584" t="str">
            <v>Romi Muhendrawan</v>
          </cell>
          <cell r="D584" t="e">
            <v>#N/A</v>
          </cell>
          <cell r="E584" t="e">
            <v>#N/A</v>
          </cell>
        </row>
        <row r="585">
          <cell r="B585" t="str">
            <v>F1B007069</v>
          </cell>
          <cell r="C585" t="str">
            <v>Rosidi</v>
          </cell>
          <cell r="D585" t="e">
            <v>#N/A</v>
          </cell>
          <cell r="E585" t="e">
            <v>#N/A</v>
          </cell>
        </row>
        <row r="586">
          <cell r="B586" t="str">
            <v>F1B007070</v>
          </cell>
          <cell r="C586" t="str">
            <v>Ryan Pratama</v>
          </cell>
          <cell r="D586" t="e">
            <v>#N/A</v>
          </cell>
          <cell r="E586" t="e">
            <v>#N/A</v>
          </cell>
        </row>
        <row r="587">
          <cell r="B587" t="str">
            <v>F1B007071</v>
          </cell>
          <cell r="C587" t="str">
            <v>Safrijal Lutfi Rajak</v>
          </cell>
          <cell r="D587" t="e">
            <v>#N/A</v>
          </cell>
          <cell r="E587" t="e">
            <v>#N/A</v>
          </cell>
        </row>
        <row r="588">
          <cell r="B588" t="str">
            <v>F1B007072</v>
          </cell>
          <cell r="C588" t="str">
            <v>Septia Haryani</v>
          </cell>
          <cell r="D588" t="e">
            <v>#N/A</v>
          </cell>
          <cell r="E588" t="e">
            <v>#N/A</v>
          </cell>
        </row>
        <row r="589">
          <cell r="B589" t="str">
            <v>F1B007073</v>
          </cell>
          <cell r="C589" t="str">
            <v>Sigit Hari Pranoto</v>
          </cell>
          <cell r="D589" t="e">
            <v>#N/A</v>
          </cell>
          <cell r="E589" t="e">
            <v>#N/A</v>
          </cell>
        </row>
        <row r="590">
          <cell r="B590" t="str">
            <v>F1B007074</v>
          </cell>
          <cell r="C590" t="str">
            <v>Singgih Herjuno Jati</v>
          </cell>
          <cell r="D590" t="e">
            <v>#N/A</v>
          </cell>
          <cell r="E590" t="e">
            <v>#N/A</v>
          </cell>
        </row>
        <row r="591">
          <cell r="B591" t="str">
            <v>F1B007075</v>
          </cell>
          <cell r="C591" t="str">
            <v>Sofyan Hadi Ahmad</v>
          </cell>
          <cell r="D591" t="e">
            <v>#N/A</v>
          </cell>
          <cell r="E591" t="e">
            <v>#N/A</v>
          </cell>
        </row>
        <row r="592">
          <cell r="B592" t="str">
            <v>F1B007076</v>
          </cell>
          <cell r="C592" t="str">
            <v>Sony Syawaliansyah</v>
          </cell>
          <cell r="D592" t="e">
            <v>#N/A</v>
          </cell>
          <cell r="E592" t="e">
            <v>#N/A</v>
          </cell>
        </row>
        <row r="593">
          <cell r="B593" t="str">
            <v>F1B007077</v>
          </cell>
          <cell r="C593" t="str">
            <v>Su'Adah</v>
          </cell>
          <cell r="D593" t="e">
            <v>#N/A</v>
          </cell>
          <cell r="E593" t="e">
            <v>#N/A</v>
          </cell>
        </row>
        <row r="594">
          <cell r="B594" t="str">
            <v>F1B007078</v>
          </cell>
          <cell r="C594" t="str">
            <v>Suharsono</v>
          </cell>
          <cell r="D594" t="e">
            <v>#N/A</v>
          </cell>
          <cell r="E594" t="e">
            <v>#N/A</v>
          </cell>
        </row>
        <row r="595">
          <cell r="B595" t="str">
            <v>F1B007079</v>
          </cell>
          <cell r="C595" t="str">
            <v>Syaeful Bahri</v>
          </cell>
          <cell r="D595" t="e">
            <v>#N/A</v>
          </cell>
          <cell r="E595" t="e">
            <v>#N/A</v>
          </cell>
        </row>
        <row r="596">
          <cell r="B596" t="str">
            <v>F1B007080</v>
          </cell>
          <cell r="C596" t="str">
            <v>Syahrul Mubarak</v>
          </cell>
          <cell r="D596" t="e">
            <v>#N/A</v>
          </cell>
          <cell r="E596" t="e">
            <v>#N/A</v>
          </cell>
        </row>
        <row r="597">
          <cell r="B597" t="str">
            <v>F1B007081</v>
          </cell>
          <cell r="C597" t="str">
            <v>Syamsurizal</v>
          </cell>
          <cell r="D597" t="e">
            <v>#N/A</v>
          </cell>
          <cell r="E597" t="e">
            <v>#N/A</v>
          </cell>
        </row>
        <row r="598">
          <cell r="B598" t="str">
            <v>F1B007082</v>
          </cell>
          <cell r="C598" t="str">
            <v>Taufik Kurrahman</v>
          </cell>
          <cell r="D598" t="e">
            <v>#N/A</v>
          </cell>
          <cell r="E598" t="e">
            <v>#N/A</v>
          </cell>
        </row>
        <row r="599">
          <cell r="B599" t="str">
            <v>F1B007083</v>
          </cell>
          <cell r="C599" t="str">
            <v>Twenty Dwi Yuli</v>
          </cell>
          <cell r="D599" t="e">
            <v>#N/A</v>
          </cell>
          <cell r="E599" t="e">
            <v>#N/A</v>
          </cell>
        </row>
        <row r="600">
          <cell r="B600" t="str">
            <v>F1B007084</v>
          </cell>
          <cell r="C600" t="str">
            <v>Zumri</v>
          </cell>
          <cell r="D600" t="e">
            <v>#N/A</v>
          </cell>
          <cell r="E600" t="e">
            <v>#N/A</v>
          </cell>
        </row>
        <row r="601">
          <cell r="B601" t="str">
            <v>F1B008001</v>
          </cell>
          <cell r="C601" t="str">
            <v>Nurul Hidayah</v>
          </cell>
          <cell r="D601" t="e">
            <v>#N/A</v>
          </cell>
          <cell r="E601" t="e">
            <v>#N/A</v>
          </cell>
        </row>
        <row r="602">
          <cell r="B602" t="str">
            <v>F1B008002</v>
          </cell>
          <cell r="C602" t="str">
            <v>Gede Gunarta</v>
          </cell>
          <cell r="D602" t="e">
            <v>#N/A</v>
          </cell>
          <cell r="E602" t="e">
            <v>#N/A</v>
          </cell>
        </row>
        <row r="603">
          <cell r="B603" t="str">
            <v>F1B008003</v>
          </cell>
          <cell r="C603" t="str">
            <v>Vivi Dwi Aprillia</v>
          </cell>
          <cell r="D603" t="e">
            <v>#N/A</v>
          </cell>
          <cell r="E603" t="e">
            <v>#N/A</v>
          </cell>
        </row>
        <row r="604">
          <cell r="B604" t="str">
            <v>F1B008004</v>
          </cell>
          <cell r="C604" t="str">
            <v>Ahmad Zafrullah M</v>
          </cell>
          <cell r="D604" t="e">
            <v>#N/A</v>
          </cell>
          <cell r="E604" t="e">
            <v>#N/A</v>
          </cell>
        </row>
        <row r="605">
          <cell r="B605" t="str">
            <v>F1B008005</v>
          </cell>
          <cell r="C605" t="str">
            <v>Bayu Wibisana</v>
          </cell>
          <cell r="D605" t="e">
            <v>#N/A</v>
          </cell>
          <cell r="E605" t="e">
            <v>#N/A</v>
          </cell>
        </row>
        <row r="606">
          <cell r="B606" t="str">
            <v>F1B008006</v>
          </cell>
          <cell r="C606" t="str">
            <v>Asgar</v>
          </cell>
          <cell r="D606" t="e">
            <v>#N/A</v>
          </cell>
          <cell r="E606" t="e">
            <v>#N/A</v>
          </cell>
        </row>
        <row r="607">
          <cell r="B607" t="str">
            <v>F1B008007</v>
          </cell>
          <cell r="C607" t="str">
            <v>Yanita Avlia</v>
          </cell>
          <cell r="D607" t="e">
            <v>#N/A</v>
          </cell>
          <cell r="E607" t="e">
            <v>#N/A</v>
          </cell>
        </row>
        <row r="608">
          <cell r="B608" t="str">
            <v>F1B008008</v>
          </cell>
          <cell r="C608" t="str">
            <v>Susi Susanti</v>
          </cell>
          <cell r="D608" t="e">
            <v>#N/A</v>
          </cell>
          <cell r="E608" t="e">
            <v>#N/A</v>
          </cell>
        </row>
        <row r="609">
          <cell r="B609" t="str">
            <v>F1B008009</v>
          </cell>
          <cell r="C609" t="str">
            <v>Wahyudi Septiawan</v>
          </cell>
          <cell r="D609" t="e">
            <v>#N/A</v>
          </cell>
          <cell r="E609" t="e">
            <v>#N/A</v>
          </cell>
        </row>
        <row r="610">
          <cell r="B610" t="str">
            <v>F1B008010</v>
          </cell>
          <cell r="C610" t="str">
            <v>Yusuf Pratama</v>
          </cell>
          <cell r="D610" t="e">
            <v>#N/A</v>
          </cell>
          <cell r="E610" t="e">
            <v>#N/A</v>
          </cell>
        </row>
        <row r="611">
          <cell r="B611" t="str">
            <v>F1B008011</v>
          </cell>
          <cell r="C611" t="str">
            <v>Ramaditia Ds</v>
          </cell>
          <cell r="D611" t="e">
            <v>#N/A</v>
          </cell>
          <cell r="E611" t="e">
            <v>#N/A</v>
          </cell>
        </row>
        <row r="612">
          <cell r="B612" t="str">
            <v>F1B008012</v>
          </cell>
          <cell r="C612" t="str">
            <v>Lita Nirmala Sari</v>
          </cell>
          <cell r="D612" t="e">
            <v>#N/A</v>
          </cell>
          <cell r="E612" t="e">
            <v>#N/A</v>
          </cell>
        </row>
        <row r="613">
          <cell r="B613" t="str">
            <v>F1B008013</v>
          </cell>
          <cell r="C613" t="str">
            <v>Wahyu Efrayana</v>
          </cell>
          <cell r="D613" t="e">
            <v>#N/A</v>
          </cell>
          <cell r="E613" t="e">
            <v>#N/A</v>
          </cell>
        </row>
        <row r="614">
          <cell r="B614" t="str">
            <v>F1B008014</v>
          </cell>
          <cell r="C614" t="str">
            <v>Sari Ismi Wardani</v>
          </cell>
          <cell r="D614" t="e">
            <v>#N/A</v>
          </cell>
          <cell r="E614" t="e">
            <v>#N/A</v>
          </cell>
        </row>
        <row r="615">
          <cell r="B615" t="str">
            <v>F1B008015</v>
          </cell>
          <cell r="C615" t="str">
            <v>Anggara Wardi Hamzah</v>
          </cell>
          <cell r="D615" t="e">
            <v>#N/A</v>
          </cell>
          <cell r="E615" t="e">
            <v>#N/A</v>
          </cell>
        </row>
        <row r="616">
          <cell r="B616" t="str">
            <v>F1B008016</v>
          </cell>
          <cell r="C616" t="str">
            <v>Syachrir Eka Putra</v>
          </cell>
          <cell r="D616" t="e">
            <v>#N/A</v>
          </cell>
          <cell r="E616" t="e">
            <v>#N/A</v>
          </cell>
        </row>
        <row r="617">
          <cell r="B617" t="str">
            <v>F1B008017</v>
          </cell>
          <cell r="C617" t="str">
            <v>Suhariman</v>
          </cell>
          <cell r="D617" t="e">
            <v>#N/A</v>
          </cell>
          <cell r="E617" t="e">
            <v>#N/A</v>
          </cell>
        </row>
        <row r="618">
          <cell r="B618" t="str">
            <v>F1B008018</v>
          </cell>
          <cell r="C618" t="str">
            <v>Rachmi Hidayati</v>
          </cell>
          <cell r="D618" t="e">
            <v>#N/A</v>
          </cell>
          <cell r="E618" t="e">
            <v>#N/A</v>
          </cell>
        </row>
        <row r="619">
          <cell r="B619" t="str">
            <v>F1B008019</v>
          </cell>
          <cell r="C619" t="str">
            <v>Lalu Amrullah</v>
          </cell>
          <cell r="D619" t="e">
            <v>#N/A</v>
          </cell>
          <cell r="E619" t="e">
            <v>#N/A</v>
          </cell>
        </row>
        <row r="620">
          <cell r="B620" t="str">
            <v>F1B008020</v>
          </cell>
          <cell r="C620" t="str">
            <v>I Dewa Made Dwi P U</v>
          </cell>
          <cell r="D620" t="e">
            <v>#N/A</v>
          </cell>
          <cell r="E620" t="e">
            <v>#N/A</v>
          </cell>
        </row>
        <row r="621">
          <cell r="B621" t="str">
            <v>F1B008027</v>
          </cell>
          <cell r="C621" t="str">
            <v>Putu Regi Pratama</v>
          </cell>
          <cell r="D621" t="e">
            <v>#N/A</v>
          </cell>
          <cell r="E621" t="e">
            <v>#N/A</v>
          </cell>
        </row>
        <row r="622">
          <cell r="B622" t="str">
            <v>F1B008022</v>
          </cell>
          <cell r="C622" t="str">
            <v>M. Rangga Akbar</v>
          </cell>
          <cell r="D622" t="e">
            <v>#N/A</v>
          </cell>
          <cell r="E622" t="e">
            <v>#N/A</v>
          </cell>
        </row>
        <row r="623">
          <cell r="B623" t="str">
            <v>F1B008023</v>
          </cell>
          <cell r="C623" t="str">
            <v>Rochmad Eko Suyudi</v>
          </cell>
          <cell r="D623" t="e">
            <v>#N/A</v>
          </cell>
          <cell r="E623" t="e">
            <v>#N/A</v>
          </cell>
        </row>
        <row r="624">
          <cell r="B624" t="str">
            <v>F1B008024</v>
          </cell>
          <cell r="C624" t="str">
            <v>Yul Alfan Rosadi</v>
          </cell>
          <cell r="D624" t="e">
            <v>#N/A</v>
          </cell>
          <cell r="E624" t="e">
            <v>#N/A</v>
          </cell>
        </row>
        <row r="625">
          <cell r="B625" t="str">
            <v>F1B008025</v>
          </cell>
          <cell r="C625" t="str">
            <v>Sukma Pramudya</v>
          </cell>
          <cell r="D625" t="e">
            <v>#N/A</v>
          </cell>
          <cell r="E625" t="e">
            <v>#N/A</v>
          </cell>
        </row>
        <row r="626">
          <cell r="B626" t="str">
            <v>F1B008026</v>
          </cell>
          <cell r="C626" t="str">
            <v>Ryan Natha Mandratama</v>
          </cell>
          <cell r="D626" t="e">
            <v>#N/A</v>
          </cell>
          <cell r="E626" t="e">
            <v>#N/A</v>
          </cell>
        </row>
        <row r="627">
          <cell r="B627" t="str">
            <v>F1B008021</v>
          </cell>
          <cell r="C627" t="str">
            <v>Amalia Utami</v>
          </cell>
          <cell r="D627" t="e">
            <v>#N/A</v>
          </cell>
          <cell r="E627" t="e">
            <v>#N/A</v>
          </cell>
        </row>
        <row r="628">
          <cell r="B628" t="str">
            <v>F1B008028</v>
          </cell>
          <cell r="C628" t="str">
            <v>Ahmad Humaidi</v>
          </cell>
          <cell r="D628" t="e">
            <v>#N/A</v>
          </cell>
          <cell r="E628" t="e">
            <v>#N/A</v>
          </cell>
        </row>
        <row r="629">
          <cell r="B629" t="str">
            <v>F1B008029</v>
          </cell>
          <cell r="C629" t="str">
            <v>Apriadi</v>
          </cell>
          <cell r="D629" t="e">
            <v>#N/A</v>
          </cell>
          <cell r="E629" t="e">
            <v>#N/A</v>
          </cell>
        </row>
        <row r="630">
          <cell r="B630" t="str">
            <v>F1B008030</v>
          </cell>
          <cell r="C630" t="str">
            <v>Hadi Wibowo</v>
          </cell>
          <cell r="D630" t="e">
            <v>#N/A</v>
          </cell>
          <cell r="E630" t="e">
            <v>#N/A</v>
          </cell>
        </row>
        <row r="631">
          <cell r="B631" t="str">
            <v>F1B008031</v>
          </cell>
          <cell r="C631" t="str">
            <v>Imam Takharruby</v>
          </cell>
          <cell r="D631" t="e">
            <v>#N/A</v>
          </cell>
          <cell r="E631" t="e">
            <v>#N/A</v>
          </cell>
        </row>
        <row r="632">
          <cell r="B632" t="str">
            <v>F1B008032</v>
          </cell>
          <cell r="C632" t="str">
            <v>L. Moh. Khaerussalihin</v>
          </cell>
          <cell r="D632" t="e">
            <v>#N/A</v>
          </cell>
          <cell r="E632" t="e">
            <v>#N/A</v>
          </cell>
        </row>
        <row r="633">
          <cell r="B633" t="str">
            <v>F1B008033</v>
          </cell>
          <cell r="C633" t="str">
            <v>Md Dwi Putra Arsana</v>
          </cell>
          <cell r="D633" t="e">
            <v>#N/A</v>
          </cell>
          <cell r="E633" t="e">
            <v>#N/A</v>
          </cell>
        </row>
        <row r="634">
          <cell r="B634" t="str">
            <v>F1B008034</v>
          </cell>
          <cell r="C634" t="str">
            <v>Imam Jayadi Putra</v>
          </cell>
          <cell r="D634" t="e">
            <v>#N/A</v>
          </cell>
          <cell r="E634" t="e">
            <v>#N/A</v>
          </cell>
        </row>
        <row r="635">
          <cell r="B635" t="str">
            <v>F1B008035</v>
          </cell>
          <cell r="C635" t="str">
            <v>Muhamad Zuhri</v>
          </cell>
          <cell r="D635" t="e">
            <v>#N/A</v>
          </cell>
          <cell r="E635" t="e">
            <v>#N/A</v>
          </cell>
        </row>
        <row r="636">
          <cell r="B636" t="str">
            <v>F1B008036</v>
          </cell>
          <cell r="C636" t="str">
            <v>Yuesvian Disthira Na</v>
          </cell>
          <cell r="D636" t="e">
            <v>#N/A</v>
          </cell>
          <cell r="E636" t="e">
            <v>#N/A</v>
          </cell>
        </row>
        <row r="637">
          <cell r="B637" t="str">
            <v>F1B008037</v>
          </cell>
          <cell r="C637" t="str">
            <v>Firqah Saimur R.</v>
          </cell>
          <cell r="D637" t="e">
            <v>#N/A</v>
          </cell>
          <cell r="E637" t="e">
            <v>#N/A</v>
          </cell>
        </row>
        <row r="638">
          <cell r="B638" t="str">
            <v>F1B008038</v>
          </cell>
          <cell r="C638" t="str">
            <v>L. M. Edy Estrada</v>
          </cell>
          <cell r="D638" t="e">
            <v>#N/A</v>
          </cell>
          <cell r="E638" t="e">
            <v>#N/A</v>
          </cell>
        </row>
        <row r="639">
          <cell r="B639" t="str">
            <v>F1B008039</v>
          </cell>
          <cell r="C639" t="str">
            <v>Muhammad Jabaruddin</v>
          </cell>
          <cell r="D639" t="e">
            <v>#N/A</v>
          </cell>
          <cell r="E639" t="e">
            <v>#N/A</v>
          </cell>
        </row>
        <row r="640">
          <cell r="B640" t="str">
            <v>F1B008040</v>
          </cell>
          <cell r="C640" t="str">
            <v>Eka Meilia Suryanti</v>
          </cell>
          <cell r="D640" t="e">
            <v>#N/A</v>
          </cell>
          <cell r="E640" t="e">
            <v>#N/A</v>
          </cell>
        </row>
        <row r="641">
          <cell r="B641" t="str">
            <v>F1B008041</v>
          </cell>
          <cell r="C641" t="str">
            <v>Ga Vera Subiantari D</v>
          </cell>
          <cell r="D641" t="e">
            <v>#N/A</v>
          </cell>
          <cell r="E641" t="e">
            <v>#N/A</v>
          </cell>
        </row>
        <row r="642">
          <cell r="B642" t="str">
            <v>F1B008042</v>
          </cell>
          <cell r="C642" t="str">
            <v>Mayzar Annas</v>
          </cell>
          <cell r="D642" t="e">
            <v>#N/A</v>
          </cell>
          <cell r="E642" t="e">
            <v>#N/A</v>
          </cell>
        </row>
        <row r="643">
          <cell r="B643" t="str">
            <v>F1B008043</v>
          </cell>
          <cell r="C643" t="str">
            <v>Hartayadi Mandraguna</v>
          </cell>
          <cell r="D643" t="e">
            <v>#N/A</v>
          </cell>
          <cell r="E643" t="e">
            <v>#N/A</v>
          </cell>
        </row>
        <row r="644">
          <cell r="B644" t="str">
            <v>F1B008044</v>
          </cell>
          <cell r="C644" t="str">
            <v>Arief Taufikurrahman</v>
          </cell>
          <cell r="D644" t="e">
            <v>#N/A</v>
          </cell>
          <cell r="E644" t="e">
            <v>#N/A</v>
          </cell>
        </row>
        <row r="645">
          <cell r="B645" t="str">
            <v>F1B008045</v>
          </cell>
          <cell r="C645" t="str">
            <v>Humaidi</v>
          </cell>
          <cell r="D645" t="e">
            <v>#N/A</v>
          </cell>
          <cell r="E645" t="e">
            <v>#N/A</v>
          </cell>
        </row>
        <row r="646">
          <cell r="B646" t="str">
            <v>F1B008046</v>
          </cell>
          <cell r="C646" t="str">
            <v>Khaerul Hazi</v>
          </cell>
          <cell r="D646" t="e">
            <v>#N/A</v>
          </cell>
          <cell r="E646" t="e">
            <v>#N/A</v>
          </cell>
        </row>
        <row r="647">
          <cell r="B647" t="str">
            <v>F1B008047</v>
          </cell>
          <cell r="C647" t="str">
            <v>Andra Priatma</v>
          </cell>
          <cell r="D647" t="e">
            <v>#N/A</v>
          </cell>
          <cell r="E647" t="e">
            <v>#N/A</v>
          </cell>
        </row>
        <row r="648">
          <cell r="B648" t="str">
            <v>F1B008048</v>
          </cell>
          <cell r="C648" t="str">
            <v>Lalu Muhamad Hasri B</v>
          </cell>
          <cell r="D648" t="e">
            <v>#N/A</v>
          </cell>
          <cell r="E648" t="e">
            <v>#N/A</v>
          </cell>
        </row>
        <row r="649">
          <cell r="B649" t="str">
            <v>F1B008049</v>
          </cell>
          <cell r="C649" t="str">
            <v>Zulfadli</v>
          </cell>
          <cell r="D649" t="e">
            <v>#N/A</v>
          </cell>
          <cell r="E649" t="e">
            <v>#N/A</v>
          </cell>
        </row>
        <row r="650">
          <cell r="B650" t="str">
            <v>F1B008050</v>
          </cell>
          <cell r="C650" t="str">
            <v>Addin Gama Bertaqwa</v>
          </cell>
          <cell r="D650" t="e">
            <v>#N/A</v>
          </cell>
          <cell r="E650" t="e">
            <v>#N/A</v>
          </cell>
        </row>
        <row r="651">
          <cell r="B651" t="str">
            <v>F1B008051</v>
          </cell>
          <cell r="C651" t="str">
            <v>Sari Fitri Amalia</v>
          </cell>
          <cell r="D651" t="e">
            <v>#N/A</v>
          </cell>
          <cell r="E651" t="e">
            <v>#N/A</v>
          </cell>
        </row>
        <row r="652">
          <cell r="B652" t="str">
            <v>F1B008052</v>
          </cell>
          <cell r="C652" t="str">
            <v>Adi Abdul Hanan</v>
          </cell>
          <cell r="D652" t="e">
            <v>#N/A</v>
          </cell>
          <cell r="E652" t="e">
            <v>#N/A</v>
          </cell>
        </row>
        <row r="653">
          <cell r="B653" t="str">
            <v>F1B008053</v>
          </cell>
          <cell r="C653" t="str">
            <v>Adriansyah Eko S.</v>
          </cell>
          <cell r="D653" t="e">
            <v>#N/A</v>
          </cell>
          <cell r="E653" t="e">
            <v>#N/A</v>
          </cell>
        </row>
        <row r="654">
          <cell r="B654" t="str">
            <v>F1B008054</v>
          </cell>
          <cell r="C654" t="str">
            <v>Indra Jaya</v>
          </cell>
          <cell r="D654" t="e">
            <v>#N/A</v>
          </cell>
          <cell r="E654" t="e">
            <v>#N/A</v>
          </cell>
        </row>
        <row r="655">
          <cell r="B655" t="str">
            <v>F1B008055</v>
          </cell>
          <cell r="C655" t="str">
            <v>Hamdiana</v>
          </cell>
          <cell r="D655" t="e">
            <v>#N/A</v>
          </cell>
          <cell r="E655" t="e">
            <v>#N/A</v>
          </cell>
        </row>
        <row r="656">
          <cell r="B656" t="str">
            <v>F1B008056</v>
          </cell>
          <cell r="C656" t="str">
            <v>Arga Fausta Saputra</v>
          </cell>
          <cell r="D656" t="e">
            <v>#N/A</v>
          </cell>
          <cell r="E656" t="e">
            <v>#N/A</v>
          </cell>
        </row>
        <row r="657">
          <cell r="B657" t="str">
            <v>F1B008057</v>
          </cell>
          <cell r="C657" t="str">
            <v>Furqanurrahman</v>
          </cell>
          <cell r="D657" t="e">
            <v>#N/A</v>
          </cell>
          <cell r="E657" t="e">
            <v>#N/A</v>
          </cell>
        </row>
        <row r="658">
          <cell r="B658" t="str">
            <v>F1B008058</v>
          </cell>
          <cell r="C658" t="str">
            <v>Sabdi Sapriadi</v>
          </cell>
          <cell r="D658" t="e">
            <v>#N/A</v>
          </cell>
          <cell r="E658" t="e">
            <v>#N/A</v>
          </cell>
        </row>
        <row r="659">
          <cell r="B659" t="str">
            <v>F1B008059</v>
          </cell>
          <cell r="C659" t="str">
            <v>Muhammad Defrian Pratama</v>
          </cell>
          <cell r="D659" t="e">
            <v>#N/A</v>
          </cell>
          <cell r="E659" t="e">
            <v>#N/A</v>
          </cell>
        </row>
        <row r="660">
          <cell r="B660" t="str">
            <v>F1B008060</v>
          </cell>
          <cell r="C660" t="str">
            <v>Nazarul Bastomi</v>
          </cell>
          <cell r="D660" t="e">
            <v>#N/A</v>
          </cell>
          <cell r="E660" t="e">
            <v>#N/A</v>
          </cell>
        </row>
        <row r="661">
          <cell r="B661" t="str">
            <v>F1B008061</v>
          </cell>
          <cell r="C661" t="str">
            <v>Taufik Insani</v>
          </cell>
          <cell r="D661" t="e">
            <v>#N/A</v>
          </cell>
          <cell r="E661" t="e">
            <v>#N/A</v>
          </cell>
        </row>
        <row r="662">
          <cell r="B662" t="str">
            <v>F1B008062</v>
          </cell>
          <cell r="C662" t="str">
            <v>Ryadus Shalihin</v>
          </cell>
          <cell r="D662" t="e">
            <v>#N/A</v>
          </cell>
          <cell r="E662" t="e">
            <v>#N/A</v>
          </cell>
        </row>
        <row r="663">
          <cell r="B663" t="str">
            <v>F1B008063</v>
          </cell>
          <cell r="C663" t="str">
            <v>Ahmad Rosidin Talib</v>
          </cell>
          <cell r="D663" t="e">
            <v>#N/A</v>
          </cell>
          <cell r="E663" t="e">
            <v>#N/A</v>
          </cell>
        </row>
        <row r="664">
          <cell r="B664" t="str">
            <v>F1B008064</v>
          </cell>
          <cell r="C664" t="str">
            <v>Suban</v>
          </cell>
          <cell r="D664" t="e">
            <v>#N/A</v>
          </cell>
          <cell r="E664" t="e">
            <v>#N/A</v>
          </cell>
        </row>
        <row r="665">
          <cell r="B665" t="str">
            <v>F1B008065</v>
          </cell>
          <cell r="C665" t="str">
            <v>Muh. Eko Surtianto</v>
          </cell>
          <cell r="D665" t="e">
            <v>#N/A</v>
          </cell>
          <cell r="E665" t="e">
            <v>#N/A</v>
          </cell>
        </row>
        <row r="666">
          <cell r="B666" t="str">
            <v>F1B008066</v>
          </cell>
          <cell r="C666" t="str">
            <v>Heri Irawan</v>
          </cell>
          <cell r="D666" t="e">
            <v>#N/A</v>
          </cell>
          <cell r="E666" t="e">
            <v>#N/A</v>
          </cell>
        </row>
        <row r="667">
          <cell r="B667" t="str">
            <v>F1B008067</v>
          </cell>
          <cell r="C667" t="str">
            <v>Fahroni Ardiansyah</v>
          </cell>
          <cell r="D667" t="e">
            <v>#N/A</v>
          </cell>
          <cell r="E667" t="e">
            <v>#N/A</v>
          </cell>
        </row>
        <row r="668">
          <cell r="B668" t="str">
            <v>F1B008068</v>
          </cell>
          <cell r="C668" t="str">
            <v>Hikmah Aulyanti</v>
          </cell>
          <cell r="D668" t="e">
            <v>#N/A</v>
          </cell>
          <cell r="E668" t="e">
            <v>#N/A</v>
          </cell>
        </row>
        <row r="669">
          <cell r="B669" t="str">
            <v>F1B008069</v>
          </cell>
          <cell r="C669" t="str">
            <v>Asraruddin</v>
          </cell>
          <cell r="D669" t="e">
            <v>#N/A</v>
          </cell>
          <cell r="E669" t="e">
            <v>#N/A</v>
          </cell>
        </row>
        <row r="670">
          <cell r="B670" t="str">
            <v>F1B008070</v>
          </cell>
          <cell r="C670" t="str">
            <v>Rana Yuristia A</v>
          </cell>
          <cell r="D670" t="e">
            <v>#N/A</v>
          </cell>
          <cell r="E670" t="e">
            <v>#N/A</v>
          </cell>
        </row>
        <row r="671">
          <cell r="B671" t="str">
            <v>F1B008071</v>
          </cell>
          <cell r="C671" t="str">
            <v>Titin Utari</v>
          </cell>
          <cell r="D671" t="e">
            <v>#N/A</v>
          </cell>
          <cell r="E671" t="e">
            <v>#N/A</v>
          </cell>
        </row>
        <row r="672">
          <cell r="B672" t="str">
            <v>F1B008072</v>
          </cell>
          <cell r="C672" t="str">
            <v>Ade Agus Rifkianta</v>
          </cell>
          <cell r="D672" t="e">
            <v>#N/A</v>
          </cell>
          <cell r="E672" t="e">
            <v>#N/A</v>
          </cell>
        </row>
        <row r="673">
          <cell r="B673" t="str">
            <v>F1B008073</v>
          </cell>
          <cell r="C673" t="str">
            <v>Khurniawan Eko S</v>
          </cell>
          <cell r="D673" t="e">
            <v>#N/A</v>
          </cell>
          <cell r="E673" t="e">
            <v>#N/A</v>
          </cell>
        </row>
        <row r="674">
          <cell r="B674" t="str">
            <v>F1B008074</v>
          </cell>
          <cell r="C674" t="str">
            <v>Muhammad Yusuf</v>
          </cell>
          <cell r="D674" t="e">
            <v>#N/A</v>
          </cell>
          <cell r="E674" t="e">
            <v>#N/A</v>
          </cell>
        </row>
        <row r="675">
          <cell r="B675" t="str">
            <v>F1B008075</v>
          </cell>
          <cell r="C675" t="str">
            <v>Ki Agus Riza Rachmadi</v>
          </cell>
          <cell r="D675" t="e">
            <v>#N/A</v>
          </cell>
          <cell r="E675" t="e">
            <v>#N/A</v>
          </cell>
        </row>
        <row r="676">
          <cell r="B676" t="str">
            <v>F1B008076</v>
          </cell>
          <cell r="C676" t="str">
            <v>Gunawan Putra</v>
          </cell>
          <cell r="D676" t="e">
            <v>#N/A</v>
          </cell>
          <cell r="E676" t="e">
            <v>#N/A</v>
          </cell>
        </row>
        <row r="677">
          <cell r="B677" t="str">
            <v>F1B008077</v>
          </cell>
          <cell r="C677" t="str">
            <v>Dewa Made Artana</v>
          </cell>
          <cell r="D677" t="e">
            <v>#N/A</v>
          </cell>
          <cell r="E677" t="e">
            <v>#N/A</v>
          </cell>
        </row>
        <row r="678">
          <cell r="B678" t="str">
            <v>F1B008078</v>
          </cell>
          <cell r="C678" t="str">
            <v>Lalu Gede Irawan Sen</v>
          </cell>
          <cell r="D678" t="e">
            <v>#N/A</v>
          </cell>
          <cell r="E678" t="e">
            <v>#N/A</v>
          </cell>
        </row>
        <row r="679">
          <cell r="B679" t="str">
            <v>F1B008079</v>
          </cell>
          <cell r="C679" t="str">
            <v>Pratama Rinad W</v>
          </cell>
          <cell r="D679" t="e">
            <v>#N/A</v>
          </cell>
          <cell r="E679" t="e">
            <v>#N/A</v>
          </cell>
        </row>
        <row r="680">
          <cell r="B680" t="str">
            <v>F1B008080</v>
          </cell>
          <cell r="C680" t="str">
            <v>Sahdan Ashari</v>
          </cell>
          <cell r="D680" t="e">
            <v>#N/A</v>
          </cell>
          <cell r="E680" t="e">
            <v>#N/A</v>
          </cell>
        </row>
        <row r="681">
          <cell r="B681" t="str">
            <v>F1B008081</v>
          </cell>
          <cell r="C681" t="str">
            <v>Paris Ali Topan</v>
          </cell>
          <cell r="D681" t="e">
            <v>#N/A</v>
          </cell>
          <cell r="E681" t="e">
            <v>#N/A</v>
          </cell>
        </row>
        <row r="682">
          <cell r="B682" t="str">
            <v>F1B008082</v>
          </cell>
          <cell r="C682" t="str">
            <v>Rosi Iswandi</v>
          </cell>
          <cell r="D682" t="e">
            <v>#N/A</v>
          </cell>
          <cell r="E682" t="e">
            <v>#N/A</v>
          </cell>
        </row>
        <row r="683">
          <cell r="B683" t="str">
            <v>F1B008083</v>
          </cell>
          <cell r="C683" t="str">
            <v>Wahyu Arif Pridana</v>
          </cell>
          <cell r="D683" t="e">
            <v>#N/A</v>
          </cell>
          <cell r="E683" t="e">
            <v>#N/A</v>
          </cell>
        </row>
        <row r="684">
          <cell r="B684" t="str">
            <v>F1B008084</v>
          </cell>
          <cell r="C684" t="str">
            <v>Ziadatia Azmi</v>
          </cell>
          <cell r="D684" t="e">
            <v>#N/A</v>
          </cell>
          <cell r="E684" t="e">
            <v>#N/A</v>
          </cell>
        </row>
        <row r="685">
          <cell r="B685" t="str">
            <v>F1B008085</v>
          </cell>
          <cell r="C685" t="str">
            <v>I Dewa Made Dwi Arsa</v>
          </cell>
          <cell r="D685" t="e">
            <v>#N/A</v>
          </cell>
          <cell r="E685" t="e">
            <v>#N/A</v>
          </cell>
        </row>
        <row r="686">
          <cell r="B686" t="str">
            <v>F1B008086</v>
          </cell>
          <cell r="C686" t="str">
            <v>Adi Imam Supriadi</v>
          </cell>
          <cell r="D686" t="e">
            <v>#N/A</v>
          </cell>
          <cell r="E686" t="e">
            <v>#N/A</v>
          </cell>
        </row>
        <row r="687">
          <cell r="B687" t="str">
            <v>F1B008087</v>
          </cell>
          <cell r="C687" t="str">
            <v>Andrian Azhari</v>
          </cell>
          <cell r="D687" t="e">
            <v>#N/A</v>
          </cell>
          <cell r="E687" t="e">
            <v>#N/A</v>
          </cell>
        </row>
        <row r="688">
          <cell r="B688" t="str">
            <v>F1B008088</v>
          </cell>
          <cell r="C688" t="str">
            <v>Muhammad Harun</v>
          </cell>
          <cell r="D688" t="e">
            <v>#N/A</v>
          </cell>
          <cell r="E688" t="e">
            <v>#N/A</v>
          </cell>
        </row>
        <row r="689">
          <cell r="B689" t="str">
            <v>F1B009001</v>
          </cell>
          <cell r="C689" t="str">
            <v>M. Izzudin Fikrie</v>
          </cell>
          <cell r="D689" t="e">
            <v>#N/A</v>
          </cell>
          <cell r="E689" t="e">
            <v>#N/A</v>
          </cell>
        </row>
        <row r="690">
          <cell r="B690" t="str">
            <v>F1B009002</v>
          </cell>
          <cell r="C690" t="str">
            <v>Lenny Apriliyana</v>
          </cell>
          <cell r="D690" t="e">
            <v>#N/A</v>
          </cell>
          <cell r="E690" t="e">
            <v>#N/A</v>
          </cell>
        </row>
        <row r="691">
          <cell r="B691" t="str">
            <v>F1B009003</v>
          </cell>
          <cell r="C691" t="str">
            <v>Budi Pratama Putra</v>
          </cell>
          <cell r="D691" t="e">
            <v>#N/A</v>
          </cell>
          <cell r="E691" t="e">
            <v>#N/A</v>
          </cell>
        </row>
        <row r="692">
          <cell r="B692" t="str">
            <v>F1B009004</v>
          </cell>
          <cell r="C692" t="str">
            <v>Hesti Pramurti</v>
          </cell>
          <cell r="D692" t="e">
            <v>#N/A</v>
          </cell>
          <cell r="E692" t="e">
            <v>#N/A</v>
          </cell>
        </row>
        <row r="693">
          <cell r="B693" t="str">
            <v>F1B009005</v>
          </cell>
          <cell r="C693" t="str">
            <v>Lalu Rio Anggita Prastya</v>
          </cell>
          <cell r="D693" t="e">
            <v>#N/A</v>
          </cell>
          <cell r="E693" t="e">
            <v>#N/A</v>
          </cell>
        </row>
        <row r="694">
          <cell r="B694" t="str">
            <v>F1B009006</v>
          </cell>
          <cell r="C694" t="str">
            <v>Siryantini Nurul Adnin</v>
          </cell>
          <cell r="D694" t="e">
            <v>#N/A</v>
          </cell>
          <cell r="E694" t="e">
            <v>#N/A</v>
          </cell>
        </row>
        <row r="695">
          <cell r="B695" t="str">
            <v>F1B009007</v>
          </cell>
          <cell r="C695" t="str">
            <v>Tina Dwi Jayanti</v>
          </cell>
          <cell r="D695" t="e">
            <v>#N/A</v>
          </cell>
          <cell r="E695" t="e">
            <v>#N/A</v>
          </cell>
        </row>
        <row r="696">
          <cell r="B696" t="str">
            <v>F1B009008</v>
          </cell>
          <cell r="C696" t="str">
            <v>Agus Salim</v>
          </cell>
          <cell r="D696" t="e">
            <v>#N/A</v>
          </cell>
          <cell r="E696" t="e">
            <v>#N/A</v>
          </cell>
        </row>
        <row r="697">
          <cell r="B697" t="str">
            <v>F1B009009</v>
          </cell>
          <cell r="C697" t="str">
            <v>Wildan Faisal Harhara</v>
          </cell>
          <cell r="D697" t="e">
            <v>#N/A</v>
          </cell>
          <cell r="E697" t="e">
            <v>#N/A</v>
          </cell>
        </row>
        <row r="698">
          <cell r="B698" t="str">
            <v>F1B009010</v>
          </cell>
          <cell r="C698" t="str">
            <v>Farida Nur Trisa Agustin</v>
          </cell>
          <cell r="D698" t="e">
            <v>#N/A</v>
          </cell>
          <cell r="E698" t="e">
            <v>#N/A</v>
          </cell>
        </row>
        <row r="699">
          <cell r="B699" t="str">
            <v>F1B009011</v>
          </cell>
          <cell r="C699" t="str">
            <v>M. Rahman Irawan Hadiningrat</v>
          </cell>
          <cell r="D699" t="e">
            <v>#N/A</v>
          </cell>
          <cell r="E699" t="e">
            <v>#N/A</v>
          </cell>
        </row>
        <row r="700">
          <cell r="B700" t="str">
            <v>F1B009012</v>
          </cell>
          <cell r="C700" t="str">
            <v>Ni Putu Yuniantari</v>
          </cell>
          <cell r="D700" t="e">
            <v>#N/A</v>
          </cell>
          <cell r="E700" t="e">
            <v>#N/A</v>
          </cell>
        </row>
        <row r="701">
          <cell r="B701" t="str">
            <v>F1B009013</v>
          </cell>
          <cell r="C701" t="str">
            <v>M. Syarul Ramadhan</v>
          </cell>
          <cell r="D701" t="e">
            <v>#N/A</v>
          </cell>
          <cell r="E701" t="e">
            <v>#N/A</v>
          </cell>
        </row>
        <row r="702">
          <cell r="B702" t="str">
            <v>F1B009014</v>
          </cell>
          <cell r="C702" t="str">
            <v>Syawaluddin Kamali</v>
          </cell>
          <cell r="D702" t="e">
            <v>#N/A</v>
          </cell>
          <cell r="E702" t="e">
            <v>#N/A</v>
          </cell>
        </row>
        <row r="703">
          <cell r="B703" t="str">
            <v>F1B009015</v>
          </cell>
          <cell r="C703" t="str">
            <v>Mahzan Yadi</v>
          </cell>
          <cell r="D703" t="e">
            <v>#N/A</v>
          </cell>
          <cell r="E703" t="e">
            <v>#N/A</v>
          </cell>
        </row>
        <row r="704">
          <cell r="B704" t="str">
            <v>F1B009016</v>
          </cell>
          <cell r="C704" t="str">
            <v>Al Gumara</v>
          </cell>
          <cell r="D704" t="e">
            <v>#N/A</v>
          </cell>
          <cell r="E704" t="e">
            <v>#N/A</v>
          </cell>
        </row>
        <row r="705">
          <cell r="B705" t="str">
            <v>F1B009017</v>
          </cell>
          <cell r="C705" t="str">
            <v>Septa Prasetyo Yudono</v>
          </cell>
          <cell r="D705" t="e">
            <v>#N/A</v>
          </cell>
          <cell r="E705" t="e">
            <v>#N/A</v>
          </cell>
        </row>
        <row r="706">
          <cell r="B706" t="str">
            <v>F1B009018</v>
          </cell>
          <cell r="C706" t="str">
            <v>Rina Prihaty Octaviana</v>
          </cell>
          <cell r="D706" t="e">
            <v>#N/A</v>
          </cell>
          <cell r="E706" t="e">
            <v>#N/A</v>
          </cell>
        </row>
        <row r="707">
          <cell r="B707" t="str">
            <v>F1B009019</v>
          </cell>
          <cell r="C707" t="str">
            <v>I. A. Mas Candra Dewi</v>
          </cell>
          <cell r="D707" t="e">
            <v>#N/A</v>
          </cell>
          <cell r="E707" t="e">
            <v>#N/A</v>
          </cell>
        </row>
        <row r="708">
          <cell r="B708" t="str">
            <v>F1B009020</v>
          </cell>
          <cell r="C708" t="str">
            <v>Doddy Banyu Urip</v>
          </cell>
          <cell r="D708" t="e">
            <v>#N/A</v>
          </cell>
          <cell r="E708" t="e">
            <v>#N/A</v>
          </cell>
        </row>
        <row r="709">
          <cell r="B709" t="str">
            <v>F1B009021</v>
          </cell>
          <cell r="C709" t="str">
            <v>Nugroho Sujatmiko</v>
          </cell>
          <cell r="D709" t="e">
            <v>#N/A</v>
          </cell>
          <cell r="E709" t="e">
            <v>#N/A</v>
          </cell>
        </row>
        <row r="710">
          <cell r="B710" t="str">
            <v>F1B009022</v>
          </cell>
          <cell r="C710" t="str">
            <v>Hermawan</v>
          </cell>
          <cell r="D710" t="e">
            <v>#N/A</v>
          </cell>
          <cell r="E710" t="e">
            <v>#N/A</v>
          </cell>
        </row>
        <row r="711">
          <cell r="B711" t="str">
            <v>F1B009023</v>
          </cell>
          <cell r="C711" t="str">
            <v>Danang Januar Dani</v>
          </cell>
          <cell r="D711" t="e">
            <v>#N/A</v>
          </cell>
          <cell r="E711" t="e">
            <v>#N/A</v>
          </cell>
        </row>
        <row r="712">
          <cell r="B712" t="str">
            <v>F1B009024</v>
          </cell>
          <cell r="C712" t="str">
            <v>Yudi Hapizi</v>
          </cell>
          <cell r="D712" t="e">
            <v>#N/A</v>
          </cell>
          <cell r="E712" t="e">
            <v>#N/A</v>
          </cell>
        </row>
        <row r="713">
          <cell r="B713" t="str">
            <v>F1B009025</v>
          </cell>
          <cell r="C713" t="str">
            <v>Mizan Saarani</v>
          </cell>
          <cell r="D713" t="e">
            <v>#N/A</v>
          </cell>
          <cell r="E713" t="e">
            <v>#N/A</v>
          </cell>
        </row>
        <row r="714">
          <cell r="B714" t="str">
            <v>F1B009026</v>
          </cell>
          <cell r="C714" t="str">
            <v>Alfian Nurhadi</v>
          </cell>
          <cell r="D714" t="e">
            <v>#N/A</v>
          </cell>
          <cell r="E714" t="e">
            <v>#N/A</v>
          </cell>
        </row>
        <row r="715">
          <cell r="B715" t="str">
            <v>F1B009027</v>
          </cell>
          <cell r="C715" t="str">
            <v>Indra Sasmita</v>
          </cell>
          <cell r="D715" t="e">
            <v>#N/A</v>
          </cell>
          <cell r="E715" t="e">
            <v>#N/A</v>
          </cell>
        </row>
        <row r="716">
          <cell r="B716" t="str">
            <v>F1B009028</v>
          </cell>
          <cell r="C716" t="str">
            <v>I Gede Ariya Wibawa</v>
          </cell>
          <cell r="D716" t="e">
            <v>#N/A</v>
          </cell>
          <cell r="E716" t="e">
            <v>#N/A</v>
          </cell>
        </row>
        <row r="717">
          <cell r="B717" t="str">
            <v>F1B009029</v>
          </cell>
          <cell r="C717" t="str">
            <v>Ihsan</v>
          </cell>
          <cell r="D717" t="e">
            <v>#N/A</v>
          </cell>
          <cell r="E717" t="e">
            <v>#N/A</v>
          </cell>
        </row>
        <row r="718">
          <cell r="B718" t="str">
            <v>F1B009030</v>
          </cell>
          <cell r="C718" t="str">
            <v>Najmul Ahyar</v>
          </cell>
          <cell r="D718" t="e">
            <v>#N/A</v>
          </cell>
          <cell r="E718" t="e">
            <v>#N/A</v>
          </cell>
        </row>
        <row r="719">
          <cell r="B719" t="str">
            <v>F1B009031</v>
          </cell>
          <cell r="C719" t="str">
            <v>Rizki Ardiansyah</v>
          </cell>
          <cell r="D719" t="e">
            <v>#N/A</v>
          </cell>
          <cell r="E719" t="e">
            <v>#N/A</v>
          </cell>
        </row>
        <row r="720">
          <cell r="B720" t="str">
            <v>F1B009032</v>
          </cell>
          <cell r="C720" t="str">
            <v>Baiq Sekar Kedaton</v>
          </cell>
          <cell r="D720" t="e">
            <v>#N/A</v>
          </cell>
          <cell r="E720" t="e">
            <v>#N/A</v>
          </cell>
        </row>
        <row r="721">
          <cell r="B721" t="str">
            <v>F1B009033</v>
          </cell>
          <cell r="C721" t="str">
            <v>M. Ikhrom Catur Wijatmiko</v>
          </cell>
          <cell r="D721" t="e">
            <v>#N/A</v>
          </cell>
          <cell r="E721" t="e">
            <v>#N/A</v>
          </cell>
        </row>
        <row r="722">
          <cell r="B722" t="str">
            <v>F1B009034</v>
          </cell>
          <cell r="C722" t="str">
            <v>Putra Agung Pratama</v>
          </cell>
          <cell r="D722" t="e">
            <v>#N/A</v>
          </cell>
          <cell r="E722" t="e">
            <v>#N/A</v>
          </cell>
        </row>
        <row r="723">
          <cell r="B723" t="str">
            <v>F1B009035</v>
          </cell>
          <cell r="C723" t="str">
            <v>Saddam Husein</v>
          </cell>
          <cell r="D723" t="e">
            <v>#N/A</v>
          </cell>
          <cell r="E723" t="e">
            <v>#N/A</v>
          </cell>
        </row>
        <row r="724">
          <cell r="B724" t="str">
            <v>F1B009036</v>
          </cell>
          <cell r="C724" t="str">
            <v>Fathur Rahman</v>
          </cell>
          <cell r="D724" t="e">
            <v>#N/A</v>
          </cell>
          <cell r="E724" t="e">
            <v>#N/A</v>
          </cell>
        </row>
        <row r="725">
          <cell r="B725" t="str">
            <v>F1B009037</v>
          </cell>
          <cell r="C725" t="str">
            <v>Siti Nurmutmainnah</v>
          </cell>
          <cell r="D725" t="e">
            <v>#N/A</v>
          </cell>
          <cell r="E725" t="e">
            <v>#N/A</v>
          </cell>
        </row>
        <row r="726">
          <cell r="B726" t="str">
            <v>F1B009038</v>
          </cell>
          <cell r="C726" t="str">
            <v>A.A. Istri Oka Widya Lestari</v>
          </cell>
          <cell r="D726" t="e">
            <v>#N/A</v>
          </cell>
          <cell r="E726" t="e">
            <v>#N/A</v>
          </cell>
        </row>
        <row r="727">
          <cell r="B727" t="str">
            <v>F1B009039</v>
          </cell>
          <cell r="C727" t="str">
            <v>Helmi Baskara</v>
          </cell>
          <cell r="D727" t="e">
            <v>#N/A</v>
          </cell>
          <cell r="E727" t="e">
            <v>#N/A</v>
          </cell>
        </row>
        <row r="728">
          <cell r="B728" t="str">
            <v>F1B009040</v>
          </cell>
          <cell r="C728" t="str">
            <v>Muhammad Haris</v>
          </cell>
          <cell r="D728" t="e">
            <v>#N/A</v>
          </cell>
          <cell r="E728" t="e">
            <v>#N/A</v>
          </cell>
        </row>
        <row r="729">
          <cell r="B729" t="str">
            <v>F1B009041</v>
          </cell>
          <cell r="C729" t="str">
            <v>Lalu Hardiawan</v>
          </cell>
          <cell r="D729" t="e">
            <v>#N/A</v>
          </cell>
          <cell r="E729" t="e">
            <v>#N/A</v>
          </cell>
        </row>
        <row r="730">
          <cell r="B730" t="str">
            <v>F1B009042</v>
          </cell>
          <cell r="C730" t="str">
            <v>Yulia Prayanti</v>
          </cell>
          <cell r="D730" t="e">
            <v>#N/A</v>
          </cell>
          <cell r="E730" t="e">
            <v>#N/A</v>
          </cell>
        </row>
        <row r="731">
          <cell r="B731" t="str">
            <v>F1B009043</v>
          </cell>
          <cell r="C731" t="str">
            <v>M. Sopian Sahuri</v>
          </cell>
          <cell r="D731" t="e">
            <v>#N/A</v>
          </cell>
          <cell r="E731" t="e">
            <v>#N/A</v>
          </cell>
        </row>
        <row r="732">
          <cell r="B732" t="str">
            <v>F1B009044</v>
          </cell>
          <cell r="C732" t="str">
            <v>Muzakkir Husaen</v>
          </cell>
          <cell r="D732" t="e">
            <v>#N/A</v>
          </cell>
          <cell r="E732" t="e">
            <v>#N/A</v>
          </cell>
        </row>
        <row r="733">
          <cell r="B733" t="str">
            <v>F1B009045</v>
          </cell>
          <cell r="C733" t="str">
            <v>A.M. Bayhaqi Usman</v>
          </cell>
          <cell r="D733" t="e">
            <v>#N/A</v>
          </cell>
          <cell r="E733" t="e">
            <v>#N/A</v>
          </cell>
        </row>
        <row r="734">
          <cell r="B734" t="str">
            <v>F1B009046</v>
          </cell>
          <cell r="C734" t="str">
            <v>Moh. Zuhrol Fata</v>
          </cell>
          <cell r="D734" t="e">
            <v>#N/A</v>
          </cell>
          <cell r="E734" t="e">
            <v>#N/A</v>
          </cell>
        </row>
        <row r="735">
          <cell r="B735" t="str">
            <v>F1B009047</v>
          </cell>
          <cell r="C735" t="str">
            <v>I Komang Tri Yuliyanto S</v>
          </cell>
          <cell r="D735" t="e">
            <v>#N/A</v>
          </cell>
          <cell r="E735" t="e">
            <v>#N/A</v>
          </cell>
        </row>
        <row r="736">
          <cell r="B736" t="str">
            <v>F1B009048</v>
          </cell>
          <cell r="C736" t="str">
            <v>Abdurrahman</v>
          </cell>
          <cell r="D736" t="e">
            <v>#N/A</v>
          </cell>
          <cell r="E736" t="e">
            <v>#N/A</v>
          </cell>
        </row>
        <row r="737">
          <cell r="B737" t="str">
            <v>F1B009049</v>
          </cell>
          <cell r="C737" t="str">
            <v>Reni Puspita Sari</v>
          </cell>
          <cell r="D737" t="e">
            <v>#N/A</v>
          </cell>
          <cell r="E737" t="e">
            <v>#N/A</v>
          </cell>
        </row>
        <row r="738">
          <cell r="B738" t="str">
            <v>F1B009050</v>
          </cell>
          <cell r="C738" t="str">
            <v>Marsoni</v>
          </cell>
          <cell r="D738" t="e">
            <v>#N/A</v>
          </cell>
          <cell r="E738" t="e">
            <v>#N/A</v>
          </cell>
        </row>
        <row r="739">
          <cell r="B739" t="str">
            <v>F1B009051</v>
          </cell>
          <cell r="C739" t="str">
            <v>Fatahul Jihad</v>
          </cell>
          <cell r="D739" t="e">
            <v>#N/A</v>
          </cell>
          <cell r="E739" t="e">
            <v>#N/A</v>
          </cell>
        </row>
        <row r="740">
          <cell r="B740" t="str">
            <v>F1B009052</v>
          </cell>
          <cell r="C740" t="str">
            <v>Rio Hariyoso Mida Hermawan</v>
          </cell>
          <cell r="D740" t="e">
            <v>#N/A</v>
          </cell>
          <cell r="E740" t="e">
            <v>#N/A</v>
          </cell>
        </row>
        <row r="741">
          <cell r="B741" t="str">
            <v>F1B009053</v>
          </cell>
          <cell r="C741" t="str">
            <v>Nune  Hasan Ismail</v>
          </cell>
          <cell r="D741" t="e">
            <v>#N/A</v>
          </cell>
          <cell r="E741" t="e">
            <v>#N/A</v>
          </cell>
        </row>
        <row r="742">
          <cell r="B742" t="str">
            <v>F1B009054</v>
          </cell>
          <cell r="C742" t="str">
            <v>M. Rofik Aditia</v>
          </cell>
          <cell r="D742" t="e">
            <v>#N/A</v>
          </cell>
          <cell r="E742" t="e">
            <v>#N/A</v>
          </cell>
        </row>
        <row r="743">
          <cell r="B743" t="str">
            <v>F1B009055</v>
          </cell>
          <cell r="C743" t="str">
            <v>Riyan Wicaksono</v>
          </cell>
          <cell r="D743" t="e">
            <v>#N/A</v>
          </cell>
          <cell r="E743" t="e">
            <v>#N/A</v>
          </cell>
        </row>
        <row r="744">
          <cell r="B744" t="str">
            <v>F1B009056</v>
          </cell>
          <cell r="C744" t="str">
            <v>Munawir Halil</v>
          </cell>
          <cell r="D744" t="e">
            <v>#N/A</v>
          </cell>
          <cell r="E744" t="e">
            <v>#N/A</v>
          </cell>
        </row>
        <row r="745">
          <cell r="B745" t="str">
            <v>F1B009057</v>
          </cell>
          <cell r="C745" t="str">
            <v>Aziz Hari Priyono</v>
          </cell>
          <cell r="D745" t="e">
            <v>#N/A</v>
          </cell>
          <cell r="E745" t="e">
            <v>#N/A</v>
          </cell>
        </row>
        <row r="746">
          <cell r="B746" t="str">
            <v>F1B009058</v>
          </cell>
          <cell r="C746" t="str">
            <v>Rahmat Herly Febriansyah</v>
          </cell>
          <cell r="D746" t="e">
            <v>#N/A</v>
          </cell>
          <cell r="E746" t="e">
            <v>#N/A</v>
          </cell>
        </row>
        <row r="747">
          <cell r="B747" t="str">
            <v>F1B009059</v>
          </cell>
          <cell r="C747" t="str">
            <v>Muhammad Rizki Fauzi</v>
          </cell>
          <cell r="D747" t="e">
            <v>#N/A</v>
          </cell>
          <cell r="E747" t="e">
            <v>#N/A</v>
          </cell>
        </row>
        <row r="748">
          <cell r="B748" t="str">
            <v>F1B009060</v>
          </cell>
          <cell r="C748" t="str">
            <v>L. Arief Rahman Hakim</v>
          </cell>
          <cell r="D748" t="e">
            <v>#N/A</v>
          </cell>
          <cell r="E748" t="e">
            <v>#N/A</v>
          </cell>
        </row>
        <row r="749">
          <cell r="B749" t="str">
            <v>F1B009061</v>
          </cell>
          <cell r="C749" t="str">
            <v>Erick Brahmadi Mba Sh Pn</v>
          </cell>
          <cell r="D749" t="e">
            <v>#N/A</v>
          </cell>
          <cell r="E749" t="e">
            <v>#N/A</v>
          </cell>
        </row>
        <row r="750">
          <cell r="B750" t="str">
            <v>F1B009062</v>
          </cell>
          <cell r="C750" t="str">
            <v>L. Jerry Navaro</v>
          </cell>
          <cell r="D750" t="e">
            <v>#N/A</v>
          </cell>
          <cell r="E750" t="e">
            <v>#N/A</v>
          </cell>
        </row>
        <row r="751">
          <cell r="B751" t="str">
            <v>F1B009063</v>
          </cell>
          <cell r="C751" t="str">
            <v>Bisma Bagus Pamungkas</v>
          </cell>
          <cell r="D751" t="e">
            <v>#N/A</v>
          </cell>
          <cell r="E751" t="e">
            <v>#N/A</v>
          </cell>
        </row>
        <row r="752">
          <cell r="B752" t="str">
            <v>F1B009064</v>
          </cell>
          <cell r="C752" t="str">
            <v>Riski Rahman</v>
          </cell>
          <cell r="D752" t="e">
            <v>#N/A</v>
          </cell>
          <cell r="E752" t="e">
            <v>#N/A</v>
          </cell>
        </row>
        <row r="753">
          <cell r="B753" t="str">
            <v>F1B009065</v>
          </cell>
          <cell r="C753" t="str">
            <v>Imam Arief Putrajaya</v>
          </cell>
          <cell r="D753" t="e">
            <v>#N/A</v>
          </cell>
          <cell r="E753" t="e">
            <v>#N/A</v>
          </cell>
        </row>
        <row r="754">
          <cell r="B754" t="str">
            <v>F1B009066</v>
          </cell>
          <cell r="C754" t="str">
            <v>Syatir</v>
          </cell>
          <cell r="D754" t="e">
            <v>#N/A</v>
          </cell>
          <cell r="E754" t="e">
            <v>#N/A</v>
          </cell>
        </row>
        <row r="755">
          <cell r="B755" t="str">
            <v>F1B009067</v>
          </cell>
          <cell r="C755" t="str">
            <v>Baiq Nurjanah</v>
          </cell>
          <cell r="D755" t="e">
            <v>#N/A</v>
          </cell>
          <cell r="E755" t="e">
            <v>#N/A</v>
          </cell>
        </row>
        <row r="756">
          <cell r="B756" t="str">
            <v>F1B009068</v>
          </cell>
          <cell r="C756" t="str">
            <v>Pandu Adhi Nugraha</v>
          </cell>
          <cell r="D756" t="e">
            <v>#N/A</v>
          </cell>
          <cell r="E756" t="e">
            <v>#N/A</v>
          </cell>
        </row>
        <row r="757">
          <cell r="B757" t="str">
            <v>F1B009069</v>
          </cell>
          <cell r="C757" t="str">
            <v>Muhazin Uswandi</v>
          </cell>
          <cell r="D757" t="e">
            <v>#N/A</v>
          </cell>
          <cell r="E757" t="e">
            <v>#N/A</v>
          </cell>
        </row>
        <row r="758">
          <cell r="B758" t="str">
            <v>F1B009070</v>
          </cell>
          <cell r="C758" t="str">
            <v>Multazamar  Jan</v>
          </cell>
          <cell r="D758" t="e">
            <v>#N/A</v>
          </cell>
          <cell r="E758" t="e">
            <v>#N/A</v>
          </cell>
        </row>
        <row r="759">
          <cell r="B759" t="str">
            <v>F1B009071</v>
          </cell>
          <cell r="C759" t="str">
            <v>Subahan Wadi</v>
          </cell>
          <cell r="D759" t="e">
            <v>#N/A</v>
          </cell>
          <cell r="E759" t="e">
            <v>#N/A</v>
          </cell>
        </row>
        <row r="760">
          <cell r="B760" t="str">
            <v>F1B009072</v>
          </cell>
          <cell r="C760" t="str">
            <v>Eka Yuliana Andea Rosari</v>
          </cell>
          <cell r="D760" t="e">
            <v>#N/A</v>
          </cell>
          <cell r="E760" t="e">
            <v>#N/A</v>
          </cell>
        </row>
        <row r="761">
          <cell r="B761" t="str">
            <v>F1B009073</v>
          </cell>
          <cell r="C761" t="str">
            <v>Hendri Purnomo</v>
          </cell>
          <cell r="D761" t="e">
            <v>#N/A</v>
          </cell>
          <cell r="E761" t="e">
            <v>#N/A</v>
          </cell>
        </row>
        <row r="762">
          <cell r="B762" t="str">
            <v>F1B009074</v>
          </cell>
          <cell r="C762" t="str">
            <v>Munawir Gazali</v>
          </cell>
          <cell r="D762" t="e">
            <v>#N/A</v>
          </cell>
          <cell r="E762" t="e">
            <v>#N/A</v>
          </cell>
        </row>
        <row r="763">
          <cell r="B763" t="str">
            <v>F1B009075</v>
          </cell>
          <cell r="C763" t="str">
            <v>Fendy Pranatha</v>
          </cell>
          <cell r="D763" t="e">
            <v>#N/A</v>
          </cell>
          <cell r="E763" t="e">
            <v>#N/A</v>
          </cell>
        </row>
        <row r="764">
          <cell r="B764" t="str">
            <v>F1B009076</v>
          </cell>
          <cell r="C764" t="str">
            <v>Fadli</v>
          </cell>
          <cell r="D764" t="e">
            <v>#N/A</v>
          </cell>
          <cell r="E764" t="e">
            <v>#N/A</v>
          </cell>
        </row>
        <row r="765">
          <cell r="B765" t="str">
            <v>F1B009077</v>
          </cell>
          <cell r="C765" t="str">
            <v>Almasita Anjaswari</v>
          </cell>
          <cell r="D765" t="e">
            <v>#N/A</v>
          </cell>
          <cell r="E765" t="e">
            <v>#N/A</v>
          </cell>
        </row>
        <row r="766">
          <cell r="B766" t="str">
            <v>F1B009078</v>
          </cell>
          <cell r="C766" t="str">
            <v>I Nengah Sri Dana Merta</v>
          </cell>
          <cell r="D766" t="e">
            <v>#N/A</v>
          </cell>
          <cell r="E766" t="e">
            <v>#N/A</v>
          </cell>
        </row>
        <row r="767">
          <cell r="B767" t="str">
            <v>F1B009079</v>
          </cell>
          <cell r="C767" t="str">
            <v>Farlin Andriawan</v>
          </cell>
          <cell r="D767" t="e">
            <v>#N/A</v>
          </cell>
          <cell r="E767" t="e">
            <v>#N/A</v>
          </cell>
        </row>
        <row r="768">
          <cell r="B768" t="str">
            <v>F1B009080</v>
          </cell>
          <cell r="C768" t="str">
            <v>Hamzan Wadi</v>
          </cell>
          <cell r="D768" t="e">
            <v>#N/A</v>
          </cell>
          <cell r="E768" t="e">
            <v>#N/A</v>
          </cell>
        </row>
        <row r="769">
          <cell r="B769" t="str">
            <v>F1B009081</v>
          </cell>
          <cell r="C769" t="str">
            <v>Marico Putra</v>
          </cell>
          <cell r="D769" t="e">
            <v>#N/A</v>
          </cell>
          <cell r="E769" t="e">
            <v>#N/A</v>
          </cell>
        </row>
        <row r="770">
          <cell r="B770" t="str">
            <v>F1B009082</v>
          </cell>
          <cell r="C770" t="str">
            <v>Muhamad Sofian Sauri</v>
          </cell>
          <cell r="D770" t="e">
            <v>#N/A</v>
          </cell>
          <cell r="E770" t="e">
            <v>#N/A</v>
          </cell>
        </row>
        <row r="771">
          <cell r="B771" t="str">
            <v>F1B009083</v>
          </cell>
          <cell r="C771" t="str">
            <v>Muhammad Shaofi</v>
          </cell>
          <cell r="D771" t="e">
            <v>#N/A</v>
          </cell>
          <cell r="E771" t="e">
            <v>#N/A</v>
          </cell>
        </row>
        <row r="772">
          <cell r="B772" t="str">
            <v>F1B009084</v>
          </cell>
          <cell r="C772" t="str">
            <v>Fajar Rizkianto</v>
          </cell>
          <cell r="D772" t="e">
            <v>#N/A</v>
          </cell>
          <cell r="E772" t="e">
            <v>#N/A</v>
          </cell>
        </row>
        <row r="773">
          <cell r="B773" t="str">
            <v>F1B009085</v>
          </cell>
          <cell r="C773" t="str">
            <v>Ahmad Zaenuri</v>
          </cell>
          <cell r="D773" t="e">
            <v>#N/A</v>
          </cell>
          <cell r="E773" t="e">
            <v>#N/A</v>
          </cell>
        </row>
        <row r="774">
          <cell r="B774" t="str">
            <v>F1B009086</v>
          </cell>
          <cell r="C774" t="str">
            <v>Ratmiaji</v>
          </cell>
          <cell r="D774" t="e">
            <v>#N/A</v>
          </cell>
          <cell r="E774" t="e">
            <v>#N/A</v>
          </cell>
        </row>
        <row r="775">
          <cell r="B775" t="str">
            <v>F1B009087</v>
          </cell>
          <cell r="C775" t="str">
            <v>Muhamad Zul Akhir</v>
          </cell>
          <cell r="D775" t="e">
            <v>#N/A</v>
          </cell>
          <cell r="E775" t="e">
            <v>#N/A</v>
          </cell>
        </row>
        <row r="776">
          <cell r="B776" t="str">
            <v>F1B009088</v>
          </cell>
          <cell r="C776" t="str">
            <v>Hidayat Abwandi</v>
          </cell>
          <cell r="D776" t="e">
            <v>#N/A</v>
          </cell>
          <cell r="E776" t="e">
            <v>#N/A</v>
          </cell>
        </row>
        <row r="777">
          <cell r="B777" t="str">
            <v>F1B009090</v>
          </cell>
          <cell r="C777" t="str">
            <v>Ary Kurniadi Irawan</v>
          </cell>
          <cell r="D777" t="e">
            <v>#N/A</v>
          </cell>
          <cell r="E777" t="e">
            <v>#N/A</v>
          </cell>
        </row>
        <row r="778">
          <cell r="B778" t="str">
            <v>F1B010001</v>
          </cell>
          <cell r="C778" t="str">
            <v>Anggelina Ginting</v>
          </cell>
          <cell r="D778" t="e">
            <v>#N/A</v>
          </cell>
          <cell r="E778">
            <v>0</v>
          </cell>
        </row>
        <row r="779">
          <cell r="B779" t="str">
            <v>F1B010002</v>
          </cell>
          <cell r="C779" t="str">
            <v>Arifatul Hidayati</v>
          </cell>
          <cell r="D779" t="e">
            <v>#N/A</v>
          </cell>
          <cell r="E779">
            <v>0</v>
          </cell>
        </row>
        <row r="780">
          <cell r="B780" t="str">
            <v>F1B010003</v>
          </cell>
          <cell r="C780" t="str">
            <v>Adi Pralyanto A</v>
          </cell>
          <cell r="D780" t="e">
            <v>#N/A</v>
          </cell>
          <cell r="E780">
            <v>0</v>
          </cell>
        </row>
        <row r="781">
          <cell r="B781" t="str">
            <v>F1B010004</v>
          </cell>
          <cell r="C781" t="str">
            <v>Sulpan</v>
          </cell>
          <cell r="D781" t="e">
            <v>#N/A</v>
          </cell>
          <cell r="E781">
            <v>0</v>
          </cell>
        </row>
        <row r="782">
          <cell r="B782" t="str">
            <v>F1B010005</v>
          </cell>
          <cell r="C782" t="str">
            <v>Parisma Debakti</v>
          </cell>
          <cell r="D782" t="e">
            <v>#N/A</v>
          </cell>
          <cell r="E782">
            <v>0</v>
          </cell>
        </row>
        <row r="783">
          <cell r="B783" t="str">
            <v>F1B010006</v>
          </cell>
          <cell r="C783" t="str">
            <v>Arswendi Prayuda</v>
          </cell>
          <cell r="D783" t="e">
            <v>#N/A</v>
          </cell>
          <cell r="E783">
            <v>0</v>
          </cell>
        </row>
        <row r="784">
          <cell r="B784" t="str">
            <v>F1B010007</v>
          </cell>
          <cell r="C784" t="str">
            <v>Pitaria Rahim Riani</v>
          </cell>
          <cell r="D784" t="e">
            <v>#N/A</v>
          </cell>
          <cell r="E784">
            <v>0</v>
          </cell>
        </row>
        <row r="785">
          <cell r="B785" t="str">
            <v>F1B010008</v>
          </cell>
          <cell r="C785" t="str">
            <v>Edi Wiranata</v>
          </cell>
          <cell r="D785" t="e">
            <v>#N/A</v>
          </cell>
          <cell r="E785">
            <v>0</v>
          </cell>
        </row>
        <row r="786">
          <cell r="B786" t="str">
            <v>F1B010009</v>
          </cell>
          <cell r="C786" t="str">
            <v>I Wayan Sujatmika</v>
          </cell>
          <cell r="D786" t="e">
            <v>#N/A</v>
          </cell>
          <cell r="E786">
            <v>0</v>
          </cell>
        </row>
        <row r="787">
          <cell r="B787" t="str">
            <v>F1B010010</v>
          </cell>
          <cell r="C787" t="str">
            <v>Wahyu Surya Permana</v>
          </cell>
          <cell r="D787" t="e">
            <v>#N/A</v>
          </cell>
          <cell r="E787">
            <v>0</v>
          </cell>
        </row>
        <row r="788">
          <cell r="B788" t="str">
            <v>F1B010011</v>
          </cell>
          <cell r="C788" t="str">
            <v>Tatik Muliani</v>
          </cell>
          <cell r="D788" t="e">
            <v>#N/A</v>
          </cell>
          <cell r="E788">
            <v>0</v>
          </cell>
        </row>
        <row r="789">
          <cell r="B789" t="str">
            <v>F1B010012</v>
          </cell>
          <cell r="C789" t="str">
            <v>Hairurrozikin</v>
          </cell>
          <cell r="D789" t="e">
            <v>#N/A</v>
          </cell>
          <cell r="E789">
            <v>0</v>
          </cell>
        </row>
        <row r="790">
          <cell r="B790" t="str">
            <v>F1B010013</v>
          </cell>
          <cell r="C790" t="str">
            <v>Samsul Bahraen</v>
          </cell>
          <cell r="D790" t="e">
            <v>#N/A</v>
          </cell>
          <cell r="E790">
            <v>0</v>
          </cell>
        </row>
        <row r="791">
          <cell r="B791" t="str">
            <v>F1B010014</v>
          </cell>
          <cell r="C791" t="str">
            <v>Ristica Tyas Surya</v>
          </cell>
          <cell r="D791" t="e">
            <v>#N/A</v>
          </cell>
          <cell r="E791">
            <v>0</v>
          </cell>
        </row>
        <row r="792">
          <cell r="B792" t="str">
            <v>F1B010015</v>
          </cell>
          <cell r="C792" t="str">
            <v>Ratna Hidayati Sari</v>
          </cell>
          <cell r="D792" t="e">
            <v>#N/A</v>
          </cell>
          <cell r="E792">
            <v>0</v>
          </cell>
        </row>
        <row r="793">
          <cell r="B793" t="str">
            <v>F1B010016</v>
          </cell>
          <cell r="C793" t="str">
            <v>Rizal Bahteran</v>
          </cell>
          <cell r="D793" t="e">
            <v>#N/A</v>
          </cell>
          <cell r="E793">
            <v>0</v>
          </cell>
        </row>
        <row r="794">
          <cell r="B794" t="str">
            <v>F1B010017</v>
          </cell>
          <cell r="C794" t="str">
            <v>Makhtir</v>
          </cell>
          <cell r="D794" t="e">
            <v>#N/A</v>
          </cell>
          <cell r="E794">
            <v>0</v>
          </cell>
        </row>
        <row r="795">
          <cell r="B795" t="str">
            <v>F1B010018</v>
          </cell>
          <cell r="C795" t="str">
            <v>Juan Justiti</v>
          </cell>
          <cell r="D795" t="e">
            <v>#N/A</v>
          </cell>
          <cell r="E795">
            <v>0</v>
          </cell>
        </row>
        <row r="796">
          <cell r="B796" t="str">
            <v>F1B010019</v>
          </cell>
          <cell r="C796" t="str">
            <v>Aisyah</v>
          </cell>
          <cell r="D796" t="e">
            <v>#N/A</v>
          </cell>
          <cell r="E796">
            <v>0</v>
          </cell>
        </row>
        <row r="797">
          <cell r="B797" t="str">
            <v>F1B010020</v>
          </cell>
          <cell r="C797" t="str">
            <v>Nur Afrianni Susanto</v>
          </cell>
          <cell r="D797" t="e">
            <v>#N/A</v>
          </cell>
          <cell r="E797">
            <v>0</v>
          </cell>
        </row>
        <row r="798">
          <cell r="B798" t="str">
            <v>F1B010021</v>
          </cell>
          <cell r="C798" t="str">
            <v>Puji Hidayat Sari</v>
          </cell>
          <cell r="D798" t="e">
            <v>#N/A</v>
          </cell>
          <cell r="E798">
            <v>0</v>
          </cell>
        </row>
        <row r="799">
          <cell r="B799" t="str">
            <v>F1B010022</v>
          </cell>
          <cell r="C799" t="str">
            <v>Adib Manggini</v>
          </cell>
          <cell r="D799" t="e">
            <v>#N/A</v>
          </cell>
          <cell r="E799">
            <v>0</v>
          </cell>
        </row>
        <row r="800">
          <cell r="B800" t="str">
            <v>F1B010023</v>
          </cell>
          <cell r="C800" t="str">
            <v>Yuda Pratama Putra K</v>
          </cell>
          <cell r="D800" t="e">
            <v>#N/A</v>
          </cell>
          <cell r="E800">
            <v>0</v>
          </cell>
        </row>
        <row r="801">
          <cell r="B801" t="str">
            <v>F1B010024</v>
          </cell>
          <cell r="C801" t="str">
            <v>Zaenul Ilham</v>
          </cell>
          <cell r="D801" t="e">
            <v>#N/A</v>
          </cell>
          <cell r="E801">
            <v>0</v>
          </cell>
        </row>
        <row r="802">
          <cell r="B802" t="str">
            <v>F1B010025</v>
          </cell>
          <cell r="C802" t="str">
            <v>Denek Bini Tindih R</v>
          </cell>
          <cell r="D802" t="e">
            <v>#N/A</v>
          </cell>
          <cell r="E802">
            <v>0</v>
          </cell>
        </row>
        <row r="803">
          <cell r="B803" t="str">
            <v>F1B010026</v>
          </cell>
          <cell r="C803" t="str">
            <v>Ahmad Yani</v>
          </cell>
          <cell r="D803" t="e">
            <v>#N/A</v>
          </cell>
          <cell r="E803">
            <v>0</v>
          </cell>
        </row>
        <row r="804">
          <cell r="B804" t="str">
            <v>F1B010027</v>
          </cell>
          <cell r="C804" t="str">
            <v>Tri Yulianti</v>
          </cell>
          <cell r="D804" t="e">
            <v>#N/A</v>
          </cell>
          <cell r="E804">
            <v>0</v>
          </cell>
        </row>
        <row r="805">
          <cell r="B805" t="str">
            <v>F1B010028</v>
          </cell>
          <cell r="C805" t="str">
            <v>Fani Lani Fajrin</v>
          </cell>
          <cell r="D805" t="e">
            <v>#N/A</v>
          </cell>
          <cell r="E805">
            <v>0</v>
          </cell>
        </row>
        <row r="806">
          <cell r="B806" t="str">
            <v>F1B010029</v>
          </cell>
          <cell r="C806" t="str">
            <v>Atni Mardiana</v>
          </cell>
          <cell r="D806" t="e">
            <v>#N/A</v>
          </cell>
          <cell r="E806">
            <v>0</v>
          </cell>
        </row>
        <row r="807">
          <cell r="B807" t="str">
            <v>F1B010030</v>
          </cell>
          <cell r="C807" t="str">
            <v>Teddy Setya Budi</v>
          </cell>
          <cell r="D807" t="e">
            <v>#N/A</v>
          </cell>
          <cell r="E807">
            <v>0</v>
          </cell>
        </row>
        <row r="808">
          <cell r="B808" t="str">
            <v>F1B010031</v>
          </cell>
          <cell r="C808" t="str">
            <v>Taufikkurahman</v>
          </cell>
          <cell r="D808" t="e">
            <v>#N/A</v>
          </cell>
          <cell r="E808">
            <v>0</v>
          </cell>
        </row>
        <row r="809">
          <cell r="B809" t="str">
            <v>F1B010032</v>
          </cell>
          <cell r="C809" t="str">
            <v>Mohamad Junaedi</v>
          </cell>
          <cell r="D809" t="e">
            <v>#N/A</v>
          </cell>
          <cell r="E809">
            <v>0</v>
          </cell>
        </row>
        <row r="810">
          <cell r="B810" t="str">
            <v>F1B010033</v>
          </cell>
          <cell r="C810" t="str">
            <v>Dian Febriyanullah</v>
          </cell>
          <cell r="D810" t="e">
            <v>#N/A</v>
          </cell>
          <cell r="E810">
            <v>0</v>
          </cell>
        </row>
        <row r="811">
          <cell r="B811" t="str">
            <v>F1B010034</v>
          </cell>
          <cell r="C811" t="str">
            <v>M. Nur Ihsan</v>
          </cell>
          <cell r="D811" t="e">
            <v>#N/A</v>
          </cell>
          <cell r="E811">
            <v>0</v>
          </cell>
        </row>
        <row r="812">
          <cell r="B812" t="str">
            <v>F1B010035</v>
          </cell>
          <cell r="C812" t="str">
            <v>I Gede Yoga S.</v>
          </cell>
          <cell r="D812" t="e">
            <v>#N/A</v>
          </cell>
          <cell r="E812">
            <v>0</v>
          </cell>
        </row>
        <row r="813">
          <cell r="B813" t="str">
            <v>F1B010036</v>
          </cell>
          <cell r="C813" t="str">
            <v>Ainul Hamdani</v>
          </cell>
          <cell r="D813" t="e">
            <v>#N/A</v>
          </cell>
          <cell r="E813">
            <v>0</v>
          </cell>
        </row>
        <row r="814">
          <cell r="B814" t="str">
            <v>F1B010037</v>
          </cell>
          <cell r="C814" t="str">
            <v>Panji Family</v>
          </cell>
          <cell r="D814" t="e">
            <v>#N/A</v>
          </cell>
          <cell r="E814">
            <v>0</v>
          </cell>
        </row>
        <row r="815">
          <cell r="B815" t="str">
            <v>F1B010038</v>
          </cell>
          <cell r="C815" t="str">
            <v>Aris Widyatmoko</v>
          </cell>
          <cell r="D815" t="e">
            <v>#N/A</v>
          </cell>
          <cell r="E815">
            <v>0</v>
          </cell>
        </row>
        <row r="816">
          <cell r="B816" t="str">
            <v>F1B010039</v>
          </cell>
          <cell r="C816" t="str">
            <v>Zamzami Hidayat</v>
          </cell>
          <cell r="D816" t="e">
            <v>#N/A</v>
          </cell>
          <cell r="E816">
            <v>0</v>
          </cell>
        </row>
        <row r="817">
          <cell r="B817" t="str">
            <v>F1B010040</v>
          </cell>
          <cell r="C817" t="str">
            <v>I Wayan Suwika A.</v>
          </cell>
          <cell r="D817" t="e">
            <v>#N/A</v>
          </cell>
          <cell r="E817">
            <v>0</v>
          </cell>
        </row>
        <row r="818">
          <cell r="B818" t="str">
            <v>F1B010041</v>
          </cell>
          <cell r="C818" t="str">
            <v>Muhammad Fauzy</v>
          </cell>
          <cell r="D818" t="e">
            <v>#N/A</v>
          </cell>
          <cell r="E818">
            <v>0</v>
          </cell>
        </row>
        <row r="819">
          <cell r="B819" t="str">
            <v>F1B010042</v>
          </cell>
          <cell r="C819" t="str">
            <v>Izdyad Fathin</v>
          </cell>
          <cell r="D819" t="e">
            <v>#N/A</v>
          </cell>
          <cell r="E819">
            <v>0</v>
          </cell>
        </row>
        <row r="820">
          <cell r="B820" t="str">
            <v>F1B010043</v>
          </cell>
          <cell r="C820" t="str">
            <v>Gunawan Prastyo Waas</v>
          </cell>
          <cell r="D820" t="e">
            <v>#N/A</v>
          </cell>
          <cell r="E820">
            <v>0</v>
          </cell>
        </row>
        <row r="821">
          <cell r="B821" t="str">
            <v>F1B010044</v>
          </cell>
          <cell r="C821" t="str">
            <v>Ahmad Romzul A</v>
          </cell>
          <cell r="D821" t="e">
            <v>#N/A</v>
          </cell>
          <cell r="E821">
            <v>0</v>
          </cell>
        </row>
        <row r="822">
          <cell r="B822" t="str">
            <v>F1B010045</v>
          </cell>
          <cell r="C822" t="str">
            <v>Khaerurrozi Gafthi</v>
          </cell>
          <cell r="D822" t="e">
            <v>#N/A</v>
          </cell>
          <cell r="E822">
            <v>0</v>
          </cell>
        </row>
        <row r="823">
          <cell r="B823" t="str">
            <v>F1B010046</v>
          </cell>
          <cell r="C823" t="str">
            <v>Ivan Kurnia Pratama</v>
          </cell>
          <cell r="D823" t="e">
            <v>#N/A</v>
          </cell>
          <cell r="E823">
            <v>0</v>
          </cell>
        </row>
        <row r="824">
          <cell r="B824" t="str">
            <v>F1B010047</v>
          </cell>
          <cell r="C824" t="str">
            <v>Ahmad Husanain W.</v>
          </cell>
          <cell r="D824" t="e">
            <v>#N/A</v>
          </cell>
          <cell r="E824">
            <v>0</v>
          </cell>
        </row>
        <row r="825">
          <cell r="B825" t="str">
            <v>F1B010048</v>
          </cell>
          <cell r="C825" t="str">
            <v>Erwin Setiawan</v>
          </cell>
          <cell r="D825" t="e">
            <v>#N/A</v>
          </cell>
          <cell r="E825">
            <v>0</v>
          </cell>
        </row>
        <row r="826">
          <cell r="B826" t="str">
            <v>F1B010049</v>
          </cell>
          <cell r="C826" t="str">
            <v>Yudie Rahman H</v>
          </cell>
          <cell r="D826" t="e">
            <v>#N/A</v>
          </cell>
          <cell r="E826">
            <v>0</v>
          </cell>
        </row>
        <row r="827">
          <cell r="B827" t="str">
            <v>F1B010050</v>
          </cell>
          <cell r="C827" t="str">
            <v>Satriawan Samokti</v>
          </cell>
          <cell r="D827" t="e">
            <v>#N/A</v>
          </cell>
          <cell r="E827">
            <v>0</v>
          </cell>
        </row>
        <row r="828">
          <cell r="B828" t="str">
            <v>F1B010051</v>
          </cell>
          <cell r="C828" t="str">
            <v>Muhammad Tohar S.</v>
          </cell>
          <cell r="D828" t="e">
            <v>#N/A</v>
          </cell>
          <cell r="E828">
            <v>0</v>
          </cell>
        </row>
        <row r="829">
          <cell r="B829" t="str">
            <v>F1B010052</v>
          </cell>
          <cell r="C829" t="str">
            <v>Hazinatul Asron</v>
          </cell>
          <cell r="D829" t="e">
            <v>#N/A</v>
          </cell>
          <cell r="E829">
            <v>0</v>
          </cell>
        </row>
        <row r="830">
          <cell r="B830" t="str">
            <v>F1B010053</v>
          </cell>
          <cell r="C830" t="str">
            <v>Sintia Yosita</v>
          </cell>
          <cell r="D830" t="e">
            <v>#N/A</v>
          </cell>
          <cell r="E830">
            <v>0</v>
          </cell>
        </row>
        <row r="831">
          <cell r="B831" t="str">
            <v>F1B010054</v>
          </cell>
          <cell r="C831" t="str">
            <v>Maulana Ishak Said</v>
          </cell>
          <cell r="D831" t="e">
            <v>#N/A</v>
          </cell>
          <cell r="E831">
            <v>0</v>
          </cell>
        </row>
        <row r="832">
          <cell r="B832" t="str">
            <v>F1B010055</v>
          </cell>
          <cell r="C832" t="str">
            <v>M. Syahrullail A. P.</v>
          </cell>
          <cell r="D832" t="e">
            <v>#N/A</v>
          </cell>
          <cell r="E832">
            <v>0</v>
          </cell>
        </row>
        <row r="833">
          <cell r="B833" t="str">
            <v>F1B010056</v>
          </cell>
          <cell r="C833" t="str">
            <v>Dody Alkaram</v>
          </cell>
          <cell r="D833" t="e">
            <v>#N/A</v>
          </cell>
          <cell r="E833">
            <v>0</v>
          </cell>
        </row>
        <row r="834">
          <cell r="B834" t="str">
            <v>F1B010057</v>
          </cell>
          <cell r="C834" t="str">
            <v>Diyan Anggraeni</v>
          </cell>
          <cell r="D834" t="e">
            <v>#N/A</v>
          </cell>
          <cell r="E834">
            <v>0</v>
          </cell>
        </row>
        <row r="835">
          <cell r="B835" t="str">
            <v>F1B010058</v>
          </cell>
          <cell r="C835" t="str">
            <v>Ahmad Rudi</v>
          </cell>
          <cell r="D835" t="e">
            <v>#N/A</v>
          </cell>
          <cell r="E835">
            <v>0</v>
          </cell>
        </row>
        <row r="836">
          <cell r="B836" t="str">
            <v>F1B010059</v>
          </cell>
          <cell r="C836" t="str">
            <v>Hujjatul Islam</v>
          </cell>
          <cell r="D836" t="e">
            <v>#N/A</v>
          </cell>
          <cell r="E836">
            <v>0</v>
          </cell>
        </row>
        <row r="837">
          <cell r="B837" t="str">
            <v>F1B010060</v>
          </cell>
          <cell r="C837" t="str">
            <v>Lalu Bintang A</v>
          </cell>
          <cell r="D837" t="e">
            <v>#N/A</v>
          </cell>
          <cell r="E837">
            <v>0</v>
          </cell>
        </row>
        <row r="838">
          <cell r="B838" t="str">
            <v>F1B010061</v>
          </cell>
          <cell r="C838" t="str">
            <v>Dwiyanto Ahmad Fikri</v>
          </cell>
          <cell r="D838" t="e">
            <v>#N/A</v>
          </cell>
          <cell r="E838">
            <v>0</v>
          </cell>
        </row>
        <row r="839">
          <cell r="B839" t="str">
            <v>F1B010062</v>
          </cell>
          <cell r="C839" t="str">
            <v>Nawi Naufan Nada</v>
          </cell>
          <cell r="D839" t="e">
            <v>#N/A</v>
          </cell>
          <cell r="E839">
            <v>0</v>
          </cell>
        </row>
        <row r="840">
          <cell r="B840" t="str">
            <v>F1B010063</v>
          </cell>
          <cell r="C840" t="str">
            <v>Akfa Wahyudi</v>
          </cell>
          <cell r="D840" t="e">
            <v>#N/A</v>
          </cell>
          <cell r="E840">
            <v>0</v>
          </cell>
        </row>
        <row r="841">
          <cell r="B841" t="str">
            <v>F1B010064</v>
          </cell>
          <cell r="C841" t="str">
            <v>Hasyrul Hidayat</v>
          </cell>
          <cell r="D841" t="e">
            <v>#N/A</v>
          </cell>
          <cell r="E841">
            <v>0</v>
          </cell>
        </row>
        <row r="842">
          <cell r="B842" t="str">
            <v>F1B010065</v>
          </cell>
          <cell r="C842" t="str">
            <v>Lalu Randy Aditia Pr</v>
          </cell>
          <cell r="D842" t="e">
            <v>#N/A</v>
          </cell>
          <cell r="E842">
            <v>0</v>
          </cell>
        </row>
        <row r="843">
          <cell r="B843" t="str">
            <v>F1B010066</v>
          </cell>
          <cell r="C843" t="str">
            <v>Yuliana Fatmi</v>
          </cell>
          <cell r="D843" t="e">
            <v>#N/A</v>
          </cell>
          <cell r="E843">
            <v>0</v>
          </cell>
        </row>
        <row r="844">
          <cell r="B844" t="str">
            <v>F1B010067</v>
          </cell>
          <cell r="C844" t="str">
            <v>Padlullah</v>
          </cell>
          <cell r="D844" t="e">
            <v>#N/A</v>
          </cell>
          <cell r="E844">
            <v>0</v>
          </cell>
        </row>
        <row r="845">
          <cell r="B845" t="str">
            <v>F1B010068</v>
          </cell>
          <cell r="C845" t="str">
            <v>Alwan Hasmadi</v>
          </cell>
          <cell r="D845" t="e">
            <v>#N/A</v>
          </cell>
          <cell r="E845">
            <v>0</v>
          </cell>
        </row>
        <row r="846">
          <cell r="B846" t="str">
            <v>F1B010069</v>
          </cell>
          <cell r="C846" t="str">
            <v>Ahmad Zaini</v>
          </cell>
          <cell r="D846" t="e">
            <v>#N/A</v>
          </cell>
          <cell r="E846">
            <v>0</v>
          </cell>
        </row>
        <row r="847">
          <cell r="B847" t="str">
            <v>F1B010070</v>
          </cell>
          <cell r="C847" t="str">
            <v>Andri Supandri</v>
          </cell>
          <cell r="D847" t="e">
            <v>#N/A</v>
          </cell>
          <cell r="E847">
            <v>0</v>
          </cell>
        </row>
        <row r="848">
          <cell r="B848" t="str">
            <v>F1B010071</v>
          </cell>
          <cell r="C848" t="str">
            <v>Eko Wahyudi</v>
          </cell>
          <cell r="D848" t="e">
            <v>#N/A</v>
          </cell>
          <cell r="E848">
            <v>0</v>
          </cell>
        </row>
        <row r="849">
          <cell r="B849" t="str">
            <v>F1B010072</v>
          </cell>
          <cell r="C849" t="str">
            <v>Imam Hidayat</v>
          </cell>
          <cell r="D849" t="e">
            <v>#N/A</v>
          </cell>
          <cell r="E849">
            <v>0</v>
          </cell>
        </row>
        <row r="850">
          <cell r="B850" t="str">
            <v>F1B010073</v>
          </cell>
          <cell r="C850" t="str">
            <v>Julia Rudiyanto</v>
          </cell>
          <cell r="D850" t="e">
            <v>#N/A</v>
          </cell>
          <cell r="E850">
            <v>0</v>
          </cell>
        </row>
        <row r="851">
          <cell r="B851" t="str">
            <v>F1B010074</v>
          </cell>
          <cell r="C851" t="str">
            <v>Muhamad Taufik</v>
          </cell>
          <cell r="D851" t="e">
            <v>#N/A</v>
          </cell>
          <cell r="E851">
            <v>0</v>
          </cell>
        </row>
        <row r="852">
          <cell r="B852" t="str">
            <v>F1B010075</v>
          </cell>
          <cell r="C852" t="str">
            <v>Nandy Nawaitulah</v>
          </cell>
          <cell r="D852" t="e">
            <v>#N/A</v>
          </cell>
          <cell r="E852">
            <v>0</v>
          </cell>
        </row>
        <row r="853">
          <cell r="B853" t="str">
            <v>F1B010076</v>
          </cell>
          <cell r="C853" t="str">
            <v>Saefullah</v>
          </cell>
          <cell r="D853" t="e">
            <v>#N/A</v>
          </cell>
          <cell r="E853">
            <v>0</v>
          </cell>
        </row>
        <row r="854">
          <cell r="B854" t="str">
            <v>F1B010077</v>
          </cell>
          <cell r="C854" t="str">
            <v>Ahmad Sadam Syaerozi</v>
          </cell>
          <cell r="D854" t="e">
            <v>#N/A</v>
          </cell>
          <cell r="E854">
            <v>0</v>
          </cell>
        </row>
        <row r="855">
          <cell r="B855" t="str">
            <v>F1B010078</v>
          </cell>
          <cell r="C855" t="str">
            <v>Hendra Trisnayadi</v>
          </cell>
          <cell r="D855" t="e">
            <v>#N/A</v>
          </cell>
          <cell r="E855">
            <v>0</v>
          </cell>
        </row>
        <row r="856">
          <cell r="B856" t="str">
            <v>F1B010079</v>
          </cell>
          <cell r="C856" t="str">
            <v>Agan Dwidio Cakti</v>
          </cell>
          <cell r="D856" t="e">
            <v>#N/A</v>
          </cell>
          <cell r="E856">
            <v>0</v>
          </cell>
        </row>
        <row r="857">
          <cell r="B857" t="str">
            <v>F1B010080</v>
          </cell>
          <cell r="C857" t="str">
            <v>Risca Arie W</v>
          </cell>
          <cell r="D857" t="e">
            <v>#N/A</v>
          </cell>
          <cell r="E857">
            <v>0</v>
          </cell>
        </row>
        <row r="858">
          <cell r="B858" t="str">
            <v>F1B010081</v>
          </cell>
          <cell r="C858" t="str">
            <v>Moh. Fitrayadi</v>
          </cell>
          <cell r="D858" t="e">
            <v>#N/A</v>
          </cell>
          <cell r="E858">
            <v>0</v>
          </cell>
        </row>
        <row r="859">
          <cell r="B859" t="str">
            <v>F1B010082</v>
          </cell>
          <cell r="C859" t="str">
            <v>Ahmad Urvafi</v>
          </cell>
          <cell r="D859" t="e">
            <v>#N/A</v>
          </cell>
          <cell r="E859">
            <v>0</v>
          </cell>
        </row>
        <row r="860">
          <cell r="B860" t="str">
            <v>F1B010083</v>
          </cell>
          <cell r="C860" t="str">
            <v>Rizqi Wahyudi</v>
          </cell>
          <cell r="D860" t="e">
            <v>#N/A</v>
          </cell>
          <cell r="E860">
            <v>0</v>
          </cell>
        </row>
        <row r="861">
          <cell r="B861" t="str">
            <v>F1B010084</v>
          </cell>
          <cell r="C861" t="str">
            <v>Sukandrana Arya P</v>
          </cell>
          <cell r="D861" t="e">
            <v>#N/A</v>
          </cell>
          <cell r="E861">
            <v>0</v>
          </cell>
        </row>
        <row r="862">
          <cell r="B862" t="str">
            <v>F1B010085</v>
          </cell>
          <cell r="C862" t="str">
            <v>Ari Ardian Khair</v>
          </cell>
          <cell r="D862" t="e">
            <v>#N/A</v>
          </cell>
          <cell r="E862">
            <v>0</v>
          </cell>
        </row>
        <row r="863">
          <cell r="B863" t="str">
            <v>F1B010086</v>
          </cell>
          <cell r="C863" t="str">
            <v>Rodika Nurbaiti</v>
          </cell>
          <cell r="D863" t="e">
            <v>#N/A</v>
          </cell>
          <cell r="E863">
            <v>0</v>
          </cell>
        </row>
        <row r="864">
          <cell r="B864" t="str">
            <v>F1B010087</v>
          </cell>
          <cell r="C864" t="str">
            <v>Mardian Rizka H.</v>
          </cell>
          <cell r="D864" t="e">
            <v>#N/A</v>
          </cell>
          <cell r="E864">
            <v>0</v>
          </cell>
        </row>
        <row r="865">
          <cell r="B865" t="str">
            <v>F1B010088</v>
          </cell>
          <cell r="C865" t="str">
            <v>Heny Wulandari</v>
          </cell>
          <cell r="D865" t="e">
            <v>#N/A</v>
          </cell>
          <cell r="E865">
            <v>0</v>
          </cell>
        </row>
        <row r="866">
          <cell r="B866" t="str">
            <v>F1B010089</v>
          </cell>
          <cell r="C866" t="str">
            <v>I Kadek Dharmawan</v>
          </cell>
          <cell r="D866" t="e">
            <v>#N/A</v>
          </cell>
          <cell r="E866">
            <v>0</v>
          </cell>
        </row>
        <row r="867">
          <cell r="B867" t="str">
            <v>F1B010090</v>
          </cell>
          <cell r="C867" t="str">
            <v>Andhika Wahyu P.</v>
          </cell>
          <cell r="D867" t="e">
            <v>#N/A</v>
          </cell>
          <cell r="E867">
            <v>0</v>
          </cell>
        </row>
        <row r="868">
          <cell r="B868" t="str">
            <v>F1B010091</v>
          </cell>
          <cell r="C868" t="str">
            <v>Rachmanurrasyid</v>
          </cell>
          <cell r="D868" t="e">
            <v>#N/A</v>
          </cell>
          <cell r="E868">
            <v>0</v>
          </cell>
        </row>
        <row r="869">
          <cell r="B869" t="str">
            <v>F1B010092</v>
          </cell>
          <cell r="C869" t="str">
            <v>Rizka Hafinatunnisa</v>
          </cell>
          <cell r="D869" t="e">
            <v>#N/A</v>
          </cell>
          <cell r="E869">
            <v>0</v>
          </cell>
        </row>
        <row r="870">
          <cell r="B870" t="str">
            <v>F1B110001</v>
          </cell>
          <cell r="C870" t="str">
            <v>Retma Fairoz Ijtihad</v>
          </cell>
          <cell r="D870" t="e">
            <v>#N/A</v>
          </cell>
          <cell r="E870">
            <v>0</v>
          </cell>
        </row>
        <row r="871">
          <cell r="B871" t="str">
            <v>F1B110002</v>
          </cell>
          <cell r="C871" t="str">
            <v>Heri Irawan</v>
          </cell>
          <cell r="D871" t="e">
            <v>#N/A</v>
          </cell>
          <cell r="E871">
            <v>0</v>
          </cell>
        </row>
        <row r="872">
          <cell r="B872" t="str">
            <v>F1B110003</v>
          </cell>
          <cell r="C872" t="str">
            <v>Agus Jayadi</v>
          </cell>
          <cell r="D872" t="e">
            <v>#N/A</v>
          </cell>
          <cell r="E872">
            <v>0</v>
          </cell>
        </row>
        <row r="873">
          <cell r="B873" t="str">
            <v>F1B110004</v>
          </cell>
          <cell r="C873" t="str">
            <v>Ni Kadek Diana S D</v>
          </cell>
          <cell r="D873" t="e">
            <v>#N/A</v>
          </cell>
          <cell r="E873">
            <v>0</v>
          </cell>
        </row>
        <row r="874">
          <cell r="B874" t="str">
            <v>F1B110005</v>
          </cell>
          <cell r="C874" t="str">
            <v>Dedy Iskandar</v>
          </cell>
          <cell r="D874" t="e">
            <v>#N/A</v>
          </cell>
          <cell r="E874">
            <v>0</v>
          </cell>
        </row>
        <row r="875">
          <cell r="B875" t="str">
            <v>F1B110006</v>
          </cell>
          <cell r="C875" t="str">
            <v>Andi Pramadhana</v>
          </cell>
          <cell r="D875" t="e">
            <v>#N/A</v>
          </cell>
          <cell r="E875">
            <v>0</v>
          </cell>
        </row>
        <row r="876">
          <cell r="B876" t="str">
            <v>F1B110007</v>
          </cell>
          <cell r="C876" t="str">
            <v>Suyulussalami</v>
          </cell>
          <cell r="D876" t="e">
            <v>#N/A</v>
          </cell>
          <cell r="E876">
            <v>0</v>
          </cell>
        </row>
        <row r="877">
          <cell r="B877" t="str">
            <v>F1B110008</v>
          </cell>
          <cell r="C877" t="str">
            <v>Anwar Fuadi</v>
          </cell>
          <cell r="D877" t="e">
            <v>#N/A</v>
          </cell>
          <cell r="E877">
            <v>0</v>
          </cell>
        </row>
        <row r="878">
          <cell r="B878" t="str">
            <v>F1B110009</v>
          </cell>
          <cell r="C878" t="str">
            <v>Ishak</v>
          </cell>
          <cell r="D878" t="e">
            <v>#N/A</v>
          </cell>
          <cell r="E878">
            <v>0</v>
          </cell>
        </row>
        <row r="879">
          <cell r="B879" t="str">
            <v>F1B110010</v>
          </cell>
          <cell r="C879" t="str">
            <v>Ghazi Akbar</v>
          </cell>
          <cell r="D879" t="e">
            <v>#N/A</v>
          </cell>
          <cell r="E879">
            <v>0</v>
          </cell>
        </row>
        <row r="880">
          <cell r="B880" t="str">
            <v>F1B110011</v>
          </cell>
          <cell r="C880" t="str">
            <v>Adi Sopian Ganda</v>
          </cell>
          <cell r="D880" t="e">
            <v>#N/A</v>
          </cell>
          <cell r="E880">
            <v>0</v>
          </cell>
        </row>
        <row r="881">
          <cell r="B881" t="str">
            <v>F1B110012</v>
          </cell>
          <cell r="C881" t="str">
            <v>M. Fadhil Hamzani</v>
          </cell>
          <cell r="D881" t="e">
            <v>#N/A</v>
          </cell>
          <cell r="E881">
            <v>0</v>
          </cell>
        </row>
        <row r="882">
          <cell r="B882" t="str">
            <v>F1B110013</v>
          </cell>
          <cell r="C882" t="str">
            <v>Ansori Rafsanjani</v>
          </cell>
          <cell r="D882" t="e">
            <v>#N/A</v>
          </cell>
          <cell r="E882">
            <v>0</v>
          </cell>
        </row>
        <row r="883">
          <cell r="B883" t="str">
            <v>F1B110014</v>
          </cell>
          <cell r="C883" t="str">
            <v>Dila Ariy Gi M</v>
          </cell>
          <cell r="D883" t="e">
            <v>#N/A</v>
          </cell>
          <cell r="E883">
            <v>0</v>
          </cell>
        </row>
        <row r="884">
          <cell r="B884" t="str">
            <v>F1B110015</v>
          </cell>
          <cell r="C884" t="str">
            <v>Muhammad Azwar</v>
          </cell>
          <cell r="D884" t="e">
            <v>#N/A</v>
          </cell>
          <cell r="E884">
            <v>0</v>
          </cell>
        </row>
        <row r="885">
          <cell r="B885" t="str">
            <v>F1B110016</v>
          </cell>
          <cell r="C885" t="str">
            <v>Hamdhani</v>
          </cell>
          <cell r="D885" t="e">
            <v>#N/A</v>
          </cell>
          <cell r="E885">
            <v>0</v>
          </cell>
        </row>
        <row r="886">
          <cell r="B886" t="str">
            <v>F1B110017</v>
          </cell>
          <cell r="C886" t="str">
            <v>Rian Hapmiadi</v>
          </cell>
          <cell r="D886" t="e">
            <v>#N/A</v>
          </cell>
          <cell r="E886">
            <v>0</v>
          </cell>
        </row>
        <row r="887">
          <cell r="B887" t="str">
            <v>F1B110018</v>
          </cell>
          <cell r="C887" t="str">
            <v>Samsul Hadi</v>
          </cell>
          <cell r="D887" t="e">
            <v>#N/A</v>
          </cell>
          <cell r="E887">
            <v>0</v>
          </cell>
        </row>
        <row r="888">
          <cell r="B888" t="str">
            <v>F1B110019</v>
          </cell>
          <cell r="C888" t="str">
            <v>Handrian Saputra</v>
          </cell>
          <cell r="D888" t="e">
            <v>#N/A</v>
          </cell>
          <cell r="E888">
            <v>0</v>
          </cell>
        </row>
        <row r="889">
          <cell r="B889" t="str">
            <v>F1B110020</v>
          </cell>
          <cell r="C889" t="str">
            <v>Sri Agustini Yumiati</v>
          </cell>
          <cell r="D889" t="e">
            <v>#N/A</v>
          </cell>
          <cell r="E889">
            <v>0</v>
          </cell>
        </row>
        <row r="890">
          <cell r="B890" t="str">
            <v>F1B110021</v>
          </cell>
          <cell r="C890" t="str">
            <v>Deddy Darmawan</v>
          </cell>
          <cell r="D890" t="e">
            <v>#N/A</v>
          </cell>
          <cell r="E890">
            <v>0</v>
          </cell>
        </row>
        <row r="891">
          <cell r="B891" t="str">
            <v>F1B110022</v>
          </cell>
          <cell r="C891" t="str">
            <v>M Aqidatul Habibi</v>
          </cell>
          <cell r="D891" t="e">
            <v>#N/A</v>
          </cell>
          <cell r="E891">
            <v>0</v>
          </cell>
        </row>
        <row r="892">
          <cell r="B892" t="str">
            <v>F1B110023</v>
          </cell>
          <cell r="C892" t="str">
            <v>Yayuk Cahaya Ningsari</v>
          </cell>
          <cell r="D892" t="e">
            <v>#N/A</v>
          </cell>
          <cell r="E892">
            <v>0</v>
          </cell>
        </row>
        <row r="893">
          <cell r="B893" t="str">
            <v>F1B110024</v>
          </cell>
          <cell r="C893" t="str">
            <v>Nanang Kosim</v>
          </cell>
          <cell r="D893" t="e">
            <v>#N/A</v>
          </cell>
          <cell r="E893">
            <v>0</v>
          </cell>
        </row>
        <row r="894">
          <cell r="B894" t="str">
            <v>F1B110025</v>
          </cell>
          <cell r="C894" t="str">
            <v>M Bakti Adhiguna</v>
          </cell>
          <cell r="D894" t="e">
            <v>#N/A</v>
          </cell>
          <cell r="E894">
            <v>0</v>
          </cell>
        </row>
        <row r="895">
          <cell r="B895" t="str">
            <v>F1B110026</v>
          </cell>
          <cell r="C895" t="str">
            <v>Ana Try Nurseptiana</v>
          </cell>
          <cell r="D895" t="e">
            <v>#N/A</v>
          </cell>
          <cell r="E895">
            <v>0</v>
          </cell>
        </row>
        <row r="896">
          <cell r="B896" t="str">
            <v>F1B110027</v>
          </cell>
          <cell r="C896" t="str">
            <v>Ajang Mandariza</v>
          </cell>
          <cell r="D896" t="e">
            <v>#N/A</v>
          </cell>
          <cell r="E896">
            <v>0</v>
          </cell>
        </row>
        <row r="897">
          <cell r="B897" t="str">
            <v>F1B110028</v>
          </cell>
          <cell r="C897" t="str">
            <v>Erwin Pratama Hadi</v>
          </cell>
          <cell r="D897" t="e">
            <v>#N/A</v>
          </cell>
          <cell r="E897">
            <v>0</v>
          </cell>
        </row>
        <row r="898">
          <cell r="B898" t="str">
            <v>F1B110029</v>
          </cell>
          <cell r="C898" t="str">
            <v>Furqanurrahman</v>
          </cell>
          <cell r="D898" t="e">
            <v>#N/A</v>
          </cell>
          <cell r="E898">
            <v>0</v>
          </cell>
        </row>
        <row r="899">
          <cell r="B899" t="str">
            <v>F1B110030</v>
          </cell>
          <cell r="C899" t="str">
            <v>Haerul Umam</v>
          </cell>
          <cell r="D899" t="e">
            <v>#N/A</v>
          </cell>
          <cell r="E899">
            <v>0</v>
          </cell>
        </row>
        <row r="900">
          <cell r="B900" t="str">
            <v>F1B110031</v>
          </cell>
          <cell r="C900" t="str">
            <v>Andrian Yudhesha</v>
          </cell>
          <cell r="D900" t="e">
            <v>#N/A</v>
          </cell>
          <cell r="E900">
            <v>0</v>
          </cell>
        </row>
        <row r="901">
          <cell r="B901" t="str">
            <v>F1B110032</v>
          </cell>
          <cell r="C901" t="str">
            <v>Gita Prima Putra</v>
          </cell>
          <cell r="D901" t="e">
            <v>#N/A</v>
          </cell>
          <cell r="E901">
            <v>0</v>
          </cell>
        </row>
        <row r="902">
          <cell r="B902" t="str">
            <v>F1B110033</v>
          </cell>
          <cell r="C902" t="str">
            <v>Lalu Mayendra Iskandar</v>
          </cell>
          <cell r="D902" t="e">
            <v>#N/A</v>
          </cell>
          <cell r="E902">
            <v>0</v>
          </cell>
        </row>
        <row r="903">
          <cell r="B903" t="str">
            <v>F1B110034</v>
          </cell>
          <cell r="C903" t="str">
            <v>Radimas Dhawniel P</v>
          </cell>
          <cell r="D903" t="e">
            <v>#N/A</v>
          </cell>
          <cell r="E903">
            <v>0</v>
          </cell>
        </row>
        <row r="904">
          <cell r="B904" t="str">
            <v>F1B110035</v>
          </cell>
          <cell r="C904" t="str">
            <v>Rendy Dwi Parmana</v>
          </cell>
          <cell r="D904" t="e">
            <v>#N/A</v>
          </cell>
          <cell r="E904">
            <v>0</v>
          </cell>
        </row>
        <row r="905">
          <cell r="B905" t="str">
            <v>F1B110036</v>
          </cell>
          <cell r="C905" t="str">
            <v>M Azmi Nopiandi</v>
          </cell>
          <cell r="D905" t="e">
            <v>#N/A</v>
          </cell>
          <cell r="E905">
            <v>0</v>
          </cell>
        </row>
        <row r="906">
          <cell r="B906" t="str">
            <v>F1B110037</v>
          </cell>
          <cell r="C906" t="str">
            <v>Moh Amin</v>
          </cell>
          <cell r="D906" t="e">
            <v>#N/A</v>
          </cell>
          <cell r="E906">
            <v>0</v>
          </cell>
        </row>
        <row r="907">
          <cell r="B907" t="str">
            <v>F1B110038</v>
          </cell>
          <cell r="C907" t="str">
            <v>Eva Susanti</v>
          </cell>
          <cell r="D907" t="e">
            <v>#N/A</v>
          </cell>
          <cell r="E907">
            <v>0</v>
          </cell>
        </row>
        <row r="908">
          <cell r="B908" t="str">
            <v>F1B110039</v>
          </cell>
          <cell r="C908" t="str">
            <v>M Fahri Rahman</v>
          </cell>
          <cell r="D908" t="e">
            <v>#N/A</v>
          </cell>
          <cell r="E908">
            <v>0</v>
          </cell>
        </row>
        <row r="909">
          <cell r="B909" t="str">
            <v>F1B110040</v>
          </cell>
          <cell r="C909" t="str">
            <v>Husnul Harifandi</v>
          </cell>
          <cell r="D909" t="e">
            <v>#N/A</v>
          </cell>
          <cell r="E909">
            <v>0</v>
          </cell>
        </row>
        <row r="910">
          <cell r="B910" t="str">
            <v>F1B110041</v>
          </cell>
          <cell r="C910" t="str">
            <v>Adi Saputra</v>
          </cell>
          <cell r="D910" t="e">
            <v>#N/A</v>
          </cell>
          <cell r="E910">
            <v>0</v>
          </cell>
        </row>
        <row r="911">
          <cell r="B911" t="str">
            <v>F1B110042</v>
          </cell>
          <cell r="C911" t="str">
            <v>L Ade Wirawan S</v>
          </cell>
          <cell r="D911" t="e">
            <v>#N/A</v>
          </cell>
          <cell r="E911">
            <v>0</v>
          </cell>
        </row>
        <row r="912">
          <cell r="B912" t="str">
            <v>F1B110043</v>
          </cell>
          <cell r="C912" t="str">
            <v>Aditya Dias Dwi C</v>
          </cell>
          <cell r="D912" t="e">
            <v>#N/A</v>
          </cell>
          <cell r="E912">
            <v>0</v>
          </cell>
        </row>
        <row r="913">
          <cell r="B913" t="str">
            <v>F1B110044</v>
          </cell>
          <cell r="C913" t="str">
            <v>Asmiwati</v>
          </cell>
          <cell r="D913" t="e">
            <v>#N/A</v>
          </cell>
          <cell r="E913">
            <v>0</v>
          </cell>
        </row>
        <row r="914">
          <cell r="B914" t="str">
            <v>F1B110045</v>
          </cell>
          <cell r="C914" t="str">
            <v>Handrayani</v>
          </cell>
          <cell r="D914" t="e">
            <v>#N/A</v>
          </cell>
          <cell r="E914">
            <v>0</v>
          </cell>
        </row>
        <row r="915">
          <cell r="B915" t="str">
            <v>F1B110046</v>
          </cell>
          <cell r="C915" t="str">
            <v>Ali Mustofa</v>
          </cell>
          <cell r="D915" t="e">
            <v>#N/A</v>
          </cell>
          <cell r="E915">
            <v>0</v>
          </cell>
        </row>
        <row r="916">
          <cell r="B916" t="str">
            <v>F1B110047</v>
          </cell>
          <cell r="C916" t="str">
            <v>Erwin Nuddin</v>
          </cell>
          <cell r="D916" t="e">
            <v>#N/A</v>
          </cell>
          <cell r="E916">
            <v>0</v>
          </cell>
        </row>
        <row r="917">
          <cell r="B917" t="str">
            <v>F1B110048</v>
          </cell>
          <cell r="C917" t="str">
            <v>Rahmah Ilyarisma</v>
          </cell>
          <cell r="D917" t="e">
            <v>#N/A</v>
          </cell>
          <cell r="E917">
            <v>0</v>
          </cell>
        </row>
        <row r="918">
          <cell r="B918" t="str">
            <v>F1B110049</v>
          </cell>
          <cell r="C918" t="str">
            <v>I Wayan Tunas W</v>
          </cell>
          <cell r="D918" t="e">
            <v>#N/A</v>
          </cell>
          <cell r="E918">
            <v>0</v>
          </cell>
        </row>
        <row r="919">
          <cell r="B919" t="str">
            <v>F1B110050</v>
          </cell>
          <cell r="C919" t="str">
            <v>Khairul Uyun</v>
          </cell>
          <cell r="D919" t="e">
            <v>#N/A</v>
          </cell>
          <cell r="E919">
            <v>0</v>
          </cell>
        </row>
        <row r="920">
          <cell r="B920" t="str">
            <v>F1B110051</v>
          </cell>
          <cell r="C920" t="str">
            <v>Marzuki Rahman</v>
          </cell>
          <cell r="D920" t="e">
            <v>#N/A</v>
          </cell>
          <cell r="E920">
            <v>0</v>
          </cell>
        </row>
        <row r="921">
          <cell r="B921" t="str">
            <v>F1B110052</v>
          </cell>
          <cell r="C921" t="str">
            <v>Ade Zakaria</v>
          </cell>
          <cell r="D921" t="e">
            <v>#N/A</v>
          </cell>
          <cell r="E921">
            <v>0</v>
          </cell>
        </row>
        <row r="922">
          <cell r="B922" t="str">
            <v>F1B110053</v>
          </cell>
          <cell r="C922" t="str">
            <v>Saddam Kadir Ranggo</v>
          </cell>
          <cell r="D922" t="e">
            <v>#N/A</v>
          </cell>
          <cell r="E922">
            <v>0</v>
          </cell>
        </row>
        <row r="923">
          <cell r="B923" t="str">
            <v>F1B110054</v>
          </cell>
          <cell r="C923" t="str">
            <v>Deny Nurridho</v>
          </cell>
          <cell r="D923" t="e">
            <v>#N/A</v>
          </cell>
          <cell r="E923">
            <v>0</v>
          </cell>
        </row>
        <row r="924">
          <cell r="B924" t="str">
            <v>F1B110055</v>
          </cell>
          <cell r="C924" t="str">
            <v>Helni Septa Utani</v>
          </cell>
          <cell r="D924" t="e">
            <v>#N/A</v>
          </cell>
          <cell r="E924">
            <v>0</v>
          </cell>
        </row>
        <row r="925">
          <cell r="B925" t="str">
            <v>F1B110056</v>
          </cell>
          <cell r="C925" t="str">
            <v>Galang Saputra</v>
          </cell>
          <cell r="D925" t="e">
            <v>#N/A</v>
          </cell>
          <cell r="E925">
            <v>0</v>
          </cell>
        </row>
        <row r="926">
          <cell r="B926" t="str">
            <v>F1B110057</v>
          </cell>
          <cell r="C926" t="str">
            <v>Yulia Pradewi</v>
          </cell>
          <cell r="D926" t="e">
            <v>#N/A</v>
          </cell>
          <cell r="E926">
            <v>0</v>
          </cell>
        </row>
        <row r="927">
          <cell r="B927" t="str">
            <v>F1B110058</v>
          </cell>
          <cell r="C927" t="str">
            <v>Dicki Balian Saputra</v>
          </cell>
          <cell r="D927" t="e">
            <v>#N/A</v>
          </cell>
          <cell r="E927">
            <v>0</v>
          </cell>
        </row>
        <row r="928">
          <cell r="B928" t="str">
            <v>F1B110059</v>
          </cell>
          <cell r="C928" t="str">
            <v>Winardi Cahaya Putra</v>
          </cell>
          <cell r="D928" t="e">
            <v>#N/A</v>
          </cell>
          <cell r="E928">
            <v>0</v>
          </cell>
        </row>
        <row r="929">
          <cell r="B929" t="str">
            <v>F1B110060</v>
          </cell>
          <cell r="C929" t="str">
            <v>M Fathul Aziz</v>
          </cell>
          <cell r="D929" t="e">
            <v>#N/A</v>
          </cell>
          <cell r="E929">
            <v>0</v>
          </cell>
        </row>
        <row r="930">
          <cell r="B930" t="str">
            <v>F1B110061</v>
          </cell>
          <cell r="C930" t="str">
            <v>Jafar Numaery</v>
          </cell>
          <cell r="D930" t="e">
            <v>#N/A</v>
          </cell>
          <cell r="E930">
            <v>0</v>
          </cell>
        </row>
        <row r="931">
          <cell r="B931" t="str">
            <v>F1B110062</v>
          </cell>
          <cell r="C931" t="str">
            <v>Singgih Ramadhoni</v>
          </cell>
          <cell r="D931" t="e">
            <v>#N/A</v>
          </cell>
          <cell r="E931">
            <v>0</v>
          </cell>
        </row>
        <row r="932">
          <cell r="B932" t="str">
            <v>F1B110063</v>
          </cell>
          <cell r="C932" t="str">
            <v>Danang M Arief S P</v>
          </cell>
          <cell r="D932" t="e">
            <v>#N/A</v>
          </cell>
          <cell r="E932">
            <v>0</v>
          </cell>
        </row>
        <row r="933">
          <cell r="B933" t="str">
            <v>F1B110064</v>
          </cell>
          <cell r="C933" t="str">
            <v>Diman Gusriansya</v>
          </cell>
          <cell r="D933" t="e">
            <v>#N/A</v>
          </cell>
          <cell r="E933">
            <v>0</v>
          </cell>
        </row>
        <row r="934">
          <cell r="B934" t="str">
            <v>F1B110065</v>
          </cell>
          <cell r="C934" t="str">
            <v>Cahya Nugraha</v>
          </cell>
          <cell r="D934" t="e">
            <v>#N/A</v>
          </cell>
          <cell r="E934">
            <v>0</v>
          </cell>
        </row>
        <row r="935">
          <cell r="B935" t="str">
            <v>F1B110066</v>
          </cell>
          <cell r="C935" t="str">
            <v>Muhammad</v>
          </cell>
          <cell r="D935" t="e">
            <v>#N/A</v>
          </cell>
          <cell r="E935">
            <v>0</v>
          </cell>
        </row>
        <row r="936">
          <cell r="B936" t="str">
            <v>F1B110067</v>
          </cell>
          <cell r="C936" t="str">
            <v>Muhammad Azhari</v>
          </cell>
          <cell r="D936" t="e">
            <v>#N/A</v>
          </cell>
          <cell r="E936">
            <v>0</v>
          </cell>
        </row>
        <row r="937">
          <cell r="B937" t="str">
            <v>F1B110068</v>
          </cell>
          <cell r="C937" t="str">
            <v>Suparlan Ardyansyah</v>
          </cell>
          <cell r="D937" t="e">
            <v>#N/A</v>
          </cell>
          <cell r="E937">
            <v>0</v>
          </cell>
        </row>
        <row r="938">
          <cell r="B938" t="str">
            <v>F1B110069</v>
          </cell>
          <cell r="C938" t="str">
            <v>Sohibul Ihsan</v>
          </cell>
          <cell r="D938" t="e">
            <v>#N/A</v>
          </cell>
          <cell r="E938">
            <v>0</v>
          </cell>
        </row>
        <row r="939">
          <cell r="B939" t="str">
            <v>F1B110070</v>
          </cell>
          <cell r="C939" t="str">
            <v>Basri Rahman</v>
          </cell>
          <cell r="D939" t="e">
            <v>#N/A</v>
          </cell>
          <cell r="E939">
            <v>0</v>
          </cell>
        </row>
        <row r="940">
          <cell r="B940" t="str">
            <v>F1B110071</v>
          </cell>
          <cell r="C940" t="str">
            <v>Trendy Niagawan</v>
          </cell>
          <cell r="D940" t="e">
            <v>#N/A</v>
          </cell>
          <cell r="E940">
            <v>0</v>
          </cell>
        </row>
        <row r="941">
          <cell r="B941" t="str">
            <v>F1B110072</v>
          </cell>
          <cell r="C941" t="str">
            <v>Mohamad Arifin</v>
          </cell>
          <cell r="D941" t="e">
            <v>#N/A</v>
          </cell>
          <cell r="E941">
            <v>0</v>
          </cell>
        </row>
        <row r="942">
          <cell r="B942" t="str">
            <v>F1B110073</v>
          </cell>
          <cell r="C942" t="str">
            <v>Muhamad Johan K</v>
          </cell>
          <cell r="D942" t="e">
            <v>#N/A</v>
          </cell>
          <cell r="E942">
            <v>0</v>
          </cell>
        </row>
        <row r="943">
          <cell r="B943" t="str">
            <v>F1B110074</v>
          </cell>
          <cell r="C943" t="str">
            <v>Safardi</v>
          </cell>
          <cell r="D943" t="e">
            <v>#N/A</v>
          </cell>
          <cell r="E943">
            <v>0</v>
          </cell>
        </row>
        <row r="944">
          <cell r="B944" t="str">
            <v>F1B110075</v>
          </cell>
          <cell r="C944" t="str">
            <v>Novi Hadiyani</v>
          </cell>
          <cell r="D944" t="e">
            <v>#N/A</v>
          </cell>
          <cell r="E944">
            <v>0</v>
          </cell>
        </row>
        <row r="945">
          <cell r="B945" t="str">
            <v>F1B110076</v>
          </cell>
          <cell r="C945" t="str">
            <v>Lalu Ardypati</v>
          </cell>
          <cell r="D945" t="e">
            <v>#N/A</v>
          </cell>
          <cell r="E945">
            <v>0</v>
          </cell>
        </row>
        <row r="946">
          <cell r="B946" t="str">
            <v>F1B110077</v>
          </cell>
          <cell r="C946" t="str">
            <v>Khairul Anam</v>
          </cell>
          <cell r="D946" t="e">
            <v>#N/A</v>
          </cell>
          <cell r="E946">
            <v>0</v>
          </cell>
        </row>
        <row r="947">
          <cell r="B947" t="str">
            <v>F1B110078</v>
          </cell>
          <cell r="C947" t="str">
            <v>Supriadi</v>
          </cell>
          <cell r="D947" t="e">
            <v>#N/A</v>
          </cell>
          <cell r="E947">
            <v>0</v>
          </cell>
        </row>
        <row r="948">
          <cell r="B948" t="str">
            <v>F1B110079</v>
          </cell>
          <cell r="C948" t="str">
            <v>Ikhwan Yusuf</v>
          </cell>
          <cell r="D948" t="e">
            <v>#N/A</v>
          </cell>
          <cell r="E948">
            <v>0</v>
          </cell>
        </row>
        <row r="949">
          <cell r="B949" t="str">
            <v>F1B110080</v>
          </cell>
          <cell r="C949" t="str">
            <v>Yusuf Wijaya Utama</v>
          </cell>
          <cell r="D949" t="e">
            <v>#N/A</v>
          </cell>
          <cell r="E949">
            <v>0</v>
          </cell>
        </row>
        <row r="950">
          <cell r="B950" t="str">
            <v>F1B110081</v>
          </cell>
          <cell r="C950" t="str">
            <v>Hamzali</v>
          </cell>
          <cell r="D950" t="e">
            <v>#N/A</v>
          </cell>
          <cell r="E950">
            <v>0</v>
          </cell>
        </row>
        <row r="951">
          <cell r="B951" t="str">
            <v>F1B110082</v>
          </cell>
          <cell r="C951" t="str">
            <v>Abdul Kadir</v>
          </cell>
          <cell r="D951" t="e">
            <v>#N/A</v>
          </cell>
          <cell r="E951">
            <v>0</v>
          </cell>
        </row>
        <row r="952">
          <cell r="B952" t="str">
            <v>F1B110083</v>
          </cell>
          <cell r="C952" t="str">
            <v>Abdul Aziz</v>
          </cell>
          <cell r="D952" t="e">
            <v>#N/A</v>
          </cell>
          <cell r="E952">
            <v>0</v>
          </cell>
        </row>
        <row r="953">
          <cell r="B953" t="str">
            <v>F1B110084</v>
          </cell>
          <cell r="C953" t="str">
            <v>Dara Ayu Sasongko</v>
          </cell>
          <cell r="D953" t="e">
            <v>#N/A</v>
          </cell>
          <cell r="E953">
            <v>0</v>
          </cell>
        </row>
        <row r="954">
          <cell r="B954" t="str">
            <v>F1B110085</v>
          </cell>
          <cell r="C954" t="str">
            <v>Alfedy Sudarsa</v>
          </cell>
          <cell r="D954" t="e">
            <v>#N/A</v>
          </cell>
          <cell r="E954">
            <v>0</v>
          </cell>
        </row>
        <row r="955">
          <cell r="B955" t="str">
            <v>F1B011001</v>
          </cell>
          <cell r="C955" t="str">
            <v>Achmad Kharis P</v>
          </cell>
          <cell r="D955" t="e">
            <v>#N/A</v>
          </cell>
          <cell r="E955">
            <v>0</v>
          </cell>
        </row>
        <row r="956">
          <cell r="B956" t="str">
            <v>F1B011002</v>
          </cell>
          <cell r="C956" t="str">
            <v>Agung Hendrawan</v>
          </cell>
          <cell r="D956" t="e">
            <v>#N/A</v>
          </cell>
          <cell r="E956">
            <v>0</v>
          </cell>
        </row>
        <row r="957">
          <cell r="B957" t="str">
            <v>F1B011003</v>
          </cell>
          <cell r="C957" t="str">
            <v>Ahmad Farid Wajdi</v>
          </cell>
          <cell r="D957" t="e">
            <v>#N/A</v>
          </cell>
          <cell r="E957">
            <v>0</v>
          </cell>
        </row>
        <row r="958">
          <cell r="B958" t="str">
            <v>F1B011004</v>
          </cell>
          <cell r="C958" t="str">
            <v>Ahmad Muhibbin</v>
          </cell>
          <cell r="D958" t="e">
            <v>#N/A</v>
          </cell>
          <cell r="E958">
            <v>0</v>
          </cell>
        </row>
        <row r="959">
          <cell r="B959" t="str">
            <v>F1B011005</v>
          </cell>
          <cell r="C959" t="str">
            <v>Ahmad Tantoni</v>
          </cell>
          <cell r="D959" t="e">
            <v>#N/A</v>
          </cell>
          <cell r="E959">
            <v>0</v>
          </cell>
        </row>
        <row r="960">
          <cell r="B960" t="str">
            <v>F1B011006</v>
          </cell>
          <cell r="C960" t="str">
            <v>Ahmad Tarmizi Tahir</v>
          </cell>
          <cell r="D960" t="e">
            <v>#N/A</v>
          </cell>
          <cell r="E960">
            <v>0</v>
          </cell>
        </row>
        <row r="961">
          <cell r="B961" t="str">
            <v>F1B011007</v>
          </cell>
          <cell r="C961" t="str">
            <v>Aiman Ihsanul Akbar</v>
          </cell>
          <cell r="D961" t="e">
            <v>#N/A</v>
          </cell>
          <cell r="E961">
            <v>0</v>
          </cell>
        </row>
        <row r="962">
          <cell r="B962" t="str">
            <v>F1B011008</v>
          </cell>
          <cell r="C962" t="str">
            <v>Alhasibunur</v>
          </cell>
          <cell r="D962" t="e">
            <v>#N/A</v>
          </cell>
          <cell r="E962">
            <v>0</v>
          </cell>
        </row>
        <row r="963">
          <cell r="B963" t="str">
            <v>F1B011009</v>
          </cell>
          <cell r="C963" t="str">
            <v>Almurozy Mursidan</v>
          </cell>
          <cell r="D963" t="e">
            <v>#N/A</v>
          </cell>
          <cell r="E963">
            <v>0</v>
          </cell>
        </row>
        <row r="964">
          <cell r="B964" t="str">
            <v>F1B011010</v>
          </cell>
          <cell r="C964" t="str">
            <v>Andri Puryoto</v>
          </cell>
          <cell r="D964" t="e">
            <v>#N/A</v>
          </cell>
          <cell r="E964">
            <v>0</v>
          </cell>
        </row>
        <row r="965">
          <cell r="B965" t="str">
            <v>F1B011011</v>
          </cell>
          <cell r="C965" t="str">
            <v>Apriadi</v>
          </cell>
          <cell r="D965" t="e">
            <v>#N/A</v>
          </cell>
          <cell r="E965">
            <v>0</v>
          </cell>
        </row>
        <row r="966">
          <cell r="B966" t="str">
            <v>F1B011012</v>
          </cell>
          <cell r="C966" t="str">
            <v>Ari Rahmi Hermawati</v>
          </cell>
          <cell r="D966" t="e">
            <v>#N/A</v>
          </cell>
          <cell r="E966">
            <v>0</v>
          </cell>
        </row>
        <row r="967">
          <cell r="B967" t="str">
            <v>F1B011013</v>
          </cell>
          <cell r="C967" t="str">
            <v>Ariel Firmansyah</v>
          </cell>
          <cell r="D967" t="e">
            <v>#N/A</v>
          </cell>
          <cell r="E967">
            <v>0</v>
          </cell>
        </row>
        <row r="968">
          <cell r="B968" t="str">
            <v>F1B011014</v>
          </cell>
          <cell r="C968" t="str">
            <v>Aryadi Putra</v>
          </cell>
          <cell r="D968" t="e">
            <v>#N/A</v>
          </cell>
          <cell r="E968">
            <v>0</v>
          </cell>
        </row>
        <row r="969">
          <cell r="B969" t="str">
            <v>F1B011015</v>
          </cell>
          <cell r="C969" t="str">
            <v>Baiq Widya Ayu Mp</v>
          </cell>
          <cell r="D969" t="e">
            <v>#N/A</v>
          </cell>
          <cell r="E969">
            <v>0</v>
          </cell>
        </row>
        <row r="970">
          <cell r="B970" t="str">
            <v>F1B011016</v>
          </cell>
          <cell r="C970" t="str">
            <v>Brian Asrnanda Razak</v>
          </cell>
          <cell r="D970" t="e">
            <v>#N/A</v>
          </cell>
          <cell r="E970">
            <v>0</v>
          </cell>
        </row>
        <row r="971">
          <cell r="B971" t="str">
            <v>F1B011017</v>
          </cell>
          <cell r="C971" t="str">
            <v>Darmawan</v>
          </cell>
          <cell r="D971" t="e">
            <v>#N/A</v>
          </cell>
          <cell r="E971">
            <v>0</v>
          </cell>
        </row>
        <row r="972">
          <cell r="B972" t="str">
            <v>F1B011018</v>
          </cell>
          <cell r="C972" t="str">
            <v>Dewa Putu Satria W</v>
          </cell>
          <cell r="D972" t="e">
            <v>#N/A</v>
          </cell>
          <cell r="E972">
            <v>0</v>
          </cell>
        </row>
        <row r="973">
          <cell r="B973" t="str">
            <v>F1B011019</v>
          </cell>
          <cell r="C973" t="str">
            <v>Dewi Ratna Juita</v>
          </cell>
          <cell r="D973" t="e">
            <v>#N/A</v>
          </cell>
          <cell r="E973">
            <v>0</v>
          </cell>
        </row>
        <row r="974">
          <cell r="B974" t="str">
            <v>F1B011020</v>
          </cell>
          <cell r="C974" t="str">
            <v>Dhias Cahyadi F.</v>
          </cell>
          <cell r="D974" t="e">
            <v>#N/A</v>
          </cell>
          <cell r="E974">
            <v>0</v>
          </cell>
        </row>
        <row r="975">
          <cell r="B975" t="str">
            <v>F1B011022</v>
          </cell>
          <cell r="C975" t="str">
            <v>Eka Imansyah</v>
          </cell>
          <cell r="D975" t="e">
            <v>#N/A</v>
          </cell>
          <cell r="E975">
            <v>0</v>
          </cell>
        </row>
        <row r="976">
          <cell r="B976" t="str">
            <v>F1B011023</v>
          </cell>
          <cell r="C976" t="str">
            <v>Eko Efri Wartanto</v>
          </cell>
          <cell r="D976" t="e">
            <v>#N/A</v>
          </cell>
          <cell r="E976">
            <v>0</v>
          </cell>
        </row>
        <row r="977">
          <cell r="B977" t="str">
            <v>F1B011025</v>
          </cell>
          <cell r="C977" t="str">
            <v>Evan Pawaka Utama</v>
          </cell>
          <cell r="D977" t="e">
            <v>#N/A</v>
          </cell>
          <cell r="E977">
            <v>0</v>
          </cell>
        </row>
        <row r="978">
          <cell r="B978" t="str">
            <v>F1B011026</v>
          </cell>
          <cell r="C978" t="str">
            <v>Vini Triani</v>
          </cell>
          <cell r="D978" t="e">
            <v>#N/A</v>
          </cell>
          <cell r="E978">
            <v>0</v>
          </cell>
        </row>
        <row r="979">
          <cell r="B979" t="str">
            <v>F1B011027</v>
          </cell>
          <cell r="C979" t="str">
            <v>Frans Jordan K W</v>
          </cell>
          <cell r="D979" t="e">
            <v>#N/A</v>
          </cell>
          <cell r="E979">
            <v>0</v>
          </cell>
        </row>
        <row r="980">
          <cell r="B980" t="str">
            <v>F1B011028</v>
          </cell>
          <cell r="C980" t="str">
            <v>Gde Wetan Pragena A.</v>
          </cell>
          <cell r="D980" t="e">
            <v>#N/A</v>
          </cell>
          <cell r="E980">
            <v>0</v>
          </cell>
        </row>
        <row r="981">
          <cell r="B981" t="str">
            <v>F1B011030</v>
          </cell>
          <cell r="C981" t="str">
            <v>Hadi Keswanto</v>
          </cell>
          <cell r="D981" t="e">
            <v>#N/A</v>
          </cell>
          <cell r="E981">
            <v>0</v>
          </cell>
        </row>
        <row r="982">
          <cell r="B982" t="str">
            <v>F1B011031</v>
          </cell>
          <cell r="C982" t="str">
            <v>Haidi Hidayat</v>
          </cell>
          <cell r="D982" t="e">
            <v>#N/A</v>
          </cell>
          <cell r="E982">
            <v>0</v>
          </cell>
        </row>
        <row r="983">
          <cell r="B983" t="str">
            <v>F1B011032</v>
          </cell>
          <cell r="C983" t="str">
            <v>Heri Hidayat</v>
          </cell>
          <cell r="D983" t="e">
            <v>#N/A</v>
          </cell>
          <cell r="E983">
            <v>0</v>
          </cell>
        </row>
        <row r="984">
          <cell r="B984" t="str">
            <v>F1B011033</v>
          </cell>
          <cell r="C984" t="str">
            <v>I Gede Ferryawan</v>
          </cell>
          <cell r="D984" t="e">
            <v>#N/A</v>
          </cell>
          <cell r="E984">
            <v>0</v>
          </cell>
        </row>
        <row r="985">
          <cell r="B985" t="str">
            <v>F1B011034</v>
          </cell>
          <cell r="C985" t="str">
            <v>I Gusti Ayu Kusdiah</v>
          </cell>
          <cell r="D985" t="e">
            <v>#N/A</v>
          </cell>
          <cell r="E985">
            <v>0</v>
          </cell>
        </row>
        <row r="986">
          <cell r="B986" t="str">
            <v>F1B011035</v>
          </cell>
          <cell r="C986" t="str">
            <v>I Gede Subagia Artha</v>
          </cell>
          <cell r="D986" t="e">
            <v>#N/A</v>
          </cell>
          <cell r="E986">
            <v>0</v>
          </cell>
        </row>
        <row r="987">
          <cell r="B987" t="str">
            <v>F1B011036</v>
          </cell>
          <cell r="C987" t="str">
            <v>I Gusti Ayu Kusdiah Gemeliarana</v>
          </cell>
          <cell r="D987" t="e">
            <v>#N/A</v>
          </cell>
          <cell r="E987">
            <v>0</v>
          </cell>
        </row>
        <row r="988">
          <cell r="B988" t="str">
            <v>F1B011037</v>
          </cell>
          <cell r="C988" t="str">
            <v>I Made Ary Swantika</v>
          </cell>
          <cell r="D988" t="e">
            <v>#N/A</v>
          </cell>
          <cell r="E988">
            <v>0</v>
          </cell>
        </row>
        <row r="989">
          <cell r="B989" t="str">
            <v>F1B011038</v>
          </cell>
          <cell r="C989" t="str">
            <v>I Made Dwipayana</v>
          </cell>
          <cell r="D989" t="e">
            <v>#N/A</v>
          </cell>
          <cell r="E989">
            <v>0</v>
          </cell>
        </row>
        <row r="990">
          <cell r="B990" t="str">
            <v>F1B011039</v>
          </cell>
          <cell r="C990" t="str">
            <v>I Md Sandhi Artha W.</v>
          </cell>
          <cell r="D990" t="e">
            <v>#N/A</v>
          </cell>
          <cell r="E990">
            <v>0</v>
          </cell>
        </row>
        <row r="991">
          <cell r="B991" t="str">
            <v>F1B011040</v>
          </cell>
          <cell r="C991" t="str">
            <v>I Nyoman Didik Pramana</v>
          </cell>
          <cell r="D991" t="e">
            <v>#N/A</v>
          </cell>
          <cell r="E991">
            <v>0</v>
          </cell>
        </row>
        <row r="992">
          <cell r="B992" t="str">
            <v>F1B011041</v>
          </cell>
          <cell r="C992" t="str">
            <v>I Wayan Arya Putra K</v>
          </cell>
          <cell r="D992" t="e">
            <v>#N/A</v>
          </cell>
          <cell r="E992">
            <v>0</v>
          </cell>
        </row>
        <row r="993">
          <cell r="B993" t="str">
            <v>F1B011042</v>
          </cell>
          <cell r="C993" t="str">
            <v>I Wayan Suaryana Put</v>
          </cell>
          <cell r="D993" t="e">
            <v>#N/A</v>
          </cell>
          <cell r="E993">
            <v>0</v>
          </cell>
        </row>
        <row r="994">
          <cell r="B994" t="str">
            <v>F1B011043</v>
          </cell>
          <cell r="C994" t="str">
            <v>Ida Bgs Pt Eka Paksi</v>
          </cell>
          <cell r="D994" t="e">
            <v>#N/A</v>
          </cell>
          <cell r="E994">
            <v>0</v>
          </cell>
        </row>
        <row r="995">
          <cell r="B995" t="str">
            <v>F1B011044</v>
          </cell>
          <cell r="C995" t="str">
            <v>Iqra Wiryadinata</v>
          </cell>
          <cell r="D995" t="e">
            <v>#N/A</v>
          </cell>
          <cell r="E995">
            <v>0</v>
          </cell>
        </row>
        <row r="996">
          <cell r="B996" t="str">
            <v>F1B011045</v>
          </cell>
          <cell r="C996" t="str">
            <v>Jihadun</v>
          </cell>
          <cell r="D996" t="e">
            <v>#N/A</v>
          </cell>
          <cell r="E996">
            <v>0</v>
          </cell>
        </row>
        <row r="997">
          <cell r="B997" t="str">
            <v>F1B011046</v>
          </cell>
          <cell r="C997" t="str">
            <v>Kadek Dwi Diani S.P.</v>
          </cell>
          <cell r="D997" t="e">
            <v>#N/A</v>
          </cell>
          <cell r="E997">
            <v>0</v>
          </cell>
        </row>
        <row r="998">
          <cell r="B998" t="str">
            <v>F1B011047</v>
          </cell>
          <cell r="C998" t="str">
            <v>Ketut Waga Purnama P</v>
          </cell>
          <cell r="D998" t="e">
            <v>#N/A</v>
          </cell>
          <cell r="E998">
            <v>0</v>
          </cell>
        </row>
        <row r="999">
          <cell r="B999" t="str">
            <v>F1B011048</v>
          </cell>
          <cell r="C999" t="str">
            <v>L Wahyu Iman Prajaya</v>
          </cell>
          <cell r="D999" t="e">
            <v>#N/A</v>
          </cell>
          <cell r="E999">
            <v>0</v>
          </cell>
        </row>
        <row r="1000">
          <cell r="B1000" t="str">
            <v>F1B011049</v>
          </cell>
          <cell r="C1000" t="str">
            <v>Lalu Ismail Bohari</v>
          </cell>
          <cell r="D1000" t="e">
            <v>#N/A</v>
          </cell>
          <cell r="E1000">
            <v>0</v>
          </cell>
        </row>
        <row r="1001">
          <cell r="B1001" t="str">
            <v>F1B011050</v>
          </cell>
          <cell r="C1001" t="str">
            <v>Lalu Nauvan K Y</v>
          </cell>
          <cell r="D1001" t="e">
            <v>#N/A</v>
          </cell>
          <cell r="E1001">
            <v>0</v>
          </cell>
        </row>
        <row r="1002">
          <cell r="B1002" t="str">
            <v>F1B011051</v>
          </cell>
          <cell r="C1002" t="str">
            <v>Lalu Wahyu Dedy A</v>
          </cell>
          <cell r="D1002" t="e">
            <v>#N/A</v>
          </cell>
          <cell r="E1002">
            <v>0</v>
          </cell>
        </row>
        <row r="1003">
          <cell r="B1003" t="str">
            <v>F1B011052</v>
          </cell>
          <cell r="C1003" t="str">
            <v>M. Musfariawan A.</v>
          </cell>
          <cell r="D1003" t="e">
            <v>#N/A</v>
          </cell>
          <cell r="E1003">
            <v>0</v>
          </cell>
        </row>
        <row r="1004">
          <cell r="B1004" t="str">
            <v>F1B011053</v>
          </cell>
          <cell r="C1004" t="str">
            <v>M. Rasyidatul Afkari</v>
          </cell>
          <cell r="D1004" t="e">
            <v>#N/A</v>
          </cell>
          <cell r="E1004">
            <v>0</v>
          </cell>
        </row>
        <row r="1005">
          <cell r="B1005" t="str">
            <v>F1B011054</v>
          </cell>
          <cell r="C1005" t="str">
            <v>Maria Desi Natalia W</v>
          </cell>
          <cell r="D1005" t="e">
            <v>#N/A</v>
          </cell>
          <cell r="E1005">
            <v>0</v>
          </cell>
        </row>
        <row r="1006">
          <cell r="B1006" t="str">
            <v>F1B011055</v>
          </cell>
          <cell r="C1006" t="str">
            <v>Masyitah Aulia</v>
          </cell>
          <cell r="D1006" t="e">
            <v>#N/A</v>
          </cell>
          <cell r="E1006">
            <v>0</v>
          </cell>
        </row>
        <row r="1007">
          <cell r="B1007" t="str">
            <v>F1B011056</v>
          </cell>
          <cell r="C1007" t="str">
            <v>Melina</v>
          </cell>
          <cell r="D1007" t="e">
            <v>#N/A</v>
          </cell>
          <cell r="E1007">
            <v>0</v>
          </cell>
        </row>
        <row r="1008">
          <cell r="B1008" t="str">
            <v>F1B011057</v>
          </cell>
          <cell r="C1008" t="str">
            <v>Moh. Nugraha Kusuma</v>
          </cell>
          <cell r="D1008" t="e">
            <v>#N/A</v>
          </cell>
          <cell r="E1008">
            <v>0</v>
          </cell>
        </row>
        <row r="1009">
          <cell r="B1009" t="str">
            <v>F1B011058</v>
          </cell>
          <cell r="C1009" t="str">
            <v>Mokh.Aditya Eka S</v>
          </cell>
          <cell r="D1009" t="e">
            <v>#N/A</v>
          </cell>
          <cell r="E1009">
            <v>0</v>
          </cell>
        </row>
        <row r="1010">
          <cell r="B1010" t="str">
            <v>F1B011059</v>
          </cell>
          <cell r="C1010" t="str">
            <v>Muhamad Ray Andiko</v>
          </cell>
          <cell r="D1010" t="e">
            <v>#N/A</v>
          </cell>
          <cell r="E1010">
            <v>0</v>
          </cell>
        </row>
        <row r="1011">
          <cell r="B1011" t="str">
            <v>F1B011061</v>
          </cell>
          <cell r="C1011" t="str">
            <v>Muhammad Edwin I</v>
          </cell>
          <cell r="D1011" t="e">
            <v>#N/A</v>
          </cell>
          <cell r="E1011">
            <v>0</v>
          </cell>
        </row>
        <row r="1012">
          <cell r="B1012" t="str">
            <v>F1B011062</v>
          </cell>
          <cell r="C1012" t="str">
            <v>Muhammad Marendra R</v>
          </cell>
          <cell r="D1012" t="e">
            <v>#N/A</v>
          </cell>
          <cell r="E1012">
            <v>0</v>
          </cell>
        </row>
        <row r="1013">
          <cell r="B1013" t="str">
            <v>F1B011063</v>
          </cell>
          <cell r="C1013" t="str">
            <v>Muhammad Naironul H.</v>
          </cell>
          <cell r="D1013" t="e">
            <v>#N/A</v>
          </cell>
          <cell r="E1013">
            <v>0</v>
          </cell>
        </row>
        <row r="1014">
          <cell r="B1014" t="str">
            <v>F1B011064</v>
          </cell>
          <cell r="C1014" t="str">
            <v>M U L I A D I</v>
          </cell>
          <cell r="D1014" t="e">
            <v>#N/A</v>
          </cell>
          <cell r="E1014">
            <v>0</v>
          </cell>
        </row>
        <row r="1015">
          <cell r="B1015" t="str">
            <v>F1B011066</v>
          </cell>
          <cell r="C1015" t="str">
            <v>Novianti Kusuma W.</v>
          </cell>
          <cell r="D1015" t="e">
            <v>#N/A</v>
          </cell>
          <cell r="E1015">
            <v>0</v>
          </cell>
        </row>
        <row r="1016">
          <cell r="B1016" t="str">
            <v>F1B011067</v>
          </cell>
          <cell r="C1016" t="str">
            <v>Novita Khasana Putri</v>
          </cell>
          <cell r="D1016" t="e">
            <v>#N/A</v>
          </cell>
          <cell r="E1016">
            <v>0</v>
          </cell>
        </row>
        <row r="1017">
          <cell r="B1017" t="str">
            <v>F1B011068</v>
          </cell>
          <cell r="C1017" t="str">
            <v>Nurlaily Agustiarini</v>
          </cell>
          <cell r="D1017" t="e">
            <v>#N/A</v>
          </cell>
          <cell r="E1017">
            <v>0</v>
          </cell>
        </row>
        <row r="1018">
          <cell r="B1018" t="str">
            <v>F1B011069</v>
          </cell>
          <cell r="C1018" t="str">
            <v>Qanur Thariq</v>
          </cell>
          <cell r="D1018" t="e">
            <v>#N/A</v>
          </cell>
          <cell r="E1018">
            <v>0</v>
          </cell>
        </row>
        <row r="1019">
          <cell r="B1019" t="str">
            <v>F1B011070</v>
          </cell>
          <cell r="C1019" t="str">
            <v>Rani Rahmawati Syafrin</v>
          </cell>
          <cell r="D1019" t="e">
            <v>#N/A</v>
          </cell>
          <cell r="E1019">
            <v>0</v>
          </cell>
        </row>
        <row r="1020">
          <cell r="B1020" t="str">
            <v>F1B011071</v>
          </cell>
          <cell r="C1020" t="str">
            <v>Renyta Monica L.</v>
          </cell>
          <cell r="D1020" t="e">
            <v>#N/A</v>
          </cell>
          <cell r="E1020">
            <v>0</v>
          </cell>
        </row>
        <row r="1021">
          <cell r="B1021" t="str">
            <v>F1B011072</v>
          </cell>
          <cell r="C1021" t="str">
            <v>Restu Nopiandi I</v>
          </cell>
          <cell r="D1021" t="e">
            <v>#N/A</v>
          </cell>
          <cell r="E1021">
            <v>0</v>
          </cell>
        </row>
        <row r="1022">
          <cell r="B1022" t="str">
            <v>F1B011074</v>
          </cell>
          <cell r="C1022" t="str">
            <v>Rosmaeni Agustina</v>
          </cell>
          <cell r="D1022" t="e">
            <v>#N/A</v>
          </cell>
          <cell r="E1022">
            <v>0</v>
          </cell>
        </row>
        <row r="1023">
          <cell r="B1023" t="str">
            <v>F1B011075</v>
          </cell>
          <cell r="C1023" t="str">
            <v>Rosmalita Arini</v>
          </cell>
          <cell r="D1023" t="e">
            <v>#N/A</v>
          </cell>
          <cell r="E1023">
            <v>0</v>
          </cell>
        </row>
        <row r="1024">
          <cell r="B1024" t="str">
            <v>F1B011076</v>
          </cell>
          <cell r="C1024" t="str">
            <v>Rozan Fahriady</v>
          </cell>
          <cell r="D1024" t="e">
            <v>#N/A</v>
          </cell>
          <cell r="E1024">
            <v>0</v>
          </cell>
        </row>
        <row r="1025">
          <cell r="B1025" t="str">
            <v>F1B011077</v>
          </cell>
          <cell r="C1025" t="str">
            <v>Sarah</v>
          </cell>
          <cell r="D1025" t="e">
            <v>#N/A</v>
          </cell>
          <cell r="E1025">
            <v>0</v>
          </cell>
        </row>
        <row r="1026">
          <cell r="B1026" t="str">
            <v>F1B011078</v>
          </cell>
          <cell r="C1026" t="str">
            <v>Sayekti Woro Kusrini</v>
          </cell>
          <cell r="D1026" t="e">
            <v>#N/A</v>
          </cell>
          <cell r="E1026">
            <v>0</v>
          </cell>
        </row>
        <row r="1027">
          <cell r="B1027" t="str">
            <v>F1B011079</v>
          </cell>
          <cell r="C1027" t="str">
            <v>Sirajuddin Idris</v>
          </cell>
          <cell r="D1027" t="e">
            <v>#N/A</v>
          </cell>
          <cell r="E1027">
            <v>0</v>
          </cell>
        </row>
        <row r="1028">
          <cell r="B1028" t="str">
            <v>F1B011080</v>
          </cell>
          <cell r="C1028" t="str">
            <v>Siti Nurul Fatihatun</v>
          </cell>
          <cell r="D1028" t="e">
            <v>#N/A</v>
          </cell>
          <cell r="E1028">
            <v>0</v>
          </cell>
        </row>
        <row r="1029">
          <cell r="B1029" t="str">
            <v>F1B011081</v>
          </cell>
          <cell r="C1029" t="str">
            <v>Sofiyan Wahyudi</v>
          </cell>
          <cell r="D1029" t="e">
            <v>#N/A</v>
          </cell>
          <cell r="E1029">
            <v>0</v>
          </cell>
        </row>
        <row r="1030">
          <cell r="B1030" t="str">
            <v>F1B011084</v>
          </cell>
          <cell r="C1030" t="str">
            <v>Susilawati Riskia</v>
          </cell>
          <cell r="D1030" t="e">
            <v>#N/A</v>
          </cell>
          <cell r="E1030">
            <v>0</v>
          </cell>
        </row>
        <row r="1031">
          <cell r="B1031" t="str">
            <v>F1B011085</v>
          </cell>
          <cell r="C1031" t="str">
            <v>Tajuddin</v>
          </cell>
          <cell r="D1031" t="e">
            <v>#N/A</v>
          </cell>
          <cell r="E1031">
            <v>0</v>
          </cell>
        </row>
        <row r="1032">
          <cell r="B1032" t="str">
            <v>F1B011086</v>
          </cell>
          <cell r="C1032" t="str">
            <v>Taufik Akbar Nuri</v>
          </cell>
          <cell r="D1032" t="e">
            <v>#N/A</v>
          </cell>
          <cell r="E1032">
            <v>0</v>
          </cell>
        </row>
        <row r="1033">
          <cell r="B1033" t="str">
            <v>F1B011087</v>
          </cell>
          <cell r="C1033" t="str">
            <v>Tirmizi Yasir Rozak</v>
          </cell>
          <cell r="D1033" t="e">
            <v>#N/A</v>
          </cell>
          <cell r="E1033">
            <v>0</v>
          </cell>
        </row>
        <row r="1034">
          <cell r="B1034" t="str">
            <v>F1B011088</v>
          </cell>
          <cell r="C1034" t="str">
            <v>Waesal Karni</v>
          </cell>
          <cell r="D1034" t="e">
            <v>#N/A</v>
          </cell>
          <cell r="E1034">
            <v>0</v>
          </cell>
        </row>
        <row r="1035">
          <cell r="B1035" t="str">
            <v>F1B011089</v>
          </cell>
          <cell r="C1035" t="str">
            <v>Walid Hayaza</v>
          </cell>
          <cell r="D1035" t="e">
            <v>#N/A</v>
          </cell>
          <cell r="E1035">
            <v>0</v>
          </cell>
        </row>
        <row r="1036">
          <cell r="B1036" t="str">
            <v>F1B011090</v>
          </cell>
          <cell r="C1036" t="str">
            <v>Wayan Sugiantara</v>
          </cell>
          <cell r="D1036" t="e">
            <v>#N/A</v>
          </cell>
          <cell r="E1036">
            <v>0</v>
          </cell>
        </row>
        <row r="1037">
          <cell r="B1037" t="str">
            <v>F1B011091</v>
          </cell>
          <cell r="C1037" t="str">
            <v>Wiratama Iman Ramdha</v>
          </cell>
          <cell r="D1037" t="e">
            <v>#N/A</v>
          </cell>
          <cell r="E1037">
            <v>0</v>
          </cell>
        </row>
        <row r="1038">
          <cell r="B1038" t="str">
            <v>F1B011092</v>
          </cell>
          <cell r="C1038" t="str">
            <v>Yakub Mardianto</v>
          </cell>
          <cell r="D1038" t="e">
            <v>#N/A</v>
          </cell>
          <cell r="E1038">
            <v>0</v>
          </cell>
        </row>
        <row r="1039">
          <cell r="B1039" t="str">
            <v>F1B011093</v>
          </cell>
          <cell r="C1039" t="str">
            <v>Yuli Astuti H</v>
          </cell>
          <cell r="D1039" t="e">
            <v>#N/A</v>
          </cell>
          <cell r="E1039">
            <v>0</v>
          </cell>
        </row>
        <row r="1040">
          <cell r="B1040" t="str">
            <v>F1B011095</v>
          </cell>
          <cell r="C1040" t="str">
            <v>Zahrawandi</v>
          </cell>
          <cell r="D1040" t="e">
            <v>#N/A</v>
          </cell>
          <cell r="E1040">
            <v>0</v>
          </cell>
        </row>
        <row r="1041">
          <cell r="B1041" t="str">
            <v>F1B011096</v>
          </cell>
          <cell r="C1041" t="str">
            <v>Zamhariratib</v>
          </cell>
          <cell r="D1041" t="e">
            <v>#N/A</v>
          </cell>
          <cell r="E1041">
            <v>0</v>
          </cell>
        </row>
        <row r="1042">
          <cell r="B1042" t="str">
            <v>F1B011097</v>
          </cell>
          <cell r="C1042" t="str">
            <v>Zayyan Atsigah</v>
          </cell>
          <cell r="D1042" t="e">
            <v>#N/A</v>
          </cell>
          <cell r="E1042">
            <v>0</v>
          </cell>
        </row>
        <row r="1043">
          <cell r="B1043" t="str">
            <v>F1B211021</v>
          </cell>
          <cell r="C1043" t="str">
            <v>Edwin Saleh</v>
          </cell>
          <cell r="D1043" t="e">
            <v>#N/A</v>
          </cell>
          <cell r="E1043">
            <v>0</v>
          </cell>
        </row>
        <row r="1044">
          <cell r="B1044" t="str">
            <v>F1B211024</v>
          </cell>
          <cell r="C1044" t="str">
            <v>Eskayanti Usi Awalia</v>
          </cell>
          <cell r="D1044" t="e">
            <v>#N/A</v>
          </cell>
          <cell r="E1044">
            <v>0</v>
          </cell>
        </row>
        <row r="1045">
          <cell r="B1045" t="str">
            <v>F1B211029</v>
          </cell>
          <cell r="C1045" t="str">
            <v>Gessy Anggraeni</v>
          </cell>
          <cell r="D1045" t="e">
            <v>#N/A</v>
          </cell>
          <cell r="E1045">
            <v>0</v>
          </cell>
        </row>
        <row r="1046">
          <cell r="B1046" t="str">
            <v>F1B211060</v>
          </cell>
          <cell r="C1046" t="str">
            <v>Muhammad Bilal Bin A</v>
          </cell>
          <cell r="D1046" t="e">
            <v>#N/A</v>
          </cell>
          <cell r="E1046">
            <v>0</v>
          </cell>
        </row>
        <row r="1047">
          <cell r="B1047" t="str">
            <v>F1B211065</v>
          </cell>
          <cell r="C1047" t="str">
            <v>Niswatun Hasanah</v>
          </cell>
          <cell r="D1047" t="e">
            <v>#N/A</v>
          </cell>
          <cell r="E1047">
            <v>0</v>
          </cell>
        </row>
        <row r="1048">
          <cell r="B1048" t="str">
            <v>F1B211073</v>
          </cell>
          <cell r="C1048" t="str">
            <v>Rezky Gallant Charis</v>
          </cell>
          <cell r="D1048" t="e">
            <v>#N/A</v>
          </cell>
          <cell r="E1048">
            <v>0</v>
          </cell>
        </row>
        <row r="1049">
          <cell r="B1049" t="str">
            <v>F1B211082</v>
          </cell>
          <cell r="C1049" t="str">
            <v>Yuli Hartini</v>
          </cell>
          <cell r="D1049" t="e">
            <v>#N/A</v>
          </cell>
          <cell r="E1049">
            <v>0</v>
          </cell>
        </row>
        <row r="1050">
          <cell r="B1050" t="str">
            <v>F1B211083</v>
          </cell>
          <cell r="C1050" t="str">
            <v>Suliati Aini</v>
          </cell>
          <cell r="D1050" t="e">
            <v>#N/A</v>
          </cell>
          <cell r="E1050">
            <v>0</v>
          </cell>
        </row>
        <row r="1051">
          <cell r="B1051" t="str">
            <v>F1B211094</v>
          </cell>
          <cell r="C1051" t="str">
            <v>Yusron Al Misri</v>
          </cell>
          <cell r="D1051" t="e">
            <v>#N/A</v>
          </cell>
          <cell r="E1051">
            <v>0</v>
          </cell>
        </row>
        <row r="1052">
          <cell r="B1052" t="str">
            <v>F1B111001</v>
          </cell>
          <cell r="C1052" t="str">
            <v>Adhar</v>
          </cell>
          <cell r="D1052" t="e">
            <v>#N/A</v>
          </cell>
          <cell r="E1052">
            <v>0</v>
          </cell>
        </row>
        <row r="1053">
          <cell r="B1053" t="str">
            <v>F1B111002</v>
          </cell>
          <cell r="C1053" t="str">
            <v>Agus Budi Nurcahyono</v>
          </cell>
          <cell r="D1053" t="e">
            <v>#N/A</v>
          </cell>
          <cell r="E1053">
            <v>0</v>
          </cell>
        </row>
        <row r="1054">
          <cell r="B1054" t="str">
            <v>F1B111003</v>
          </cell>
          <cell r="C1054" t="str">
            <v>Ahmad Furkon</v>
          </cell>
          <cell r="D1054" t="e">
            <v>#N/A</v>
          </cell>
          <cell r="E1054">
            <v>0</v>
          </cell>
        </row>
        <row r="1055">
          <cell r="B1055" t="str">
            <v>F1B111004</v>
          </cell>
          <cell r="C1055" t="str">
            <v>Ahmadi</v>
          </cell>
          <cell r="D1055" t="e">
            <v>#N/A</v>
          </cell>
          <cell r="E1055">
            <v>0</v>
          </cell>
        </row>
        <row r="1056">
          <cell r="B1056" t="str">
            <v>F1B111005</v>
          </cell>
          <cell r="C1056" t="str">
            <v>Ahsanul Warasatul S</v>
          </cell>
          <cell r="D1056" t="e">
            <v>#N/A</v>
          </cell>
          <cell r="E1056">
            <v>0</v>
          </cell>
        </row>
        <row r="1057">
          <cell r="B1057" t="str">
            <v>F1B111006</v>
          </cell>
          <cell r="C1057" t="str">
            <v>Alfan Aditya</v>
          </cell>
          <cell r="D1057" t="e">
            <v>#N/A</v>
          </cell>
          <cell r="E1057">
            <v>0</v>
          </cell>
        </row>
        <row r="1058">
          <cell r="B1058" t="str">
            <v>F1B111007</v>
          </cell>
          <cell r="C1058" t="str">
            <v>Andika Nugraha</v>
          </cell>
          <cell r="D1058" t="e">
            <v>#N/A</v>
          </cell>
          <cell r="E1058">
            <v>0</v>
          </cell>
        </row>
        <row r="1059">
          <cell r="B1059" t="str">
            <v>F1B111008</v>
          </cell>
          <cell r="C1059" t="str">
            <v>Arif Hidayatullah</v>
          </cell>
          <cell r="D1059" t="e">
            <v>#N/A</v>
          </cell>
          <cell r="E1059">
            <v>0</v>
          </cell>
        </row>
        <row r="1060">
          <cell r="B1060" t="str">
            <v>F1B111009</v>
          </cell>
          <cell r="C1060" t="str">
            <v>Arifubillah</v>
          </cell>
          <cell r="D1060" t="e">
            <v>#N/A</v>
          </cell>
          <cell r="E1060">
            <v>0</v>
          </cell>
        </row>
        <row r="1061">
          <cell r="B1061" t="str">
            <v>F1B111010</v>
          </cell>
          <cell r="C1061" t="str">
            <v>Awaluddin</v>
          </cell>
          <cell r="D1061" t="e">
            <v>#N/A</v>
          </cell>
          <cell r="E1061">
            <v>0</v>
          </cell>
        </row>
        <row r="1062">
          <cell r="B1062" t="str">
            <v>F1B111011</v>
          </cell>
          <cell r="C1062" t="str">
            <v>Bahrudin</v>
          </cell>
          <cell r="D1062" t="e">
            <v>#N/A</v>
          </cell>
          <cell r="E1062">
            <v>0</v>
          </cell>
        </row>
        <row r="1063">
          <cell r="B1063" t="str">
            <v>F1B111012</v>
          </cell>
          <cell r="C1063" t="str">
            <v>Baiq Ifi Nawal Akifi</v>
          </cell>
          <cell r="D1063" t="e">
            <v>#N/A</v>
          </cell>
          <cell r="E1063">
            <v>0</v>
          </cell>
        </row>
        <row r="1064">
          <cell r="B1064" t="str">
            <v>F1B111013</v>
          </cell>
          <cell r="C1064" t="str">
            <v>Dedi Darmawan</v>
          </cell>
          <cell r="D1064" t="e">
            <v>#N/A</v>
          </cell>
          <cell r="E1064">
            <v>0</v>
          </cell>
        </row>
        <row r="1065">
          <cell r="B1065" t="str">
            <v>F1B111014</v>
          </cell>
          <cell r="C1065" t="str">
            <v>Dian Asgar</v>
          </cell>
          <cell r="D1065" t="e">
            <v>#N/A</v>
          </cell>
          <cell r="E1065">
            <v>0</v>
          </cell>
        </row>
        <row r="1066">
          <cell r="B1066" t="str">
            <v>F1B111015</v>
          </cell>
          <cell r="C1066" t="str">
            <v>Dwi Kurniawan P</v>
          </cell>
          <cell r="D1066" t="e">
            <v>#N/A</v>
          </cell>
          <cell r="E1066">
            <v>0</v>
          </cell>
        </row>
        <row r="1067">
          <cell r="B1067" t="str">
            <v>F1B111016</v>
          </cell>
          <cell r="C1067" t="str">
            <v>Eka Fuji Hastuti</v>
          </cell>
          <cell r="D1067" t="e">
            <v>#N/A</v>
          </cell>
          <cell r="E1067">
            <v>0</v>
          </cell>
        </row>
        <row r="1068">
          <cell r="B1068" t="str">
            <v>F1B111017</v>
          </cell>
          <cell r="C1068" t="str">
            <v>Erina Nursholihatun</v>
          </cell>
          <cell r="D1068" t="e">
            <v>#N/A</v>
          </cell>
          <cell r="E1068">
            <v>0</v>
          </cell>
        </row>
        <row r="1069">
          <cell r="B1069" t="str">
            <v>F1B111018</v>
          </cell>
          <cell r="C1069" t="str">
            <v>Fahrurrozi</v>
          </cell>
          <cell r="D1069" t="e">
            <v>#N/A</v>
          </cell>
          <cell r="E1069">
            <v>0</v>
          </cell>
        </row>
        <row r="1070">
          <cell r="B1070" t="str">
            <v>F1B111019</v>
          </cell>
          <cell r="C1070" t="str">
            <v>Fathurrahman</v>
          </cell>
          <cell r="D1070" t="e">
            <v>#N/A</v>
          </cell>
          <cell r="E1070">
            <v>0</v>
          </cell>
        </row>
        <row r="1071">
          <cell r="B1071" t="str">
            <v>F1B111020</v>
          </cell>
          <cell r="C1071" t="str">
            <v>Ghalib Mansur Thalib</v>
          </cell>
          <cell r="D1071" t="e">
            <v>#N/A</v>
          </cell>
          <cell r="E1071">
            <v>0</v>
          </cell>
        </row>
        <row r="1072">
          <cell r="B1072" t="str">
            <v>F1B111021</v>
          </cell>
          <cell r="C1072" t="str">
            <v>Haerurrozi</v>
          </cell>
          <cell r="D1072" t="e">
            <v>#N/A</v>
          </cell>
          <cell r="E1072">
            <v>0</v>
          </cell>
        </row>
        <row r="1073">
          <cell r="B1073" t="str">
            <v>F1B111022</v>
          </cell>
          <cell r="C1073" t="str">
            <v>Hamdahurrahman</v>
          </cell>
          <cell r="D1073" t="e">
            <v>#N/A</v>
          </cell>
          <cell r="E1073">
            <v>0</v>
          </cell>
        </row>
        <row r="1074">
          <cell r="B1074" t="str">
            <v>F1B111023</v>
          </cell>
          <cell r="C1074" t="str">
            <v>Heruna Saputra</v>
          </cell>
          <cell r="D1074" t="e">
            <v>#N/A</v>
          </cell>
          <cell r="E1074">
            <v>0</v>
          </cell>
        </row>
        <row r="1075">
          <cell r="B1075" t="str">
            <v>F1B111024</v>
          </cell>
          <cell r="C1075" t="str">
            <v>Hulaipi</v>
          </cell>
          <cell r="D1075" t="e">
            <v>#N/A</v>
          </cell>
          <cell r="E1075">
            <v>0</v>
          </cell>
        </row>
        <row r="1076">
          <cell r="B1076" t="str">
            <v>F1B111025</v>
          </cell>
          <cell r="C1076" t="str">
            <v>Husnul Kahpi</v>
          </cell>
          <cell r="D1076" t="e">
            <v>#N/A</v>
          </cell>
          <cell r="E1076">
            <v>0</v>
          </cell>
        </row>
        <row r="1077">
          <cell r="B1077" t="str">
            <v>F1B111026</v>
          </cell>
          <cell r="C1077" t="str">
            <v>I Ketut Astana</v>
          </cell>
          <cell r="D1077" t="e">
            <v>#N/A</v>
          </cell>
          <cell r="E1077">
            <v>0</v>
          </cell>
        </row>
        <row r="1078">
          <cell r="B1078" t="str">
            <v>F1B111027</v>
          </cell>
          <cell r="C1078" t="str">
            <v>I Made Sulastra</v>
          </cell>
          <cell r="D1078" t="e">
            <v>#N/A</v>
          </cell>
          <cell r="E1078">
            <v>0</v>
          </cell>
        </row>
        <row r="1079">
          <cell r="B1079" t="str">
            <v>F1B111028</v>
          </cell>
          <cell r="C1079" t="str">
            <v>Idra Baradha Hadi S</v>
          </cell>
          <cell r="D1079" t="e">
            <v>#N/A</v>
          </cell>
          <cell r="E1079">
            <v>0</v>
          </cell>
        </row>
        <row r="1080">
          <cell r="B1080" t="str">
            <v>F1B111029</v>
          </cell>
          <cell r="C1080" t="str">
            <v>Ika Ratna Carolia</v>
          </cell>
          <cell r="D1080" t="e">
            <v>#N/A</v>
          </cell>
          <cell r="E1080">
            <v>0</v>
          </cell>
        </row>
        <row r="1081">
          <cell r="B1081" t="str">
            <v>F1B111030</v>
          </cell>
          <cell r="C1081" t="str">
            <v>Islahudin</v>
          </cell>
          <cell r="D1081" t="e">
            <v>#N/A</v>
          </cell>
          <cell r="E1081">
            <v>0</v>
          </cell>
        </row>
        <row r="1082">
          <cell r="B1082" t="str">
            <v>F1B111031</v>
          </cell>
          <cell r="C1082" t="str">
            <v>Ita Isnawati</v>
          </cell>
          <cell r="D1082" t="e">
            <v>#N/A</v>
          </cell>
          <cell r="E1082">
            <v>0</v>
          </cell>
        </row>
        <row r="1083">
          <cell r="B1083" t="str">
            <v>F1B111032</v>
          </cell>
          <cell r="C1083" t="str">
            <v>Jumadi</v>
          </cell>
          <cell r="D1083" t="e">
            <v>#N/A</v>
          </cell>
          <cell r="E1083">
            <v>0</v>
          </cell>
        </row>
        <row r="1084">
          <cell r="B1084" t="str">
            <v>F1B111033</v>
          </cell>
          <cell r="C1084" t="str">
            <v>Jumait</v>
          </cell>
          <cell r="D1084" t="e">
            <v>#N/A</v>
          </cell>
          <cell r="E1084">
            <v>0</v>
          </cell>
        </row>
        <row r="1085">
          <cell r="B1085" t="str">
            <v>F1B111034</v>
          </cell>
          <cell r="C1085" t="str">
            <v>Jusman Alfian Sofian</v>
          </cell>
          <cell r="D1085" t="e">
            <v>#N/A</v>
          </cell>
          <cell r="E1085">
            <v>0</v>
          </cell>
        </row>
        <row r="1086">
          <cell r="B1086" t="str">
            <v>F1B111035</v>
          </cell>
          <cell r="C1086" t="str">
            <v>Khairul Nizam</v>
          </cell>
          <cell r="D1086" t="e">
            <v>#N/A</v>
          </cell>
          <cell r="E1086">
            <v>0</v>
          </cell>
        </row>
        <row r="1087">
          <cell r="B1087" t="str">
            <v>F1B111036</v>
          </cell>
          <cell r="C1087" t="str">
            <v>Lalu Anja Sukmana</v>
          </cell>
          <cell r="D1087" t="e">
            <v>#N/A</v>
          </cell>
          <cell r="E1087">
            <v>0</v>
          </cell>
        </row>
        <row r="1088">
          <cell r="B1088" t="str">
            <v>F1B111037</v>
          </cell>
          <cell r="C1088" t="str">
            <v>Lalu Dwi Oktana S</v>
          </cell>
          <cell r="D1088" t="e">
            <v>#N/A</v>
          </cell>
          <cell r="E1088">
            <v>0</v>
          </cell>
        </row>
        <row r="1089">
          <cell r="B1089" t="str">
            <v>F1B111038</v>
          </cell>
          <cell r="C1089" t="str">
            <v>Lalu Zulkarman</v>
          </cell>
          <cell r="D1089" t="e">
            <v>#N/A</v>
          </cell>
          <cell r="E1089">
            <v>0</v>
          </cell>
        </row>
        <row r="1090">
          <cell r="B1090" t="str">
            <v>F1B111039</v>
          </cell>
          <cell r="C1090" t="str">
            <v>Lina Usmiati</v>
          </cell>
          <cell r="D1090" t="e">
            <v>#N/A</v>
          </cell>
          <cell r="E1090">
            <v>0</v>
          </cell>
        </row>
        <row r="1091">
          <cell r="B1091" t="str">
            <v>F1B111040</v>
          </cell>
          <cell r="C1091" t="str">
            <v>Linda Komalasari</v>
          </cell>
          <cell r="D1091" t="e">
            <v>#N/A</v>
          </cell>
          <cell r="E1091">
            <v>0</v>
          </cell>
        </row>
        <row r="1092">
          <cell r="B1092" t="str">
            <v>F1B111041</v>
          </cell>
          <cell r="C1092" t="str">
            <v>M Ahsanul Khaliq</v>
          </cell>
          <cell r="D1092" t="e">
            <v>#N/A</v>
          </cell>
          <cell r="E1092">
            <v>0</v>
          </cell>
        </row>
        <row r="1093">
          <cell r="B1093" t="str">
            <v>F1B111042</v>
          </cell>
          <cell r="C1093" t="str">
            <v>M Edi Purnawan</v>
          </cell>
          <cell r="D1093" t="e">
            <v>#N/A</v>
          </cell>
          <cell r="E1093">
            <v>0</v>
          </cell>
        </row>
        <row r="1094">
          <cell r="B1094" t="str">
            <v>F1B111043</v>
          </cell>
          <cell r="C1094" t="str">
            <v>M Febriansyah Fadli</v>
          </cell>
          <cell r="D1094" t="e">
            <v>#N/A</v>
          </cell>
          <cell r="E1094">
            <v>0</v>
          </cell>
        </row>
        <row r="1095">
          <cell r="B1095" t="str">
            <v>F1B111044</v>
          </cell>
          <cell r="C1095" t="str">
            <v>M Irwan Rinaldi</v>
          </cell>
          <cell r="D1095" t="e">
            <v>#N/A</v>
          </cell>
          <cell r="E1095">
            <v>0</v>
          </cell>
        </row>
        <row r="1096">
          <cell r="B1096" t="str">
            <v>F1B111045</v>
          </cell>
          <cell r="C1096" t="str">
            <v>M Nurrahman</v>
          </cell>
          <cell r="D1096" t="e">
            <v>#N/A</v>
          </cell>
          <cell r="E1096">
            <v>0</v>
          </cell>
        </row>
        <row r="1097">
          <cell r="B1097" t="str">
            <v>F1B111046</v>
          </cell>
          <cell r="C1097" t="str">
            <v>M Rifai</v>
          </cell>
          <cell r="D1097" t="e">
            <v>#N/A</v>
          </cell>
          <cell r="E1097">
            <v>0</v>
          </cell>
        </row>
        <row r="1098">
          <cell r="B1098" t="str">
            <v>F1B111047</v>
          </cell>
          <cell r="C1098" t="str">
            <v>M Sofyan Hakim</v>
          </cell>
          <cell r="D1098" t="e">
            <v>#N/A</v>
          </cell>
          <cell r="E1098">
            <v>0</v>
          </cell>
        </row>
        <row r="1099">
          <cell r="B1099" t="str">
            <v>F1B111048</v>
          </cell>
          <cell r="C1099" t="str">
            <v>Mahyudi</v>
          </cell>
          <cell r="D1099" t="e">
            <v>#N/A</v>
          </cell>
          <cell r="E1099">
            <v>0</v>
          </cell>
        </row>
        <row r="1100">
          <cell r="B1100" t="str">
            <v>F1B111049</v>
          </cell>
          <cell r="C1100" t="str">
            <v>Marwan</v>
          </cell>
          <cell r="D1100" t="e">
            <v>#N/A</v>
          </cell>
          <cell r="E1100">
            <v>0</v>
          </cell>
        </row>
        <row r="1101">
          <cell r="B1101" t="str">
            <v>F1B111050</v>
          </cell>
          <cell r="C1101" t="str">
            <v>Maswandi Putra</v>
          </cell>
          <cell r="D1101" t="e">
            <v>#N/A</v>
          </cell>
          <cell r="E1101">
            <v>0</v>
          </cell>
        </row>
        <row r="1102">
          <cell r="B1102" t="str">
            <v>F1B111051</v>
          </cell>
          <cell r="C1102" t="str">
            <v>Mhd Munawir Haris</v>
          </cell>
          <cell r="D1102" t="e">
            <v>#N/A</v>
          </cell>
          <cell r="E1102">
            <v>0</v>
          </cell>
        </row>
        <row r="1103">
          <cell r="B1103" t="str">
            <v>F1B111052</v>
          </cell>
          <cell r="C1103" t="str">
            <v>Muhamad Syukran</v>
          </cell>
          <cell r="D1103" t="e">
            <v>#N/A</v>
          </cell>
          <cell r="E1103">
            <v>0</v>
          </cell>
        </row>
        <row r="1104">
          <cell r="B1104" t="str">
            <v>F1B111053</v>
          </cell>
          <cell r="C1104" t="str">
            <v>Muhammad Rifai</v>
          </cell>
          <cell r="D1104" t="e">
            <v>#N/A</v>
          </cell>
          <cell r="E1104">
            <v>0</v>
          </cell>
        </row>
        <row r="1105">
          <cell r="B1105" t="str">
            <v>F1B111054</v>
          </cell>
          <cell r="C1105" t="str">
            <v>Muhammad Sofyan</v>
          </cell>
          <cell r="D1105" t="e">
            <v>#N/A</v>
          </cell>
          <cell r="E1105">
            <v>0</v>
          </cell>
        </row>
        <row r="1106">
          <cell r="B1106" t="str">
            <v>F1B111055</v>
          </cell>
          <cell r="C1106" t="str">
            <v>Muhammad Torik</v>
          </cell>
          <cell r="D1106" t="e">
            <v>#N/A</v>
          </cell>
          <cell r="E1106">
            <v>0</v>
          </cell>
        </row>
        <row r="1107">
          <cell r="B1107" t="str">
            <v>F1B111056</v>
          </cell>
          <cell r="C1107" t="str">
            <v>Muhammad Taufiq Alvian</v>
          </cell>
          <cell r="D1107" t="e">
            <v>#N/A</v>
          </cell>
          <cell r="E1107">
            <v>0</v>
          </cell>
        </row>
        <row r="1108">
          <cell r="B1108" t="str">
            <v>F1B111057</v>
          </cell>
          <cell r="C1108" t="str">
            <v>Mulyadi Hidayat</v>
          </cell>
          <cell r="D1108" t="e">
            <v>#N/A</v>
          </cell>
          <cell r="E1108">
            <v>0</v>
          </cell>
        </row>
        <row r="1109">
          <cell r="B1109" t="str">
            <v>F1B111058</v>
          </cell>
          <cell r="C1109" t="str">
            <v>Nasriadi</v>
          </cell>
          <cell r="D1109" t="e">
            <v>#N/A</v>
          </cell>
          <cell r="E1109">
            <v>0</v>
          </cell>
        </row>
        <row r="1110">
          <cell r="B1110" t="str">
            <v>F1B111059</v>
          </cell>
          <cell r="C1110" t="str">
            <v>Nukrah</v>
          </cell>
          <cell r="D1110" t="e">
            <v>#N/A</v>
          </cell>
          <cell r="E1110">
            <v>0</v>
          </cell>
        </row>
        <row r="1111">
          <cell r="B1111" t="str">
            <v>F1B111060</v>
          </cell>
          <cell r="C1111" t="str">
            <v>Nurhayati</v>
          </cell>
          <cell r="D1111" t="e">
            <v>#N/A</v>
          </cell>
          <cell r="E1111">
            <v>0</v>
          </cell>
        </row>
        <row r="1112">
          <cell r="B1112" t="str">
            <v>F1B111061</v>
          </cell>
          <cell r="C1112" t="str">
            <v>Nurman Hermawan</v>
          </cell>
          <cell r="D1112" t="e">
            <v>#N/A</v>
          </cell>
          <cell r="E1112">
            <v>0</v>
          </cell>
        </row>
        <row r="1113">
          <cell r="B1113" t="str">
            <v>F1B111062</v>
          </cell>
          <cell r="C1113" t="str">
            <v>Panji Sahri Ramdani</v>
          </cell>
          <cell r="D1113" t="e">
            <v>#N/A</v>
          </cell>
          <cell r="E1113">
            <v>0</v>
          </cell>
        </row>
        <row r="1114">
          <cell r="B1114" t="str">
            <v>F1B111063</v>
          </cell>
          <cell r="C1114" t="str">
            <v>Prayoga Hidayat</v>
          </cell>
          <cell r="D1114" t="e">
            <v>#N/A</v>
          </cell>
          <cell r="E1114">
            <v>0</v>
          </cell>
        </row>
        <row r="1115">
          <cell r="B1115" t="str">
            <v>F1B111064</v>
          </cell>
          <cell r="C1115" t="str">
            <v>Prio Hady Setiawan</v>
          </cell>
          <cell r="D1115" t="e">
            <v>#N/A</v>
          </cell>
          <cell r="E1115">
            <v>0</v>
          </cell>
        </row>
        <row r="1116">
          <cell r="B1116" t="str">
            <v>F1B111065</v>
          </cell>
          <cell r="C1116" t="str">
            <v>Prisma Arya Sandy</v>
          </cell>
          <cell r="D1116" t="e">
            <v>#N/A</v>
          </cell>
          <cell r="E1116">
            <v>0</v>
          </cell>
        </row>
        <row r="1117">
          <cell r="B1117" t="str">
            <v>F1B111066</v>
          </cell>
          <cell r="C1117" t="str">
            <v>Riastu Gunaji</v>
          </cell>
          <cell r="D1117" t="e">
            <v>#N/A</v>
          </cell>
          <cell r="E1117">
            <v>0</v>
          </cell>
        </row>
        <row r="1118">
          <cell r="B1118" t="str">
            <v>F1B111067</v>
          </cell>
          <cell r="C1118" t="str">
            <v>Ridwan</v>
          </cell>
          <cell r="D1118" t="e">
            <v>#N/A</v>
          </cell>
          <cell r="E1118">
            <v>0</v>
          </cell>
        </row>
        <row r="1119">
          <cell r="B1119" t="str">
            <v>F1B111068</v>
          </cell>
          <cell r="C1119" t="str">
            <v>Risa Lugito Saputrq</v>
          </cell>
          <cell r="D1119" t="e">
            <v>#N/A</v>
          </cell>
          <cell r="E1119">
            <v>0</v>
          </cell>
        </row>
        <row r="1120">
          <cell r="B1120" t="str">
            <v>F1B111069</v>
          </cell>
          <cell r="C1120" t="str">
            <v>Rizal Dies Pratama</v>
          </cell>
          <cell r="D1120" t="e">
            <v>#N/A</v>
          </cell>
          <cell r="E1120">
            <v>0</v>
          </cell>
        </row>
        <row r="1121">
          <cell r="B1121" t="str">
            <v>F1B111070</v>
          </cell>
          <cell r="C1121" t="str">
            <v>Rizky Idamanti</v>
          </cell>
          <cell r="D1121" t="e">
            <v>#N/A</v>
          </cell>
          <cell r="E1121">
            <v>0</v>
          </cell>
        </row>
        <row r="1122">
          <cell r="B1122" t="str">
            <v>F1B111071</v>
          </cell>
          <cell r="C1122" t="str">
            <v>Rudi Adhitia</v>
          </cell>
          <cell r="D1122" t="e">
            <v>#N/A</v>
          </cell>
          <cell r="E1122">
            <v>0</v>
          </cell>
        </row>
        <row r="1123">
          <cell r="B1123" t="str">
            <v>F1B111072</v>
          </cell>
          <cell r="C1123" t="str">
            <v>Rully Ahsani Yusron</v>
          </cell>
          <cell r="D1123" t="e">
            <v>#N/A</v>
          </cell>
          <cell r="E1123">
            <v>0</v>
          </cell>
        </row>
        <row r="1124">
          <cell r="B1124" t="str">
            <v>F1B111073</v>
          </cell>
          <cell r="C1124" t="str">
            <v>Rusni</v>
          </cell>
          <cell r="D1124" t="e">
            <v>#N/A</v>
          </cell>
          <cell r="E1124">
            <v>0</v>
          </cell>
        </row>
        <row r="1125">
          <cell r="B1125" t="str">
            <v>F1B111074</v>
          </cell>
          <cell r="C1125" t="str">
            <v>Ryan Trilaksono</v>
          </cell>
          <cell r="D1125" t="e">
            <v>#N/A</v>
          </cell>
          <cell r="E1125">
            <v>0</v>
          </cell>
        </row>
        <row r="1126">
          <cell r="B1126" t="str">
            <v>F1B111075</v>
          </cell>
          <cell r="C1126" t="str">
            <v>Sahbudin</v>
          </cell>
          <cell r="D1126" t="e">
            <v>#N/A</v>
          </cell>
          <cell r="E1126">
            <v>0</v>
          </cell>
        </row>
        <row r="1127">
          <cell r="B1127" t="str">
            <v>F1B111076</v>
          </cell>
          <cell r="C1127" t="str">
            <v>Sahdan</v>
          </cell>
          <cell r="D1127" t="e">
            <v>#N/A</v>
          </cell>
          <cell r="E1127">
            <v>0</v>
          </cell>
        </row>
        <row r="1128">
          <cell r="B1128" t="str">
            <v>F1B111077</v>
          </cell>
          <cell r="C1128" t="str">
            <v>Samsul Hadi</v>
          </cell>
          <cell r="D1128" t="e">
            <v>#N/A</v>
          </cell>
          <cell r="E1128">
            <v>0</v>
          </cell>
        </row>
        <row r="1129">
          <cell r="B1129" t="str">
            <v>F1B111078</v>
          </cell>
          <cell r="C1129" t="str">
            <v>Silaturrahmi</v>
          </cell>
          <cell r="D1129" t="e">
            <v>#N/A</v>
          </cell>
          <cell r="E1129">
            <v>0</v>
          </cell>
        </row>
        <row r="1130">
          <cell r="B1130" t="str">
            <v>F1B111079</v>
          </cell>
          <cell r="C1130" t="str">
            <v>Stevira Rahman</v>
          </cell>
          <cell r="D1130" t="e">
            <v>#N/A</v>
          </cell>
          <cell r="E1130">
            <v>0</v>
          </cell>
        </row>
        <row r="1131">
          <cell r="B1131" t="str">
            <v>F1B111080</v>
          </cell>
          <cell r="C1131" t="str">
            <v>Suhufi Ramadhan</v>
          </cell>
          <cell r="D1131" t="e">
            <v>#N/A</v>
          </cell>
          <cell r="E1131">
            <v>0</v>
          </cell>
        </row>
        <row r="1132">
          <cell r="B1132" t="str">
            <v>F1B111081</v>
          </cell>
          <cell r="C1132" t="str">
            <v>Sumiyati</v>
          </cell>
          <cell r="D1132" t="e">
            <v>#N/A</v>
          </cell>
          <cell r="E1132">
            <v>0</v>
          </cell>
        </row>
        <row r="1133">
          <cell r="B1133" t="str">
            <v>F1B111082</v>
          </cell>
          <cell r="C1133" t="str">
            <v>Supratman</v>
          </cell>
          <cell r="D1133" t="e">
            <v>#N/A</v>
          </cell>
          <cell r="E1133">
            <v>0</v>
          </cell>
        </row>
        <row r="1134">
          <cell r="B1134" t="str">
            <v>F1B111083</v>
          </cell>
          <cell r="C1134" t="str">
            <v>Ully Cahyati</v>
          </cell>
          <cell r="D1134" t="e">
            <v>#N/A</v>
          </cell>
          <cell r="E1134">
            <v>0</v>
          </cell>
        </row>
        <row r="1135">
          <cell r="B1135" t="str">
            <v>F1B111084</v>
          </cell>
          <cell r="C1135" t="str">
            <v>Wahyudi Gunawan</v>
          </cell>
          <cell r="D1135" t="e">
            <v>#N/A</v>
          </cell>
          <cell r="E1135">
            <v>0</v>
          </cell>
        </row>
        <row r="1136">
          <cell r="B1136" t="str">
            <v>F1B111085</v>
          </cell>
          <cell r="C1136" t="str">
            <v>Yoyok Eko Saputro D</v>
          </cell>
          <cell r="D1136" t="e">
            <v>#N/A</v>
          </cell>
          <cell r="E1136">
            <v>0</v>
          </cell>
        </row>
        <row r="1137">
          <cell r="B1137" t="str">
            <v>F1B111086</v>
          </cell>
          <cell r="C1137" t="str">
            <v>Siti Ardiyanti Viviana Putri</v>
          </cell>
          <cell r="D1137" t="e">
            <v>#N/A</v>
          </cell>
          <cell r="E1137">
            <v>0</v>
          </cell>
        </row>
        <row r="1138">
          <cell r="B1138" t="str">
            <v>F1B111087</v>
          </cell>
          <cell r="C1138" t="str">
            <v>Yusika Ade Prakasih</v>
          </cell>
          <cell r="D1138" t="e">
            <v>#N/A</v>
          </cell>
          <cell r="E1138">
            <v>0</v>
          </cell>
        </row>
        <row r="1139">
          <cell r="B1139" t="str">
            <v>F1B111088</v>
          </cell>
          <cell r="C1139" t="str">
            <v>Zulkarnaemi</v>
          </cell>
          <cell r="D1139" t="e">
            <v>#N/A</v>
          </cell>
          <cell r="E1139">
            <v>0</v>
          </cell>
        </row>
        <row r="1140">
          <cell r="B1140" t="str">
            <v>F1B111089</v>
          </cell>
          <cell r="C1140" t="str">
            <v>Zulkarnaen Adi S</v>
          </cell>
          <cell r="D1140" t="e">
            <v>#N/A</v>
          </cell>
          <cell r="E1140">
            <v>0</v>
          </cell>
        </row>
        <row r="1141">
          <cell r="B1141" t="str">
            <v>F1B012001</v>
          </cell>
          <cell r="C1141" t="str">
            <v>Aan Kurniawan</v>
          </cell>
          <cell r="D1141" t="str">
            <v>Teknik Sistem Tenaga</v>
          </cell>
          <cell r="E1141" t="str">
            <v>Ni Made Seniari, ST., MT.</v>
          </cell>
        </row>
        <row r="1142">
          <cell r="B1142" t="str">
            <v>F1B012002</v>
          </cell>
          <cell r="C1142" t="str">
            <v>Abdul Chalel Rahman</v>
          </cell>
          <cell r="D1142" t="str">
            <v>-</v>
          </cell>
          <cell r="E1142" t="str">
            <v>Ni Made Seniari, ST. MT</v>
          </cell>
        </row>
        <row r="1143">
          <cell r="B1143" t="str">
            <v>F1B012003</v>
          </cell>
          <cell r="C1143" t="str">
            <v>Abdul Hafiz</v>
          </cell>
          <cell r="D1143" t="str">
            <v>-</v>
          </cell>
          <cell r="E1143" t="str">
            <v>Ni Made Seniari, ST. MT</v>
          </cell>
        </row>
        <row r="1144">
          <cell r="B1144" t="str">
            <v>F1B012004</v>
          </cell>
          <cell r="C1144" t="str">
            <v>Adi Muzayyad</v>
          </cell>
          <cell r="D1144" t="str">
            <v>Teknik Sistem Tenaga</v>
          </cell>
          <cell r="E1144" t="str">
            <v>Ni Made Seniari, ST., MT.</v>
          </cell>
        </row>
        <row r="1145">
          <cell r="B1145" t="str">
            <v>F1B012005</v>
          </cell>
          <cell r="C1145" t="str">
            <v>Ahmad Amrillah</v>
          </cell>
          <cell r="D1145" t="str">
            <v>Teknik Sistem Tenaga</v>
          </cell>
          <cell r="E1145" t="str">
            <v>Supriyatna, ST., MT.</v>
          </cell>
        </row>
        <row r="1146">
          <cell r="B1146" t="str">
            <v>F1B012006</v>
          </cell>
          <cell r="C1146" t="str">
            <v>Ahmad Jalaludin</v>
          </cell>
          <cell r="D1146" t="str">
            <v>Teknik Elektronika &amp; Digital</v>
          </cell>
          <cell r="E1146" t="str">
            <v>Syafaruddin Ch., ST., MT.</v>
          </cell>
        </row>
        <row r="1147">
          <cell r="B1147" t="str">
            <v>F1B012007</v>
          </cell>
          <cell r="C1147" t="str">
            <v>Alan Vikhta</v>
          </cell>
          <cell r="D1147" t="str">
            <v>Teknik Informatika &amp; Komputer</v>
          </cell>
          <cell r="E1147" t="str">
            <v>Cahyo Mustiko O.M., ST., M.Sc., Ph.D.</v>
          </cell>
        </row>
        <row r="1148">
          <cell r="B1148" t="str">
            <v>F1B212008</v>
          </cell>
          <cell r="C1148" t="str">
            <v>Ali Farhan</v>
          </cell>
          <cell r="D1148" t="str">
            <v>Teknik Informatika &amp; Komputer</v>
          </cell>
          <cell r="E1148" t="str">
            <v>Giri Wahyu Wiriasto, ST., MT.</v>
          </cell>
        </row>
        <row r="1149">
          <cell r="B1149" t="str">
            <v>F1B012009</v>
          </cell>
          <cell r="C1149" t="str">
            <v>Amirudin</v>
          </cell>
          <cell r="D1149" t="str">
            <v>Teknik Telekomunikasi</v>
          </cell>
          <cell r="E1149" t="str">
            <v>Bulkis Kanata, ST., MT.</v>
          </cell>
        </row>
        <row r="1150">
          <cell r="B1150" t="str">
            <v>F1B012010</v>
          </cell>
          <cell r="C1150" t="str">
            <v>Ana Lestari</v>
          </cell>
          <cell r="D1150" t="str">
            <v>Teknik Telekomunikasi</v>
          </cell>
          <cell r="E1150" t="str">
            <v>Bulkis Kanata, ST., MT.</v>
          </cell>
        </row>
        <row r="1151">
          <cell r="B1151" t="str">
            <v>F1B012011</v>
          </cell>
          <cell r="C1151" t="str">
            <v>Andep Saputra</v>
          </cell>
          <cell r="D1151" t="str">
            <v>Teknik Elektronika &amp; Digital</v>
          </cell>
          <cell r="E1151" t="str">
            <v>I Ketut Wiryajati, ST., MT.</v>
          </cell>
        </row>
        <row r="1152">
          <cell r="B1152" t="str">
            <v>F1B012012</v>
          </cell>
          <cell r="C1152" t="str">
            <v>Andryo Iskandar</v>
          </cell>
          <cell r="D1152" t="str">
            <v>Teknik Sistem Tenaga</v>
          </cell>
          <cell r="E1152" t="str">
            <v>I Ketut Wiryajati, ST., MT.</v>
          </cell>
        </row>
        <row r="1153">
          <cell r="B1153" t="str">
            <v>F1B012013</v>
          </cell>
          <cell r="C1153" t="str">
            <v>Anna Afif Aprian</v>
          </cell>
          <cell r="D1153" t="str">
            <v>Teknik Telekomunikasi</v>
          </cell>
          <cell r="E1153" t="str">
            <v>Bulkis Kanata, ST., MT.</v>
          </cell>
        </row>
        <row r="1154">
          <cell r="B1154" t="str">
            <v>F1B012014</v>
          </cell>
          <cell r="C1154" t="str">
            <v>Aresta Daniel</v>
          </cell>
          <cell r="D1154" t="str">
            <v>Teknik Telekomunikasi</v>
          </cell>
          <cell r="E1154" t="str">
            <v>Abdullah Zainuddin, ST., MT.</v>
          </cell>
        </row>
        <row r="1155">
          <cell r="B1155" t="str">
            <v>F1B212015</v>
          </cell>
          <cell r="C1155" t="str">
            <v>Arif Tirtana Nirman</v>
          </cell>
          <cell r="D1155" t="str">
            <v>-</v>
          </cell>
          <cell r="E1155" t="str">
            <v>Syafarudin Ch, ST. MT</v>
          </cell>
        </row>
        <row r="1156">
          <cell r="B1156" t="str">
            <v>F1B212016</v>
          </cell>
          <cell r="C1156" t="str">
            <v>Arry Ardyawan</v>
          </cell>
          <cell r="D1156" t="str">
            <v>-</v>
          </cell>
          <cell r="E1156" t="str">
            <v>Syafarudin Ch, ST. MT</v>
          </cell>
        </row>
        <row r="1157">
          <cell r="B1157" t="str">
            <v>F1B012017</v>
          </cell>
          <cell r="C1157" t="str">
            <v>Atiq Qurata Ayun</v>
          </cell>
          <cell r="D1157" t="str">
            <v>Teknik Informatika &amp; Komputer</v>
          </cell>
          <cell r="E1157" t="str">
            <v>Rosmaliati, ST., MT.</v>
          </cell>
        </row>
        <row r="1158">
          <cell r="B1158" t="str">
            <v>F1B012018</v>
          </cell>
          <cell r="C1158" t="str">
            <v>Bangun Juliardi</v>
          </cell>
          <cell r="D1158" t="str">
            <v>-</v>
          </cell>
          <cell r="E1158" t="str">
            <v>Sultan, ST. MT</v>
          </cell>
        </row>
        <row r="1159">
          <cell r="B1159" t="str">
            <v>F1B012019</v>
          </cell>
          <cell r="C1159" t="str">
            <v>Bayu Andipa</v>
          </cell>
          <cell r="D1159" t="str">
            <v>Teknik Sistem Tenaga</v>
          </cell>
          <cell r="E1159" t="str">
            <v>Sultan, ST., MT.</v>
          </cell>
        </row>
        <row r="1160">
          <cell r="B1160" t="str">
            <v>F1B012020</v>
          </cell>
          <cell r="C1160" t="str">
            <v>Budi Fitrianti</v>
          </cell>
          <cell r="D1160" t="str">
            <v>Teknik Informatika &amp; Komputer</v>
          </cell>
          <cell r="E1160" t="str">
            <v>Rosmaliati, ST., MT.</v>
          </cell>
        </row>
        <row r="1161">
          <cell r="B1161" t="str">
            <v>F1B012021</v>
          </cell>
          <cell r="C1161" t="str">
            <v>Budiman</v>
          </cell>
          <cell r="D1161" t="str">
            <v>-</v>
          </cell>
          <cell r="E1161" t="str">
            <v>Sudi M. Al Sasongko, ST. MT</v>
          </cell>
        </row>
        <row r="1162">
          <cell r="B1162" t="str">
            <v>F1B012022</v>
          </cell>
          <cell r="C1162" t="str">
            <v>Desi Andriani Rahman</v>
          </cell>
          <cell r="D1162" t="str">
            <v>Teknik Informatika &amp; Komputer</v>
          </cell>
          <cell r="E1162" t="str">
            <v>Dr. Rismon H. Sianipar, ST., M.Eng.</v>
          </cell>
        </row>
        <row r="1163">
          <cell r="B1163" t="str">
            <v>F1B012023</v>
          </cell>
          <cell r="C1163" t="str">
            <v>Diah Ayu Maulidina</v>
          </cell>
          <cell r="D1163" t="str">
            <v>-</v>
          </cell>
          <cell r="E1163" t="str">
            <v>Sudi M. Al Sasongko, ST. MT</v>
          </cell>
        </row>
        <row r="1164">
          <cell r="B1164" t="str">
            <v>F1B012024</v>
          </cell>
          <cell r="C1164" t="str">
            <v>Dian Nihry Yusnil Wadud</v>
          </cell>
          <cell r="D1164" t="str">
            <v>Teknik Telekomunikasi</v>
          </cell>
          <cell r="E1164" t="str">
            <v>Abdullah Zainuddin, ST., MT.</v>
          </cell>
        </row>
        <row r="1165">
          <cell r="B1165" t="str">
            <v>F1B012025</v>
          </cell>
          <cell r="C1165" t="str">
            <v>Dinar Yuliyanti</v>
          </cell>
          <cell r="D1165" t="str">
            <v>Teknik Informatika &amp; Komputer</v>
          </cell>
          <cell r="E1165" t="str">
            <v>Dr. Rismon H. Sianipar, ST., M.Eng.</v>
          </cell>
        </row>
        <row r="1166">
          <cell r="B1166" t="str">
            <v>F1B012026</v>
          </cell>
          <cell r="C1166" t="str">
            <v>Endang Sakinah</v>
          </cell>
          <cell r="D1166" t="str">
            <v>Teknik Telekomunikasi</v>
          </cell>
          <cell r="E1166" t="str">
            <v>Abdullah Zainuddin, ST., MT.</v>
          </cell>
        </row>
        <row r="1167">
          <cell r="B1167" t="str">
            <v>F1B212027</v>
          </cell>
          <cell r="C1167" t="str">
            <v>Erwinsyah</v>
          </cell>
          <cell r="D1167" t="str">
            <v>Teknik Elektronika &amp; Digital</v>
          </cell>
          <cell r="E1167" t="str">
            <v>I Made Budi Suksmadana, ST., MT.</v>
          </cell>
        </row>
        <row r="1168">
          <cell r="B1168" t="str">
            <v>F1B212028</v>
          </cell>
          <cell r="C1168" t="str">
            <v>Eva Satriana Putra</v>
          </cell>
          <cell r="D1168" t="str">
            <v>-</v>
          </cell>
          <cell r="E1168" t="str">
            <v>Supriono, ST. MT</v>
          </cell>
        </row>
        <row r="1169">
          <cell r="B1169" t="str">
            <v>F1B212029</v>
          </cell>
          <cell r="C1169" t="str">
            <v>Fadhli Indrawan</v>
          </cell>
          <cell r="D1169" t="str">
            <v>-</v>
          </cell>
          <cell r="E1169" t="str">
            <v>Ida Bagus Fery Citarsa, ST. MT</v>
          </cell>
        </row>
        <row r="1170">
          <cell r="B1170" t="str">
            <v>F1B012030</v>
          </cell>
          <cell r="C1170" t="str">
            <v>Fibrian Ismayadi</v>
          </cell>
          <cell r="D1170" t="str">
            <v>Teknik Informatika &amp; Komputer</v>
          </cell>
          <cell r="E1170" t="str">
            <v>Paniran, ST., MT.</v>
          </cell>
        </row>
        <row r="1171">
          <cell r="B1171" t="str">
            <v>F1B012031</v>
          </cell>
          <cell r="C1171" t="str">
            <v>Fiqri Jamal</v>
          </cell>
          <cell r="D1171" t="str">
            <v>Teknik Informatika &amp; Komputer</v>
          </cell>
          <cell r="E1171" t="str">
            <v>L. A. Syamsul Irfan Akbar, ST., M.Eng.</v>
          </cell>
        </row>
        <row r="1172">
          <cell r="B1172" t="str">
            <v>F1B212032</v>
          </cell>
          <cell r="C1172" t="str">
            <v>Firman Mulyawan</v>
          </cell>
          <cell r="D1172" t="str">
            <v>-</v>
          </cell>
          <cell r="E1172" t="str">
            <v>Ida Bagus Fery Citarsa, ST. MT</v>
          </cell>
        </row>
        <row r="1173">
          <cell r="B1173" t="str">
            <v>F1B212033</v>
          </cell>
          <cell r="C1173" t="str">
            <v>Gilang Ramadhan</v>
          </cell>
          <cell r="D1173" t="str">
            <v>-</v>
          </cell>
          <cell r="E1173" t="str">
            <v>Agung Budi Muljono, ST. MT</v>
          </cell>
        </row>
        <row r="1174">
          <cell r="B1174" t="str">
            <v>F1B212034</v>
          </cell>
          <cell r="C1174" t="str">
            <v>Haerul Hidayat</v>
          </cell>
          <cell r="D1174" t="str">
            <v>Teknik Informatika &amp; Komputer</v>
          </cell>
          <cell r="E1174" t="str">
            <v>L. A. Syamsul Irfan Akbar, ST., M.Eng.</v>
          </cell>
        </row>
        <row r="1175">
          <cell r="B1175" t="str">
            <v>F1B012035</v>
          </cell>
          <cell r="C1175" t="str">
            <v>Hamdan Makbul</v>
          </cell>
          <cell r="D1175" t="str">
            <v>Teknik Sistem Tenaga</v>
          </cell>
          <cell r="E1175" t="str">
            <v>Agung Budi Muljono, ST., MT.</v>
          </cell>
        </row>
        <row r="1176">
          <cell r="B1176" t="str">
            <v>F1B012036</v>
          </cell>
          <cell r="C1176" t="str">
            <v>Hamdani Am</v>
          </cell>
          <cell r="D1176" t="str">
            <v>-</v>
          </cell>
          <cell r="E1176" t="str">
            <v>Agung Budi Muljono, ST. MT</v>
          </cell>
        </row>
        <row r="1177">
          <cell r="B1177" t="str">
            <v>F1B012037</v>
          </cell>
          <cell r="C1177" t="str">
            <v>Hendra Kurniawansyah Putra</v>
          </cell>
          <cell r="D1177" t="str">
            <v>Teknik Informatika &amp; Komputer</v>
          </cell>
          <cell r="E1177" t="str">
            <v>Abdul Natsir, ST., MT.</v>
          </cell>
        </row>
        <row r="1178">
          <cell r="B1178" t="str">
            <v>F1B212038</v>
          </cell>
          <cell r="C1178" t="str">
            <v>Heni Edrianti</v>
          </cell>
          <cell r="D1178" t="str">
            <v>Teknik Informatika &amp; Komputer</v>
          </cell>
          <cell r="E1178" t="str">
            <v>L. A. Syamsul Irfan Akbar, ST., M.Eng.</v>
          </cell>
        </row>
        <row r="1179">
          <cell r="B1179" t="str">
            <v>F1B012039</v>
          </cell>
          <cell r="C1179" t="str">
            <v>I Made Ardana</v>
          </cell>
          <cell r="D1179" t="str">
            <v>Teknik Sistem Tenaga</v>
          </cell>
          <cell r="E1179" t="str">
            <v>Abdul Natsir, ST., MT.</v>
          </cell>
        </row>
        <row r="1180">
          <cell r="B1180" t="str">
            <v>F1B212040</v>
          </cell>
          <cell r="C1180" t="str">
            <v>I Made Puja Artana</v>
          </cell>
          <cell r="D1180" t="str">
            <v>Teknik Sistem Tenaga</v>
          </cell>
          <cell r="E1180" t="str">
            <v>Abdul Natsir, ST., MT.</v>
          </cell>
        </row>
        <row r="1181">
          <cell r="B1181" t="str">
            <v>F1B212041</v>
          </cell>
          <cell r="C1181" t="str">
            <v>I Putu Andika P</v>
          </cell>
          <cell r="D1181" t="str">
            <v>Teknik Elektronika &amp; Digital</v>
          </cell>
          <cell r="E1181" t="str">
            <v>Cahyo Mustiko O.M., ST., M.Sc., Ph.D.</v>
          </cell>
        </row>
        <row r="1182">
          <cell r="B1182" t="str">
            <v>F1B012042</v>
          </cell>
          <cell r="C1182" t="str">
            <v>I Wayan Sutrisna</v>
          </cell>
          <cell r="D1182" t="str">
            <v>Teknik Sistem Tenaga</v>
          </cell>
          <cell r="E1182" t="str">
            <v>Agung Budi Muljono, ST., MT.</v>
          </cell>
        </row>
        <row r="1183">
          <cell r="B1183" t="str">
            <v>F1B012043</v>
          </cell>
          <cell r="C1183" t="str">
            <v>Ilham Prasetiawan</v>
          </cell>
          <cell r="D1183" t="str">
            <v>-</v>
          </cell>
          <cell r="E1183" t="str">
            <v>Abdullah Zainuddin, ST. MT</v>
          </cell>
        </row>
        <row r="1184">
          <cell r="B1184" t="str">
            <v>F1B012044</v>
          </cell>
          <cell r="C1184" t="str">
            <v>Imam Al Ghazali</v>
          </cell>
          <cell r="D1184" t="str">
            <v>-</v>
          </cell>
          <cell r="E1184" t="str">
            <v>Abdullah Zainuddin, ST. MT</v>
          </cell>
        </row>
        <row r="1185">
          <cell r="B1185" t="str">
            <v>F1B012045</v>
          </cell>
          <cell r="C1185" t="str">
            <v>Iqbal Chan Saputra</v>
          </cell>
          <cell r="D1185" t="str">
            <v>Teknik Sistem Tenaga</v>
          </cell>
          <cell r="E1185" t="str">
            <v>Dr. Ida Ayu Sri Adnyani, ST., MErg.</v>
          </cell>
        </row>
        <row r="1186">
          <cell r="B1186" t="str">
            <v>F1B012046</v>
          </cell>
          <cell r="C1186" t="str">
            <v>Ira Oktafigara</v>
          </cell>
          <cell r="D1186" t="str">
            <v>Teknik Telekomunikasi</v>
          </cell>
          <cell r="E1186" t="str">
            <v>Sudi M. Al Sasongko, ST., MT.</v>
          </cell>
        </row>
        <row r="1187">
          <cell r="B1187" t="str">
            <v>F1B012047</v>
          </cell>
          <cell r="C1187" t="str">
            <v>Irma Wira Sari Putri</v>
          </cell>
          <cell r="D1187" t="str">
            <v>Teknik Informatika &amp; Komputer</v>
          </cell>
          <cell r="E1187" t="str">
            <v>L. A. Syamsul Irfan Akbar, ST., M.Eng.</v>
          </cell>
        </row>
        <row r="1188">
          <cell r="B1188" t="str">
            <v>F1B012048</v>
          </cell>
          <cell r="C1188" t="str">
            <v>Khairil Abdi</v>
          </cell>
          <cell r="D1188" t="str">
            <v>-</v>
          </cell>
          <cell r="E1188" t="str">
            <v>Rosmaliati, ST. MT</v>
          </cell>
        </row>
        <row r="1189">
          <cell r="B1189" t="str">
            <v>F1B012049</v>
          </cell>
          <cell r="C1189" t="str">
            <v>Komang Buda Artha</v>
          </cell>
          <cell r="D1189" t="str">
            <v>Teknik Informatika &amp; Komputer</v>
          </cell>
          <cell r="E1189" t="str">
            <v>L. A. Syamsul Irfan Akbar, ST., M.Eng.</v>
          </cell>
        </row>
        <row r="1190">
          <cell r="B1190" t="str">
            <v>F1B012050</v>
          </cell>
          <cell r="C1190" t="str">
            <v>Lalu Alfian Wahyudi</v>
          </cell>
          <cell r="D1190" t="str">
            <v>Teknik Telekomunikasi</v>
          </cell>
          <cell r="E1190" t="str">
            <v>Made Sutha Yadnya, ST., MT.</v>
          </cell>
        </row>
        <row r="1191">
          <cell r="B1191" t="str">
            <v>F1B012051</v>
          </cell>
          <cell r="C1191" t="str">
            <v>Lalu Rudi Oky S</v>
          </cell>
          <cell r="D1191" t="str">
            <v>-</v>
          </cell>
          <cell r="E1191" t="str">
            <v>Made Sutha Yadnya, ST. MT.</v>
          </cell>
        </row>
        <row r="1192">
          <cell r="B1192" t="str">
            <v>F1B212052</v>
          </cell>
          <cell r="C1192" t="str">
            <v>Lalu Saukat Noorbani</v>
          </cell>
          <cell r="D1192" t="str">
            <v>Teknik Informatika &amp; Komputer</v>
          </cell>
          <cell r="E1192" t="str">
            <v>Giri Wahyu Wiriasto, ST., MT.</v>
          </cell>
        </row>
        <row r="1193">
          <cell r="B1193" t="str">
            <v>F1B212053</v>
          </cell>
          <cell r="C1193" t="str">
            <v>Lia Puspitawati</v>
          </cell>
          <cell r="D1193" t="str">
            <v>Teknik Informatika &amp; Komputer</v>
          </cell>
          <cell r="E1193" t="str">
            <v>Giri Wahyu Wiriasto, ST., MT.</v>
          </cell>
        </row>
        <row r="1194">
          <cell r="B1194" t="str">
            <v>F1B212054</v>
          </cell>
          <cell r="C1194" t="str">
            <v>M Novan Subandi</v>
          </cell>
          <cell r="D1194" t="str">
            <v>-</v>
          </cell>
          <cell r="E1194" t="str">
            <v>Bulkis Kanata, ST. MT</v>
          </cell>
        </row>
        <row r="1195">
          <cell r="B1195" t="str">
            <v>F1B012055</v>
          </cell>
          <cell r="C1195" t="str">
            <v>M. Ikhlas Setiawan</v>
          </cell>
          <cell r="D1195" t="str">
            <v>Teknik Sistem Tenaga</v>
          </cell>
          <cell r="E1195" t="str">
            <v>Dr. I Made Ginarsa, ST., MT.</v>
          </cell>
        </row>
        <row r="1196">
          <cell r="B1196" t="str">
            <v>F1B012056</v>
          </cell>
          <cell r="C1196" t="str">
            <v>M. Imam Sopiansyah</v>
          </cell>
          <cell r="D1196" t="str">
            <v>-</v>
          </cell>
          <cell r="E1196" t="str">
            <v>Bulkis Kanata, ST. MT</v>
          </cell>
        </row>
        <row r="1197">
          <cell r="B1197" t="str">
            <v>F1B012057</v>
          </cell>
          <cell r="C1197" t="str">
            <v>M. Kuraish Shihab</v>
          </cell>
          <cell r="D1197" t="str">
            <v>Teknik Sistem Tenaga</v>
          </cell>
          <cell r="E1197" t="str">
            <v>Dr. rer.nat. Teti Zubaidah, ST., MT.</v>
          </cell>
        </row>
        <row r="1198">
          <cell r="B1198" t="str">
            <v>F1B012058</v>
          </cell>
          <cell r="C1198" t="str">
            <v>M. Ma'Ruf</v>
          </cell>
          <cell r="D1198" t="str">
            <v>Teknik Telekomunikasi</v>
          </cell>
          <cell r="E1198" t="str">
            <v>Made Sutha Yadnya, ST., MT.</v>
          </cell>
        </row>
        <row r="1199">
          <cell r="B1199" t="str">
            <v>F1B212059</v>
          </cell>
          <cell r="C1199" t="str">
            <v>Maseus Nabasa S</v>
          </cell>
          <cell r="D1199" t="str">
            <v>Teknik Sistem Tenaga</v>
          </cell>
          <cell r="E1199" t="str">
            <v>Dr. rer.nat. Teti Zubaidah, ST., MT.</v>
          </cell>
        </row>
        <row r="1200">
          <cell r="B1200" t="str">
            <v>F1B012060</v>
          </cell>
          <cell r="C1200" t="str">
            <v>Maulidiya Zofani</v>
          </cell>
          <cell r="D1200" t="str">
            <v>-</v>
          </cell>
          <cell r="E1200" t="str">
            <v>Dr. rer. nat. Teti Zubaidah, ST. MT</v>
          </cell>
        </row>
        <row r="1201">
          <cell r="B1201" t="str">
            <v>F1B012061</v>
          </cell>
          <cell r="C1201" t="str">
            <v>Mohammad Farid Ghozi</v>
          </cell>
          <cell r="D1201" t="str">
            <v>-</v>
          </cell>
          <cell r="E1201" t="str">
            <v>Dr. I Made Ginarsa, ST. MT</v>
          </cell>
        </row>
        <row r="1202">
          <cell r="B1202" t="str">
            <v>F1B012062</v>
          </cell>
          <cell r="C1202" t="str">
            <v>Mohammad Taufik H</v>
          </cell>
          <cell r="D1202" t="str">
            <v>Teknik Sistem Tenaga</v>
          </cell>
          <cell r="E1202" t="str">
            <v>I Made Budi Suksmadana, ST., MT.</v>
          </cell>
        </row>
        <row r="1203">
          <cell r="B1203" t="str">
            <v>F1B012063</v>
          </cell>
          <cell r="C1203" t="str">
            <v>Muchtar Efendi</v>
          </cell>
          <cell r="D1203" t="str">
            <v>-</v>
          </cell>
          <cell r="E1203" t="str">
            <v>I Made Budi Suksmadana, ST. MT</v>
          </cell>
        </row>
        <row r="1204">
          <cell r="B1204" t="str">
            <v>F1B012064</v>
          </cell>
          <cell r="C1204" t="str">
            <v>Muh. Irfan</v>
          </cell>
          <cell r="D1204" t="str">
            <v>Teknik Telekomunikasi</v>
          </cell>
          <cell r="E1204" t="str">
            <v>Made Sutha Yadnya, ST., MT.</v>
          </cell>
        </row>
        <row r="1205">
          <cell r="B1205" t="str">
            <v>F1B012065</v>
          </cell>
          <cell r="C1205" t="str">
            <v>Muhammad Iqbal</v>
          </cell>
          <cell r="D1205" t="str">
            <v>-</v>
          </cell>
          <cell r="E1205" t="str">
            <v>I Made Ari Nrartha, ST. MT</v>
          </cell>
        </row>
        <row r="1206">
          <cell r="B1206" t="str">
            <v>F1B212066</v>
          </cell>
          <cell r="C1206" t="str">
            <v>Muhammad Nauval</v>
          </cell>
          <cell r="D1206" t="str">
            <v>Teknik Telekomunikasi</v>
          </cell>
          <cell r="E1206" t="str">
            <v>Sudi M. Al Sasongko, ST., MT.</v>
          </cell>
        </row>
        <row r="1207">
          <cell r="B1207" t="str">
            <v>F1B012067</v>
          </cell>
          <cell r="C1207" t="str">
            <v>Muhammad Rizal</v>
          </cell>
          <cell r="D1207" t="str">
            <v>Teknik Elektronika &amp; Digital</v>
          </cell>
          <cell r="E1207" t="str">
            <v>Syafaruddin Ch., ST., MT.</v>
          </cell>
        </row>
        <row r="1208">
          <cell r="B1208" t="str">
            <v>F1B212068</v>
          </cell>
          <cell r="C1208" t="str">
            <v>Muhammad Tabrani</v>
          </cell>
          <cell r="D1208" t="str">
            <v>Teknik Informatika &amp; Komputer</v>
          </cell>
          <cell r="E1208" t="str">
            <v>I Made Ari Nrartha, ST. MT</v>
          </cell>
        </row>
        <row r="1209">
          <cell r="B1209" t="str">
            <v>F1B012069</v>
          </cell>
          <cell r="C1209" t="str">
            <v>Muhammad Yahya Jaber</v>
          </cell>
          <cell r="D1209" t="str">
            <v>Teknik Informatika &amp; Komputer</v>
          </cell>
          <cell r="E1209" t="str">
            <v>L. A. Syamsul Irfan Akbar, ST., M.Eng.</v>
          </cell>
        </row>
        <row r="1210">
          <cell r="B1210" t="str">
            <v>F1B012070</v>
          </cell>
          <cell r="C1210" t="str">
            <v>Muna Aulia</v>
          </cell>
          <cell r="D1210" t="str">
            <v>Teknik Informatika &amp; Komputer</v>
          </cell>
          <cell r="E1210" t="str">
            <v>L. A. Syamsul Irfan Akbar, ST., M.Eng.</v>
          </cell>
        </row>
        <row r="1211">
          <cell r="B1211" t="str">
            <v>F1B012071</v>
          </cell>
          <cell r="C1211" t="str">
            <v>Nahwan Rasyad</v>
          </cell>
          <cell r="D1211" t="str">
            <v>-</v>
          </cell>
          <cell r="E1211" t="str">
            <v>Dr. I Made Ginarsa, ST. MT</v>
          </cell>
        </row>
        <row r="1212">
          <cell r="B1212" t="str">
            <v>F1B012072</v>
          </cell>
          <cell r="C1212" t="str">
            <v>Nita Maulina</v>
          </cell>
          <cell r="D1212" t="str">
            <v>Teknik Informatika &amp; Komputer</v>
          </cell>
          <cell r="E1212" t="str">
            <v>Giri Wahyu Wiriasto, ST., MT.</v>
          </cell>
        </row>
        <row r="1213">
          <cell r="B1213" t="str">
            <v>F1B212073</v>
          </cell>
          <cell r="C1213" t="str">
            <v>Nurfazilah</v>
          </cell>
          <cell r="D1213" t="str">
            <v>Teknik Informatika &amp; Komputer</v>
          </cell>
          <cell r="E1213" t="str">
            <v>Abdullah Zainuddin, ST. MT</v>
          </cell>
        </row>
        <row r="1214">
          <cell r="B1214" t="str">
            <v>F1B012074</v>
          </cell>
          <cell r="C1214" t="str">
            <v>Nurjannah</v>
          </cell>
          <cell r="D1214" t="str">
            <v>Teknik Sistem Tenaga</v>
          </cell>
          <cell r="E1214" t="str">
            <v>I Made Ari Nrartha, ST., MT.</v>
          </cell>
        </row>
        <row r="1215">
          <cell r="B1215" t="str">
            <v>F1B012075</v>
          </cell>
          <cell r="C1215" t="str">
            <v>Pahrurrozi</v>
          </cell>
          <cell r="D1215" t="str">
            <v>Teknik Telekomunikasi</v>
          </cell>
          <cell r="E1215" t="str">
            <v>Suthami Ariessaputra, ST., M.Eng.</v>
          </cell>
        </row>
        <row r="1216">
          <cell r="B1216" t="str">
            <v>F1B012076</v>
          </cell>
          <cell r="C1216" t="str">
            <v>Rachmat Jaelani</v>
          </cell>
          <cell r="D1216" t="str">
            <v>Teknik Elektronika &amp; Digital</v>
          </cell>
          <cell r="E1216" t="str">
            <v>Paniran, ST., MT.</v>
          </cell>
        </row>
        <row r="1217">
          <cell r="B1217" t="str">
            <v>F1B012077</v>
          </cell>
          <cell r="C1217" t="str">
            <v>Ramli Zaenudin</v>
          </cell>
          <cell r="D1217" t="str">
            <v>Teknik Informatika &amp; Komputer</v>
          </cell>
          <cell r="E1217" t="str">
            <v>Giri Wahyu Wiriasto, ST., MT.</v>
          </cell>
        </row>
        <row r="1218">
          <cell r="B1218" t="str">
            <v>F1B012078</v>
          </cell>
          <cell r="C1218" t="str">
            <v>Rangga Purnama</v>
          </cell>
          <cell r="D1218" t="str">
            <v>-</v>
          </cell>
          <cell r="E1218" t="str">
            <v>Supriono, ST. MT</v>
          </cell>
        </row>
        <row r="1219">
          <cell r="B1219" t="str">
            <v>F1B012079</v>
          </cell>
          <cell r="C1219" t="str">
            <v>Rani Arum Aisytiani</v>
          </cell>
          <cell r="D1219" t="str">
            <v>Teknik Elektronika &amp; Digital</v>
          </cell>
          <cell r="E1219" t="str">
            <v>Paniran, ST., MT.</v>
          </cell>
        </row>
        <row r="1220">
          <cell r="B1220" t="str">
            <v>F1B212080</v>
          </cell>
          <cell r="C1220" t="str">
            <v>Ratu Alfa Febriani</v>
          </cell>
          <cell r="D1220" t="str">
            <v>Teknik Telekomunikasi</v>
          </cell>
          <cell r="E1220" t="str">
            <v>Sudi M. Al Sasongko, ST., MT.</v>
          </cell>
        </row>
        <row r="1221">
          <cell r="B1221" t="str">
            <v>F1B012081</v>
          </cell>
          <cell r="C1221" t="str">
            <v>Reza Subandi</v>
          </cell>
          <cell r="D1221" t="str">
            <v>-</v>
          </cell>
          <cell r="E1221" t="str">
            <v>Sabar Nababan, ST. MT</v>
          </cell>
        </row>
        <row r="1222">
          <cell r="B1222" t="str">
            <v>F1B012082</v>
          </cell>
          <cell r="C1222" t="str">
            <v>Rifky Irawan</v>
          </cell>
          <cell r="D1222" t="str">
            <v>Teknik Sistem Tenaga</v>
          </cell>
          <cell r="E1222" t="str">
            <v>I Nyoman Wahyu S., ST., M.Sc., Ph.D.</v>
          </cell>
        </row>
        <row r="1223">
          <cell r="B1223" t="str">
            <v>F1B012083</v>
          </cell>
          <cell r="C1223" t="str">
            <v>Rini Jayanti</v>
          </cell>
          <cell r="D1223" t="str">
            <v>Teknik Telekomunikasi</v>
          </cell>
          <cell r="E1223" t="str">
            <v>Suthami Ariessaputra, ST., M.Eng.</v>
          </cell>
        </row>
        <row r="1224">
          <cell r="B1224" t="str">
            <v>F1B212084</v>
          </cell>
          <cell r="C1224" t="str">
            <v>Rizal Satria Aryadi</v>
          </cell>
          <cell r="D1224" t="str">
            <v>Teknik Elektronika &amp; Digital</v>
          </cell>
          <cell r="E1224" t="str">
            <v>Muhamad Irwan. ST., MT.</v>
          </cell>
        </row>
        <row r="1225">
          <cell r="B1225" t="str">
            <v>F1B012085</v>
          </cell>
          <cell r="C1225" t="str">
            <v>Rudy Rinjayani Putra</v>
          </cell>
          <cell r="D1225" t="str">
            <v>Teknik Elektronika &amp; Digital</v>
          </cell>
          <cell r="E1225" t="str">
            <v>I Made Budi Suksmadana, ST., MT.</v>
          </cell>
        </row>
        <row r="1226">
          <cell r="B1226" t="str">
            <v>F1B012086</v>
          </cell>
          <cell r="C1226" t="str">
            <v>Samsudin</v>
          </cell>
          <cell r="D1226" t="str">
            <v>-</v>
          </cell>
          <cell r="E1226" t="str">
            <v>Sabar Nababan, ST. MT</v>
          </cell>
        </row>
        <row r="1227">
          <cell r="B1227" t="str">
            <v>F1B012087</v>
          </cell>
          <cell r="C1227" t="str">
            <v>Sandy Febrian R</v>
          </cell>
          <cell r="D1227" t="str">
            <v>Teknik Telekomunikasi</v>
          </cell>
          <cell r="E1227" t="str">
            <v>Suthami Ariessaputra, ST., M.Eng.</v>
          </cell>
        </row>
        <row r="1228">
          <cell r="B1228" t="str">
            <v>F1B012088</v>
          </cell>
          <cell r="C1228" t="str">
            <v>Sanynita Kiskindy</v>
          </cell>
          <cell r="D1228" t="str">
            <v>-</v>
          </cell>
          <cell r="E1228" t="str">
            <v>Dr. Rismon H. Sianipar, ST., M. Eng.</v>
          </cell>
        </row>
        <row r="1229">
          <cell r="B1229" t="str">
            <v>F1B012089</v>
          </cell>
          <cell r="C1229" t="str">
            <v>Subaidi</v>
          </cell>
          <cell r="D1229" t="str">
            <v>-</v>
          </cell>
          <cell r="E1229" t="str">
            <v>Muhamad Irwan, ST. MT</v>
          </cell>
        </row>
        <row r="1230">
          <cell r="B1230" t="str">
            <v>F1B212090</v>
          </cell>
          <cell r="C1230" t="str">
            <v>Suhaili Rahman</v>
          </cell>
          <cell r="D1230" t="str">
            <v>Teknik Elektronika &amp; Digital</v>
          </cell>
          <cell r="E1230" t="str">
            <v>Muhamad Irwan. ST., MT.</v>
          </cell>
        </row>
        <row r="1231">
          <cell r="B1231" t="str">
            <v>F1B012091</v>
          </cell>
          <cell r="C1231" t="str">
            <v>Syarif Alawi</v>
          </cell>
          <cell r="D1231" t="str">
            <v>-</v>
          </cell>
          <cell r="E1231" t="str">
            <v>Muhamad Irwan, ST. MT</v>
          </cell>
        </row>
        <row r="1232">
          <cell r="B1232" t="str">
            <v>F1B012092</v>
          </cell>
          <cell r="C1232" t="str">
            <v>Tari Widya Ariany</v>
          </cell>
          <cell r="D1232" t="str">
            <v>-</v>
          </cell>
          <cell r="E1232" t="str">
            <v>Muhamad Irwan, ST. MT</v>
          </cell>
        </row>
        <row r="1233">
          <cell r="B1233" t="str">
            <v>F1B012093</v>
          </cell>
          <cell r="C1233" t="str">
            <v>Ulil Amri</v>
          </cell>
          <cell r="D1233" t="str">
            <v>-</v>
          </cell>
          <cell r="E1233" t="str">
            <v>Lalu A. Syamsul Irfan A., ST., M.Eng.</v>
          </cell>
        </row>
        <row r="1234">
          <cell r="B1234" t="str">
            <v>F1B012094</v>
          </cell>
          <cell r="C1234" t="str">
            <v>Vickrarrosyadie</v>
          </cell>
          <cell r="D1234" t="str">
            <v>-</v>
          </cell>
          <cell r="E1234" t="str">
            <v>Lalu A. Syamsul Irfan A., ST., M.Eng.</v>
          </cell>
        </row>
        <row r="1235">
          <cell r="B1235" t="str">
            <v>F1B012095</v>
          </cell>
          <cell r="C1235" t="str">
            <v>Wawan Setya Hadi</v>
          </cell>
          <cell r="D1235" t="str">
            <v>-</v>
          </cell>
          <cell r="E1235" t="str">
            <v>Dr. I Made Ginarsa, ST. MT</v>
          </cell>
        </row>
        <row r="1236">
          <cell r="B1236" t="str">
            <v>F1B012096</v>
          </cell>
          <cell r="C1236" t="str">
            <v>Wili Rahmat Muhamad</v>
          </cell>
          <cell r="D1236" t="str">
            <v>Teknik Informatika &amp; Komputer</v>
          </cell>
          <cell r="E1236" t="str">
            <v>Giri Wahyu Wiriasto, ST., MT.</v>
          </cell>
        </row>
        <row r="1237">
          <cell r="B1237" t="str">
            <v>F1B012097</v>
          </cell>
          <cell r="C1237" t="str">
            <v>Yanti Listi Septiarini</v>
          </cell>
          <cell r="D1237" t="str">
            <v>Teknik Informatika &amp; Komputer</v>
          </cell>
          <cell r="E1237" t="str">
            <v>Giri Wahyu Wiriasto, ST., MT.</v>
          </cell>
        </row>
        <row r="1238">
          <cell r="B1238" t="str">
            <v>F1B012098</v>
          </cell>
          <cell r="C1238" t="str">
            <v>Yulita Susilawati</v>
          </cell>
          <cell r="D1238" t="str">
            <v>-</v>
          </cell>
          <cell r="E1238" t="str">
            <v>Dr. I Made Ginarsa, ST. MT</v>
          </cell>
        </row>
        <row r="1239">
          <cell r="B1239" t="str">
            <v>F1B212099</v>
          </cell>
          <cell r="C1239" t="str">
            <v>Yuristira Furqon</v>
          </cell>
          <cell r="D1239" t="str">
            <v>-</v>
          </cell>
          <cell r="E1239" t="str">
            <v>Giri Wahyu Wiriasto, ST., MT.</v>
          </cell>
        </row>
        <row r="1240">
          <cell r="B1240" t="str">
            <v>F1B012100</v>
          </cell>
          <cell r="C1240" t="str">
            <v>Daniel Manyamboi</v>
          </cell>
          <cell r="D1240" t="str">
            <v>-</v>
          </cell>
          <cell r="E1240" t="str">
            <v>Giri Wahyu Wiriasto, ST., MT.</v>
          </cell>
        </row>
        <row r="1241">
          <cell r="B1241" t="str">
            <v>F1B112001</v>
          </cell>
          <cell r="C1241" t="str">
            <v>Ade Jodi Harmawan</v>
          </cell>
          <cell r="D1241" t="str">
            <v>Teknik Informatika &amp; Komputer</v>
          </cell>
          <cell r="E1241" t="str">
            <v>L. A. Syamsul Irfan Akbar, ST., M.Eng.</v>
          </cell>
        </row>
        <row r="1242">
          <cell r="B1242" t="str">
            <v>F1B112002</v>
          </cell>
          <cell r="C1242" t="str">
            <v>Adi Candra Setiawan</v>
          </cell>
          <cell r="D1242" t="str">
            <v>-</v>
          </cell>
          <cell r="E1242" t="str">
            <v>Ni Made Seniari, ST. MT</v>
          </cell>
        </row>
        <row r="1243">
          <cell r="B1243" t="str">
            <v>F1B112003</v>
          </cell>
          <cell r="C1243" t="str">
            <v>Aditya Kadarusman</v>
          </cell>
          <cell r="D1243" t="str">
            <v>Teknik Informatika &amp; Komputer</v>
          </cell>
          <cell r="E1243" t="str">
            <v>Dr. Rismon H. Sianipar, ST., M.Eng.</v>
          </cell>
        </row>
        <row r="1244">
          <cell r="B1244" t="str">
            <v>F1B112004</v>
          </cell>
          <cell r="C1244" t="str">
            <v>Alimudin Embu Tara</v>
          </cell>
          <cell r="D1244" t="str">
            <v>Teknik Informatika &amp; Komputer</v>
          </cell>
          <cell r="E1244" t="str">
            <v>L. A. Syamsul Irfan Akbar, ST., M.Eng.</v>
          </cell>
        </row>
        <row r="1245">
          <cell r="B1245" t="str">
            <v>F1B112005</v>
          </cell>
          <cell r="C1245" t="str">
            <v>Andar Apriadi</v>
          </cell>
          <cell r="D1245" t="str">
            <v>Teknik Sistem Tenaga</v>
          </cell>
          <cell r="E1245" t="str">
            <v>I Ketut Wiryajati, ST., MT.</v>
          </cell>
        </row>
        <row r="1246">
          <cell r="B1246" t="str">
            <v>F1B112006</v>
          </cell>
          <cell r="C1246" t="str">
            <v>Arie Listianto</v>
          </cell>
          <cell r="D1246" t="str">
            <v>Teknik Informatika &amp; Komputer</v>
          </cell>
          <cell r="E1246" t="str">
            <v>Rosmaliati, ST., MT.</v>
          </cell>
        </row>
        <row r="1247">
          <cell r="B1247" t="str">
            <v>F1B112007</v>
          </cell>
          <cell r="C1247" t="str">
            <v>Arif Faisal Tanjung</v>
          </cell>
          <cell r="D1247" t="str">
            <v>-</v>
          </cell>
          <cell r="E1247" t="str">
            <v>Syafarudin Ch, ST. MT</v>
          </cell>
        </row>
        <row r="1248">
          <cell r="B1248" t="str">
            <v>F1B112008</v>
          </cell>
          <cell r="C1248" t="str">
            <v>Armansyah</v>
          </cell>
          <cell r="D1248" t="str">
            <v>-</v>
          </cell>
          <cell r="E1248" t="str">
            <v>Syafarudin Ch, ST. MT</v>
          </cell>
        </row>
        <row r="1249">
          <cell r="B1249" t="str">
            <v>F1B112009</v>
          </cell>
          <cell r="C1249" t="str">
            <v>Arwin Juliansyah</v>
          </cell>
          <cell r="D1249" t="str">
            <v>-</v>
          </cell>
          <cell r="E1249" t="str">
            <v>Sultan, ST. MT</v>
          </cell>
        </row>
        <row r="1250">
          <cell r="B1250" t="str">
            <v>F1B112010</v>
          </cell>
          <cell r="C1250" t="str">
            <v>Azumardi Affan</v>
          </cell>
          <cell r="D1250" t="str">
            <v>-</v>
          </cell>
          <cell r="E1250" t="str">
            <v>Sultan, ST. MT</v>
          </cell>
        </row>
        <row r="1251">
          <cell r="B1251" t="str">
            <v>F1B112011</v>
          </cell>
          <cell r="C1251" t="str">
            <v>Cokorda Indra D P</v>
          </cell>
          <cell r="D1251" t="str">
            <v>Teknik Informatika &amp; Komputer</v>
          </cell>
          <cell r="E1251" t="str">
            <v>L. A. Syamsul Irfan Akbar, ST., M.Eng.</v>
          </cell>
        </row>
        <row r="1252">
          <cell r="B1252" t="str">
            <v>F1B112012</v>
          </cell>
          <cell r="C1252" t="str">
            <v>Daniel</v>
          </cell>
          <cell r="D1252" t="str">
            <v>-</v>
          </cell>
          <cell r="E1252" t="str">
            <v>Sudi M. Al Sasongko, ST. MT</v>
          </cell>
        </row>
        <row r="1253">
          <cell r="B1253" t="str">
            <v>F1B112013</v>
          </cell>
          <cell r="C1253" t="str">
            <v>Danu Eka Purnama</v>
          </cell>
          <cell r="D1253" t="str">
            <v>-</v>
          </cell>
          <cell r="E1253" t="str">
            <v>Misbahuddin, ST. MT</v>
          </cell>
        </row>
        <row r="1254">
          <cell r="B1254" t="str">
            <v>F1B112014</v>
          </cell>
          <cell r="C1254" t="str">
            <v>Darmawan Andisaputra</v>
          </cell>
          <cell r="D1254" t="str">
            <v>-</v>
          </cell>
          <cell r="E1254" t="str">
            <v>Misbahuddin, ST. MT</v>
          </cell>
        </row>
        <row r="1255">
          <cell r="B1255" t="str">
            <v>F1B112015</v>
          </cell>
          <cell r="C1255" t="str">
            <v>Didin Januwardi</v>
          </cell>
          <cell r="D1255" t="str">
            <v>Teknik Sistem Tenaga</v>
          </cell>
          <cell r="E1255" t="str">
            <v>Ida Bagus Fery Citarsa, ST., MT.</v>
          </cell>
        </row>
        <row r="1256">
          <cell r="B1256" t="str">
            <v>F1B112016</v>
          </cell>
          <cell r="C1256" t="str">
            <v>Ditya Timur Aska</v>
          </cell>
          <cell r="D1256" t="str">
            <v>Teknik Informatika &amp; Komputer</v>
          </cell>
          <cell r="E1256" t="str">
            <v>Giri Wahyu Wiriasto, ST., MT.</v>
          </cell>
        </row>
        <row r="1257">
          <cell r="B1257" t="str">
            <v>F1B112017</v>
          </cell>
          <cell r="C1257" t="str">
            <v>Dwinanto Romdhani</v>
          </cell>
          <cell r="D1257" t="str">
            <v>Teknik Sistem Tenaga</v>
          </cell>
          <cell r="E1257" t="str">
            <v>Agung Budi Muljono, ST., MT.</v>
          </cell>
        </row>
        <row r="1258">
          <cell r="B1258" t="str">
            <v>F1B112018</v>
          </cell>
          <cell r="C1258" t="str">
            <v>Edi Zulkarnain</v>
          </cell>
          <cell r="D1258" t="str">
            <v>Teknik Informatika &amp; Komputer</v>
          </cell>
          <cell r="E1258" t="str">
            <v>Dr. Rismon H. Sianipar, ST., M.Eng.</v>
          </cell>
        </row>
        <row r="1259">
          <cell r="B1259" t="str">
            <v>F1B112019</v>
          </cell>
          <cell r="C1259" t="str">
            <v>Erwin Rosdianto</v>
          </cell>
          <cell r="D1259" t="str">
            <v>-</v>
          </cell>
          <cell r="E1259" t="str">
            <v>Abdul Natsir, ST. MT</v>
          </cell>
        </row>
        <row r="1260">
          <cell r="B1260" t="str">
            <v>F1B112020</v>
          </cell>
          <cell r="C1260" t="str">
            <v>Fathi Zulfikri</v>
          </cell>
          <cell r="D1260" t="str">
            <v>-</v>
          </cell>
          <cell r="E1260" t="str">
            <v>Abdul Natsir, ST. MT</v>
          </cell>
        </row>
        <row r="1261">
          <cell r="B1261" t="str">
            <v>F1B112021</v>
          </cell>
          <cell r="C1261" t="str">
            <v>Fatonny Ilham K P</v>
          </cell>
          <cell r="D1261" t="str">
            <v>-</v>
          </cell>
          <cell r="E1261" t="str">
            <v>Abdullah Zainuddin, ST. MT</v>
          </cell>
        </row>
        <row r="1262">
          <cell r="B1262" t="str">
            <v>F1B112022</v>
          </cell>
          <cell r="C1262" t="str">
            <v>Felix Superanto</v>
          </cell>
          <cell r="D1262" t="str">
            <v>-</v>
          </cell>
          <cell r="E1262" t="str">
            <v>Abdullah Zainuddin, ST. MT</v>
          </cell>
        </row>
        <row r="1263">
          <cell r="B1263" t="str">
            <v>F1B112023</v>
          </cell>
          <cell r="C1263" t="str">
            <v>Fiqri Auliah Willian</v>
          </cell>
          <cell r="D1263" t="str">
            <v>-</v>
          </cell>
          <cell r="E1263" t="str">
            <v>Rosmaliati, ST. MT</v>
          </cell>
        </row>
        <row r="1264">
          <cell r="B1264" t="str">
            <v>F1B112024</v>
          </cell>
          <cell r="C1264" t="str">
            <v>Frendhi Iman</v>
          </cell>
          <cell r="D1264" t="str">
            <v>Teknik Informatika &amp; Komputer</v>
          </cell>
          <cell r="E1264" t="str">
            <v>Sayidiman, ST., M.Eng</v>
          </cell>
        </row>
        <row r="1265">
          <cell r="B1265" t="str">
            <v>F1B112025</v>
          </cell>
          <cell r="C1265" t="str">
            <v>Haerur Rosyid</v>
          </cell>
          <cell r="D1265" t="str">
            <v>Teknik Informatika &amp; Komputer</v>
          </cell>
          <cell r="E1265" t="str">
            <v>Giri Wahyu Wiriasto, ST., MT.</v>
          </cell>
        </row>
        <row r="1266">
          <cell r="B1266" t="str">
            <v>F1B112026</v>
          </cell>
          <cell r="C1266" t="str">
            <v>Hartono Fiyono</v>
          </cell>
          <cell r="D1266" t="str">
            <v>Teknik Informatika &amp; Komputer</v>
          </cell>
          <cell r="E1266" t="str">
            <v>Giri Wahyu Wiriasto, ST., MT.</v>
          </cell>
        </row>
        <row r="1267">
          <cell r="B1267" t="str">
            <v>F1B112027</v>
          </cell>
          <cell r="C1267" t="str">
            <v>Husni Tamrin</v>
          </cell>
          <cell r="D1267" t="str">
            <v>Teknik Sistem Tenaga</v>
          </cell>
          <cell r="E1267" t="str">
            <v>Bulkis Kanata, ST., MT.</v>
          </cell>
        </row>
        <row r="1268">
          <cell r="B1268" t="str">
            <v>F1B112028</v>
          </cell>
          <cell r="C1268" t="str">
            <v>I Nyoman Tri Amijaya</v>
          </cell>
          <cell r="D1268" t="str">
            <v>-</v>
          </cell>
          <cell r="E1268" t="str">
            <v>Bulkis Kanata, ST. MT</v>
          </cell>
        </row>
        <row r="1269">
          <cell r="B1269" t="str">
            <v>F1B112029</v>
          </cell>
          <cell r="C1269" t="str">
            <v>I Putu Artha S Y</v>
          </cell>
          <cell r="D1269" t="str">
            <v>-</v>
          </cell>
          <cell r="E1269" t="str">
            <v>Dr. rer. nat. Teti Zubaidah, ST. MT</v>
          </cell>
        </row>
        <row r="1270">
          <cell r="B1270" t="str">
            <v>F1B112030</v>
          </cell>
          <cell r="C1270" t="str">
            <v>I Wayan Juniartha</v>
          </cell>
          <cell r="D1270" t="str">
            <v>Teknik Informatika &amp; Komputer</v>
          </cell>
          <cell r="E1270" t="str">
            <v>Giri Wahyu Wiriasto, ST., MT.</v>
          </cell>
        </row>
        <row r="1271">
          <cell r="B1271" t="str">
            <v>F1B112031</v>
          </cell>
          <cell r="C1271" t="str">
            <v>I Wy Eka Sabda P</v>
          </cell>
          <cell r="D1271" t="str">
            <v>Teknik Sistem Tenaga</v>
          </cell>
          <cell r="E1271" t="str">
            <v>Dr. rer.nat. Teti Zubaidah, ST., MT.</v>
          </cell>
        </row>
        <row r="1272">
          <cell r="B1272" t="str">
            <v>F1B112032</v>
          </cell>
          <cell r="C1272" t="str">
            <v>Imansyah Surya G</v>
          </cell>
          <cell r="D1272" t="str">
            <v>-</v>
          </cell>
          <cell r="E1272" t="str">
            <v>I Made Budi Suksmadana, ST. MT</v>
          </cell>
        </row>
        <row r="1273">
          <cell r="B1273" t="str">
            <v>F1B112033</v>
          </cell>
          <cell r="C1273" t="str">
            <v>Irpan Susanto</v>
          </cell>
          <cell r="D1273" t="str">
            <v>-</v>
          </cell>
          <cell r="E1273" t="str">
            <v>I Made Ari Nrartha, ST. MT</v>
          </cell>
        </row>
        <row r="1274">
          <cell r="B1274" t="str">
            <v>F1B112034</v>
          </cell>
          <cell r="C1274" t="str">
            <v>Januar</v>
          </cell>
          <cell r="D1274" t="str">
            <v>-</v>
          </cell>
          <cell r="E1274" t="str">
            <v>I Made Ari Nrartha, ST. MT</v>
          </cell>
        </row>
        <row r="1275">
          <cell r="B1275" t="str">
            <v>F1B112035</v>
          </cell>
          <cell r="C1275" t="str">
            <v>Krisnogonus P M</v>
          </cell>
          <cell r="D1275" t="str">
            <v>-</v>
          </cell>
          <cell r="E1275" t="str">
            <v>Dr. I Made Ginarsa, ST. MT</v>
          </cell>
        </row>
        <row r="1276">
          <cell r="B1276" t="str">
            <v>F1B112036</v>
          </cell>
          <cell r="C1276" t="str">
            <v>M Ali Akbar</v>
          </cell>
          <cell r="D1276" t="str">
            <v>Teknik Sistem Tenaga</v>
          </cell>
          <cell r="E1276" t="str">
            <v>Dr. I Made Ginarsa, ST., MT.</v>
          </cell>
        </row>
        <row r="1277">
          <cell r="B1277" t="str">
            <v>F1B112037</v>
          </cell>
          <cell r="C1277" t="str">
            <v>Muh Idris</v>
          </cell>
          <cell r="D1277" t="str">
            <v>Teknik Sistem Tenaga</v>
          </cell>
          <cell r="E1277" t="str">
            <v>Supriono, ST., MT.</v>
          </cell>
        </row>
        <row r="1278">
          <cell r="B1278" t="str">
            <v>F1B112038</v>
          </cell>
          <cell r="C1278" t="str">
            <v>Muhammad Ali Hanapi</v>
          </cell>
          <cell r="D1278" t="str">
            <v>Teknik Informatika &amp; Komputer</v>
          </cell>
          <cell r="E1278" t="str">
            <v>L. A. Syamsul Irfan Akbar, ST., M.Eng.</v>
          </cell>
        </row>
        <row r="1279">
          <cell r="B1279" t="str">
            <v>F1B112039</v>
          </cell>
          <cell r="C1279" t="str">
            <v>Muhammad Basri</v>
          </cell>
          <cell r="D1279" t="str">
            <v>Teknik Informatika &amp; Komputer</v>
          </cell>
          <cell r="E1279" t="str">
            <v>Supriono, ST. MT</v>
          </cell>
        </row>
        <row r="1280">
          <cell r="B1280" t="str">
            <v>F1B112040</v>
          </cell>
          <cell r="C1280" t="str">
            <v>Muhammad Irfan</v>
          </cell>
          <cell r="D1280" t="str">
            <v>-</v>
          </cell>
          <cell r="E1280" t="str">
            <v>Supriono, ST., MT.</v>
          </cell>
        </row>
        <row r="1281">
          <cell r="B1281" t="str">
            <v>F1B112041</v>
          </cell>
          <cell r="C1281" t="str">
            <v>Muhammad Mukram Hadi</v>
          </cell>
          <cell r="D1281" t="str">
            <v>-</v>
          </cell>
          <cell r="E1281" t="str">
            <v>Sabar Nababan, ST. MT</v>
          </cell>
        </row>
        <row r="1282">
          <cell r="B1282" t="str">
            <v>F1B112042</v>
          </cell>
          <cell r="C1282" t="str">
            <v>Muhammad Satriawan A</v>
          </cell>
          <cell r="D1282" t="str">
            <v>Teknik Sistem Tenaga</v>
          </cell>
          <cell r="E1282" t="str">
            <v>I Nyoman Wahyu S., ST., M.Sc., Ph.D.</v>
          </cell>
        </row>
        <row r="1283">
          <cell r="B1283" t="str">
            <v>F1B112043</v>
          </cell>
          <cell r="C1283" t="str">
            <v>Nisfu Syaban</v>
          </cell>
          <cell r="D1283" t="str">
            <v>-</v>
          </cell>
          <cell r="E1283" t="str">
            <v>Dr. Rismon H. Sianipar, ST., M. Eng.</v>
          </cell>
        </row>
        <row r="1284">
          <cell r="B1284" t="str">
            <v>F1B112044</v>
          </cell>
          <cell r="C1284" t="str">
            <v>Pakhrijan Rajibullah</v>
          </cell>
          <cell r="D1284" t="str">
            <v>-</v>
          </cell>
          <cell r="E1284" t="str">
            <v>Dr. Rismon H. Sianipar, ST., M. Eng.</v>
          </cell>
        </row>
        <row r="1285">
          <cell r="B1285" t="str">
            <v>F1B112045</v>
          </cell>
          <cell r="C1285" t="str">
            <v>Reza Fahlevi</v>
          </cell>
          <cell r="D1285" t="str">
            <v>-</v>
          </cell>
          <cell r="E1285" t="str">
            <v>Muhamad Irwan, ST. MT</v>
          </cell>
        </row>
        <row r="1286">
          <cell r="B1286" t="str">
            <v>F1B112046</v>
          </cell>
          <cell r="C1286" t="str">
            <v>Ricky Lucky Hidayat</v>
          </cell>
          <cell r="D1286" t="str">
            <v>-</v>
          </cell>
          <cell r="E1286" t="str">
            <v>Muhamad Irwan, ST. MT</v>
          </cell>
        </row>
        <row r="1287">
          <cell r="B1287" t="str">
            <v>F1B112047</v>
          </cell>
          <cell r="C1287" t="str">
            <v>Riko Putra Kusuma</v>
          </cell>
          <cell r="D1287" t="str">
            <v>-</v>
          </cell>
          <cell r="E1287" t="str">
            <v>Muhamad Irwan, ST. MT</v>
          </cell>
        </row>
        <row r="1288">
          <cell r="B1288" t="str">
            <v>F1B112048</v>
          </cell>
          <cell r="C1288" t="str">
            <v>Rudi Maftuh A</v>
          </cell>
          <cell r="D1288" t="str">
            <v>Teknik Informatika &amp; Komputer</v>
          </cell>
          <cell r="E1288" t="str">
            <v>Dr. I Made Ginarsa, ST., MT.</v>
          </cell>
        </row>
        <row r="1289">
          <cell r="B1289" t="str">
            <v>F1B112049</v>
          </cell>
          <cell r="C1289" t="str">
            <v>Shopianto</v>
          </cell>
          <cell r="D1289" t="str">
            <v>-</v>
          </cell>
          <cell r="E1289" t="str">
            <v>Lalu A. Syamsul Irfan A., ST., M.Eng.</v>
          </cell>
        </row>
        <row r="1290">
          <cell r="B1290" t="str">
            <v>F1B112050</v>
          </cell>
          <cell r="C1290" t="str">
            <v>Siti Salmiati</v>
          </cell>
          <cell r="D1290" t="str">
            <v>-</v>
          </cell>
          <cell r="E1290" t="str">
            <v>Lalu A. Syamsul Irfan A., ST., M.Eng.</v>
          </cell>
        </row>
        <row r="1291">
          <cell r="B1291" t="str">
            <v>F1B112051</v>
          </cell>
          <cell r="C1291" t="str">
            <v>Teguh Agamawan Putra</v>
          </cell>
          <cell r="D1291" t="str">
            <v>Teknik Informatika &amp; Komputer</v>
          </cell>
          <cell r="E1291" t="str">
            <v>Sayidiman, ST., M.Eng</v>
          </cell>
        </row>
        <row r="1292">
          <cell r="B1292" t="str">
            <v>F1B112052</v>
          </cell>
          <cell r="C1292" t="str">
            <v>Yanti Fitria</v>
          </cell>
          <cell r="D1292" t="str">
            <v>-</v>
          </cell>
          <cell r="E1292" t="str">
            <v>Giri Wahyu Wiriasto, ST., MT.</v>
          </cell>
        </row>
        <row r="1293">
          <cell r="B1293" t="str">
            <v>F1B112053</v>
          </cell>
          <cell r="C1293" t="str">
            <v>Yogi Suprianto</v>
          </cell>
          <cell r="D1293" t="str">
            <v>Teknik Informatika &amp; Komputer</v>
          </cell>
          <cell r="E1293" t="str">
            <v>Dr. Rismon H. Sianipar, ST., M.Eng.</v>
          </cell>
        </row>
        <row r="1294">
          <cell r="B1294" t="str">
            <v>F1B112054</v>
          </cell>
          <cell r="C1294" t="str">
            <v>Zakaria</v>
          </cell>
          <cell r="D1294" t="str">
            <v>-</v>
          </cell>
          <cell r="E1294" t="str">
            <v>Giri Wahyu Wiriasto, ST., MT.</v>
          </cell>
        </row>
        <row r="1295">
          <cell r="B1295" t="str">
            <v>F1B013001</v>
          </cell>
          <cell r="C1295" t="str">
            <v>Aan Setiawan</v>
          </cell>
          <cell r="D1295" t="str">
            <v>Teknik Sistem Tenaga</v>
          </cell>
          <cell r="E1295" t="str">
            <v>Ni Made Seniari, ST., MT.</v>
          </cell>
        </row>
        <row r="1296">
          <cell r="B1296" t="str">
            <v>F1B013002</v>
          </cell>
          <cell r="C1296" t="str">
            <v>Abdul Amar Gifari Amirudin</v>
          </cell>
          <cell r="D1296" t="str">
            <v>Teknik Informatika &amp; Komputer</v>
          </cell>
          <cell r="E1296" t="str">
            <v>Djul Fikry Budiman, ST., MT.</v>
          </cell>
        </row>
        <row r="1297">
          <cell r="B1297" t="str">
            <v>F1B013003</v>
          </cell>
          <cell r="C1297" t="str">
            <v>Abdul Mujahidin</v>
          </cell>
          <cell r="D1297" t="str">
            <v>Teknik Sistem Tenaga</v>
          </cell>
          <cell r="E1297" t="str">
            <v>Ni Made Seniari, ST., MT.</v>
          </cell>
        </row>
        <row r="1298">
          <cell r="B1298" t="str">
            <v>F1B013004</v>
          </cell>
          <cell r="C1298" t="str">
            <v>Abdul Wakil</v>
          </cell>
          <cell r="D1298" t="str">
            <v>Teknik Elektronika &amp; Digital</v>
          </cell>
          <cell r="E1298" t="str">
            <v>A. Sjamsjiar Rachman, ST., MT.</v>
          </cell>
        </row>
        <row r="1299">
          <cell r="B1299" t="str">
            <v>F1B013005</v>
          </cell>
          <cell r="C1299" t="str">
            <v>Ade Pradana</v>
          </cell>
          <cell r="D1299" t="str">
            <v>Teknik Sistem Tenaga</v>
          </cell>
          <cell r="E1299" t="str">
            <v>Supriyatna, ST., MT.</v>
          </cell>
        </row>
        <row r="1300">
          <cell r="B1300" t="str">
            <v>F1B013006</v>
          </cell>
          <cell r="C1300" t="str">
            <v>Adi Hidayat</v>
          </cell>
          <cell r="D1300" t="str">
            <v>-</v>
          </cell>
          <cell r="E1300" t="str">
            <v>Supriyatna, ST. MT</v>
          </cell>
        </row>
        <row r="1301">
          <cell r="B1301" t="str">
            <v>F1B013007</v>
          </cell>
          <cell r="C1301" t="str">
            <v>Afria Budiman</v>
          </cell>
          <cell r="D1301" t="str">
            <v>Teknik Informatika &amp; Komputer</v>
          </cell>
          <cell r="E1301" t="str">
            <v>Djul Fikry Budiman, ST., MT.</v>
          </cell>
        </row>
        <row r="1302">
          <cell r="B1302" t="str">
            <v>F1B013009</v>
          </cell>
          <cell r="C1302" t="str">
            <v>Ahmad Fahril</v>
          </cell>
          <cell r="D1302" t="str">
            <v>Teknik Elektronika &amp; Digital</v>
          </cell>
          <cell r="E1302" t="str">
            <v>I Ketut Wiryajati, ST., MT.</v>
          </cell>
        </row>
        <row r="1303">
          <cell r="B1303" t="str">
            <v>F1B013010</v>
          </cell>
          <cell r="C1303" t="str">
            <v>Ahmad Sandi Yayan S</v>
          </cell>
          <cell r="D1303" t="str">
            <v>Teknik Sistem Tenaga</v>
          </cell>
          <cell r="E1303" t="str">
            <v>Dr. I Made Ginarsa, ST., MT.</v>
          </cell>
        </row>
        <row r="1304">
          <cell r="B1304" t="str">
            <v>F1B013011</v>
          </cell>
          <cell r="C1304" t="str">
            <v>Ahmad Yani</v>
          </cell>
          <cell r="D1304" t="str">
            <v>-</v>
          </cell>
          <cell r="E1304" t="str">
            <v>Syafarudin Ch, ST. MT</v>
          </cell>
        </row>
        <row r="1305">
          <cell r="B1305" t="str">
            <v>F1B013012</v>
          </cell>
          <cell r="C1305" t="str">
            <v>Akhmad Zaenudin</v>
          </cell>
          <cell r="D1305" t="str">
            <v>Teknik Sistem Tenaga</v>
          </cell>
          <cell r="E1305" t="str">
            <v>Ni Made Seniari, ST., MT.</v>
          </cell>
        </row>
        <row r="1306">
          <cell r="B1306" t="str">
            <v>F1B013013</v>
          </cell>
          <cell r="C1306" t="str">
            <v>Ali Akbar Filian</v>
          </cell>
          <cell r="D1306" t="str">
            <v>-</v>
          </cell>
          <cell r="E1306" t="str">
            <v>Sultan, ST. MT</v>
          </cell>
        </row>
        <row r="1307">
          <cell r="B1307" t="str">
            <v>F1B013014</v>
          </cell>
          <cell r="C1307" t="str">
            <v>Amirul Haj</v>
          </cell>
          <cell r="D1307" t="str">
            <v>-</v>
          </cell>
          <cell r="E1307" t="str">
            <v>Sultan, ST. MT</v>
          </cell>
        </row>
        <row r="1308">
          <cell r="B1308" t="str">
            <v>F1B013015</v>
          </cell>
          <cell r="C1308" t="str">
            <v>Amriansyah</v>
          </cell>
          <cell r="D1308" t="str">
            <v>Teknik Telekomunikasi</v>
          </cell>
          <cell r="E1308" t="str">
            <v>Abdullah Zainuddin, ST., MT.</v>
          </cell>
        </row>
        <row r="1309">
          <cell r="B1309" t="str">
            <v>F1B013016</v>
          </cell>
          <cell r="C1309" t="str">
            <v>Andi Jasmana Putra</v>
          </cell>
          <cell r="D1309" t="str">
            <v>-</v>
          </cell>
          <cell r="E1309" t="str">
            <v>Sudi M. Al Sasongko, ST. MT</v>
          </cell>
        </row>
        <row r="1310">
          <cell r="B1310" t="str">
            <v>F1B013017</v>
          </cell>
          <cell r="C1310" t="str">
            <v>Andi Nur Setiawan</v>
          </cell>
          <cell r="D1310" t="str">
            <v>Teknik Sistem Tenaga</v>
          </cell>
          <cell r="E1310" t="str">
            <v>Sabar Nababan, ST., MT.</v>
          </cell>
        </row>
        <row r="1311">
          <cell r="B1311" t="str">
            <v>F1B013018</v>
          </cell>
          <cell r="C1311" t="str">
            <v>Andika Amanatullah</v>
          </cell>
          <cell r="D1311" t="str">
            <v>-</v>
          </cell>
          <cell r="E1311" t="str">
            <v>Ni Made Seniari, ST. MT</v>
          </cell>
        </row>
        <row r="1312">
          <cell r="B1312" t="str">
            <v>F1B013019</v>
          </cell>
          <cell r="C1312" t="str">
            <v>Anshari Fahmi</v>
          </cell>
          <cell r="D1312" t="str">
            <v>-</v>
          </cell>
          <cell r="E1312" t="str">
            <v>Abdullah Zainuddin, ST., MT.</v>
          </cell>
        </row>
        <row r="1313">
          <cell r="B1313" t="str">
            <v>F1B013020</v>
          </cell>
          <cell r="C1313" t="str">
            <v>Ardi Wijaya Kusuma</v>
          </cell>
          <cell r="D1313" t="str">
            <v>-</v>
          </cell>
          <cell r="E1313" t="str">
            <v>Sabar Nababan, ST. MT</v>
          </cell>
        </row>
        <row r="1314">
          <cell r="B1314" t="str">
            <v>F1B013021</v>
          </cell>
          <cell r="C1314" t="str">
            <v>Bagus Dwi Cahyo</v>
          </cell>
          <cell r="D1314" t="str">
            <v>Teknik Elektronika &amp; Digital</v>
          </cell>
          <cell r="E1314" t="str">
            <v>A. Sjamsjiar Rachman, ST., MT.</v>
          </cell>
        </row>
        <row r="1315">
          <cell r="B1315" t="str">
            <v>F1B013022</v>
          </cell>
          <cell r="C1315" t="str">
            <v>Bustanul Arifin</v>
          </cell>
          <cell r="D1315" t="str">
            <v>-</v>
          </cell>
          <cell r="E1315" t="str">
            <v>I Nyoman Wahyu S., ST., MSc., Ph.D.</v>
          </cell>
        </row>
        <row r="1316">
          <cell r="B1316" t="str">
            <v>F1B013023</v>
          </cell>
          <cell r="C1316" t="str">
            <v>Christina Octaviani</v>
          </cell>
          <cell r="D1316" t="str">
            <v>-</v>
          </cell>
          <cell r="E1316" t="str">
            <v>I Nyoman Wahyu S., ST., M.Sc., Ph.D.</v>
          </cell>
        </row>
        <row r="1317">
          <cell r="B1317" t="str">
            <v>F1B013024</v>
          </cell>
          <cell r="C1317" t="str">
            <v>Dina Amalia</v>
          </cell>
          <cell r="D1317" t="str">
            <v>-</v>
          </cell>
          <cell r="E1317" t="str">
            <v>I Nyoman Wahyu S., ST., MSc., Ph.D.</v>
          </cell>
        </row>
        <row r="1318">
          <cell r="B1318" t="str">
            <v>F1B013025</v>
          </cell>
          <cell r="C1318" t="str">
            <v>Egi Wijaya Kusuma</v>
          </cell>
          <cell r="D1318" t="str">
            <v>-</v>
          </cell>
          <cell r="E1318" t="str">
            <v>Dr. Ida Ayu Sri Adnyani, ST., M.Erg</v>
          </cell>
        </row>
        <row r="1319">
          <cell r="B1319" t="str">
            <v>F1B013026</v>
          </cell>
          <cell r="C1319" t="str">
            <v>Erwin Rosdian O</v>
          </cell>
          <cell r="D1319" t="str">
            <v>-</v>
          </cell>
          <cell r="E1319" t="str">
            <v>Dr. Ida Ayu Sri Adnyani, ST., M.Erg</v>
          </cell>
        </row>
        <row r="1320">
          <cell r="B1320" t="str">
            <v>F1B013027</v>
          </cell>
          <cell r="C1320" t="str">
            <v>Fargan Tanjung</v>
          </cell>
          <cell r="D1320" t="str">
            <v>Teknik Sistem Tenaga</v>
          </cell>
          <cell r="E1320" t="str">
            <v>Dr. Ida Ayu Sri Adnyani, ST., MErg.</v>
          </cell>
        </row>
        <row r="1321">
          <cell r="B1321" t="str">
            <v>F1B013028</v>
          </cell>
          <cell r="C1321" t="str">
            <v>Fildzah Azzyati</v>
          </cell>
          <cell r="D1321" t="str">
            <v>Teknik Sistem Tenaga</v>
          </cell>
          <cell r="E1321" t="str">
            <v>Ida Bagus Fery Citarsa, ST., MT.</v>
          </cell>
        </row>
        <row r="1322">
          <cell r="B1322" t="str">
            <v>F1B013029</v>
          </cell>
          <cell r="C1322" t="str">
            <v>Fitra Anugerah</v>
          </cell>
          <cell r="D1322" t="str">
            <v>Teknik Sistem Tenaga</v>
          </cell>
          <cell r="E1322" t="str">
            <v>Ida Bagus Fery Citarsa, ST., MT.</v>
          </cell>
        </row>
        <row r="1323">
          <cell r="B1323" t="str">
            <v>F1B013030</v>
          </cell>
          <cell r="C1323" t="str">
            <v>Gede Adi Aryawan</v>
          </cell>
          <cell r="D1323" t="str">
            <v>Teknik Informatika &amp; Komputer</v>
          </cell>
          <cell r="E1323" t="str">
            <v>Djul Fikry Budiman, ST., MT.</v>
          </cell>
        </row>
        <row r="1324">
          <cell r="B1324" t="str">
            <v>F1B013031</v>
          </cell>
          <cell r="C1324" t="str">
            <v>Gufran</v>
          </cell>
          <cell r="D1324" t="str">
            <v>Teknik Sistem Tenaga</v>
          </cell>
          <cell r="E1324" t="str">
            <v>Agung Budi Muljono, ST., MT.</v>
          </cell>
        </row>
        <row r="1325">
          <cell r="B1325" t="str">
            <v>F1B013032</v>
          </cell>
          <cell r="C1325" t="str">
            <v>Hairil</v>
          </cell>
          <cell r="D1325" t="str">
            <v>Teknik Sistem Tenaga</v>
          </cell>
          <cell r="E1325" t="str">
            <v>Agung Budi Muljono, ST., MT.</v>
          </cell>
        </row>
        <row r="1326">
          <cell r="B1326" t="str">
            <v>F1B013033</v>
          </cell>
          <cell r="C1326" t="str">
            <v>Halif Halifah Agung</v>
          </cell>
          <cell r="D1326" t="str">
            <v>-</v>
          </cell>
          <cell r="E1326" t="str">
            <v>Agung Budi Muljono, ST. MT</v>
          </cell>
        </row>
        <row r="1327">
          <cell r="B1327" t="str">
            <v>F1B013034</v>
          </cell>
          <cell r="C1327" t="str">
            <v>Hasanul Basri</v>
          </cell>
          <cell r="D1327" t="str">
            <v>-</v>
          </cell>
          <cell r="E1327" t="str">
            <v>Abdul Natsir, ST. MT</v>
          </cell>
        </row>
        <row r="1328">
          <cell r="B1328" t="str">
            <v>F1B013035</v>
          </cell>
          <cell r="C1328" t="str">
            <v>Hendra Sasmita</v>
          </cell>
          <cell r="D1328" t="str">
            <v>Teknik Sistem Tenaga</v>
          </cell>
          <cell r="E1328" t="str">
            <v>Abdul Natsir, ST., MT.</v>
          </cell>
        </row>
        <row r="1329">
          <cell r="B1329" t="str">
            <v>F1B013036</v>
          </cell>
          <cell r="C1329" t="str">
            <v>Hilman Aditya Suharyadi</v>
          </cell>
          <cell r="D1329" t="str">
            <v>Teknik Elektronika &amp; Digital</v>
          </cell>
          <cell r="E1329" t="str">
            <v>Budi Darmawan, ST., M.Eng.</v>
          </cell>
        </row>
        <row r="1330">
          <cell r="B1330" t="str">
            <v>F1B013037</v>
          </cell>
          <cell r="C1330" t="str">
            <v>Hilyati Aula</v>
          </cell>
          <cell r="D1330" t="str">
            <v>Teknik Sistem Tenaga</v>
          </cell>
          <cell r="E1330" t="str">
            <v>Dr. I Made Ginarsa, ST., MT.</v>
          </cell>
        </row>
        <row r="1331">
          <cell r="B1331" t="str">
            <v>F1B013038</v>
          </cell>
          <cell r="C1331" t="str">
            <v>Husein Faisal Harharah</v>
          </cell>
          <cell r="D1331" t="str">
            <v>Teknik Sistem Tenaga</v>
          </cell>
          <cell r="E1331" t="str">
            <v>Agung Budi Muljono, ST., MT.</v>
          </cell>
        </row>
        <row r="1332">
          <cell r="B1332" t="str">
            <v>F1B013039</v>
          </cell>
          <cell r="C1332" t="str">
            <v>I Dewa Ketut Sudarman Nida</v>
          </cell>
          <cell r="D1332" t="str">
            <v>-</v>
          </cell>
          <cell r="E1332" t="str">
            <v>Dr. Ida Ayu Sri Adnyani, ST., M.Erg</v>
          </cell>
        </row>
        <row r="1333">
          <cell r="B1333" t="str">
            <v>F1B013040</v>
          </cell>
          <cell r="C1333" t="str">
            <v>I Komang Sulendra</v>
          </cell>
          <cell r="D1333" t="str">
            <v>Teknik Sistem Tenaga</v>
          </cell>
          <cell r="E1333" t="str">
            <v>Supriono, ST., MT.</v>
          </cell>
        </row>
        <row r="1334">
          <cell r="B1334" t="str">
            <v>F1B013041</v>
          </cell>
          <cell r="C1334" t="str">
            <v>I Nengah Suhartawan</v>
          </cell>
          <cell r="D1334" t="str">
            <v>Teknik Elektronika &amp; Digital</v>
          </cell>
          <cell r="E1334" t="str">
            <v>Budi Darmawan, ST., M.Eng.</v>
          </cell>
        </row>
        <row r="1335">
          <cell r="B1335" t="str">
            <v>F1B013042</v>
          </cell>
          <cell r="C1335" t="str">
            <v>I Nyoman Mega Dharmawan</v>
          </cell>
          <cell r="D1335" t="str">
            <v>Teknik Sistem Tenaga</v>
          </cell>
          <cell r="E1335" t="str">
            <v>Supriono, ST., MT.</v>
          </cell>
        </row>
        <row r="1336">
          <cell r="B1336" t="str">
            <v>F1B013043</v>
          </cell>
          <cell r="C1336" t="str">
            <v>I Putu Dody Widihartawan</v>
          </cell>
          <cell r="D1336" t="str">
            <v>Teknik Elektronika &amp; Digital</v>
          </cell>
          <cell r="E1336" t="str">
            <v>Budi Darmawan, ST., M.Eng.</v>
          </cell>
        </row>
        <row r="1337">
          <cell r="B1337" t="str">
            <v>F1B013044</v>
          </cell>
          <cell r="C1337" t="str">
            <v>Imam Sastiawan</v>
          </cell>
          <cell r="D1337" t="str">
            <v>-</v>
          </cell>
          <cell r="E1337" t="str">
            <v>Made Sutha Yadnya, ST. MT.</v>
          </cell>
        </row>
        <row r="1338">
          <cell r="B1338" t="str">
            <v>F1B013045</v>
          </cell>
          <cell r="C1338" t="str">
            <v>Indah Puspita</v>
          </cell>
          <cell r="D1338" t="str">
            <v>Teknik Sistem Tenaga</v>
          </cell>
          <cell r="E1338" t="str">
            <v>I Made Ari Nrartha, ST., MT.</v>
          </cell>
        </row>
        <row r="1339">
          <cell r="B1339" t="str">
            <v>F1B013046</v>
          </cell>
          <cell r="C1339" t="str">
            <v>Irwan Jayadi</v>
          </cell>
          <cell r="D1339" t="str">
            <v>-</v>
          </cell>
          <cell r="E1339" t="str">
            <v>Bulkis Kanata, ST. MT</v>
          </cell>
        </row>
        <row r="1340">
          <cell r="B1340" t="str">
            <v>F1B013047</v>
          </cell>
          <cell r="C1340" t="str">
            <v>Izfan Yunus</v>
          </cell>
          <cell r="D1340" t="str">
            <v>Teknik Telekomunikasi</v>
          </cell>
          <cell r="E1340" t="str">
            <v>Bulkis Kanata, ST., MT.</v>
          </cell>
        </row>
        <row r="1341">
          <cell r="B1341" t="str">
            <v>F1B013048</v>
          </cell>
          <cell r="C1341" t="str">
            <v>Jalu Kartiko Putro Caroko</v>
          </cell>
          <cell r="D1341" t="str">
            <v>Teknik Elektronika &amp; Digital</v>
          </cell>
          <cell r="E1341" t="str">
            <v>I Made Ari Nrartha, ST., MT.</v>
          </cell>
        </row>
        <row r="1342">
          <cell r="B1342" t="str">
            <v>F1B013049</v>
          </cell>
          <cell r="C1342" t="str">
            <v>Juli Anugrah Pratama</v>
          </cell>
          <cell r="D1342" t="str">
            <v>Teknik Elektronika &amp; Digital</v>
          </cell>
          <cell r="E1342" t="str">
            <v>I Made Budi Suksmadana, ST., MT.</v>
          </cell>
        </row>
        <row r="1343">
          <cell r="B1343" t="str">
            <v>F1B013050</v>
          </cell>
          <cell r="C1343" t="str">
            <v>Khaerul Umayah</v>
          </cell>
          <cell r="D1343" t="str">
            <v>-</v>
          </cell>
          <cell r="E1343" t="str">
            <v>Dr. rer. nat. Teti Zubaidah, ST. MT</v>
          </cell>
        </row>
        <row r="1344">
          <cell r="B1344" t="str">
            <v>F1B013051</v>
          </cell>
          <cell r="C1344" t="str">
            <v>Kiki Rizki Amalia</v>
          </cell>
          <cell r="D1344" t="str">
            <v>Teknik Sistem Tenaga</v>
          </cell>
          <cell r="E1344" t="str">
            <v>Dr. rer.nat. Teti Zubaidah, ST., MT.</v>
          </cell>
        </row>
        <row r="1345">
          <cell r="B1345" t="str">
            <v>F1B013052</v>
          </cell>
          <cell r="C1345" t="str">
            <v>Komang Bagus Khrisna Murti</v>
          </cell>
          <cell r="D1345" t="str">
            <v>Teknik Sistem Tenaga</v>
          </cell>
          <cell r="E1345" t="str">
            <v>Ida Bagus Fery Citarsa, ST., MT.</v>
          </cell>
        </row>
        <row r="1346">
          <cell r="B1346" t="str">
            <v>F1B013053</v>
          </cell>
          <cell r="C1346" t="str">
            <v>L. Muh. Fathul Aziz Al-Azhari</v>
          </cell>
          <cell r="D1346" t="str">
            <v>-</v>
          </cell>
          <cell r="E1346" t="str">
            <v>Dr. Ida Ayu Sri Adnyani, ST., M.Erg</v>
          </cell>
        </row>
        <row r="1347">
          <cell r="B1347" t="str">
            <v>F1B013054</v>
          </cell>
          <cell r="C1347" t="str">
            <v>Lalu Angger Prasetia</v>
          </cell>
          <cell r="D1347" t="str">
            <v>Teknik Elektronika &amp; Digital</v>
          </cell>
          <cell r="E1347" t="str">
            <v>I Made Budi Suksmadana, ST., MT.</v>
          </cell>
        </row>
        <row r="1348">
          <cell r="B1348" t="str">
            <v>F1B013055</v>
          </cell>
          <cell r="C1348" t="str">
            <v>Lalu Imam Adiguna R</v>
          </cell>
          <cell r="D1348" t="str">
            <v>Teknik Informatika &amp; Komputer</v>
          </cell>
          <cell r="E1348" t="str">
            <v>Djulfikry Budiman, ST.</v>
          </cell>
        </row>
        <row r="1349">
          <cell r="B1349" t="str">
            <v>F1B013056</v>
          </cell>
          <cell r="C1349" t="str">
            <v>Lalu Yayan Setiawan</v>
          </cell>
          <cell r="D1349" t="str">
            <v>-</v>
          </cell>
          <cell r="E1349" t="str">
            <v>I Made Ari Nrartha, ST. MT</v>
          </cell>
        </row>
        <row r="1350">
          <cell r="B1350" t="str">
            <v>F1B013057</v>
          </cell>
          <cell r="C1350" t="str">
            <v>Lukman Al Hakim</v>
          </cell>
          <cell r="D1350" t="str">
            <v>Teknik Elektronika &amp; Digital</v>
          </cell>
          <cell r="E1350" t="str">
            <v>I Made Budi Suksmadana, ST., MT.</v>
          </cell>
        </row>
        <row r="1351">
          <cell r="B1351" t="str">
            <v>F1B013058</v>
          </cell>
          <cell r="C1351" t="str">
            <v>Lusi Hendrayani</v>
          </cell>
          <cell r="D1351" t="str">
            <v>Teknik Telekomunikasi</v>
          </cell>
          <cell r="E1351" t="str">
            <v>Cahyo Mustiko O.M., ST., M.Sc., Ph.D.</v>
          </cell>
        </row>
        <row r="1352">
          <cell r="B1352" t="str">
            <v>F1B013059</v>
          </cell>
          <cell r="C1352" t="str">
            <v>M. Najmul Fadli</v>
          </cell>
          <cell r="D1352" t="str">
            <v>Teknik Sistem Tenaga</v>
          </cell>
          <cell r="E1352" t="str">
            <v>Dr. I Made Ginarsa, ST., MT.</v>
          </cell>
        </row>
        <row r="1353">
          <cell r="B1353" t="str">
            <v>F1B013060</v>
          </cell>
          <cell r="C1353" t="str">
            <v>M. Windi Marta Pratama</v>
          </cell>
          <cell r="D1353" t="str">
            <v>Teknik Telekomunikasi</v>
          </cell>
          <cell r="E1353" t="str">
            <v>Made Sutha Yadnya, ST., MT.</v>
          </cell>
        </row>
        <row r="1354">
          <cell r="B1354" t="str">
            <v>F1B013061</v>
          </cell>
          <cell r="C1354" t="str">
            <v>Marsuni</v>
          </cell>
          <cell r="D1354" t="str">
            <v>Teknik Sistem Tenaga</v>
          </cell>
          <cell r="E1354" t="str">
            <v>Dr. Ida Ayu Sri Adnyani, ST., MErg.</v>
          </cell>
        </row>
        <row r="1355">
          <cell r="B1355" t="str">
            <v>F1B013062</v>
          </cell>
          <cell r="C1355" t="str">
            <v>Martajaya Gunawan</v>
          </cell>
          <cell r="D1355" t="str">
            <v>-</v>
          </cell>
          <cell r="E1355" t="str">
            <v>Sabar Nababan, ST., MT.</v>
          </cell>
        </row>
        <row r="1356">
          <cell r="B1356" t="str">
            <v>F1B013063</v>
          </cell>
          <cell r="C1356" t="str">
            <v>Moh. Zohrul Himam</v>
          </cell>
          <cell r="D1356" t="str">
            <v>Teknik Elektronika &amp; Digital</v>
          </cell>
          <cell r="E1356" t="str">
            <v>Muhamad Irwan. ST., MT.</v>
          </cell>
        </row>
        <row r="1357">
          <cell r="B1357" t="str">
            <v>F1B013064</v>
          </cell>
          <cell r="C1357" t="str">
            <v>Muh. Khaerur Rafiq</v>
          </cell>
          <cell r="D1357" t="str">
            <v>Teknik Informatika &amp; Komputer</v>
          </cell>
          <cell r="E1357" t="str">
            <v>Djul Fikry Budiman, ST., MT.</v>
          </cell>
        </row>
        <row r="1358">
          <cell r="B1358" t="str">
            <v>F1B013065</v>
          </cell>
          <cell r="C1358" t="str">
            <v>Muh Zaini Baihaqi</v>
          </cell>
          <cell r="D1358" t="str">
            <v>-</v>
          </cell>
          <cell r="E1358" t="str">
            <v>Supriono, ST. MT</v>
          </cell>
        </row>
        <row r="1359">
          <cell r="B1359" t="str">
            <v>F1B013066</v>
          </cell>
          <cell r="C1359" t="str">
            <v>Muhammad Irsyadul U</v>
          </cell>
          <cell r="D1359" t="str">
            <v>Teknik Sistem Tenaga</v>
          </cell>
          <cell r="E1359" t="str">
            <v>Supriono, ST., MT.</v>
          </cell>
        </row>
        <row r="1360">
          <cell r="B1360" t="str">
            <v>F1B013067</v>
          </cell>
          <cell r="C1360" t="str">
            <v>Muhammad Khaeri Jafr</v>
          </cell>
          <cell r="D1360" t="str">
            <v>Teknik Elektronika &amp; Digital</v>
          </cell>
          <cell r="E1360" t="str">
            <v>Muhamad Irwan. ST., MT.</v>
          </cell>
        </row>
        <row r="1361">
          <cell r="B1361" t="str">
            <v>F1B013068</v>
          </cell>
          <cell r="C1361" t="str">
            <v>Muhammad Rasyid</v>
          </cell>
          <cell r="D1361" t="str">
            <v>Teknik Elektronika &amp; Digital</v>
          </cell>
          <cell r="E1361" t="str">
            <v>Paniran, ST., MT.</v>
          </cell>
        </row>
        <row r="1362">
          <cell r="B1362" t="str">
            <v>F1B013069</v>
          </cell>
          <cell r="C1362" t="str">
            <v>Muhammad Rizki Riadi</v>
          </cell>
          <cell r="D1362" t="str">
            <v>-</v>
          </cell>
          <cell r="E1362" t="str">
            <v>Sabar Nababan, ST. MT</v>
          </cell>
        </row>
        <row r="1363">
          <cell r="B1363" t="str">
            <v>F1B013070</v>
          </cell>
          <cell r="C1363" t="str">
            <v>Muhammad Rizqi</v>
          </cell>
          <cell r="D1363" t="str">
            <v>Teknik Sistem Tenaga</v>
          </cell>
          <cell r="E1363" t="str">
            <v>I Made Ari Nrartha, ST., MT.</v>
          </cell>
        </row>
        <row r="1364">
          <cell r="B1364" t="str">
            <v>F1B013071</v>
          </cell>
          <cell r="C1364" t="str">
            <v>Muhsan</v>
          </cell>
          <cell r="D1364" t="str">
            <v>Teknik Sistem Tenaga</v>
          </cell>
          <cell r="E1364" t="str">
            <v>Dr. Ida Ayu Sri Adnyani, ST., MErg.</v>
          </cell>
        </row>
        <row r="1365">
          <cell r="B1365" t="str">
            <v>F1B013072</v>
          </cell>
          <cell r="C1365" t="str">
            <v>Naharudin</v>
          </cell>
          <cell r="D1365" t="str">
            <v>-</v>
          </cell>
          <cell r="E1365" t="str">
            <v>Ni Made Seniari, ST. MT</v>
          </cell>
        </row>
        <row r="1366">
          <cell r="B1366" t="str">
            <v>F1B013073</v>
          </cell>
          <cell r="C1366" t="str">
            <v>Nazoar Hamkari</v>
          </cell>
          <cell r="D1366" t="str">
            <v>-</v>
          </cell>
          <cell r="E1366" t="str">
            <v>Muhamad Irwan, ST. MT</v>
          </cell>
        </row>
        <row r="1367">
          <cell r="B1367" t="str">
            <v>F1B013074</v>
          </cell>
          <cell r="C1367" t="str">
            <v>Ni Made Yuniarti</v>
          </cell>
          <cell r="D1367" t="str">
            <v>Teknik Elektronika &amp; Digital</v>
          </cell>
          <cell r="E1367" t="str">
            <v>Muhamad Irwan. ST., MT.</v>
          </cell>
        </row>
        <row r="1368">
          <cell r="B1368" t="str">
            <v>F1B013075</v>
          </cell>
          <cell r="C1368" t="str">
            <v>Nurhayati</v>
          </cell>
          <cell r="D1368" t="str">
            <v>Teknik Sistem Tenaga</v>
          </cell>
          <cell r="E1368" t="str">
            <v>Supriono, ST., MT.</v>
          </cell>
        </row>
        <row r="1369">
          <cell r="B1369" t="str">
            <v>F1B013076</v>
          </cell>
          <cell r="C1369" t="str">
            <v>Nurul Fatin Jannatin</v>
          </cell>
          <cell r="D1369" t="str">
            <v>Teknik Telekomunikasi</v>
          </cell>
          <cell r="E1369" t="str">
            <v>Sudi M. Al Sasongko, ST., MT.</v>
          </cell>
        </row>
        <row r="1370">
          <cell r="B1370" t="str">
            <v>F1B013077</v>
          </cell>
          <cell r="C1370" t="str">
            <v>Rayasa Puringgar P P</v>
          </cell>
          <cell r="D1370" t="str">
            <v>Teknik Informatika &amp; Komputer</v>
          </cell>
          <cell r="E1370" t="str">
            <v>Djul Fikry Budiman, ST., MT.</v>
          </cell>
        </row>
        <row r="1371">
          <cell r="B1371" t="str">
            <v>F1B013078</v>
          </cell>
          <cell r="C1371" t="str">
            <v>Pharran Pratama Iskandar</v>
          </cell>
          <cell r="D1371" t="str">
            <v>-</v>
          </cell>
          <cell r="E1371" t="str">
            <v>Sabar Nababan, ST., MT.</v>
          </cell>
        </row>
        <row r="1372">
          <cell r="B1372" t="str">
            <v>F1B013079</v>
          </cell>
          <cell r="C1372" t="str">
            <v>Rivaldy Ahyana</v>
          </cell>
          <cell r="D1372" t="str">
            <v>-</v>
          </cell>
          <cell r="E1372" t="str">
            <v>Giri Wahyu Wiriasto, ST., MT.</v>
          </cell>
        </row>
        <row r="1373">
          <cell r="B1373" t="str">
            <v>F1B013080</v>
          </cell>
          <cell r="C1373" t="str">
            <v>Rizka Apriliani</v>
          </cell>
          <cell r="D1373" t="str">
            <v>Teknik Telekomunikasi</v>
          </cell>
          <cell r="E1373" t="str">
            <v>Suthami Ariessaputra, ST., M.Eng.</v>
          </cell>
        </row>
        <row r="1374">
          <cell r="B1374" t="str">
            <v>F1B013081</v>
          </cell>
          <cell r="C1374" t="str">
            <v>Rizqiyan Apriyadi</v>
          </cell>
          <cell r="D1374" t="str">
            <v>-</v>
          </cell>
          <cell r="E1374" t="str">
            <v>Sabar Nababan, ST. MT</v>
          </cell>
        </row>
        <row r="1375">
          <cell r="B1375" t="str">
            <v>F1B013082</v>
          </cell>
          <cell r="C1375" t="str">
            <v>Rutendi Ridwan Hasan</v>
          </cell>
          <cell r="D1375" t="str">
            <v>Teknik Elektronika &amp; Digital</v>
          </cell>
          <cell r="E1375" t="str">
            <v>Paniran, ST., MT.</v>
          </cell>
        </row>
        <row r="1376">
          <cell r="B1376" t="str">
            <v>F1B013083</v>
          </cell>
          <cell r="C1376" t="str">
            <v>Samsul Aminnudin</v>
          </cell>
          <cell r="D1376" t="str">
            <v>Teknik Elektronika &amp; Digital</v>
          </cell>
          <cell r="E1376" t="str">
            <v>Paniran, ST., MT.</v>
          </cell>
        </row>
        <row r="1377">
          <cell r="B1377" t="str">
            <v>F1B013084</v>
          </cell>
          <cell r="C1377" t="str">
            <v>Samsul Hadi</v>
          </cell>
          <cell r="D1377" t="str">
            <v>Teknik Sistem Tenaga</v>
          </cell>
          <cell r="E1377" t="str">
            <v>I Ketut Wiryajati, ST., MT.</v>
          </cell>
        </row>
        <row r="1378">
          <cell r="B1378" t="str">
            <v>F1B013085</v>
          </cell>
          <cell r="C1378" t="str">
            <v>Satria Wirawan</v>
          </cell>
          <cell r="D1378" t="str">
            <v>Teknik Informatika &amp; Komputer</v>
          </cell>
          <cell r="E1378" t="str">
            <v>Dwi Ratnasari. S.Kom., MT.</v>
          </cell>
        </row>
        <row r="1379">
          <cell r="B1379" t="str">
            <v>F1B013086</v>
          </cell>
          <cell r="C1379" t="str">
            <v>Shofian Tsaury</v>
          </cell>
          <cell r="D1379" t="str">
            <v>Teknik Telekomunikasi</v>
          </cell>
          <cell r="E1379" t="str">
            <v>Suthami Ariessaputra, ST., M.Eng.</v>
          </cell>
        </row>
        <row r="1380">
          <cell r="B1380" t="str">
            <v>F1B013087</v>
          </cell>
          <cell r="C1380" t="str">
            <v>Sri Wahyuningsih</v>
          </cell>
          <cell r="D1380" t="str">
            <v>Teknik Elektronika &amp; Digital</v>
          </cell>
          <cell r="E1380" t="str">
            <v>Syafaruddin Ch., ST., MT.</v>
          </cell>
        </row>
        <row r="1381">
          <cell r="B1381" t="str">
            <v>F1B013088</v>
          </cell>
          <cell r="C1381" t="str">
            <v>Supriyadi T P</v>
          </cell>
          <cell r="D1381" t="str">
            <v>Teknik Elektronika &amp; Digital</v>
          </cell>
          <cell r="E1381" t="str">
            <v>Syafaruddin Ch., ST., MT.</v>
          </cell>
        </row>
        <row r="1382">
          <cell r="B1382" t="str">
            <v>F1B013089</v>
          </cell>
          <cell r="C1382" t="str">
            <v>Surya Hidayat</v>
          </cell>
          <cell r="D1382" t="str">
            <v>Teknik Sistem Tenaga</v>
          </cell>
          <cell r="E1382" t="str">
            <v>Dr. Ida Ayu Sri Adnyani, ST., MErg.</v>
          </cell>
        </row>
        <row r="1383">
          <cell r="B1383" t="str">
            <v>F1B013090</v>
          </cell>
          <cell r="C1383" t="str">
            <v>Taharudin</v>
          </cell>
          <cell r="D1383" t="str">
            <v>Teknik Sistem Tenaga</v>
          </cell>
          <cell r="E1383" t="str">
            <v>Ida Bagus Fery Citarsa, ST., MT.</v>
          </cell>
        </row>
        <row r="1384">
          <cell r="B1384" t="str">
            <v>F1B013091</v>
          </cell>
          <cell r="C1384" t="str">
            <v>Tirangga Ansori</v>
          </cell>
          <cell r="D1384" t="str">
            <v>Teknik Sistem Tenaga</v>
          </cell>
          <cell r="E1384" t="str">
            <v>Agung Budi Muljono, ST., MT.</v>
          </cell>
        </row>
        <row r="1385">
          <cell r="B1385" t="str">
            <v>F1B013092</v>
          </cell>
          <cell r="C1385" t="str">
            <v>Wahyu Septriandi S</v>
          </cell>
          <cell r="D1385" t="str">
            <v>Teknik Informatika &amp; Komputer</v>
          </cell>
          <cell r="E1385" t="str">
            <v>Rosmaliati, ST., MT.</v>
          </cell>
        </row>
        <row r="1386">
          <cell r="B1386" t="str">
            <v>F1B013093</v>
          </cell>
          <cell r="C1386" t="str">
            <v>Windi Fikran Taupani</v>
          </cell>
          <cell r="D1386" t="str">
            <v>Teknik Sistem Tenaga</v>
          </cell>
          <cell r="E1386" t="str">
            <v>I Nyoman Wahyu S., ST., M.Sc., Ph.D.</v>
          </cell>
        </row>
        <row r="1387">
          <cell r="B1387" t="str">
            <v>F1B013094</v>
          </cell>
          <cell r="C1387" t="str">
            <v>Yudi Saputra</v>
          </cell>
          <cell r="D1387" t="str">
            <v>-</v>
          </cell>
          <cell r="E1387" t="str">
            <v>Bulkis Kanata, ST. MT</v>
          </cell>
        </row>
        <row r="1388">
          <cell r="B1388" t="str">
            <v>F1B013095</v>
          </cell>
          <cell r="C1388" t="str">
            <v>Yudiko Sanjaya</v>
          </cell>
          <cell r="D1388" t="str">
            <v>-</v>
          </cell>
          <cell r="E1388" t="str">
            <v>Dr. rer.nat. Teti Zubaidah, ST., MT.</v>
          </cell>
        </row>
        <row r="1389">
          <cell r="B1389" t="str">
            <v>F1B013096</v>
          </cell>
          <cell r="C1389" t="str">
            <v>Yuni Karina Sholeha</v>
          </cell>
          <cell r="D1389" t="str">
            <v>Teknik Elektronika &amp; Digital</v>
          </cell>
          <cell r="E1389" t="str">
            <v>Syafaruddin Ch., ST., MT.</v>
          </cell>
        </row>
        <row r="1390">
          <cell r="B1390" t="str">
            <v>F1B013097</v>
          </cell>
          <cell r="C1390" t="str">
            <v>Zakiatun Rodiah</v>
          </cell>
          <cell r="D1390" t="str">
            <v>Teknik Sistem Tenaga</v>
          </cell>
          <cell r="E1390" t="str">
            <v>I Made Ari Nrartha, ST., MT.</v>
          </cell>
        </row>
        <row r="1391">
          <cell r="B1391" t="str">
            <v>F1B013098</v>
          </cell>
          <cell r="C1391" t="str">
            <v>Zulhadi</v>
          </cell>
          <cell r="D1391" t="str">
            <v>-</v>
          </cell>
          <cell r="E1391" t="str">
            <v>Dr. I Made Ginarsa, ST. MT</v>
          </cell>
        </row>
        <row r="1392">
          <cell r="B1392" t="str">
            <v>F1B113001</v>
          </cell>
          <cell r="C1392" t="str">
            <v>Adam Vergian B</v>
          </cell>
          <cell r="D1392" t="str">
            <v>Teknik Elektronika &amp; Digital</v>
          </cell>
          <cell r="E1392" t="str">
            <v>A. Sjamsjiar Rachman, ST., MT.</v>
          </cell>
        </row>
        <row r="1393">
          <cell r="B1393" t="str">
            <v>F1B113002</v>
          </cell>
          <cell r="C1393" t="str">
            <v>Ahmad Fajri Aulia</v>
          </cell>
          <cell r="D1393" t="str">
            <v>Teknik Sistem Tenaga</v>
          </cell>
          <cell r="E1393" t="str">
            <v>Supriyatna, ST., MT.</v>
          </cell>
        </row>
        <row r="1394">
          <cell r="B1394" t="str">
            <v>F1B113003</v>
          </cell>
          <cell r="C1394" t="str">
            <v>Amwaluddin</v>
          </cell>
          <cell r="D1394" t="str">
            <v>-</v>
          </cell>
          <cell r="E1394" t="str">
            <v>I Ketut Wiryajati, ST. MT</v>
          </cell>
        </row>
        <row r="1395">
          <cell r="B1395" t="str">
            <v>F1B113004</v>
          </cell>
          <cell r="C1395" t="str">
            <v>Armandiansyah</v>
          </cell>
          <cell r="D1395" t="str">
            <v>-</v>
          </cell>
          <cell r="E1395" t="str">
            <v>Syafarudin Ch, ST. MT</v>
          </cell>
        </row>
        <row r="1396">
          <cell r="B1396" t="str">
            <v>F1B113005</v>
          </cell>
          <cell r="C1396" t="str">
            <v>Donny Eka Febrianto</v>
          </cell>
          <cell r="D1396" t="str">
            <v>-</v>
          </cell>
          <cell r="E1396" t="str">
            <v>Sultan, ST. MT</v>
          </cell>
        </row>
        <row r="1397">
          <cell r="B1397" t="str">
            <v>F1B113006</v>
          </cell>
          <cell r="C1397" t="str">
            <v>Elan Criyanto</v>
          </cell>
          <cell r="D1397" t="str">
            <v>Teknik Sistem Tenaga</v>
          </cell>
          <cell r="E1397" t="str">
            <v>Sultan, ST., MT.</v>
          </cell>
        </row>
        <row r="1398">
          <cell r="B1398" t="str">
            <v>F1B113007</v>
          </cell>
          <cell r="C1398" t="str">
            <v>Endang Faisol</v>
          </cell>
          <cell r="D1398" t="str">
            <v>-</v>
          </cell>
          <cell r="E1398" t="str">
            <v>Misbahuddin, ST. MT</v>
          </cell>
        </row>
        <row r="1399">
          <cell r="B1399" t="str">
            <v>F1B113008</v>
          </cell>
          <cell r="C1399" t="str">
            <v>Fuji At</v>
          </cell>
          <cell r="D1399" t="str">
            <v>-</v>
          </cell>
          <cell r="E1399" t="str">
            <v>I Nyoman Wahyu S., ST., MSc., Ph.D.</v>
          </cell>
        </row>
        <row r="1400">
          <cell r="B1400" t="str">
            <v>F1B113009</v>
          </cell>
          <cell r="C1400" t="str">
            <v>Galih Wirayuda</v>
          </cell>
          <cell r="D1400" t="str">
            <v>-</v>
          </cell>
          <cell r="E1400" t="str">
            <v>Dr. Ida Ayu Sri Adnyani, ST., M.Erg</v>
          </cell>
        </row>
        <row r="1401">
          <cell r="B1401" t="str">
            <v>F1B113010</v>
          </cell>
          <cell r="C1401" t="str">
            <v>Gaos Shafroni</v>
          </cell>
          <cell r="D1401" t="str">
            <v>-</v>
          </cell>
          <cell r="E1401" t="str">
            <v>Ida Bagus Fery Citarsa, ST. MT</v>
          </cell>
        </row>
        <row r="1402">
          <cell r="B1402" t="str">
            <v>F1B113011</v>
          </cell>
          <cell r="C1402" t="str">
            <v>Hafidzoh</v>
          </cell>
          <cell r="D1402" t="str">
            <v>Teknik Sistem Tenaga</v>
          </cell>
          <cell r="E1402" t="str">
            <v>Agung Budi Muljono, ST., MT.</v>
          </cell>
        </row>
        <row r="1403">
          <cell r="B1403" t="str">
            <v>F1B113012</v>
          </cell>
          <cell r="C1403" t="str">
            <v>I Gusti Ngurah Ry</v>
          </cell>
          <cell r="D1403" t="str">
            <v>-</v>
          </cell>
          <cell r="E1403" t="str">
            <v>Abdul Natsir, ST. MT</v>
          </cell>
        </row>
        <row r="1404">
          <cell r="B1404" t="str">
            <v>F1B113013</v>
          </cell>
          <cell r="C1404" t="str">
            <v>I Nengah Agus Yogiardhita</v>
          </cell>
          <cell r="D1404" t="str">
            <v>Teknik Elektronika &amp; Digital</v>
          </cell>
          <cell r="E1404" t="str">
            <v>Abdullah Zainuddin, ST., MT.</v>
          </cell>
        </row>
        <row r="1405">
          <cell r="B1405" t="str">
            <v>F1B113014</v>
          </cell>
          <cell r="C1405" t="str">
            <v>Ibnul Sahgianto</v>
          </cell>
          <cell r="D1405" t="str">
            <v>-</v>
          </cell>
          <cell r="E1405" t="str">
            <v>Rosmaliati, ST. MT</v>
          </cell>
        </row>
        <row r="1406">
          <cell r="B1406" t="str">
            <v>F1B113015</v>
          </cell>
          <cell r="C1406" t="str">
            <v>Imam Rahmatullah S</v>
          </cell>
          <cell r="D1406" t="str">
            <v>Teknik Elektronika &amp; Digital</v>
          </cell>
          <cell r="E1406" t="str">
            <v>Budi Darmawan, ST., M.Eng.</v>
          </cell>
        </row>
        <row r="1407">
          <cell r="B1407" t="str">
            <v>F1B113016</v>
          </cell>
          <cell r="C1407" t="str">
            <v>Juzi Syukran</v>
          </cell>
          <cell r="D1407" t="str">
            <v>Teknik Elektronika &amp; Digital</v>
          </cell>
          <cell r="E1407" t="str">
            <v>Budi Darmawan, ST., M.Eng.</v>
          </cell>
        </row>
        <row r="1408">
          <cell r="B1408" t="str">
            <v>F1B113017</v>
          </cell>
          <cell r="C1408" t="str">
            <v>Khairy Azmi H</v>
          </cell>
          <cell r="D1408" t="str">
            <v>-</v>
          </cell>
          <cell r="E1408" t="str">
            <v>Dr. rer. nat. Teti Zubaidah, ST. MT</v>
          </cell>
        </row>
        <row r="1409">
          <cell r="B1409" t="str">
            <v>F1B113018</v>
          </cell>
          <cell r="C1409" t="str">
            <v>Kiagus Ferdian Akbar</v>
          </cell>
          <cell r="D1409" t="str">
            <v>-</v>
          </cell>
          <cell r="E1409" t="str">
            <v>I Made Budi Suksmadana, ST. MT</v>
          </cell>
        </row>
        <row r="1410">
          <cell r="B1410" t="str">
            <v>F1B113019</v>
          </cell>
          <cell r="C1410" t="str">
            <v>L Dicky Hendriyan</v>
          </cell>
          <cell r="D1410" t="str">
            <v>-</v>
          </cell>
          <cell r="E1410" t="str">
            <v>I Made Ari Nrartha, ST. MT</v>
          </cell>
        </row>
        <row r="1411">
          <cell r="B1411" t="str">
            <v>F1B113020</v>
          </cell>
          <cell r="C1411" t="str">
            <v>Lalu Herianto</v>
          </cell>
          <cell r="D1411" t="str">
            <v>-</v>
          </cell>
          <cell r="E1411" t="str">
            <v>Dr. I Made Ginarsa, ST. MT</v>
          </cell>
        </row>
        <row r="1412">
          <cell r="B1412" t="str">
            <v>F1B113021</v>
          </cell>
          <cell r="C1412" t="str">
            <v>Lalu Muhammad Ibnu N</v>
          </cell>
          <cell r="D1412" t="str">
            <v>Teknik Elektronika &amp; Digital</v>
          </cell>
          <cell r="E1412" t="str">
            <v>Muhamad Irwan. ST., MT.</v>
          </cell>
        </row>
        <row r="1413">
          <cell r="B1413" t="str">
            <v>F1B113022</v>
          </cell>
          <cell r="C1413" t="str">
            <v>Lazarus Christian P</v>
          </cell>
          <cell r="D1413" t="str">
            <v>Teknik Elektronika &amp; Digital</v>
          </cell>
          <cell r="E1413" t="str">
            <v>Muhamad Irwan. ST., MT.</v>
          </cell>
        </row>
        <row r="1414">
          <cell r="B1414" t="str">
            <v>F1B113023</v>
          </cell>
          <cell r="C1414" t="str">
            <v>M Azmi Saputra</v>
          </cell>
          <cell r="D1414" t="str">
            <v>-</v>
          </cell>
          <cell r="E1414" t="str">
            <v>Sabar Nababan, ST., MT.</v>
          </cell>
        </row>
        <row r="1415">
          <cell r="B1415" t="str">
            <v>F1B113024</v>
          </cell>
          <cell r="C1415" t="str">
            <v>Maratus Soleha</v>
          </cell>
          <cell r="D1415" t="str">
            <v>Teknik Sistem Tenaga</v>
          </cell>
          <cell r="E1415" t="str">
            <v>Dr. Ida Ayu Sri Adnyani, ST., MErg.</v>
          </cell>
        </row>
        <row r="1416">
          <cell r="B1416" t="str">
            <v>F1B113025</v>
          </cell>
          <cell r="C1416" t="str">
            <v>Mega Asmara P</v>
          </cell>
          <cell r="D1416" t="str">
            <v>-</v>
          </cell>
          <cell r="E1416" t="str">
            <v>Muhamad Irwan, ST. MT</v>
          </cell>
        </row>
        <row r="1417">
          <cell r="B1417" t="str">
            <v>F1B113026</v>
          </cell>
          <cell r="C1417" t="str">
            <v>Muhamad Ardi Rahman</v>
          </cell>
          <cell r="D1417" t="str">
            <v>Teknik Elektronika &amp; Digital</v>
          </cell>
          <cell r="E1417" t="str">
            <v>Paniran, ST., MT.</v>
          </cell>
        </row>
        <row r="1418">
          <cell r="B1418" t="str">
            <v>F1B113027</v>
          </cell>
          <cell r="C1418" t="str">
            <v>Nanang Muhammad H</v>
          </cell>
          <cell r="D1418" t="str">
            <v>-</v>
          </cell>
          <cell r="E1418" t="str">
            <v>Giri Wahyu Wiriasto, ST., MT.</v>
          </cell>
        </row>
        <row r="1419">
          <cell r="B1419" t="str">
            <v>F1B113028</v>
          </cell>
          <cell r="C1419" t="str">
            <v>Puguh Dwiantara</v>
          </cell>
          <cell r="D1419" t="str">
            <v>Teknik Elektronika &amp; Digital</v>
          </cell>
          <cell r="E1419" t="str">
            <v>Djul Fikry Budiman, ST., MT.</v>
          </cell>
        </row>
        <row r="1420">
          <cell r="B1420" t="str">
            <v>F1B113029</v>
          </cell>
          <cell r="C1420" t="str">
            <v>Rangga Fajar Maulana</v>
          </cell>
          <cell r="D1420" t="str">
            <v>Teknik Sistem Tenaga</v>
          </cell>
          <cell r="E1420" t="str">
            <v>Dr. I Made Ginarsa, ST., MT.</v>
          </cell>
        </row>
        <row r="1421">
          <cell r="B1421" t="str">
            <v>F1B113030</v>
          </cell>
          <cell r="C1421" t="str">
            <v>Rizal Adi Saputra</v>
          </cell>
          <cell r="D1421" t="str">
            <v>Teknik Elektronika &amp; Digital</v>
          </cell>
          <cell r="E1421" t="str">
            <v>Syafaruddin Ch., ST., MT.</v>
          </cell>
        </row>
        <row r="1422">
          <cell r="B1422" t="str">
            <v>F1B113031</v>
          </cell>
          <cell r="C1422" t="str">
            <v>Sadiq Ramadhoan</v>
          </cell>
          <cell r="D1422" t="str">
            <v>Teknik Elektronika &amp; Digital</v>
          </cell>
          <cell r="E1422" t="str">
            <v>Muhamad Irwan. ST., MT.</v>
          </cell>
        </row>
        <row r="1423">
          <cell r="B1423" t="str">
            <v>F1B113032</v>
          </cell>
          <cell r="C1423" t="str">
            <v>Samsul Azwari</v>
          </cell>
          <cell r="D1423" t="str">
            <v>Teknik Elektronika &amp; Digital</v>
          </cell>
          <cell r="E1423" t="str">
            <v>A. Sjamsjiar Rachman, ST., MT.</v>
          </cell>
        </row>
        <row r="1424">
          <cell r="B1424" t="str">
            <v>F1B113033</v>
          </cell>
          <cell r="C1424" t="str">
            <v>Serly Marlina</v>
          </cell>
          <cell r="D1424" t="str">
            <v>Teknik Elektronika &amp; Digital</v>
          </cell>
          <cell r="E1424" t="str">
            <v>Budi Darmawan, ST., M.Eng.</v>
          </cell>
        </row>
        <row r="1425">
          <cell r="B1425" t="str">
            <v>F1B113034</v>
          </cell>
          <cell r="C1425" t="str">
            <v>Shir Ajie Asmoro</v>
          </cell>
          <cell r="D1425" t="str">
            <v>Teknik Elektronika &amp; Digital</v>
          </cell>
          <cell r="E1425" t="str">
            <v>Budi Darmawan, ST., M.Eng.</v>
          </cell>
        </row>
        <row r="1426">
          <cell r="B1426" t="str">
            <v>F1B113035</v>
          </cell>
          <cell r="C1426" t="str">
            <v>Silvia Rahm Widya W</v>
          </cell>
          <cell r="D1426" t="str">
            <v>-</v>
          </cell>
          <cell r="E1426" t="str">
            <v>I Made Ari Nrartha, ST. MT</v>
          </cell>
        </row>
        <row r="1427">
          <cell r="B1427" t="str">
            <v>F1B113036</v>
          </cell>
          <cell r="C1427" t="str">
            <v>Syarif Aulia Rahman</v>
          </cell>
          <cell r="D1427" t="str">
            <v>-</v>
          </cell>
          <cell r="E1427" t="str">
            <v>I Made Budi Suksmadana, ST. MT</v>
          </cell>
        </row>
        <row r="1428">
          <cell r="B1428" t="str">
            <v>F1B113037</v>
          </cell>
          <cell r="C1428" t="str">
            <v>Ulul Azmi</v>
          </cell>
          <cell r="D1428" t="str">
            <v>Teknik Sistem Tenaga</v>
          </cell>
          <cell r="E1428" t="str">
            <v>Ida Bagus Fery Citarsa, ST., MT.</v>
          </cell>
        </row>
        <row r="1429">
          <cell r="B1429" t="str">
            <v>F1B113038</v>
          </cell>
          <cell r="C1429" t="str">
            <v>Umar Saji Rabbani</v>
          </cell>
          <cell r="D1429" t="str">
            <v>-</v>
          </cell>
          <cell r="E1429" t="str">
            <v>Made Sutha Yadnya, ST. MT.</v>
          </cell>
        </row>
        <row r="1430">
          <cell r="B1430" t="str">
            <v>F1B113039</v>
          </cell>
          <cell r="C1430" t="str">
            <v>Via Agesta Prastya</v>
          </cell>
          <cell r="D1430" t="str">
            <v>-</v>
          </cell>
          <cell r="E1430" t="str">
            <v>Rosmaliati, ST. MT</v>
          </cell>
        </row>
        <row r="1431">
          <cell r="B1431" t="str">
            <v>F1B113040</v>
          </cell>
          <cell r="C1431" t="str">
            <v>Yunisety Wibawa</v>
          </cell>
          <cell r="D1431" t="str">
            <v>-</v>
          </cell>
          <cell r="E1431" t="str">
            <v>Abdullah Zainuddin, ST. MT</v>
          </cell>
        </row>
        <row r="1432">
          <cell r="B1432" t="str">
            <v>F1B014001</v>
          </cell>
          <cell r="C1432" t="str">
            <v>Abdurrahman Sudaesi</v>
          </cell>
          <cell r="D1432" t="str">
            <v>Teknik Elektronika &amp; Digital</v>
          </cell>
          <cell r="E1432" t="str">
            <v>Budi Darmawan, ST., M.Eng.</v>
          </cell>
        </row>
        <row r="1433">
          <cell r="B1433" t="str">
            <v>F1B014002</v>
          </cell>
          <cell r="C1433" t="str">
            <v>Agung Dananjaya Adhi</v>
          </cell>
          <cell r="D1433" t="str">
            <v>-</v>
          </cell>
          <cell r="E1433" t="str">
            <v>Ni Made Seniari, ST., MT.</v>
          </cell>
        </row>
        <row r="1434">
          <cell r="B1434" t="str">
            <v>F1B014003</v>
          </cell>
          <cell r="C1434" t="str">
            <v>Ahmad Marizki</v>
          </cell>
          <cell r="D1434" t="str">
            <v>Teknik Sistem Tenaga</v>
          </cell>
          <cell r="E1434" t="str">
            <v>Ni Made Seniari, ST., MT.</v>
          </cell>
        </row>
        <row r="1435">
          <cell r="B1435" t="str">
            <v>F1B014004</v>
          </cell>
          <cell r="C1435" t="str">
            <v>Ahmad Maulana Ari S</v>
          </cell>
          <cell r="D1435" t="str">
            <v>-</v>
          </cell>
          <cell r="E1435" t="str">
            <v>Ni Made Seniari, ST., MT.</v>
          </cell>
        </row>
        <row r="1436">
          <cell r="B1436" t="str">
            <v>F1B014005</v>
          </cell>
          <cell r="C1436" t="str">
            <v>Ahmad Zulkifli</v>
          </cell>
          <cell r="D1436" t="str">
            <v>Teknik Sistem Tenaga</v>
          </cell>
          <cell r="E1436" t="str">
            <v>Ni Made Seniari, ST., MT.</v>
          </cell>
        </row>
        <row r="1437">
          <cell r="B1437" t="str">
            <v>F1B014006</v>
          </cell>
          <cell r="C1437" t="str">
            <v>Aldhi Rizaldhi</v>
          </cell>
          <cell r="D1437" t="str">
            <v>Teknik Sistem Tenaga</v>
          </cell>
          <cell r="E1437" t="str">
            <v>Supriyatna, ST., MT.</v>
          </cell>
        </row>
        <row r="1438">
          <cell r="B1438" t="str">
            <v>F1B014007</v>
          </cell>
          <cell r="C1438" t="str">
            <v>Alif Hamzah Setiawan</v>
          </cell>
          <cell r="D1438" t="str">
            <v>-</v>
          </cell>
          <cell r="E1438" t="str">
            <v>Supriyatna, ST., MT.</v>
          </cell>
        </row>
        <row r="1439">
          <cell r="B1439" t="str">
            <v>F1B014008</v>
          </cell>
          <cell r="C1439" t="str">
            <v>Andi Restu Wiyono</v>
          </cell>
          <cell r="D1439" t="str">
            <v>Teknik Sistem Tenaga</v>
          </cell>
          <cell r="E1439" t="str">
            <v>Supriyatna, ST., MT.</v>
          </cell>
        </row>
        <row r="1440">
          <cell r="B1440" t="str">
            <v>F1B014009</v>
          </cell>
          <cell r="C1440" t="str">
            <v>Andi Tedy Sutedy</v>
          </cell>
          <cell r="D1440" t="str">
            <v>Teknik Informatika &amp; Komputer</v>
          </cell>
          <cell r="E1440" t="str">
            <v>Rosmaliati, ST., MT.</v>
          </cell>
        </row>
        <row r="1441">
          <cell r="B1441" t="str">
            <v>F1B014010</v>
          </cell>
          <cell r="C1441" t="str">
            <v>Aqil Rudiya Wibowo</v>
          </cell>
          <cell r="D1441" t="str">
            <v>-</v>
          </cell>
          <cell r="E1441" t="str">
            <v>I Ketut Wiryajati, ST., MT.</v>
          </cell>
        </row>
        <row r="1442">
          <cell r="B1442" t="str">
            <v>F1B014011</v>
          </cell>
          <cell r="C1442" t="str">
            <v>Arif Rahman</v>
          </cell>
          <cell r="D1442" t="str">
            <v>Teknik Sistem Tenaga</v>
          </cell>
          <cell r="E1442" t="str">
            <v>Rosmaliati, ST., MT.</v>
          </cell>
        </row>
        <row r="1443">
          <cell r="B1443" t="str">
            <v>F1B014012</v>
          </cell>
          <cell r="C1443" t="str">
            <v>Arman Ashari</v>
          </cell>
          <cell r="D1443" t="str">
            <v>Teknik Telekomunikasi</v>
          </cell>
          <cell r="E1443" t="str">
            <v>Suthami Ariessaputra, ST., M.Eng.</v>
          </cell>
        </row>
        <row r="1444">
          <cell r="B1444" t="str">
            <v>F1B014013</v>
          </cell>
          <cell r="C1444" t="str">
            <v>Asmah Aulia</v>
          </cell>
          <cell r="D1444" t="str">
            <v>Teknik Elektronika &amp; Digital</v>
          </cell>
          <cell r="E1444" t="str">
            <v>Budi Darmawan, ST., M.Eng.</v>
          </cell>
        </row>
        <row r="1445">
          <cell r="B1445" t="str">
            <v>F1B014014</v>
          </cell>
          <cell r="C1445" t="str">
            <v>Baiq Reghina Septihana</v>
          </cell>
          <cell r="D1445" t="str">
            <v>-</v>
          </cell>
          <cell r="E1445" t="str">
            <v>Syafarudin Ch, ST., MT.</v>
          </cell>
        </row>
        <row r="1446">
          <cell r="B1446" t="str">
            <v>F1B014015</v>
          </cell>
          <cell r="C1446" t="str">
            <v>Bakhtiar Syamsi Pratama</v>
          </cell>
          <cell r="D1446" t="str">
            <v>-</v>
          </cell>
          <cell r="E1446" t="str">
            <v>Syafarudin Ch, ST., MT.</v>
          </cell>
        </row>
        <row r="1447">
          <cell r="B1447" t="str">
            <v>F1B014016</v>
          </cell>
          <cell r="C1447" t="str">
            <v>Binsar Albert Fernandes Gultom</v>
          </cell>
          <cell r="D1447" t="str">
            <v>Teknik Elektronika &amp; Digital</v>
          </cell>
          <cell r="E1447" t="str">
            <v>Budi Darmawan, ST., M.Eng.</v>
          </cell>
        </row>
        <row r="1448">
          <cell r="B1448" t="str">
            <v>F1B014017</v>
          </cell>
          <cell r="C1448" t="str">
            <v>Birrul Walidain</v>
          </cell>
          <cell r="D1448" t="str">
            <v>Teknik Telekomunikasi</v>
          </cell>
          <cell r="E1448" t="str">
            <v>Djulfikry Budiman, ST.</v>
          </cell>
        </row>
        <row r="1449">
          <cell r="B1449" t="str">
            <v>F1B014018</v>
          </cell>
          <cell r="C1449" t="str">
            <v>Buyung Satrya Anugrah</v>
          </cell>
          <cell r="D1449" t="str">
            <v>Teknik Telekomunikasi</v>
          </cell>
          <cell r="E1449" t="str">
            <v>Bulkis Kanata, ST., MT.</v>
          </cell>
        </row>
        <row r="1450">
          <cell r="B1450" t="str">
            <v>F1B014019</v>
          </cell>
          <cell r="C1450" t="str">
            <v>Dewi Septiana A</v>
          </cell>
          <cell r="D1450" t="str">
            <v>Teknik Informatika &amp; Komputer</v>
          </cell>
          <cell r="E1450" t="str">
            <v>Dr. Rismon H. Sianipar, ST., M.Eng.</v>
          </cell>
        </row>
        <row r="1451">
          <cell r="B1451" t="str">
            <v>F1B014020</v>
          </cell>
          <cell r="C1451" t="str">
            <v>Didik Hadumi Setiaji</v>
          </cell>
          <cell r="D1451" t="str">
            <v>Teknik Telekomunikasi</v>
          </cell>
          <cell r="E1451" t="str">
            <v>Made Sutha Yadnya, ST., MT.</v>
          </cell>
        </row>
        <row r="1452">
          <cell r="B1452" t="str">
            <v>F1B014021</v>
          </cell>
          <cell r="C1452" t="str">
            <v>Eka Aprianto</v>
          </cell>
          <cell r="D1452" t="str">
            <v>Teknik Informatika &amp; Komputer</v>
          </cell>
          <cell r="E1452" t="str">
            <v>Rosmaliati, ST., MT.</v>
          </cell>
        </row>
        <row r="1453">
          <cell r="B1453" t="str">
            <v>F1B014022</v>
          </cell>
          <cell r="C1453" t="str">
            <v>Eka Prasetya Akbar</v>
          </cell>
          <cell r="D1453" t="str">
            <v>-</v>
          </cell>
          <cell r="E1453" t="str">
            <v>Sudi M. Al Sasongko, ST., MT.</v>
          </cell>
        </row>
        <row r="1454">
          <cell r="B1454" t="str">
            <v>F1B014023</v>
          </cell>
          <cell r="C1454" t="str">
            <v>Erni Dwi Jayanti</v>
          </cell>
          <cell r="D1454" t="str">
            <v>Teknik Telekomunikasi</v>
          </cell>
          <cell r="E1454" t="str">
            <v>Sudi M. Al Sasongko, ST., MT.</v>
          </cell>
        </row>
        <row r="1455">
          <cell r="B1455" t="str">
            <v>F1B014024</v>
          </cell>
          <cell r="C1455" t="str">
            <v>Faizal Rinaldi</v>
          </cell>
          <cell r="D1455" t="e">
            <v>#N/A</v>
          </cell>
          <cell r="E1455" t="e">
            <v>#N/A</v>
          </cell>
        </row>
        <row r="1456">
          <cell r="B1456" t="str">
            <v>F1B014025</v>
          </cell>
          <cell r="C1456" t="str">
            <v>Firman Hadi</v>
          </cell>
          <cell r="D1456" t="str">
            <v>Teknik Sistem Tenaga</v>
          </cell>
          <cell r="E1456" t="str">
            <v>Sultan, ST., MT.</v>
          </cell>
        </row>
        <row r="1457">
          <cell r="B1457" t="str">
            <v>F1B014026</v>
          </cell>
          <cell r="C1457" t="str">
            <v>Galang Purnama Hadi</v>
          </cell>
          <cell r="D1457" t="str">
            <v>Teknik Elektronika &amp; Digital</v>
          </cell>
          <cell r="E1457" t="str">
            <v>Muhamad Irwan. ST., MT.</v>
          </cell>
        </row>
        <row r="1458">
          <cell r="B1458" t="str">
            <v>F1B014027</v>
          </cell>
          <cell r="C1458" t="str">
            <v>Galuh Hardi Pratama</v>
          </cell>
          <cell r="D1458" t="str">
            <v>Teknik Telekomunikasi</v>
          </cell>
          <cell r="E1458" t="str">
            <v>Cahyo Mustiko O.M., ST., M.Sc., Ph.D.</v>
          </cell>
        </row>
        <row r="1459">
          <cell r="B1459" t="str">
            <v>F1B014028</v>
          </cell>
          <cell r="C1459" t="str">
            <v>Habib Ali</v>
          </cell>
          <cell r="D1459" t="str">
            <v>Teknik Elektronika &amp; Digital</v>
          </cell>
          <cell r="E1459" t="str">
            <v>Muhamad Irwan. ST., MT.</v>
          </cell>
        </row>
        <row r="1460">
          <cell r="B1460" t="str">
            <v>F1B014029</v>
          </cell>
          <cell r="C1460" t="str">
            <v>Haerul Fahmi</v>
          </cell>
          <cell r="D1460" t="str">
            <v>-</v>
          </cell>
          <cell r="E1460" t="str">
            <v>I Nyoman Wahyu S., ST., M.Sc., Ph.D.</v>
          </cell>
        </row>
        <row r="1461">
          <cell r="B1461" t="str">
            <v>F1B014030</v>
          </cell>
          <cell r="C1461" t="str">
            <v>Haqullah Nur Ukassyah</v>
          </cell>
          <cell r="D1461" t="str">
            <v>Teknik Sistem Tenaga</v>
          </cell>
          <cell r="E1461" t="str">
            <v>Sultan, ST., MT.</v>
          </cell>
        </row>
        <row r="1462">
          <cell r="B1462" t="str">
            <v>F1B014031</v>
          </cell>
          <cell r="C1462" t="str">
            <v>Hasmil Hadi</v>
          </cell>
          <cell r="D1462" t="str">
            <v>Teknik Sistem Tenaga</v>
          </cell>
          <cell r="E1462" t="str">
            <v>Sultan, ST., MT.</v>
          </cell>
        </row>
        <row r="1463">
          <cell r="B1463" t="str">
            <v>F1B014032</v>
          </cell>
          <cell r="C1463" t="str">
            <v>Heru Iswadi</v>
          </cell>
          <cell r="D1463" t="str">
            <v>-</v>
          </cell>
          <cell r="E1463" t="str">
            <v>Dr. Ida Ayu Sri Adnyani, ST., M.Erg.</v>
          </cell>
        </row>
        <row r="1464">
          <cell r="B1464" t="str">
            <v>F1B014033</v>
          </cell>
          <cell r="C1464" t="str">
            <v>Hizbul Wathon Purnama</v>
          </cell>
          <cell r="D1464" t="str">
            <v>-</v>
          </cell>
          <cell r="E1464" t="str">
            <v>Dr. Ida Ayu Sri Adnyani, ST., M.Erg.</v>
          </cell>
        </row>
        <row r="1465">
          <cell r="B1465" t="str">
            <v>F1B014034</v>
          </cell>
          <cell r="C1465" t="str">
            <v>I Deni Bayu Efendi</v>
          </cell>
          <cell r="D1465" t="str">
            <v>Teknik Informatika &amp; Komputer</v>
          </cell>
          <cell r="E1465" t="str">
            <v>Dr. Rismon H. Sianipar, ST., M.Eng.</v>
          </cell>
        </row>
        <row r="1466">
          <cell r="B1466" t="str">
            <v>F1B014035</v>
          </cell>
          <cell r="C1466" t="str">
            <v>I Gede Karnawa Adnyana</v>
          </cell>
          <cell r="D1466" t="str">
            <v>-</v>
          </cell>
          <cell r="E1466" t="str">
            <v>Ida Bagus Fery Citarsa, ST., MT.</v>
          </cell>
        </row>
        <row r="1467">
          <cell r="B1467" t="str">
            <v>F1B014036</v>
          </cell>
          <cell r="C1467" t="str">
            <v>Ignaxius Mahendra Hary Anggara</v>
          </cell>
          <cell r="D1467" t="str">
            <v>Teknik Elektronika &amp; Digital</v>
          </cell>
          <cell r="E1467" t="str">
            <v>Muhamad Irwan. ST., MT.</v>
          </cell>
        </row>
        <row r="1468">
          <cell r="B1468" t="str">
            <v>F1B014037</v>
          </cell>
          <cell r="C1468" t="str">
            <v>Ilham Nandiya Utomo</v>
          </cell>
          <cell r="D1468" t="str">
            <v>-</v>
          </cell>
          <cell r="E1468" t="str">
            <v>Ida Bagus Fery Citarsa, ST., MT.</v>
          </cell>
        </row>
        <row r="1469">
          <cell r="B1469" t="str">
            <v>F1B014038</v>
          </cell>
          <cell r="C1469" t="str">
            <v>Imam Hidayat</v>
          </cell>
          <cell r="D1469" t="str">
            <v>Teknik Elektronika &amp; Digital</v>
          </cell>
          <cell r="E1469" t="str">
            <v>Paniran, ST., MT.</v>
          </cell>
        </row>
        <row r="1470">
          <cell r="B1470" t="str">
            <v>F1B014039</v>
          </cell>
          <cell r="C1470" t="str">
            <v>Imron Mujahidin</v>
          </cell>
          <cell r="D1470" t="str">
            <v>Teknik Elektronika &amp; Digital</v>
          </cell>
          <cell r="E1470" t="str">
            <v>Paniran, ST., MT.</v>
          </cell>
        </row>
        <row r="1471">
          <cell r="B1471" t="str">
            <v>F1B014040</v>
          </cell>
          <cell r="C1471" t="str">
            <v>Indra Jaya Huswanto</v>
          </cell>
          <cell r="D1471" t="str">
            <v>-</v>
          </cell>
          <cell r="E1471" t="str">
            <v>Agung Budi Muljono, ST., MT.</v>
          </cell>
        </row>
        <row r="1472">
          <cell r="B1472" t="str">
            <v>F1B014041</v>
          </cell>
          <cell r="C1472" t="str">
            <v>Infa Andrian</v>
          </cell>
          <cell r="D1472" t="str">
            <v>Teknik Sistem Tenaga</v>
          </cell>
          <cell r="E1472" t="str">
            <v>Agung Budi Muljono, ST., MT.</v>
          </cell>
        </row>
        <row r="1473">
          <cell r="B1473" t="str">
            <v>F1B014042</v>
          </cell>
          <cell r="C1473" t="str">
            <v>Irawan Budi Artana</v>
          </cell>
          <cell r="D1473" t="str">
            <v>Teknik Elektronika &amp; Digital</v>
          </cell>
          <cell r="E1473" t="str">
            <v>I Made Budi Suksmadana, ST., MT.</v>
          </cell>
        </row>
        <row r="1474">
          <cell r="B1474" t="str">
            <v>F1B014043</v>
          </cell>
          <cell r="C1474" t="str">
            <v>Irvan Saputra</v>
          </cell>
          <cell r="D1474" t="str">
            <v>Teknik Elektronika &amp; Digital</v>
          </cell>
          <cell r="E1474" t="str">
            <v>I Made Budi Suksmadana, ST., MT.</v>
          </cell>
        </row>
        <row r="1475">
          <cell r="B1475" t="str">
            <v>F1B014044</v>
          </cell>
          <cell r="C1475" t="str">
            <v>Ishfa Kautsari Puteri Suryani</v>
          </cell>
          <cell r="D1475" t="str">
            <v>Teknik Sistem Tenaga</v>
          </cell>
          <cell r="E1475" t="str">
            <v>Abdul Natsir, ST., MT.</v>
          </cell>
        </row>
        <row r="1476">
          <cell r="B1476" t="str">
            <v>F1B014045</v>
          </cell>
          <cell r="C1476" t="str">
            <v>Ivan Hadi</v>
          </cell>
          <cell r="D1476" t="str">
            <v>Teknik Informatika &amp; Komputer</v>
          </cell>
          <cell r="E1476" t="str">
            <v>Sayidiman, ST., M.Eng</v>
          </cell>
        </row>
        <row r="1477">
          <cell r="B1477" t="str">
            <v>F1B014046</v>
          </cell>
          <cell r="C1477" t="str">
            <v>Izhal Ladunni</v>
          </cell>
          <cell r="D1477" t="str">
            <v>-</v>
          </cell>
          <cell r="E1477" t="str">
            <v>Abdullah Zainuddin, ST., MT.</v>
          </cell>
        </row>
        <row r="1478">
          <cell r="B1478" t="str">
            <v>F1B014047</v>
          </cell>
          <cell r="C1478" t="str">
            <v>Jaelani</v>
          </cell>
          <cell r="D1478" t="str">
            <v>Teknik Informatika &amp; Komputer</v>
          </cell>
          <cell r="E1478" t="str">
            <v>Rosmaliati, ST., MT.</v>
          </cell>
        </row>
        <row r="1479">
          <cell r="B1479" t="str">
            <v>F1B014048</v>
          </cell>
          <cell r="C1479" t="str">
            <v>Jaka Sabroli Ihsan</v>
          </cell>
          <cell r="D1479" t="str">
            <v>-</v>
          </cell>
          <cell r="E1479" t="str">
            <v>Cahyo Mustiko O.M., ST., M.Sc., Ph.D.</v>
          </cell>
        </row>
        <row r="1480">
          <cell r="B1480" t="str">
            <v>F1B014049</v>
          </cell>
          <cell r="C1480" t="str">
            <v>Khaerunisa</v>
          </cell>
          <cell r="D1480" t="str">
            <v>Teknik Informatika &amp; Komputer</v>
          </cell>
          <cell r="E1480" t="str">
            <v>Cipta Ramadhani, ST., M.Eng.</v>
          </cell>
        </row>
        <row r="1481">
          <cell r="B1481" t="str">
            <v>F1B014050</v>
          </cell>
          <cell r="C1481" t="str">
            <v>Khidir Wira Sya`Bani</v>
          </cell>
          <cell r="D1481" t="str">
            <v>Teknik Informatika &amp; Komputer</v>
          </cell>
          <cell r="E1481" t="str">
            <v>Sayidiman, ST., M.Eng</v>
          </cell>
        </row>
        <row r="1482">
          <cell r="B1482" t="str">
            <v>F1B014051</v>
          </cell>
          <cell r="C1482" t="str">
            <v>Lalu Gusman Tajri</v>
          </cell>
          <cell r="D1482" t="str">
            <v>Teknik Telekomunikasi</v>
          </cell>
          <cell r="E1482" t="str">
            <v>Made Sutha Yadnya, ST., MT.</v>
          </cell>
        </row>
        <row r="1483">
          <cell r="B1483" t="str">
            <v>F1B014052</v>
          </cell>
          <cell r="C1483" t="str">
            <v>Lalu Muhammad Cezar Dhiandra Sudarwin</v>
          </cell>
          <cell r="D1483" t="str">
            <v>Teknik Informatika &amp; Komputer</v>
          </cell>
          <cell r="E1483" t="str">
            <v>L. A. Syamsul Irfan Akbar, ST., M.Eng.</v>
          </cell>
        </row>
        <row r="1484">
          <cell r="B1484" t="str">
            <v>F1B014053</v>
          </cell>
          <cell r="C1484" t="str">
            <v>Lalu Pranata Dharma Putra</v>
          </cell>
          <cell r="D1484" t="str">
            <v>Teknik Sistem Tenaga</v>
          </cell>
          <cell r="E1484" t="str">
            <v>Sultan, ST., MT.</v>
          </cell>
        </row>
        <row r="1485">
          <cell r="B1485" t="str">
            <v>F1B014054</v>
          </cell>
          <cell r="C1485" t="str">
            <v>Lisna Hasyimawati Y</v>
          </cell>
          <cell r="D1485" t="str">
            <v>-</v>
          </cell>
          <cell r="E1485" t="str">
            <v>Bulkis Kanata, ST., MT.</v>
          </cell>
        </row>
        <row r="1486">
          <cell r="B1486" t="str">
            <v>F1B014055</v>
          </cell>
          <cell r="C1486" t="str">
            <v>Lalu Arioki Setiadi</v>
          </cell>
          <cell r="D1486" t="str">
            <v>Teknik Telekomunikasi</v>
          </cell>
          <cell r="E1486" t="str">
            <v>Bulkis Kanata, ST., MT.</v>
          </cell>
        </row>
        <row r="1487">
          <cell r="B1487" t="str">
            <v>F1B014056</v>
          </cell>
          <cell r="C1487" t="str">
            <v>M Oni</v>
          </cell>
          <cell r="D1487" t="str">
            <v>Teknik Informatika &amp; Komputer</v>
          </cell>
          <cell r="E1487" t="str">
            <v>L. A. Syamsul Irfan Akbar, ST., M.Eng.</v>
          </cell>
        </row>
        <row r="1488">
          <cell r="B1488" t="str">
            <v>F1B014057</v>
          </cell>
          <cell r="C1488" t="str">
            <v>M Uwais Alfarabi</v>
          </cell>
          <cell r="D1488" t="str">
            <v>Teknik Informatika &amp; Komputer</v>
          </cell>
          <cell r="E1488" t="str">
            <v>A. Sjamsjiar Rachman, ST., MT.</v>
          </cell>
        </row>
        <row r="1489">
          <cell r="B1489" t="str">
            <v>F1B014058</v>
          </cell>
          <cell r="C1489" t="str">
            <v>Martadho Dhia Ikhtiarin</v>
          </cell>
          <cell r="D1489" t="str">
            <v>-</v>
          </cell>
          <cell r="E1489" t="str">
            <v>Dr. rer. nat. Teti Zubaidah, ST., MT.</v>
          </cell>
        </row>
        <row r="1490">
          <cell r="B1490" t="str">
            <v>F1B014059</v>
          </cell>
          <cell r="C1490" t="str">
            <v>Muhamad Baehagi</v>
          </cell>
          <cell r="D1490" t="str">
            <v>Teknik Sistem Tenaga</v>
          </cell>
          <cell r="E1490" t="str">
            <v>Dr. rer.nat. Teti Zubaidah, ST., MT.</v>
          </cell>
        </row>
        <row r="1491">
          <cell r="B1491" t="str">
            <v>F1B014060</v>
          </cell>
          <cell r="C1491" t="str">
            <v>Muhammad Aulia`Ul Insan</v>
          </cell>
          <cell r="D1491" t="str">
            <v>Teknik Informatika &amp; Komputer</v>
          </cell>
          <cell r="E1491" t="str">
            <v>L. A. Syamsul Irfan Akbar, ST., M.Eng.</v>
          </cell>
        </row>
        <row r="1492">
          <cell r="B1492" t="str">
            <v>F1B014061</v>
          </cell>
          <cell r="C1492" t="str">
            <v>Muhammad Darmawan</v>
          </cell>
          <cell r="D1492" t="str">
            <v>-</v>
          </cell>
          <cell r="E1492" t="str">
            <v>Dr. rer.nat. Teti Zubaidah, ST., MT.</v>
          </cell>
        </row>
        <row r="1493">
          <cell r="B1493" t="str">
            <v>F1B014062</v>
          </cell>
          <cell r="C1493" t="str">
            <v>Muhammad Dzaky Al Munir Asri</v>
          </cell>
          <cell r="D1493" t="str">
            <v>Teknik Elektronika &amp; Digital</v>
          </cell>
          <cell r="E1493" t="str">
            <v>I Made Budi Suksmadana, ST., MT.</v>
          </cell>
        </row>
        <row r="1494">
          <cell r="B1494" t="str">
            <v>F1B014063</v>
          </cell>
          <cell r="C1494" t="str">
            <v>Muhammad Fahrurrozi</v>
          </cell>
          <cell r="D1494" t="str">
            <v>Teknik Informatika &amp; Komputer</v>
          </cell>
          <cell r="E1494" t="str">
            <v>L. A. Syamsul Irfan Akbar, ST., M.Eng.</v>
          </cell>
        </row>
        <row r="1495">
          <cell r="B1495" t="str">
            <v>F1B014064</v>
          </cell>
          <cell r="C1495" t="str">
            <v>Muhammad Izzul Amri Akbar</v>
          </cell>
          <cell r="D1495" t="str">
            <v>Teknik Sistem Tenaga</v>
          </cell>
          <cell r="E1495" t="str">
            <v>I Nyoman Wahyu S., ST., M.Sc., Ph.D.</v>
          </cell>
        </row>
        <row r="1496">
          <cell r="B1496" t="str">
            <v>F1B014065</v>
          </cell>
          <cell r="C1496" t="str">
            <v>Muhammad Sya'Roni Mujahidin</v>
          </cell>
          <cell r="D1496" t="str">
            <v>Teknik Elektronika &amp; Digital</v>
          </cell>
          <cell r="E1496" t="str">
            <v>A. Sjamsjiar Rachman, ST., MT.</v>
          </cell>
        </row>
        <row r="1497">
          <cell r="B1497" t="str">
            <v>F1B014066</v>
          </cell>
          <cell r="C1497" t="str">
            <v>Muhammad Syamsu Iqbal</v>
          </cell>
          <cell r="D1497" t="str">
            <v>Teknik Elektronika &amp; Digital</v>
          </cell>
          <cell r="E1497" t="str">
            <v>A. Sjamsjiar Rachman, ST., MT.</v>
          </cell>
        </row>
        <row r="1498">
          <cell r="B1498" t="str">
            <v>F1B014067</v>
          </cell>
          <cell r="C1498" t="str">
            <v>Muhammad Tahrim</v>
          </cell>
          <cell r="D1498" t="str">
            <v>-</v>
          </cell>
          <cell r="E1498" t="str">
            <v>I Made Ari Nrartha, ST., MT.</v>
          </cell>
        </row>
        <row r="1499">
          <cell r="B1499" t="str">
            <v>F1B014068</v>
          </cell>
          <cell r="C1499" t="str">
            <v>Muhammad Ulul Azmi</v>
          </cell>
          <cell r="D1499" t="str">
            <v>Teknik Sistem Tenaga</v>
          </cell>
          <cell r="E1499" t="str">
            <v>I Made Ari Nrartha, ST., MT.</v>
          </cell>
        </row>
        <row r="1500">
          <cell r="B1500" t="str">
            <v>F1B014069</v>
          </cell>
          <cell r="C1500" t="str">
            <v>Muhammad Yusrin</v>
          </cell>
          <cell r="D1500" t="str">
            <v>-</v>
          </cell>
          <cell r="E1500" t="str">
            <v>I Made Ari Nrartha, ST., MT.</v>
          </cell>
        </row>
        <row r="1501">
          <cell r="B1501" t="str">
            <v>F1B014070</v>
          </cell>
          <cell r="C1501" t="str">
            <v>Muhammad.Tamrin</v>
          </cell>
          <cell r="D1501" t="str">
            <v>-</v>
          </cell>
          <cell r="E1501" t="str">
            <v>Dr. I Made Ginarsa, ST., MT.</v>
          </cell>
        </row>
        <row r="1502">
          <cell r="B1502" t="str">
            <v>F1B014071</v>
          </cell>
          <cell r="C1502" t="str">
            <v>Muliadi</v>
          </cell>
          <cell r="D1502" t="str">
            <v>-</v>
          </cell>
          <cell r="E1502" t="str">
            <v>Dr. I Made Ginarsa, ST., MT.</v>
          </cell>
        </row>
        <row r="1503">
          <cell r="B1503" t="str">
            <v>F1B014072</v>
          </cell>
          <cell r="C1503" t="str">
            <v>Murowe Hakiki</v>
          </cell>
          <cell r="D1503" t="str">
            <v>Teknik Informatika &amp; Komputer</v>
          </cell>
          <cell r="E1503" t="str">
            <v>Giri Wahyu Wiriasto, ST., MT.</v>
          </cell>
        </row>
        <row r="1504">
          <cell r="B1504" t="str">
            <v>F1B014073</v>
          </cell>
          <cell r="C1504" t="str">
            <v>Najman Babgi</v>
          </cell>
          <cell r="D1504" t="str">
            <v>Teknik Informatika &amp; Komputer</v>
          </cell>
          <cell r="E1504" t="str">
            <v>Giri Wahyu Wiriasto, ST., MT.</v>
          </cell>
        </row>
        <row r="1505">
          <cell r="B1505" t="str">
            <v>F1B014074</v>
          </cell>
          <cell r="C1505" t="str">
            <v>Najmi Babgi</v>
          </cell>
          <cell r="D1505" t="str">
            <v>Teknik Informatika &amp; Komputer</v>
          </cell>
          <cell r="E1505" t="str">
            <v>Giri Wahyu Wiriasto, ST., MT.</v>
          </cell>
        </row>
        <row r="1506">
          <cell r="B1506" t="str">
            <v>F1B014075</v>
          </cell>
          <cell r="C1506" t="str">
            <v>Nanang Rahmat S</v>
          </cell>
          <cell r="D1506" t="str">
            <v>Teknik Informatika &amp; Komputer</v>
          </cell>
          <cell r="E1506" t="str">
            <v>Giri Wahyu Wiriasto, ST., MT.</v>
          </cell>
        </row>
        <row r="1507">
          <cell r="B1507" t="str">
            <v>F1B014076</v>
          </cell>
          <cell r="C1507" t="str">
            <v>Nanda Mardiensyah</v>
          </cell>
          <cell r="D1507" t="str">
            <v>Teknik Elektronika &amp; Digital</v>
          </cell>
          <cell r="E1507" t="str">
            <v>A. Sjamsjiar Rachman, ST., MT.</v>
          </cell>
        </row>
        <row r="1508">
          <cell r="B1508" t="str">
            <v>F1B014077</v>
          </cell>
          <cell r="C1508" t="str">
            <v>Novia Nitta Rizkia R</v>
          </cell>
          <cell r="D1508" t="str">
            <v>Teknik Elektronika &amp; Digital</v>
          </cell>
          <cell r="E1508" t="str">
            <v>Cahyo Mustiko O.M., ST., M.Sc., Ph.D.</v>
          </cell>
        </row>
        <row r="1509">
          <cell r="B1509" t="str">
            <v>F1B014078</v>
          </cell>
          <cell r="C1509" t="str">
            <v>Nur Suharni</v>
          </cell>
          <cell r="D1509" t="str">
            <v>Teknik Elektronika &amp; Digital</v>
          </cell>
          <cell r="E1509" t="str">
            <v>Paniran, ST., MT.</v>
          </cell>
        </row>
        <row r="1510">
          <cell r="B1510" t="str">
            <v>F1B014079</v>
          </cell>
          <cell r="C1510" t="str">
            <v>Raden Fadlan Efendi</v>
          </cell>
          <cell r="D1510" t="str">
            <v>Teknik Telekomunikasi</v>
          </cell>
          <cell r="E1510" t="str">
            <v>Cahyo Mustiko O.M., ST., M.Sc., Ph.D.</v>
          </cell>
        </row>
        <row r="1511">
          <cell r="B1511" t="str">
            <v>F1B014080</v>
          </cell>
          <cell r="C1511" t="str">
            <v>Raden Wanun Santun</v>
          </cell>
          <cell r="D1511" t="str">
            <v>Teknik Elektronika &amp; Digital</v>
          </cell>
          <cell r="E1511" t="str">
            <v>Syafaruddin Ch., ST., MT.</v>
          </cell>
        </row>
        <row r="1512">
          <cell r="B1512" t="str">
            <v>F1B014081</v>
          </cell>
          <cell r="C1512" t="str">
            <v>Rais Wandi</v>
          </cell>
          <cell r="D1512" t="str">
            <v>-</v>
          </cell>
          <cell r="E1512" t="str">
            <v>Supriono, ST., MT.</v>
          </cell>
        </row>
        <row r="1513">
          <cell r="B1513" t="str">
            <v>F1B014082</v>
          </cell>
          <cell r="C1513" t="str">
            <v>Rendra Din Wanto</v>
          </cell>
          <cell r="D1513" t="str">
            <v>Teknik Informatika &amp; Komputer</v>
          </cell>
          <cell r="E1513" t="str">
            <v>A. Sjamsjiar Rachman, ST., MT.</v>
          </cell>
        </row>
        <row r="1514">
          <cell r="B1514" t="str">
            <v>F1B014083</v>
          </cell>
          <cell r="C1514" t="str">
            <v>Rijalul Amri</v>
          </cell>
          <cell r="D1514" t="str">
            <v>Teknik Telekomunikasi</v>
          </cell>
          <cell r="E1514" t="str">
            <v>Abdullah Zainuddin, ST., MT.</v>
          </cell>
        </row>
        <row r="1515">
          <cell r="B1515" t="str">
            <v>F1B014084</v>
          </cell>
          <cell r="C1515" t="str">
            <v>Riyan Rizkiyawan</v>
          </cell>
          <cell r="D1515" t="str">
            <v>Teknik Informatika &amp; Komputer</v>
          </cell>
          <cell r="E1515" t="str">
            <v>A. Sjamsjiar Rachman, ST., MT.</v>
          </cell>
        </row>
        <row r="1516">
          <cell r="B1516" t="str">
            <v>F1B014085</v>
          </cell>
          <cell r="C1516" t="str">
            <v>Rizal Ermiazis K</v>
          </cell>
          <cell r="D1516" t="str">
            <v>Teknik Sistem Tenaga</v>
          </cell>
          <cell r="E1516" t="str">
            <v>Ida Bagus Fery Citarsa, ST., MT.</v>
          </cell>
        </row>
        <row r="1517">
          <cell r="B1517" t="str">
            <v>F1B014086</v>
          </cell>
          <cell r="C1517" t="str">
            <v>Rizky Hadriyan</v>
          </cell>
          <cell r="D1517" t="str">
            <v>-</v>
          </cell>
          <cell r="E1517" t="str">
            <v>Dr. Rismon H. Sianipar, ST., M. Eng.</v>
          </cell>
        </row>
        <row r="1518">
          <cell r="B1518" t="str">
            <v>F1B014087</v>
          </cell>
          <cell r="C1518" t="str">
            <v>Rozi Hidayatulloh</v>
          </cell>
          <cell r="D1518" t="str">
            <v>-</v>
          </cell>
          <cell r="E1518" t="str">
            <v>Sultan, ST., MT.</v>
          </cell>
        </row>
        <row r="1519">
          <cell r="B1519" t="str">
            <v>F1B014088</v>
          </cell>
          <cell r="C1519" t="str">
            <v>Rozi Pahlefi Edi Pradana</v>
          </cell>
          <cell r="D1519" t="str">
            <v>Teknik Telekomunikasi</v>
          </cell>
          <cell r="E1519" t="str">
            <v>Sudi M. Al Sasongko, ST., MT.</v>
          </cell>
        </row>
        <row r="1520">
          <cell r="B1520" t="str">
            <v>F1B014089</v>
          </cell>
          <cell r="C1520" t="str">
            <v>Ruslan Efendi</v>
          </cell>
          <cell r="D1520" t="str">
            <v>-</v>
          </cell>
          <cell r="E1520" t="str">
            <v>Supriyatna, ST., MT.</v>
          </cell>
        </row>
        <row r="1521">
          <cell r="B1521" t="str">
            <v>F1B014090</v>
          </cell>
          <cell r="C1521" t="str">
            <v>Sahlan</v>
          </cell>
          <cell r="D1521" t="str">
            <v>-</v>
          </cell>
          <cell r="E1521" t="str">
            <v>Muhamad Irwan, ST., MT</v>
          </cell>
        </row>
        <row r="1522">
          <cell r="B1522" t="str">
            <v>F1B014091</v>
          </cell>
          <cell r="C1522" t="str">
            <v>Sahrul</v>
          </cell>
          <cell r="D1522" t="str">
            <v>Teknik Elektronika &amp; Digital</v>
          </cell>
          <cell r="E1522" t="str">
            <v>Syafaruddin Ch., ST., MT.</v>
          </cell>
        </row>
        <row r="1523">
          <cell r="B1523" t="str">
            <v>F1B014092</v>
          </cell>
          <cell r="C1523" t="str">
            <v>Shofian Tsauri</v>
          </cell>
          <cell r="D1523" t="str">
            <v>-</v>
          </cell>
          <cell r="E1523" t="str">
            <v>Muhamad Irwan. ST., MT.</v>
          </cell>
        </row>
        <row r="1524">
          <cell r="B1524" t="str">
            <v>F1B014093</v>
          </cell>
          <cell r="C1524" t="str">
            <v>Shova Salsabila</v>
          </cell>
          <cell r="D1524" t="str">
            <v>Teknik Telekomunikasi</v>
          </cell>
          <cell r="E1524" t="str">
            <v>Muhamad Irwan. ST., MT.</v>
          </cell>
        </row>
        <row r="1525">
          <cell r="B1525" t="str">
            <v>F1B014094</v>
          </cell>
          <cell r="C1525" t="str">
            <v>Siti Nirham Nurul Aini</v>
          </cell>
          <cell r="D1525" t="str">
            <v>-</v>
          </cell>
          <cell r="E1525" t="str">
            <v>L. A. Syamsul Irfan Akbar, ST., M.Eng.</v>
          </cell>
        </row>
        <row r="1526">
          <cell r="B1526" t="str">
            <v>F1B014095</v>
          </cell>
          <cell r="C1526" t="str">
            <v>Sudirman Alfian</v>
          </cell>
          <cell r="D1526" t="str">
            <v>Teknik Sistem Tenaga</v>
          </cell>
          <cell r="E1526" t="str">
            <v>Dr. Ida Ayu Sri Adnyani, ST., MErg.</v>
          </cell>
        </row>
        <row r="1527">
          <cell r="B1527" t="str">
            <v>F1B014096</v>
          </cell>
          <cell r="C1527" t="str">
            <v>Suhaili</v>
          </cell>
          <cell r="D1527" t="str">
            <v>Teknik Telekomunikasi</v>
          </cell>
          <cell r="E1527" t="str">
            <v>Muhamad Syamsu Iqbal, ST., MT., Ph.D.</v>
          </cell>
        </row>
        <row r="1528">
          <cell r="B1528" t="str">
            <v>F1B014097</v>
          </cell>
          <cell r="C1528" t="str">
            <v>Sumahar</v>
          </cell>
          <cell r="D1528" t="str">
            <v>Teknik Telekomunikasi</v>
          </cell>
          <cell r="E1528" t="str">
            <v>Muhamad Syamsu Iqbal, ST., MT., Ph.D.</v>
          </cell>
        </row>
        <row r="1529">
          <cell r="B1529" t="str">
            <v>F1B014098</v>
          </cell>
          <cell r="C1529" t="str">
            <v>Surahmin</v>
          </cell>
          <cell r="D1529" t="str">
            <v>Teknik Elektronika &amp; Digital</v>
          </cell>
          <cell r="E1529" t="str">
            <v>Syafaruddin Ch., ST., MT.</v>
          </cell>
        </row>
        <row r="1530">
          <cell r="B1530" t="str">
            <v>F1B014099</v>
          </cell>
          <cell r="C1530" t="str">
            <v>Syarif Hidayaturrahman</v>
          </cell>
          <cell r="D1530" t="str">
            <v>Teknik Sistem Tenaga</v>
          </cell>
          <cell r="E1530" t="str">
            <v>Sabar Nababan, ST., MT.</v>
          </cell>
        </row>
        <row r="1531">
          <cell r="B1531" t="str">
            <v>F1B014100</v>
          </cell>
          <cell r="C1531" t="str">
            <v>Tarmuzi</v>
          </cell>
          <cell r="D1531" t="str">
            <v>Teknik Sistem Tenaga</v>
          </cell>
          <cell r="E1531" t="str">
            <v>Dr. rer.nat. Teti Zubaidah, ST., MT.</v>
          </cell>
        </row>
        <row r="1532">
          <cell r="B1532" t="str">
            <v>F1B014101</v>
          </cell>
          <cell r="C1532" t="str">
            <v>Tasmini Haryati</v>
          </cell>
          <cell r="D1532" t="str">
            <v>Teknik Telekomunikasi</v>
          </cell>
          <cell r="E1532" t="str">
            <v>Muhamad Syamsu Iqbal, ST., MT., Ph.D.</v>
          </cell>
        </row>
        <row r="1533">
          <cell r="B1533" t="str">
            <v>F1B014102</v>
          </cell>
          <cell r="C1533" t="str">
            <v>Titin Risti</v>
          </cell>
          <cell r="D1533" t="str">
            <v>Teknik Sistem Tenaga</v>
          </cell>
          <cell r="E1533" t="str">
            <v>Dr. I Made Ginarsa, ST., MT.</v>
          </cell>
        </row>
        <row r="1534">
          <cell r="B1534" t="str">
            <v>F1B014103</v>
          </cell>
          <cell r="C1534" t="str">
            <v>Toufani Rizal Alfari</v>
          </cell>
          <cell r="D1534" t="str">
            <v>Teknik Elektronika &amp; Digital</v>
          </cell>
          <cell r="E1534" t="str">
            <v>Syafaruddin Ch., ST., MT.</v>
          </cell>
        </row>
        <row r="1535">
          <cell r="B1535" t="str">
            <v>F1B014104</v>
          </cell>
          <cell r="C1535" t="str">
            <v>Vionna Wedhariny</v>
          </cell>
          <cell r="D1535" t="str">
            <v>Teknik Elektronika &amp; Digital</v>
          </cell>
          <cell r="E1535" t="str">
            <v>Syafaruddin Ch., ST., MT.</v>
          </cell>
        </row>
        <row r="1536">
          <cell r="B1536" t="str">
            <v>F1B014105</v>
          </cell>
          <cell r="C1536" t="str">
            <v>Warman Apriandi Saputra</v>
          </cell>
          <cell r="D1536" t="str">
            <v>-</v>
          </cell>
          <cell r="E1536" t="str">
            <v>Sudi M. Al Sasongko, ST., MT.</v>
          </cell>
        </row>
        <row r="1537">
          <cell r="B1537" t="str">
            <v>F1B014106</v>
          </cell>
          <cell r="C1537" t="str">
            <v>Yadin Akhmalagani</v>
          </cell>
          <cell r="D1537" t="str">
            <v>Teknik Sistem Tenaga</v>
          </cell>
          <cell r="E1537" t="str">
            <v>Supriono, ST., MT.</v>
          </cell>
        </row>
        <row r="1538">
          <cell r="B1538" t="str">
            <v>F1B014107</v>
          </cell>
          <cell r="C1538" t="str">
            <v>Yuansah Purnama Sidi</v>
          </cell>
          <cell r="D1538" t="str">
            <v>-</v>
          </cell>
          <cell r="E1538" t="str">
            <v>Cahyo Mustiko O.M., ST., M.Sc., Ph.D.</v>
          </cell>
        </row>
        <row r="1539">
          <cell r="B1539" t="str">
            <v>F1B014108</v>
          </cell>
          <cell r="C1539" t="str">
            <v>Zurlina Izmi</v>
          </cell>
          <cell r="D1539" t="str">
            <v>-</v>
          </cell>
          <cell r="E1539" t="str">
            <v>Cahyo Mustiko O.M., ST., M.Sc., Ph.D.</v>
          </cell>
        </row>
        <row r="1540">
          <cell r="B1540" t="str">
            <v>F1B114001</v>
          </cell>
          <cell r="C1540" t="str">
            <v>Adi Purna</v>
          </cell>
          <cell r="D1540" t="str">
            <v>Teknik Sistem Tenaga</v>
          </cell>
          <cell r="E1540" t="str">
            <v>Ni Made Seniari, ST., MT.</v>
          </cell>
        </row>
        <row r="1541">
          <cell r="B1541" t="str">
            <v>F1B114002</v>
          </cell>
          <cell r="C1541" t="str">
            <v>Aditya Ramadhan</v>
          </cell>
          <cell r="D1541" t="str">
            <v>-</v>
          </cell>
          <cell r="E1541" t="str">
            <v>Supriyatna, ST., MT.</v>
          </cell>
        </row>
        <row r="1542">
          <cell r="B1542" t="str">
            <v>F1B114003</v>
          </cell>
          <cell r="C1542" t="str">
            <v>Agus Supandi</v>
          </cell>
          <cell r="D1542" t="str">
            <v>Teknik Sistem Tenaga</v>
          </cell>
          <cell r="E1542" t="str">
            <v>I Ketut Wiryajati, ST., MT.</v>
          </cell>
        </row>
        <row r="1543">
          <cell r="B1543" t="str">
            <v>F1B114004</v>
          </cell>
          <cell r="C1543" t="str">
            <v>Akhmad Akhir Bulan</v>
          </cell>
          <cell r="D1543" t="str">
            <v>Teknik Sistem Tenaga</v>
          </cell>
          <cell r="E1543" t="str">
            <v>I Ketut Wiryajati, ST., MT.</v>
          </cell>
        </row>
        <row r="1544">
          <cell r="B1544" t="str">
            <v>F1B114005</v>
          </cell>
          <cell r="C1544" t="str">
            <v>Aryas Dinata</v>
          </cell>
          <cell r="D1544" t="str">
            <v>Teknik Sistem Tenaga</v>
          </cell>
          <cell r="E1544" t="str">
            <v>Sultan, ST., MT.</v>
          </cell>
        </row>
        <row r="1545">
          <cell r="B1545" t="str">
            <v>F1B114006</v>
          </cell>
          <cell r="C1545" t="str">
            <v>Bayu Ramadhan</v>
          </cell>
          <cell r="D1545" t="str">
            <v>Teknik Sistem Tenaga</v>
          </cell>
          <cell r="E1545" t="str">
            <v>Sultan, ST., MT.</v>
          </cell>
        </row>
        <row r="1546">
          <cell r="B1546" t="str">
            <v>F1B114007</v>
          </cell>
          <cell r="C1546" t="str">
            <v>Bije Syiapriadi D</v>
          </cell>
          <cell r="D1546" t="str">
            <v>Teknik Informatika &amp; Komputer</v>
          </cell>
          <cell r="E1546" t="str">
            <v>Dwi Ratnasari. S.Kom., MT.</v>
          </cell>
        </row>
        <row r="1547">
          <cell r="B1547" t="str">
            <v>F1B114008</v>
          </cell>
          <cell r="C1547" t="str">
            <v>Brian Abby Ariestyo Wiryandito</v>
          </cell>
          <cell r="D1547" t="str">
            <v>Teknik Informatika &amp; Komputer</v>
          </cell>
          <cell r="E1547" t="str">
            <v>Dr. Rismon H. Sianipar, ST., M.Eng.</v>
          </cell>
        </row>
        <row r="1548">
          <cell r="B1548" t="str">
            <v>F1B114009</v>
          </cell>
          <cell r="C1548" t="str">
            <v>Dana Selvia Hadiswara</v>
          </cell>
          <cell r="D1548" t="str">
            <v>Teknik Informatika &amp; Komputer</v>
          </cell>
          <cell r="E1548" t="str">
            <v>L. A. Syamsul Irfan Akbar, ST., M.Eng.</v>
          </cell>
        </row>
        <row r="1549">
          <cell r="B1549" t="str">
            <v>F1B114010</v>
          </cell>
          <cell r="C1549" t="str">
            <v>Eka Marta Siomi</v>
          </cell>
          <cell r="D1549" t="str">
            <v>Teknik Informatika &amp; Komputer</v>
          </cell>
          <cell r="E1549" t="str">
            <v>L. A. Syamsul Irfan Akbar, ST., M.Eng.</v>
          </cell>
        </row>
        <row r="1550">
          <cell r="B1550" t="str">
            <v>F1B114011</v>
          </cell>
          <cell r="C1550" t="str">
            <v>Erwin Lingga Saputra</v>
          </cell>
          <cell r="D1550" t="str">
            <v>Teknik Informatika &amp; Komputer</v>
          </cell>
          <cell r="E1550" t="str">
            <v>Giri Wahyu Wiriasto, ST., MT.</v>
          </cell>
        </row>
        <row r="1551">
          <cell r="B1551" t="str">
            <v>F1B114012</v>
          </cell>
          <cell r="C1551" t="str">
            <v>Fathul Aziz</v>
          </cell>
          <cell r="D1551" t="str">
            <v>Teknik Informatika &amp; Komputer</v>
          </cell>
          <cell r="E1551" t="str">
            <v>Giri Wahyu Wiriasto, ST., MT.</v>
          </cell>
        </row>
        <row r="1552">
          <cell r="B1552" t="str">
            <v>F1B114013</v>
          </cell>
          <cell r="C1552" t="str">
            <v>Fathul Aziz Bin Zainuddin</v>
          </cell>
          <cell r="D1552" t="str">
            <v>-</v>
          </cell>
          <cell r="E1552" t="str">
            <v>Made Sutha Yadnya, ST., MT.</v>
          </cell>
        </row>
        <row r="1553">
          <cell r="B1553" t="str">
            <v>F1B114014</v>
          </cell>
          <cell r="C1553" t="str">
            <v>Hamdun</v>
          </cell>
          <cell r="D1553" t="str">
            <v>Teknik Sistem Tenaga</v>
          </cell>
          <cell r="E1553" t="str">
            <v>Abdul Natsir, ST., MT.</v>
          </cell>
        </row>
        <row r="1554">
          <cell r="B1554" t="str">
            <v>F1B114015</v>
          </cell>
          <cell r="C1554" t="str">
            <v>Hasan Azhari</v>
          </cell>
          <cell r="D1554" t="str">
            <v>-</v>
          </cell>
          <cell r="E1554" t="str">
            <v>Dr. rer. nat. Teti Zubaidah, ST., MT.</v>
          </cell>
        </row>
        <row r="1555">
          <cell r="B1555" t="str">
            <v>F1B114016</v>
          </cell>
          <cell r="C1555" t="str">
            <v>Herlan</v>
          </cell>
          <cell r="D1555" t="str">
            <v>Teknik Sistem Tenaga</v>
          </cell>
          <cell r="E1555" t="str">
            <v>Sabar Nababan, ST., MT.</v>
          </cell>
        </row>
        <row r="1556">
          <cell r="B1556" t="str">
            <v>F1B114017</v>
          </cell>
          <cell r="C1556" t="str">
            <v>Hidayatur Rahman</v>
          </cell>
          <cell r="D1556" t="str">
            <v>Teknik Sistem Tenaga</v>
          </cell>
          <cell r="E1556" t="str">
            <v>I Made Ari Nrartha, ST., MT.</v>
          </cell>
        </row>
        <row r="1557">
          <cell r="B1557" t="str">
            <v>F1B114018</v>
          </cell>
          <cell r="C1557" t="str">
            <v>I Gusti Bagus Hendra Pradipta</v>
          </cell>
          <cell r="D1557" t="str">
            <v>Teknik Informatika &amp; Komputer</v>
          </cell>
          <cell r="E1557" t="str">
            <v>Sayidiman, ST., M.Eng</v>
          </cell>
        </row>
        <row r="1558">
          <cell r="B1558" t="str">
            <v>F1B114019</v>
          </cell>
          <cell r="C1558" t="str">
            <v>Imam Muamar</v>
          </cell>
          <cell r="D1558" t="str">
            <v>Teknik Sistem Tenaga</v>
          </cell>
          <cell r="E1558" t="str">
            <v>Paniran, ST., MT.</v>
          </cell>
        </row>
        <row r="1559">
          <cell r="B1559" t="str">
            <v>F1B114020</v>
          </cell>
          <cell r="C1559" t="str">
            <v>Imran</v>
          </cell>
          <cell r="D1559" t="str">
            <v>Teknik Sistem Tenaga</v>
          </cell>
          <cell r="E1559" t="str">
            <v>Supriono, ST., MT.</v>
          </cell>
        </row>
        <row r="1560">
          <cell r="B1560" t="str">
            <v>F1B114021</v>
          </cell>
          <cell r="C1560" t="str">
            <v>Jauhari Maknun</v>
          </cell>
          <cell r="D1560" t="str">
            <v>Teknik Sistem Tenaga</v>
          </cell>
          <cell r="E1560" t="str">
            <v>Sabar Nababan, ST., MT.</v>
          </cell>
        </row>
        <row r="1561">
          <cell r="B1561" t="str">
            <v>F1B114022</v>
          </cell>
          <cell r="C1561" t="str">
            <v>Juwita Asri</v>
          </cell>
          <cell r="D1561" t="str">
            <v>Teknik Informatika &amp; Komputer</v>
          </cell>
          <cell r="E1561" t="str">
            <v>Dwi Ratnasari. S.Kom., MT.</v>
          </cell>
        </row>
        <row r="1562">
          <cell r="B1562" t="str">
            <v>F1B114023</v>
          </cell>
          <cell r="C1562" t="str">
            <v>M Zoni Rahman</v>
          </cell>
          <cell r="D1562" t="str">
            <v>-</v>
          </cell>
          <cell r="E1562" t="str">
            <v>Muhamad Irwan. ST., MT.</v>
          </cell>
        </row>
        <row r="1563">
          <cell r="B1563" t="str">
            <v>F1B114024</v>
          </cell>
          <cell r="C1563" t="str">
            <v>M. Risqy</v>
          </cell>
          <cell r="D1563" t="str">
            <v>-</v>
          </cell>
          <cell r="E1563" t="str">
            <v>Lalu A. Syamsul Irfan A., ST., M.Eng.</v>
          </cell>
        </row>
        <row r="1564">
          <cell r="B1564" t="str">
            <v>F1B114025</v>
          </cell>
          <cell r="C1564" t="str">
            <v>Muammar Ghirahandi Hamaris</v>
          </cell>
          <cell r="D1564" t="str">
            <v>Teknik Sistem Tenaga</v>
          </cell>
          <cell r="E1564" t="str">
            <v>Dr. rer.nat. Teti Zubaidah, ST., MT.</v>
          </cell>
        </row>
        <row r="1565">
          <cell r="B1565" t="str">
            <v>F1B114026</v>
          </cell>
          <cell r="C1565" t="str">
            <v>Muhammad Fahrurrijal</v>
          </cell>
          <cell r="D1565" t="str">
            <v>-</v>
          </cell>
          <cell r="E1565" t="str">
            <v>Suthami Ariessaputra, ST., M.Eng.</v>
          </cell>
        </row>
        <row r="1566">
          <cell r="B1566" t="str">
            <v>F1B114027</v>
          </cell>
          <cell r="C1566" t="str">
            <v>Muhammad Febrian Ramadan</v>
          </cell>
          <cell r="D1566" t="str">
            <v>Teknik Sistem Tenaga</v>
          </cell>
          <cell r="E1566" t="str">
            <v>Ni Made Seniari, ST., MT.</v>
          </cell>
        </row>
        <row r="1567">
          <cell r="B1567" t="str">
            <v>F1B114028</v>
          </cell>
          <cell r="C1567" t="str">
            <v>Muhammad Hajrul Muzaqi</v>
          </cell>
          <cell r="D1567" t="str">
            <v>Teknik Informatika &amp; Komputer</v>
          </cell>
          <cell r="E1567" t="str">
            <v>Muhamad Syamsu Iqbal, ST., MT., Ph.D.</v>
          </cell>
        </row>
        <row r="1568">
          <cell r="B1568" t="str">
            <v>F1B114029</v>
          </cell>
          <cell r="C1568" t="str">
            <v>Muhammad Yusuf Kordowi</v>
          </cell>
          <cell r="D1568" t="str">
            <v>-</v>
          </cell>
          <cell r="E1568" t="str">
            <v>I Ketut Wiryajati, ST., MT.</v>
          </cell>
        </row>
        <row r="1569">
          <cell r="B1569" t="str">
            <v>F1B114030</v>
          </cell>
          <cell r="C1569" t="str">
            <v>Putra Rahmat Ramadan</v>
          </cell>
          <cell r="D1569" t="str">
            <v>Teknik Informatika &amp; Komputer</v>
          </cell>
          <cell r="E1569" t="str">
            <v>Muhamad Syamsu Iqbal, ST., MT., Ph.D.</v>
          </cell>
        </row>
        <row r="1570">
          <cell r="B1570" t="str">
            <v>F1B114031</v>
          </cell>
          <cell r="C1570" t="str">
            <v>Saputra Ramdani</v>
          </cell>
          <cell r="D1570" t="str">
            <v>-</v>
          </cell>
          <cell r="E1570" t="str">
            <v>Sultan, ST., MT.</v>
          </cell>
        </row>
        <row r="1571">
          <cell r="B1571" t="str">
            <v>F1B114032</v>
          </cell>
          <cell r="C1571" t="str">
            <v>Sarif Hidayatullah</v>
          </cell>
          <cell r="D1571" t="str">
            <v>-</v>
          </cell>
          <cell r="E1571" t="str">
            <v>Sudi M. Al Sasongko, ST., MT.</v>
          </cell>
        </row>
        <row r="1572">
          <cell r="B1572" t="str">
            <v>F1B114033</v>
          </cell>
          <cell r="C1572" t="str">
            <v>Septiana Hardianti</v>
          </cell>
          <cell r="D1572" t="str">
            <v>-</v>
          </cell>
          <cell r="E1572" t="str">
            <v>I Nyoman Wahyu S., ST., MSc., Ph.D.</v>
          </cell>
        </row>
        <row r="1573">
          <cell r="B1573" t="str">
            <v>F1B114034</v>
          </cell>
          <cell r="C1573" t="str">
            <v>Syukriawan</v>
          </cell>
          <cell r="D1573" t="str">
            <v>-</v>
          </cell>
          <cell r="E1573" t="str">
            <v>Dr. Ida Ayu Sri Adnyani, ST., M.Erg.</v>
          </cell>
        </row>
        <row r="1574">
          <cell r="B1574" t="str">
            <v>F1B114035</v>
          </cell>
          <cell r="C1574" t="str">
            <v>Yosef I Gede Marthana</v>
          </cell>
          <cell r="D1574" t="str">
            <v>-</v>
          </cell>
          <cell r="E1574" t="str">
            <v>Ida Bagus Fery Citarsa, ST., MT.</v>
          </cell>
        </row>
        <row r="1575">
          <cell r="B1575" t="str">
            <v>F1B015001</v>
          </cell>
          <cell r="C1575" t="str">
            <v>Abdul Latif Azhari</v>
          </cell>
          <cell r="D1575" t="str">
            <v>Teknik Elektronika &amp; Digital</v>
          </cell>
          <cell r="E1575" t="str">
            <v>Syafaruddin Ch., ST., MT.</v>
          </cell>
        </row>
        <row r="1576">
          <cell r="B1576" t="str">
            <v>F1B015002</v>
          </cell>
          <cell r="C1576" t="str">
            <v>Ahmad Khadimullah</v>
          </cell>
          <cell r="D1576" t="str">
            <v>Teknik Elektronika &amp; Digital</v>
          </cell>
          <cell r="E1576" t="str">
            <v>Syafaruddin Ch., ST., MT.</v>
          </cell>
        </row>
        <row r="1577">
          <cell r="B1577" t="str">
            <v>F1B015003</v>
          </cell>
          <cell r="C1577" t="str">
            <v>Ahmad Qodri</v>
          </cell>
          <cell r="D1577" t="str">
            <v>Teknik Elektronika &amp; Digital</v>
          </cell>
          <cell r="E1577" t="str">
            <v>Syafaruddin Ch., ST., MT.</v>
          </cell>
        </row>
        <row r="1578">
          <cell r="B1578" t="str">
            <v>F1B015004</v>
          </cell>
          <cell r="C1578" t="str">
            <v>Alusia Fatmamalini</v>
          </cell>
          <cell r="D1578" t="str">
            <v>-</v>
          </cell>
          <cell r="E1578" t="str">
            <v>Supriyatna, ST., MT.</v>
          </cell>
        </row>
        <row r="1579">
          <cell r="B1579" t="str">
            <v>F1B015005</v>
          </cell>
          <cell r="C1579" t="str">
            <v>Ananda Ghufran</v>
          </cell>
          <cell r="D1579" t="str">
            <v>Teknik Sistem Tenaga</v>
          </cell>
          <cell r="E1579" t="str">
            <v>Ni Made Seniari, ST., MT.</v>
          </cell>
        </row>
        <row r="1580">
          <cell r="B1580" t="str">
            <v>F1B015006</v>
          </cell>
          <cell r="C1580" t="str">
            <v>Ananta Parameswara</v>
          </cell>
          <cell r="D1580" t="str">
            <v>Teknik Elektronika &amp; Digital</v>
          </cell>
          <cell r="E1580" t="str">
            <v>A. Sjamsjiar Rachman, ST., MT.</v>
          </cell>
        </row>
        <row r="1581">
          <cell r="B1581" t="str">
            <v>F1B015007</v>
          </cell>
          <cell r="C1581" t="str">
            <v>Anas Segaf Mulachela</v>
          </cell>
          <cell r="D1581" t="str">
            <v>Teknik Informatika &amp; Komputer</v>
          </cell>
          <cell r="E1581" t="str">
            <v>Dr. Misbahuddin, ST., MT.</v>
          </cell>
        </row>
        <row r="1582">
          <cell r="B1582" t="str">
            <v>F1B015008</v>
          </cell>
          <cell r="C1582" t="str">
            <v>Andi Akbar Hidayat</v>
          </cell>
          <cell r="D1582" t="str">
            <v>Teknik Sistem Tenaga</v>
          </cell>
          <cell r="E1582" t="str">
            <v>Supriyatna, ST., MT.</v>
          </cell>
        </row>
        <row r="1583">
          <cell r="B1583" t="str">
            <v>F1B015009</v>
          </cell>
          <cell r="C1583" t="str">
            <v>Andi Ardhian</v>
          </cell>
          <cell r="D1583" t="str">
            <v>Teknik Informatika &amp; Komputer</v>
          </cell>
          <cell r="E1583" t="str">
            <v>Dr. Misbahuddin, ST., MT.</v>
          </cell>
        </row>
        <row r="1584">
          <cell r="B1584" t="str">
            <v>F1B015010</v>
          </cell>
          <cell r="C1584" t="str">
            <v>Ari Mulyo Prakoso</v>
          </cell>
          <cell r="D1584" t="str">
            <v>Teknik Informatika &amp; Komputer</v>
          </cell>
          <cell r="E1584" t="str">
            <v>Rosmaliati, ST., MT.</v>
          </cell>
        </row>
        <row r="1585">
          <cell r="B1585" t="str">
            <v>F1B015011</v>
          </cell>
          <cell r="C1585" t="str">
            <v>Chandra Ahmad Gumilang</v>
          </cell>
          <cell r="D1585" t="str">
            <v>-</v>
          </cell>
          <cell r="E1585" t="str">
            <v>Syafaruddin Ch., ST., MT.</v>
          </cell>
        </row>
        <row r="1586">
          <cell r="B1586" t="str">
            <v>F1B015012</v>
          </cell>
          <cell r="C1586" t="str">
            <v>Dwi Elok Anggraeni</v>
          </cell>
          <cell r="D1586" t="str">
            <v>-</v>
          </cell>
          <cell r="E1586" t="str">
            <v>Muhamad Syamsu Iqbal, ST., MT., Ph.D.</v>
          </cell>
        </row>
        <row r="1587">
          <cell r="B1587" t="str">
            <v>F1B015013</v>
          </cell>
          <cell r="C1587" t="str">
            <v>Eva Estia Ningsih</v>
          </cell>
          <cell r="D1587" t="str">
            <v>Teknik Telekomunikasi</v>
          </cell>
          <cell r="E1587" t="str">
            <v>Sudi M. Al Sasongko, ST., MT.</v>
          </cell>
        </row>
        <row r="1588">
          <cell r="B1588" t="str">
            <v>F1B015014</v>
          </cell>
          <cell r="C1588" t="str">
            <v>Fahmi Yardi</v>
          </cell>
          <cell r="D1588" t="str">
            <v>Teknik Elektronika &amp; Digital</v>
          </cell>
          <cell r="E1588" t="str">
            <v>A. Sjamsjiar Rachman, ST., MT.</v>
          </cell>
        </row>
        <row r="1589">
          <cell r="B1589" t="str">
            <v>F1B015015</v>
          </cell>
          <cell r="C1589" t="str">
            <v>Fakhrurrahman</v>
          </cell>
          <cell r="D1589" t="str">
            <v>Teknik Informatika &amp; Komputer</v>
          </cell>
          <cell r="E1589" t="str">
            <v>Dwi Ratnasari. S.Kom., MT.</v>
          </cell>
        </row>
        <row r="1590">
          <cell r="B1590" t="str">
            <v>F1B015016</v>
          </cell>
          <cell r="C1590" t="str">
            <v>Febry Dwi Fitrianto</v>
          </cell>
          <cell r="D1590" t="str">
            <v>Teknik Informatika &amp; Komputer</v>
          </cell>
          <cell r="E1590" t="str">
            <v>Rosmaliati, ST., MT.</v>
          </cell>
        </row>
        <row r="1591">
          <cell r="B1591" t="str">
            <v>F1B015017</v>
          </cell>
          <cell r="C1591" t="str">
            <v>Fezi Ofa Abdul Gani</v>
          </cell>
          <cell r="D1591" t="str">
            <v>Teknik Elektronika &amp; Digital</v>
          </cell>
          <cell r="E1591" t="str">
            <v>A. Sjamsjiar Rachman, ST., MT.</v>
          </cell>
        </row>
        <row r="1592">
          <cell r="B1592" t="str">
            <v>F1B015018</v>
          </cell>
          <cell r="C1592" t="str">
            <v>Fitriani Julianti</v>
          </cell>
          <cell r="D1592" t="str">
            <v>Teknik Telekomunikasi</v>
          </cell>
          <cell r="E1592" t="str">
            <v>Cahyo Mustiko O.M., ST., M.Sc., Ph.D.</v>
          </cell>
        </row>
        <row r="1593">
          <cell r="B1593" t="str">
            <v>F1B015019</v>
          </cell>
          <cell r="C1593" t="str">
            <v>Gopinda</v>
          </cell>
          <cell r="D1593" t="str">
            <v>Teknik Sistem Tenaga</v>
          </cell>
          <cell r="E1593" t="str">
            <v>I Ketut Wiryajati, ST., MT.</v>
          </cell>
        </row>
        <row r="1594">
          <cell r="B1594" t="str">
            <v>F1B015020</v>
          </cell>
          <cell r="C1594" t="str">
            <v>Halbat Akmaral Aziad</v>
          </cell>
          <cell r="D1594" t="str">
            <v>Teknik Telekomunikasi</v>
          </cell>
          <cell r="E1594" t="str">
            <v>Abdullah Zainuddin, ST., MT.</v>
          </cell>
        </row>
        <row r="1595">
          <cell r="B1595" t="str">
            <v>F1B015021</v>
          </cell>
          <cell r="C1595" t="str">
            <v>Hari Surya Satma Bowo</v>
          </cell>
          <cell r="D1595" t="str">
            <v>Teknik Sistem Tenaga</v>
          </cell>
          <cell r="E1595" t="str">
            <v>Sultan, ST., MT.</v>
          </cell>
        </row>
        <row r="1596">
          <cell r="B1596" t="str">
            <v>F1B015022</v>
          </cell>
          <cell r="C1596" t="str">
            <v>Hengki Juniarta</v>
          </cell>
          <cell r="D1596" t="str">
            <v>Teknik Sistem Tenaga</v>
          </cell>
          <cell r="E1596" t="str">
            <v>I Nyoman Wahyu S., ST., M.Sc., Ph.D.</v>
          </cell>
        </row>
        <row r="1597">
          <cell r="B1597" t="str">
            <v>F1B015023</v>
          </cell>
          <cell r="C1597" t="str">
            <v>Herofika Rosid</v>
          </cell>
          <cell r="D1597" t="str">
            <v>-</v>
          </cell>
          <cell r="E1597" t="str">
            <v>Dr. Ida Ayu Sri Adnyani, ST., MErg.</v>
          </cell>
        </row>
        <row r="1598">
          <cell r="B1598" t="str">
            <v>F1B015024</v>
          </cell>
          <cell r="C1598" t="str">
            <v>Heru Rizky Suwito</v>
          </cell>
          <cell r="D1598" t="str">
            <v>-</v>
          </cell>
          <cell r="E1598" t="str">
            <v>Dr. Ida Ayu Sri Adnyani, ST., MErg.</v>
          </cell>
        </row>
        <row r="1599">
          <cell r="B1599" t="str">
            <v>F1B015025</v>
          </cell>
          <cell r="C1599" t="str">
            <v>Hizbullah Saputra</v>
          </cell>
          <cell r="D1599" t="str">
            <v>-</v>
          </cell>
          <cell r="E1599" t="str">
            <v>Ida Bagus Fery Citarsa, ST., MT.</v>
          </cell>
        </row>
        <row r="1600">
          <cell r="B1600" t="str">
            <v>F1B015026</v>
          </cell>
          <cell r="C1600" t="str">
            <v>I Komang Yudhi Satya Nugraha</v>
          </cell>
          <cell r="D1600" t="str">
            <v>Teknik Elektronika &amp; Digital</v>
          </cell>
          <cell r="E1600" t="str">
            <v>I Made Budi Suksmadana, ST., MT.</v>
          </cell>
        </row>
        <row r="1601">
          <cell r="B1601" t="str">
            <v>F1B015027</v>
          </cell>
          <cell r="C1601" t="str">
            <v>I Made Bayu Krisna Putra</v>
          </cell>
          <cell r="D1601" t="str">
            <v>Teknik Elektronika &amp; Digital</v>
          </cell>
          <cell r="E1601" t="str">
            <v>I Made Budi Suksmadana, ST., MT.</v>
          </cell>
        </row>
        <row r="1602">
          <cell r="B1602" t="str">
            <v>F1B015028</v>
          </cell>
          <cell r="C1602" t="str">
            <v>I Made Nugroho Wahyu Kristianto</v>
          </cell>
          <cell r="D1602" t="str">
            <v>-</v>
          </cell>
          <cell r="E1602" t="str">
            <v>Agung Budi Muljono, ST., MT.</v>
          </cell>
        </row>
        <row r="1603">
          <cell r="B1603" t="str">
            <v>F1B015029</v>
          </cell>
          <cell r="C1603" t="str">
            <v>I Made Sandi Budi Putra</v>
          </cell>
          <cell r="D1603" t="str">
            <v>-</v>
          </cell>
          <cell r="E1603" t="str">
            <v>Agung Budi Muljono, ST., MT.</v>
          </cell>
        </row>
        <row r="1604">
          <cell r="B1604" t="str">
            <v>F1B015030</v>
          </cell>
          <cell r="C1604" t="str">
            <v>I Nyoman Agus Budiyawan</v>
          </cell>
          <cell r="D1604" t="str">
            <v>-</v>
          </cell>
          <cell r="E1604" t="str">
            <v>Agung Budi Muljono, ST., MT.</v>
          </cell>
        </row>
        <row r="1605">
          <cell r="B1605" t="str">
            <v>F1B015031</v>
          </cell>
          <cell r="C1605" t="str">
            <v>I Putu Yogi Artha</v>
          </cell>
          <cell r="D1605" t="str">
            <v>Teknik Sistem Tenaga</v>
          </cell>
          <cell r="E1605" t="str">
            <v>Dr. Ida Ayu Sri Adnyani, ST., MErg.</v>
          </cell>
        </row>
        <row r="1606">
          <cell r="B1606" t="str">
            <v>F1B015032</v>
          </cell>
          <cell r="C1606" t="str">
            <v>Ibnu Zyad</v>
          </cell>
          <cell r="D1606" t="str">
            <v>Teknik Sistem Tenaga</v>
          </cell>
          <cell r="E1606" t="str">
            <v>Ida Bagus Fery Citarsa, ST., MT.</v>
          </cell>
        </row>
        <row r="1607">
          <cell r="B1607" t="str">
            <v>F1B015033</v>
          </cell>
          <cell r="C1607" t="str">
            <v>Ifan Hariadi</v>
          </cell>
          <cell r="D1607" t="str">
            <v>Teknik Elektronika &amp; Digital</v>
          </cell>
          <cell r="E1607" t="str">
            <v>I Made Budi Suksmadana, ST., MT.</v>
          </cell>
        </row>
        <row r="1608">
          <cell r="B1608" t="str">
            <v>F1B015034</v>
          </cell>
          <cell r="C1608" t="str">
            <v>Ika Suryani</v>
          </cell>
          <cell r="D1608" t="str">
            <v>Teknik Telekomunikasi</v>
          </cell>
          <cell r="E1608" t="str">
            <v>Muhamad Syamsu Iqbal, ST., MT., Ph.D.</v>
          </cell>
        </row>
        <row r="1609">
          <cell r="B1609" t="str">
            <v>F1B015035</v>
          </cell>
          <cell r="C1609" t="str">
            <v>Ikhlas Anugerah</v>
          </cell>
          <cell r="D1609" t="str">
            <v>Teknik Elektronika &amp; Digital</v>
          </cell>
          <cell r="E1609" t="str">
            <v>Paniran, ST., MT.</v>
          </cell>
        </row>
        <row r="1610">
          <cell r="B1610" t="str">
            <v>F1B015036</v>
          </cell>
          <cell r="C1610" t="str">
            <v>Imam Syaukani</v>
          </cell>
          <cell r="D1610" t="str">
            <v>Teknik Elektronika &amp; Digital</v>
          </cell>
          <cell r="E1610" t="str">
            <v>Paniran, ST., MT.</v>
          </cell>
        </row>
        <row r="1611">
          <cell r="B1611" t="str">
            <v>F1B015037</v>
          </cell>
          <cell r="C1611" t="str">
            <v>Isnawati</v>
          </cell>
          <cell r="D1611" t="str">
            <v>Teknik Informatika &amp; Komputer</v>
          </cell>
          <cell r="E1611" t="str">
            <v>Rosmaliati, ST., MT.</v>
          </cell>
        </row>
        <row r="1612">
          <cell r="B1612" t="str">
            <v>F1B015038</v>
          </cell>
          <cell r="C1612" t="str">
            <v>Jumarip</v>
          </cell>
          <cell r="D1612" t="str">
            <v>Teknik Informatika &amp; Komputer</v>
          </cell>
          <cell r="E1612" t="str">
            <v>L. A. Syamsul Irfan Akbar, ST., M.Eng.</v>
          </cell>
        </row>
        <row r="1613">
          <cell r="B1613" t="str">
            <v>F1B015039</v>
          </cell>
          <cell r="C1613" t="str">
            <v>Juniyan Wisnu Rohadi</v>
          </cell>
          <cell r="D1613" t="str">
            <v>Teknik Elektronika &amp; Digital</v>
          </cell>
          <cell r="E1613" t="str">
            <v>Paniran, ST., MT.</v>
          </cell>
        </row>
        <row r="1614">
          <cell r="B1614" t="str">
            <v>F1B015040</v>
          </cell>
          <cell r="C1614" t="str">
            <v>Kenya Damayanti Priyatna</v>
          </cell>
          <cell r="D1614" t="str">
            <v>Teknik Telekomunikasi</v>
          </cell>
          <cell r="E1614" t="str">
            <v>Made Sutha Yadnya, ST., MT.</v>
          </cell>
        </row>
        <row r="1615">
          <cell r="B1615" t="str">
            <v>F1B015041</v>
          </cell>
          <cell r="C1615" t="str">
            <v>Khaira Abda</v>
          </cell>
          <cell r="D1615" t="str">
            <v>Teknik Elektronika &amp; Digital</v>
          </cell>
          <cell r="E1615" t="str">
            <v>Muhamad Irwan. ST., MT.</v>
          </cell>
        </row>
        <row r="1616">
          <cell r="B1616" t="str">
            <v>F1B015042</v>
          </cell>
          <cell r="C1616" t="str">
            <v>Khairur Rozaq</v>
          </cell>
          <cell r="D1616" t="str">
            <v>-</v>
          </cell>
          <cell r="E1616" t="str">
            <v>Bulkis Kanata, ST., MT.</v>
          </cell>
        </row>
        <row r="1617">
          <cell r="B1617" t="str">
            <v>F1B015043</v>
          </cell>
          <cell r="C1617" t="str">
            <v>Lalu Muhammad Paozan.</v>
          </cell>
          <cell r="D1617" t="str">
            <v>Teknik Sistem Tenaga</v>
          </cell>
          <cell r="E1617" t="str">
            <v>Agung Budi Muljono, ST., MT.</v>
          </cell>
        </row>
        <row r="1618">
          <cell r="B1618" t="str">
            <v>F1B015044</v>
          </cell>
          <cell r="C1618" t="str">
            <v>Lalu Rizal Saputra Junistiawan</v>
          </cell>
          <cell r="D1618" t="str">
            <v>Teknik Telekomunikasi</v>
          </cell>
          <cell r="E1618" t="str">
            <v>Bulkis Kanata, ST., MT.</v>
          </cell>
        </row>
        <row r="1619">
          <cell r="B1619" t="str">
            <v>F1B015045</v>
          </cell>
          <cell r="C1619" t="str">
            <v>Laskar Wathoni Prabowo</v>
          </cell>
          <cell r="D1619" t="str">
            <v>-</v>
          </cell>
          <cell r="E1619" t="str">
            <v>Dr. rer.nat. Teti Zubaidah, ST., MT.</v>
          </cell>
        </row>
        <row r="1620">
          <cell r="B1620" t="str">
            <v>F1B015046</v>
          </cell>
          <cell r="C1620" t="str">
            <v>Lukman Parhan</v>
          </cell>
          <cell r="D1620" t="str">
            <v>Teknik Sistem Tenaga</v>
          </cell>
          <cell r="E1620" t="str">
            <v>Abdul Natsir, ST., MT.</v>
          </cell>
        </row>
        <row r="1621">
          <cell r="B1621" t="str">
            <v>F1B015047</v>
          </cell>
          <cell r="C1621" t="str">
            <v>M. Khaerul Anwar</v>
          </cell>
          <cell r="D1621" t="str">
            <v>Teknik Telekomunikasi</v>
          </cell>
          <cell r="E1621" t="str">
            <v>Djul Fikry Budiman, ST., MT.</v>
          </cell>
        </row>
        <row r="1622">
          <cell r="B1622" t="str">
            <v>F1B015048</v>
          </cell>
          <cell r="C1622" t="str">
            <v>M. Yusuf Yahya</v>
          </cell>
          <cell r="D1622" t="str">
            <v>Teknik Informatika &amp; Komputer</v>
          </cell>
          <cell r="E1622" t="str">
            <v>L. A. Syamsul Irfan Akbar, ST., M.Eng.</v>
          </cell>
        </row>
        <row r="1623">
          <cell r="B1623" t="str">
            <v>F1B015049</v>
          </cell>
          <cell r="C1623" t="str">
            <v>M. Fauzan Alfargani</v>
          </cell>
          <cell r="D1623" t="str">
            <v>Teknik Telekomunikasi</v>
          </cell>
          <cell r="E1623" t="str">
            <v>Suthami Ariessaputra, ST., M.Eng.</v>
          </cell>
        </row>
        <row r="1624">
          <cell r="B1624" t="str">
            <v>F1B015050</v>
          </cell>
          <cell r="C1624" t="str">
            <v>Mahiga Suhita Kusuma Wardhani</v>
          </cell>
          <cell r="D1624" t="str">
            <v>Teknik Sistem Tenaga</v>
          </cell>
          <cell r="E1624" t="str">
            <v>Dr. rer.nat. Teti Zubaidah, ST., MT.</v>
          </cell>
        </row>
        <row r="1625">
          <cell r="B1625" t="str">
            <v>F1B015051</v>
          </cell>
          <cell r="C1625" t="str">
            <v>Meti Puspa Syabani</v>
          </cell>
          <cell r="D1625" t="str">
            <v>Teknik Sistem Tenaga</v>
          </cell>
          <cell r="E1625" t="str">
            <v>I Made Ari Nrartha, ST., MT.</v>
          </cell>
        </row>
        <row r="1626">
          <cell r="B1626" t="str">
            <v>F1B015052</v>
          </cell>
          <cell r="C1626" t="str">
            <v>Moh. Iqbal Hakim</v>
          </cell>
          <cell r="D1626" t="str">
            <v>Teknik Elektronika &amp; Digital</v>
          </cell>
          <cell r="E1626" t="str">
            <v>Muhamad Irwan. ST., MT.</v>
          </cell>
        </row>
        <row r="1627">
          <cell r="B1627" t="str">
            <v>F1B015053</v>
          </cell>
          <cell r="C1627" t="str">
            <v>Mohamad Husnul Haris</v>
          </cell>
          <cell r="D1627" t="str">
            <v>Teknik Elektronika &amp; Digital</v>
          </cell>
          <cell r="E1627" t="str">
            <v>Muhamad Irwan. ST., MT.</v>
          </cell>
        </row>
        <row r="1628">
          <cell r="B1628" t="str">
            <v>F1B015054</v>
          </cell>
          <cell r="C1628" t="str">
            <v>Mohamad Suprayadi</v>
          </cell>
          <cell r="D1628" t="str">
            <v>-</v>
          </cell>
          <cell r="E1628" t="str">
            <v>Dr. I Made Ginarsa, ST., MT.</v>
          </cell>
        </row>
        <row r="1629">
          <cell r="B1629" t="str">
            <v>F1B015055</v>
          </cell>
          <cell r="C1629" t="str">
            <v>Muh. Aghung Trisna Wiyadhi</v>
          </cell>
          <cell r="D1629" t="str">
            <v>Teknik Sistem Tenaga</v>
          </cell>
          <cell r="E1629" t="str">
            <v>Dr. I Made Ginarsa, ST., MT.</v>
          </cell>
        </row>
        <row r="1630">
          <cell r="B1630" t="str">
            <v>F1B015056</v>
          </cell>
          <cell r="C1630" t="str">
            <v>Muhamad Hasbi Berlian</v>
          </cell>
          <cell r="D1630" t="str">
            <v>-</v>
          </cell>
          <cell r="E1630" t="str">
            <v>Budi Darmawan, ST., M.Eng.</v>
          </cell>
        </row>
        <row r="1631">
          <cell r="B1631" t="str">
            <v>F1B015057</v>
          </cell>
          <cell r="C1631" t="str">
            <v>Muhamad Rama Adipitra</v>
          </cell>
          <cell r="D1631" t="str">
            <v>Teknik Elektronika &amp; Digital</v>
          </cell>
          <cell r="E1631" t="str">
            <v>Budi Darmawan, ST., M.Eng.</v>
          </cell>
        </row>
        <row r="1632">
          <cell r="B1632" t="str">
            <v>F1B015058</v>
          </cell>
          <cell r="C1632" t="str">
            <v>Muhammad Adam A. N.</v>
          </cell>
          <cell r="D1632" t="str">
            <v>Teknik Elektronika &amp; Digital</v>
          </cell>
          <cell r="E1632" t="str">
            <v>Budi Darmawan, ST., M.Eng.</v>
          </cell>
        </row>
        <row r="1633">
          <cell r="B1633" t="str">
            <v>F1B015059</v>
          </cell>
          <cell r="C1633" t="str">
            <v>Muhammad Afrizal Ghifari Rasyda</v>
          </cell>
          <cell r="D1633" t="str">
            <v>Teknik Telekomunikasi</v>
          </cell>
          <cell r="E1633" t="str">
            <v>Cahyo Mustiko O.M., ST., M.Sc., Ph.D.</v>
          </cell>
        </row>
        <row r="1634">
          <cell r="B1634" t="str">
            <v>F1B015060</v>
          </cell>
          <cell r="C1634" t="str">
            <v>Muhammad Agam Maulana</v>
          </cell>
          <cell r="D1634" t="str">
            <v>Teknik Informatika &amp; Komputer</v>
          </cell>
          <cell r="E1634" t="str">
            <v>Giri Wahyu Wiriasto, ST., MT.</v>
          </cell>
        </row>
        <row r="1635">
          <cell r="B1635" t="str">
            <v>F1B015061</v>
          </cell>
          <cell r="C1635" t="str">
            <v>Muhammad Alfiyan Chairi Hakim</v>
          </cell>
          <cell r="D1635" t="str">
            <v>-</v>
          </cell>
          <cell r="E1635" t="str">
            <v>Sabar Nababan, ST., MT.</v>
          </cell>
        </row>
        <row r="1636">
          <cell r="B1636" t="str">
            <v>F1B015062</v>
          </cell>
          <cell r="C1636" t="str">
            <v>Muhammad Amri Akbar</v>
          </cell>
          <cell r="D1636" t="str">
            <v>Teknik Telekomunikasi</v>
          </cell>
          <cell r="E1636" t="str">
            <v>Muhamad Syamsu Iqbal, ST., MT., Ph.D.</v>
          </cell>
        </row>
        <row r="1637">
          <cell r="B1637" t="str">
            <v>F1B015063</v>
          </cell>
          <cell r="C1637" t="str">
            <v>Muhammad Fajar Alghiffari</v>
          </cell>
          <cell r="D1637" t="str">
            <v>Teknik Sistem Tenaga</v>
          </cell>
          <cell r="E1637" t="str">
            <v>Supriono, ST., MT.</v>
          </cell>
        </row>
        <row r="1638">
          <cell r="B1638" t="str">
            <v>F1B015064</v>
          </cell>
          <cell r="C1638" t="str">
            <v>Muhammad Fajri</v>
          </cell>
          <cell r="D1638" t="str">
            <v>Teknik Telekomunikasi</v>
          </cell>
          <cell r="E1638" t="str">
            <v>Muhamad Syamsu Iqbal, ST., MT., Ph.D.</v>
          </cell>
        </row>
        <row r="1639">
          <cell r="B1639" t="str">
            <v>F1B015065</v>
          </cell>
          <cell r="C1639" t="str">
            <v>Muhammad Juaeni</v>
          </cell>
          <cell r="D1639" t="str">
            <v>Teknik Elektronika &amp; Digital</v>
          </cell>
          <cell r="E1639" t="str">
            <v>Budi Darmawan, ST., M.Eng.</v>
          </cell>
        </row>
        <row r="1640">
          <cell r="B1640" t="str">
            <v>F1B015066</v>
          </cell>
          <cell r="C1640" t="str">
            <v>Muhammad Setiawan</v>
          </cell>
          <cell r="D1640" t="str">
            <v>-</v>
          </cell>
          <cell r="E1640" t="str">
            <v>Budi Darmawan, ST., M.Eng.</v>
          </cell>
        </row>
        <row r="1641">
          <cell r="B1641" t="str">
            <v>F1B015067</v>
          </cell>
          <cell r="C1641" t="str">
            <v>Muhammad Suyudi Wahyu Sinangga</v>
          </cell>
          <cell r="D1641" t="str">
            <v>-</v>
          </cell>
          <cell r="E1641" t="str">
            <v>Muhamad Irwan. ST., MT.</v>
          </cell>
        </row>
        <row r="1642">
          <cell r="B1642" t="str">
            <v>F1B015068</v>
          </cell>
          <cell r="C1642" t="str">
            <v>Muhtadin Akbar</v>
          </cell>
          <cell r="D1642" t="str">
            <v>Teknik Telekomunikasi</v>
          </cell>
          <cell r="E1642" t="str">
            <v>Djul Fikry Budiman, ST., MT.</v>
          </cell>
        </row>
        <row r="1643">
          <cell r="B1643" t="str">
            <v>F1B015069</v>
          </cell>
          <cell r="C1643" t="str">
            <v>Ni Made Anggraeni</v>
          </cell>
          <cell r="D1643" t="str">
            <v>Teknik Sistem Tenaga</v>
          </cell>
          <cell r="E1643" t="str">
            <v>Sabar Nababan, ST., MT.</v>
          </cell>
        </row>
        <row r="1644">
          <cell r="B1644" t="str">
            <v>F1B015070</v>
          </cell>
          <cell r="C1644" t="str">
            <v>Nila Yustina Triani</v>
          </cell>
          <cell r="D1644" t="str">
            <v>-</v>
          </cell>
          <cell r="E1644" t="str">
            <v>L. A. Syamsul Irfan Akbar, ST., M.Eng.</v>
          </cell>
        </row>
        <row r="1645">
          <cell r="B1645" t="str">
            <v>F1B015071</v>
          </cell>
          <cell r="C1645" t="str">
            <v>Nora Intan Huswari</v>
          </cell>
          <cell r="D1645" t="str">
            <v>Teknik Sistem Tenaga</v>
          </cell>
          <cell r="E1645" t="str">
            <v>Supriyatna, ST., MT.</v>
          </cell>
        </row>
        <row r="1646">
          <cell r="B1646" t="str">
            <v>F1B015072</v>
          </cell>
          <cell r="C1646" t="str">
            <v>Noviana</v>
          </cell>
          <cell r="D1646" t="str">
            <v>-</v>
          </cell>
          <cell r="E1646" t="str">
            <v>Budi Darmawan, ST., M.Eng.</v>
          </cell>
        </row>
        <row r="1647">
          <cell r="B1647" t="str">
            <v>F1B015073</v>
          </cell>
          <cell r="C1647" t="str">
            <v>Pikri Hidayat</v>
          </cell>
          <cell r="D1647" t="str">
            <v>Teknik Sistem Tenaga</v>
          </cell>
          <cell r="E1647" t="str">
            <v>Supriyatna, ST., MT.</v>
          </cell>
        </row>
        <row r="1648">
          <cell r="B1648" t="str">
            <v>F1B015074</v>
          </cell>
          <cell r="C1648" t="str">
            <v>Pramono</v>
          </cell>
          <cell r="D1648" t="str">
            <v>Teknik Sistem Tenaga</v>
          </cell>
          <cell r="E1648" t="str">
            <v>Rosmaliati, ST., MT.</v>
          </cell>
        </row>
        <row r="1649">
          <cell r="B1649" t="str">
            <v>F1B015075</v>
          </cell>
          <cell r="C1649" t="str">
            <v>Prasetyo</v>
          </cell>
          <cell r="D1649" t="str">
            <v>Teknik Sistem Tenaga</v>
          </cell>
          <cell r="E1649" t="str">
            <v>I Nyoman Wahyu S., ST., M.Sc., Ph.D.</v>
          </cell>
        </row>
        <row r="1650">
          <cell r="B1650" t="str">
            <v>F1B015076</v>
          </cell>
          <cell r="C1650" t="str">
            <v>Rahmad Zainul Hidayat</v>
          </cell>
          <cell r="D1650" t="str">
            <v>Teknik Informatika &amp; Komputer</v>
          </cell>
          <cell r="E1650" t="str">
            <v>Giri Wahyu Wiriasto, ST., MT.</v>
          </cell>
        </row>
        <row r="1651">
          <cell r="B1651" t="str">
            <v>F1B015077</v>
          </cell>
          <cell r="C1651" t="str">
            <v>Rahman Hidayat</v>
          </cell>
          <cell r="D1651" t="str">
            <v>Teknik Sistem Tenaga</v>
          </cell>
          <cell r="E1651" t="str">
            <v>Ida Bagus Fery Citarsa, ST., MT.</v>
          </cell>
        </row>
        <row r="1652">
          <cell r="B1652" t="str">
            <v>F1B015078</v>
          </cell>
          <cell r="C1652" t="str">
            <v>Rahmat Ramadhan</v>
          </cell>
          <cell r="D1652" t="str">
            <v>Teknik Elektronika &amp; Digital</v>
          </cell>
          <cell r="E1652" t="str">
            <v>Budi Darmawan, ST., M.Eng.</v>
          </cell>
        </row>
        <row r="1653">
          <cell r="B1653" t="str">
            <v>F1B015079</v>
          </cell>
          <cell r="C1653" t="str">
            <v>Ramadan Wibi Surya Aji</v>
          </cell>
          <cell r="D1653" t="str">
            <v>Teknik Informatika &amp; Komputer</v>
          </cell>
          <cell r="E1653" t="str">
            <v>Dr. Misbahuddin, ST., MT.</v>
          </cell>
        </row>
        <row r="1654">
          <cell r="B1654" t="str">
            <v>F1B015080</v>
          </cell>
          <cell r="C1654" t="str">
            <v>Ramdayanti</v>
          </cell>
          <cell r="D1654" t="str">
            <v>Teknik Telekomunikasi</v>
          </cell>
          <cell r="E1654" t="str">
            <v>Abdullah Zainuddin, ST., MT.</v>
          </cell>
        </row>
        <row r="1655">
          <cell r="B1655" t="str">
            <v>F1B015081</v>
          </cell>
          <cell r="C1655" t="str">
            <v>Reta Arsita</v>
          </cell>
          <cell r="D1655" t="str">
            <v>Teknik Sistem Tenaga</v>
          </cell>
          <cell r="E1655" t="str">
            <v>Dr. rer.nat. Teti Zubaidah, ST., MT.</v>
          </cell>
        </row>
        <row r="1656">
          <cell r="B1656" t="str">
            <v>F1B015082</v>
          </cell>
          <cell r="C1656" t="str">
            <v>Rijalul Hidayat</v>
          </cell>
          <cell r="D1656" t="str">
            <v>Teknik Sistem Tenaga</v>
          </cell>
          <cell r="E1656" t="str">
            <v>I Made Ari Nrartha, ST., MT.</v>
          </cell>
        </row>
        <row r="1657">
          <cell r="B1657" t="str">
            <v>F1B015083</v>
          </cell>
          <cell r="C1657" t="str">
            <v>Rizqi Dwi Cahyo Utomo</v>
          </cell>
          <cell r="D1657" t="str">
            <v>Teknik Telekomunikasi</v>
          </cell>
          <cell r="E1657" t="str">
            <v>Muhamad Syamsu Iqbal, ST., MT., Ph.D.</v>
          </cell>
        </row>
        <row r="1658">
          <cell r="B1658" t="str">
            <v>F1B015084</v>
          </cell>
          <cell r="C1658" t="str">
            <v>Satrya Bhayangkara Poetra</v>
          </cell>
          <cell r="D1658" t="str">
            <v>Teknik Sistem Tenaga</v>
          </cell>
          <cell r="E1658" t="str">
            <v>Sabar Nababan, ST., MT.</v>
          </cell>
        </row>
        <row r="1659">
          <cell r="B1659" t="str">
            <v>F1B015085</v>
          </cell>
          <cell r="C1659" t="str">
            <v>Sri Kurniawati</v>
          </cell>
          <cell r="D1659" t="str">
            <v>Teknik Elektronika &amp; Digital</v>
          </cell>
          <cell r="E1659" t="str">
            <v>A. Sjamsjiar Rachman, ST., MT.</v>
          </cell>
        </row>
        <row r="1660">
          <cell r="B1660" t="str">
            <v>F1B015086</v>
          </cell>
          <cell r="C1660" t="str">
            <v>Surya Darma</v>
          </cell>
          <cell r="D1660" t="str">
            <v>Teknik Sistem Tenaga</v>
          </cell>
          <cell r="E1660" t="str">
            <v>Sabar Nababan, ST., MT.</v>
          </cell>
        </row>
        <row r="1661">
          <cell r="B1661" t="str">
            <v>F1B015087</v>
          </cell>
          <cell r="C1661" t="str">
            <v>Taufik</v>
          </cell>
          <cell r="D1661" t="str">
            <v>Teknik Sistem Tenaga</v>
          </cell>
          <cell r="E1661" t="str">
            <v>Sabar Nababan, ST., MT.</v>
          </cell>
        </row>
        <row r="1662">
          <cell r="B1662" t="str">
            <v>F1B015088</v>
          </cell>
          <cell r="C1662" t="str">
            <v>Varra Silvia Adinda</v>
          </cell>
          <cell r="D1662" t="str">
            <v>Teknik Informatika &amp; Komputer</v>
          </cell>
          <cell r="E1662" t="str">
            <v>Dr. Misbahuddin, ST., MT.</v>
          </cell>
        </row>
        <row r="1663">
          <cell r="B1663" t="str">
            <v>F1B015089</v>
          </cell>
          <cell r="C1663" t="str">
            <v>Wahyuni Rahimatullah</v>
          </cell>
          <cell r="D1663" t="str">
            <v>Teknik Elektronika &amp; Digital</v>
          </cell>
          <cell r="E1663" t="str">
            <v>I Made Budi Suksmadana, ST., MT.</v>
          </cell>
        </row>
        <row r="1664">
          <cell r="B1664" t="str">
            <v>F1B015090</v>
          </cell>
          <cell r="C1664" t="str">
            <v>Yani Sasumbar</v>
          </cell>
          <cell r="D1664" t="str">
            <v>-</v>
          </cell>
          <cell r="E1664" t="str">
            <v>A. Sjamsjiar Rachman, ST., MT.</v>
          </cell>
        </row>
        <row r="1665">
          <cell r="B1665" t="str">
            <v>F1B015091</v>
          </cell>
          <cell r="C1665" t="str">
            <v>Yanuar Rizki Wulang G</v>
          </cell>
          <cell r="D1665" t="str">
            <v>-</v>
          </cell>
          <cell r="E1665" t="str">
            <v>A. Sjamsjiar Rachman, ST., MT.</v>
          </cell>
        </row>
        <row r="1666">
          <cell r="B1666" t="str">
            <v>F1B015092</v>
          </cell>
          <cell r="C1666" t="str">
            <v>Zul Afrianto</v>
          </cell>
          <cell r="D1666" t="str">
            <v>Teknik Telekomunikasi</v>
          </cell>
          <cell r="E1666" t="str">
            <v>Djul Fikry Budiman, ST., MT.</v>
          </cell>
        </row>
        <row r="1667">
          <cell r="B1667" t="str">
            <v>F1B115001</v>
          </cell>
          <cell r="C1667" t="str">
            <v>Ade Media Taruna</v>
          </cell>
          <cell r="D1667" t="str">
            <v>-</v>
          </cell>
          <cell r="E1667" t="str">
            <v>Ni Made Seniari, ST., MT.</v>
          </cell>
        </row>
        <row r="1668">
          <cell r="B1668" t="str">
            <v>F1B115002</v>
          </cell>
          <cell r="C1668" t="str">
            <v>Agus Supriadi</v>
          </cell>
          <cell r="D1668" t="str">
            <v>Teknik Sistem Tenaga</v>
          </cell>
          <cell r="E1668" t="str">
            <v>Ni Made Seniari, ST., MT.</v>
          </cell>
        </row>
        <row r="1669">
          <cell r="B1669" t="str">
            <v>F1B115003</v>
          </cell>
          <cell r="C1669" t="str">
            <v>Aji Bayu Samudra Alim</v>
          </cell>
          <cell r="D1669" t="str">
            <v>-</v>
          </cell>
          <cell r="E1669" t="str">
            <v>I Ketut Wiryajati, ST., MT.</v>
          </cell>
        </row>
        <row r="1670">
          <cell r="B1670" t="str">
            <v>F1B115004</v>
          </cell>
          <cell r="C1670" t="str">
            <v>Andzar Qinthara</v>
          </cell>
          <cell r="D1670" t="str">
            <v>Teknik Informatika &amp; Komputer</v>
          </cell>
          <cell r="E1670" t="str">
            <v>Dr. Misbahuddin, ST., MT.</v>
          </cell>
        </row>
        <row r="1671">
          <cell r="B1671" t="str">
            <v>F1B115005</v>
          </cell>
          <cell r="C1671" t="str">
            <v>Anwar Sapi'I</v>
          </cell>
          <cell r="D1671" t="str">
            <v>Teknik Informatika &amp; Komputer</v>
          </cell>
          <cell r="E1671" t="str">
            <v>Dr. Misbahuddin, ST., MT.</v>
          </cell>
        </row>
        <row r="1672">
          <cell r="B1672" t="str">
            <v>F1B115006</v>
          </cell>
          <cell r="C1672" t="str">
            <v>Bagas Akbar Aznurinto</v>
          </cell>
          <cell r="D1672" t="str">
            <v>Teknik Informatika &amp; Komputer</v>
          </cell>
          <cell r="E1672" t="str">
            <v>Dr. Misbahuddin, ST., MT.</v>
          </cell>
        </row>
        <row r="1673">
          <cell r="B1673" t="str">
            <v>F1B115007</v>
          </cell>
          <cell r="C1673" t="str">
            <v>Baihaki</v>
          </cell>
          <cell r="D1673" t="str">
            <v>Teknik Informatika &amp; Komputer</v>
          </cell>
          <cell r="E1673" t="str">
            <v>Sayidiman, ST., M.Eng</v>
          </cell>
        </row>
        <row r="1674">
          <cell r="B1674" t="str">
            <v>F1B115008</v>
          </cell>
          <cell r="C1674" t="str">
            <v>Esi Birahmatihi</v>
          </cell>
          <cell r="D1674" t="str">
            <v>Teknik Sistem Tenaga</v>
          </cell>
          <cell r="E1674" t="str">
            <v>Supriyatna, ST., MT.</v>
          </cell>
        </row>
        <row r="1675">
          <cell r="B1675" t="str">
            <v>F1B115009</v>
          </cell>
          <cell r="C1675" t="str">
            <v>Fadilah Kurniati</v>
          </cell>
          <cell r="D1675" t="str">
            <v>Teknik Sistem Tenaga</v>
          </cell>
          <cell r="E1675" t="str">
            <v>Sultan, ST., MT.</v>
          </cell>
        </row>
        <row r="1676">
          <cell r="B1676" t="str">
            <v>F1B115010</v>
          </cell>
          <cell r="C1676" t="str">
            <v>Fahri Kusumahardi</v>
          </cell>
          <cell r="D1676" t="str">
            <v>-</v>
          </cell>
          <cell r="E1676" t="str">
            <v>Agung Budi Muljono, ST., MT.</v>
          </cell>
        </row>
        <row r="1677">
          <cell r="B1677" t="str">
            <v>F1B115011</v>
          </cell>
          <cell r="C1677" t="str">
            <v>Fikran Wahyudi</v>
          </cell>
          <cell r="D1677" t="str">
            <v>-</v>
          </cell>
          <cell r="E1677" t="str">
            <v>Abdul Natsir, ST., MT.</v>
          </cell>
        </row>
        <row r="1678">
          <cell r="B1678" t="str">
            <v>F1B115012</v>
          </cell>
          <cell r="C1678" t="str">
            <v>Harza Wisnu Saputra</v>
          </cell>
          <cell r="D1678" t="str">
            <v>Teknik Informatika &amp; Komputer</v>
          </cell>
          <cell r="E1678" t="str">
            <v>Dwi Ratnasari. S.Kom., MT.</v>
          </cell>
        </row>
        <row r="1679">
          <cell r="B1679" t="str">
            <v>F1B115013</v>
          </cell>
          <cell r="C1679" t="str">
            <v>Heru Wilukman Hakim</v>
          </cell>
          <cell r="D1679" t="str">
            <v>Teknik Sistem Tenaga</v>
          </cell>
          <cell r="E1679" t="str">
            <v>I Nyoman Wahyu S., ST., M.Sc., Ph.D.</v>
          </cell>
        </row>
        <row r="1680">
          <cell r="B1680" t="str">
            <v>F1B115014</v>
          </cell>
          <cell r="C1680" t="str">
            <v>Ilhamuddin</v>
          </cell>
          <cell r="D1680" t="str">
            <v>Teknik Informatika &amp; Komputer</v>
          </cell>
          <cell r="E1680" t="str">
            <v>Dwi Ratnasari. S.Kom., MT.</v>
          </cell>
        </row>
        <row r="1681">
          <cell r="B1681" t="str">
            <v>F1B115015</v>
          </cell>
          <cell r="C1681" t="str">
            <v>Ilman Hidayat</v>
          </cell>
          <cell r="D1681" t="str">
            <v>Teknik Informatika &amp; Komputer</v>
          </cell>
          <cell r="E1681" t="str">
            <v>L. A. Syamsul Irfan Akbar, ST., M.Eng.</v>
          </cell>
        </row>
        <row r="1682">
          <cell r="B1682" t="str">
            <v>F1B115016</v>
          </cell>
          <cell r="C1682" t="str">
            <v>Imam Syuhada</v>
          </cell>
          <cell r="D1682" t="str">
            <v>Teknik Informatika &amp; Komputer</v>
          </cell>
          <cell r="E1682" t="str">
            <v>L. A. Syamsul Irfan Akbar, ST., M.Eng.</v>
          </cell>
        </row>
        <row r="1683">
          <cell r="B1683" t="str">
            <v>F1B115017</v>
          </cell>
          <cell r="C1683" t="str">
            <v>Izma Jayadi</v>
          </cell>
          <cell r="D1683" t="str">
            <v>-</v>
          </cell>
          <cell r="E1683" t="str">
            <v>I Made Ari Nrartha, ST., MT.</v>
          </cell>
        </row>
        <row r="1684">
          <cell r="B1684" t="str">
            <v>F1B115018</v>
          </cell>
          <cell r="C1684" t="str">
            <v>Januarman Maulana Putra</v>
          </cell>
          <cell r="D1684" t="str">
            <v>Teknik Informatika &amp; Komputer</v>
          </cell>
          <cell r="E1684" t="str">
            <v>L. A. Syamsul Irfan Akbar, ST., M.Eng.</v>
          </cell>
        </row>
        <row r="1685">
          <cell r="B1685" t="str">
            <v>F1B115019</v>
          </cell>
          <cell r="C1685" t="str">
            <v>Jumriati</v>
          </cell>
          <cell r="D1685" t="str">
            <v>Teknik Telekomunikasi</v>
          </cell>
          <cell r="E1685" t="str">
            <v>Ida Bagus Fery Citarsa, ST., MT.</v>
          </cell>
        </row>
        <row r="1686">
          <cell r="B1686" t="str">
            <v>F1B115020</v>
          </cell>
          <cell r="C1686" t="str">
            <v>Khairil Sudarmanto</v>
          </cell>
          <cell r="D1686" t="str">
            <v>Teknik Informatika &amp; Komputer</v>
          </cell>
          <cell r="E1686" t="str">
            <v>Giri Wahyu Wiriasto, ST., MT.</v>
          </cell>
        </row>
        <row r="1687">
          <cell r="B1687" t="str">
            <v>F1B115021</v>
          </cell>
          <cell r="C1687" t="str">
            <v>Lalu Triawanri Novianung</v>
          </cell>
          <cell r="D1687" t="str">
            <v>Teknik Informatika &amp; Komputer</v>
          </cell>
          <cell r="E1687" t="str">
            <v>Giri Wahyu Wiriasto, ST., MT.</v>
          </cell>
        </row>
        <row r="1688">
          <cell r="B1688" t="str">
            <v>F1B115022</v>
          </cell>
          <cell r="C1688" t="str">
            <v>Lazarina Mariana</v>
          </cell>
          <cell r="D1688" t="str">
            <v>Teknik Sistem Tenaga</v>
          </cell>
          <cell r="E1688" t="str">
            <v>Agung Budi Muljono, ST., MT.</v>
          </cell>
        </row>
        <row r="1689">
          <cell r="B1689" t="str">
            <v>F1B115023</v>
          </cell>
          <cell r="C1689" t="str">
            <v>M. Habibillah</v>
          </cell>
          <cell r="D1689" t="str">
            <v>Teknik Informatika &amp; Komputer</v>
          </cell>
          <cell r="E1689" t="str">
            <v>Giri Wahyu Wiriasto, ST., MT.</v>
          </cell>
        </row>
        <row r="1690">
          <cell r="B1690" t="str">
            <v>F1B115024</v>
          </cell>
          <cell r="C1690" t="str">
            <v>M. Zahdan B.K</v>
          </cell>
          <cell r="D1690" t="str">
            <v>-</v>
          </cell>
          <cell r="E1690" t="str">
            <v>L. A. Syamsul Irfan Akbar, ST., M.Eng.</v>
          </cell>
        </row>
        <row r="1691">
          <cell r="B1691" t="str">
            <v>F1B115025</v>
          </cell>
          <cell r="C1691" t="str">
            <v>Merry Michellina</v>
          </cell>
          <cell r="D1691" t="str">
            <v>Teknik Sistem Tenaga</v>
          </cell>
          <cell r="E1691" t="str">
            <v>Abdul Natsir, ST., MT.</v>
          </cell>
        </row>
        <row r="1692">
          <cell r="B1692" t="str">
            <v>F1B115026</v>
          </cell>
          <cell r="C1692" t="str">
            <v>Muchammad Bagir</v>
          </cell>
          <cell r="D1692" t="str">
            <v>Teknik Sistem Tenaga</v>
          </cell>
          <cell r="E1692" t="str">
            <v>Dr. rer.nat. Teti Zubaidah, ST., MT.</v>
          </cell>
        </row>
        <row r="1693">
          <cell r="B1693" t="str">
            <v>F1B115027</v>
          </cell>
          <cell r="C1693" t="str">
            <v>Muhamad Nudisantana Riswandi</v>
          </cell>
          <cell r="D1693" t="str">
            <v>Teknik Sistem Tenaga</v>
          </cell>
          <cell r="E1693" t="str">
            <v>I Made Ari Nrartha, ST., MT.</v>
          </cell>
        </row>
        <row r="1694">
          <cell r="B1694" t="str">
            <v>F1B115028</v>
          </cell>
          <cell r="C1694" t="str">
            <v>Muhamad Rivan Riyandi</v>
          </cell>
          <cell r="D1694" t="str">
            <v>-</v>
          </cell>
          <cell r="E1694" t="str">
            <v>A. Sjamsjiar Rachman, ST., MT.</v>
          </cell>
        </row>
        <row r="1695">
          <cell r="B1695" t="str">
            <v>F1B115029</v>
          </cell>
          <cell r="C1695" t="str">
            <v>Muhamat Taufik</v>
          </cell>
          <cell r="D1695" t="str">
            <v>Teknik Informatika &amp; Komputer</v>
          </cell>
          <cell r="E1695" t="str">
            <v>Dwi Ratnasari. S.Kom., MT.</v>
          </cell>
        </row>
        <row r="1696">
          <cell r="B1696" t="str">
            <v>F1B115030</v>
          </cell>
          <cell r="C1696" t="str">
            <v>Muhammad Fiqril</v>
          </cell>
          <cell r="D1696" t="str">
            <v>Teknik Informatika &amp; Komputer</v>
          </cell>
          <cell r="E1696" t="str">
            <v>Dwi Ratnasari. S.Kom., MT.</v>
          </cell>
        </row>
        <row r="1697">
          <cell r="B1697" t="str">
            <v>F1B115031</v>
          </cell>
          <cell r="C1697" t="str">
            <v>Muhammad Riza Pratama S</v>
          </cell>
          <cell r="D1697" t="str">
            <v>Teknik Informatika &amp; Komputer</v>
          </cell>
          <cell r="E1697" t="str">
            <v>Dr. Misbahuddin, ST., MT.</v>
          </cell>
        </row>
        <row r="1698">
          <cell r="B1698" t="str">
            <v>F1B115032</v>
          </cell>
          <cell r="C1698" t="str">
            <v>Muhammad Rozziq Syaputra</v>
          </cell>
          <cell r="D1698" t="str">
            <v>Teknik Informatika &amp; Komputer</v>
          </cell>
          <cell r="E1698" t="str">
            <v>Dr. Misbahuddin, ST., MT.</v>
          </cell>
        </row>
        <row r="1699">
          <cell r="B1699" t="str">
            <v>F1B115033</v>
          </cell>
          <cell r="C1699" t="str">
            <v>Muhammad Zikryawan Fikri Wahid</v>
          </cell>
          <cell r="D1699" t="str">
            <v>-</v>
          </cell>
          <cell r="E1699" t="str">
            <v>Ni Made Seniari, ST., MT.</v>
          </cell>
        </row>
        <row r="1700">
          <cell r="B1700" t="str">
            <v>F1B115034</v>
          </cell>
          <cell r="C1700" t="str">
            <v>Naufal Atsauri</v>
          </cell>
          <cell r="D1700" t="str">
            <v>Teknik Sistem Tenaga</v>
          </cell>
          <cell r="E1700" t="str">
            <v>Dr. I Made Ginarsa, ST., MT.</v>
          </cell>
        </row>
        <row r="1701">
          <cell r="B1701" t="str">
            <v>F1B115035</v>
          </cell>
          <cell r="C1701" t="str">
            <v>Rika Kariyana</v>
          </cell>
          <cell r="D1701" t="str">
            <v>-</v>
          </cell>
          <cell r="E1701" t="str">
            <v>I Ketut Wiryajati, ST., MT.</v>
          </cell>
        </row>
        <row r="1702">
          <cell r="B1702" t="str">
            <v>F1B115036</v>
          </cell>
          <cell r="C1702" t="str">
            <v>Rima Silviana</v>
          </cell>
          <cell r="D1702" t="str">
            <v>-</v>
          </cell>
          <cell r="E1702" t="str">
            <v>Syafaruddin Ch., ST., MT.</v>
          </cell>
        </row>
        <row r="1703">
          <cell r="B1703" t="str">
            <v>F1B115037</v>
          </cell>
          <cell r="C1703" t="str">
            <v>Robi Yusrilma Hadi</v>
          </cell>
          <cell r="D1703" t="str">
            <v>-</v>
          </cell>
          <cell r="E1703" t="str">
            <v>Sultan, ST., MT.</v>
          </cell>
        </row>
        <row r="1704">
          <cell r="B1704" t="str">
            <v>F1B115038</v>
          </cell>
          <cell r="C1704" t="str">
            <v>Salsabilla</v>
          </cell>
          <cell r="D1704" t="str">
            <v>-</v>
          </cell>
          <cell r="E1704" t="str">
            <v>Sudi M. Al Sasongko, ST., MT.</v>
          </cell>
        </row>
        <row r="1705">
          <cell r="B1705" t="str">
            <v>F1B115039</v>
          </cell>
          <cell r="C1705" t="str">
            <v>Shadiqul Aminurrahman</v>
          </cell>
          <cell r="D1705" t="str">
            <v>-</v>
          </cell>
          <cell r="E1705" t="str">
            <v>I Nyoman Wahyu S., ST., M.Sc., Ph.D.</v>
          </cell>
        </row>
        <row r="1706">
          <cell r="B1706" t="str">
            <v>F1B115040</v>
          </cell>
          <cell r="C1706" t="str">
            <v>Subhan Hadi</v>
          </cell>
          <cell r="D1706" t="str">
            <v>-</v>
          </cell>
          <cell r="E1706" t="str">
            <v>Dr. Ida Ayu Sri Adnyani, ST., MErg.</v>
          </cell>
        </row>
        <row r="1707">
          <cell r="B1707" t="str">
            <v>F1B115041</v>
          </cell>
          <cell r="C1707" t="str">
            <v>Sulhan Khaerudin</v>
          </cell>
          <cell r="D1707" t="str">
            <v>-</v>
          </cell>
          <cell r="E1707" t="str">
            <v>Ida Bagus Fery Citarsa, ST., MT.</v>
          </cell>
        </row>
        <row r="1708">
          <cell r="B1708" t="str">
            <v>F1B115042</v>
          </cell>
          <cell r="C1708" t="str">
            <v>Tommy Agus Gunawan</v>
          </cell>
          <cell r="D1708" t="str">
            <v>-</v>
          </cell>
          <cell r="E1708" t="str">
            <v>Agung Budi Muljono, ST., MT.</v>
          </cell>
        </row>
        <row r="1709">
          <cell r="B1709" t="str">
            <v>F1B115043</v>
          </cell>
          <cell r="C1709" t="str">
            <v>Trisna Taruna</v>
          </cell>
          <cell r="D1709" t="str">
            <v>-</v>
          </cell>
          <cell r="E1709" t="str">
            <v>Abdul Natsir, ST., MT.</v>
          </cell>
        </row>
        <row r="1710">
          <cell r="B1710" t="str">
            <v>F1B115044</v>
          </cell>
          <cell r="C1710" t="str">
            <v>Wulan Yuniarti</v>
          </cell>
          <cell r="D1710" t="str">
            <v>-</v>
          </cell>
          <cell r="E1710" t="str">
            <v>Abdullah Zainuddin, ST., MT.</v>
          </cell>
        </row>
        <row r="1711">
          <cell r="B1711" t="str">
            <v>F1B016001</v>
          </cell>
          <cell r="C1711" t="str">
            <v>Achmad Gildas Thauty</v>
          </cell>
          <cell r="D1711" t="str">
            <v>Teknik Telekomunikasi</v>
          </cell>
          <cell r="E1711" t="str">
            <v>Ni Made Seniari, ST., MT.</v>
          </cell>
        </row>
        <row r="1712">
          <cell r="B1712" t="str">
            <v>F1B016002</v>
          </cell>
          <cell r="C1712" t="str">
            <v>Ade Nusa Putra Dinata</v>
          </cell>
          <cell r="D1712" t="str">
            <v>Teknik Sistem Tenaga</v>
          </cell>
          <cell r="E1712" t="str">
            <v>Ni Made Seniari, ST., MT.</v>
          </cell>
        </row>
        <row r="1713">
          <cell r="B1713" t="str">
            <v>F1B016003</v>
          </cell>
          <cell r="C1713" t="str">
            <v>Afi Sepiyandi</v>
          </cell>
          <cell r="D1713" t="str">
            <v>Teknik Sistem Tenaga</v>
          </cell>
          <cell r="E1713" t="str">
            <v>Ni Made Seniari, ST., MT.</v>
          </cell>
        </row>
        <row r="1714">
          <cell r="B1714" t="str">
            <v>F1B016004</v>
          </cell>
          <cell r="C1714" t="str">
            <v>Ahmad Efendi</v>
          </cell>
          <cell r="D1714" t="str">
            <v>Teknik Sistem Tenaga</v>
          </cell>
          <cell r="E1714" t="str">
            <v>Supriyatna, ST., MT.</v>
          </cell>
        </row>
        <row r="1715">
          <cell r="B1715" t="str">
            <v>F1B016005</v>
          </cell>
          <cell r="C1715" t="str">
            <v>Ahmad Khairul Fareza</v>
          </cell>
          <cell r="D1715" t="str">
            <v>-</v>
          </cell>
          <cell r="E1715" t="str">
            <v>Supriyatna, ST., MT.</v>
          </cell>
        </row>
        <row r="1716">
          <cell r="B1716" t="str">
            <v>F1B016006</v>
          </cell>
          <cell r="C1716" t="str">
            <v>Ahmad Muntaha</v>
          </cell>
          <cell r="D1716" t="str">
            <v>-</v>
          </cell>
          <cell r="E1716" t="str">
            <v>Supriyatna, ST., MT.</v>
          </cell>
        </row>
        <row r="1717">
          <cell r="B1717" t="str">
            <v>F1B016007</v>
          </cell>
          <cell r="C1717" t="str">
            <v>Ahmad Syamsudin Hambali</v>
          </cell>
          <cell r="D1717" t="str">
            <v>Teknik Telekomunikasi</v>
          </cell>
          <cell r="E1717" t="str">
            <v>I Ketut Wiryajati, ST., MT.</v>
          </cell>
        </row>
        <row r="1718">
          <cell r="B1718" t="str">
            <v>F1B016008</v>
          </cell>
          <cell r="C1718" t="str">
            <v>Aizul Fikri Almugni</v>
          </cell>
          <cell r="D1718" t="str">
            <v>Teknik Informatika &amp; Komputer</v>
          </cell>
          <cell r="E1718" t="str">
            <v>I Ketut Wiryajati, ST., MT.</v>
          </cell>
        </row>
        <row r="1719">
          <cell r="B1719" t="str">
            <v>F1B016009</v>
          </cell>
          <cell r="C1719" t="str">
            <v>Alfan Suffa Pramana</v>
          </cell>
          <cell r="D1719" t="str">
            <v>Teknik Informatika &amp; Komputer</v>
          </cell>
          <cell r="E1719" t="str">
            <v>I Ketut Wiryajati, ST., MT.</v>
          </cell>
        </row>
        <row r="1720">
          <cell r="B1720" t="str">
            <v>F1B016010</v>
          </cell>
          <cell r="C1720" t="str">
            <v>Alfian Romli</v>
          </cell>
          <cell r="D1720" t="str">
            <v>-</v>
          </cell>
          <cell r="E1720" t="str">
            <v>Syafaruddin Ch., ST., MT.</v>
          </cell>
        </row>
        <row r="1721">
          <cell r="B1721" t="str">
            <v>F1B016011</v>
          </cell>
          <cell r="C1721" t="str">
            <v>Alif Adi Prasetya</v>
          </cell>
          <cell r="D1721" t="str">
            <v>Teknik Informatika &amp; Komputer</v>
          </cell>
          <cell r="E1721" t="str">
            <v>Syafaruddin Ch., ST., MT.</v>
          </cell>
        </row>
        <row r="1722">
          <cell r="B1722" t="str">
            <v>F1B016012</v>
          </cell>
          <cell r="C1722" t="str">
            <v>Alparizi</v>
          </cell>
          <cell r="D1722" t="str">
            <v>Teknik Telekomunikasi</v>
          </cell>
          <cell r="E1722" t="str">
            <v>Syafaruddin Ch., ST., MT.</v>
          </cell>
        </row>
        <row r="1723">
          <cell r="B1723" t="str">
            <v>F1B016013</v>
          </cell>
          <cell r="C1723" t="str">
            <v>Andre Fikriawan</v>
          </cell>
          <cell r="D1723" t="str">
            <v>Teknik Informatika &amp; Komputer</v>
          </cell>
          <cell r="E1723" t="str">
            <v>Sultan, ST., MT.</v>
          </cell>
        </row>
        <row r="1724">
          <cell r="B1724" t="str">
            <v>F1B016014</v>
          </cell>
          <cell r="C1724" t="str">
            <v>Anindya Septy Cahyani</v>
          </cell>
          <cell r="D1724" t="str">
            <v>Teknik Telekomunikasi</v>
          </cell>
          <cell r="E1724" t="str">
            <v>Sultan, ST., MT.</v>
          </cell>
        </row>
        <row r="1725">
          <cell r="B1725" t="str">
            <v>F1B016015</v>
          </cell>
          <cell r="C1725" t="str">
            <v>Ansari Indrawan Asikin</v>
          </cell>
          <cell r="D1725" t="str">
            <v>Teknik Sistem Tenaga</v>
          </cell>
          <cell r="E1725" t="str">
            <v>Sultan, ST., MT.</v>
          </cell>
        </row>
        <row r="1726">
          <cell r="B1726" t="str">
            <v>F1B016016</v>
          </cell>
          <cell r="C1726" t="str">
            <v>Ardiansyah</v>
          </cell>
          <cell r="D1726" t="str">
            <v>Teknik Telekomunikasi</v>
          </cell>
          <cell r="E1726" t="str">
            <v>Sudi M. Al Sasongko, ST., MT.</v>
          </cell>
        </row>
        <row r="1727">
          <cell r="B1727" t="str">
            <v>F1B016017</v>
          </cell>
          <cell r="C1727" t="str">
            <v>Ari Satriadi</v>
          </cell>
          <cell r="D1727" t="str">
            <v>Teknik Elektronika &amp; Digital</v>
          </cell>
          <cell r="E1727" t="str">
            <v>Sudi M. Al Sasongko, ST., MT.</v>
          </cell>
        </row>
        <row r="1728">
          <cell r="B1728" t="str">
            <v>F1B016018</v>
          </cell>
          <cell r="C1728" t="str">
            <v>Arif Hidayat</v>
          </cell>
          <cell r="D1728" t="str">
            <v>Teknik Sistem Tenaga</v>
          </cell>
          <cell r="E1728" t="str">
            <v>Sudi M. Al Sasongko, ST., MT.</v>
          </cell>
        </row>
        <row r="1729">
          <cell r="B1729" t="str">
            <v>F1B016019</v>
          </cell>
          <cell r="C1729" t="str">
            <v>Azriansyah</v>
          </cell>
          <cell r="D1729" t="str">
            <v>-</v>
          </cell>
          <cell r="E1729" t="str">
            <v>I Nyoman Wahyu S., ST., M.Sc., Ph.D.</v>
          </cell>
        </row>
        <row r="1730">
          <cell r="B1730" t="str">
            <v>F1B016020</v>
          </cell>
          <cell r="C1730" t="str">
            <v>Dimas Akbar Juliawan</v>
          </cell>
          <cell r="D1730" t="str">
            <v>Teknik Elektronika &amp; Digital</v>
          </cell>
          <cell r="E1730" t="str">
            <v>I Nyoman Wahyu S., ST., M.Sc., Ph.D.</v>
          </cell>
        </row>
        <row r="1731">
          <cell r="B1731" t="str">
            <v>F1B016021</v>
          </cell>
          <cell r="C1731" t="str">
            <v>Dira Pratiwi</v>
          </cell>
          <cell r="D1731" t="str">
            <v>Teknik Elektronika &amp; Digital</v>
          </cell>
          <cell r="E1731" t="str">
            <v>I Nyoman Wahyu S., ST., M.Sc., Ph.D.</v>
          </cell>
        </row>
        <row r="1732">
          <cell r="B1732" t="str">
            <v>F1B016022</v>
          </cell>
          <cell r="C1732" t="str">
            <v>Dodi Seftiawan</v>
          </cell>
          <cell r="D1732" t="str">
            <v>Teknik Informatika &amp; Komputer</v>
          </cell>
          <cell r="E1732" t="str">
            <v>Cahyo Mustiko O.M., ST., M.Sc., Ph.D.</v>
          </cell>
        </row>
        <row r="1733">
          <cell r="B1733" t="str">
            <v>F1B016023</v>
          </cell>
          <cell r="C1733" t="str">
            <v>Dominik Dwi Satya</v>
          </cell>
          <cell r="D1733" t="str">
            <v>Teknik Elektronika &amp; Digital</v>
          </cell>
          <cell r="E1733" t="str">
            <v>Cahyo Mustiko O.M., ST., M.Sc., Ph.D.</v>
          </cell>
        </row>
        <row r="1734">
          <cell r="B1734" t="str">
            <v>F1B016024</v>
          </cell>
          <cell r="C1734" t="str">
            <v>Dzulhaini Asmarini Rismayani</v>
          </cell>
          <cell r="D1734" t="str">
            <v>-</v>
          </cell>
          <cell r="E1734" t="str">
            <v>Cahyo Mustiko O.M., ST., M.Sc., Ph.D.</v>
          </cell>
        </row>
        <row r="1735">
          <cell r="B1735" t="str">
            <v>F1B016025</v>
          </cell>
          <cell r="C1735" t="str">
            <v>Eggie Yayang Dewangga Rilangi</v>
          </cell>
          <cell r="D1735" t="str">
            <v>Teknik Informatika &amp; Komputer</v>
          </cell>
          <cell r="E1735" t="str">
            <v>Dr. Ida Ayu Sri Adnyani, ST., MErg.</v>
          </cell>
        </row>
        <row r="1736">
          <cell r="B1736" t="str">
            <v>F1B016026</v>
          </cell>
          <cell r="C1736" t="str">
            <v>Gilang Putra Abidin</v>
          </cell>
          <cell r="D1736" t="str">
            <v>-</v>
          </cell>
          <cell r="E1736" t="str">
            <v>Dr. Ida Ayu Sri Adnyani, ST., MErg.</v>
          </cell>
        </row>
        <row r="1737">
          <cell r="B1737" t="str">
            <v>F1B016027</v>
          </cell>
          <cell r="C1737" t="str">
            <v>Gugun Jofandi</v>
          </cell>
          <cell r="D1737" t="str">
            <v>Teknik Informatika &amp; Komputer</v>
          </cell>
          <cell r="E1737" t="str">
            <v>Dr. Ida Ayu Sri Adnyani, ST., MErg.</v>
          </cell>
        </row>
        <row r="1738">
          <cell r="B1738" t="str">
            <v>F1B016028</v>
          </cell>
          <cell r="C1738" t="str">
            <v>Guruh La'La Gibran</v>
          </cell>
          <cell r="D1738" t="str">
            <v>Teknik Informatika &amp; Komputer</v>
          </cell>
          <cell r="E1738" t="str">
            <v>Ida Bagus Fery Citarsa, ST., MT.</v>
          </cell>
        </row>
        <row r="1739">
          <cell r="B1739" t="str">
            <v>F1B016029</v>
          </cell>
          <cell r="C1739" t="str">
            <v>Hasan Basri.</v>
          </cell>
          <cell r="D1739" t="str">
            <v>-</v>
          </cell>
          <cell r="E1739" t="str">
            <v>Ida Bagus Fery Citarsa, ST., MT.</v>
          </cell>
        </row>
        <row r="1740">
          <cell r="B1740" t="str">
            <v>F1B016030</v>
          </cell>
          <cell r="C1740" t="str">
            <v>I Komang Gde Ram` Kumara</v>
          </cell>
          <cell r="D1740" t="str">
            <v>-</v>
          </cell>
          <cell r="E1740" t="str">
            <v>Ida Bagus Fery Citarsa, ST., MT.</v>
          </cell>
        </row>
        <row r="1741">
          <cell r="B1741" t="str">
            <v>F1B016031</v>
          </cell>
          <cell r="C1741" t="str">
            <v>I Made Satya Semaya Yasa</v>
          </cell>
          <cell r="D1741" t="str">
            <v>-</v>
          </cell>
          <cell r="E1741" t="str">
            <v>Agung Budi Muljono, ST., MT.</v>
          </cell>
        </row>
        <row r="1742">
          <cell r="B1742" t="str">
            <v>F1B016032</v>
          </cell>
          <cell r="C1742" t="str">
            <v>I Wayan Yoga Antara</v>
          </cell>
          <cell r="D1742" t="str">
            <v>Teknik Sistem Tenaga</v>
          </cell>
          <cell r="E1742" t="str">
            <v>Agung Budi Muljono, ST., MT.</v>
          </cell>
        </row>
        <row r="1743">
          <cell r="B1743" t="str">
            <v>F1B016033</v>
          </cell>
          <cell r="C1743" t="str">
            <v>Ibzani Ilham Sahgianto</v>
          </cell>
          <cell r="D1743" t="str">
            <v>Teknik Informatika &amp; Komputer</v>
          </cell>
          <cell r="E1743" t="str">
            <v>Agung Budi Muljono, ST., MT.</v>
          </cell>
        </row>
        <row r="1744">
          <cell r="B1744" t="str">
            <v>F1B016034</v>
          </cell>
          <cell r="C1744" t="str">
            <v>Iksanul Insan.</v>
          </cell>
          <cell r="D1744" t="str">
            <v>-</v>
          </cell>
          <cell r="E1744" t="str">
            <v>Abdul Natsir, ST., MT.</v>
          </cell>
        </row>
        <row r="1745">
          <cell r="B1745" t="str">
            <v>F1B016035</v>
          </cell>
          <cell r="C1745" t="str">
            <v>Ilham Bayuaji Pamungkas</v>
          </cell>
          <cell r="D1745" t="str">
            <v>Teknik Elektronika &amp; Digital</v>
          </cell>
          <cell r="E1745" t="str">
            <v>Abdul Natsir, ST., MT.</v>
          </cell>
        </row>
        <row r="1746">
          <cell r="B1746" t="str">
            <v>F1B016036</v>
          </cell>
          <cell r="C1746" t="str">
            <v>Indra Budiman</v>
          </cell>
          <cell r="D1746" t="str">
            <v>Teknik Elektronika &amp; Digital</v>
          </cell>
          <cell r="E1746" t="str">
            <v>Abdul Natsir, ST., MT.</v>
          </cell>
        </row>
        <row r="1747">
          <cell r="B1747" t="str">
            <v>F1B016037</v>
          </cell>
          <cell r="C1747" t="str">
            <v>Indra Sastra</v>
          </cell>
          <cell r="D1747" t="str">
            <v>Teknik Telekomunikasi</v>
          </cell>
          <cell r="E1747" t="str">
            <v>Abdullah Zainuddin, ST., MT.</v>
          </cell>
        </row>
        <row r="1748">
          <cell r="B1748" t="str">
            <v>F1B016038</v>
          </cell>
          <cell r="C1748" t="str">
            <v>Jhon Dhovy</v>
          </cell>
          <cell r="D1748" t="str">
            <v>-</v>
          </cell>
          <cell r="E1748" t="str">
            <v>Abdullah Zainuddin, ST., MT.</v>
          </cell>
        </row>
        <row r="1749">
          <cell r="B1749" t="str">
            <v>F1B016039</v>
          </cell>
          <cell r="C1749" t="str">
            <v>Julian Wahidin.S</v>
          </cell>
          <cell r="D1749" t="str">
            <v>Teknik Telekomunikasi</v>
          </cell>
          <cell r="E1749" t="str">
            <v>Abdullah Zainuddin, ST., MT.</v>
          </cell>
        </row>
        <row r="1750">
          <cell r="B1750" t="str">
            <v>F1B016040</v>
          </cell>
          <cell r="C1750" t="str">
            <v>Ketut Agam Sarahita</v>
          </cell>
          <cell r="D1750" t="str">
            <v>Teknik Sistem Tenaga</v>
          </cell>
          <cell r="E1750" t="str">
            <v>A. Sjamsjiar Rachman, ST., MT.</v>
          </cell>
        </row>
        <row r="1751">
          <cell r="B1751" t="str">
            <v>F1B016041</v>
          </cell>
          <cell r="C1751" t="str">
            <v>Khilda Ayu Safitri</v>
          </cell>
          <cell r="D1751" t="str">
            <v>Teknik Sistem Tenaga</v>
          </cell>
          <cell r="E1751" t="str">
            <v>A. Sjamsjiar Rachman, ST., MT.</v>
          </cell>
        </row>
        <row r="1752">
          <cell r="B1752" t="str">
            <v>F1B016042</v>
          </cell>
          <cell r="C1752" t="str">
            <v>Krisna Adjie Dewantara</v>
          </cell>
          <cell r="D1752" t="str">
            <v>Teknik Sistem Tenaga</v>
          </cell>
          <cell r="E1752" t="str">
            <v>A. Sjamsjiar Rachman, ST., MT.</v>
          </cell>
        </row>
        <row r="1753">
          <cell r="B1753" t="str">
            <v>F1B016043</v>
          </cell>
          <cell r="C1753" t="str">
            <v>Lalu Ary Kurniawan Hardi</v>
          </cell>
          <cell r="D1753" t="str">
            <v>-</v>
          </cell>
          <cell r="E1753" t="str">
            <v>Muhamad Syamsu Iqbal, ST., MT., Ph.D.</v>
          </cell>
        </row>
        <row r="1754">
          <cell r="B1754" t="str">
            <v>F1B016044</v>
          </cell>
          <cell r="C1754" t="str">
            <v>Lalu Dede Cahya Julia</v>
          </cell>
          <cell r="D1754" t="str">
            <v>-</v>
          </cell>
          <cell r="E1754" t="str">
            <v>Muhamad Syamsu Iqbal, ST., MT., Ph.D.</v>
          </cell>
        </row>
        <row r="1755">
          <cell r="B1755" t="str">
            <v>F1B016045</v>
          </cell>
          <cell r="C1755" t="str">
            <v>Lalu Fiqihilmi</v>
          </cell>
          <cell r="D1755" t="str">
            <v>Teknik Informatika &amp; Komputer</v>
          </cell>
          <cell r="E1755" t="str">
            <v>Muhamad Syamsu Iqbal, ST., MT., Ph.D.</v>
          </cell>
        </row>
        <row r="1756">
          <cell r="B1756" t="str">
            <v>F1B016046</v>
          </cell>
          <cell r="C1756" t="str">
            <v>Lalu Gede Rifky Azhary</v>
          </cell>
          <cell r="D1756" t="str">
            <v>Teknik Sistem Tenaga</v>
          </cell>
          <cell r="E1756" t="str">
            <v>Made Sutha Yadnya, ST., MT.</v>
          </cell>
        </row>
        <row r="1757">
          <cell r="B1757" t="str">
            <v>F1B016047</v>
          </cell>
          <cell r="C1757" t="str">
            <v>Lalu Hamdan Hasim Tomberi</v>
          </cell>
          <cell r="D1757" t="str">
            <v>-</v>
          </cell>
          <cell r="E1757" t="str">
            <v>Made Sutha Yadnya, ST., MT.</v>
          </cell>
        </row>
        <row r="1758">
          <cell r="B1758" t="str">
            <v>F1B016048</v>
          </cell>
          <cell r="C1758" t="str">
            <v>Lalu Putranse Permana</v>
          </cell>
          <cell r="D1758" t="str">
            <v>Teknik Telekomunikasi</v>
          </cell>
          <cell r="E1758" t="str">
            <v>Made Sutha Yadnya, ST., MT.</v>
          </cell>
        </row>
        <row r="1759">
          <cell r="B1759" t="str">
            <v>F1B016049</v>
          </cell>
          <cell r="C1759" t="str">
            <v>Lalu Rizki Tampati</v>
          </cell>
          <cell r="D1759" t="str">
            <v>Teknik Telekomunikasi</v>
          </cell>
          <cell r="E1759" t="str">
            <v>Bulkis Kanata, ST., MT.</v>
          </cell>
        </row>
        <row r="1760">
          <cell r="B1760" t="str">
            <v>F1B016050</v>
          </cell>
          <cell r="C1760" t="str">
            <v>Lalu Septian Wahyu Adipratama</v>
          </cell>
          <cell r="D1760" t="str">
            <v>Teknik Informatika &amp; Komputer</v>
          </cell>
          <cell r="E1760" t="str">
            <v>Bulkis Kanata, ST., MT.</v>
          </cell>
        </row>
        <row r="1761">
          <cell r="B1761" t="str">
            <v>F1B016051</v>
          </cell>
          <cell r="C1761" t="str">
            <v>M. Andi Zikri</v>
          </cell>
          <cell r="D1761" t="str">
            <v>Teknik Sistem Tenaga</v>
          </cell>
          <cell r="E1761" t="str">
            <v>Bulkis Kanata, ST., MT.</v>
          </cell>
        </row>
        <row r="1762">
          <cell r="B1762" t="str">
            <v>F1B016052</v>
          </cell>
          <cell r="C1762" t="str">
            <v>M. Imran Junaedi</v>
          </cell>
          <cell r="D1762" t="str">
            <v>Teknik Sistem Tenaga</v>
          </cell>
          <cell r="E1762" t="str">
            <v>Dr. rer.nat. Teti Zubaidah, ST., MT.</v>
          </cell>
        </row>
        <row r="1763">
          <cell r="B1763" t="str">
            <v>F1B016053</v>
          </cell>
          <cell r="C1763" t="str">
            <v>M. Noviandi</v>
          </cell>
          <cell r="D1763" t="str">
            <v>-</v>
          </cell>
          <cell r="E1763" t="str">
            <v>Dr. rer.nat. Teti Zubaidah, ST., MT.</v>
          </cell>
        </row>
        <row r="1764">
          <cell r="B1764" t="str">
            <v>F1B016054</v>
          </cell>
          <cell r="C1764" t="str">
            <v>M. Nur Arisa Putra</v>
          </cell>
          <cell r="D1764" t="str">
            <v>-</v>
          </cell>
          <cell r="E1764" t="str">
            <v>Dr. rer.nat. Teti Zubaidah, ST., MT.</v>
          </cell>
        </row>
        <row r="1765">
          <cell r="B1765" t="str">
            <v>F1B016055</v>
          </cell>
          <cell r="C1765" t="str">
            <v>M. Rivaldi Harjian</v>
          </cell>
          <cell r="D1765" t="str">
            <v>Teknik Sistem Tenaga</v>
          </cell>
          <cell r="E1765" t="str">
            <v>I Made Budi Suksmadana, ST., MT.</v>
          </cell>
        </row>
        <row r="1766">
          <cell r="B1766" t="str">
            <v>F1B016056</v>
          </cell>
          <cell r="C1766" t="str">
            <v>M.Iip Wahyu Nurfallah</v>
          </cell>
          <cell r="D1766" t="str">
            <v>-</v>
          </cell>
          <cell r="E1766" t="str">
            <v>I Made Budi Suksmadana, ST., MT.</v>
          </cell>
        </row>
        <row r="1767">
          <cell r="B1767" t="str">
            <v>F1B016057</v>
          </cell>
          <cell r="C1767" t="str">
            <v>Masitha Maghfirah</v>
          </cell>
          <cell r="D1767" t="str">
            <v>Teknik Elektronika &amp; Digital</v>
          </cell>
          <cell r="E1767" t="str">
            <v>I Made Budi Suksmadana, ST., MT.</v>
          </cell>
        </row>
        <row r="1768">
          <cell r="B1768" t="str">
            <v>F1B016058</v>
          </cell>
          <cell r="C1768" t="str">
            <v>Mgs Fandy Tjahya Dwinanta Maulani Thambrin</v>
          </cell>
          <cell r="D1768" t="str">
            <v>-</v>
          </cell>
          <cell r="E1768" t="str">
            <v>I Made Ari Nrartha, ST., MT.</v>
          </cell>
        </row>
        <row r="1769">
          <cell r="B1769" t="str">
            <v>F1B016059</v>
          </cell>
          <cell r="C1769" t="str">
            <v>Mira Aulia</v>
          </cell>
          <cell r="D1769" t="str">
            <v>Teknik Telekomunikasi</v>
          </cell>
          <cell r="E1769" t="str">
            <v>I Made Ari Nrartha, ST., MT.</v>
          </cell>
        </row>
        <row r="1770">
          <cell r="B1770" t="str">
            <v>F1B016060</v>
          </cell>
          <cell r="C1770" t="str">
            <v>Moh. Nurul Ikhsan</v>
          </cell>
          <cell r="D1770" t="str">
            <v>Teknik Informatika &amp; Komputer</v>
          </cell>
          <cell r="E1770" t="str">
            <v>I Made Ari Nrartha, ST., MT.</v>
          </cell>
        </row>
        <row r="1771">
          <cell r="B1771" t="str">
            <v>F1B016061</v>
          </cell>
          <cell r="C1771" t="str">
            <v>Muh Fahrurrozi</v>
          </cell>
          <cell r="D1771" t="str">
            <v>-</v>
          </cell>
          <cell r="E1771" t="str">
            <v>Dr. I Made Ginarsa, ST., MT.</v>
          </cell>
        </row>
        <row r="1772">
          <cell r="B1772" t="str">
            <v>F1B016062</v>
          </cell>
          <cell r="C1772" t="str">
            <v>Muhaini</v>
          </cell>
          <cell r="D1772" t="str">
            <v>Teknik Telekomunikasi</v>
          </cell>
          <cell r="E1772" t="str">
            <v>Dr. I Made Ginarsa, ST., MT.</v>
          </cell>
        </row>
        <row r="1773">
          <cell r="B1773" t="str">
            <v>F1B016063</v>
          </cell>
          <cell r="C1773" t="str">
            <v>Muhamad Anjas Cahyo Nugroho</v>
          </cell>
          <cell r="D1773" t="str">
            <v>Teknik Informatika &amp; Komputer</v>
          </cell>
          <cell r="E1773" t="str">
            <v>Dr. I Made Ginarsa, ST., MT.</v>
          </cell>
        </row>
        <row r="1774">
          <cell r="B1774" t="str">
            <v>F1B016064</v>
          </cell>
          <cell r="C1774" t="str">
            <v>Muhamad Syarif</v>
          </cell>
          <cell r="D1774" t="str">
            <v>Teknik Informatika &amp; Komputer</v>
          </cell>
          <cell r="E1774" t="str">
            <v>Paniran, ST., MT.</v>
          </cell>
        </row>
        <row r="1775">
          <cell r="B1775" t="str">
            <v>F1B016065</v>
          </cell>
          <cell r="C1775" t="str">
            <v>Muhammad Aji Mubarak</v>
          </cell>
          <cell r="D1775" t="str">
            <v>Teknik Sistem Tenaga</v>
          </cell>
          <cell r="E1775" t="str">
            <v>Paniran, ST., MT.</v>
          </cell>
        </row>
        <row r="1776">
          <cell r="B1776" t="str">
            <v>F1B016066</v>
          </cell>
          <cell r="C1776" t="str">
            <v>Muhammad Ariyanda Zulyadiansyah</v>
          </cell>
          <cell r="D1776" t="str">
            <v>Teknik Informatika &amp; Komputer</v>
          </cell>
          <cell r="E1776" t="str">
            <v>Paniran, ST., MT.</v>
          </cell>
        </row>
        <row r="1777">
          <cell r="B1777" t="str">
            <v>F1B016067</v>
          </cell>
          <cell r="C1777" t="str">
            <v>Muhammad Fauzi Mardani</v>
          </cell>
          <cell r="D1777" t="str">
            <v>Teknik Sistem Tenaga</v>
          </cell>
          <cell r="E1777" t="str">
            <v>Supriono, ST., MT.</v>
          </cell>
        </row>
        <row r="1778">
          <cell r="B1778" t="str">
            <v>F1B016068</v>
          </cell>
          <cell r="C1778" t="str">
            <v>Muhammad Irfan Hidayat</v>
          </cell>
          <cell r="D1778" t="str">
            <v>-</v>
          </cell>
          <cell r="E1778" t="str">
            <v>Supriono, ST., MT.</v>
          </cell>
        </row>
        <row r="1779">
          <cell r="B1779" t="str">
            <v>F1B016069</v>
          </cell>
          <cell r="C1779" t="str">
            <v>Muhammad Kurniawan</v>
          </cell>
          <cell r="D1779" t="str">
            <v>Teknik Sistem Tenaga</v>
          </cell>
          <cell r="E1779" t="str">
            <v>Supriono, ST., MT.</v>
          </cell>
        </row>
        <row r="1780">
          <cell r="B1780" t="str">
            <v>F1B016070</v>
          </cell>
          <cell r="C1780" t="str">
            <v>Muhammad Nur Taufiqurrahman</v>
          </cell>
          <cell r="D1780" t="str">
            <v>Teknik Sistem Tenaga</v>
          </cell>
          <cell r="E1780" t="str">
            <v>Sabar Nababan, ST., MT.</v>
          </cell>
        </row>
        <row r="1781">
          <cell r="B1781" t="str">
            <v>F1B016071</v>
          </cell>
          <cell r="C1781" t="str">
            <v>Muhammad Rizaldy Winata</v>
          </cell>
          <cell r="D1781" t="str">
            <v>-</v>
          </cell>
          <cell r="E1781" t="str">
            <v>Sabar Nababan, ST., MT.</v>
          </cell>
        </row>
        <row r="1782">
          <cell r="B1782" t="str">
            <v>F1B016072</v>
          </cell>
          <cell r="C1782" t="str">
            <v>Muhammad Zaenal Saori</v>
          </cell>
          <cell r="D1782" t="str">
            <v>Teknik Sistem Tenaga</v>
          </cell>
          <cell r="E1782" t="str">
            <v>Sabar Nababan, ST., MT.</v>
          </cell>
        </row>
        <row r="1783">
          <cell r="B1783" t="str">
            <v>F1B016073</v>
          </cell>
          <cell r="C1783" t="str">
            <v>Nugie Danialki</v>
          </cell>
          <cell r="D1783" t="str">
            <v>-</v>
          </cell>
          <cell r="E1783" t="str">
            <v>Dr. Rismon H. Sianipar, ST., M.Eng.</v>
          </cell>
        </row>
        <row r="1784">
          <cell r="B1784" t="str">
            <v>F1B016074</v>
          </cell>
          <cell r="C1784" t="str">
            <v>Nurfian Maulana</v>
          </cell>
          <cell r="D1784" t="str">
            <v>-</v>
          </cell>
          <cell r="E1784" t="str">
            <v>Dr. Rismon H. Sianipar, ST., M.Eng.</v>
          </cell>
        </row>
        <row r="1785">
          <cell r="B1785" t="str">
            <v>F1B016075</v>
          </cell>
          <cell r="C1785" t="str">
            <v>Pandit Phalalowi Paramartha</v>
          </cell>
          <cell r="D1785" t="str">
            <v>Teknik Sistem Tenaga</v>
          </cell>
          <cell r="E1785" t="str">
            <v>Supriyatna, ST., MT.</v>
          </cell>
        </row>
        <row r="1786">
          <cell r="B1786" t="str">
            <v>F1B016076</v>
          </cell>
          <cell r="C1786" t="str">
            <v>Putri Minawardani</v>
          </cell>
          <cell r="D1786" t="str">
            <v>Teknik Elektronika &amp; Digital</v>
          </cell>
          <cell r="E1786" t="str">
            <v>Dwi Ratnasari. S.Kom., MT.</v>
          </cell>
        </row>
        <row r="1787">
          <cell r="B1787" t="str">
            <v>F1B016077</v>
          </cell>
          <cell r="C1787" t="str">
            <v>Putu Ngurah Gilang Bagaskara</v>
          </cell>
          <cell r="D1787" t="str">
            <v>Teknik Sistem Tenaga</v>
          </cell>
          <cell r="E1787" t="str">
            <v>Supriyatna, ST., MT.</v>
          </cell>
        </row>
        <row r="1788">
          <cell r="B1788" t="str">
            <v>F1B016078</v>
          </cell>
          <cell r="C1788" t="str">
            <v>Radifan Akbar Thirafi Maulana</v>
          </cell>
          <cell r="D1788" t="str">
            <v>Teknik Telekomunikasi</v>
          </cell>
          <cell r="E1788" t="str">
            <v>Bulkis Kanata, ST., MT.</v>
          </cell>
        </row>
        <row r="1789">
          <cell r="B1789" t="str">
            <v>F1B016079</v>
          </cell>
          <cell r="C1789" t="str">
            <v>Raditya Bayu Pradipta</v>
          </cell>
          <cell r="D1789" t="str">
            <v>-</v>
          </cell>
          <cell r="E1789" t="str">
            <v>Djulfikry Budiman, ST., MT.</v>
          </cell>
        </row>
        <row r="1790">
          <cell r="B1790" t="str">
            <v>F1B016080</v>
          </cell>
          <cell r="C1790" t="str">
            <v>Rahmat Jaelani</v>
          </cell>
          <cell r="D1790" t="str">
            <v>Teknik Sistem Tenaga</v>
          </cell>
          <cell r="E1790" t="str">
            <v>Djul Fikry Budiman, ST., MT.</v>
          </cell>
        </row>
        <row r="1791">
          <cell r="B1791" t="str">
            <v>F1B016081</v>
          </cell>
          <cell r="C1791" t="str">
            <v>Ramadhoni Putra Bimantara</v>
          </cell>
          <cell r="D1791" t="str">
            <v>-</v>
          </cell>
          <cell r="E1791" t="str">
            <v>Djulfikry Budiman, ST., MT.</v>
          </cell>
        </row>
        <row r="1792">
          <cell r="B1792" t="str">
            <v>F1B016082</v>
          </cell>
          <cell r="C1792" t="str">
            <v>Ratu Hadijah Sulastri</v>
          </cell>
          <cell r="D1792" t="str">
            <v>-</v>
          </cell>
          <cell r="E1792" t="str">
            <v>Muhamad Irwan. ST., MT.</v>
          </cell>
        </row>
        <row r="1793">
          <cell r="B1793" t="str">
            <v>F1B016083</v>
          </cell>
          <cell r="C1793" t="str">
            <v>Ridho Tri Kurniasandi</v>
          </cell>
          <cell r="D1793" t="str">
            <v>Teknik Informatika &amp; Komputer</v>
          </cell>
          <cell r="E1793" t="str">
            <v>Muhamad Irwan. ST., MT.</v>
          </cell>
        </row>
        <row r="1794">
          <cell r="B1794" t="str">
            <v>F1B016084</v>
          </cell>
          <cell r="C1794" t="str">
            <v>Risky Ade Sanjaya</v>
          </cell>
          <cell r="D1794" t="str">
            <v>-</v>
          </cell>
          <cell r="E1794" t="str">
            <v>Muhamad Irwan. ST., MT.</v>
          </cell>
        </row>
        <row r="1795">
          <cell r="B1795" t="str">
            <v>F1B016085</v>
          </cell>
          <cell r="C1795" t="str">
            <v>Rizky Yudiansyah</v>
          </cell>
          <cell r="D1795" t="str">
            <v>Teknik Elektronika &amp; Digital</v>
          </cell>
          <cell r="E1795" t="str">
            <v>L. A. Syamsul Irfan Akbar, ST., M.Eng.</v>
          </cell>
        </row>
        <row r="1796">
          <cell r="B1796" t="str">
            <v>F1B016086</v>
          </cell>
          <cell r="C1796" t="str">
            <v>Robby Nata Wijaya</v>
          </cell>
          <cell r="D1796" t="str">
            <v>Teknik Sistem Tenaga</v>
          </cell>
          <cell r="E1796" t="str">
            <v>L. A. Syamsul Irfan Akbar, ST., M.Eng.</v>
          </cell>
        </row>
        <row r="1797">
          <cell r="B1797" t="str">
            <v>F1B016087</v>
          </cell>
          <cell r="C1797" t="str">
            <v>Safiraturrahmi</v>
          </cell>
          <cell r="D1797" t="str">
            <v>Teknik Sistem Tenaga</v>
          </cell>
          <cell r="E1797" t="str">
            <v>L. A. Syamsul Irfan Akbar, ST., M.Eng.</v>
          </cell>
        </row>
        <row r="1798">
          <cell r="B1798" t="str">
            <v>F1B016088</v>
          </cell>
          <cell r="C1798" t="str">
            <v>Sandy Yusril Ihzah</v>
          </cell>
          <cell r="D1798" t="str">
            <v>Teknik Telekomunikasi</v>
          </cell>
          <cell r="E1798" t="str">
            <v>Giri Wahyu Wiriasto, ST., MT.</v>
          </cell>
        </row>
        <row r="1799">
          <cell r="B1799" t="str">
            <v>F1B016089</v>
          </cell>
          <cell r="C1799" t="str">
            <v>Sari Nurhidayati</v>
          </cell>
          <cell r="D1799" t="str">
            <v>Teknik Elektronika &amp; Digital</v>
          </cell>
          <cell r="E1799" t="str">
            <v>Giri Wahyu Wiriasto, ST., MT.</v>
          </cell>
        </row>
        <row r="1800">
          <cell r="B1800" t="str">
            <v>F1B016090</v>
          </cell>
          <cell r="C1800" t="str">
            <v>Satria Karara</v>
          </cell>
          <cell r="D1800" t="str">
            <v>Teknik Informatika &amp; Komputer</v>
          </cell>
          <cell r="E1800" t="str">
            <v>Giri Wahyu Wiriasto, ST., MT.</v>
          </cell>
        </row>
        <row r="1801">
          <cell r="B1801" t="str">
            <v>F1B016091</v>
          </cell>
          <cell r="C1801" t="str">
            <v>Seftian Haqiqi Adnan</v>
          </cell>
          <cell r="D1801" t="str">
            <v>Teknik Sistem Tenaga</v>
          </cell>
          <cell r="E1801" t="str">
            <v>Suthami Ariessaputra, ST., M.Eng.</v>
          </cell>
        </row>
        <row r="1802">
          <cell r="B1802" t="str">
            <v>F1B016092</v>
          </cell>
          <cell r="C1802" t="str">
            <v>Sonya Arnes Ratu Loly</v>
          </cell>
          <cell r="D1802" t="str">
            <v>Teknik Elektronika &amp; Digital</v>
          </cell>
          <cell r="E1802" t="str">
            <v>Suthami Ariessaputra, ST., M.Eng.</v>
          </cell>
        </row>
        <row r="1803">
          <cell r="B1803" t="str">
            <v>F1B016093</v>
          </cell>
          <cell r="C1803" t="str">
            <v>Sulton Hadi</v>
          </cell>
          <cell r="D1803" t="str">
            <v>Teknik Sistem Tenaga</v>
          </cell>
          <cell r="E1803" t="str">
            <v>Suthami Ariessaputra, ST., M.Eng.</v>
          </cell>
        </row>
        <row r="1804">
          <cell r="B1804" t="str">
            <v>F1B016094</v>
          </cell>
          <cell r="C1804" t="str">
            <v>Suryadi</v>
          </cell>
          <cell r="D1804" t="str">
            <v>Teknik Sistem Tenaga</v>
          </cell>
          <cell r="E1804" t="str">
            <v>Budi Darmawan, ST., M.Eng.</v>
          </cell>
        </row>
        <row r="1805">
          <cell r="B1805" t="str">
            <v>F1B016095</v>
          </cell>
          <cell r="C1805" t="str">
            <v>Syafiq Sazali</v>
          </cell>
          <cell r="D1805" t="str">
            <v>Teknik Sistem Tenaga</v>
          </cell>
          <cell r="E1805" t="str">
            <v>Budi Darmawan, ST., M.Eng.</v>
          </cell>
        </row>
        <row r="1806">
          <cell r="B1806" t="str">
            <v>F1B016096</v>
          </cell>
          <cell r="C1806" t="str">
            <v>Verina Valentina</v>
          </cell>
          <cell r="D1806" t="str">
            <v>Teknik Elektronika &amp; Digital</v>
          </cell>
          <cell r="E1806" t="str">
            <v>Budi Darmawan, ST., M.Eng.</v>
          </cell>
        </row>
        <row r="1807">
          <cell r="B1807" t="str">
            <v>F1B016097</v>
          </cell>
          <cell r="C1807" t="str">
            <v>Winaldi Nurrahman</v>
          </cell>
          <cell r="D1807" t="str">
            <v>Teknik Telekomunikasi</v>
          </cell>
          <cell r="E1807" t="str">
            <v>Muhamad Syamsu Iqbal, ST., MT., Ph.D.</v>
          </cell>
        </row>
        <row r="1808">
          <cell r="B1808" t="str">
            <v>F1B016098</v>
          </cell>
          <cell r="C1808" t="str">
            <v>Yeni Minarti</v>
          </cell>
          <cell r="D1808" t="str">
            <v>Teknik Telekomunikasi</v>
          </cell>
          <cell r="E1808" t="str">
            <v>Bulkis Kanata, ST., MT.</v>
          </cell>
        </row>
        <row r="1809">
          <cell r="B1809" t="str">
            <v>F1B016099</v>
          </cell>
          <cell r="C1809" t="str">
            <v>Yogi Andrio Fitroh Hayadi</v>
          </cell>
          <cell r="D1809" t="str">
            <v>Teknik Telekomunikasi</v>
          </cell>
          <cell r="E1809" t="str">
            <v>Bulkis Kanata, ST., MT.</v>
          </cell>
        </row>
        <row r="1810">
          <cell r="B1810" t="str">
            <v>F1B016100</v>
          </cell>
          <cell r="C1810" t="str">
            <v>Yogi Khaerul Hidayat</v>
          </cell>
          <cell r="D1810" t="str">
            <v>-</v>
          </cell>
          <cell r="E1810" t="str">
            <v>Suthami Ariessaputra, ST., M.Eng.</v>
          </cell>
        </row>
        <row r="1811">
          <cell r="B1811" t="str">
            <v>F1B016101</v>
          </cell>
          <cell r="C1811" t="str">
            <v>Yudha Aryadi Zuhal</v>
          </cell>
          <cell r="D1811" t="str">
            <v>Teknik Informatika &amp; Komputer</v>
          </cell>
          <cell r="E1811" t="str">
            <v>Suthami Ariessaputra, ST., M.Eng.</v>
          </cell>
        </row>
        <row r="1812">
          <cell r="B1812" t="str">
            <v>F1B016102</v>
          </cell>
          <cell r="C1812" t="str">
            <v>Yudhi Agus Syahroni</v>
          </cell>
          <cell r="D1812" t="str">
            <v>Teknik Elektronika &amp; Digital</v>
          </cell>
          <cell r="E1812" t="str">
            <v>Budi Darmawan, ST., M.Eng.</v>
          </cell>
        </row>
        <row r="1813">
          <cell r="B1813" t="str">
            <v>F1B016103</v>
          </cell>
          <cell r="C1813" t="str">
            <v>Yusron Rizki Ardiansyah</v>
          </cell>
          <cell r="D1813" t="str">
            <v>Teknik Informatika &amp; Komputer</v>
          </cell>
          <cell r="E1813" t="str">
            <v>Budi Darmawan, ST., M.Eng.</v>
          </cell>
        </row>
        <row r="1814">
          <cell r="B1814" t="str">
            <v>F1B116001</v>
          </cell>
          <cell r="C1814" t="str">
            <v>Ahmad Muhajir</v>
          </cell>
          <cell r="D1814" t="str">
            <v>Teknik Sistem Tenaga</v>
          </cell>
          <cell r="E1814" t="str">
            <v>Ni Made Seniari, ST., MT.</v>
          </cell>
        </row>
        <row r="1815">
          <cell r="B1815" t="str">
            <v>F1B116002</v>
          </cell>
          <cell r="C1815" t="str">
            <v>Arya Apriansyah</v>
          </cell>
          <cell r="D1815" t="str">
            <v>-</v>
          </cell>
          <cell r="E1815" t="str">
            <v>Supriyatna, ST., MT.</v>
          </cell>
        </row>
        <row r="1816">
          <cell r="B1816" t="str">
            <v>F1B116003</v>
          </cell>
          <cell r="C1816" t="str">
            <v>Doni Pranata</v>
          </cell>
          <cell r="D1816" t="str">
            <v>-</v>
          </cell>
          <cell r="E1816" t="str">
            <v>I Ketut Wiryajati, ST., MT.</v>
          </cell>
        </row>
        <row r="1817">
          <cell r="B1817" t="str">
            <v>F1B116004</v>
          </cell>
          <cell r="C1817" t="str">
            <v>Fahrur Rozi</v>
          </cell>
          <cell r="D1817" t="str">
            <v>-</v>
          </cell>
          <cell r="E1817" t="str">
            <v>Syafaruddin Ch., ST., MT.</v>
          </cell>
        </row>
        <row r="1818">
          <cell r="B1818" t="str">
            <v>F1B116005</v>
          </cell>
          <cell r="C1818" t="str">
            <v>Fendy Kurniawan</v>
          </cell>
          <cell r="D1818" t="str">
            <v>Teknik Sistem Tenaga</v>
          </cell>
          <cell r="E1818" t="str">
            <v>Sultan, ST., MT.</v>
          </cell>
        </row>
        <row r="1819">
          <cell r="B1819" t="str">
            <v>F1B116006</v>
          </cell>
          <cell r="C1819" t="str">
            <v>Haqrulloh</v>
          </cell>
          <cell r="D1819" t="str">
            <v>-</v>
          </cell>
          <cell r="E1819" t="str">
            <v>Sudi M. Al Sasongko, ST., MT.</v>
          </cell>
        </row>
        <row r="1820">
          <cell r="B1820" t="str">
            <v>F1B116007</v>
          </cell>
          <cell r="C1820" t="str">
            <v>Haris Munandar</v>
          </cell>
          <cell r="D1820" t="str">
            <v>Teknik Elektronika &amp; Digital</v>
          </cell>
          <cell r="E1820" t="str">
            <v>I Nyoman Wahyu S., ST., M.Sc., Ph.D.</v>
          </cell>
        </row>
        <row r="1821">
          <cell r="B1821" t="str">
            <v>F1B116008</v>
          </cell>
          <cell r="C1821" t="str">
            <v>Harjo Sumitro</v>
          </cell>
          <cell r="D1821" t="str">
            <v>Teknik Informatika &amp; Komputer</v>
          </cell>
          <cell r="E1821" t="str">
            <v>Cahyo Mustiko O.M., ST., M.Sc., Ph.D.</v>
          </cell>
        </row>
        <row r="1822">
          <cell r="B1822" t="str">
            <v>F1B116009</v>
          </cell>
          <cell r="C1822" t="str">
            <v>Hasan Basri</v>
          </cell>
          <cell r="D1822" t="str">
            <v>Teknik Sistem Tenaga</v>
          </cell>
          <cell r="E1822" t="str">
            <v>Dr. Ida Ayu Sri Adnyani, ST., MErg.</v>
          </cell>
        </row>
        <row r="1823">
          <cell r="B1823" t="str">
            <v>F1B116010</v>
          </cell>
          <cell r="C1823" t="str">
            <v>Ihsan Syaputro</v>
          </cell>
          <cell r="D1823" t="str">
            <v>Teknik Elektronika &amp; Digital</v>
          </cell>
          <cell r="E1823" t="str">
            <v>Ida Bagus Fery Citarsa, ST., MT.</v>
          </cell>
        </row>
        <row r="1824">
          <cell r="B1824" t="str">
            <v>F1B116011</v>
          </cell>
          <cell r="C1824" t="str">
            <v>Ilyas</v>
          </cell>
          <cell r="D1824" t="str">
            <v>-</v>
          </cell>
          <cell r="E1824" t="str">
            <v>Agung Budi Muljono, ST., MT.</v>
          </cell>
        </row>
        <row r="1825">
          <cell r="B1825" t="str">
            <v>F1B116012</v>
          </cell>
          <cell r="C1825" t="str">
            <v>Jemmy Febry Sumanda</v>
          </cell>
          <cell r="D1825" t="str">
            <v>-</v>
          </cell>
          <cell r="E1825" t="str">
            <v>Abdul Natsir, ST., MT.</v>
          </cell>
        </row>
        <row r="1826">
          <cell r="B1826" t="str">
            <v>F1B116013</v>
          </cell>
          <cell r="C1826" t="str">
            <v>L Mohamad Iskandar Zulkarnaen</v>
          </cell>
          <cell r="D1826" t="str">
            <v>-</v>
          </cell>
          <cell r="E1826" t="str">
            <v>Abdullah Zainuddin, ST., MT.</v>
          </cell>
        </row>
        <row r="1827">
          <cell r="B1827" t="str">
            <v>F1B116014</v>
          </cell>
          <cell r="C1827" t="str">
            <v>Lalu Arif Tasibana</v>
          </cell>
          <cell r="D1827" t="str">
            <v>Teknik Elektronika &amp; Digital</v>
          </cell>
          <cell r="E1827" t="str">
            <v>A. Sjamsjiar Rachman, ST., MT.</v>
          </cell>
        </row>
        <row r="1828">
          <cell r="B1828" t="str">
            <v>F1B116015</v>
          </cell>
          <cell r="C1828" t="str">
            <v>Lalu Mahsar Khairudi</v>
          </cell>
          <cell r="D1828" t="str">
            <v>Teknik Informatika &amp; Komputer</v>
          </cell>
          <cell r="E1828" t="str">
            <v>Muhamad Syamsu Iqbal, ST., MT., Ph.D.</v>
          </cell>
        </row>
        <row r="1829">
          <cell r="B1829" t="str">
            <v>F1B116016</v>
          </cell>
          <cell r="C1829" t="str">
            <v>Lalu Mohamad Faesal Rahman</v>
          </cell>
          <cell r="D1829" t="str">
            <v>Teknik Elektronika &amp; Digital</v>
          </cell>
          <cell r="E1829" t="str">
            <v>Made Sutha Yadnya, ST., MT.</v>
          </cell>
        </row>
        <row r="1830">
          <cell r="B1830" t="str">
            <v>F1B116017</v>
          </cell>
          <cell r="C1830" t="str">
            <v>Maulana Adi Prasetio</v>
          </cell>
          <cell r="D1830" t="str">
            <v>-</v>
          </cell>
          <cell r="E1830" t="str">
            <v>Bulkis Kanata, ST., MT.</v>
          </cell>
        </row>
        <row r="1831">
          <cell r="B1831" t="str">
            <v>F1B116018</v>
          </cell>
          <cell r="C1831" t="str">
            <v>Muhammad Azmi</v>
          </cell>
          <cell r="D1831" t="str">
            <v>-</v>
          </cell>
          <cell r="E1831" t="str">
            <v>Dr. rer.nat. Teti Zubaidah, ST., MT.</v>
          </cell>
        </row>
        <row r="1832">
          <cell r="B1832" t="str">
            <v>F1B116019</v>
          </cell>
          <cell r="C1832" t="str">
            <v>Muhammad Iqbal</v>
          </cell>
          <cell r="D1832" t="str">
            <v>-</v>
          </cell>
          <cell r="E1832" t="str">
            <v>I Made Budi Suksmadana, ST., MT.</v>
          </cell>
        </row>
        <row r="1833">
          <cell r="B1833" t="str">
            <v>F1B116020</v>
          </cell>
          <cell r="C1833" t="str">
            <v>Muhammad Zarrin Al Mansyury</v>
          </cell>
          <cell r="D1833" t="str">
            <v>Teknik Elektronika &amp; Digital</v>
          </cell>
          <cell r="E1833" t="str">
            <v>I Made Ari Nrartha, ST., MT.</v>
          </cell>
        </row>
        <row r="1834">
          <cell r="B1834" t="str">
            <v>F1B116021</v>
          </cell>
          <cell r="C1834" t="str">
            <v>Nelin Ayu Nirwana</v>
          </cell>
          <cell r="D1834" t="str">
            <v>Teknik Elektronika &amp; Digital</v>
          </cell>
          <cell r="E1834" t="str">
            <v>Dr. I Made Ginarsa, ST., MT.</v>
          </cell>
        </row>
        <row r="1835">
          <cell r="B1835" t="str">
            <v>F1B116022</v>
          </cell>
          <cell r="C1835" t="str">
            <v>Nova Hendri Kurniawan</v>
          </cell>
          <cell r="D1835" t="str">
            <v>Teknik Elektronika &amp; Digital</v>
          </cell>
          <cell r="E1835" t="str">
            <v>Paniran, ST., MT.</v>
          </cell>
        </row>
        <row r="1836">
          <cell r="B1836" t="str">
            <v>F1B116023</v>
          </cell>
          <cell r="C1836" t="str">
            <v>Rahmad Hidayat</v>
          </cell>
          <cell r="D1836" t="str">
            <v>-</v>
          </cell>
          <cell r="E1836" t="str">
            <v>Supriono, ST., MT.</v>
          </cell>
        </row>
        <row r="1837">
          <cell r="B1837" t="str">
            <v>F1B116024</v>
          </cell>
          <cell r="C1837" t="str">
            <v>Rena Ramdinawati</v>
          </cell>
          <cell r="D1837" t="str">
            <v>Teknik Telekomunikasi</v>
          </cell>
          <cell r="E1837" t="str">
            <v>Sabar Nababan, ST., MT.</v>
          </cell>
        </row>
        <row r="1838">
          <cell r="B1838" t="str">
            <v>F1B116025</v>
          </cell>
          <cell r="C1838" t="str">
            <v>Risman Alfian Luthfi</v>
          </cell>
          <cell r="D1838" t="str">
            <v>Teknik Elektronika &amp; Digital</v>
          </cell>
          <cell r="E1838" t="str">
            <v>Paniran, ST., MT.</v>
          </cell>
        </row>
        <row r="1839">
          <cell r="B1839" t="str">
            <v>F1B116026</v>
          </cell>
          <cell r="C1839" t="str">
            <v>Rizal Rizki Illahi</v>
          </cell>
          <cell r="D1839" t="str">
            <v>-</v>
          </cell>
          <cell r="E1839" t="str">
            <v>Sayidiman, ST., M.Eng</v>
          </cell>
        </row>
        <row r="1840">
          <cell r="B1840" t="str">
            <v>F1B116027</v>
          </cell>
          <cell r="C1840" t="str">
            <v>Royhan Adeka Saputra</v>
          </cell>
          <cell r="D1840" t="str">
            <v>Teknik Sistem Tenaga</v>
          </cell>
          <cell r="E1840" t="str">
            <v>Djul Fikry Budiman, ST., MT.</v>
          </cell>
        </row>
        <row r="1841">
          <cell r="B1841" t="str">
            <v>F1B116028</v>
          </cell>
          <cell r="C1841" t="str">
            <v>Sigit Purwanto</v>
          </cell>
          <cell r="D1841" t="str">
            <v>-</v>
          </cell>
          <cell r="E1841" t="str">
            <v>Muhamad Irwan. ST., MT.</v>
          </cell>
        </row>
        <row r="1842">
          <cell r="B1842" t="str">
            <v>F1B116029</v>
          </cell>
          <cell r="C1842" t="str">
            <v>Taufik Zubaidillah</v>
          </cell>
          <cell r="D1842" t="str">
            <v>Teknik Informatika &amp; Komputer</v>
          </cell>
          <cell r="E1842" t="str">
            <v>L. A. Syamsul Irfan Akbar, ST., M.Eng.</v>
          </cell>
        </row>
        <row r="1843">
          <cell r="B1843" t="str">
            <v>F1B116030</v>
          </cell>
          <cell r="C1843" t="str">
            <v>Yanuariadi</v>
          </cell>
          <cell r="D1843" t="str">
            <v>Teknik Sistem Tenaga</v>
          </cell>
          <cell r="E1843" t="str">
            <v>Giri Wahyu Wiriasto, ST., MT.</v>
          </cell>
        </row>
        <row r="1844">
          <cell r="B1844" t="str">
            <v>F1B116031</v>
          </cell>
          <cell r="C1844" t="str">
            <v>Yhudi Sutiyono</v>
          </cell>
          <cell r="D1844" t="str">
            <v>-</v>
          </cell>
          <cell r="E1844" t="str">
            <v>Suthami Ariessaputra, ST., M.Eng.</v>
          </cell>
        </row>
        <row r="1845">
          <cell r="B1845" t="str">
            <v>F1B116032</v>
          </cell>
          <cell r="C1845" t="str">
            <v>Yuma</v>
          </cell>
          <cell r="D1845" t="str">
            <v>Teknik Elektronika &amp; Digital</v>
          </cell>
          <cell r="E1845" t="str">
            <v>Budi Darmawan, ST., M.Eng.</v>
          </cell>
        </row>
        <row r="1846">
          <cell r="B1846" t="str">
            <v>F1B116033</v>
          </cell>
          <cell r="C1846" t="str">
            <v>Yusril Bagas Sevyanto</v>
          </cell>
          <cell r="D1846" t="str">
            <v>Teknik Sistem Tenaga</v>
          </cell>
          <cell r="E1846" t="str">
            <v>Djul Fikry Budiman, ST., MT.</v>
          </cell>
        </row>
        <row r="1847">
          <cell r="B1847" t="str">
            <v>F1B116034</v>
          </cell>
          <cell r="C1847" t="str">
            <v>Yusron Alif Setiawan</v>
          </cell>
          <cell r="D1847" t="str">
            <v>Teknik Elektronika &amp; Digital</v>
          </cell>
          <cell r="E1847" t="str">
            <v>Djul Fikry Budiman, ST., MT.</v>
          </cell>
        </row>
        <row r="1848">
          <cell r="B1848" t="str">
            <v>F1B017001</v>
          </cell>
          <cell r="C1848" t="str">
            <v>ABDIL GANI</v>
          </cell>
          <cell r="D1848" t="str">
            <v>Teknik Sistem Tenaga</v>
          </cell>
          <cell r="E1848" t="str">
            <v>Ni Made Seniari, ST., MT.</v>
          </cell>
        </row>
        <row r="1849">
          <cell r="B1849" t="str">
            <v>F1B017002</v>
          </cell>
          <cell r="C1849" t="str">
            <v>Abdul Karim</v>
          </cell>
          <cell r="D1849" t="str">
            <v>Teknik Sistem Tenaga</v>
          </cell>
          <cell r="E1849" t="str">
            <v>Ni Made Seniari, ST., MT.</v>
          </cell>
        </row>
        <row r="1850">
          <cell r="B1850" t="str">
            <v>F1B017003</v>
          </cell>
          <cell r="C1850" t="str">
            <v>ABID ADIKA JUHARSA</v>
          </cell>
          <cell r="D1850" t="str">
            <v>-</v>
          </cell>
          <cell r="E1850" t="str">
            <v>Supriyatna, ST., MT.</v>
          </cell>
        </row>
        <row r="1851">
          <cell r="B1851" t="str">
            <v>F1B017004</v>
          </cell>
          <cell r="C1851" t="str">
            <v>ACHMAD TORIQ IVANDA</v>
          </cell>
          <cell r="D1851" t="str">
            <v>Teknik Sistem Tenaga</v>
          </cell>
          <cell r="E1851" t="str">
            <v>Supriyatna, ST., MT.</v>
          </cell>
        </row>
        <row r="1852">
          <cell r="B1852" t="str">
            <v>F1B017005</v>
          </cell>
          <cell r="C1852" t="str">
            <v>ADI DARMA MURDALI</v>
          </cell>
          <cell r="D1852" t="str">
            <v>Teknik Informatika &amp; Komputer</v>
          </cell>
          <cell r="E1852" t="str">
            <v>I Ketut Wiryajati, ST., MT.</v>
          </cell>
        </row>
        <row r="1853">
          <cell r="B1853" t="str">
            <v>F1B017006</v>
          </cell>
          <cell r="C1853" t="str">
            <v>ADITYA RIZKI KURNIAWAN</v>
          </cell>
          <cell r="D1853" t="str">
            <v>-</v>
          </cell>
          <cell r="E1853" t="str">
            <v>I Ketut Wiryajati, ST., MT.</v>
          </cell>
        </row>
        <row r="1854">
          <cell r="B1854" t="str">
            <v>F1B017007</v>
          </cell>
          <cell r="C1854" t="str">
            <v>Ahdiat Aunul Hipzi</v>
          </cell>
          <cell r="D1854" t="str">
            <v>Teknik Informatika &amp; Komputer</v>
          </cell>
          <cell r="E1854" t="str">
            <v>Syafaruddin Ch., ST., MT.</v>
          </cell>
        </row>
        <row r="1855">
          <cell r="B1855" t="str">
            <v>F1B017008</v>
          </cell>
          <cell r="C1855" t="str">
            <v>Ahmad Gozali</v>
          </cell>
          <cell r="D1855" t="str">
            <v>Teknik Telekomunikasi</v>
          </cell>
          <cell r="E1855" t="str">
            <v>Syafaruddin Ch., ST., MT.</v>
          </cell>
        </row>
        <row r="1856">
          <cell r="B1856" t="str">
            <v>F1B017009</v>
          </cell>
          <cell r="C1856" t="str">
            <v>AJI SUMIARDI</v>
          </cell>
          <cell r="D1856" t="str">
            <v>Teknik Elektronika &amp; Digital</v>
          </cell>
          <cell r="E1856" t="str">
            <v>Sultan, ST., MT.</v>
          </cell>
        </row>
        <row r="1857">
          <cell r="B1857" t="str">
            <v>F1B017010</v>
          </cell>
          <cell r="C1857" t="str">
            <v>AKBAR RAIHAN HILMY</v>
          </cell>
          <cell r="D1857" t="str">
            <v>-</v>
          </cell>
          <cell r="E1857" t="str">
            <v>Sultan, ST., MT.</v>
          </cell>
        </row>
        <row r="1858">
          <cell r="B1858" t="str">
            <v>F1B017011</v>
          </cell>
          <cell r="C1858" t="str">
            <v>Alfan Juninsyah</v>
          </cell>
          <cell r="D1858" t="str">
            <v>Teknik Sistem Tenaga</v>
          </cell>
          <cell r="E1858" t="str">
            <v>Sudi M. Al Sasongko, ST., MT.</v>
          </cell>
        </row>
        <row r="1859">
          <cell r="B1859" t="str">
            <v>F1B017012</v>
          </cell>
          <cell r="C1859" t="str">
            <v>ALFAN MAJDI</v>
          </cell>
          <cell r="D1859" t="str">
            <v>Teknik Informatika &amp; Komputer</v>
          </cell>
          <cell r="E1859" t="str">
            <v>Sudi M. Al Sasongko, ST., MT.</v>
          </cell>
        </row>
        <row r="1860">
          <cell r="B1860" t="str">
            <v>F1B017013</v>
          </cell>
          <cell r="C1860" t="str">
            <v>ANGGRIANI</v>
          </cell>
          <cell r="D1860" t="str">
            <v>Teknik Informatika &amp; Komputer</v>
          </cell>
          <cell r="E1860" t="str">
            <v>Dr. Misbahuddin, ST., MT.</v>
          </cell>
        </row>
        <row r="1861">
          <cell r="B1861" t="str">
            <v>F1B017014</v>
          </cell>
          <cell r="C1861" t="str">
            <v>ANTHORUL HAKIM MASRI</v>
          </cell>
          <cell r="D1861" t="str">
            <v>-</v>
          </cell>
          <cell r="E1861" t="str">
            <v>Dr. Misbahuddin, ST., MT.</v>
          </cell>
        </row>
        <row r="1862">
          <cell r="B1862" t="str">
            <v>F1B017015</v>
          </cell>
          <cell r="C1862" t="str">
            <v>APRIALDY BUDI SAPUTRA</v>
          </cell>
          <cell r="D1862" t="str">
            <v>Teknik Telekomunikasi</v>
          </cell>
          <cell r="E1862" t="str">
            <v>I Nyoman Wahyu S., ST., M.Sc., Ph.D.</v>
          </cell>
        </row>
        <row r="1863">
          <cell r="B1863" t="str">
            <v>F1B017016</v>
          </cell>
          <cell r="C1863" t="str">
            <v>ARDIANTO</v>
          </cell>
          <cell r="D1863" t="str">
            <v>Teknik Informatika &amp; Komputer</v>
          </cell>
          <cell r="E1863" t="str">
            <v>I Nyoman Wahyu S., ST., M.Sc., Ph.D.</v>
          </cell>
        </row>
        <row r="1864">
          <cell r="B1864" t="str">
            <v>F1B017017</v>
          </cell>
          <cell r="C1864" t="str">
            <v>ARI SUBAGYO</v>
          </cell>
          <cell r="D1864" t="str">
            <v>-</v>
          </cell>
          <cell r="E1864" t="str">
            <v>Cahyo Mustiko O.M., ST., M.Sc., Ph.D.</v>
          </cell>
        </row>
        <row r="1865">
          <cell r="B1865" t="str">
            <v>F1B017018</v>
          </cell>
          <cell r="C1865" t="str">
            <v>ARIEFUDIN</v>
          </cell>
          <cell r="D1865" t="str">
            <v>Teknik Informatika &amp; Komputer</v>
          </cell>
          <cell r="E1865" t="str">
            <v>Cahyo Mustiko O.M., ST., M.Sc., Ph.D.</v>
          </cell>
        </row>
        <row r="1866">
          <cell r="B1866" t="str">
            <v>F1B017019</v>
          </cell>
          <cell r="C1866" t="str">
            <v>ARMAN HIDAYAT</v>
          </cell>
          <cell r="D1866" t="str">
            <v>Teknik Elektronika &amp; Digital</v>
          </cell>
          <cell r="E1866" t="str">
            <v>Dr. Ida Ayu Sri Adnyani, ST., MErg.</v>
          </cell>
        </row>
        <row r="1867">
          <cell r="B1867" t="str">
            <v>F1B017020</v>
          </cell>
          <cell r="C1867" t="str">
            <v>Arya Anang Putra Manggali</v>
          </cell>
          <cell r="D1867" t="str">
            <v>Teknik Informatika &amp; Komputer</v>
          </cell>
          <cell r="E1867" t="str">
            <v>Dr. Ida Ayu Sri Adnyani, ST., MErg.</v>
          </cell>
        </row>
        <row r="1868">
          <cell r="B1868" t="str">
            <v>F1B017021</v>
          </cell>
          <cell r="C1868" t="str">
            <v>As'ad Zaenul Arham</v>
          </cell>
          <cell r="D1868" t="str">
            <v>-</v>
          </cell>
          <cell r="E1868" t="str">
            <v>Ida Bagus Fery Citarsa, ST., MT.</v>
          </cell>
        </row>
        <row r="1869">
          <cell r="B1869" t="str">
            <v>F1B017022</v>
          </cell>
          <cell r="C1869" t="str">
            <v>Bayu Hermawan</v>
          </cell>
          <cell r="D1869" t="str">
            <v>Teknik Informatika &amp; Komputer</v>
          </cell>
          <cell r="E1869" t="str">
            <v>Ida Bagus Fery Citarsa, ST., MT.</v>
          </cell>
        </row>
        <row r="1870">
          <cell r="B1870" t="str">
            <v>F1B017023</v>
          </cell>
          <cell r="C1870" t="str">
            <v>BUNGA AGITA LITYA PRIBADI</v>
          </cell>
          <cell r="D1870" t="str">
            <v>-</v>
          </cell>
          <cell r="E1870" t="str">
            <v>Agung Budi Muljono, ST., MT.</v>
          </cell>
        </row>
        <row r="1871">
          <cell r="B1871" t="str">
            <v>F1B017024</v>
          </cell>
          <cell r="C1871" t="str">
            <v>DENY RAHMAN</v>
          </cell>
          <cell r="D1871" t="str">
            <v>-</v>
          </cell>
          <cell r="E1871" t="str">
            <v>Agung Budi Muljono, ST., MT.</v>
          </cell>
        </row>
        <row r="1872">
          <cell r="B1872" t="str">
            <v>F1B017025</v>
          </cell>
          <cell r="C1872" t="str">
            <v>DIKA PRATAMA</v>
          </cell>
          <cell r="D1872" t="str">
            <v>-</v>
          </cell>
          <cell r="E1872" t="str">
            <v>Abdul Natsir, ST., MT.</v>
          </cell>
        </row>
        <row r="1873">
          <cell r="B1873" t="str">
            <v>F1B017026</v>
          </cell>
          <cell r="C1873" t="str">
            <v>ELVIRA SEPTIANA HASBI</v>
          </cell>
          <cell r="D1873" t="str">
            <v>-</v>
          </cell>
          <cell r="E1873" t="str">
            <v>Abdul Natsir, ST., MT.</v>
          </cell>
        </row>
        <row r="1874">
          <cell r="B1874" t="str">
            <v>F1B017027</v>
          </cell>
          <cell r="C1874" t="str">
            <v>ERLANGGA DWIVIDI PUTRA</v>
          </cell>
          <cell r="D1874" t="str">
            <v>-</v>
          </cell>
          <cell r="E1874" t="str">
            <v>Abdullah Zainuddin, ST., MT.</v>
          </cell>
        </row>
        <row r="1875">
          <cell r="B1875" t="str">
            <v>F1B017028</v>
          </cell>
          <cell r="C1875" t="str">
            <v>Faisal Ahmadi</v>
          </cell>
          <cell r="D1875" t="str">
            <v>-</v>
          </cell>
          <cell r="E1875" t="str">
            <v>Abdullah Zainuddin, ST., MT.</v>
          </cell>
        </row>
        <row r="1876">
          <cell r="B1876" t="str">
            <v>F1B017029</v>
          </cell>
          <cell r="C1876" t="str">
            <v>FEBIA NINGRUM SOSROWIJOYO</v>
          </cell>
          <cell r="D1876" t="str">
            <v>-</v>
          </cell>
          <cell r="E1876" t="str">
            <v>A. Sjamsjiar Rachman, ST., MT.</v>
          </cell>
        </row>
        <row r="1877">
          <cell r="B1877" t="str">
            <v>F1B017030</v>
          </cell>
          <cell r="C1877" t="str">
            <v>Haetun Nissa</v>
          </cell>
          <cell r="D1877" t="str">
            <v>Teknik Elektronika &amp; Digital</v>
          </cell>
          <cell r="E1877" t="str">
            <v>A. Sjamsjiar Rachman, ST., MT.</v>
          </cell>
        </row>
        <row r="1878">
          <cell r="B1878" t="str">
            <v>F1B017031</v>
          </cell>
          <cell r="C1878" t="str">
            <v>HASBI WIRIAN</v>
          </cell>
          <cell r="D1878" t="str">
            <v>-</v>
          </cell>
          <cell r="E1878" t="str">
            <v>Muhamad Syamsu Iqbal, ST., MT., Ph.D.</v>
          </cell>
        </row>
        <row r="1879">
          <cell r="B1879" t="str">
            <v>F1B017032</v>
          </cell>
          <cell r="C1879" t="str">
            <v>Hoti Atabia</v>
          </cell>
          <cell r="D1879" t="str">
            <v>Teknik Elektronika &amp; Digital</v>
          </cell>
          <cell r="E1879" t="str">
            <v>Muhamad Syamsu Iqbal, ST., MT., Ph.D.</v>
          </cell>
        </row>
        <row r="1880">
          <cell r="B1880" t="str">
            <v>F1B017033</v>
          </cell>
          <cell r="C1880" t="str">
            <v>I MADE HENDRA ARIAMBAWA</v>
          </cell>
          <cell r="D1880" t="str">
            <v>Teknik Elektronika &amp; Digital</v>
          </cell>
          <cell r="E1880" t="str">
            <v>Made Sutha Yadnya, ST., MT.</v>
          </cell>
        </row>
        <row r="1881">
          <cell r="B1881" t="str">
            <v>F1B017034</v>
          </cell>
          <cell r="C1881" t="str">
            <v>I Made Wisnu Kusuma Putra</v>
          </cell>
          <cell r="D1881" t="str">
            <v>Teknik Informatika &amp; Komputer</v>
          </cell>
          <cell r="E1881" t="str">
            <v>Made Sutha Yadnya, ST., MT.</v>
          </cell>
        </row>
        <row r="1882">
          <cell r="B1882" t="str">
            <v>F1B017035</v>
          </cell>
          <cell r="C1882" t="str">
            <v>I PUTU DENNY WAHYU KURNIAWAN</v>
          </cell>
          <cell r="D1882" t="str">
            <v>Teknik Informatika &amp; Komputer</v>
          </cell>
          <cell r="E1882" t="str">
            <v>Bulkis Kanata, ST., MT.</v>
          </cell>
        </row>
        <row r="1883">
          <cell r="B1883" t="str">
            <v>F1B017036</v>
          </cell>
          <cell r="C1883" t="str">
            <v>I Wayan Erik Jayantika</v>
          </cell>
          <cell r="D1883" t="str">
            <v>-</v>
          </cell>
          <cell r="E1883" t="str">
            <v>Bulkis Kanata, ST., MT.</v>
          </cell>
        </row>
        <row r="1884">
          <cell r="B1884" t="str">
            <v>F1B017037</v>
          </cell>
          <cell r="C1884" t="str">
            <v>IKHWANI SYAHBANA</v>
          </cell>
          <cell r="D1884" t="str">
            <v>Teknik Informatika &amp; Komputer</v>
          </cell>
          <cell r="E1884" t="str">
            <v>Dr. rer.nat. Teti Zubaidah, ST., MT.</v>
          </cell>
        </row>
        <row r="1885">
          <cell r="B1885" t="str">
            <v>F1B017038</v>
          </cell>
          <cell r="C1885" t="str">
            <v>INDRA TRI OKTAVIANSYAH</v>
          </cell>
          <cell r="D1885" t="str">
            <v>Teknik Sistem Tenaga</v>
          </cell>
          <cell r="E1885" t="str">
            <v>Dr. rer.nat. Teti Zubaidah, ST., MT.</v>
          </cell>
        </row>
        <row r="1886">
          <cell r="B1886" t="str">
            <v>F1B017039</v>
          </cell>
          <cell r="C1886" t="str">
            <v>Irga Difani</v>
          </cell>
          <cell r="D1886" t="str">
            <v>Teknik Elektronika &amp; Digital</v>
          </cell>
          <cell r="E1886" t="str">
            <v>I Made Budi Suksmadana, ST., MT.</v>
          </cell>
        </row>
        <row r="1887">
          <cell r="B1887" t="str">
            <v>F1B017040</v>
          </cell>
          <cell r="C1887" t="str">
            <v>IRMAN ZAKARIYA</v>
          </cell>
          <cell r="D1887" t="str">
            <v>-</v>
          </cell>
          <cell r="E1887" t="str">
            <v>I Made Budi Suksmadana, ST., MT.</v>
          </cell>
        </row>
        <row r="1888">
          <cell r="B1888" t="str">
            <v>F1B017041</v>
          </cell>
          <cell r="C1888" t="str">
            <v>JOSHUA HENRY RIVALDO SIANTURI</v>
          </cell>
          <cell r="D1888" t="str">
            <v>-</v>
          </cell>
          <cell r="E1888" t="str">
            <v>I Made Ari Nrartha, ST., MT.</v>
          </cell>
        </row>
        <row r="1889">
          <cell r="B1889" t="str">
            <v>F1B017042</v>
          </cell>
          <cell r="C1889" t="str">
            <v>JULIA KAMILATIN</v>
          </cell>
          <cell r="D1889" t="str">
            <v>Teknik Sistem Tenaga</v>
          </cell>
          <cell r="E1889" t="str">
            <v>I Made Ari Nrartha, ST., MT.</v>
          </cell>
        </row>
        <row r="1890">
          <cell r="B1890" t="str">
            <v>F1B017043</v>
          </cell>
          <cell r="C1890" t="str">
            <v>JULIAN MINDRIA ROSYADI</v>
          </cell>
          <cell r="D1890" t="str">
            <v>Teknik Telekomunikasi</v>
          </cell>
          <cell r="E1890" t="str">
            <v>Dr. I Made Ginarsa, ST., MT.</v>
          </cell>
        </row>
        <row r="1891">
          <cell r="B1891" t="str">
            <v>F1B017044</v>
          </cell>
          <cell r="C1891" t="str">
            <v>KHAERUL MAJDI ASH-SHIDDIQY</v>
          </cell>
          <cell r="D1891" t="str">
            <v>-</v>
          </cell>
          <cell r="E1891" t="str">
            <v>Dr. I Made Ginarsa, ST., MT.</v>
          </cell>
        </row>
        <row r="1892">
          <cell r="B1892" t="str">
            <v>F1B017045</v>
          </cell>
          <cell r="C1892" t="str">
            <v>KOMANG AGUS TRI ARTHAWAN RADIN</v>
          </cell>
          <cell r="D1892" t="str">
            <v>-</v>
          </cell>
          <cell r="E1892" t="str">
            <v>Paniran, ST., MT.</v>
          </cell>
        </row>
        <row r="1893">
          <cell r="B1893" t="str">
            <v>F1B017046</v>
          </cell>
          <cell r="C1893" t="str">
            <v>KUSMANTO MANSYUR</v>
          </cell>
          <cell r="D1893" t="str">
            <v>Teknik Sistem Tenaga</v>
          </cell>
          <cell r="E1893" t="str">
            <v>Paniran, ST., MT.</v>
          </cell>
        </row>
        <row r="1894">
          <cell r="B1894" t="str">
            <v>F1B017047</v>
          </cell>
          <cell r="C1894" t="str">
            <v>Laliza Ulwani</v>
          </cell>
          <cell r="D1894" t="str">
            <v>Teknik Telekomunikasi</v>
          </cell>
          <cell r="E1894" t="str">
            <v>Supriono, ST., MT.</v>
          </cell>
        </row>
        <row r="1895">
          <cell r="B1895" t="str">
            <v>F1B017048</v>
          </cell>
          <cell r="C1895" t="str">
            <v>LALU ISHADI DARWINATA</v>
          </cell>
          <cell r="D1895" t="str">
            <v>Teknik Sistem Tenaga</v>
          </cell>
          <cell r="E1895" t="str">
            <v>Supriono, ST., MT.</v>
          </cell>
        </row>
        <row r="1896">
          <cell r="B1896" t="str">
            <v>F1B017049</v>
          </cell>
          <cell r="C1896" t="str">
            <v>Lalu Moh.Junaidi Idris</v>
          </cell>
          <cell r="D1896" t="str">
            <v>Teknik Sistem Tenaga</v>
          </cell>
          <cell r="E1896" t="str">
            <v>Sabar Nababan, ST., MT.</v>
          </cell>
        </row>
        <row r="1897">
          <cell r="B1897" t="str">
            <v>F1B017050</v>
          </cell>
          <cell r="C1897" t="str">
            <v>Lalu Muhammad Iqbal Herdianto</v>
          </cell>
          <cell r="D1897" t="str">
            <v>Teknik Telekomunikasi</v>
          </cell>
          <cell r="E1897" t="str">
            <v>Sabar Nababan, ST., MT.</v>
          </cell>
        </row>
        <row r="1898">
          <cell r="B1898" t="str">
            <v>F1B017051</v>
          </cell>
          <cell r="C1898" t="str">
            <v>Lalu Yuda Ardika</v>
          </cell>
          <cell r="D1898" t="str">
            <v>Teknik Elektronika &amp; Digital</v>
          </cell>
          <cell r="E1898" t="str">
            <v>Paniran, ST., MT.</v>
          </cell>
        </row>
        <row r="1899">
          <cell r="B1899" t="str">
            <v>F1B017052</v>
          </cell>
          <cell r="C1899" t="str">
            <v>Lista Intan Pratiwi</v>
          </cell>
          <cell r="D1899" t="str">
            <v>Teknik Elektronika &amp; Digital</v>
          </cell>
          <cell r="E1899" t="str">
            <v>Paniran, ST., MT.</v>
          </cell>
        </row>
        <row r="1900">
          <cell r="B1900" t="str">
            <v>F1B017053</v>
          </cell>
          <cell r="C1900" t="str">
            <v>M. ALFI ASHABANA</v>
          </cell>
          <cell r="D1900" t="str">
            <v>Teknik Informatika &amp; Komputer</v>
          </cell>
          <cell r="E1900" t="str">
            <v>Dwi Ratnasari. S.Kom., MT.</v>
          </cell>
        </row>
        <row r="1901">
          <cell r="B1901" t="str">
            <v>F1B017054</v>
          </cell>
          <cell r="C1901" t="str">
            <v>M. RILAN AMPURAMA R</v>
          </cell>
          <cell r="D1901" t="str">
            <v>-</v>
          </cell>
          <cell r="E1901" t="str">
            <v>Sayidiman, ST., M.Eng</v>
          </cell>
        </row>
        <row r="1902">
          <cell r="B1902" t="str">
            <v>F1B017055</v>
          </cell>
          <cell r="C1902" t="str">
            <v>M. Rizka Zulfikri</v>
          </cell>
          <cell r="D1902" t="str">
            <v>Teknik Informatika &amp; Komputer</v>
          </cell>
          <cell r="E1902" t="str">
            <v>Djul Fikry Budiman, ST., MT.</v>
          </cell>
        </row>
        <row r="1903">
          <cell r="B1903" t="str">
            <v>F1B017056</v>
          </cell>
          <cell r="C1903" t="str">
            <v>M.YUNUS</v>
          </cell>
          <cell r="D1903" t="str">
            <v>Teknik Informatika &amp; Komputer</v>
          </cell>
          <cell r="E1903" t="str">
            <v>Djul Fikry Budiman, ST., MT.</v>
          </cell>
        </row>
        <row r="1904">
          <cell r="B1904" t="str">
            <v>F1B017057</v>
          </cell>
          <cell r="C1904" t="str">
            <v>MAULANA ABDILLAH</v>
          </cell>
          <cell r="D1904" t="str">
            <v>Teknik Elektronika &amp; Digital</v>
          </cell>
          <cell r="E1904" t="str">
            <v>Muhamad Irwan. ST., MT.</v>
          </cell>
        </row>
        <row r="1905">
          <cell r="B1905" t="str">
            <v>F1B017058</v>
          </cell>
          <cell r="C1905" t="str">
            <v>MUH FADIL</v>
          </cell>
          <cell r="D1905" t="str">
            <v>Teknik Telekomunikasi</v>
          </cell>
          <cell r="E1905" t="str">
            <v>Muhamad Irwan. ST., MT.</v>
          </cell>
        </row>
        <row r="1906">
          <cell r="B1906" t="str">
            <v>F1B017059</v>
          </cell>
          <cell r="C1906" t="str">
            <v>Muhamad Fachrul Amri</v>
          </cell>
          <cell r="D1906" t="str">
            <v>Teknik Informatika &amp; Komputer</v>
          </cell>
          <cell r="E1906" t="str">
            <v>L. A. Syamsul Irfan Akbar, ST., M.Eng.</v>
          </cell>
        </row>
        <row r="1907">
          <cell r="B1907" t="str">
            <v>F1B017060</v>
          </cell>
          <cell r="C1907" t="str">
            <v>MUHAMAD FAJRIN AKBAR</v>
          </cell>
          <cell r="D1907" t="str">
            <v>Teknik Telekomunikasi</v>
          </cell>
          <cell r="E1907" t="str">
            <v>L. A. Syamsul Irfan Akbar, ST., M.Eng.</v>
          </cell>
        </row>
        <row r="1908">
          <cell r="B1908" t="str">
            <v>F1B017061</v>
          </cell>
          <cell r="C1908" t="str">
            <v>Muhammad Abdul Haris Ramdan</v>
          </cell>
          <cell r="D1908" t="str">
            <v>Teknik Elektronika &amp; Digital</v>
          </cell>
          <cell r="E1908" t="str">
            <v>Giri Wahyu Wiriasto, ST., MT.</v>
          </cell>
        </row>
        <row r="1909">
          <cell r="B1909" t="str">
            <v>F1B017062</v>
          </cell>
          <cell r="C1909" t="str">
            <v>MUHAMMAD ABDULLOH HAMZAN</v>
          </cell>
          <cell r="D1909" t="str">
            <v>Teknik Sistem Tenaga</v>
          </cell>
          <cell r="E1909" t="str">
            <v>Giri Wahyu Wiriasto, ST., MT.</v>
          </cell>
        </row>
        <row r="1910">
          <cell r="B1910" t="str">
            <v>F1B017063</v>
          </cell>
          <cell r="C1910" t="str">
            <v>MUHAMMAD ALFARIZI PUTRA</v>
          </cell>
          <cell r="D1910" t="str">
            <v>Teknik Elektronika &amp; Digital</v>
          </cell>
          <cell r="E1910" t="str">
            <v>Suthami Ariessaputra, ST., M.Eng.</v>
          </cell>
        </row>
        <row r="1911">
          <cell r="B1911" t="str">
            <v>F1B017064</v>
          </cell>
          <cell r="C1911" t="str">
            <v>Muhammad Fikriansyah</v>
          </cell>
          <cell r="D1911" t="str">
            <v>Teknik Informatika &amp; Komputer</v>
          </cell>
          <cell r="E1911" t="str">
            <v>Suthami Ariessaputra, ST., M.Eng.</v>
          </cell>
        </row>
        <row r="1912">
          <cell r="B1912" t="str">
            <v>F1B017065</v>
          </cell>
          <cell r="C1912" t="str">
            <v>MUHAMMAD HAMDANI</v>
          </cell>
          <cell r="D1912" t="str">
            <v>Teknik Elektronika &amp; Digital</v>
          </cell>
          <cell r="E1912" t="str">
            <v>Budi Darmawan, ST., M.Eng.</v>
          </cell>
        </row>
        <row r="1913">
          <cell r="B1913" t="str">
            <v>F1B017066</v>
          </cell>
          <cell r="C1913" t="str">
            <v>MUHAMMAD IQBAL FIRDAUS</v>
          </cell>
          <cell r="D1913" t="str">
            <v>Teknik Elektronika &amp; Digital</v>
          </cell>
          <cell r="E1913" t="str">
            <v>Budi Darmawan, ST., M.Eng.</v>
          </cell>
        </row>
        <row r="1914">
          <cell r="B1914" t="str">
            <v>F1B017067</v>
          </cell>
          <cell r="C1914" t="str">
            <v>Muhammad Rafly Junizar Ratuloly</v>
          </cell>
          <cell r="D1914" t="str">
            <v>Teknik Informatika &amp; Komputer</v>
          </cell>
          <cell r="E1914" t="str">
            <v>Supriyatna, ST., MT.</v>
          </cell>
        </row>
        <row r="1915">
          <cell r="B1915" t="str">
            <v>F1B017068</v>
          </cell>
          <cell r="C1915" t="str">
            <v>MUHAMMAD RIZAL AKBAR</v>
          </cell>
          <cell r="D1915" t="str">
            <v>Teknik Informatika &amp; Komputer</v>
          </cell>
          <cell r="E1915" t="str">
            <v>Supriyatna, ST., MT.</v>
          </cell>
        </row>
        <row r="1916">
          <cell r="B1916" t="str">
            <v>F1B017069</v>
          </cell>
          <cell r="C1916" t="str">
            <v>MUHAMMAD RIZKY PRASETYA</v>
          </cell>
          <cell r="D1916" t="str">
            <v>-</v>
          </cell>
          <cell r="E1916" t="str">
            <v>Dr. Misbahuddin, ST., MT.</v>
          </cell>
        </row>
        <row r="1917">
          <cell r="B1917" t="str">
            <v>F1B017070</v>
          </cell>
          <cell r="C1917" t="str">
            <v>Muhammad Rolan Alfian</v>
          </cell>
          <cell r="D1917" t="str">
            <v>Teknik Sistem Tenaga</v>
          </cell>
          <cell r="E1917" t="str">
            <v>Dr. Misbahuddin, ST., MT.</v>
          </cell>
        </row>
        <row r="1918">
          <cell r="B1918" t="str">
            <v>F1B017071</v>
          </cell>
          <cell r="C1918" t="str">
            <v>MUHAMMAD SATRIAJI AROFA</v>
          </cell>
          <cell r="D1918" t="str">
            <v>Teknik Elektronika &amp; Digital</v>
          </cell>
          <cell r="E1918" t="str">
            <v>I Nyoman Wahyu S., ST., M.Sc., Ph.D.</v>
          </cell>
        </row>
        <row r="1919">
          <cell r="B1919" t="str">
            <v>F1B017072</v>
          </cell>
          <cell r="C1919" t="str">
            <v>Muhammad Vergiawan Saputra</v>
          </cell>
          <cell r="D1919" t="str">
            <v>Teknik Sistem Tenaga</v>
          </cell>
          <cell r="E1919" t="str">
            <v>I Nyoman Wahyu S., ST., M.Sc., Ph.D.</v>
          </cell>
        </row>
        <row r="1920">
          <cell r="B1920" t="str">
            <v>F1B017073</v>
          </cell>
          <cell r="C1920" t="str">
            <v>Muhammad Ziyad Al Kautsar</v>
          </cell>
          <cell r="D1920" t="str">
            <v>-</v>
          </cell>
          <cell r="E1920" t="str">
            <v>Dr. rer.nat. Teti Zubaidah, ST., MT.</v>
          </cell>
        </row>
        <row r="1921">
          <cell r="B1921" t="str">
            <v>F1B017074</v>
          </cell>
          <cell r="C1921" t="str">
            <v>Mujabir</v>
          </cell>
          <cell r="D1921" t="str">
            <v>-</v>
          </cell>
          <cell r="E1921" t="str">
            <v>Dr. rer.nat. Teti Zubaidah, ST., MT.</v>
          </cell>
        </row>
        <row r="1922">
          <cell r="B1922" t="str">
            <v>F1B017075</v>
          </cell>
          <cell r="C1922" t="str">
            <v>MUSTAIN NASRULLAH</v>
          </cell>
          <cell r="D1922" t="str">
            <v>Teknik Telekomunikasi</v>
          </cell>
          <cell r="E1922" t="str">
            <v>Sabar Nababan, ST., MT.</v>
          </cell>
        </row>
        <row r="1923">
          <cell r="B1923" t="str">
            <v>F1B017076</v>
          </cell>
          <cell r="C1923" t="str">
            <v>Nindu Warda Tiara Putri</v>
          </cell>
          <cell r="D1923" t="str">
            <v>Teknik Informatika &amp; Komputer</v>
          </cell>
          <cell r="E1923" t="str">
            <v>Sabar Nababan, ST., MT.</v>
          </cell>
        </row>
        <row r="1924">
          <cell r="B1924" t="str">
            <v>F1B017077</v>
          </cell>
          <cell r="C1924" t="str">
            <v>RACHMAD ADITYA BARUNA PUTRA</v>
          </cell>
          <cell r="D1924" t="str">
            <v>-</v>
          </cell>
          <cell r="E1924" t="str">
            <v>Dr. Misbahuddin, ST., MT.</v>
          </cell>
        </row>
        <row r="1925">
          <cell r="B1925" t="str">
            <v>F1B017078</v>
          </cell>
          <cell r="C1925" t="str">
            <v>Restu Sandi</v>
          </cell>
          <cell r="D1925" t="str">
            <v>Teknik Sistem Tenaga</v>
          </cell>
          <cell r="E1925" t="str">
            <v>Dr. Misbahuddin, ST., MT.</v>
          </cell>
        </row>
        <row r="1926">
          <cell r="B1926" t="str">
            <v>F1B017079</v>
          </cell>
          <cell r="C1926" t="str">
            <v>Rifalda Fadilla Lady</v>
          </cell>
          <cell r="D1926" t="str">
            <v>Teknik Elektronika &amp; Digital</v>
          </cell>
          <cell r="E1926" t="str">
            <v>Supriyatna, ST., MT.</v>
          </cell>
        </row>
        <row r="1927">
          <cell r="B1927" t="str">
            <v>F1B017080</v>
          </cell>
          <cell r="C1927" t="str">
            <v>RIZKI AMRIYANSYAH</v>
          </cell>
          <cell r="D1927" t="str">
            <v>Teknik Telekomunikasi</v>
          </cell>
          <cell r="E1927" t="str">
            <v>I Ketut Wiryajati, ST., MT.</v>
          </cell>
        </row>
        <row r="1928">
          <cell r="B1928" t="str">
            <v>F1B017081</v>
          </cell>
          <cell r="C1928" t="str">
            <v>ROSDIANA</v>
          </cell>
          <cell r="D1928" t="str">
            <v>Teknik Telekomunikasi</v>
          </cell>
          <cell r="E1928" t="str">
            <v>Sultan, ST., MT.</v>
          </cell>
        </row>
        <row r="1929">
          <cell r="B1929" t="str">
            <v>F1B017082</v>
          </cell>
          <cell r="C1929" t="str">
            <v>SARIF FAISAL</v>
          </cell>
          <cell r="D1929" t="str">
            <v>Teknik Informatika &amp; Komputer</v>
          </cell>
          <cell r="E1929" t="str">
            <v>Dr. Misbahuddin, ST., MT.</v>
          </cell>
        </row>
        <row r="1930">
          <cell r="B1930" t="str">
            <v>F1B017083</v>
          </cell>
          <cell r="C1930" t="str">
            <v>SOFIAN ICHSAN MULADI</v>
          </cell>
          <cell r="D1930" t="str">
            <v>Teknik Elektronika &amp; Digital</v>
          </cell>
          <cell r="E1930" t="str">
            <v>Dr. Misbahuddin, ST., MT.</v>
          </cell>
        </row>
        <row r="1931">
          <cell r="B1931" t="str">
            <v>F1B017084</v>
          </cell>
          <cell r="C1931" t="str">
            <v>Subhawal Chair</v>
          </cell>
          <cell r="D1931" t="str">
            <v>-</v>
          </cell>
          <cell r="E1931" t="str">
            <v>I Nyoman Wahyu S., ST., M.Sc., Ph.D.</v>
          </cell>
        </row>
        <row r="1932">
          <cell r="B1932" t="str">
            <v>F1B017085</v>
          </cell>
          <cell r="C1932" t="str">
            <v>SUGANDA ALPAYUS</v>
          </cell>
          <cell r="D1932" t="str">
            <v>Teknik Sistem Tenaga</v>
          </cell>
          <cell r="E1932" t="str">
            <v>Ida Bagus Fery Citarsa, ST., MT.</v>
          </cell>
        </row>
        <row r="1933">
          <cell r="B1933" t="str">
            <v>F1B017086</v>
          </cell>
          <cell r="C1933" t="str">
            <v>SYAMSUL RIZQY</v>
          </cell>
          <cell r="D1933" t="str">
            <v>Teknik Sistem Tenaga</v>
          </cell>
          <cell r="E1933" t="str">
            <v>Agung Budi Muljono, ST., MT.</v>
          </cell>
        </row>
        <row r="1934">
          <cell r="B1934" t="str">
            <v>F1B017087</v>
          </cell>
          <cell r="C1934" t="str">
            <v>Syarif Hidayatullah</v>
          </cell>
          <cell r="D1934" t="str">
            <v>Teknik Informatika &amp; Komputer</v>
          </cell>
          <cell r="E1934" t="str">
            <v>Abdul Natsir, ST., MT.</v>
          </cell>
        </row>
        <row r="1935">
          <cell r="B1935" t="str">
            <v>F1B017088</v>
          </cell>
          <cell r="C1935" t="str">
            <v>Tanda Wardana</v>
          </cell>
          <cell r="D1935" t="str">
            <v>Teknik Telekomunikasi</v>
          </cell>
          <cell r="E1935" t="str">
            <v>Abdullah Zainuddin, ST., MT.</v>
          </cell>
        </row>
        <row r="1936">
          <cell r="B1936" t="str">
            <v>F1B017089</v>
          </cell>
          <cell r="C1936" t="str">
            <v>TONI YAZID ALBUSTON</v>
          </cell>
          <cell r="D1936" t="str">
            <v>Teknik Sistem Tenaga</v>
          </cell>
          <cell r="E1936" t="str">
            <v>Muhamad Syamsu Iqbal, ST., MT., Ph.D.</v>
          </cell>
        </row>
        <row r="1937">
          <cell r="B1937" t="str">
            <v>F1B017090</v>
          </cell>
          <cell r="C1937" t="str">
            <v>TRI NAFISAH HIDAYATI</v>
          </cell>
          <cell r="D1937" t="str">
            <v>Teknik Sistem Tenaga</v>
          </cell>
          <cell r="E1937" t="str">
            <v>Made Sutha Yadnya, ST., MT.</v>
          </cell>
        </row>
        <row r="1938">
          <cell r="B1938" t="str">
            <v>F1B017091</v>
          </cell>
          <cell r="C1938" t="str">
            <v>Virgian Puji Hadianto</v>
          </cell>
          <cell r="D1938" t="str">
            <v>Teknik Sistem Tenaga</v>
          </cell>
          <cell r="E1938" t="str">
            <v>Dr. rer.nat. Teti Zubaidah, ST., MT.</v>
          </cell>
        </row>
        <row r="1939">
          <cell r="B1939" t="str">
            <v>F1B017092</v>
          </cell>
          <cell r="C1939" t="str">
            <v>Wahyatul Zulkaidah</v>
          </cell>
          <cell r="D1939" t="str">
            <v>-</v>
          </cell>
          <cell r="E1939" t="str">
            <v>I Made Ari Nrartha, ST., MT.</v>
          </cell>
        </row>
        <row r="1940">
          <cell r="B1940" t="str">
            <v>F1B017093</v>
          </cell>
          <cell r="C1940" t="str">
            <v>YANI YUSTIKA MARAWALI</v>
          </cell>
          <cell r="D1940" t="str">
            <v>Teknik Informatika &amp; Komputer</v>
          </cell>
          <cell r="E1940" t="str">
            <v>Dr. I Made Ginarsa, ST., MT.</v>
          </cell>
        </row>
        <row r="1941">
          <cell r="B1941" t="str">
            <v>F1B017094</v>
          </cell>
          <cell r="C1941" t="str">
            <v>YURANATA</v>
          </cell>
          <cell r="D1941" t="str">
            <v>-</v>
          </cell>
          <cell r="E1941" t="str">
            <v>Supriono, ST., MT.</v>
          </cell>
        </row>
        <row r="1942">
          <cell r="B1942" t="str">
            <v>F1B017095</v>
          </cell>
          <cell r="C1942" t="str">
            <v>YUSRIL IHZA MAHENDRA</v>
          </cell>
          <cell r="D1942" t="str">
            <v>Teknik Sistem Tenaga</v>
          </cell>
          <cell r="E1942" t="str">
            <v>Sabar Nababan, ST., MT.</v>
          </cell>
        </row>
        <row r="1943">
          <cell r="B1943" t="str">
            <v>F1B017096</v>
          </cell>
          <cell r="C1943" t="str">
            <v>YUSRIL SAEFURRASYID</v>
          </cell>
          <cell r="D1943" t="str">
            <v>Teknik Telekomunikasi</v>
          </cell>
          <cell r="E1943" t="str">
            <v>Ni Made Seniari, ST., MT.</v>
          </cell>
        </row>
        <row r="1944">
          <cell r="B1944" t="str">
            <v>F1B017097</v>
          </cell>
          <cell r="C1944" t="str">
            <v>Zihan Rizky Parawansyah</v>
          </cell>
          <cell r="D1944" t="str">
            <v>Teknik Sistem Tenaga</v>
          </cell>
          <cell r="E1944" t="str">
            <v>Supriyatna, ST., MT.</v>
          </cell>
        </row>
        <row r="1945">
          <cell r="B1945" t="str">
            <v>F1B017098</v>
          </cell>
          <cell r="C1945" t="str">
            <v>MUHAMMAD ALGHAZ NAWI</v>
          </cell>
          <cell r="D1945" t="str">
            <v>-</v>
          </cell>
          <cell r="E1945" t="str">
            <v>Abdul Natsir, ST., MT.</v>
          </cell>
        </row>
        <row r="1946">
          <cell r="B1946" t="str">
            <v>F1B117001</v>
          </cell>
          <cell r="C1946" t="str">
            <v>Abi Laskar</v>
          </cell>
          <cell r="D1946" t="str">
            <v>Teknik Sistem Tenaga</v>
          </cell>
          <cell r="E1946" t="str">
            <v>Ni Made Seniari, ST., MT.</v>
          </cell>
        </row>
        <row r="1947">
          <cell r="B1947" t="str">
            <v>F1B117002</v>
          </cell>
          <cell r="C1947" t="str">
            <v>ADE PUTRA CAHYADI</v>
          </cell>
          <cell r="D1947" t="str">
            <v>Teknik Sistem Tenaga</v>
          </cell>
          <cell r="E1947" t="str">
            <v>Supriyatna, ST., MT.</v>
          </cell>
        </row>
        <row r="1948">
          <cell r="B1948" t="str">
            <v>F1B117003</v>
          </cell>
          <cell r="C1948" t="str">
            <v>Adelia Rizky Febrianti</v>
          </cell>
          <cell r="D1948" t="str">
            <v>Teknik Telekomunikasi</v>
          </cell>
          <cell r="E1948" t="str">
            <v>I Ketut Wiryajati, ST., MT.</v>
          </cell>
        </row>
        <row r="1949">
          <cell r="B1949" t="str">
            <v>F1B117004</v>
          </cell>
          <cell r="C1949" t="str">
            <v>AHMAD RAJABUL AKBAR KHAIRU</v>
          </cell>
          <cell r="D1949" t="str">
            <v>Teknik Informatika &amp; Komputer</v>
          </cell>
          <cell r="E1949" t="str">
            <v>Syafaruddin Ch., ST., MT.</v>
          </cell>
        </row>
        <row r="1950">
          <cell r="B1950" t="str">
            <v>F1B117005</v>
          </cell>
          <cell r="C1950" t="str">
            <v>Akbar Majid</v>
          </cell>
          <cell r="D1950" t="str">
            <v>Teknik Elektronika &amp; Digital</v>
          </cell>
          <cell r="E1950" t="str">
            <v>Sultan, ST., MT.</v>
          </cell>
        </row>
        <row r="1951">
          <cell r="B1951" t="str">
            <v>F1B117006</v>
          </cell>
          <cell r="C1951" t="str">
            <v>ANDI MUHAMAD HANIF</v>
          </cell>
          <cell r="D1951" t="str">
            <v>Teknik Informatika &amp; Komputer</v>
          </cell>
          <cell r="E1951" t="str">
            <v>Sudi M. Al Sasongko, ST., MT.</v>
          </cell>
        </row>
        <row r="1952">
          <cell r="B1952" t="str">
            <v>F1B117007</v>
          </cell>
          <cell r="C1952" t="str">
            <v>ANDIKA RAHMAN</v>
          </cell>
          <cell r="D1952" t="str">
            <v>Teknik Elektronika &amp; Digital</v>
          </cell>
          <cell r="E1952" t="str">
            <v>Dr. Misbahuddin, ST., MT.</v>
          </cell>
        </row>
        <row r="1953">
          <cell r="B1953" t="str">
            <v>F1B117008</v>
          </cell>
          <cell r="C1953" t="str">
            <v>ANDRE PRATAMA</v>
          </cell>
          <cell r="D1953" t="str">
            <v>Teknik Telekomunikasi</v>
          </cell>
          <cell r="E1953" t="str">
            <v>I Nyoman Wahyu S., ST., M.Sc., Ph.D.</v>
          </cell>
        </row>
        <row r="1954">
          <cell r="B1954" t="str">
            <v>F1B117009</v>
          </cell>
          <cell r="C1954" t="str">
            <v>Andrean Eko Ramadhan</v>
          </cell>
          <cell r="D1954" t="str">
            <v>-</v>
          </cell>
          <cell r="E1954" t="str">
            <v>Cahyo Mustiko O.M., ST., M.Sc., Ph.D.</v>
          </cell>
        </row>
        <row r="1955">
          <cell r="B1955" t="str">
            <v>F1B117010</v>
          </cell>
          <cell r="C1955" t="str">
            <v>Arga Sutri Pratama</v>
          </cell>
          <cell r="D1955" t="str">
            <v>Teknik Informatika &amp; Komputer</v>
          </cell>
          <cell r="E1955" t="str">
            <v>Dr. Ida Ayu Sri Adnyani, ST., MErg.</v>
          </cell>
        </row>
        <row r="1956">
          <cell r="B1956" t="str">
            <v>F1B117011</v>
          </cell>
          <cell r="C1956" t="str">
            <v>BAYU ADE SURYA</v>
          </cell>
          <cell r="D1956" t="str">
            <v>Teknik Telekomunikasi</v>
          </cell>
          <cell r="E1956" t="str">
            <v>Ida Bagus Fery Citarsa, ST., MT.</v>
          </cell>
        </row>
        <row r="1957">
          <cell r="B1957" t="str">
            <v>F1B117012</v>
          </cell>
          <cell r="C1957" t="str">
            <v>ERLAN BAHTIAR</v>
          </cell>
          <cell r="D1957" t="str">
            <v>Teknik Informatika &amp; Komputer</v>
          </cell>
          <cell r="E1957" t="str">
            <v>Agung Budi Muljono, ST., MT.</v>
          </cell>
        </row>
        <row r="1958">
          <cell r="B1958" t="str">
            <v>F1B117013</v>
          </cell>
          <cell r="C1958" t="str">
            <v>Fadhli Eko Prasetyo</v>
          </cell>
          <cell r="D1958" t="str">
            <v>Teknik Sistem Tenaga</v>
          </cell>
          <cell r="E1958" t="str">
            <v>Abdul Natsir, ST., MT.</v>
          </cell>
        </row>
        <row r="1959">
          <cell r="B1959" t="str">
            <v>F1B117014</v>
          </cell>
          <cell r="C1959" t="str">
            <v>FANNY WINDARY BATANIA</v>
          </cell>
          <cell r="D1959" t="str">
            <v>-</v>
          </cell>
          <cell r="E1959" t="str">
            <v>Abdullah Zainuddin, ST., MT.</v>
          </cell>
        </row>
        <row r="1960">
          <cell r="B1960" t="str">
            <v>F1B117015</v>
          </cell>
          <cell r="C1960" t="str">
            <v>Gali Galuh Sakti</v>
          </cell>
          <cell r="D1960" t="str">
            <v>Teknik Sistem Tenaga</v>
          </cell>
          <cell r="E1960" t="str">
            <v>A. Sjamsjiar Rachman, ST., MT.</v>
          </cell>
        </row>
        <row r="1961">
          <cell r="B1961" t="str">
            <v>F1B117016</v>
          </cell>
          <cell r="C1961" t="str">
            <v>Gauss Nur Salam</v>
          </cell>
          <cell r="D1961" t="str">
            <v>Teknik Sistem Tenaga</v>
          </cell>
          <cell r="E1961" t="str">
            <v>Muhamad Syamsu Iqbal, ST., MT., Ph.D.</v>
          </cell>
        </row>
        <row r="1962">
          <cell r="B1962" t="str">
            <v>F1B117017</v>
          </cell>
          <cell r="C1962" t="str">
            <v>HELMY AMALIA ARIESTA</v>
          </cell>
          <cell r="D1962" t="str">
            <v>Teknik Informatika &amp; Komputer</v>
          </cell>
          <cell r="E1962" t="str">
            <v>Made Sutha Yadnya, ST., MT.</v>
          </cell>
        </row>
        <row r="1963">
          <cell r="B1963" t="str">
            <v>F1B117018</v>
          </cell>
          <cell r="C1963" t="str">
            <v>Ilham Muhammad</v>
          </cell>
          <cell r="D1963" t="str">
            <v>Teknik Elektronika &amp; Digital</v>
          </cell>
          <cell r="E1963" t="str">
            <v>Bulkis Kanata, ST., MT.</v>
          </cell>
        </row>
        <row r="1964">
          <cell r="B1964" t="str">
            <v>F1B117019</v>
          </cell>
          <cell r="C1964" t="str">
            <v>KHAIRUL MUAMALAH</v>
          </cell>
          <cell r="D1964" t="str">
            <v>Teknik Elektronika &amp; Digital</v>
          </cell>
          <cell r="E1964" t="str">
            <v>Dr. rer.nat. Teti Zubaidah, ST., MT.</v>
          </cell>
        </row>
        <row r="1965">
          <cell r="B1965" t="str">
            <v>F1B117020</v>
          </cell>
          <cell r="C1965" t="str">
            <v>LENKA AURELIE YUDHISTIRA</v>
          </cell>
          <cell r="D1965" t="str">
            <v>Teknik Sistem Tenaga</v>
          </cell>
          <cell r="E1965" t="str">
            <v>I Made Budi Suksmadana, ST., MT.</v>
          </cell>
        </row>
        <row r="1966">
          <cell r="B1966" t="str">
            <v>F1B117021</v>
          </cell>
          <cell r="C1966" t="str">
            <v>M. AL ZAIDIN</v>
          </cell>
          <cell r="D1966" t="str">
            <v>Teknik Telekomunikasi</v>
          </cell>
          <cell r="E1966" t="str">
            <v>I Made Ari Nrartha, ST., MT.</v>
          </cell>
        </row>
        <row r="1967">
          <cell r="B1967" t="str">
            <v>F1B117022</v>
          </cell>
          <cell r="C1967" t="str">
            <v>M. Fauzul Akbar</v>
          </cell>
          <cell r="D1967" t="str">
            <v>-</v>
          </cell>
          <cell r="E1967" t="str">
            <v>Dr. I Made Ginarsa, ST., MT.</v>
          </cell>
        </row>
        <row r="1968">
          <cell r="B1968" t="str">
            <v>F1B117023</v>
          </cell>
          <cell r="C1968" t="str">
            <v>M. FAISAL</v>
          </cell>
          <cell r="D1968" t="str">
            <v>Teknik Sistem Tenaga</v>
          </cell>
          <cell r="E1968" t="str">
            <v>Paniran, ST., MT.</v>
          </cell>
        </row>
        <row r="1969">
          <cell r="B1969" t="str">
            <v>F1B117024</v>
          </cell>
          <cell r="C1969" t="str">
            <v>Muh. Riski Ramadhan</v>
          </cell>
          <cell r="D1969" t="str">
            <v>Teknik Elektronika &amp; Digital</v>
          </cell>
          <cell r="E1969" t="str">
            <v>Supriono, ST., MT.</v>
          </cell>
        </row>
        <row r="1970">
          <cell r="B1970" t="str">
            <v>F1B117025</v>
          </cell>
          <cell r="C1970" t="str">
            <v>MUH. SALDA WINTARA</v>
          </cell>
          <cell r="D1970" t="str">
            <v>Teknik Sistem Tenaga</v>
          </cell>
          <cell r="E1970" t="str">
            <v>Sabar Nababan, ST., MT.</v>
          </cell>
        </row>
        <row r="1971">
          <cell r="B1971" t="str">
            <v>F1B117026</v>
          </cell>
          <cell r="C1971" t="str">
            <v>MUHAMMAD KHAIRUL HADI SYURAHMAN</v>
          </cell>
          <cell r="D1971" t="str">
            <v>-</v>
          </cell>
          <cell r="E1971" t="str">
            <v>Dr. Rismon H. Sianipar, ST., M.Eng.</v>
          </cell>
        </row>
        <row r="1972">
          <cell r="B1972" t="str">
            <v>F1B117027</v>
          </cell>
          <cell r="C1972" t="str">
            <v>MUHAMMAD MUKALLIBIN</v>
          </cell>
          <cell r="D1972" t="str">
            <v>Teknik Elektronika &amp; Digital</v>
          </cell>
          <cell r="E1972" t="str">
            <v>Paniran, ST., MT.</v>
          </cell>
        </row>
        <row r="1973">
          <cell r="B1973" t="str">
            <v>F1B117028</v>
          </cell>
          <cell r="C1973" t="str">
            <v>MUHAMMAD NABIL</v>
          </cell>
          <cell r="D1973" t="str">
            <v>Teknik Telekomunikasi</v>
          </cell>
          <cell r="E1973" t="str">
            <v>Djul Fikry Budiman, ST., MT.</v>
          </cell>
        </row>
        <row r="1974">
          <cell r="B1974" t="str">
            <v>F1B117029</v>
          </cell>
          <cell r="C1974" t="str">
            <v>Muhammad Thoriq Dwi Setyawan</v>
          </cell>
          <cell r="D1974" t="str">
            <v>Teknik Sistem Tenaga</v>
          </cell>
          <cell r="E1974" t="str">
            <v>Muhamad Irwan. ST., MT.</v>
          </cell>
        </row>
        <row r="1975">
          <cell r="B1975" t="str">
            <v>F1B117030</v>
          </cell>
          <cell r="C1975" t="str">
            <v>NURAFRINA</v>
          </cell>
          <cell r="D1975" t="str">
            <v>Teknik Telekomunikasi</v>
          </cell>
          <cell r="E1975" t="str">
            <v>L. A. Syamsul Irfan Akbar, ST., M.Eng.</v>
          </cell>
        </row>
        <row r="1976">
          <cell r="B1976" t="str">
            <v>F1B117031</v>
          </cell>
          <cell r="C1976" t="str">
            <v>RAHMAT ADITYA PRADANA</v>
          </cell>
          <cell r="D1976" t="str">
            <v>-</v>
          </cell>
          <cell r="E1976" t="str">
            <v>Giri Wahyu Wiriasto, ST., MT.</v>
          </cell>
        </row>
        <row r="1977">
          <cell r="B1977" t="str">
            <v>F1B117032</v>
          </cell>
          <cell r="C1977" t="str">
            <v>RAMZY TAUFIQ HANIF</v>
          </cell>
          <cell r="D1977" t="str">
            <v>Teknik Telekomunikasi</v>
          </cell>
          <cell r="E1977" t="str">
            <v>Suthami Ariessaputra, ST., M.Eng.</v>
          </cell>
        </row>
        <row r="1978">
          <cell r="B1978" t="str">
            <v>F1B117033</v>
          </cell>
          <cell r="C1978" t="str">
            <v>Rian Hendrawan</v>
          </cell>
          <cell r="D1978" t="str">
            <v>-</v>
          </cell>
          <cell r="E1978" t="str">
            <v>Budi Darmawan, ST., M.Eng.</v>
          </cell>
        </row>
        <row r="1979">
          <cell r="B1979" t="str">
            <v>F1B117034</v>
          </cell>
          <cell r="C1979" t="str">
            <v>RISKI KHARISMA PUTRA</v>
          </cell>
          <cell r="D1979" t="str">
            <v>-</v>
          </cell>
          <cell r="E1979" t="str">
            <v>I Made Budi Suksmadana, ST., MT.</v>
          </cell>
        </row>
        <row r="1980">
          <cell r="B1980" t="str">
            <v>F1B117035</v>
          </cell>
          <cell r="C1980" t="str">
            <v>Rizalul Haq</v>
          </cell>
          <cell r="D1980" t="str">
            <v>Teknik Elektronika &amp; Digital</v>
          </cell>
          <cell r="E1980" t="str">
            <v>Cahyo Mustiko O.M., ST., M.Sc., Ph.D.</v>
          </cell>
        </row>
        <row r="1981">
          <cell r="B1981" t="str">
            <v>F1B117036</v>
          </cell>
          <cell r="C1981" t="str">
            <v>Rizka Mardani</v>
          </cell>
          <cell r="D1981" t="str">
            <v>Teknik Elektronika &amp; Digital</v>
          </cell>
          <cell r="E1981" t="str">
            <v>Dr. Ida Ayu Sri Adnyani, ST., MErg.</v>
          </cell>
        </row>
        <row r="1982">
          <cell r="B1982" t="str">
            <v>F1B117037</v>
          </cell>
          <cell r="C1982" t="str">
            <v>Tejaman Mulki</v>
          </cell>
          <cell r="D1982" t="str">
            <v>-</v>
          </cell>
          <cell r="E1982" t="str">
            <v>Abdul Natsir, ST., MT.</v>
          </cell>
        </row>
        <row r="1983">
          <cell r="B1983" t="str">
            <v>F1B117038</v>
          </cell>
          <cell r="C1983" t="str">
            <v>VENI ASTUTI</v>
          </cell>
          <cell r="D1983" t="str">
            <v>Teknik Telekomunikasi</v>
          </cell>
          <cell r="E1983" t="str">
            <v>A. Sjamsjiar Rachman, ST., MT.</v>
          </cell>
        </row>
        <row r="1984">
          <cell r="B1984" t="str">
            <v>F1B117039</v>
          </cell>
          <cell r="C1984" t="str">
            <v>Wahyu Siopano</v>
          </cell>
          <cell r="D1984" t="str">
            <v>Teknik Telekomunikasi</v>
          </cell>
          <cell r="E1984" t="str">
            <v>Muhamad Syamsu Iqbal, ST., MT., Ph.D.</v>
          </cell>
        </row>
        <row r="1985">
          <cell r="B1985" t="str">
            <v>F1B117040</v>
          </cell>
          <cell r="C1985" t="str">
            <v>WILLY HISBULLOH FAUZY FIRDAUS</v>
          </cell>
          <cell r="D1985" t="str">
            <v>Teknik Elektronika &amp; Digital</v>
          </cell>
          <cell r="E1985" t="str">
            <v>I Made Budi Suksmadana, ST., MT.</v>
          </cell>
        </row>
        <row r="1986">
          <cell r="B1986" t="str">
            <v>F1B117041</v>
          </cell>
          <cell r="C1986" t="str">
            <v>WILLY PRADIYANTO</v>
          </cell>
          <cell r="D1986" t="str">
            <v>Teknik Elektronika &amp; Digital</v>
          </cell>
          <cell r="E1986" t="str">
            <v>Sabar Nababan, ST., MT.</v>
          </cell>
        </row>
        <row r="1987">
          <cell r="B1987" t="str">
            <v>F1B018001</v>
          </cell>
          <cell r="C1987" t="str">
            <v>AHMAD FAZLIN ARDIAN</v>
          </cell>
          <cell r="D1987" t="str">
            <v>Teknik Sistem Tenaga</v>
          </cell>
          <cell r="E1987" t="str">
            <v>Ni Made Seniari, ST., MT.</v>
          </cell>
        </row>
        <row r="1988">
          <cell r="B1988" t="str">
            <v>F1B018002</v>
          </cell>
          <cell r="C1988" t="str">
            <v>AHMAD UMAR</v>
          </cell>
          <cell r="D1988" t="str">
            <v>Teknik Sistem Tenaga</v>
          </cell>
          <cell r="E1988" t="str">
            <v>Ni Made Seniari, ST., MT.</v>
          </cell>
        </row>
        <row r="1989">
          <cell r="B1989" t="str">
            <v>F1B018003</v>
          </cell>
          <cell r="C1989" t="str">
            <v>ALDYKA FALERA</v>
          </cell>
          <cell r="D1989" t="str">
            <v>Teknik Elektronika &amp; Digital</v>
          </cell>
          <cell r="E1989" t="str">
            <v>Ni Made Seniari, ST., MT.</v>
          </cell>
        </row>
        <row r="1990">
          <cell r="B1990" t="str">
            <v>F1B018004</v>
          </cell>
          <cell r="C1990" t="str">
            <v>ALFAN FADHILA RAMDHANI</v>
          </cell>
          <cell r="D1990" t="str">
            <v>-</v>
          </cell>
          <cell r="E1990" t="str">
            <v>Supriyatna, ST., MT.</v>
          </cell>
        </row>
        <row r="1991">
          <cell r="B1991" t="str">
            <v>F1B018005</v>
          </cell>
          <cell r="C1991" t="str">
            <v>ALFATH MAULANA</v>
          </cell>
          <cell r="D1991" t="str">
            <v>Teknik Informatika &amp; Komputer</v>
          </cell>
          <cell r="E1991" t="str">
            <v>Supriyatna, ST., MT.</v>
          </cell>
        </row>
        <row r="1992">
          <cell r="B1992" t="str">
            <v>F1B018006</v>
          </cell>
          <cell r="C1992" t="str">
            <v>ANDIKA PRAKOSO</v>
          </cell>
          <cell r="D1992" t="str">
            <v>-</v>
          </cell>
          <cell r="E1992" t="str">
            <v>Supriyatna, ST., MT.</v>
          </cell>
        </row>
        <row r="1993">
          <cell r="B1993" t="str">
            <v>F1B018007</v>
          </cell>
          <cell r="C1993" t="str">
            <v>ANGGA DANISTIAN</v>
          </cell>
          <cell r="D1993" t="str">
            <v>Teknik Elektronika &amp; Digital</v>
          </cell>
          <cell r="E1993" t="str">
            <v>I Ketut Wiryajati, ST., MT.</v>
          </cell>
        </row>
        <row r="1994">
          <cell r="B1994" t="str">
            <v>F1B018008</v>
          </cell>
          <cell r="C1994" t="str">
            <v>ANGGA ROJALI</v>
          </cell>
          <cell r="D1994" t="str">
            <v>Teknik Elektronika &amp; Digital</v>
          </cell>
          <cell r="E1994" t="str">
            <v>I Ketut Wiryajati, ST., MT.</v>
          </cell>
        </row>
        <row r="1995">
          <cell r="B1995" t="str">
            <v>F1B018009</v>
          </cell>
          <cell r="C1995" t="str">
            <v>ARI SATRIA</v>
          </cell>
          <cell r="D1995" t="str">
            <v>Teknik Elektronika &amp; Digital</v>
          </cell>
          <cell r="E1995" t="str">
            <v>I Ketut Wiryajati, ST., MT.</v>
          </cell>
        </row>
        <row r="1996">
          <cell r="B1996" t="str">
            <v>F1B018010</v>
          </cell>
          <cell r="C1996" t="str">
            <v>BADRUL MUHAYAT</v>
          </cell>
          <cell r="D1996" t="str">
            <v>-</v>
          </cell>
          <cell r="E1996" t="str">
            <v>Syafaruddin Ch., ST., MT.</v>
          </cell>
        </row>
        <row r="1997">
          <cell r="B1997" t="str">
            <v>F1B018011</v>
          </cell>
          <cell r="C1997" t="str">
            <v>BAGI HARTAWAN</v>
          </cell>
          <cell r="D1997" t="str">
            <v>Teknik Informatika &amp; Komputer</v>
          </cell>
          <cell r="E1997" t="str">
            <v>Syafaruddin Ch., ST., MT.</v>
          </cell>
        </row>
        <row r="1998">
          <cell r="B1998" t="str">
            <v>F1B018012</v>
          </cell>
          <cell r="C1998" t="str">
            <v>BAIK ZOHRATUL WARDAH</v>
          </cell>
          <cell r="D1998" t="str">
            <v>Teknik Elektronika &amp; Digital</v>
          </cell>
          <cell r="E1998" t="str">
            <v>Syafaruddin Ch., ST., MT.</v>
          </cell>
        </row>
        <row r="1999">
          <cell r="B1999" t="str">
            <v>F1B018013</v>
          </cell>
          <cell r="C1999" t="str">
            <v>BRIAN ABIYASA AJI PRATAMA</v>
          </cell>
          <cell r="D1999" t="str">
            <v>-</v>
          </cell>
          <cell r="E1999" t="str">
            <v>Sultan, ST., MT.</v>
          </cell>
        </row>
        <row r="2000">
          <cell r="B2000" t="str">
            <v>F1B018014</v>
          </cell>
          <cell r="C2000" t="str">
            <v>DEWA MADE ANOM DIRGANTARA</v>
          </cell>
          <cell r="D2000" t="str">
            <v>Teknik Elektronika &amp; Digital</v>
          </cell>
          <cell r="E2000" t="str">
            <v>Sultan, ST., MT.</v>
          </cell>
        </row>
        <row r="2001">
          <cell r="B2001" t="str">
            <v>F1B018015</v>
          </cell>
          <cell r="C2001" t="str">
            <v>DIO YUDHA PRAWIRA BAKARY</v>
          </cell>
          <cell r="D2001" t="str">
            <v>Teknik Elektronika &amp; Digital</v>
          </cell>
          <cell r="E2001" t="str">
            <v>Sultan, ST., MT.</v>
          </cell>
        </row>
        <row r="2002">
          <cell r="B2002" t="str">
            <v>F1B018016</v>
          </cell>
          <cell r="C2002" t="str">
            <v>DIWAN ZINI ARSI</v>
          </cell>
          <cell r="D2002" t="str">
            <v>Teknik Informatika &amp; Komputer</v>
          </cell>
          <cell r="E2002" t="str">
            <v>Sudi M. Al Sasongko, ST., MT.</v>
          </cell>
        </row>
        <row r="2003">
          <cell r="B2003" t="str">
            <v>F1B018017</v>
          </cell>
          <cell r="C2003" t="str">
            <v>EKA RIZKY ADHANSYAH ALATHAS</v>
          </cell>
          <cell r="D2003" t="str">
            <v>Teknik Telekomunikasi</v>
          </cell>
          <cell r="E2003" t="str">
            <v>Sudi M. Al Sasongko, ST., MT.</v>
          </cell>
        </row>
        <row r="2004">
          <cell r="B2004" t="str">
            <v>F1B018018</v>
          </cell>
          <cell r="C2004" t="str">
            <v>EVANIA ERNESTIN CHANDRA</v>
          </cell>
          <cell r="D2004" t="str">
            <v>Teknik Informatika &amp; Komputer</v>
          </cell>
          <cell r="E2004" t="str">
            <v>Sudi M. Al Sasongko, ST., MT.</v>
          </cell>
        </row>
        <row r="2005">
          <cell r="B2005" t="str">
            <v>F1B018019</v>
          </cell>
          <cell r="C2005" t="str">
            <v>FAHRU RAHMAN</v>
          </cell>
          <cell r="D2005" t="str">
            <v>-</v>
          </cell>
          <cell r="E2005" t="str">
            <v>Dr. Misbahuddin, ST., MT.</v>
          </cell>
        </row>
        <row r="2006">
          <cell r="B2006" t="str">
            <v>F1B018020</v>
          </cell>
          <cell r="C2006" t="str">
            <v>FIDYAH AJENG WULANDARI</v>
          </cell>
          <cell r="D2006" t="str">
            <v>Teknik Informatika &amp; Komputer</v>
          </cell>
          <cell r="E2006" t="str">
            <v>Dr. Misbahuddin, ST., MT.</v>
          </cell>
        </row>
        <row r="2007">
          <cell r="B2007" t="str">
            <v>F1B018021</v>
          </cell>
          <cell r="C2007" t="str">
            <v>FIKRI</v>
          </cell>
          <cell r="D2007" t="str">
            <v>Teknik Elektronika &amp; Digital</v>
          </cell>
          <cell r="E2007" t="str">
            <v>Dr. Misbahuddin, ST., MT.</v>
          </cell>
        </row>
        <row r="2008">
          <cell r="B2008" t="str">
            <v>F1B018022</v>
          </cell>
          <cell r="C2008" t="str">
            <v>FRANSISKUS XAVERIUS ARIO SETYOAJIE</v>
          </cell>
          <cell r="D2008" t="str">
            <v>Teknik Telekomunikasi</v>
          </cell>
          <cell r="E2008" t="str">
            <v>I Nyoman Wahyu S., ST., M.Sc., Ph.D.</v>
          </cell>
        </row>
        <row r="2009">
          <cell r="B2009" t="str">
            <v>F1B018023</v>
          </cell>
          <cell r="C2009" t="str">
            <v>HAFIZAH</v>
          </cell>
          <cell r="D2009" t="str">
            <v>Teknik Sistem Tenaga</v>
          </cell>
          <cell r="E2009" t="str">
            <v>I Nyoman Wahyu S., ST., M.Sc., Ph.D.</v>
          </cell>
        </row>
        <row r="2010">
          <cell r="B2010" t="str">
            <v>F1B018024</v>
          </cell>
          <cell r="C2010" t="str">
            <v>HAQQI FITRAH AMRI</v>
          </cell>
          <cell r="D2010" t="str">
            <v>-</v>
          </cell>
          <cell r="E2010" t="str">
            <v>I Nyoman Wahyu S., ST., M.Sc., Ph.D.</v>
          </cell>
        </row>
        <row r="2011">
          <cell r="B2011" t="str">
            <v>F1B018025</v>
          </cell>
          <cell r="C2011" t="str">
            <v>I GUSTI BAGUS ADI PRAMANA</v>
          </cell>
          <cell r="D2011" t="str">
            <v>Teknik Informatika &amp; Komputer</v>
          </cell>
          <cell r="E2011" t="str">
            <v>Cahyo Mustiko O.M., ST., M.Sc., Ph.D.</v>
          </cell>
        </row>
        <row r="2012">
          <cell r="B2012" t="str">
            <v>F1B018026</v>
          </cell>
          <cell r="C2012" t="str">
            <v>I MADE DWI ANDIKA SAPUTRA</v>
          </cell>
          <cell r="D2012" t="str">
            <v>Teknik Informatika &amp; Komputer</v>
          </cell>
          <cell r="E2012" t="str">
            <v>Cahyo Mustiko O.M., ST., M.Sc., Ph.D.</v>
          </cell>
        </row>
        <row r="2013">
          <cell r="B2013" t="str">
            <v>F1B018027</v>
          </cell>
          <cell r="C2013" t="str">
            <v>I MADE GDE YUDI DARMAWAN</v>
          </cell>
          <cell r="D2013" t="str">
            <v>-</v>
          </cell>
          <cell r="E2013" t="str">
            <v>Cahyo Mustiko O.M., ST., M.Sc., Ph.D.</v>
          </cell>
        </row>
        <row r="2014">
          <cell r="B2014" t="str">
            <v>F1B018028</v>
          </cell>
          <cell r="C2014" t="str">
            <v>ILHAM ZAHIDIN</v>
          </cell>
          <cell r="D2014" t="str">
            <v>Teknik Informatika &amp; Komputer</v>
          </cell>
          <cell r="E2014" t="str">
            <v>Dr. Ida Ayu Sri Adnyani, ST., MErg.</v>
          </cell>
        </row>
        <row r="2015">
          <cell r="B2015" t="str">
            <v>F1B018029</v>
          </cell>
          <cell r="C2015" t="str">
            <v>IMAM EFENDI</v>
          </cell>
          <cell r="D2015" t="str">
            <v>-</v>
          </cell>
          <cell r="E2015" t="str">
            <v>Dr. Ida Ayu Sri Adnyani, ST., MErg.</v>
          </cell>
        </row>
        <row r="2016">
          <cell r="B2016" t="str">
            <v>F1B018030</v>
          </cell>
          <cell r="C2016" t="str">
            <v>ISLAHUL ANWAR</v>
          </cell>
          <cell r="D2016" t="str">
            <v>Teknik Informatika &amp; Komputer</v>
          </cell>
          <cell r="E2016" t="str">
            <v>Dr. Ida Ayu Sri Adnyani, ST., MErg.</v>
          </cell>
        </row>
        <row r="2017">
          <cell r="B2017" t="str">
            <v>F1B018031</v>
          </cell>
          <cell r="C2017" t="str">
            <v>KAROMATUL HIKMAH</v>
          </cell>
          <cell r="D2017" t="str">
            <v>Teknik Elektronika &amp; Digital</v>
          </cell>
          <cell r="E2017" t="str">
            <v>Ida Bagus Fery Citarsa, ST., MT.</v>
          </cell>
        </row>
        <row r="2018">
          <cell r="B2018" t="str">
            <v>F1B018032</v>
          </cell>
          <cell r="C2018" t="str">
            <v>KHAERUL KUSUMA</v>
          </cell>
          <cell r="D2018" t="str">
            <v>Teknik Sistem Tenaga</v>
          </cell>
          <cell r="E2018" t="str">
            <v>Ida Bagus Fery Citarsa, ST., MT.</v>
          </cell>
        </row>
        <row r="2019">
          <cell r="B2019" t="str">
            <v>F1B018033</v>
          </cell>
          <cell r="C2019" t="str">
            <v>KOMANG DANDY SURYA ADRIAWAN</v>
          </cell>
          <cell r="D2019" t="str">
            <v>-</v>
          </cell>
          <cell r="E2019" t="str">
            <v>Ida Bagus Fery Citarsa, ST., MT.</v>
          </cell>
        </row>
        <row r="2020">
          <cell r="B2020" t="str">
            <v>F1B018034</v>
          </cell>
          <cell r="C2020" t="str">
            <v>LALU WIR HANAN HADI</v>
          </cell>
          <cell r="D2020" t="str">
            <v>Teknik Telekomunikasi</v>
          </cell>
          <cell r="E2020" t="str">
            <v>Agung Budi Muljono, ST., MT.</v>
          </cell>
        </row>
        <row r="2021">
          <cell r="B2021" t="str">
            <v>F1B018035</v>
          </cell>
          <cell r="C2021" t="str">
            <v>M. WAWAN KURNIAWAN</v>
          </cell>
          <cell r="D2021" t="str">
            <v>Teknik Informatika &amp; Komputer</v>
          </cell>
          <cell r="E2021" t="str">
            <v>Agung Budi Muljono, ST., MT.</v>
          </cell>
        </row>
        <row r="2022">
          <cell r="B2022" t="str">
            <v>F1B018036</v>
          </cell>
          <cell r="C2022" t="str">
            <v>MARIA GABRIELA FALENSIA WATU</v>
          </cell>
          <cell r="D2022" t="str">
            <v>Teknik Elektronika &amp; Digital</v>
          </cell>
          <cell r="E2022" t="str">
            <v>Agung Budi Muljono, ST., MT.</v>
          </cell>
        </row>
        <row r="2023">
          <cell r="B2023" t="str">
            <v>F1B018037</v>
          </cell>
          <cell r="C2023" t="str">
            <v>MEGA YUNITA DIADARA</v>
          </cell>
          <cell r="D2023" t="str">
            <v>Teknik Telekomunikasi</v>
          </cell>
          <cell r="E2023" t="str">
            <v>Abdul Natsir, ST., MT.</v>
          </cell>
        </row>
        <row r="2024">
          <cell r="B2024" t="str">
            <v>F1B018038</v>
          </cell>
          <cell r="C2024" t="str">
            <v>MOH RIZKAN SATORI</v>
          </cell>
          <cell r="D2024" t="str">
            <v>-</v>
          </cell>
          <cell r="E2024" t="str">
            <v>Abdul Natsir, ST., MT.</v>
          </cell>
        </row>
        <row r="2025">
          <cell r="B2025" t="str">
            <v>F1B018039</v>
          </cell>
          <cell r="C2025" t="str">
            <v>MOH. SULTANULMAHDI</v>
          </cell>
          <cell r="D2025" t="str">
            <v>Teknik Sistem Tenaga</v>
          </cell>
          <cell r="E2025" t="str">
            <v>Abdul Natsir, ST., MT.</v>
          </cell>
        </row>
        <row r="2026">
          <cell r="B2026" t="str">
            <v>F1B018040</v>
          </cell>
          <cell r="C2026" t="str">
            <v>MUH. NOVIAN HADI ZAEN</v>
          </cell>
          <cell r="D2026" t="str">
            <v>Teknik Sistem Tenaga</v>
          </cell>
          <cell r="E2026" t="str">
            <v>Abdullah Zainuddin, ST., MT.</v>
          </cell>
        </row>
        <row r="2027">
          <cell r="B2027" t="str">
            <v>F1B018041</v>
          </cell>
          <cell r="C2027" t="str">
            <v>MUH.MUQIMUDDIN SHOLIH</v>
          </cell>
          <cell r="D2027" t="str">
            <v>-</v>
          </cell>
          <cell r="E2027" t="str">
            <v>Abdullah Zainuddin, ST., MT.</v>
          </cell>
        </row>
        <row r="2028">
          <cell r="B2028" t="str">
            <v>F1B018042</v>
          </cell>
          <cell r="C2028" t="str">
            <v>MUHAMAD KIFLAN AFFANDI</v>
          </cell>
          <cell r="D2028" t="str">
            <v>Teknik Elektronika &amp; Digital</v>
          </cell>
          <cell r="E2028" t="str">
            <v>Abdullah Zainuddin, ST., MT.</v>
          </cell>
        </row>
        <row r="2029">
          <cell r="B2029" t="str">
            <v>F1B018043</v>
          </cell>
          <cell r="C2029" t="str">
            <v>MUHAMMAD ANTONY ARANTA</v>
          </cell>
          <cell r="D2029" t="str">
            <v>Teknik Telekomunikasi</v>
          </cell>
          <cell r="E2029" t="str">
            <v>A. Sjamsjiar Rachman, ST., MT.</v>
          </cell>
        </row>
        <row r="2030">
          <cell r="B2030" t="str">
            <v>F1B018044</v>
          </cell>
          <cell r="C2030" t="str">
            <v>MUHAMMAD ARIFUDDIN MUCHTAR</v>
          </cell>
          <cell r="D2030" t="str">
            <v>Teknik Elektronika &amp; Digital</v>
          </cell>
          <cell r="E2030" t="str">
            <v>A. Sjamsjiar Rachman, ST., MT.</v>
          </cell>
        </row>
        <row r="2031">
          <cell r="B2031" t="str">
            <v>F1B018045</v>
          </cell>
          <cell r="C2031" t="str">
            <v>MUHAMMAD FADIL</v>
          </cell>
          <cell r="D2031" t="str">
            <v>-</v>
          </cell>
          <cell r="E2031" t="str">
            <v>Muhamad Syamsu Iqbal, ST., MT., Ph.D.</v>
          </cell>
        </row>
        <row r="2032">
          <cell r="B2032" t="str">
            <v>F1B018046</v>
          </cell>
          <cell r="C2032" t="str">
            <v>MUHAMMAD KHOIRUR RIZKI</v>
          </cell>
          <cell r="D2032" t="str">
            <v>-</v>
          </cell>
          <cell r="E2032" t="str">
            <v>Muhamad Syamsu Iqbal, ST., MT., Ph.D.</v>
          </cell>
        </row>
        <row r="2033">
          <cell r="B2033" t="str">
            <v>F1B018047</v>
          </cell>
          <cell r="C2033" t="str">
            <v>MUHAMMAD SULTAN PUTRA SETYONO</v>
          </cell>
          <cell r="D2033" t="str">
            <v>-</v>
          </cell>
          <cell r="E2033" t="str">
            <v>Muhamad Syamsu Iqbal, ST., MT., Ph.D.</v>
          </cell>
        </row>
        <row r="2034">
          <cell r="B2034" t="str">
            <v>F1B018048</v>
          </cell>
          <cell r="C2034" t="str">
            <v>NABILLA PINKAN IBANEZ</v>
          </cell>
          <cell r="D2034" t="str">
            <v>Teknik Sistem Tenaga</v>
          </cell>
          <cell r="E2034" t="str">
            <v>Made Sutha Yadnya, ST., MT.</v>
          </cell>
        </row>
        <row r="2035">
          <cell r="B2035" t="str">
            <v>F1B018049</v>
          </cell>
          <cell r="C2035" t="str">
            <v>NANDITA DIANDA</v>
          </cell>
          <cell r="D2035" t="str">
            <v>Teknik Informatika &amp; Komputer</v>
          </cell>
          <cell r="E2035" t="str">
            <v>Made Sutha Yadnya, ST., MT.</v>
          </cell>
        </row>
        <row r="2036">
          <cell r="B2036" t="str">
            <v>F1B018050</v>
          </cell>
          <cell r="C2036" t="str">
            <v>NATASYA DEWI ASTUTI</v>
          </cell>
          <cell r="D2036" t="str">
            <v>Teknik Telekomunikasi</v>
          </cell>
          <cell r="E2036" t="str">
            <v>Made Sutha Yadnya, ST., MT.</v>
          </cell>
        </row>
        <row r="2037">
          <cell r="B2037" t="str">
            <v>F1B018051</v>
          </cell>
          <cell r="C2037" t="str">
            <v>NINA MULANA</v>
          </cell>
          <cell r="D2037" t="str">
            <v>Teknik Elektronika &amp; Digital</v>
          </cell>
          <cell r="E2037" t="str">
            <v>Bulkis Kanata, ST., MT.</v>
          </cell>
        </row>
        <row r="2038">
          <cell r="B2038" t="str">
            <v>F1B018052</v>
          </cell>
          <cell r="C2038" t="str">
            <v>NURSYAHID</v>
          </cell>
          <cell r="D2038" t="str">
            <v>Teknik Informatika &amp; Komputer</v>
          </cell>
          <cell r="E2038" t="str">
            <v>Bulkis Kanata, ST., MT.</v>
          </cell>
        </row>
        <row r="2039">
          <cell r="B2039" t="str">
            <v>F1B018053</v>
          </cell>
          <cell r="C2039" t="str">
            <v>OVY MELIYANDIKA</v>
          </cell>
          <cell r="D2039" t="str">
            <v>Teknik Elektronika &amp; Digital</v>
          </cell>
          <cell r="E2039" t="str">
            <v>Bulkis Kanata, ST., MT.</v>
          </cell>
        </row>
        <row r="2040">
          <cell r="B2040" t="str">
            <v>F1B018054</v>
          </cell>
          <cell r="C2040" t="str">
            <v>RAHMAT MUHAJIR</v>
          </cell>
          <cell r="D2040" t="str">
            <v>-</v>
          </cell>
          <cell r="E2040" t="str">
            <v>Dr. rer.nat. Teti Zubaidah, ST., MT.</v>
          </cell>
        </row>
        <row r="2041">
          <cell r="B2041" t="str">
            <v>F1B018055</v>
          </cell>
          <cell r="C2041" t="str">
            <v>RAMDANI SAPUTRA</v>
          </cell>
          <cell r="D2041" t="str">
            <v>Teknik Informatika &amp; Komputer</v>
          </cell>
          <cell r="E2041" t="str">
            <v>Dr. rer.nat. Teti Zubaidah, ST., MT.</v>
          </cell>
        </row>
        <row r="2042">
          <cell r="B2042" t="str">
            <v>F1B018056</v>
          </cell>
          <cell r="C2042" t="str">
            <v>RANGGA SATRIA WIRABANGSA</v>
          </cell>
          <cell r="D2042" t="str">
            <v>Teknik Informatika &amp; Komputer</v>
          </cell>
          <cell r="E2042" t="str">
            <v>Dr. rer.nat. Teti Zubaidah, ST., MT.</v>
          </cell>
        </row>
        <row r="2043">
          <cell r="B2043" t="str">
            <v>F1B018057</v>
          </cell>
          <cell r="C2043" t="str">
            <v>REFDIAN NAJM DENDRA RHAMA KRIDASWORO</v>
          </cell>
          <cell r="D2043" t="str">
            <v>Teknik Elektronika &amp; Digital</v>
          </cell>
          <cell r="E2043" t="str">
            <v>I Made Budi Suksmadana, ST., MT.</v>
          </cell>
        </row>
        <row r="2044">
          <cell r="B2044" t="str">
            <v>F1B018058</v>
          </cell>
          <cell r="C2044" t="str">
            <v>RIZKI FEBRIA SATRIADI</v>
          </cell>
          <cell r="D2044" t="str">
            <v>Teknik Telekomunikasi</v>
          </cell>
          <cell r="E2044" t="str">
            <v>I Made Budi Suksmadana, ST., MT.</v>
          </cell>
        </row>
        <row r="2045">
          <cell r="B2045" t="str">
            <v>F1B018059</v>
          </cell>
          <cell r="C2045" t="str">
            <v>ROBBY HUDIANSYAH</v>
          </cell>
          <cell r="D2045" t="str">
            <v>Teknik Informatika &amp; Komputer</v>
          </cell>
          <cell r="E2045" t="str">
            <v>I Made Ari Nrartha, ST., MT.</v>
          </cell>
        </row>
        <row r="2046">
          <cell r="B2046" t="str">
            <v>F1B018060</v>
          </cell>
          <cell r="C2046" t="str">
            <v>SASKIA KHAIRUNNISA JUNEP</v>
          </cell>
          <cell r="D2046" t="str">
            <v>Teknik Telekomunikasi</v>
          </cell>
          <cell r="E2046" t="str">
            <v>I Made Ari Nrartha, ST., MT.</v>
          </cell>
        </row>
        <row r="2047">
          <cell r="B2047" t="str">
            <v>F1B018061</v>
          </cell>
          <cell r="C2047" t="str">
            <v>SEPTIAN ADITIYA WARDANA</v>
          </cell>
          <cell r="D2047" t="str">
            <v>-</v>
          </cell>
          <cell r="E2047" t="str">
            <v>I Made Ari Nrartha, ST., MT.</v>
          </cell>
        </row>
        <row r="2048">
          <cell r="B2048" t="str">
            <v>F1B018062</v>
          </cell>
          <cell r="C2048" t="str">
            <v>SIMSON ALBERT TOGAR DAFARIUS</v>
          </cell>
          <cell r="D2048" t="str">
            <v>-</v>
          </cell>
          <cell r="E2048" t="str">
            <v>Dr. I Made Ginarsa, ST., MT.</v>
          </cell>
        </row>
        <row r="2049">
          <cell r="B2049" t="str">
            <v>F1B018063</v>
          </cell>
          <cell r="C2049" t="str">
            <v>SINDI HIKMALA</v>
          </cell>
          <cell r="D2049" t="str">
            <v>Teknik Elektronika &amp; Digital</v>
          </cell>
          <cell r="E2049" t="str">
            <v>Dr. I Made Ginarsa, ST., MT.</v>
          </cell>
        </row>
        <row r="2050">
          <cell r="B2050" t="str">
            <v>F1B018064</v>
          </cell>
          <cell r="C2050" t="str">
            <v>SULTHON ZAMRONI</v>
          </cell>
          <cell r="D2050" t="str">
            <v>Teknik Informatika &amp; Komputer</v>
          </cell>
          <cell r="E2050" t="str">
            <v>Dr. I Made Ginarsa, ST., MT.</v>
          </cell>
        </row>
        <row r="2051">
          <cell r="B2051" t="str">
            <v>F1B018065</v>
          </cell>
          <cell r="C2051" t="str">
            <v>TAUFIK EKA PRATAMA</v>
          </cell>
          <cell r="D2051" t="str">
            <v>Teknik Elektronika &amp; Digital</v>
          </cell>
          <cell r="E2051" t="str">
            <v>Paniran, ST., MT.</v>
          </cell>
        </row>
        <row r="2052">
          <cell r="B2052" t="str">
            <v>F1B018066</v>
          </cell>
          <cell r="C2052" t="str">
            <v>WENVY ANDANI</v>
          </cell>
          <cell r="D2052" t="str">
            <v>Teknik Elektronika &amp; Digital</v>
          </cell>
          <cell r="E2052" t="str">
            <v>Paniran, ST., MT.</v>
          </cell>
        </row>
        <row r="2053">
          <cell r="B2053" t="str">
            <v>F1B018067</v>
          </cell>
          <cell r="C2053" t="str">
            <v>YOGI SOPIAN HARIS</v>
          </cell>
          <cell r="D2053" t="str">
            <v>-</v>
          </cell>
          <cell r="E2053" t="str">
            <v>Paniran, ST., MT.</v>
          </cell>
        </row>
        <row r="2054">
          <cell r="B2054" t="str">
            <v>F1B018068</v>
          </cell>
          <cell r="C2054" t="str">
            <v>YUSRIL MAHENDRA</v>
          </cell>
          <cell r="D2054" t="str">
            <v>Teknik Telekomunikasi</v>
          </cell>
          <cell r="E2054" t="str">
            <v>Supriono, ST., MT.</v>
          </cell>
        </row>
        <row r="2055">
          <cell r="B2055" t="str">
            <v>F1B018069</v>
          </cell>
          <cell r="C2055" t="str">
            <v>MATELDA HINDOM</v>
          </cell>
          <cell r="D2055" t="str">
            <v>-</v>
          </cell>
          <cell r="E2055" t="str">
            <v>Supriono, ST., MT.</v>
          </cell>
        </row>
        <row r="2056">
          <cell r="B2056" t="str">
            <v>F1B018070</v>
          </cell>
          <cell r="C2056" t="str">
            <v>ABDUL AZIZ</v>
          </cell>
          <cell r="D2056" t="str">
            <v>Teknik Elektronika &amp; Digital</v>
          </cell>
          <cell r="E2056" t="str">
            <v>Supriono, ST., MT.</v>
          </cell>
        </row>
        <row r="2057">
          <cell r="B2057" t="str">
            <v>F1B018071</v>
          </cell>
          <cell r="C2057" t="str">
            <v>ADAM MILANDO</v>
          </cell>
          <cell r="D2057" t="str">
            <v>Teknik Informatika &amp; Komputer</v>
          </cell>
          <cell r="E2057" t="str">
            <v>Sabar Nababan, ST., MT.</v>
          </cell>
        </row>
        <row r="2058">
          <cell r="B2058" t="str">
            <v>F1B018072</v>
          </cell>
          <cell r="C2058" t="str">
            <v>AGUS PRATOMI MULYO</v>
          </cell>
          <cell r="D2058" t="str">
            <v>Teknik Elektronika &amp; Digital</v>
          </cell>
          <cell r="E2058" t="str">
            <v>Sabar Nababan, ST., MT.</v>
          </cell>
        </row>
        <row r="2059">
          <cell r="B2059" t="str">
            <v>F1B018073</v>
          </cell>
          <cell r="C2059" t="str">
            <v>ANANDA NUR HIDAYAT</v>
          </cell>
          <cell r="D2059" t="str">
            <v>Teknik Elektronika &amp; Digital</v>
          </cell>
          <cell r="E2059" t="str">
            <v>Sabar Nababan, ST., MT.</v>
          </cell>
        </row>
        <row r="2060">
          <cell r="B2060" t="str">
            <v>F1B018074</v>
          </cell>
          <cell r="C2060" t="str">
            <v>BAIQ HIDAYATUL ZOHRIAH</v>
          </cell>
          <cell r="D2060" t="str">
            <v>Teknik Informatika &amp; Komputer</v>
          </cell>
          <cell r="E2060" t="str">
            <v>Muhamad Syamsu Iqbal, ST., MT., Ph.D.</v>
          </cell>
        </row>
        <row r="2061">
          <cell r="B2061" t="str">
            <v>F1B018075</v>
          </cell>
          <cell r="C2061" t="str">
            <v>ETI NURBAITI</v>
          </cell>
          <cell r="D2061" t="str">
            <v>Teknik Telekomunikasi</v>
          </cell>
          <cell r="E2061" t="str">
            <v>Muhamad Syamsu Iqbal, ST., MT., Ph.D.</v>
          </cell>
        </row>
        <row r="2062">
          <cell r="B2062" t="str">
            <v>F1B018076</v>
          </cell>
          <cell r="C2062" t="str">
            <v>HERLAN SATYA WIJAYA</v>
          </cell>
          <cell r="D2062" t="str">
            <v>-</v>
          </cell>
          <cell r="E2062" t="str">
            <v>Muhamad Syamsu Iqbal, ST., MT., Ph.D.</v>
          </cell>
        </row>
        <row r="2063">
          <cell r="B2063" t="str">
            <v>F1B018077</v>
          </cell>
          <cell r="C2063" t="str">
            <v>ILHAMI PRAMADITYA</v>
          </cell>
          <cell r="D2063" t="str">
            <v>Teknik Telekomunikasi</v>
          </cell>
          <cell r="E2063" t="str">
            <v>Muhamad Syamsu Iqbal, ST., MT., Ph.D.</v>
          </cell>
        </row>
        <row r="2064">
          <cell r="B2064" t="str">
            <v>F1B018078</v>
          </cell>
          <cell r="C2064" t="str">
            <v>IRFAN</v>
          </cell>
          <cell r="D2064" t="str">
            <v>Teknik Telekomunikasi</v>
          </cell>
          <cell r="E2064" t="str">
            <v>Muhamad Syamsu Iqbal, ST., MT., Ph.D.</v>
          </cell>
        </row>
        <row r="2065">
          <cell r="B2065" t="str">
            <v>F1B018079</v>
          </cell>
          <cell r="C2065" t="str">
            <v>KHUSNUL FITRIANI</v>
          </cell>
          <cell r="D2065" t="str">
            <v>Teknik Sistem Tenaga</v>
          </cell>
          <cell r="E2065" t="str">
            <v>Muhamad Syamsu Iqbal, ST., MT., Ph.D.</v>
          </cell>
        </row>
        <row r="2066">
          <cell r="B2066" t="str">
            <v>F1B018080</v>
          </cell>
          <cell r="C2066" t="str">
            <v>LALU DEAWAN CINDAGE</v>
          </cell>
          <cell r="D2066" t="str">
            <v>Teknik Telekomunikasi</v>
          </cell>
          <cell r="E2066" t="str">
            <v>Djul Fikry Budiman, ST., MT.</v>
          </cell>
        </row>
        <row r="2067">
          <cell r="B2067" t="str">
            <v>F1B018081</v>
          </cell>
          <cell r="C2067" t="str">
            <v>LALU RAHMAT MAGFIRAH</v>
          </cell>
          <cell r="D2067" t="str">
            <v>Teknik Sistem Tenaga</v>
          </cell>
          <cell r="E2067" t="str">
            <v>Djul Fikry Budiman, ST., MT.</v>
          </cell>
        </row>
        <row r="2068">
          <cell r="B2068" t="str">
            <v>F1B018082</v>
          </cell>
          <cell r="C2068" t="str">
            <v>LALU THORIQ RAMADHANI</v>
          </cell>
          <cell r="D2068" t="str">
            <v>Teknik Elektronika &amp; Digital</v>
          </cell>
          <cell r="E2068" t="str">
            <v>Djul Fikry Budiman, ST., MT.</v>
          </cell>
        </row>
        <row r="2069">
          <cell r="B2069" t="str">
            <v>F1B018083</v>
          </cell>
          <cell r="C2069" t="str">
            <v>M. KHAIRI AZHARI</v>
          </cell>
          <cell r="D2069" t="str">
            <v>-</v>
          </cell>
          <cell r="E2069" t="str">
            <v>Muhamad Irwan. ST., MT.</v>
          </cell>
        </row>
        <row r="2070">
          <cell r="B2070" t="str">
            <v>F1B018084</v>
          </cell>
          <cell r="C2070" t="str">
            <v>MASYKURI  YA ZAINURI</v>
          </cell>
          <cell r="D2070" t="str">
            <v>Teknik Elektronika &amp; Digital</v>
          </cell>
          <cell r="E2070" t="str">
            <v>Muhamad Irwan. ST., MT.</v>
          </cell>
        </row>
        <row r="2071">
          <cell r="B2071" t="str">
            <v>F1B018085</v>
          </cell>
          <cell r="C2071" t="str">
            <v>MAULIDDIN NUR MUHAMMAD</v>
          </cell>
          <cell r="D2071" t="str">
            <v>Teknik Informatika &amp; Komputer</v>
          </cell>
          <cell r="E2071" t="str">
            <v>Muhamad Irwan. ST., MT.</v>
          </cell>
        </row>
        <row r="2072">
          <cell r="B2072" t="str">
            <v>F1B018086</v>
          </cell>
          <cell r="C2072" t="str">
            <v>MUHAMAD HANAFI</v>
          </cell>
          <cell r="D2072" t="str">
            <v>Teknik Sistem Tenaga</v>
          </cell>
          <cell r="E2072" t="str">
            <v>L. A. Syamsul Irfan Akbar, ST., M.Eng.</v>
          </cell>
        </row>
        <row r="2073">
          <cell r="B2073" t="str">
            <v>F1B018087</v>
          </cell>
          <cell r="C2073" t="str">
            <v>MUHAMMAD ALAMSYAH</v>
          </cell>
          <cell r="D2073" t="str">
            <v>Teknik Sistem Tenaga</v>
          </cell>
          <cell r="E2073" t="str">
            <v>L. A. Syamsul Irfan Akbar, ST., M.Eng.</v>
          </cell>
        </row>
        <row r="2074">
          <cell r="B2074" t="str">
            <v>F1B018088</v>
          </cell>
          <cell r="C2074" t="str">
            <v>NIAZI ZAM-ZAMI</v>
          </cell>
          <cell r="D2074" t="str">
            <v>Teknik Elektronika &amp; Digital</v>
          </cell>
          <cell r="E2074" t="str">
            <v>L. A. Syamsul Irfan Akbar, ST., M.Eng.</v>
          </cell>
        </row>
        <row r="2075">
          <cell r="B2075" t="str">
            <v>F1B018089</v>
          </cell>
          <cell r="C2075" t="str">
            <v>RIKI SAPUTRA</v>
          </cell>
          <cell r="D2075" t="str">
            <v>Teknik Elektronika &amp; Digital</v>
          </cell>
          <cell r="E2075" t="str">
            <v>Giri Wahyu Wiriasto, ST., MT.</v>
          </cell>
        </row>
        <row r="2076">
          <cell r="B2076" t="str">
            <v>F1B018090</v>
          </cell>
          <cell r="C2076" t="str">
            <v>RIZZA HALWANI</v>
          </cell>
          <cell r="D2076" t="str">
            <v>Teknik Sistem Tenaga</v>
          </cell>
          <cell r="E2076" t="str">
            <v>Giri Wahyu Wiriasto, ST., MT.</v>
          </cell>
        </row>
        <row r="2077">
          <cell r="B2077" t="str">
            <v>F1B018091</v>
          </cell>
          <cell r="C2077" t="str">
            <v>ROBY HANDIKA</v>
          </cell>
          <cell r="D2077" t="str">
            <v>Teknik Elektronika &amp; Digital</v>
          </cell>
          <cell r="E2077" t="str">
            <v>Giri Wahyu Wiriasto, ST., MT.</v>
          </cell>
        </row>
        <row r="2078">
          <cell r="B2078" t="str">
            <v>F1B018092</v>
          </cell>
          <cell r="C2078" t="str">
            <v>TOMI SAHIDIN</v>
          </cell>
          <cell r="D2078" t="str">
            <v>Teknik Elektronika &amp; Digital</v>
          </cell>
          <cell r="E2078" t="str">
            <v>Suthami Ariessaputra, ST., M.Eng.</v>
          </cell>
        </row>
        <row r="2079">
          <cell r="B2079" t="str">
            <v>F1B018093</v>
          </cell>
          <cell r="C2079" t="str">
            <v>TOPARANA AMRULLAH</v>
          </cell>
          <cell r="D2079" t="str">
            <v>Teknik Sistem Tenaga</v>
          </cell>
          <cell r="E2079" t="str">
            <v>Suthami Ariessaputra, ST., M.Eng.</v>
          </cell>
        </row>
        <row r="2080">
          <cell r="B2080" t="str">
            <v>F1B018094</v>
          </cell>
          <cell r="C2080" t="str">
            <v>YUDI DERI PRATAMA</v>
          </cell>
          <cell r="D2080" t="str">
            <v>-</v>
          </cell>
          <cell r="E2080" t="str">
            <v>Suthami Ariessaputra, ST., M.Eng.</v>
          </cell>
        </row>
        <row r="2081">
          <cell r="B2081" t="str">
            <v>F1B018095</v>
          </cell>
          <cell r="C2081" t="str">
            <v>YUNITA SAKIRA</v>
          </cell>
          <cell r="D2081" t="str">
            <v>Teknik Informatika &amp; Komputer</v>
          </cell>
          <cell r="E2081" t="str">
            <v>Budi Darmawan, ST., M.Eng.</v>
          </cell>
        </row>
        <row r="2082">
          <cell r="B2082" t="str">
            <v>F1B018096</v>
          </cell>
          <cell r="C2082" t="str">
            <v>YUSUF KAUTSAR ROHIMAN</v>
          </cell>
          <cell r="D2082" t="str">
            <v>Teknik Informatika &amp; Komputer</v>
          </cell>
          <cell r="E2082" t="str">
            <v>Budi Darmawan, ST., M.Eng.</v>
          </cell>
        </row>
        <row r="2083">
          <cell r="B2083" t="str">
            <v>F1B018097</v>
          </cell>
          <cell r="C2083" t="str">
            <v>ZULFAKAR SATRIA DANIAZIS</v>
          </cell>
          <cell r="D2083" t="str">
            <v>-</v>
          </cell>
          <cell r="E2083" t="str">
            <v>Budi Darmawan, ST., M.Eng.</v>
          </cell>
        </row>
        <row r="2084">
          <cell r="B2084" t="str">
            <v>F1B018098</v>
          </cell>
          <cell r="C2084" t="str">
            <v>Muhammad Adnin Azminda</v>
          </cell>
          <cell r="D2084" t="str">
            <v>Teknik Informatika &amp; Komputer</v>
          </cell>
          <cell r="E2084" t="str">
            <v>Dr. Warindi, ST., M.Eng.</v>
          </cell>
        </row>
        <row r="2085">
          <cell r="B2085" t="str">
            <v>F1B018099</v>
          </cell>
          <cell r="C2085" t="str">
            <v>Dimas Arya Pratama</v>
          </cell>
          <cell r="D2085" t="str">
            <v>Teknik Elektronika &amp; Digital</v>
          </cell>
          <cell r="E2085" t="str">
            <v>Dr. Warindi, ST., M.Eng.</v>
          </cell>
        </row>
        <row r="2086">
          <cell r="B2086" t="str">
            <v>F1B018100</v>
          </cell>
          <cell r="C2086" t="str">
            <v>Muhammad</v>
          </cell>
          <cell r="D2086" t="str">
            <v>-</v>
          </cell>
          <cell r="E2086" t="str">
            <v>Dr. Warindi, ST., M.Eng.</v>
          </cell>
        </row>
        <row r="2087">
          <cell r="B2087" t="str">
            <v>F1B118001</v>
          </cell>
          <cell r="C2087" t="str">
            <v>ANDI AZBAR</v>
          </cell>
          <cell r="D2087" t="str">
            <v>Teknik Sistem Tenaga</v>
          </cell>
          <cell r="E2087" t="str">
            <v>Ni Made Seniari, ST., MT.</v>
          </cell>
        </row>
        <row r="2088">
          <cell r="B2088" t="str">
            <v>F1B118002</v>
          </cell>
          <cell r="C2088" t="str">
            <v>DANI ANWAR MUSADDAT</v>
          </cell>
          <cell r="D2088" t="str">
            <v>Teknik Telekomunikasi</v>
          </cell>
          <cell r="E2088" t="str">
            <v>Ni Made Seniari, ST., MT.</v>
          </cell>
        </row>
        <row r="2089">
          <cell r="B2089" t="str">
            <v>F1B118003</v>
          </cell>
          <cell r="C2089" t="str">
            <v>RODY SAFRI IRAWANSYAH</v>
          </cell>
          <cell r="D2089" t="str">
            <v>Teknik Informatika &amp; Komputer</v>
          </cell>
          <cell r="E2089" t="str">
            <v>Supriyatna, ST., MT.</v>
          </cell>
        </row>
        <row r="2090">
          <cell r="B2090" t="str">
            <v>F1B118004</v>
          </cell>
          <cell r="C2090" t="str">
            <v>ADAM HADI WIBOWO</v>
          </cell>
          <cell r="D2090" t="str">
            <v>Teknik Sistem Tenaga</v>
          </cell>
          <cell r="E2090" t="str">
            <v>Supriyatna, ST., MT.</v>
          </cell>
        </row>
        <row r="2091">
          <cell r="B2091" t="str">
            <v>F1B118005</v>
          </cell>
          <cell r="C2091" t="str">
            <v>AFRIZAL ALIMUDIN</v>
          </cell>
          <cell r="D2091" t="str">
            <v>-</v>
          </cell>
          <cell r="E2091" t="str">
            <v>I Ketut Wiryajati, ST., MT.</v>
          </cell>
        </row>
        <row r="2092">
          <cell r="B2092" t="str">
            <v>F1B118006</v>
          </cell>
          <cell r="C2092" t="str">
            <v>AHMAD ZULKUSWARI</v>
          </cell>
          <cell r="D2092" t="str">
            <v>-</v>
          </cell>
          <cell r="E2092" t="str">
            <v>I Ketut Wiryajati, ST., MT.</v>
          </cell>
        </row>
        <row r="2093">
          <cell r="B2093" t="str">
            <v>F1B118007</v>
          </cell>
          <cell r="C2093" t="str">
            <v>ALFIYANI ADILAH</v>
          </cell>
          <cell r="D2093" t="str">
            <v>Teknik Informatika &amp; Komputer</v>
          </cell>
          <cell r="E2093" t="str">
            <v>Syafaruddin Ch., ST., MT.</v>
          </cell>
        </row>
        <row r="2094">
          <cell r="B2094" t="str">
            <v>F1B118008</v>
          </cell>
          <cell r="C2094" t="str">
            <v>AMRINA ROSYIDA</v>
          </cell>
          <cell r="D2094" t="str">
            <v>Teknik Informatika &amp; Komputer</v>
          </cell>
          <cell r="E2094" t="str">
            <v>Syafaruddin Ch., ST., MT.</v>
          </cell>
        </row>
        <row r="2095">
          <cell r="B2095" t="str">
            <v>F1B118009</v>
          </cell>
          <cell r="C2095" t="str">
            <v>ANDI TRI RAMDHANY</v>
          </cell>
          <cell r="D2095" t="str">
            <v>Teknik Sistem Tenaga</v>
          </cell>
          <cell r="E2095" t="str">
            <v>Sultan, ST., MT.</v>
          </cell>
        </row>
        <row r="2096">
          <cell r="B2096" t="str">
            <v>F1B118010</v>
          </cell>
          <cell r="C2096" t="str">
            <v>ANDRI WAHYUDI</v>
          </cell>
          <cell r="D2096" t="str">
            <v>Teknik Sistem Tenaga</v>
          </cell>
          <cell r="E2096" t="str">
            <v>Sultan, ST., MT.</v>
          </cell>
        </row>
        <row r="2097">
          <cell r="B2097" t="str">
            <v>F1B118011</v>
          </cell>
          <cell r="C2097" t="str">
            <v>ARINDA SAFIRA</v>
          </cell>
          <cell r="D2097" t="str">
            <v>-</v>
          </cell>
          <cell r="E2097" t="str">
            <v>Sudi M. Al Sasongko, ST., MT.</v>
          </cell>
        </row>
        <row r="2098">
          <cell r="B2098" t="str">
            <v>F1B118012</v>
          </cell>
          <cell r="C2098" t="str">
            <v>AYNUL YAQIN</v>
          </cell>
          <cell r="D2098" t="str">
            <v>Teknik Elektronika &amp; Digital</v>
          </cell>
          <cell r="E2098" t="str">
            <v>Sudi M. Al Sasongko, ST., MT.</v>
          </cell>
        </row>
        <row r="2099">
          <cell r="B2099" t="str">
            <v>F1B118013</v>
          </cell>
          <cell r="C2099" t="str">
            <v>BOY TIMOTIUS HUTAURUK</v>
          </cell>
          <cell r="D2099" t="str">
            <v>-</v>
          </cell>
          <cell r="E2099" t="str">
            <v>Dr. Misbahuddin, ST., MT.</v>
          </cell>
        </row>
        <row r="2100">
          <cell r="B2100" t="str">
            <v>F1B118014</v>
          </cell>
          <cell r="C2100" t="str">
            <v>DEA HILFIANA</v>
          </cell>
          <cell r="D2100" t="str">
            <v>-</v>
          </cell>
          <cell r="E2100" t="str">
            <v>Dr. Misbahuddin, ST., MT.</v>
          </cell>
        </row>
        <row r="2101">
          <cell r="B2101" t="str">
            <v>F1B118015</v>
          </cell>
          <cell r="C2101" t="str">
            <v>DECKY ARDHYADWIPA JANUSTANTO</v>
          </cell>
          <cell r="D2101" t="str">
            <v>Teknik Sistem Tenaga</v>
          </cell>
          <cell r="E2101" t="str">
            <v>I Nyoman Wahyu S., ST., M.Sc., Ph.D.</v>
          </cell>
        </row>
        <row r="2102">
          <cell r="B2102" t="str">
            <v>F1B118016</v>
          </cell>
          <cell r="C2102" t="str">
            <v>DIDIN SETIAWAN</v>
          </cell>
          <cell r="D2102" t="str">
            <v>Teknik Informatika &amp; Komputer</v>
          </cell>
          <cell r="E2102" t="str">
            <v>I Nyoman Wahyu S., ST., M.Sc., Ph.D.</v>
          </cell>
        </row>
        <row r="2103">
          <cell r="B2103" t="str">
            <v>F1B118017</v>
          </cell>
          <cell r="C2103" t="str">
            <v>ENRICO ANANTA PRATAMA</v>
          </cell>
          <cell r="D2103" t="str">
            <v>Teknik Telekomunikasi</v>
          </cell>
          <cell r="E2103" t="str">
            <v>Cahyo Mustiko O.M., ST., M.Sc., Ph.D.</v>
          </cell>
        </row>
        <row r="2104">
          <cell r="B2104" t="str">
            <v>F1B118018</v>
          </cell>
          <cell r="C2104" t="str">
            <v>GALLAN EKA RAMADHANI</v>
          </cell>
          <cell r="D2104" t="str">
            <v>Teknik Elektronika &amp; Digital</v>
          </cell>
          <cell r="E2104" t="str">
            <v>Cahyo Mustiko O.M., ST., M.Sc., Ph.D.</v>
          </cell>
        </row>
        <row r="2105">
          <cell r="B2105" t="str">
            <v>F1B118019</v>
          </cell>
          <cell r="C2105" t="str">
            <v>GURUH KHEDAR NURMAHSYA</v>
          </cell>
          <cell r="D2105" t="str">
            <v>Teknik Informatika &amp; Komputer</v>
          </cell>
          <cell r="E2105" t="str">
            <v>Dr. Ida Ayu Sri Adnyani, ST., MErg.</v>
          </cell>
        </row>
        <row r="2106">
          <cell r="B2106" t="str">
            <v>F1B118020</v>
          </cell>
          <cell r="C2106" t="str">
            <v>I KOMANG YOGA TRI PRANATA</v>
          </cell>
          <cell r="D2106" t="str">
            <v>Teknik Informatika &amp; Komputer</v>
          </cell>
          <cell r="E2106" t="str">
            <v>Dr. Ida Ayu Sri Adnyani, ST., MErg.</v>
          </cell>
        </row>
        <row r="2107">
          <cell r="B2107" t="str">
            <v>F1B118021</v>
          </cell>
          <cell r="C2107" t="str">
            <v>IDA AYU NYOMAN ISWARI WIKAPTI</v>
          </cell>
          <cell r="D2107" t="str">
            <v>Teknik Sistem Tenaga</v>
          </cell>
          <cell r="E2107" t="str">
            <v>Ida Bagus Fery Citarsa, ST., MT.</v>
          </cell>
        </row>
        <row r="2108">
          <cell r="B2108" t="str">
            <v>F1B118022</v>
          </cell>
          <cell r="C2108" t="str">
            <v>IDA BAGUS ADITYA LAKSAMANA DHARMA</v>
          </cell>
          <cell r="D2108" t="str">
            <v>Teknik Sistem Tenaga</v>
          </cell>
          <cell r="E2108" t="str">
            <v>Ida Bagus Fery Citarsa, ST., MT.</v>
          </cell>
        </row>
        <row r="2109">
          <cell r="B2109" t="str">
            <v>F1B118023</v>
          </cell>
          <cell r="C2109" t="str">
            <v>JEFRI HAWARI</v>
          </cell>
          <cell r="D2109" t="str">
            <v>-</v>
          </cell>
          <cell r="E2109" t="str">
            <v>Agung Budi Muljono, ST., MT.</v>
          </cell>
        </row>
        <row r="2110">
          <cell r="B2110" t="str">
            <v>F1B118024</v>
          </cell>
          <cell r="C2110" t="str">
            <v>KASFUL GHOUSY</v>
          </cell>
          <cell r="D2110" t="str">
            <v>Teknik Telekomunikasi</v>
          </cell>
          <cell r="E2110" t="str">
            <v>Agung Budi Muljono, ST., MT.</v>
          </cell>
        </row>
        <row r="2111">
          <cell r="B2111" t="str">
            <v>F1B118025</v>
          </cell>
          <cell r="C2111" t="str">
            <v>KRIS AGUS SALIM</v>
          </cell>
          <cell r="D2111" t="str">
            <v>-</v>
          </cell>
          <cell r="E2111" t="str">
            <v>Abdul Natsir, ST., MT.</v>
          </cell>
        </row>
        <row r="2112">
          <cell r="B2112" t="str">
            <v>F1B118026</v>
          </cell>
          <cell r="C2112" t="str">
            <v>LALU BIJE KALIH DENI RUPAWAN</v>
          </cell>
          <cell r="D2112" t="str">
            <v>-</v>
          </cell>
          <cell r="E2112" t="str">
            <v>Abdul Natsir, ST., MT.</v>
          </cell>
        </row>
        <row r="2113">
          <cell r="B2113" t="str">
            <v>F1B118027</v>
          </cell>
          <cell r="C2113" t="str">
            <v>M. ALFIN JUFASHA</v>
          </cell>
          <cell r="D2113" t="str">
            <v>Teknik Sistem Tenaga</v>
          </cell>
          <cell r="E2113" t="str">
            <v>Abdullah Zainuddin, ST., MT.</v>
          </cell>
        </row>
        <row r="2114">
          <cell r="B2114" t="str">
            <v>F1B118028</v>
          </cell>
          <cell r="C2114" t="str">
            <v>MICHAEL STEFLEN LEPONG</v>
          </cell>
          <cell r="D2114" t="str">
            <v>-</v>
          </cell>
          <cell r="E2114" t="str">
            <v>Abdullah Zainuddin, ST., MT.</v>
          </cell>
        </row>
        <row r="2115">
          <cell r="B2115" t="str">
            <v>F1B118029</v>
          </cell>
          <cell r="C2115" t="str">
            <v>MOHAMAD ABDUL AZIS</v>
          </cell>
          <cell r="D2115" t="str">
            <v>Teknik Telekomunikasi</v>
          </cell>
          <cell r="E2115" t="str">
            <v>Muhamad Syamsu Iqbal, ST., MT., Ph.D.</v>
          </cell>
        </row>
        <row r="2116">
          <cell r="B2116" t="str">
            <v>F1B118030</v>
          </cell>
          <cell r="C2116" t="str">
            <v>MUHAMAD RENALDI ALFARISHI</v>
          </cell>
          <cell r="D2116" t="str">
            <v>-</v>
          </cell>
          <cell r="E2116" t="str">
            <v>Muhamad Syamsu Iqbal, ST., MT., Ph.D.</v>
          </cell>
        </row>
        <row r="2117">
          <cell r="B2117" t="str">
            <v>F1B118031</v>
          </cell>
          <cell r="C2117" t="str">
            <v>MUHAMAD RIZKI PERDAMAIAN</v>
          </cell>
          <cell r="D2117" t="str">
            <v>Teknik Sistem Tenaga</v>
          </cell>
          <cell r="E2117" t="str">
            <v>Made Sutha Yadnya, ST., MT.</v>
          </cell>
        </row>
        <row r="2118">
          <cell r="B2118" t="str">
            <v>F1B118032</v>
          </cell>
          <cell r="C2118" t="str">
            <v>MUHAMMAD AHMAL RIZKI</v>
          </cell>
          <cell r="D2118" t="str">
            <v>-</v>
          </cell>
          <cell r="E2118" t="str">
            <v>Made Sutha Yadnya, ST., MT.</v>
          </cell>
        </row>
        <row r="2119">
          <cell r="B2119" t="str">
            <v>F1B118033</v>
          </cell>
          <cell r="C2119" t="str">
            <v>MUHAMMAD AHMILURRIZQI DAHLAN</v>
          </cell>
          <cell r="D2119" t="str">
            <v>Teknik Elektronika &amp; Digital</v>
          </cell>
          <cell r="E2119" t="str">
            <v>Bulkis Kanata, ST., MT.</v>
          </cell>
        </row>
        <row r="2120">
          <cell r="B2120" t="str">
            <v>F1B118034</v>
          </cell>
          <cell r="C2120" t="str">
            <v>MUHAMMAD FATTAAKHUN NIZAR</v>
          </cell>
          <cell r="D2120" t="str">
            <v>-</v>
          </cell>
          <cell r="E2120" t="str">
            <v>Bulkis Kanata, ST., MT.</v>
          </cell>
        </row>
        <row r="2121">
          <cell r="B2121" t="str">
            <v>F1B118035</v>
          </cell>
          <cell r="C2121" t="str">
            <v>MUHAMMAD FEBRIAN ULMAYADI PRATAMA</v>
          </cell>
          <cell r="D2121" t="str">
            <v>Teknik Sistem Tenaga</v>
          </cell>
          <cell r="E2121" t="str">
            <v>Dr. rer.nat. Teti Zubaidah, ST., MT.</v>
          </cell>
        </row>
        <row r="2122">
          <cell r="B2122" t="str">
            <v>F1B118036</v>
          </cell>
          <cell r="C2122" t="str">
            <v>MUHAMMAD NAZARUL MADANI</v>
          </cell>
          <cell r="D2122" t="str">
            <v>Teknik Informatika &amp; Komputer</v>
          </cell>
          <cell r="E2122" t="str">
            <v>Dr. rer.nat. Teti Zubaidah, ST., MT.</v>
          </cell>
        </row>
        <row r="2123">
          <cell r="B2123" t="str">
            <v>F1B118037</v>
          </cell>
          <cell r="C2123" t="str">
            <v>MUHAMMAD SATRIAWAN</v>
          </cell>
          <cell r="D2123" t="str">
            <v>-</v>
          </cell>
          <cell r="E2123" t="str">
            <v>I Made Budi Suksmadana, ST., MT.</v>
          </cell>
        </row>
        <row r="2124">
          <cell r="B2124" t="str">
            <v>F1B118038</v>
          </cell>
          <cell r="C2124" t="str">
            <v>MUHAMMAD YUNUS</v>
          </cell>
          <cell r="D2124" t="str">
            <v>Teknik Telekomunikasi</v>
          </cell>
          <cell r="E2124" t="str">
            <v>I Made Budi Suksmadana, ST., MT.</v>
          </cell>
        </row>
        <row r="2125">
          <cell r="B2125" t="str">
            <v>F1B118039</v>
          </cell>
          <cell r="C2125" t="str">
            <v>MUHAMMAD YUSTIAR IMAMI</v>
          </cell>
          <cell r="D2125" t="str">
            <v>Teknik Sistem Tenaga</v>
          </cell>
          <cell r="E2125" t="str">
            <v>I Made Ari Nrartha, ST., MT.</v>
          </cell>
        </row>
        <row r="2126">
          <cell r="B2126" t="str">
            <v>F1B118040</v>
          </cell>
          <cell r="C2126" t="str">
            <v>MUHAMMAD ZAENUL HASANI</v>
          </cell>
          <cell r="D2126" t="str">
            <v>-</v>
          </cell>
          <cell r="E2126" t="str">
            <v>I Made Ari Nrartha, ST., MT.</v>
          </cell>
        </row>
        <row r="2127">
          <cell r="B2127" t="str">
            <v>F1B118041</v>
          </cell>
          <cell r="C2127" t="str">
            <v>MUHAMMAD ZUHAIR HAMAMI</v>
          </cell>
          <cell r="D2127" t="str">
            <v>Teknik Informatika &amp; Komputer</v>
          </cell>
          <cell r="E2127" t="str">
            <v>Dr. I Made Ginarsa, ST., MT.</v>
          </cell>
        </row>
        <row r="2128">
          <cell r="B2128" t="str">
            <v>F1B118042</v>
          </cell>
          <cell r="C2128" t="str">
            <v>MUHTAR</v>
          </cell>
          <cell r="D2128" t="str">
            <v>-</v>
          </cell>
          <cell r="E2128" t="str">
            <v>Dr. I Made Ginarsa, ST., MT.</v>
          </cell>
        </row>
        <row r="2129">
          <cell r="B2129" t="str">
            <v>F1B118043</v>
          </cell>
          <cell r="C2129" t="str">
            <v>NOPA APRIANTO</v>
          </cell>
          <cell r="D2129" t="str">
            <v>Teknik Informatika &amp; Komputer</v>
          </cell>
          <cell r="E2129" t="str">
            <v>Paniran, ST., MT.</v>
          </cell>
        </row>
        <row r="2130">
          <cell r="B2130" t="str">
            <v>F1B118044</v>
          </cell>
          <cell r="C2130" t="str">
            <v>NOVIAN DWI CAHYO</v>
          </cell>
          <cell r="D2130" t="str">
            <v>Teknik Elektronika &amp; Digital</v>
          </cell>
          <cell r="E2130" t="str">
            <v>Paniran, ST., MT.</v>
          </cell>
        </row>
        <row r="2131">
          <cell r="B2131" t="str">
            <v>F1B118045</v>
          </cell>
          <cell r="C2131" t="str">
            <v>PANJI AKBAR</v>
          </cell>
          <cell r="D2131" t="str">
            <v>Teknik Sistem Tenaga</v>
          </cell>
          <cell r="E2131" t="str">
            <v>Supriono, ST., MT.</v>
          </cell>
        </row>
        <row r="2132">
          <cell r="B2132" t="str">
            <v>F1B118046</v>
          </cell>
          <cell r="C2132" t="str">
            <v>RAHMAT HIDAYAT</v>
          </cell>
          <cell r="D2132" t="str">
            <v>-</v>
          </cell>
          <cell r="E2132" t="str">
            <v>Supriono, ST., MT.</v>
          </cell>
        </row>
        <row r="2133">
          <cell r="B2133" t="str">
            <v>F1B118047</v>
          </cell>
          <cell r="C2133" t="str">
            <v>RAIZHA KHALIFAH AL-ARDHY SAYYIDINA</v>
          </cell>
          <cell r="D2133" t="str">
            <v>-</v>
          </cell>
          <cell r="E2133" t="str">
            <v>Sabar Nababan, ST., MT.</v>
          </cell>
        </row>
        <row r="2134">
          <cell r="B2134" t="str">
            <v>F1B118048</v>
          </cell>
          <cell r="C2134" t="str">
            <v>RIRIN DYAS RAMADHANTI</v>
          </cell>
          <cell r="D2134" t="str">
            <v>Teknik Elektronika &amp; Digital</v>
          </cell>
          <cell r="E2134" t="str">
            <v>Sabar Nababan, ST., MT.</v>
          </cell>
        </row>
        <row r="2135">
          <cell r="B2135" t="str">
            <v>F1B118049</v>
          </cell>
          <cell r="C2135" t="str">
            <v>SAKATWA DAMMA WICAYO</v>
          </cell>
          <cell r="D2135" t="str">
            <v>-</v>
          </cell>
          <cell r="E2135" t="str">
            <v>Muhamad Syamsu Iqbal, ST., MT., Ph.D.</v>
          </cell>
        </row>
        <row r="2136">
          <cell r="B2136" t="str">
            <v>F1B118050</v>
          </cell>
          <cell r="C2136" t="str">
            <v>SEPTIAWAN ABRORI</v>
          </cell>
          <cell r="D2136" t="str">
            <v>-</v>
          </cell>
          <cell r="E2136" t="str">
            <v>Muhamad Syamsu Iqbal, ST., MT., Ph.D.</v>
          </cell>
        </row>
        <row r="2137">
          <cell r="B2137" t="str">
            <v>F1B118051</v>
          </cell>
          <cell r="C2137" t="str">
            <v>SERLYNITA</v>
          </cell>
          <cell r="D2137" t="str">
            <v>Teknik Sistem Tenaga</v>
          </cell>
          <cell r="E2137" t="str">
            <v>Djul Fikry Budiman, ST., MT.</v>
          </cell>
        </row>
        <row r="2138">
          <cell r="B2138" t="str">
            <v>F1B118052</v>
          </cell>
          <cell r="C2138" t="str">
            <v>SRI DEWI YULIANA ATMAJAYA</v>
          </cell>
          <cell r="D2138" t="str">
            <v>Teknik Sistem Tenaga</v>
          </cell>
          <cell r="E2138" t="str">
            <v>Djul Fikry Budiman, ST., MT.</v>
          </cell>
        </row>
        <row r="2139">
          <cell r="B2139" t="str">
            <v>F1B118053</v>
          </cell>
          <cell r="C2139" t="str">
            <v>SUHAEMIN</v>
          </cell>
          <cell r="D2139" t="str">
            <v>-</v>
          </cell>
          <cell r="E2139" t="str">
            <v>Muhamad Irwan. ST., MT.</v>
          </cell>
        </row>
        <row r="2140">
          <cell r="B2140" t="str">
            <v>F1B118054</v>
          </cell>
          <cell r="C2140" t="str">
            <v>SURYA AQIDAH</v>
          </cell>
          <cell r="D2140" t="str">
            <v>-</v>
          </cell>
          <cell r="E2140" t="str">
            <v>Muhamad Irwan. ST., MT.</v>
          </cell>
        </row>
        <row r="2141">
          <cell r="B2141" t="str">
            <v>F1B118055</v>
          </cell>
          <cell r="C2141" t="str">
            <v>SYAROFI RIDYASMARA</v>
          </cell>
          <cell r="D2141" t="str">
            <v>Teknik Sistem Tenaga</v>
          </cell>
          <cell r="E2141" t="str">
            <v>Suthami Ariessaputra, ST., M.Eng.</v>
          </cell>
        </row>
        <row r="2142">
          <cell r="B2142" t="str">
            <v>F1B118056</v>
          </cell>
          <cell r="C2142" t="str">
            <v>TEGUH SUTRADI</v>
          </cell>
          <cell r="D2142" t="str">
            <v>-</v>
          </cell>
          <cell r="E2142" t="str">
            <v>Suthami Ariessaputra, ST., M.Eng.</v>
          </cell>
        </row>
        <row r="2143">
          <cell r="B2143" t="str">
            <v>F1B118057</v>
          </cell>
          <cell r="C2143" t="str">
            <v>TITISAN WAHYU NURUL LAILA</v>
          </cell>
          <cell r="D2143" t="str">
            <v>Teknik Telekomunikasi</v>
          </cell>
          <cell r="E2143" t="str">
            <v>Budi Darmawan, ST., M.Eng.</v>
          </cell>
        </row>
        <row r="2144">
          <cell r="B2144" t="str">
            <v>F1B118058</v>
          </cell>
          <cell r="C2144" t="str">
            <v>TYAS AYUNING SAVITRI</v>
          </cell>
          <cell r="D2144" t="str">
            <v>Teknik Telekomunikasi</v>
          </cell>
          <cell r="E2144" t="str">
            <v>Budi Darmawan, ST., M.Eng.</v>
          </cell>
        </row>
        <row r="2145">
          <cell r="B2145" t="str">
            <v>F1B118059</v>
          </cell>
          <cell r="C2145" t="str">
            <v>VERA ZULIANA</v>
          </cell>
          <cell r="D2145" t="str">
            <v>Teknik Informatika &amp; Komputer</v>
          </cell>
          <cell r="E2145" t="str">
            <v>Dr. Warindi, ST., M.Eng.</v>
          </cell>
        </row>
        <row r="2146">
          <cell r="B2146" t="str">
            <v>F1B118060</v>
          </cell>
          <cell r="C2146" t="str">
            <v>VIVIANA HERLITA VIDIASARI</v>
          </cell>
          <cell r="D2146" t="str">
            <v>Teknik Telekomunikasi</v>
          </cell>
          <cell r="E2146" t="str">
            <v>Dr. Warindi, ST., M.Eng.</v>
          </cell>
        </row>
        <row r="2147">
          <cell r="B2147" t="str">
            <v>F1B118061</v>
          </cell>
          <cell r="C2147" t="str">
            <v>WANDA DWI KUNCOROJATI</v>
          </cell>
          <cell r="D2147" t="str">
            <v>-</v>
          </cell>
          <cell r="E2147" t="str">
            <v>Dr. Warindi, ST., M.Eng.</v>
          </cell>
        </row>
        <row r="2148">
          <cell r="B2148" t="str">
            <v>F1B118062</v>
          </cell>
          <cell r="C2148" t="str">
            <v>WILITAMA TANTOSA</v>
          </cell>
          <cell r="D2148" t="str">
            <v>Teknik Informatika &amp; Komputer</v>
          </cell>
          <cell r="E2148" t="str">
            <v>Dr. Warindi, ST., M.Eng.</v>
          </cell>
        </row>
        <row r="2149">
          <cell r="B2149" t="str">
            <v>F1B118063</v>
          </cell>
          <cell r="C2149" t="str">
            <v>Sukirman</v>
          </cell>
          <cell r="D2149" t="str">
            <v>-</v>
          </cell>
          <cell r="E2149" t="str">
            <v>Dr. Warindi, ST., M.Eng.</v>
          </cell>
        </row>
        <row r="2150">
          <cell r="B2150" t="str">
            <v>F1B118064</v>
          </cell>
          <cell r="C2150" t="str">
            <v>Muhammad Laylul Mustagfirin</v>
          </cell>
          <cell r="D2150" t="str">
            <v>Teknik Informatika &amp; Komputer</v>
          </cell>
          <cell r="E2150" t="str">
            <v>Dr. Warindi, ST., M.Eng.</v>
          </cell>
        </row>
        <row r="2151">
          <cell r="B2151" t="str">
            <v>F1B118065</v>
          </cell>
          <cell r="C2151" t="str">
            <v>I Gusti Agung Abhirama Wijaya Anggadipa</v>
          </cell>
          <cell r="D2151" t="str">
            <v>-</v>
          </cell>
          <cell r="E2151" t="str">
            <v>Dr. Warindi, ST., M.Eng.</v>
          </cell>
        </row>
        <row r="2152">
          <cell r="B2152" t="str">
            <v>F1B019001</v>
          </cell>
          <cell r="C2152" t="str">
            <v>Aazamzain Habibi</v>
          </cell>
          <cell r="D2152" t="str">
            <v>Teknik Elektronika &amp; Digital</v>
          </cell>
          <cell r="E2152" t="str">
            <v>Ni Made Seniari, ST., MT.</v>
          </cell>
        </row>
        <row r="2153">
          <cell r="B2153" t="str">
            <v>F1B019002</v>
          </cell>
          <cell r="C2153" t="str">
            <v>Abdid Daiyyan Oja</v>
          </cell>
          <cell r="D2153" t="str">
            <v>Teknik Telekomunikasi</v>
          </cell>
          <cell r="E2153" t="str">
            <v>Ni Made Seniari, ST., MT.</v>
          </cell>
        </row>
        <row r="2154">
          <cell r="B2154" t="str">
            <v>F1B019003</v>
          </cell>
          <cell r="C2154" t="str">
            <v>Abiyyi Tiffano Mahanur Putra</v>
          </cell>
          <cell r="D2154" t="str">
            <v>Teknik Sistem Tenaga</v>
          </cell>
          <cell r="E2154" t="str">
            <v>Ni Made Seniari, ST., MT.</v>
          </cell>
        </row>
        <row r="2155">
          <cell r="B2155" t="str">
            <v>F1B019004</v>
          </cell>
          <cell r="C2155" t="str">
            <v>Achmad Evin Kafrawi</v>
          </cell>
          <cell r="D2155" t="str">
            <v>Teknik Elektronika &amp; Digital</v>
          </cell>
          <cell r="E2155" t="str">
            <v>Ni Made Seniari, ST., MT.</v>
          </cell>
        </row>
        <row r="2156">
          <cell r="B2156" t="str">
            <v>F1B019005</v>
          </cell>
          <cell r="C2156" t="str">
            <v>Ade Safarudin Madani</v>
          </cell>
          <cell r="D2156" t="str">
            <v>Teknik Informatika &amp; Komputer</v>
          </cell>
          <cell r="E2156" t="str">
            <v>Ni Made Seniari, ST., MT.</v>
          </cell>
        </row>
        <row r="2157">
          <cell r="B2157" t="str">
            <v>F1B019006</v>
          </cell>
          <cell r="C2157" t="str">
            <v>Ade Setian Kusuma Wijaya</v>
          </cell>
          <cell r="D2157" t="str">
            <v>Teknik Elektronika &amp; Digital</v>
          </cell>
          <cell r="E2157" t="str">
            <v>Supriyatna, ST., MT.</v>
          </cell>
        </row>
        <row r="2158">
          <cell r="B2158" t="str">
            <v>F1B019007</v>
          </cell>
          <cell r="C2158" t="str">
            <v>Aditya Sari Caessar</v>
          </cell>
          <cell r="D2158" t="str">
            <v>Teknik Sistem Tenaga</v>
          </cell>
          <cell r="E2158" t="str">
            <v>Supriyatna, ST., MT.</v>
          </cell>
        </row>
        <row r="2159">
          <cell r="B2159" t="str">
            <v>F1B019008</v>
          </cell>
          <cell r="C2159" t="str">
            <v>Afina Praba Larasati</v>
          </cell>
          <cell r="D2159" t="str">
            <v>Teknik Elektronika &amp; Digital</v>
          </cell>
          <cell r="E2159" t="str">
            <v>Supriyatna, ST., MT.</v>
          </cell>
        </row>
        <row r="2160">
          <cell r="B2160" t="str">
            <v>F1B019009</v>
          </cell>
          <cell r="C2160" t="str">
            <v>Agung Putra Sarkila</v>
          </cell>
          <cell r="D2160" t="str">
            <v>Teknik Sistem Tenaga</v>
          </cell>
          <cell r="E2160" t="str">
            <v>Supriyatna, ST., MT.</v>
          </cell>
        </row>
        <row r="2161">
          <cell r="B2161" t="str">
            <v>F1B019010</v>
          </cell>
          <cell r="C2161" t="str">
            <v>Agus Hariadi</v>
          </cell>
          <cell r="D2161" t="str">
            <v>Teknik Sistem Tenaga</v>
          </cell>
          <cell r="E2161" t="str">
            <v>Supriyatna, ST., MT.</v>
          </cell>
        </row>
        <row r="2162">
          <cell r="B2162" t="str">
            <v>F1B019011</v>
          </cell>
          <cell r="C2162" t="str">
            <v>Ahmad Alfian</v>
          </cell>
          <cell r="D2162" t="str">
            <v>-</v>
          </cell>
          <cell r="E2162" t="str">
            <v>Syafaruddin Ch., ST., MT.</v>
          </cell>
        </row>
        <row r="2163">
          <cell r="B2163" t="str">
            <v>F1B019012</v>
          </cell>
          <cell r="C2163" t="str">
            <v>Ahmad Irfan Apriadi</v>
          </cell>
          <cell r="D2163" t="str">
            <v>Teknik Telekomunikasi</v>
          </cell>
          <cell r="E2163" t="str">
            <v>Syafaruddin Ch., ST., MT.</v>
          </cell>
        </row>
        <row r="2164">
          <cell r="B2164" t="str">
            <v>F1B019013</v>
          </cell>
          <cell r="C2164" t="str">
            <v>Ahmad Ray Surya Surenggana</v>
          </cell>
          <cell r="D2164" t="str">
            <v>Teknik Informatika &amp; Komputer</v>
          </cell>
          <cell r="E2164" t="str">
            <v>Syafaruddin Ch., ST., MT.</v>
          </cell>
        </row>
        <row r="2165">
          <cell r="B2165" t="str">
            <v>F1B019014</v>
          </cell>
          <cell r="C2165" t="str">
            <v>Ahmad Rosyid Ganausi</v>
          </cell>
          <cell r="D2165" t="str">
            <v>Teknik Informatika &amp; Komputer</v>
          </cell>
          <cell r="E2165" t="str">
            <v>Syafaruddin Ch., ST., MT.</v>
          </cell>
        </row>
        <row r="2166">
          <cell r="B2166" t="str">
            <v>F1B019015</v>
          </cell>
          <cell r="C2166" t="str">
            <v>Ahmad Shalsha Faraidh</v>
          </cell>
          <cell r="D2166" t="str">
            <v>-</v>
          </cell>
          <cell r="E2166" t="str">
            <v>Syafaruddin Ch., ST., MT.</v>
          </cell>
        </row>
        <row r="2167">
          <cell r="B2167" t="str">
            <v>F1B019016</v>
          </cell>
          <cell r="C2167" t="str">
            <v>Ahmad Sukran Ma'Mun</v>
          </cell>
          <cell r="D2167" t="str">
            <v>Teknik Elektronika &amp; Digital</v>
          </cell>
          <cell r="E2167" t="str">
            <v>Sultan, ST., MT.</v>
          </cell>
        </row>
        <row r="2168">
          <cell r="B2168" t="str">
            <v>F1B019017</v>
          </cell>
          <cell r="C2168" t="str">
            <v>Ainul Hikam</v>
          </cell>
          <cell r="D2168" t="str">
            <v>Teknik Elektronika &amp; Digital</v>
          </cell>
          <cell r="E2168" t="str">
            <v>Sultan, ST., MT.</v>
          </cell>
        </row>
        <row r="2169">
          <cell r="B2169" t="str">
            <v>F1B019018</v>
          </cell>
          <cell r="C2169" t="str">
            <v>Aldi Aryanugraha Mahendra</v>
          </cell>
          <cell r="D2169" t="str">
            <v>Teknik Sistem Tenaga</v>
          </cell>
          <cell r="E2169" t="str">
            <v>Sultan, ST., MT.</v>
          </cell>
        </row>
        <row r="2170">
          <cell r="B2170" t="str">
            <v>F1B019019</v>
          </cell>
          <cell r="C2170" t="str">
            <v>Aldin Nauval Firas Qany</v>
          </cell>
          <cell r="D2170" t="str">
            <v>Teknik Elektronika &amp; Digital</v>
          </cell>
          <cell r="E2170" t="str">
            <v>Sultan, ST., MT.</v>
          </cell>
        </row>
        <row r="2171">
          <cell r="B2171" t="str">
            <v>F1B019020</v>
          </cell>
          <cell r="C2171" t="str">
            <v>Alfa Izatul Iman</v>
          </cell>
          <cell r="D2171" t="str">
            <v>Teknik Elektronika &amp; Digital</v>
          </cell>
          <cell r="E2171" t="str">
            <v>Sultan, ST., MT.</v>
          </cell>
        </row>
        <row r="2172">
          <cell r="B2172" t="str">
            <v>F1B019021</v>
          </cell>
          <cell r="C2172" t="str">
            <v>Alfansyah Baadilla</v>
          </cell>
          <cell r="D2172" t="str">
            <v>Teknik Informatika &amp; Komputer</v>
          </cell>
          <cell r="E2172" t="str">
            <v>Sudi M. Al Sasongko, ST., MT.</v>
          </cell>
        </row>
        <row r="2173">
          <cell r="B2173" t="str">
            <v>F1B019022</v>
          </cell>
          <cell r="C2173" t="str">
            <v>Alfiyyah Reghina Larasati</v>
          </cell>
          <cell r="D2173" t="str">
            <v>Teknik Telekomunikasi</v>
          </cell>
          <cell r="E2173" t="str">
            <v>Sudi M. Al Sasongko, ST., MT.</v>
          </cell>
        </row>
        <row r="2174">
          <cell r="B2174" t="str">
            <v>F1B019023</v>
          </cell>
          <cell r="C2174" t="str">
            <v>Anang Ma'Ruf</v>
          </cell>
          <cell r="D2174" t="str">
            <v>Teknik Informatika &amp; Komputer</v>
          </cell>
          <cell r="E2174" t="str">
            <v>Sudi M. Al Sasongko, ST., MT.</v>
          </cell>
        </row>
        <row r="2175">
          <cell r="B2175" t="str">
            <v>F1B019024</v>
          </cell>
          <cell r="C2175" t="str">
            <v>Andika Rizaldy</v>
          </cell>
          <cell r="D2175" t="str">
            <v>Teknik Informatika &amp; Komputer</v>
          </cell>
          <cell r="E2175" t="str">
            <v>Sudi M. Al Sasongko, ST., MT.</v>
          </cell>
        </row>
        <row r="2176">
          <cell r="B2176" t="str">
            <v>F1B019025</v>
          </cell>
          <cell r="C2176" t="str">
            <v>Aptana Azmi</v>
          </cell>
          <cell r="D2176" t="str">
            <v>Teknik Informatika &amp; Komputer</v>
          </cell>
          <cell r="E2176" t="str">
            <v>Sudi M. Al Sasongko, ST., MT.</v>
          </cell>
        </row>
        <row r="2177">
          <cell r="B2177" t="str">
            <v>F1B019026</v>
          </cell>
          <cell r="C2177" t="str">
            <v>Arif Hakam Hidayat</v>
          </cell>
          <cell r="D2177" t="str">
            <v>Teknik Sistem Tenaga</v>
          </cell>
          <cell r="E2177" t="str">
            <v>Dr. Misbahuddin, ST., MT.</v>
          </cell>
        </row>
        <row r="2178">
          <cell r="B2178" t="str">
            <v>F1B019027</v>
          </cell>
          <cell r="C2178" t="str">
            <v>Arlan Aji Saputra</v>
          </cell>
          <cell r="D2178" t="str">
            <v>Teknik Telekomunikasi</v>
          </cell>
          <cell r="E2178" t="str">
            <v>Dr. Misbahuddin, ST., MT.</v>
          </cell>
        </row>
        <row r="2179">
          <cell r="B2179" t="str">
            <v>F1B019028</v>
          </cell>
          <cell r="C2179" t="str">
            <v>Asrul Deniarahman</v>
          </cell>
          <cell r="D2179" t="str">
            <v>Teknik Sistem Tenaga</v>
          </cell>
          <cell r="E2179" t="str">
            <v>Dr. Misbahuddin, ST., MT.</v>
          </cell>
        </row>
        <row r="2180">
          <cell r="B2180" t="str">
            <v>F1B019029</v>
          </cell>
          <cell r="C2180" t="str">
            <v>Aufa Dhiya Ulhak</v>
          </cell>
          <cell r="D2180" t="str">
            <v>Teknik Elektronika &amp; Digital</v>
          </cell>
          <cell r="E2180" t="str">
            <v>Dr. Misbahuddin, ST., MT.</v>
          </cell>
        </row>
        <row r="2181">
          <cell r="B2181" t="str">
            <v>F1B019030</v>
          </cell>
          <cell r="C2181" t="str">
            <v>Aulia Adela</v>
          </cell>
          <cell r="D2181" t="str">
            <v>Teknik Elektronika &amp; Digital</v>
          </cell>
          <cell r="E2181" t="str">
            <v>Dr. Misbahuddin, ST., MT.</v>
          </cell>
        </row>
        <row r="2182">
          <cell r="B2182" t="str">
            <v>F1B019031</v>
          </cell>
          <cell r="C2182" t="str">
            <v>Aulia Widya Prastuti</v>
          </cell>
          <cell r="D2182" t="str">
            <v>Teknik Telekomunikasi</v>
          </cell>
          <cell r="E2182" t="str">
            <v>I Nyoman Wahyu S., ST., M.Sc., Ph.D.</v>
          </cell>
        </row>
        <row r="2183">
          <cell r="B2183" t="str">
            <v>F1B019032</v>
          </cell>
          <cell r="C2183" t="str">
            <v>Aurina Willy Ghodina</v>
          </cell>
          <cell r="D2183" t="str">
            <v>Teknik Telekomunikasi</v>
          </cell>
          <cell r="E2183" t="str">
            <v>I Nyoman Wahyu S., ST., M.Sc., Ph.D.</v>
          </cell>
        </row>
        <row r="2184">
          <cell r="B2184" t="str">
            <v>F1B019033</v>
          </cell>
          <cell r="C2184" t="str">
            <v>Azhar</v>
          </cell>
          <cell r="D2184" t="str">
            <v>Teknik Telekomunikasi</v>
          </cell>
          <cell r="E2184" t="str">
            <v>I Nyoman Wahyu S., ST., M.Sc., Ph.D.</v>
          </cell>
        </row>
        <row r="2185">
          <cell r="B2185" t="str">
            <v>F1B019034</v>
          </cell>
          <cell r="C2185" t="str">
            <v>Aziz Zun Hakim</v>
          </cell>
          <cell r="D2185" t="str">
            <v>-</v>
          </cell>
          <cell r="E2185" t="str">
            <v>I Nyoman Wahyu S., ST., M.Sc., Ph.D.</v>
          </cell>
        </row>
        <row r="2186">
          <cell r="B2186" t="str">
            <v>F1B019035</v>
          </cell>
          <cell r="C2186" t="str">
            <v>Bayu Aldiansyah</v>
          </cell>
          <cell r="D2186" t="str">
            <v>Teknik Telekomunikasi</v>
          </cell>
          <cell r="E2186" t="str">
            <v>I Nyoman Wahyu S., ST., M.Sc., Ph.D.</v>
          </cell>
        </row>
        <row r="2187">
          <cell r="B2187" t="str">
            <v>F1B019036</v>
          </cell>
          <cell r="C2187" t="str">
            <v>Chaeru Rachmadi Putra</v>
          </cell>
          <cell r="D2187" t="str">
            <v>Teknik Informatika &amp; Komputer</v>
          </cell>
          <cell r="E2187" t="str">
            <v>Cahyo Mustiko O.M., ST., M.Sc., Ph.D.</v>
          </cell>
        </row>
        <row r="2188">
          <cell r="B2188" t="str">
            <v>F1B019037</v>
          </cell>
          <cell r="C2188" t="str">
            <v>Cok Indah Purnama Putri</v>
          </cell>
          <cell r="D2188" t="str">
            <v>Teknik Sistem Tenaga</v>
          </cell>
          <cell r="E2188" t="str">
            <v>Cahyo Mustiko O.M., ST., M.Sc., Ph.D.</v>
          </cell>
        </row>
        <row r="2189">
          <cell r="B2189" t="str">
            <v>F1B019038</v>
          </cell>
          <cell r="C2189" t="str">
            <v>Destiarani</v>
          </cell>
          <cell r="D2189" t="str">
            <v>Teknik Elektronika &amp; Digital</v>
          </cell>
          <cell r="E2189" t="str">
            <v>Cahyo Mustiko O.M., ST., M.Sc., Ph.D.</v>
          </cell>
        </row>
        <row r="2190">
          <cell r="B2190" t="str">
            <v>F1B019039</v>
          </cell>
          <cell r="C2190" t="str">
            <v>Dhika Aufa Hardinata</v>
          </cell>
          <cell r="D2190" t="str">
            <v>Teknik Sistem Tenaga</v>
          </cell>
          <cell r="E2190" t="str">
            <v>Cahyo Mustiko O.M., ST., M.Sc., Ph.D.</v>
          </cell>
        </row>
        <row r="2191">
          <cell r="B2191" t="str">
            <v>F1B019040</v>
          </cell>
          <cell r="C2191" t="str">
            <v>Diaz Dwi Kurniawan</v>
          </cell>
          <cell r="D2191" t="str">
            <v>Teknik Informatika &amp; Komputer</v>
          </cell>
          <cell r="E2191" t="str">
            <v>Dr. Ida Ayu Sri Adnyani, ST., MErg.</v>
          </cell>
        </row>
        <row r="2192">
          <cell r="B2192" t="str">
            <v>F1B019041</v>
          </cell>
          <cell r="C2192" t="str">
            <v>Diky Aryadi</v>
          </cell>
          <cell r="D2192" t="str">
            <v>Teknik Elektronika &amp; Digital</v>
          </cell>
          <cell r="E2192" t="str">
            <v>Dr. Ida Ayu Sri Adnyani, ST., MErg.</v>
          </cell>
        </row>
        <row r="2193">
          <cell r="B2193" t="str">
            <v>F1B019042</v>
          </cell>
          <cell r="C2193" t="str">
            <v>Dimas Teguh Adi Karya</v>
          </cell>
          <cell r="D2193" t="str">
            <v>-</v>
          </cell>
          <cell r="E2193" t="str">
            <v>Dr. Ida Ayu Sri Adnyani, ST., MErg.</v>
          </cell>
        </row>
        <row r="2194">
          <cell r="B2194" t="str">
            <v>F1B019043</v>
          </cell>
          <cell r="C2194" t="str">
            <v>Dina Hakiki</v>
          </cell>
          <cell r="D2194" t="str">
            <v>Teknik Telekomunikasi</v>
          </cell>
          <cell r="E2194" t="str">
            <v>Dr. Ida Ayu Sri Adnyani, ST., MErg.</v>
          </cell>
        </row>
        <row r="2195">
          <cell r="B2195" t="str">
            <v>F1B019044</v>
          </cell>
          <cell r="C2195" t="str">
            <v>Djodi Putra Ramadhan</v>
          </cell>
          <cell r="D2195" t="str">
            <v>Teknik Sistem Tenaga</v>
          </cell>
          <cell r="E2195" t="str">
            <v>Ida Bagus Fery Citarsa, ST., MT.</v>
          </cell>
        </row>
        <row r="2196">
          <cell r="B2196" t="str">
            <v>F1B019045</v>
          </cell>
          <cell r="C2196" t="str">
            <v>Eggy Fahmi Al Bourhanie</v>
          </cell>
          <cell r="D2196" t="str">
            <v>Teknik Informatika &amp; Komputer</v>
          </cell>
          <cell r="E2196" t="str">
            <v>Ida Bagus Fery Citarsa, ST., MT.</v>
          </cell>
        </row>
        <row r="2197">
          <cell r="B2197" t="str">
            <v>F1B019046</v>
          </cell>
          <cell r="C2197" t="str">
            <v>Eka Handik Rasidin</v>
          </cell>
          <cell r="D2197" t="str">
            <v>Teknik Elektronika &amp; Digital</v>
          </cell>
          <cell r="E2197" t="str">
            <v>Ida Bagus Fery Citarsa, ST., MT.</v>
          </cell>
        </row>
        <row r="2198">
          <cell r="B2198" t="str">
            <v>F1B019047</v>
          </cell>
          <cell r="C2198" t="str">
            <v>Erlan Taneza</v>
          </cell>
          <cell r="D2198" t="str">
            <v>Teknik Sistem Tenaga</v>
          </cell>
          <cell r="E2198" t="str">
            <v>Ida Bagus Fery Citarsa, ST., MT.</v>
          </cell>
        </row>
        <row r="2199">
          <cell r="B2199" t="str">
            <v>F1B019048</v>
          </cell>
          <cell r="C2199" t="str">
            <v>Ersa Satria Pradana</v>
          </cell>
          <cell r="D2199" t="str">
            <v>Teknik Elektronika &amp; Digital</v>
          </cell>
          <cell r="E2199" t="str">
            <v>Ida Bagus Fery Citarsa, ST., MT.</v>
          </cell>
        </row>
        <row r="2200">
          <cell r="B2200" t="str">
            <v>F1B019049</v>
          </cell>
          <cell r="C2200" t="str">
            <v>Fadillah Muslimah</v>
          </cell>
          <cell r="D2200" t="str">
            <v>Teknik Elektronika &amp; Digital</v>
          </cell>
          <cell r="E2200" t="str">
            <v>Agung Budi Muljono, ST., MT.</v>
          </cell>
        </row>
        <row r="2201">
          <cell r="B2201" t="str">
            <v>F1B019050</v>
          </cell>
          <cell r="C2201" t="str">
            <v>Fahmi Jafari</v>
          </cell>
          <cell r="D2201" t="str">
            <v>Teknik Sistem Tenaga</v>
          </cell>
          <cell r="E2201" t="str">
            <v>Agung Budi Muljono, ST., MT.</v>
          </cell>
        </row>
        <row r="2202">
          <cell r="B2202" t="str">
            <v>F1B019051</v>
          </cell>
          <cell r="C2202" t="str">
            <v>Fahrun Nizar</v>
          </cell>
          <cell r="D2202" t="str">
            <v>Teknik Sistem Tenaga</v>
          </cell>
          <cell r="E2202" t="str">
            <v>Agung Budi Muljono, ST., MT.</v>
          </cell>
        </row>
        <row r="2203">
          <cell r="B2203" t="str">
            <v>F1B019052</v>
          </cell>
          <cell r="C2203" t="str">
            <v>Farhad</v>
          </cell>
          <cell r="D2203" t="str">
            <v>-</v>
          </cell>
          <cell r="E2203" t="str">
            <v>Agung Budi Muljono, ST., MT.</v>
          </cell>
        </row>
        <row r="2204">
          <cell r="B2204" t="str">
            <v>F1B019053</v>
          </cell>
          <cell r="C2204" t="str">
            <v>Febrian Rizky</v>
          </cell>
          <cell r="D2204" t="str">
            <v>Teknik Elektronika &amp; Digital</v>
          </cell>
          <cell r="E2204" t="str">
            <v>Agung Budi Muljono, ST., MT.</v>
          </cell>
        </row>
        <row r="2205">
          <cell r="B2205" t="str">
            <v>F1B019054</v>
          </cell>
          <cell r="C2205" t="str">
            <v>Febrilianto Kusuma Pratama</v>
          </cell>
          <cell r="D2205" t="str">
            <v>Teknik Sistem Tenaga</v>
          </cell>
          <cell r="E2205" t="str">
            <v>Abdul Natsir, ST., MT.</v>
          </cell>
        </row>
        <row r="2206">
          <cell r="B2206" t="str">
            <v>F1B019055</v>
          </cell>
          <cell r="C2206" t="str">
            <v>Feldy Novanda Mulkan</v>
          </cell>
          <cell r="D2206" t="str">
            <v>Teknik Informatika &amp; Komputer</v>
          </cell>
          <cell r="E2206" t="str">
            <v>Abdul Natsir, ST., MT.</v>
          </cell>
        </row>
        <row r="2207">
          <cell r="B2207" t="str">
            <v>F1B019056</v>
          </cell>
          <cell r="C2207" t="str">
            <v>Firda Amelia</v>
          </cell>
          <cell r="D2207" t="str">
            <v>Teknik Sistem Tenaga</v>
          </cell>
          <cell r="E2207" t="str">
            <v>Abdul Natsir, ST., MT.</v>
          </cell>
        </row>
        <row r="2208">
          <cell r="B2208" t="str">
            <v>F1B019057</v>
          </cell>
          <cell r="C2208" t="str">
            <v>Frederick Benaya Situmorang</v>
          </cell>
          <cell r="D2208" t="str">
            <v>Teknik Informatika &amp; Komputer</v>
          </cell>
          <cell r="E2208" t="str">
            <v>Abdul Natsir, ST., MT.</v>
          </cell>
        </row>
        <row r="2209">
          <cell r="B2209" t="str">
            <v>F1B019058</v>
          </cell>
          <cell r="C2209" t="str">
            <v>Gilang Hidayatullah</v>
          </cell>
          <cell r="D2209" t="str">
            <v>-</v>
          </cell>
          <cell r="E2209" t="str">
            <v>Abdullah Zainuddin, ST., MT.</v>
          </cell>
        </row>
        <row r="2210">
          <cell r="B2210" t="str">
            <v>F1B019059</v>
          </cell>
          <cell r="C2210" t="str">
            <v>Haidir</v>
          </cell>
          <cell r="D2210" t="str">
            <v>Teknik Informatika &amp; Komputer</v>
          </cell>
          <cell r="E2210" t="str">
            <v>Abdullah Zainuddin, ST., MT.</v>
          </cell>
        </row>
        <row r="2211">
          <cell r="B2211" t="str">
            <v>F1B019060</v>
          </cell>
          <cell r="C2211" t="str">
            <v>Hanif Qodri Abdullah</v>
          </cell>
          <cell r="D2211" t="str">
            <v>Teknik Telekomunikasi</v>
          </cell>
          <cell r="E2211" t="str">
            <v>Abdullah Zainuddin, ST., MT.</v>
          </cell>
        </row>
        <row r="2212">
          <cell r="B2212" t="str">
            <v>F1B019061</v>
          </cell>
          <cell r="C2212" t="str">
            <v>Hidayatullah</v>
          </cell>
          <cell r="D2212" t="str">
            <v>Teknik Telekomunikasi</v>
          </cell>
          <cell r="E2212" t="str">
            <v>Abdullah Zainuddin, ST., MT.</v>
          </cell>
        </row>
        <row r="2213">
          <cell r="B2213" t="str">
            <v>F1B019062</v>
          </cell>
          <cell r="C2213" t="str">
            <v>Husnul Fuady</v>
          </cell>
          <cell r="D2213" t="str">
            <v>Teknik Telekomunikasi</v>
          </cell>
          <cell r="E2213" t="str">
            <v>A. Sjamsjiar Rachman, ST., MT.</v>
          </cell>
        </row>
        <row r="2214">
          <cell r="B2214" t="str">
            <v>F1B019063</v>
          </cell>
          <cell r="C2214" t="str">
            <v>I Gede Dhio Chandhya Narayasa</v>
          </cell>
          <cell r="D2214" t="str">
            <v>Teknik Informatika &amp; Komputer</v>
          </cell>
          <cell r="E2214" t="str">
            <v>A. Sjamsjiar Rachman, ST., MT.</v>
          </cell>
        </row>
        <row r="2215">
          <cell r="B2215" t="str">
            <v>F1B019064</v>
          </cell>
          <cell r="C2215" t="str">
            <v>I Gede Raka Nugraha Wirayudha</v>
          </cell>
          <cell r="D2215" t="str">
            <v>Teknik Elektronika &amp; Digital</v>
          </cell>
          <cell r="E2215" t="str">
            <v>A. Sjamsjiar Rachman, ST., MT.</v>
          </cell>
        </row>
        <row r="2216">
          <cell r="B2216" t="str">
            <v>F1B019065</v>
          </cell>
          <cell r="C2216" t="str">
            <v>I Gede Tubagus Wiranata</v>
          </cell>
          <cell r="D2216" t="str">
            <v>Teknik Sistem Tenaga</v>
          </cell>
          <cell r="E2216" t="str">
            <v>A. Sjamsjiar Rachman, ST., MT.</v>
          </cell>
        </row>
        <row r="2217">
          <cell r="B2217" t="str">
            <v>F1B019066</v>
          </cell>
          <cell r="C2217" t="str">
            <v>I Gusti Bagus Indra Permana</v>
          </cell>
          <cell r="D2217" t="str">
            <v>Teknik Informatika &amp; Komputer</v>
          </cell>
          <cell r="E2217" t="str">
            <v>Muhamad Syamsu Iqbal, ST., MT., Ph.D.</v>
          </cell>
        </row>
        <row r="2218">
          <cell r="B2218" t="str">
            <v>F1B019067</v>
          </cell>
          <cell r="C2218" t="str">
            <v>I Made Yudi Dharmawan</v>
          </cell>
          <cell r="D2218" t="str">
            <v>Teknik Telekomunikasi</v>
          </cell>
          <cell r="E2218" t="str">
            <v>Muhamad Syamsu Iqbal, ST., MT., Ph.D.</v>
          </cell>
        </row>
        <row r="2219">
          <cell r="B2219" t="str">
            <v>F1B019068</v>
          </cell>
          <cell r="C2219" t="str">
            <v>I Nyoman Dimas Bayu Semara Putra</v>
          </cell>
          <cell r="D2219" t="str">
            <v>Teknik Telekomunikasi</v>
          </cell>
          <cell r="E2219" t="str">
            <v>Muhamad Syamsu Iqbal, ST., MT., Ph.D.</v>
          </cell>
        </row>
        <row r="2220">
          <cell r="B2220" t="str">
            <v>F1B019069</v>
          </cell>
          <cell r="C2220" t="str">
            <v>Ilvina Sya'Rani</v>
          </cell>
          <cell r="D2220" t="str">
            <v>Teknik Elektronika &amp; Digital</v>
          </cell>
          <cell r="E2220" t="str">
            <v>Muhamad Syamsu Iqbal, ST., MT., Ph.D.</v>
          </cell>
        </row>
        <row r="2221">
          <cell r="B2221" t="str">
            <v>F1B019070</v>
          </cell>
          <cell r="C2221" t="str">
            <v>Imam Hidayat</v>
          </cell>
          <cell r="D2221" t="str">
            <v>Teknik Informatika &amp; Komputer</v>
          </cell>
          <cell r="E2221" t="str">
            <v>Muhamad Syamsu Iqbal, ST., MT., Ph.D.</v>
          </cell>
        </row>
        <row r="2222">
          <cell r="B2222" t="str">
            <v>F1B019071</v>
          </cell>
          <cell r="C2222" t="str">
            <v>Inayatullah</v>
          </cell>
          <cell r="D2222" t="str">
            <v>Teknik Sistem Tenaga</v>
          </cell>
          <cell r="E2222" t="str">
            <v>Made Sutha Yadnya, ST., MT.</v>
          </cell>
        </row>
        <row r="2223">
          <cell r="B2223" t="str">
            <v>F1B019072</v>
          </cell>
          <cell r="C2223" t="str">
            <v>Indra Andhika Benu</v>
          </cell>
          <cell r="D2223" t="str">
            <v>Teknik Informatika &amp; Komputer</v>
          </cell>
          <cell r="E2223" t="str">
            <v>Made Sutha Yadnya, ST., MT.</v>
          </cell>
        </row>
        <row r="2224">
          <cell r="B2224" t="str">
            <v>F1B019073</v>
          </cell>
          <cell r="C2224" t="str">
            <v>Insan Adhibuana Priyatna</v>
          </cell>
          <cell r="D2224" t="str">
            <v>Teknik Elektronika &amp; Digital</v>
          </cell>
          <cell r="E2224" t="str">
            <v>Made Sutha Yadnya, ST., MT.</v>
          </cell>
        </row>
        <row r="2225">
          <cell r="B2225" t="str">
            <v>F1B019074</v>
          </cell>
          <cell r="C2225" t="str">
            <v>Jalaluddin Muhammad Akbar</v>
          </cell>
          <cell r="D2225" t="str">
            <v>Teknik Sistem Tenaga</v>
          </cell>
          <cell r="E2225" t="str">
            <v>Made Sutha Yadnya, ST., MT.</v>
          </cell>
        </row>
        <row r="2226">
          <cell r="B2226" t="str">
            <v>F1B019075</v>
          </cell>
          <cell r="C2226" t="str">
            <v>Kinkin Ayu Pramesty</v>
          </cell>
          <cell r="D2226" t="str">
            <v>Teknik Elektronika &amp; Digital</v>
          </cell>
          <cell r="E2226" t="str">
            <v>Made Sutha Yadnya, ST., MT.</v>
          </cell>
        </row>
        <row r="2227">
          <cell r="B2227" t="str">
            <v>F1B019076</v>
          </cell>
          <cell r="C2227" t="str">
            <v>L. M. Ryas Amin Akbar</v>
          </cell>
          <cell r="D2227" t="str">
            <v>Teknik Informatika &amp; Komputer</v>
          </cell>
          <cell r="E2227" t="str">
            <v>Bulkis Kanata, ST., MT.</v>
          </cell>
        </row>
        <row r="2228">
          <cell r="B2228" t="str">
            <v>F1B019077</v>
          </cell>
          <cell r="C2228" t="str">
            <v>Lalu Ferdian Yusuf</v>
          </cell>
          <cell r="D2228" t="str">
            <v>Teknik Informatika &amp; Komputer</v>
          </cell>
          <cell r="E2228" t="str">
            <v>Bulkis Kanata, ST., MT.</v>
          </cell>
        </row>
        <row r="2229">
          <cell r="B2229" t="str">
            <v>F1B019078</v>
          </cell>
          <cell r="C2229" t="str">
            <v>Lalu Moh. Adam Kurniawan</v>
          </cell>
          <cell r="D2229" t="str">
            <v>Teknik Telekomunikasi</v>
          </cell>
          <cell r="E2229" t="str">
            <v>Bulkis Kanata, ST., MT.</v>
          </cell>
        </row>
        <row r="2230">
          <cell r="B2230" t="str">
            <v>F1B019079</v>
          </cell>
          <cell r="C2230" t="str">
            <v>Lalu Ocky Saktiya Luhung</v>
          </cell>
          <cell r="D2230" t="str">
            <v>Teknik Informatika &amp; Komputer</v>
          </cell>
          <cell r="E2230" t="str">
            <v>Bulkis Kanata, ST., MT.</v>
          </cell>
        </row>
        <row r="2231">
          <cell r="B2231" t="str">
            <v>F1B019080</v>
          </cell>
          <cell r="C2231" t="str">
            <v>Lalu Reza Adrian</v>
          </cell>
          <cell r="D2231" t="str">
            <v>Teknik Informatika &amp; Komputer</v>
          </cell>
          <cell r="E2231" t="str">
            <v>Dr. rer.nat. Teti Zubaidah, ST., MT.</v>
          </cell>
        </row>
        <row r="2232">
          <cell r="B2232" t="str">
            <v>F1B019081</v>
          </cell>
          <cell r="C2232" t="str">
            <v>Lalu Tohirul Akhyar</v>
          </cell>
          <cell r="D2232" t="str">
            <v>Teknik Elektronika &amp; Digital</v>
          </cell>
          <cell r="E2232" t="str">
            <v>Dr. rer.nat. Teti Zubaidah, ST., MT.</v>
          </cell>
        </row>
        <row r="2233">
          <cell r="B2233" t="str">
            <v>F1B019082</v>
          </cell>
          <cell r="C2233" t="str">
            <v>M Ramdanil Abidin</v>
          </cell>
          <cell r="D2233" t="str">
            <v>Teknik Sistem Tenaga</v>
          </cell>
          <cell r="E2233" t="str">
            <v>Dr. rer.nat. Teti Zubaidah, ST., MT.</v>
          </cell>
        </row>
        <row r="2234">
          <cell r="B2234" t="str">
            <v>F1B019083</v>
          </cell>
          <cell r="C2234" t="str">
            <v>M. Abdul Azis</v>
          </cell>
          <cell r="D2234" t="str">
            <v>Teknik Elektronika &amp; Digital</v>
          </cell>
          <cell r="E2234" t="str">
            <v>Dr. rer.nat. Teti Zubaidah, ST., MT.</v>
          </cell>
        </row>
        <row r="2235">
          <cell r="B2235" t="str">
            <v>F1B019084</v>
          </cell>
          <cell r="C2235" t="str">
            <v>M. Adrain Rahman</v>
          </cell>
          <cell r="D2235" t="str">
            <v>Teknik Sistem Tenaga</v>
          </cell>
          <cell r="E2235" t="str">
            <v>Dr. rer.nat. Teti Zubaidah, ST., MT.</v>
          </cell>
        </row>
        <row r="2236">
          <cell r="B2236" t="str">
            <v>F1B019085</v>
          </cell>
          <cell r="C2236" t="str">
            <v>M. Alfian Adi Sarjuni</v>
          </cell>
          <cell r="D2236" t="str">
            <v>-</v>
          </cell>
          <cell r="E2236" t="str">
            <v>I Made Budi Suksmadana, ST., MT.</v>
          </cell>
        </row>
        <row r="2237">
          <cell r="B2237" t="str">
            <v>F1B019086</v>
          </cell>
          <cell r="C2237" t="str">
            <v>M. Andre Sopian Vikta</v>
          </cell>
          <cell r="D2237" t="str">
            <v>Teknik Informatika &amp; Komputer</v>
          </cell>
          <cell r="E2237" t="str">
            <v>I Made Budi Suksmadana, ST., MT.</v>
          </cell>
        </row>
        <row r="2238">
          <cell r="B2238" t="str">
            <v>F1B019087</v>
          </cell>
          <cell r="C2238" t="str">
            <v>M. Aprinaldi</v>
          </cell>
          <cell r="D2238" t="str">
            <v>-</v>
          </cell>
          <cell r="E2238" t="str">
            <v>I Made Budi Suksmadana, ST., MT.</v>
          </cell>
        </row>
        <row r="2239">
          <cell r="B2239" t="str">
            <v>F1B019088</v>
          </cell>
          <cell r="C2239" t="str">
            <v>M. Didik Cahya Indirman</v>
          </cell>
          <cell r="D2239" t="str">
            <v>Teknik Informatika &amp; Komputer</v>
          </cell>
          <cell r="E2239" t="str">
            <v>I Made Budi Suksmadana, ST., MT.</v>
          </cell>
        </row>
        <row r="2240">
          <cell r="B2240" t="str">
            <v>F1B019089</v>
          </cell>
          <cell r="C2240" t="str">
            <v>M.Rifyal Ka'Bah</v>
          </cell>
          <cell r="D2240" t="str">
            <v>-</v>
          </cell>
          <cell r="E2240" t="str">
            <v>I Made Ari Nrartha, ST., MT.</v>
          </cell>
        </row>
        <row r="2241">
          <cell r="B2241" t="str">
            <v>F1B019090</v>
          </cell>
          <cell r="C2241" t="str">
            <v>Mila Sopiana</v>
          </cell>
          <cell r="D2241" t="str">
            <v>Teknik Telekomunikasi</v>
          </cell>
          <cell r="E2241" t="str">
            <v>I Made Ari Nrartha, ST., MT.</v>
          </cell>
        </row>
        <row r="2242">
          <cell r="B2242" t="str">
            <v>F1B019091</v>
          </cell>
          <cell r="C2242" t="str">
            <v>Mila Wahyuni</v>
          </cell>
          <cell r="D2242" t="str">
            <v>Teknik Sistem Tenaga</v>
          </cell>
          <cell r="E2242" t="str">
            <v>I Made Ari Nrartha, ST., MT.</v>
          </cell>
        </row>
        <row r="2243">
          <cell r="B2243" t="str">
            <v>F1B019092</v>
          </cell>
          <cell r="C2243" t="str">
            <v>Muh. Faisal Pratama</v>
          </cell>
          <cell r="D2243" t="str">
            <v>Teknik Sistem Tenaga</v>
          </cell>
          <cell r="E2243" t="str">
            <v>I Made Ari Nrartha, ST., MT.</v>
          </cell>
        </row>
        <row r="2244">
          <cell r="B2244" t="str">
            <v>F1B019093</v>
          </cell>
          <cell r="C2244" t="str">
            <v>Muh. Fitratul Akbar</v>
          </cell>
          <cell r="D2244" t="str">
            <v>Teknik Elektronika &amp; Digital</v>
          </cell>
          <cell r="E2244" t="str">
            <v>I Made Ari Nrartha, ST., MT.</v>
          </cell>
        </row>
        <row r="2245">
          <cell r="B2245" t="str">
            <v>F1B019094</v>
          </cell>
          <cell r="C2245" t="str">
            <v>Muhamad Zulfikri</v>
          </cell>
          <cell r="D2245" t="str">
            <v>-</v>
          </cell>
          <cell r="E2245" t="str">
            <v>Dr. I Made Ginarsa, ST., MT.</v>
          </cell>
        </row>
        <row r="2246">
          <cell r="B2246" t="str">
            <v>F1B019095</v>
          </cell>
          <cell r="C2246" t="str">
            <v>Muhammad Abdul Aziz</v>
          </cell>
          <cell r="D2246" t="str">
            <v>Teknik Elektronika &amp; Digital</v>
          </cell>
          <cell r="E2246" t="str">
            <v>Dr. I Made Ginarsa, ST., MT.</v>
          </cell>
        </row>
        <row r="2247">
          <cell r="B2247" t="str">
            <v>F1B019096</v>
          </cell>
          <cell r="C2247" t="str">
            <v>Muhammad Haikal Rabbani</v>
          </cell>
          <cell r="D2247" t="str">
            <v>-</v>
          </cell>
          <cell r="E2247" t="str">
            <v>Dr. I Made Ginarsa, ST., MT.</v>
          </cell>
        </row>
        <row r="2248">
          <cell r="B2248" t="str">
            <v>F1B019097</v>
          </cell>
          <cell r="C2248" t="str">
            <v>Muhammad Irsal Fajriefendy</v>
          </cell>
          <cell r="D2248" t="str">
            <v>Teknik Sistem Tenaga</v>
          </cell>
          <cell r="E2248" t="str">
            <v>Dr. I Made Ginarsa, ST., MT.</v>
          </cell>
        </row>
        <row r="2249">
          <cell r="B2249" t="str">
            <v>F1B019098</v>
          </cell>
          <cell r="C2249" t="str">
            <v>Muhammad Novrizal</v>
          </cell>
          <cell r="D2249" t="str">
            <v>Teknik Telekomunikasi</v>
          </cell>
          <cell r="E2249" t="str">
            <v>Paniran, ST., MT.</v>
          </cell>
        </row>
        <row r="2250">
          <cell r="B2250" t="str">
            <v>F1B019099</v>
          </cell>
          <cell r="C2250" t="str">
            <v>Muhammad Riezqul Fikri</v>
          </cell>
          <cell r="D2250" t="str">
            <v>Teknik Sistem Tenaga</v>
          </cell>
          <cell r="E2250" t="str">
            <v>Paniran, ST., MT.</v>
          </cell>
        </row>
        <row r="2251">
          <cell r="B2251" t="str">
            <v>F1B019100</v>
          </cell>
          <cell r="C2251" t="str">
            <v>Muhammad Rizki Ramadhan</v>
          </cell>
          <cell r="D2251" t="str">
            <v>-</v>
          </cell>
          <cell r="E2251" t="str">
            <v>Paniran, ST., MT.</v>
          </cell>
        </row>
        <row r="2252">
          <cell r="B2252" t="str">
            <v>F1B019101</v>
          </cell>
          <cell r="C2252" t="str">
            <v>Muhammad Rizqy Ananda</v>
          </cell>
          <cell r="D2252" t="str">
            <v>-</v>
          </cell>
          <cell r="E2252" t="str">
            <v>Paniran, ST., MT.</v>
          </cell>
        </row>
        <row r="2253">
          <cell r="B2253" t="str">
            <v>F1B019102</v>
          </cell>
          <cell r="C2253" t="str">
            <v>Muhammad Zulfy Ramdani</v>
          </cell>
          <cell r="D2253" t="str">
            <v>-</v>
          </cell>
          <cell r="E2253" t="str">
            <v>Supriono, ST., MT.</v>
          </cell>
        </row>
        <row r="2254">
          <cell r="B2254" t="str">
            <v>F1B019103</v>
          </cell>
          <cell r="C2254" t="str">
            <v>Mujahidin</v>
          </cell>
          <cell r="D2254" t="str">
            <v>-</v>
          </cell>
          <cell r="E2254" t="str">
            <v>Supriono, ST., MT.</v>
          </cell>
        </row>
        <row r="2255">
          <cell r="B2255" t="str">
            <v>F1B019104</v>
          </cell>
          <cell r="C2255" t="str">
            <v>Mukti Wibawanto</v>
          </cell>
          <cell r="D2255" t="str">
            <v>Teknik Sistem Tenaga</v>
          </cell>
          <cell r="E2255" t="str">
            <v>Supriono, ST., MT.</v>
          </cell>
        </row>
        <row r="2256">
          <cell r="B2256" t="str">
            <v>F1B019105</v>
          </cell>
          <cell r="C2256" t="str">
            <v>Multahadi</v>
          </cell>
          <cell r="D2256" t="str">
            <v>Teknik Sistem Tenaga</v>
          </cell>
          <cell r="E2256" t="str">
            <v>Supriono, ST., MT.</v>
          </cell>
        </row>
        <row r="2257">
          <cell r="B2257" t="str">
            <v>F1B019106</v>
          </cell>
          <cell r="C2257" t="str">
            <v>Ni Wayan Gusning Widiawati</v>
          </cell>
          <cell r="D2257" t="str">
            <v>Teknik Elektronika &amp; Digital</v>
          </cell>
          <cell r="E2257" t="str">
            <v>Sabar Nababan, ST., MT.</v>
          </cell>
        </row>
        <row r="2258">
          <cell r="B2258" t="str">
            <v>F1B019107</v>
          </cell>
          <cell r="C2258" t="str">
            <v>Nopenda Audi Tamami</v>
          </cell>
          <cell r="D2258" t="str">
            <v>Teknik Telekomunikasi</v>
          </cell>
          <cell r="E2258" t="str">
            <v>Sabar Nababan, ST., MT.</v>
          </cell>
        </row>
        <row r="2259">
          <cell r="B2259" t="str">
            <v>F1B019108</v>
          </cell>
          <cell r="C2259" t="str">
            <v>Nur Afifah Syarifah</v>
          </cell>
          <cell r="D2259" t="str">
            <v>Teknik Telekomunikasi</v>
          </cell>
          <cell r="E2259" t="str">
            <v>Sabar Nababan, ST., MT.</v>
          </cell>
        </row>
        <row r="2260">
          <cell r="B2260" t="str">
            <v>F1B019109</v>
          </cell>
          <cell r="C2260" t="str">
            <v>Nur Fitratunnisa</v>
          </cell>
          <cell r="D2260" t="str">
            <v>Teknik Telekomunikasi</v>
          </cell>
          <cell r="E2260" t="str">
            <v>Sabar Nababan, ST., MT.</v>
          </cell>
        </row>
        <row r="2261">
          <cell r="B2261" t="str">
            <v>F1B019110</v>
          </cell>
          <cell r="C2261" t="str">
            <v>Nur Gina Maulina</v>
          </cell>
          <cell r="D2261" t="str">
            <v>Teknik Sistem Tenaga</v>
          </cell>
          <cell r="E2261" t="str">
            <v>Djul Fikry Budiman, ST., MT.</v>
          </cell>
        </row>
        <row r="2262">
          <cell r="B2262" t="str">
            <v>F1B019111</v>
          </cell>
          <cell r="C2262" t="str">
            <v>Nurfajrin</v>
          </cell>
          <cell r="D2262" t="str">
            <v>Teknik Elektronika &amp; Digital</v>
          </cell>
          <cell r="E2262" t="str">
            <v>Djul Fikry Budiman, ST., MT.</v>
          </cell>
        </row>
        <row r="2263">
          <cell r="B2263" t="str">
            <v>F1B019112</v>
          </cell>
          <cell r="C2263" t="str">
            <v>Nurkholis Majid</v>
          </cell>
          <cell r="D2263" t="str">
            <v>Teknik Sistem Tenaga</v>
          </cell>
          <cell r="E2263" t="str">
            <v>Djul Fikry Budiman, ST., MT.</v>
          </cell>
        </row>
        <row r="2264">
          <cell r="B2264" t="str">
            <v>F1B019113</v>
          </cell>
          <cell r="C2264" t="str">
            <v>Nurrochman Hartadi Dasrien</v>
          </cell>
          <cell r="D2264" t="str">
            <v>Teknik Elektronika &amp; Digital</v>
          </cell>
          <cell r="E2264" t="str">
            <v>Djul Fikry Budiman, ST., MT.</v>
          </cell>
        </row>
        <row r="2265">
          <cell r="B2265" t="str">
            <v>F1B019114</v>
          </cell>
          <cell r="C2265" t="str">
            <v>Prasetyo Asnawy Pangestu</v>
          </cell>
          <cell r="D2265" t="str">
            <v>Teknik Informatika &amp; Komputer</v>
          </cell>
          <cell r="E2265" t="str">
            <v>Dr. Warindi, ST., M.Eng.</v>
          </cell>
        </row>
        <row r="2266">
          <cell r="B2266" t="str">
            <v>F1B019115</v>
          </cell>
          <cell r="C2266" t="str">
            <v>Raditia Astarina</v>
          </cell>
          <cell r="D2266" t="str">
            <v>Teknik Informatika &amp; Komputer</v>
          </cell>
          <cell r="E2266" t="str">
            <v>Dr. Warindi, ST., M.Eng.</v>
          </cell>
        </row>
        <row r="2267">
          <cell r="B2267" t="str">
            <v>F1B019116</v>
          </cell>
          <cell r="C2267" t="str">
            <v>Rahman Yunizar</v>
          </cell>
          <cell r="D2267" t="str">
            <v>Teknik Elektronika &amp; Digital</v>
          </cell>
          <cell r="E2267" t="str">
            <v>Dr. Warindi, ST., M.Eng.</v>
          </cell>
        </row>
        <row r="2268">
          <cell r="B2268" t="str">
            <v>F1B019117</v>
          </cell>
          <cell r="C2268" t="str">
            <v>Rahmat Agus Firdaus</v>
          </cell>
          <cell r="D2268" t="str">
            <v>-</v>
          </cell>
          <cell r="E2268" t="str">
            <v>Dr. Warindi, ST., M.Eng.</v>
          </cell>
        </row>
        <row r="2269">
          <cell r="B2269" t="str">
            <v>F1B019118</v>
          </cell>
          <cell r="C2269" t="str">
            <v>Rahmat Riyadi Yearham</v>
          </cell>
          <cell r="D2269" t="str">
            <v>Teknik Elektronika &amp; Digital</v>
          </cell>
          <cell r="E2269" t="str">
            <v>Muhamad Irwan. ST., MT.</v>
          </cell>
        </row>
        <row r="2270">
          <cell r="B2270" t="str">
            <v>F1B019119</v>
          </cell>
          <cell r="C2270" t="str">
            <v>Raranta Asmara</v>
          </cell>
          <cell r="D2270" t="str">
            <v>Teknik Elektronika &amp; Digital</v>
          </cell>
          <cell r="E2270" t="str">
            <v>Muhamad Irwan. ST., MT.</v>
          </cell>
        </row>
        <row r="2271">
          <cell r="B2271" t="str">
            <v>F1B019120</v>
          </cell>
          <cell r="C2271" t="str">
            <v>Rifaldi Ramadhan</v>
          </cell>
          <cell r="D2271" t="str">
            <v>Teknik Sistem Tenaga</v>
          </cell>
          <cell r="E2271" t="str">
            <v>Muhamad Irwan. ST., MT.</v>
          </cell>
        </row>
        <row r="2272">
          <cell r="B2272" t="str">
            <v>F1B019121</v>
          </cell>
          <cell r="C2272" t="str">
            <v>Rifqi Athaullah Ilham</v>
          </cell>
          <cell r="D2272" t="str">
            <v>-</v>
          </cell>
          <cell r="E2272" t="str">
            <v>Muhamad Irwan. ST., MT.</v>
          </cell>
        </row>
        <row r="2273">
          <cell r="B2273" t="str">
            <v>F1B019122</v>
          </cell>
          <cell r="C2273" t="str">
            <v>Rijal Thabrani</v>
          </cell>
          <cell r="D2273" t="str">
            <v>Teknik Telekomunikasi</v>
          </cell>
          <cell r="E2273" t="str">
            <v>L. A. Syamsul Irfan Akbar, ST., M.Eng.</v>
          </cell>
        </row>
        <row r="2274">
          <cell r="B2274" t="str">
            <v>F1B019123</v>
          </cell>
          <cell r="C2274" t="str">
            <v>Rio Syarifuddin</v>
          </cell>
          <cell r="D2274" t="str">
            <v>Teknik Elektronika &amp; Digital</v>
          </cell>
          <cell r="E2274" t="str">
            <v>L. A. Syamsul Irfan Akbar, ST., M.Eng.</v>
          </cell>
        </row>
        <row r="2275">
          <cell r="B2275" t="str">
            <v>F1B019124</v>
          </cell>
          <cell r="C2275" t="str">
            <v>Risma Prasasti Adithama</v>
          </cell>
          <cell r="D2275" t="str">
            <v>Teknik Elektronika &amp; Digital</v>
          </cell>
          <cell r="E2275" t="str">
            <v>L. A. Syamsul Irfan Akbar, ST., M.Eng.</v>
          </cell>
        </row>
        <row r="2276">
          <cell r="B2276" t="str">
            <v>F1B019125</v>
          </cell>
          <cell r="C2276" t="str">
            <v>Riyan Fathurrahman</v>
          </cell>
          <cell r="D2276" t="str">
            <v>Teknik Elektronika &amp; Digital</v>
          </cell>
          <cell r="E2276" t="str">
            <v>L. A. Syamsul Irfan Akbar, ST., M.Eng.</v>
          </cell>
        </row>
        <row r="2277">
          <cell r="B2277" t="str">
            <v>F1B019126</v>
          </cell>
          <cell r="C2277" t="str">
            <v>Rizky Aulia Safitri</v>
          </cell>
          <cell r="D2277" t="str">
            <v>Teknik Telekomunikasi</v>
          </cell>
          <cell r="E2277" t="str">
            <v>L. A. Syamsul Irfan Akbar, ST., M.Eng.</v>
          </cell>
        </row>
        <row r="2278">
          <cell r="B2278" t="str">
            <v>F1B019127</v>
          </cell>
          <cell r="C2278" t="str">
            <v>Rohul Iman</v>
          </cell>
          <cell r="D2278" t="str">
            <v>Teknik Telekomunikasi</v>
          </cell>
          <cell r="E2278" t="str">
            <v>Giri Wahyu Wiriasto, ST., MT.</v>
          </cell>
        </row>
        <row r="2279">
          <cell r="B2279" t="str">
            <v>F1B019128</v>
          </cell>
          <cell r="C2279" t="str">
            <v>Rosliana Hakim</v>
          </cell>
          <cell r="D2279" t="str">
            <v>Teknik Elektronika &amp; Digital</v>
          </cell>
          <cell r="E2279" t="str">
            <v>Giri Wahyu Wiriasto, ST., MT.</v>
          </cell>
        </row>
        <row r="2280">
          <cell r="B2280" t="str">
            <v>F1B019129</v>
          </cell>
          <cell r="C2280" t="str">
            <v>Saputra</v>
          </cell>
          <cell r="D2280" t="str">
            <v>Teknik Informatika &amp; Komputer</v>
          </cell>
          <cell r="E2280" t="str">
            <v>Giri Wahyu Wiriasto, ST., MT.</v>
          </cell>
        </row>
        <row r="2281">
          <cell r="B2281" t="str">
            <v>F1B019130</v>
          </cell>
          <cell r="C2281" t="str">
            <v>Sarah Khairunnisa Nabila</v>
          </cell>
          <cell r="D2281" t="str">
            <v>Teknik Telekomunikasi</v>
          </cell>
          <cell r="E2281" t="str">
            <v>Giri Wahyu Wiriasto, ST., MT.</v>
          </cell>
        </row>
        <row r="2282">
          <cell r="B2282" t="str">
            <v>F1B019131</v>
          </cell>
          <cell r="C2282" t="str">
            <v>Son Aji Isnan</v>
          </cell>
          <cell r="D2282" t="str">
            <v>-</v>
          </cell>
          <cell r="E2282" t="str">
            <v>Giri Wahyu Wiriasto, ST., MT.</v>
          </cell>
        </row>
        <row r="2283">
          <cell r="B2283" t="str">
            <v>F1B019132</v>
          </cell>
          <cell r="C2283" t="str">
            <v>Sopyan Roni</v>
          </cell>
          <cell r="D2283" t="str">
            <v>Teknik Elektronika &amp; Digital</v>
          </cell>
          <cell r="E2283" t="str">
            <v>Suthami Ariessaputra, ST., M.Eng.</v>
          </cell>
        </row>
        <row r="2284">
          <cell r="B2284" t="str">
            <v>F1B019133</v>
          </cell>
          <cell r="C2284" t="str">
            <v>Sri Astuti Karyawati</v>
          </cell>
          <cell r="D2284" t="str">
            <v>Teknik Informatika &amp; Komputer</v>
          </cell>
          <cell r="E2284" t="str">
            <v>Suthami Ariessaputra, ST., M.Eng.</v>
          </cell>
        </row>
        <row r="2285">
          <cell r="B2285" t="str">
            <v>F1B019134</v>
          </cell>
          <cell r="C2285" t="str">
            <v>Syahrul Azegap</v>
          </cell>
          <cell r="D2285" t="str">
            <v>Teknik Informatika &amp; Komputer</v>
          </cell>
          <cell r="E2285" t="str">
            <v>Suthami Ariessaputra, ST., M.Eng.</v>
          </cell>
        </row>
        <row r="2286">
          <cell r="B2286" t="str">
            <v>F1B019135</v>
          </cell>
          <cell r="C2286" t="str">
            <v>Taufik Hidayat</v>
          </cell>
          <cell r="D2286" t="str">
            <v>Teknik Elektronika &amp; Digital</v>
          </cell>
          <cell r="E2286" t="str">
            <v>Suthami Ariessaputra, ST., M.Eng.</v>
          </cell>
        </row>
        <row r="2287">
          <cell r="B2287" t="str">
            <v>F1B019136</v>
          </cell>
          <cell r="C2287" t="str">
            <v>Taufik Hidayat</v>
          </cell>
          <cell r="D2287" t="str">
            <v>Teknik Elektronika &amp; Digital</v>
          </cell>
          <cell r="E2287" t="str">
            <v>Suthami Ariessaputra, ST., M.Eng.</v>
          </cell>
        </row>
        <row r="2288">
          <cell r="B2288" t="str">
            <v>F1B019137</v>
          </cell>
          <cell r="C2288" t="str">
            <v>Tegar Atma Hidayat</v>
          </cell>
          <cell r="D2288" t="str">
            <v>Teknik Elektronika &amp; Digital</v>
          </cell>
          <cell r="E2288" t="str">
            <v>Budi Darmawan, ST., M.Eng.</v>
          </cell>
        </row>
        <row r="2289">
          <cell r="B2289" t="str">
            <v>F1B019138</v>
          </cell>
          <cell r="C2289" t="str">
            <v>Tizar Sepli Abiyusani</v>
          </cell>
          <cell r="D2289" t="str">
            <v>Teknik Sistem Tenaga</v>
          </cell>
          <cell r="E2289" t="str">
            <v>Budi Darmawan, ST., M.Eng.</v>
          </cell>
        </row>
        <row r="2290">
          <cell r="B2290" t="str">
            <v>F1B019139</v>
          </cell>
          <cell r="C2290" t="str">
            <v>Ulul Albab Al Mujaddidy</v>
          </cell>
          <cell r="D2290" t="str">
            <v>Teknik Elektronika &amp; Digital</v>
          </cell>
          <cell r="E2290" t="str">
            <v>Budi Darmawan, ST., M.Eng.</v>
          </cell>
        </row>
        <row r="2291">
          <cell r="B2291" t="str">
            <v>F1B019140</v>
          </cell>
          <cell r="C2291" t="str">
            <v>Wahyu Ichsan Rizaldy</v>
          </cell>
          <cell r="D2291" t="str">
            <v>-</v>
          </cell>
          <cell r="E2291" t="str">
            <v>Budi Darmawan, ST., M.Eng.</v>
          </cell>
        </row>
        <row r="2292">
          <cell r="B2292" t="str">
            <v>F1B019141</v>
          </cell>
          <cell r="C2292" t="str">
            <v>Wahyu Kurniawan</v>
          </cell>
          <cell r="D2292" t="str">
            <v>Teknik Telekomunikasi</v>
          </cell>
          <cell r="E2292" t="str">
            <v>Budi Darmawan, ST., M.Eng.</v>
          </cell>
        </row>
        <row r="2293">
          <cell r="B2293" t="str">
            <v>F1B019142</v>
          </cell>
          <cell r="C2293" t="str">
            <v>Wawan Setiawan</v>
          </cell>
          <cell r="D2293" t="str">
            <v>Teknik Telekomunikasi</v>
          </cell>
          <cell r="E2293" t="str">
            <v>Cipta Ramadhani, ST., M.Eng.</v>
          </cell>
        </row>
        <row r="2294">
          <cell r="B2294" t="str">
            <v>F1B019143</v>
          </cell>
          <cell r="C2294" t="str">
            <v>Yaris Saefi</v>
          </cell>
          <cell r="D2294" t="str">
            <v>Teknik Sistem Tenaga</v>
          </cell>
          <cell r="E2294" t="str">
            <v>Cipta Ramadhani, ST., M.Eng.</v>
          </cell>
        </row>
        <row r="2295">
          <cell r="B2295" t="str">
            <v>F1B019144</v>
          </cell>
          <cell r="C2295" t="str">
            <v>Yohanes Febrianus Tali</v>
          </cell>
          <cell r="D2295" t="str">
            <v>-</v>
          </cell>
          <cell r="E2295" t="str">
            <v>Cipta Ramadhani, ST., M.Eng.</v>
          </cell>
        </row>
        <row r="2296">
          <cell r="B2296" t="str">
            <v>F1B019145</v>
          </cell>
          <cell r="C2296" t="str">
            <v>Yuzril Hidayat</v>
          </cell>
          <cell r="D2296" t="str">
            <v>Teknik Telekomunikasi</v>
          </cell>
          <cell r="E2296" t="str">
            <v>Cipta Ramadhani, ST., M.Eng.</v>
          </cell>
        </row>
        <row r="2297">
          <cell r="B2297" t="str">
            <v>F1B019146</v>
          </cell>
          <cell r="C2297" t="str">
            <v>Zahratul Laily</v>
          </cell>
          <cell r="D2297" t="str">
            <v>Teknik Elektronika &amp; Digital</v>
          </cell>
          <cell r="E2297" t="str">
            <v>Dwi Ratnasari. S.Kom., MT.</v>
          </cell>
        </row>
        <row r="2298">
          <cell r="B2298" t="str">
            <v>F1B019147</v>
          </cell>
          <cell r="C2298" t="str">
            <v>Zulfikar</v>
          </cell>
          <cell r="D2298" t="str">
            <v>Teknik Sistem Tenaga</v>
          </cell>
          <cell r="E2298" t="str">
            <v>Dwi Ratnasari. S.Kom., MT.</v>
          </cell>
        </row>
        <row r="2299">
          <cell r="B2299" t="str">
            <v>F1B019148</v>
          </cell>
          <cell r="C2299" t="str">
            <v>Zulhan Ozi Firmanu</v>
          </cell>
          <cell r="D2299" t="str">
            <v>Teknik Informatika &amp; Komputer</v>
          </cell>
          <cell r="E2299" t="str">
            <v>Dwi Ratnasari. S.Kom., MT.</v>
          </cell>
        </row>
        <row r="2300">
          <cell r="B2300" t="str">
            <v>F1B019149</v>
          </cell>
          <cell r="C2300" t="str">
            <v>Zulkipli</v>
          </cell>
          <cell r="D2300" t="str">
            <v>Teknik Informatika &amp; Komputer</v>
          </cell>
          <cell r="E2300" t="str">
            <v>Dwi Ratnasari. S.Kom., MT.</v>
          </cell>
        </row>
        <row r="2301">
          <cell r="B2301" t="str">
            <v>F1B020001</v>
          </cell>
          <cell r="C2301" t="str">
            <v>Ade Safitra</v>
          </cell>
          <cell r="D2301" t="str">
            <v>Teknik Sistem Tenaga Listrik</v>
          </cell>
          <cell r="E2301" t="str">
            <v>Ni Made Seniari, ST., MT.</v>
          </cell>
        </row>
        <row r="2302">
          <cell r="B2302" t="str">
            <v>F1B020002</v>
          </cell>
          <cell r="C2302" t="str">
            <v>Adelia Pramesty Setyaning Putri</v>
          </cell>
          <cell r="D2302" t="str">
            <v>Teknik Sistem Tenaga Listrik</v>
          </cell>
          <cell r="E2302" t="str">
            <v>Ni Made Seniari, ST., MT.</v>
          </cell>
        </row>
        <row r="2303">
          <cell r="B2303" t="str">
            <v>F1B020003</v>
          </cell>
          <cell r="C2303" t="str">
            <v>Agil Maulana Nanda Riady</v>
          </cell>
          <cell r="D2303" t="str">
            <v>Teknik Komputer</v>
          </cell>
          <cell r="E2303" t="str">
            <v>Ni Made Seniari, ST., MT.</v>
          </cell>
        </row>
        <row r="2304">
          <cell r="B2304" t="str">
            <v>F1B020004</v>
          </cell>
          <cell r="C2304" t="str">
            <v>Agnes Dwi Pinalia</v>
          </cell>
          <cell r="D2304" t="str">
            <v>Teknik Sistem Tenaga Listrik</v>
          </cell>
          <cell r="E2304" t="str">
            <v>Supriyatna, ST., MT.</v>
          </cell>
        </row>
        <row r="2305">
          <cell r="B2305" t="str">
            <v>F1B020005</v>
          </cell>
          <cell r="C2305" t="str">
            <v>Agung Hardiansyah</v>
          </cell>
          <cell r="D2305" t="str">
            <v>Teknik Sistem Tenaga Listrik</v>
          </cell>
          <cell r="E2305" t="str">
            <v>Supriyatna, ST., MT.</v>
          </cell>
        </row>
        <row r="2306">
          <cell r="B2306" t="str">
            <v>F1B020006</v>
          </cell>
          <cell r="C2306" t="str">
            <v>Ahmad Gilang Failasuf</v>
          </cell>
          <cell r="D2306" t="str">
            <v>Teknik Elektronika</v>
          </cell>
          <cell r="E2306" t="str">
            <v>Supriyatna, ST., MT.</v>
          </cell>
        </row>
        <row r="2307">
          <cell r="B2307" t="str">
            <v>F1B020007</v>
          </cell>
          <cell r="C2307" t="str">
            <v>Ahmad Nova Alfandi</v>
          </cell>
          <cell r="D2307" t="str">
            <v>Teknik Sistem Tenaga Listrik</v>
          </cell>
          <cell r="E2307" t="str">
            <v>I Ketut Wiryajati, ST., MT.</v>
          </cell>
        </row>
        <row r="2308">
          <cell r="B2308" t="str">
            <v>F1B020008</v>
          </cell>
          <cell r="C2308" t="str">
            <v>Ahmad Riki Baihaki</v>
          </cell>
          <cell r="D2308" t="str">
            <v>Teknik Sistem Tenaga Listrik</v>
          </cell>
          <cell r="E2308" t="str">
            <v>I Ketut Wiryajati, ST., MT.</v>
          </cell>
        </row>
        <row r="2309">
          <cell r="B2309" t="str">
            <v>F1B020009</v>
          </cell>
          <cell r="C2309" t="str">
            <v>Ahmad Rosidi</v>
          </cell>
          <cell r="D2309" t="str">
            <v>Teknik Elektronika</v>
          </cell>
          <cell r="E2309" t="str">
            <v>I Ketut Wiryajati, ST., MT.</v>
          </cell>
        </row>
        <row r="2310">
          <cell r="B2310" t="str">
            <v>F1B020010</v>
          </cell>
          <cell r="C2310" t="str">
            <v>Ahmad Satriadi</v>
          </cell>
          <cell r="D2310" t="str">
            <v>Teknik Komputer</v>
          </cell>
          <cell r="E2310" t="str">
            <v>Syafaruddin Ch., ST., MT.</v>
          </cell>
        </row>
        <row r="2311">
          <cell r="B2311" t="str">
            <v>F1B020011</v>
          </cell>
          <cell r="C2311" t="str">
            <v>Alfan Satria Pratama</v>
          </cell>
          <cell r="D2311" t="str">
            <v>Teknik Komputer</v>
          </cell>
          <cell r="E2311" t="str">
            <v>Syafaruddin Ch., ST., MT.</v>
          </cell>
        </row>
        <row r="2312">
          <cell r="B2312" t="str">
            <v>F1B020012</v>
          </cell>
          <cell r="C2312" t="str">
            <v>Alifya Ma'sum</v>
          </cell>
          <cell r="D2312" t="str">
            <v>Teknik Elektronika</v>
          </cell>
          <cell r="E2312" t="str">
            <v>Syafaruddin Ch., ST., MT.</v>
          </cell>
        </row>
        <row r="2313">
          <cell r="B2313" t="str">
            <v>F1B020013</v>
          </cell>
          <cell r="C2313" t="str">
            <v>Allan Naufal Saputra</v>
          </cell>
          <cell r="D2313" t="e">
            <v>#N/A</v>
          </cell>
          <cell r="E2313" t="str">
            <v>Sultan, ST., MT.</v>
          </cell>
        </row>
        <row r="2314">
          <cell r="B2314" t="str">
            <v>F1B020014</v>
          </cell>
          <cell r="C2314" t="str">
            <v>Alvian Deandy Nugraha</v>
          </cell>
          <cell r="D2314" t="str">
            <v>Teknik Elektronika</v>
          </cell>
          <cell r="E2314" t="str">
            <v>Sultan, ST., MT.</v>
          </cell>
        </row>
        <row r="2315">
          <cell r="B2315" t="str">
            <v>F1B020015</v>
          </cell>
          <cell r="C2315" t="str">
            <v>Anang Ragil Saputro</v>
          </cell>
          <cell r="D2315" t="e">
            <v>#N/A</v>
          </cell>
          <cell r="E2315" t="str">
            <v>Sultan, ST., MT.</v>
          </cell>
        </row>
        <row r="2316">
          <cell r="B2316" t="str">
            <v>F1B020016</v>
          </cell>
          <cell r="C2316" t="str">
            <v>Annisa Ridzky Fajrina. J</v>
          </cell>
          <cell r="D2316" t="str">
            <v>Teknik Sistem Tenaga Listrik</v>
          </cell>
          <cell r="E2316" t="str">
            <v>Sudi M. Al Sasongko, ST., MT.</v>
          </cell>
        </row>
        <row r="2317">
          <cell r="B2317" t="str">
            <v>F1B020017</v>
          </cell>
          <cell r="C2317" t="str">
            <v>Ardiansyah</v>
          </cell>
          <cell r="D2317" t="str">
            <v>Teknik Komputer</v>
          </cell>
          <cell r="E2317" t="str">
            <v>Sudi M. Al Sasongko, ST., MT.</v>
          </cell>
        </row>
        <row r="2318">
          <cell r="B2318" t="str">
            <v>F1B020018</v>
          </cell>
          <cell r="C2318" t="str">
            <v>Ariel Azzumaro Bisri</v>
          </cell>
          <cell r="D2318" t="str">
            <v>Teknik Sistem Tenaga Listrik</v>
          </cell>
          <cell r="E2318" t="str">
            <v>Sudi M. Al Sasongko, ST., MT.</v>
          </cell>
        </row>
        <row r="2319">
          <cell r="B2319" t="str">
            <v>F1B020019</v>
          </cell>
          <cell r="C2319" t="str">
            <v>Arsyika Dwina Chyntia</v>
          </cell>
          <cell r="D2319" t="str">
            <v>Teknik Sistem Tenaga Listrik</v>
          </cell>
          <cell r="E2319" t="str">
            <v>Dr. Misbahuddin, ST., MT.</v>
          </cell>
        </row>
        <row r="2320">
          <cell r="B2320" t="str">
            <v>F1B020020</v>
          </cell>
          <cell r="C2320" t="str">
            <v>Arya Kusuma Widana</v>
          </cell>
          <cell r="D2320" t="str">
            <v>Teknik Sistem Tenaga Listrik</v>
          </cell>
          <cell r="E2320" t="str">
            <v>Dr. Misbahuddin, ST., MT.</v>
          </cell>
        </row>
        <row r="2321">
          <cell r="B2321" t="str">
            <v>F1B020021</v>
          </cell>
          <cell r="C2321" t="str">
            <v>Azrial Thaslimin Akbar</v>
          </cell>
          <cell r="D2321" t="e">
            <v>#N/A</v>
          </cell>
          <cell r="E2321" t="str">
            <v>Dr. Misbahuddin, ST., MT.</v>
          </cell>
        </row>
        <row r="2322">
          <cell r="B2322" t="str">
            <v>F1B020022</v>
          </cell>
          <cell r="C2322" t="str">
            <v>Bagas Briantara Putra Wiwaha</v>
          </cell>
          <cell r="D2322" t="str">
            <v>Teknik Sistem Tenaga Listrik</v>
          </cell>
          <cell r="E2322" t="str">
            <v>I Nyoman Wahyu S., ST., M.Sc., Ph.D.</v>
          </cell>
        </row>
        <row r="2323">
          <cell r="B2323" t="str">
            <v>F1B020023</v>
          </cell>
          <cell r="C2323" t="str">
            <v>Barry Ziqrurahman</v>
          </cell>
          <cell r="D2323" t="str">
            <v>Teknik Elektronika</v>
          </cell>
          <cell r="E2323" t="str">
            <v>I Nyoman Wahyu S., ST., M.Sc., Ph.D.</v>
          </cell>
        </row>
        <row r="2324">
          <cell r="B2324" t="str">
            <v>F1B020024</v>
          </cell>
          <cell r="C2324" t="str">
            <v>Bayu Bakti Ronaldi</v>
          </cell>
          <cell r="D2324" t="str">
            <v>Teknik Komputer</v>
          </cell>
          <cell r="E2324" t="str">
            <v>I Nyoman Wahyu S., ST., M.Sc., Ph.D.</v>
          </cell>
        </row>
        <row r="2325">
          <cell r="B2325" t="str">
            <v>F1B020025</v>
          </cell>
          <cell r="C2325" t="str">
            <v>Chotibul Umam Wiranda</v>
          </cell>
          <cell r="D2325" t="str">
            <v>Teknik Komputer</v>
          </cell>
          <cell r="E2325" t="str">
            <v>Cahyo Mustiko O.M., ST., M.Sc., Ph.D.</v>
          </cell>
        </row>
        <row r="2326">
          <cell r="B2326" t="str">
            <v>F1B020026</v>
          </cell>
          <cell r="C2326" t="str">
            <v>Cindy Putri Dwiyana</v>
          </cell>
          <cell r="D2326" t="e">
            <v>#N/A</v>
          </cell>
          <cell r="E2326">
            <v>0</v>
          </cell>
        </row>
        <row r="2327">
          <cell r="B2327" t="str">
            <v>F1B020027</v>
          </cell>
          <cell r="C2327" t="str">
            <v>Danar Hadi Bachtiar</v>
          </cell>
          <cell r="D2327" t="str">
            <v>Teknik Komputer</v>
          </cell>
          <cell r="E2327" t="str">
            <v>Cahyo Mustiko O.M., ST., M.Sc., Ph.D.</v>
          </cell>
        </row>
        <row r="2328">
          <cell r="B2328" t="str">
            <v>F1B020028</v>
          </cell>
          <cell r="C2328" t="str">
            <v>Deanaldo Setiawan Aninfento</v>
          </cell>
          <cell r="D2328" t="str">
            <v>Teknik Telekomunikasi</v>
          </cell>
          <cell r="E2328" t="str">
            <v>Dr. Ida Ayu Sri Adnyani, ST., MErg.</v>
          </cell>
        </row>
        <row r="2329">
          <cell r="B2329" t="str">
            <v>F1B020029</v>
          </cell>
          <cell r="C2329" t="str">
            <v>Dhafin Rizky Aldino</v>
          </cell>
          <cell r="D2329" t="str">
            <v>Teknik Komputer</v>
          </cell>
          <cell r="E2329" t="str">
            <v>Dr. Ida Ayu Sri Adnyani, ST., MErg.</v>
          </cell>
        </row>
        <row r="2330">
          <cell r="B2330" t="str">
            <v>F1B020030</v>
          </cell>
          <cell r="C2330" t="str">
            <v>Dion Pratama Putra</v>
          </cell>
          <cell r="D2330" t="str">
            <v>Teknik Komputer</v>
          </cell>
          <cell r="E2330" t="str">
            <v>Dr. Ida Ayu Sri Adnyani, ST., MErg.</v>
          </cell>
        </row>
        <row r="2331">
          <cell r="B2331" t="str">
            <v>F1B020031</v>
          </cell>
          <cell r="C2331" t="str">
            <v>Diva Septiawan</v>
          </cell>
          <cell r="D2331" t="str">
            <v>Teknik Komputer</v>
          </cell>
          <cell r="E2331" t="str">
            <v>Ida Bagus Fery Citarsa, ST., MT.</v>
          </cell>
        </row>
        <row r="2332">
          <cell r="B2332" t="str">
            <v>F1B020032</v>
          </cell>
          <cell r="C2332" t="str">
            <v>Dony Anggara</v>
          </cell>
          <cell r="D2332" t="str">
            <v>Teknik Sistem Tenaga Listrik</v>
          </cell>
          <cell r="E2332" t="str">
            <v>Ida Bagus Fery Citarsa, ST., MT.</v>
          </cell>
        </row>
        <row r="2333">
          <cell r="B2333" t="str">
            <v>F1B020033</v>
          </cell>
          <cell r="C2333" t="str">
            <v>Dwi Juliadi Kusumayadi</v>
          </cell>
          <cell r="D2333" t="str">
            <v>Teknik Sistem Tenaga Listrik</v>
          </cell>
          <cell r="E2333" t="str">
            <v>Ida Bagus Fery Citarsa, ST., MT.</v>
          </cell>
        </row>
        <row r="2334">
          <cell r="B2334" t="str">
            <v>F1B020034</v>
          </cell>
          <cell r="C2334" t="str">
            <v>Eko Prasetyo Wicaksono</v>
          </cell>
          <cell r="D2334" t="str">
            <v>Teknik Komputer</v>
          </cell>
          <cell r="E2334" t="str">
            <v>Agung Budi Muljono, ST., MT.</v>
          </cell>
        </row>
        <row r="2335">
          <cell r="B2335" t="str">
            <v>F1B020035</v>
          </cell>
          <cell r="C2335" t="str">
            <v>Eny Maryani</v>
          </cell>
          <cell r="D2335" t="str">
            <v>Teknik Sistem Tenaga Listrik</v>
          </cell>
          <cell r="E2335" t="str">
            <v>Agung Budi Muljono, ST., MT.</v>
          </cell>
        </row>
        <row r="2336">
          <cell r="B2336" t="str">
            <v>F1B020036</v>
          </cell>
          <cell r="C2336" t="str">
            <v>Ergi Putra Febtiawan</v>
          </cell>
          <cell r="D2336" t="str">
            <v>Teknik Komputer</v>
          </cell>
          <cell r="E2336" t="str">
            <v>Agung Budi Muljono, ST., MT.</v>
          </cell>
        </row>
        <row r="2337">
          <cell r="B2337" t="str">
            <v>F1B020037</v>
          </cell>
          <cell r="C2337" t="str">
            <v>Esas Rahmat Muharam</v>
          </cell>
          <cell r="D2337" t="str">
            <v>Teknik Telekomunikasi</v>
          </cell>
          <cell r="E2337" t="str">
            <v>Abdul Natsir, ST., MT.</v>
          </cell>
        </row>
        <row r="2338">
          <cell r="B2338" t="str">
            <v>F1B020038</v>
          </cell>
          <cell r="C2338" t="str">
            <v>Farhan Ahmad Suharyadi</v>
          </cell>
          <cell r="D2338" t="str">
            <v>Teknik Elektronika</v>
          </cell>
          <cell r="E2338" t="str">
            <v>Abdul Natsir, ST., MT.</v>
          </cell>
        </row>
        <row r="2339">
          <cell r="B2339" t="str">
            <v>F1B020039</v>
          </cell>
          <cell r="C2339" t="str">
            <v>Farhan Al Kutubi</v>
          </cell>
          <cell r="D2339" t="e">
            <v>#N/A</v>
          </cell>
          <cell r="E2339" t="str">
            <v>Abdul Natsir, ST., MT.</v>
          </cell>
        </row>
        <row r="2340">
          <cell r="B2340" t="str">
            <v>F1B020040</v>
          </cell>
          <cell r="C2340" t="str">
            <v>Fatihurroyyan</v>
          </cell>
          <cell r="D2340" t="e">
            <v>#N/A</v>
          </cell>
          <cell r="E2340">
            <v>0</v>
          </cell>
        </row>
        <row r="2341">
          <cell r="B2341" t="str">
            <v>F1B020041</v>
          </cell>
          <cell r="C2341" t="str">
            <v>Faturrahman</v>
          </cell>
          <cell r="D2341" t="str">
            <v>Teknik Sistem Tenaga Listrik</v>
          </cell>
          <cell r="E2341" t="str">
            <v>Abdullah Zainuddin, ST., MT.</v>
          </cell>
        </row>
        <row r="2342">
          <cell r="B2342" t="str">
            <v>F1B020042</v>
          </cell>
          <cell r="C2342" t="str">
            <v>Firdaus Rabbani Romadhan</v>
          </cell>
          <cell r="D2342" t="str">
            <v>Teknik Sistem Tenaga Listrik</v>
          </cell>
          <cell r="E2342" t="str">
            <v>Abdullah Zainuddin, ST., MT.</v>
          </cell>
        </row>
        <row r="2343">
          <cell r="B2343" t="str">
            <v>F1B020043</v>
          </cell>
          <cell r="C2343" t="str">
            <v>Fitratul Karimah</v>
          </cell>
          <cell r="D2343" t="str">
            <v>Teknik Sistem Tenaga Listrik</v>
          </cell>
          <cell r="E2343" t="str">
            <v>Rosmaliati, ST., MT.</v>
          </cell>
        </row>
        <row r="2344">
          <cell r="B2344" t="str">
            <v>F1B020044</v>
          </cell>
          <cell r="C2344" t="str">
            <v>Fredy Setiawan Kusuma</v>
          </cell>
          <cell r="D2344" t="e">
            <v>#N/A</v>
          </cell>
          <cell r="E2344" t="str">
            <v>Rosmaliati, ST., MT.</v>
          </cell>
        </row>
        <row r="2345">
          <cell r="B2345" t="str">
            <v>F1B020045</v>
          </cell>
          <cell r="C2345" t="str">
            <v>Galih Dimas Aryoso</v>
          </cell>
          <cell r="D2345" t="str">
            <v>Teknik Telekomunikasi</v>
          </cell>
          <cell r="E2345" t="str">
            <v>Rosmaliati, ST., MT.</v>
          </cell>
        </row>
        <row r="2346">
          <cell r="B2346" t="str">
            <v>F1B020046</v>
          </cell>
          <cell r="C2346" t="str">
            <v>Gilang Ramadhan</v>
          </cell>
          <cell r="D2346" t="str">
            <v>Teknik Elektronika</v>
          </cell>
          <cell r="E2346" t="str">
            <v>A. Sjamsjiar Rachman, ST., MT.</v>
          </cell>
        </row>
        <row r="2347">
          <cell r="B2347" t="str">
            <v>F1B020047</v>
          </cell>
          <cell r="C2347" t="str">
            <v>Gladys Fouriza Ibanez</v>
          </cell>
          <cell r="D2347" t="str">
            <v>Teknik Komputer</v>
          </cell>
          <cell r="E2347" t="str">
            <v>A. Sjamsjiar Rachman, ST., MT.</v>
          </cell>
        </row>
        <row r="2348">
          <cell r="B2348" t="str">
            <v>F1B020048</v>
          </cell>
          <cell r="C2348" t="str">
            <v>Hans Riadhi Syamsi</v>
          </cell>
          <cell r="D2348" t="str">
            <v>Teknik Elektronika</v>
          </cell>
          <cell r="E2348" t="str">
            <v>A. Sjamsjiar Rachman, ST., MT.</v>
          </cell>
        </row>
        <row r="2349">
          <cell r="B2349" t="str">
            <v>F1B020049</v>
          </cell>
          <cell r="C2349" t="str">
            <v>Hendrawansyah</v>
          </cell>
          <cell r="D2349" t="str">
            <v>Teknik Elektronika</v>
          </cell>
          <cell r="E2349" t="str">
            <v>Muhamad Syamsu Iqbal, ST., MT., Ph.D.</v>
          </cell>
        </row>
        <row r="2350">
          <cell r="B2350" t="str">
            <v>F1B020050</v>
          </cell>
          <cell r="C2350" t="str">
            <v>I Gede Aji Putra Tangkas</v>
          </cell>
          <cell r="D2350" t="e">
            <v>#N/A</v>
          </cell>
          <cell r="E2350" t="str">
            <v>Muhamad Syamsu Iqbal, ST., MT., Ph.D.</v>
          </cell>
        </row>
        <row r="2351">
          <cell r="B2351" t="str">
            <v>F1B020051</v>
          </cell>
          <cell r="C2351" t="str">
            <v>I Komang Indra Pramana</v>
          </cell>
          <cell r="D2351" t="e">
            <v>#N/A</v>
          </cell>
          <cell r="E2351">
            <v>0</v>
          </cell>
        </row>
        <row r="2352">
          <cell r="B2352" t="str">
            <v>F1B020052</v>
          </cell>
          <cell r="C2352" t="str">
            <v>I Made Bayu Suarjaya</v>
          </cell>
          <cell r="D2352" t="str">
            <v>Teknik Komputer</v>
          </cell>
          <cell r="E2352" t="str">
            <v>Made Sutha Yadnya, ST., MT.</v>
          </cell>
        </row>
        <row r="2353">
          <cell r="B2353" t="str">
            <v>F1B020053</v>
          </cell>
          <cell r="C2353" t="str">
            <v>I Made Gita Yoga</v>
          </cell>
          <cell r="D2353" t="str">
            <v>Teknik Telekomunikasi</v>
          </cell>
          <cell r="E2353" t="str">
            <v>Made Sutha Yadnya, ST., MT.</v>
          </cell>
        </row>
        <row r="2354">
          <cell r="B2354" t="str">
            <v>F1B020054</v>
          </cell>
          <cell r="C2354" t="str">
            <v>I Putu Arya Indra Jaya</v>
          </cell>
          <cell r="D2354" t="e">
            <v>#N/A</v>
          </cell>
          <cell r="E2354" t="str">
            <v>Made Sutha Yadnya, ST., MT.</v>
          </cell>
        </row>
        <row r="2355">
          <cell r="B2355" t="str">
            <v>F1B020055</v>
          </cell>
          <cell r="C2355" t="str">
            <v>Iffah Fikriana Al Nurin</v>
          </cell>
          <cell r="D2355" t="str">
            <v>Teknik Sistem Tenaga Listrik</v>
          </cell>
          <cell r="E2355" t="str">
            <v>Bulkis Kanata, ST., MT.</v>
          </cell>
        </row>
        <row r="2356">
          <cell r="B2356" t="str">
            <v>F1B020056</v>
          </cell>
          <cell r="C2356" t="str">
            <v>Ilham Nusantara</v>
          </cell>
          <cell r="D2356" t="e">
            <v>#N/A</v>
          </cell>
          <cell r="E2356" t="str">
            <v>Bulkis Kanata, ST., MT.</v>
          </cell>
        </row>
        <row r="2357">
          <cell r="B2357" t="str">
            <v>F1B020057</v>
          </cell>
          <cell r="C2357" t="str">
            <v>Intan Novita Sari</v>
          </cell>
          <cell r="D2357" t="str">
            <v>Teknik Komputer</v>
          </cell>
          <cell r="E2357" t="str">
            <v>Bulkis Kanata, ST., MT.</v>
          </cell>
        </row>
        <row r="2358">
          <cell r="B2358" t="str">
            <v>F1B020058</v>
          </cell>
          <cell r="C2358" t="str">
            <v>Kevin Asgaryansyah</v>
          </cell>
          <cell r="D2358" t="str">
            <v>Teknik Komputer</v>
          </cell>
          <cell r="E2358" t="str">
            <v>Dr. rer.nat. Teti Zubaidah, ST., MT.</v>
          </cell>
        </row>
        <row r="2359">
          <cell r="B2359" t="str">
            <v>F1B020059</v>
          </cell>
          <cell r="C2359" t="str">
            <v>Lalu Alaudin Ibnu Tajuddin Faqih</v>
          </cell>
          <cell r="D2359" t="str">
            <v>Teknik Sistem Tenaga Listrik</v>
          </cell>
          <cell r="E2359" t="str">
            <v>Dr. rer.nat. Teti Zubaidah, ST., MT.</v>
          </cell>
        </row>
        <row r="2360">
          <cell r="B2360" t="str">
            <v>F1B020060</v>
          </cell>
          <cell r="C2360" t="str">
            <v>Lalu Aria Gagas Yuridi</v>
          </cell>
          <cell r="D2360" t="e">
            <v>#N/A</v>
          </cell>
          <cell r="E2360" t="str">
            <v>Dr. rer.nat. Teti Zubaidah, ST., MT.</v>
          </cell>
        </row>
        <row r="2361">
          <cell r="B2361" t="str">
            <v>F1B020061</v>
          </cell>
          <cell r="C2361" t="str">
            <v>Lalu Efry Bani Akhry</v>
          </cell>
          <cell r="D2361" t="str">
            <v>Teknik Elektronika</v>
          </cell>
          <cell r="E2361" t="str">
            <v>I Made Budi Suksmadana, ST., MT.</v>
          </cell>
        </row>
        <row r="2362">
          <cell r="B2362" t="str">
            <v>F1B020062</v>
          </cell>
          <cell r="C2362" t="str">
            <v>Lalu Galuh Adi Mukti</v>
          </cell>
          <cell r="D2362">
            <v>0</v>
          </cell>
          <cell r="E2362">
            <v>0</v>
          </cell>
        </row>
        <row r="2363">
          <cell r="B2363" t="str">
            <v>F1B020063</v>
          </cell>
          <cell r="C2363" t="str">
            <v>Lalu Muhammad Alif Rafli</v>
          </cell>
          <cell r="D2363" t="e">
            <v>#N/A</v>
          </cell>
          <cell r="E2363" t="str">
            <v>I Made Budi Suksmadana, ST., MT.</v>
          </cell>
        </row>
        <row r="2364">
          <cell r="B2364" t="str">
            <v>F1B020064</v>
          </cell>
          <cell r="C2364" t="str">
            <v>Lalu Muhammad Daffa Adyfari</v>
          </cell>
          <cell r="D2364" t="str">
            <v>Teknik Sistem Tenaga Listrik</v>
          </cell>
          <cell r="E2364" t="str">
            <v>I Made Ari Nrartha, ST., MT.</v>
          </cell>
        </row>
        <row r="2365">
          <cell r="B2365" t="str">
            <v>F1B020065</v>
          </cell>
          <cell r="C2365" t="str">
            <v>Lutvi Alwan</v>
          </cell>
          <cell r="D2365" t="str">
            <v>Teknik Komputer</v>
          </cell>
          <cell r="E2365" t="str">
            <v>I Made Ari Nrartha, ST., MT.</v>
          </cell>
        </row>
        <row r="2366">
          <cell r="B2366" t="str">
            <v>F1B020066</v>
          </cell>
          <cell r="C2366" t="str">
            <v>M. Ahleyani</v>
          </cell>
          <cell r="D2366" t="str">
            <v>Teknik Sistem Tenaga Listrik</v>
          </cell>
          <cell r="E2366" t="str">
            <v>I Made Ari Nrartha, ST., MT.</v>
          </cell>
        </row>
        <row r="2367">
          <cell r="B2367" t="str">
            <v>F1B020067</v>
          </cell>
          <cell r="C2367" t="str">
            <v>M. Akbar Alamsyah</v>
          </cell>
          <cell r="D2367" t="str">
            <v>Teknik Elektronika</v>
          </cell>
          <cell r="E2367" t="str">
            <v>Dr. I Made Ginarsa, ST., MT.</v>
          </cell>
        </row>
        <row r="2368">
          <cell r="B2368" t="str">
            <v>F1B020068</v>
          </cell>
          <cell r="C2368" t="str">
            <v>M. Alan W G Sya'ban</v>
          </cell>
          <cell r="D2368" t="str">
            <v>Teknik Elektronika</v>
          </cell>
          <cell r="E2368" t="str">
            <v>Dr. I Made Ginarsa, ST., MT.</v>
          </cell>
        </row>
        <row r="2369">
          <cell r="B2369" t="str">
            <v>F1B020069</v>
          </cell>
          <cell r="C2369" t="str">
            <v>M. Erik Panji Dwi Satya</v>
          </cell>
          <cell r="D2369" t="str">
            <v>Teknik Sistem Tenaga Listrik</v>
          </cell>
          <cell r="E2369" t="str">
            <v>Dr. I Made Ginarsa, ST., MT.</v>
          </cell>
        </row>
        <row r="2370">
          <cell r="B2370" t="str">
            <v>F1B020070</v>
          </cell>
          <cell r="C2370" t="str">
            <v>M. Fajar Wirayudha</v>
          </cell>
          <cell r="D2370" t="str">
            <v>Teknik Komputer</v>
          </cell>
          <cell r="E2370" t="str">
            <v>Paniran, ST., MT.</v>
          </cell>
        </row>
        <row r="2371">
          <cell r="B2371" t="str">
            <v>F1B020071</v>
          </cell>
          <cell r="C2371" t="str">
            <v>M. Irdani Syafari Fiddin</v>
          </cell>
          <cell r="D2371" t="str">
            <v>Teknik Telekomunikasi</v>
          </cell>
          <cell r="E2371" t="str">
            <v>Paniran, ST., MT.</v>
          </cell>
        </row>
        <row r="2372">
          <cell r="B2372" t="str">
            <v>F1B020072</v>
          </cell>
          <cell r="C2372" t="str">
            <v>M. Rifqi Rhf</v>
          </cell>
          <cell r="D2372" t="str">
            <v>Teknik Elektronika</v>
          </cell>
          <cell r="E2372" t="str">
            <v>Paniran, ST., MT.</v>
          </cell>
        </row>
        <row r="2373">
          <cell r="B2373" t="str">
            <v>F1B020073</v>
          </cell>
          <cell r="C2373" t="str">
            <v>M. Salman Faris</v>
          </cell>
          <cell r="D2373" t="str">
            <v>Teknik Sistem Tenaga Listrik</v>
          </cell>
          <cell r="E2373" t="str">
            <v>Supriono, ST., MT.</v>
          </cell>
        </row>
        <row r="2374">
          <cell r="B2374" t="str">
            <v>F1B020074</v>
          </cell>
          <cell r="C2374" t="str">
            <v>M.Yusron Azzahidi</v>
          </cell>
          <cell r="D2374" t="str">
            <v>Teknik Elektronika</v>
          </cell>
          <cell r="E2374" t="str">
            <v>Supriono, ST., MT.</v>
          </cell>
        </row>
        <row r="2375">
          <cell r="B2375" t="str">
            <v>F1B020075</v>
          </cell>
          <cell r="C2375" t="str">
            <v>Malik Gading Dirgantara</v>
          </cell>
          <cell r="D2375" t="str">
            <v>Teknik Sistem Tenaga Listrik</v>
          </cell>
          <cell r="E2375" t="str">
            <v>Supriono, ST., MT.</v>
          </cell>
        </row>
        <row r="2376">
          <cell r="B2376" t="str">
            <v>F1B020076</v>
          </cell>
          <cell r="C2376" t="str">
            <v>Maulana Ridho Alfarizqa</v>
          </cell>
          <cell r="D2376" t="str">
            <v>Teknik Telekomunikasi</v>
          </cell>
          <cell r="E2376" t="str">
            <v>Sabar Nababan, ST., MT.</v>
          </cell>
        </row>
        <row r="2377">
          <cell r="B2377" t="str">
            <v>F1B020077</v>
          </cell>
          <cell r="C2377" t="str">
            <v>Mochamad Dary Rochmani</v>
          </cell>
          <cell r="D2377" t="str">
            <v>Teknik Komputer</v>
          </cell>
          <cell r="E2377" t="str">
            <v>Sabar Nababan, ST., MT.</v>
          </cell>
        </row>
        <row r="2378">
          <cell r="B2378" t="str">
            <v>F1B020078</v>
          </cell>
          <cell r="C2378" t="str">
            <v>Moh. Aryan Hastadi</v>
          </cell>
          <cell r="D2378" t="str">
            <v>Teknik Sistem Tenaga Listrik</v>
          </cell>
          <cell r="E2378" t="str">
            <v>Sabar Nababan, ST., MT.</v>
          </cell>
        </row>
        <row r="2379">
          <cell r="B2379" t="str">
            <v>F1B020079</v>
          </cell>
          <cell r="C2379" t="str">
            <v>Mohammad Wahyu Urzaes</v>
          </cell>
          <cell r="D2379" t="e">
            <v>#N/A</v>
          </cell>
          <cell r="E2379" t="str">
            <v>Djul Fikry Budiman, ST., MT.</v>
          </cell>
        </row>
        <row r="2380">
          <cell r="B2380" t="str">
            <v>F1B020080</v>
          </cell>
          <cell r="C2380" t="str">
            <v>Muh Anfal Solihin</v>
          </cell>
          <cell r="D2380" t="str">
            <v>Teknik Sistem Tenaga Listrik</v>
          </cell>
          <cell r="E2380" t="str">
            <v>Djul Fikry Budiman, ST., MT.</v>
          </cell>
        </row>
        <row r="2381">
          <cell r="B2381" t="str">
            <v>F1B020081</v>
          </cell>
          <cell r="C2381" t="str">
            <v>Muh. Aziz Febriadi</v>
          </cell>
          <cell r="D2381" t="str">
            <v>Teknik Telekomunikasi</v>
          </cell>
          <cell r="E2381" t="str">
            <v>Djul Fikry Budiman, ST., MT.</v>
          </cell>
        </row>
        <row r="2382">
          <cell r="B2382" t="str">
            <v>F1B020082</v>
          </cell>
          <cell r="C2382" t="str">
            <v>Muh. Izzul Islam</v>
          </cell>
          <cell r="D2382" t="str">
            <v>Teknik Sistem Tenaga Listrik</v>
          </cell>
          <cell r="E2382" t="str">
            <v>Dr. Warindi, ST., M.Eng.</v>
          </cell>
        </row>
        <row r="2383">
          <cell r="B2383" t="str">
            <v>F1B020083</v>
          </cell>
          <cell r="C2383" t="str">
            <v>Muhamad Farhan Wahyudi</v>
          </cell>
          <cell r="D2383" t="e">
            <v>#N/A</v>
          </cell>
          <cell r="E2383" t="str">
            <v>Dr. Warindi, ST., M.Eng.</v>
          </cell>
        </row>
        <row r="2384">
          <cell r="B2384" t="str">
            <v>F1B020084</v>
          </cell>
          <cell r="C2384" t="str">
            <v>Muhamad Nanang Indrajaya Saputra</v>
          </cell>
          <cell r="D2384" t="str">
            <v>Teknik Sistem Tenaga Listrik</v>
          </cell>
          <cell r="E2384" t="str">
            <v>Dr. Warindi, ST., M.Eng.</v>
          </cell>
        </row>
        <row r="2385">
          <cell r="B2385" t="str">
            <v>F1B020085</v>
          </cell>
          <cell r="C2385" t="str">
            <v>Muhamad Rizky Alfian</v>
          </cell>
          <cell r="D2385" t="str">
            <v>Teknik Sistem Tenaga Listrik</v>
          </cell>
          <cell r="E2385" t="str">
            <v>Muhamad Irwan. ST., MT.</v>
          </cell>
        </row>
        <row r="2386">
          <cell r="B2386" t="str">
            <v>F1B020086</v>
          </cell>
          <cell r="C2386" t="str">
            <v>Muhamad Sardi Sopian</v>
          </cell>
          <cell r="D2386" t="str">
            <v>Teknik Sistem Tenaga Listrik</v>
          </cell>
          <cell r="E2386" t="str">
            <v>Muhamad Irwan. ST., MT.</v>
          </cell>
        </row>
        <row r="2387">
          <cell r="B2387" t="str">
            <v>F1B020087</v>
          </cell>
          <cell r="C2387" t="str">
            <v>Muhammad Anis Arrafi</v>
          </cell>
          <cell r="D2387" t="str">
            <v>Teknik Telekomunikasi</v>
          </cell>
          <cell r="E2387" t="str">
            <v>Muhamad Irwan. ST., MT.</v>
          </cell>
        </row>
        <row r="2388">
          <cell r="B2388" t="str">
            <v>F1B020088</v>
          </cell>
          <cell r="C2388" t="str">
            <v>Muhammad Arif Madani</v>
          </cell>
          <cell r="D2388" t="str">
            <v>Teknik Komputer</v>
          </cell>
          <cell r="E2388" t="str">
            <v>L. A. Syamsul Irfan Akbar, ST., M.Eng.</v>
          </cell>
        </row>
        <row r="2389">
          <cell r="B2389" t="str">
            <v>F1B020089</v>
          </cell>
          <cell r="C2389" t="str">
            <v>Muhammad Arif Ramadhan</v>
          </cell>
          <cell r="D2389" t="str">
            <v>Teknik Sistem Tenaga Listrik</v>
          </cell>
          <cell r="E2389" t="str">
            <v>L. A. Syamsul Irfan Akbar, ST., M.Eng.</v>
          </cell>
        </row>
        <row r="2390">
          <cell r="B2390" t="str">
            <v>F1B020090</v>
          </cell>
          <cell r="C2390" t="str">
            <v>Muhammad Attar Bensani Safar</v>
          </cell>
          <cell r="D2390" t="str">
            <v>Teknik Sistem Tenaga Listrik</v>
          </cell>
          <cell r="E2390" t="str">
            <v>L. A. Syamsul Irfan Akbar, ST., M.Eng.</v>
          </cell>
        </row>
        <row r="2391">
          <cell r="B2391" t="str">
            <v>F1B020091</v>
          </cell>
          <cell r="C2391" t="str">
            <v>Muhammad Aulia Urrahman</v>
          </cell>
          <cell r="D2391" t="str">
            <v>Teknik Sistem Tenaga Listrik</v>
          </cell>
          <cell r="E2391" t="str">
            <v>Giri Wahyu Wiriasto, ST., MT.</v>
          </cell>
        </row>
        <row r="2392">
          <cell r="B2392" t="str">
            <v>F1B020092</v>
          </cell>
          <cell r="C2392" t="str">
            <v>Muhammad Faizur Rivan</v>
          </cell>
          <cell r="D2392" t="str">
            <v>Teknik Sistem Tenaga Listrik</v>
          </cell>
          <cell r="E2392" t="str">
            <v>Giri Wahyu Wiriasto, ST., MT.</v>
          </cell>
        </row>
        <row r="2393">
          <cell r="B2393" t="str">
            <v>F1B020093</v>
          </cell>
          <cell r="C2393" t="str">
            <v>Muhammad Fandi Ramadhan</v>
          </cell>
          <cell r="D2393" t="str">
            <v>Teknik Komputer</v>
          </cell>
          <cell r="E2393" t="str">
            <v>Giri Wahyu Wiriasto, ST., MT.</v>
          </cell>
        </row>
        <row r="2394">
          <cell r="B2394" t="str">
            <v>F1B020094</v>
          </cell>
          <cell r="C2394" t="str">
            <v>Muhammad Fathin Lafani</v>
          </cell>
          <cell r="D2394" t="str">
            <v>Teknik Komputer</v>
          </cell>
          <cell r="E2394" t="str">
            <v>Suthami Ariessaputra, ST., M.Eng.</v>
          </cell>
        </row>
        <row r="2395">
          <cell r="B2395" t="str">
            <v>F1B020095</v>
          </cell>
          <cell r="C2395" t="str">
            <v>Muhammad Jordan</v>
          </cell>
          <cell r="D2395" t="e">
            <v>#N/A</v>
          </cell>
          <cell r="E2395" t="str">
            <v>Suthami Ariessaputra, ST., M.Eng.</v>
          </cell>
        </row>
        <row r="2396">
          <cell r="B2396" t="str">
            <v>F1B020096</v>
          </cell>
          <cell r="C2396" t="str">
            <v>Muhammad Rasidi</v>
          </cell>
          <cell r="D2396" t="str">
            <v>Teknik Sistem Tenaga Listrik</v>
          </cell>
          <cell r="E2396" t="str">
            <v>Suthami Ariessaputra, ST., M.Eng.</v>
          </cell>
        </row>
        <row r="2397">
          <cell r="B2397" t="str">
            <v>F1B020097</v>
          </cell>
          <cell r="C2397" t="str">
            <v>Muhammad Rasyad Trialgi</v>
          </cell>
          <cell r="D2397" t="str">
            <v>Teknik Komputer</v>
          </cell>
          <cell r="E2397" t="str">
            <v>Budi Darmawan, ST., M.Eng.</v>
          </cell>
        </row>
        <row r="2398">
          <cell r="B2398" t="str">
            <v>F1B020098</v>
          </cell>
          <cell r="C2398" t="str">
            <v>Muhammad Rifky Pratama</v>
          </cell>
          <cell r="D2398" t="str">
            <v>Teknik Sistem Tenaga Listrik</v>
          </cell>
          <cell r="E2398" t="str">
            <v>Budi Darmawan, ST., M.Eng.</v>
          </cell>
        </row>
        <row r="2399">
          <cell r="B2399" t="str">
            <v>F1B020099</v>
          </cell>
          <cell r="C2399" t="str">
            <v>Muhammad Rifqi Aulya</v>
          </cell>
          <cell r="D2399" t="str">
            <v>Teknik Sistem Tenaga Listrik</v>
          </cell>
          <cell r="E2399" t="str">
            <v>Budi Darmawan, ST., M.Eng.</v>
          </cell>
        </row>
        <row r="2400">
          <cell r="B2400" t="str">
            <v>F1B020100</v>
          </cell>
          <cell r="C2400" t="str">
            <v>Muhammad Riyadhus Sholihin</v>
          </cell>
          <cell r="D2400" t="str">
            <v>Teknik Sistem Tenaga Listrik</v>
          </cell>
          <cell r="E2400" t="str">
            <v>Cipta Ramadhani, ST., M.Eng.</v>
          </cell>
        </row>
        <row r="2401">
          <cell r="B2401" t="str">
            <v>F1B020101</v>
          </cell>
          <cell r="C2401" t="str">
            <v>Muhammad Sarsana Yuwana Rimayanto</v>
          </cell>
          <cell r="D2401" t="str">
            <v>Teknik Komputer</v>
          </cell>
          <cell r="E2401" t="str">
            <v>Cipta Ramadhani, ST., M.Eng.</v>
          </cell>
        </row>
        <row r="2402">
          <cell r="B2402" t="str">
            <v>F1B020102</v>
          </cell>
          <cell r="C2402" t="str">
            <v>Muhammad Subandi</v>
          </cell>
          <cell r="D2402" t="e">
            <v>#N/A</v>
          </cell>
          <cell r="E2402" t="str">
            <v>Cipta Ramadhani, ST., M.Eng.</v>
          </cell>
        </row>
        <row r="2403">
          <cell r="B2403" t="str">
            <v>F1B020103</v>
          </cell>
          <cell r="C2403" t="str">
            <v>Mujni Ahmad Ali</v>
          </cell>
          <cell r="D2403" t="str">
            <v>Teknik Telekomunikasi</v>
          </cell>
          <cell r="E2403" t="str">
            <v>Dwi Ratnasari. S.Kom., MT.</v>
          </cell>
        </row>
        <row r="2404">
          <cell r="B2404" t="str">
            <v>F1B020104</v>
          </cell>
          <cell r="C2404" t="str">
            <v>Nanda Juliawan</v>
          </cell>
          <cell r="D2404" t="e">
            <v>#N/A</v>
          </cell>
          <cell r="E2404" t="str">
            <v>Dwi Ratnasari. S.Kom., MT.</v>
          </cell>
        </row>
        <row r="2405">
          <cell r="B2405" t="str">
            <v>F1B020105</v>
          </cell>
          <cell r="C2405" t="str">
            <v>Nasution</v>
          </cell>
          <cell r="D2405" t="str">
            <v>Teknik Komputer</v>
          </cell>
          <cell r="E2405" t="str">
            <v>Dwi Ratnasari. S.Kom., MT.</v>
          </cell>
        </row>
        <row r="2406">
          <cell r="B2406" t="str">
            <v>F1B020106</v>
          </cell>
          <cell r="C2406" t="str">
            <v>Naufal Fauzy</v>
          </cell>
          <cell r="D2406" t="str">
            <v>Teknik Komputer</v>
          </cell>
          <cell r="E2406" t="str">
            <v>Supriyatna, ST., MT.</v>
          </cell>
        </row>
        <row r="2407">
          <cell r="B2407" t="str">
            <v>F1B020107</v>
          </cell>
          <cell r="C2407" t="str">
            <v>Nova Riana</v>
          </cell>
          <cell r="D2407" t="str">
            <v>Teknik Elektronika</v>
          </cell>
          <cell r="E2407" t="str">
            <v>Supriyatna, ST., MT.</v>
          </cell>
        </row>
        <row r="2408">
          <cell r="B2408" t="str">
            <v>F1B020108</v>
          </cell>
          <cell r="C2408" t="str">
            <v>Noval Aziz Syhabudin</v>
          </cell>
          <cell r="D2408" t="str">
            <v>Teknik Elektronika</v>
          </cell>
          <cell r="E2408" t="str">
            <v>Supriyatna, ST., MT.</v>
          </cell>
        </row>
        <row r="2409">
          <cell r="B2409" t="str">
            <v>F1B020109</v>
          </cell>
          <cell r="C2409" t="str">
            <v>Novi Rizka Ramdani</v>
          </cell>
          <cell r="D2409" t="str">
            <v>Teknik Sistem Tenaga Listrik</v>
          </cell>
          <cell r="E2409" t="str">
            <v>Rosmaliati, ST., MT.</v>
          </cell>
        </row>
        <row r="2410">
          <cell r="B2410" t="str">
            <v>F1B020110</v>
          </cell>
          <cell r="C2410" t="str">
            <v>Nur Aiza</v>
          </cell>
          <cell r="D2410" t="str">
            <v>Teknik Sistem Tenaga Listrik</v>
          </cell>
          <cell r="E2410" t="str">
            <v>Rosmaliati, ST., MT.</v>
          </cell>
        </row>
        <row r="2411">
          <cell r="B2411" t="str">
            <v>F1B020111</v>
          </cell>
          <cell r="C2411" t="str">
            <v>Nurholis Majid</v>
          </cell>
          <cell r="D2411" t="str">
            <v>Teknik Sistem Tenaga Listrik</v>
          </cell>
          <cell r="E2411" t="str">
            <v>Rosmaliati, ST., MT.</v>
          </cell>
        </row>
        <row r="2412">
          <cell r="B2412" t="str">
            <v>F1B020112</v>
          </cell>
          <cell r="C2412" t="str">
            <v>Nurul Hasanah</v>
          </cell>
          <cell r="D2412" t="str">
            <v>Teknik Sistem Tenaga Listrik</v>
          </cell>
          <cell r="E2412" t="str">
            <v>Bulkis Kanata, ST., MT.</v>
          </cell>
        </row>
        <row r="2413">
          <cell r="B2413" t="str">
            <v>F1B020113</v>
          </cell>
          <cell r="C2413" t="str">
            <v>Nurul Watoni</v>
          </cell>
          <cell r="D2413" t="str">
            <v>Teknik Komputer</v>
          </cell>
          <cell r="E2413" t="str">
            <v>Bulkis Kanata, ST., MT.</v>
          </cell>
        </row>
        <row r="2414">
          <cell r="B2414" t="str">
            <v>F1B020114</v>
          </cell>
          <cell r="C2414" t="str">
            <v>Octavia Natasha</v>
          </cell>
          <cell r="D2414" t="e">
            <v>#N/A</v>
          </cell>
          <cell r="E2414" t="str">
            <v>Bulkis Kanata, ST., MT.</v>
          </cell>
        </row>
        <row r="2415">
          <cell r="B2415" t="str">
            <v>F1B020115</v>
          </cell>
          <cell r="C2415" t="str">
            <v>Putra Pratama Tambora</v>
          </cell>
          <cell r="D2415" t="e">
            <v>#N/A</v>
          </cell>
          <cell r="E2415" t="str">
            <v>Paniran, ST., MT.</v>
          </cell>
        </row>
        <row r="2416">
          <cell r="B2416" t="str">
            <v>F1B020116</v>
          </cell>
          <cell r="C2416" t="str">
            <v>Rachmad Maulana</v>
          </cell>
          <cell r="D2416" t="str">
            <v>Teknik Sistem Tenaga Listrik</v>
          </cell>
          <cell r="E2416" t="str">
            <v>Paniran, ST., MT.</v>
          </cell>
        </row>
        <row r="2417">
          <cell r="B2417" t="str">
            <v>F1B020117</v>
          </cell>
          <cell r="C2417" t="str">
            <v>Rafly Hadi Pangestu</v>
          </cell>
          <cell r="D2417" t="str">
            <v>Teknik Elektronika</v>
          </cell>
          <cell r="E2417" t="str">
            <v>Paniran, ST., MT.</v>
          </cell>
        </row>
        <row r="2418">
          <cell r="B2418" t="str">
            <v>F1B020118</v>
          </cell>
          <cell r="C2418" t="str">
            <v>Rahmat Ardinan Aziz</v>
          </cell>
          <cell r="D2418" t="str">
            <v>Teknik Komputer</v>
          </cell>
          <cell r="E2418" t="str">
            <v>Cipta Ramadhani, ST., M.Eng.</v>
          </cell>
        </row>
        <row r="2419">
          <cell r="B2419" t="str">
            <v>F1B020119</v>
          </cell>
          <cell r="C2419" t="str">
            <v>Ramadhani</v>
          </cell>
          <cell r="D2419" t="str">
            <v>Teknik Sistem Tenaga Listrik</v>
          </cell>
          <cell r="E2419" t="str">
            <v>Cipta Ramadhani, ST., M.Eng.</v>
          </cell>
        </row>
        <row r="2420">
          <cell r="B2420" t="str">
            <v>F1B020120</v>
          </cell>
          <cell r="C2420" t="str">
            <v>Randy Ardiansyah</v>
          </cell>
          <cell r="D2420" t="str">
            <v>Teknik Komputer</v>
          </cell>
          <cell r="E2420" t="str">
            <v>Cipta Ramadhani, ST., M.Eng.</v>
          </cell>
        </row>
        <row r="2421">
          <cell r="B2421" t="str">
            <v>F1B020121</v>
          </cell>
          <cell r="C2421" t="str">
            <v>Ridho Ramdani</v>
          </cell>
          <cell r="D2421" t="e">
            <v>#N/A</v>
          </cell>
          <cell r="E2421" t="str">
            <v>Dwi Ratnasari. S.Kom., MT.</v>
          </cell>
        </row>
        <row r="2422">
          <cell r="B2422" t="str">
            <v>F1B020122</v>
          </cell>
          <cell r="C2422" t="str">
            <v>Ridwanzah</v>
          </cell>
          <cell r="D2422" t="str">
            <v>Teknik Sistem Tenaga Listrik</v>
          </cell>
          <cell r="E2422" t="str">
            <v>Dwi Ratnasari. S.Kom., MT.</v>
          </cell>
        </row>
        <row r="2423">
          <cell r="B2423" t="str">
            <v>F1B020123</v>
          </cell>
          <cell r="C2423" t="str">
            <v>Rifqi Wahyuhadi Widnur</v>
          </cell>
          <cell r="D2423" t="str">
            <v>Teknik Sistem Tenaga Listrik</v>
          </cell>
          <cell r="E2423" t="str">
            <v>Dwi Ratnasari. S.Kom., MT.</v>
          </cell>
        </row>
        <row r="2424">
          <cell r="B2424" t="str">
            <v>F1B020124</v>
          </cell>
          <cell r="C2424" t="str">
            <v>Rizki Saputra</v>
          </cell>
          <cell r="D2424" t="str">
            <v>Teknik Elektronika</v>
          </cell>
          <cell r="E2424" t="str">
            <v>Supriyatna, ST., MT.</v>
          </cell>
        </row>
        <row r="2425">
          <cell r="B2425" t="str">
            <v>F1B020125</v>
          </cell>
          <cell r="C2425" t="str">
            <v>Rizki Zulfian Nasrul Muna</v>
          </cell>
          <cell r="D2425" t="str">
            <v>Teknik Komputer</v>
          </cell>
          <cell r="E2425" t="str">
            <v>Supriyatna, ST., MT.</v>
          </cell>
        </row>
        <row r="2426">
          <cell r="B2426" t="str">
            <v>F1B020126</v>
          </cell>
          <cell r="C2426" t="str">
            <v>Rizky Al Varez</v>
          </cell>
          <cell r="D2426" t="str">
            <v>Teknik Telekomunikasi</v>
          </cell>
          <cell r="E2426" t="str">
            <v>Supriyatna, ST., MT.</v>
          </cell>
        </row>
        <row r="2427">
          <cell r="B2427" t="str">
            <v>F1B020127</v>
          </cell>
          <cell r="C2427" t="str">
            <v>Rosalia Nurhasanah</v>
          </cell>
          <cell r="D2427" t="str">
            <v>Teknik Sistem Tenaga Listrik</v>
          </cell>
          <cell r="E2427" t="str">
            <v>Bulkis Kanata, ST., MT.</v>
          </cell>
        </row>
        <row r="2428">
          <cell r="B2428" t="str">
            <v>F1B020128</v>
          </cell>
          <cell r="C2428" t="str">
            <v>Rosihan Adi Wijaya</v>
          </cell>
          <cell r="D2428" t="str">
            <v>Teknik Sistem Tenaga Listrik</v>
          </cell>
          <cell r="E2428" t="str">
            <v>Bulkis Kanata, ST., MT.</v>
          </cell>
        </row>
        <row r="2429">
          <cell r="B2429" t="str">
            <v>F1B020129</v>
          </cell>
          <cell r="C2429" t="str">
            <v>Saepol Pahmi Idris</v>
          </cell>
          <cell r="D2429" t="str">
            <v>Teknik Sistem Tenaga Listrik</v>
          </cell>
          <cell r="E2429" t="str">
            <v>Bulkis Kanata, ST., MT.</v>
          </cell>
        </row>
        <row r="2430">
          <cell r="B2430" t="str">
            <v>F1B020130</v>
          </cell>
          <cell r="C2430" t="str">
            <v>Sahid Sultoni</v>
          </cell>
          <cell r="D2430" t="str">
            <v>Teknik Elektronika</v>
          </cell>
          <cell r="E2430" t="str">
            <v>Paniran, ST., MT.</v>
          </cell>
        </row>
        <row r="2431">
          <cell r="B2431" t="str">
            <v>F1B020131</v>
          </cell>
          <cell r="C2431" t="str">
            <v>Salman Aga Khan</v>
          </cell>
          <cell r="D2431" t="str">
            <v>Teknik Sistem Tenaga Listrik</v>
          </cell>
          <cell r="E2431" t="str">
            <v>Paniran, ST., MT.</v>
          </cell>
        </row>
        <row r="2432">
          <cell r="B2432" t="str">
            <v>F1B020132</v>
          </cell>
          <cell r="C2432" t="str">
            <v>Satriyawan Mandala Putra</v>
          </cell>
          <cell r="D2432" t="str">
            <v>Teknik Sistem Tenaga Listrik</v>
          </cell>
          <cell r="E2432" t="str">
            <v>Paniran, ST., MT.</v>
          </cell>
        </row>
        <row r="2433">
          <cell r="B2433" t="str">
            <v>F1B020133</v>
          </cell>
          <cell r="C2433" t="str">
            <v>Sayyidis Syariful Halim</v>
          </cell>
          <cell r="D2433" t="str">
            <v>Teknik Telekomunikasi</v>
          </cell>
          <cell r="E2433" t="str">
            <v>Cipta Ramadhani, ST., M.Eng.</v>
          </cell>
        </row>
        <row r="2434">
          <cell r="B2434" t="str">
            <v>F1B020134</v>
          </cell>
          <cell r="C2434" t="str">
            <v>Seftian Aditya Maulana</v>
          </cell>
          <cell r="D2434" t="str">
            <v>Teknik Sistem Tenaga Listrik</v>
          </cell>
          <cell r="E2434" t="str">
            <v>Cipta Ramadhani, ST., M.Eng.</v>
          </cell>
        </row>
        <row r="2435">
          <cell r="B2435" t="str">
            <v>F1B020135</v>
          </cell>
          <cell r="C2435" t="str">
            <v>Sigarsiano Aslam Firmanata</v>
          </cell>
          <cell r="D2435" t="str">
            <v>Teknik Elektronika</v>
          </cell>
          <cell r="E2435" t="str">
            <v>Dwi Ratnasari. S.Kom., MT.</v>
          </cell>
        </row>
        <row r="2436">
          <cell r="B2436" t="str">
            <v>F1B020136</v>
          </cell>
          <cell r="C2436" t="str">
            <v>Suanggoro Legowo</v>
          </cell>
          <cell r="D2436" t="str">
            <v>Teknik Sistem Tenaga Listrik</v>
          </cell>
          <cell r="E2436" t="str">
            <v>Dwi Ratnasari. S.Kom., MT.</v>
          </cell>
        </row>
        <row r="2437">
          <cell r="B2437" t="str">
            <v>F1B020137</v>
          </cell>
          <cell r="C2437" t="str">
            <v>Suci Raditya Yadnya</v>
          </cell>
          <cell r="D2437" t="str">
            <v>Teknik Telekomunikasi</v>
          </cell>
          <cell r="E2437" t="str">
            <v>Dwi Ratnasari. S.Kom., MT.</v>
          </cell>
        </row>
        <row r="2438">
          <cell r="B2438" t="str">
            <v>F1B020138</v>
          </cell>
          <cell r="C2438" t="str">
            <v>Sulistio Wahyu Hamdani</v>
          </cell>
          <cell r="D2438" t="str">
            <v>Teknik Elektronika</v>
          </cell>
          <cell r="E2438" t="str">
            <v>Rosmaliati, ST., MT.</v>
          </cell>
        </row>
        <row r="2439">
          <cell r="B2439" t="str">
            <v>F1B020139</v>
          </cell>
          <cell r="C2439" t="str">
            <v>Syahrul Firmansyah</v>
          </cell>
          <cell r="D2439" t="str">
            <v>Teknik Elektronika</v>
          </cell>
          <cell r="E2439" t="str">
            <v>Bulkis Kanata, ST., MT.</v>
          </cell>
        </row>
        <row r="2440">
          <cell r="B2440" t="str">
            <v>F1B020140</v>
          </cell>
          <cell r="C2440" t="str">
            <v>Tubagus Muhamad Entus Kurnia</v>
          </cell>
          <cell r="D2440" t="str">
            <v>Teknik Elektronika</v>
          </cell>
          <cell r="E2440" t="str">
            <v>Dwi Ratnasari. S.Kom., MT.</v>
          </cell>
        </row>
        <row r="2441">
          <cell r="B2441" t="str">
            <v>F1B020141</v>
          </cell>
          <cell r="C2441" t="str">
            <v>Urief Arsani Atma Putra</v>
          </cell>
          <cell r="D2441" t="str">
            <v>Teknik Komputer</v>
          </cell>
          <cell r="E2441" t="str">
            <v>I Ketut Wiryajati, ST., MT.</v>
          </cell>
        </row>
        <row r="2442">
          <cell r="B2442" t="str">
            <v>F1B020142</v>
          </cell>
          <cell r="C2442" t="str">
            <v>Venny Aprilia Jamal</v>
          </cell>
          <cell r="D2442" t="str">
            <v>Teknik Telekomunikasi</v>
          </cell>
          <cell r="E2442" t="str">
            <v>Syafaruddin Ch., ST., MT.</v>
          </cell>
        </row>
        <row r="2443">
          <cell r="B2443" t="str">
            <v>F1B020143</v>
          </cell>
          <cell r="C2443" t="str">
            <v>Vicky Esa Zulpanuri</v>
          </cell>
          <cell r="D2443" t="str">
            <v>Teknik Sistem Tenaga Listrik</v>
          </cell>
          <cell r="E2443" t="str">
            <v>Dr. Ida Ayu Sri Adnyani, ST., MErg.</v>
          </cell>
        </row>
        <row r="2444">
          <cell r="B2444" t="str">
            <v>F1B020144</v>
          </cell>
          <cell r="C2444" t="str">
            <v>Vina Febriana</v>
          </cell>
          <cell r="D2444" t="e">
            <v>#N/A</v>
          </cell>
          <cell r="E2444" t="str">
            <v>Ida Bagus Fery Citarsa, ST., MT.</v>
          </cell>
        </row>
        <row r="2445">
          <cell r="B2445" t="str">
            <v>F1B020145</v>
          </cell>
          <cell r="C2445" t="str">
            <v>Virgiawan Al Ayubi Pratama</v>
          </cell>
          <cell r="D2445" t="str">
            <v>Teknik Sistem Tenaga Listrik</v>
          </cell>
          <cell r="E2445" t="str">
            <v>Agung Budi Muljono, ST., MT.</v>
          </cell>
        </row>
        <row r="2446">
          <cell r="B2446" t="str">
            <v>F1B020146</v>
          </cell>
          <cell r="C2446" t="str">
            <v>Wahyu Chandra Parhadi</v>
          </cell>
          <cell r="D2446" t="str">
            <v>Teknik Telekomunikasi</v>
          </cell>
          <cell r="E2446" t="str">
            <v>Abdul Natsir, ST., MT.</v>
          </cell>
        </row>
        <row r="2447">
          <cell r="B2447" t="str">
            <v>F1B020147</v>
          </cell>
          <cell r="C2447" t="str">
            <v>Wieny Amalia Pratiwi</v>
          </cell>
          <cell r="D2447" t="str">
            <v>Teknik Komputer</v>
          </cell>
          <cell r="E2447" t="str">
            <v>Abdullah Zainuddin, ST., MT.</v>
          </cell>
        </row>
        <row r="2448">
          <cell r="B2448" t="str">
            <v>F1B020148</v>
          </cell>
          <cell r="C2448" t="str">
            <v>Wilad Surya Mandala</v>
          </cell>
          <cell r="D2448" t="str">
            <v>Teknik Komputer</v>
          </cell>
          <cell r="E2448" t="str">
            <v>Dr. rer.nat. Teti Zubaidah, ST., MT.</v>
          </cell>
        </row>
        <row r="2449">
          <cell r="B2449" t="str">
            <v>F1B020149</v>
          </cell>
          <cell r="C2449" t="str">
            <v>Winda Sari Aprilia</v>
          </cell>
          <cell r="D2449" t="str">
            <v>Teknik Elektronika</v>
          </cell>
          <cell r="E2449" t="str">
            <v>Dr. I Made Ginarsa, ST., MT.</v>
          </cell>
        </row>
        <row r="2450">
          <cell r="B2450" t="str">
            <v>F1B020150</v>
          </cell>
          <cell r="C2450" t="str">
            <v>Yayan Amrullah</v>
          </cell>
          <cell r="D2450" t="str">
            <v>Teknik Telekomunikasi</v>
          </cell>
          <cell r="E2450" t="str">
            <v>Supriono, ST., MT.</v>
          </cell>
        </row>
        <row r="2451">
          <cell r="B2451" t="str">
            <v>F1B020151</v>
          </cell>
          <cell r="C2451" t="str">
            <v>Zainul Akbar</v>
          </cell>
          <cell r="D2451" t="str">
            <v>Teknik Komputer</v>
          </cell>
          <cell r="E2451" t="str">
            <v>Dr. Warindi, ST., M.Eng.</v>
          </cell>
        </row>
        <row r="2452">
          <cell r="B2452" t="str">
            <v>F1B020152</v>
          </cell>
          <cell r="C2452" t="str">
            <v>Zainul Hadi Ramdhani</v>
          </cell>
          <cell r="D2452" t="str">
            <v>Teknik Sistem Tenaga Listrik</v>
          </cell>
          <cell r="E2452" t="str">
            <v>Muhamad Irwan. ST., MT.</v>
          </cell>
        </row>
        <row r="2453">
          <cell r="B2453" t="str">
            <v>F1B020153</v>
          </cell>
          <cell r="C2453" t="str">
            <v>M. Aryfansyah Azima</v>
          </cell>
          <cell r="D2453" t="e">
            <v>#N/A</v>
          </cell>
          <cell r="E2453" t="str">
            <v>Muhamad Syamsu Iqbal, ST., MT., Ph.D.</v>
          </cell>
        </row>
        <row r="2454">
          <cell r="B2454" t="str">
            <v>F1B020154</v>
          </cell>
          <cell r="C2454" t="str">
            <v>MUH HAFIZIN</v>
          </cell>
          <cell r="D2454" t="str">
            <v>Teknik Komputer</v>
          </cell>
          <cell r="E2454" t="str">
            <v>I Made Budi Suksmadana, ST., MT.</v>
          </cell>
        </row>
        <row r="2455">
          <cell r="B2455" t="str">
            <v>F1B020155</v>
          </cell>
          <cell r="C2455" t="str">
            <v>MUHAMMAD ALDI KURNIA AS'ARI</v>
          </cell>
          <cell r="D2455" t="str">
            <v>Teknik Elektronika</v>
          </cell>
          <cell r="E2455" t="str">
            <v>I Made Budi Suksmadana, ST., MT.</v>
          </cell>
        </row>
        <row r="2456">
          <cell r="B2456" t="str">
            <v>F1B020156</v>
          </cell>
          <cell r="C2456" t="str">
            <v>Robby Eka Prasetyo</v>
          </cell>
          <cell r="D2456" t="e">
            <v>#N/A</v>
          </cell>
          <cell r="E2456" t="str">
            <v>Cipta Ramadhani, ST., M.Eng.</v>
          </cell>
        </row>
        <row r="2457">
          <cell r="B2457" t="str">
            <v>F1B020157</v>
          </cell>
          <cell r="C2457" t="str">
            <v>Lalu Aidil Hasimi</v>
          </cell>
          <cell r="D2457" t="e">
            <v>#N/A</v>
          </cell>
          <cell r="E2457" t="str">
            <v>Abdullah Zainuddin, ST., MT.</v>
          </cell>
        </row>
        <row r="2458">
          <cell r="B2458" t="str">
            <v>F1B021001</v>
          </cell>
          <cell r="C2458" t="str">
            <v>Ahmad Zunun Tabrani</v>
          </cell>
          <cell r="D2458" t="str">
            <v>Teknik Elektronika</v>
          </cell>
        </row>
        <row r="2459">
          <cell r="B2459" t="str">
            <v>F1B021002</v>
          </cell>
          <cell r="C2459" t="str">
            <v>Aqshaldi Azayaka Al Majid</v>
          </cell>
          <cell r="D2459" t="str">
            <v>Teknik Sistem Tenaga Listrik</v>
          </cell>
        </row>
        <row r="2460">
          <cell r="B2460" t="str">
            <v>F1B021003</v>
          </cell>
          <cell r="C2460" t="str">
            <v>Azwajum Mutohharoh</v>
          </cell>
          <cell r="D2460" t="str">
            <v>Teknik Elektronika</v>
          </cell>
        </row>
        <row r="2461">
          <cell r="B2461" t="str">
            <v>F1B021004</v>
          </cell>
          <cell r="C2461" t="str">
            <v>Beni Nungroho Sudiantoro</v>
          </cell>
          <cell r="D2461" t="str">
            <v>Teknik Elektronika</v>
          </cell>
        </row>
        <row r="2462">
          <cell r="B2462" t="str">
            <v>F1B021005</v>
          </cell>
          <cell r="C2462" t="str">
            <v>Citra Putri Maharani</v>
          </cell>
          <cell r="D2462" t="str">
            <v>Teknik Sistem Tenaga Listrik</v>
          </cell>
        </row>
        <row r="2463">
          <cell r="B2463" t="str">
            <v>F1B021006</v>
          </cell>
          <cell r="C2463" t="str">
            <v>Elita Putri</v>
          </cell>
          <cell r="D2463" t="str">
            <v>Teknik Elektronika</v>
          </cell>
        </row>
        <row r="2464">
          <cell r="B2464" t="str">
            <v>F1B021007</v>
          </cell>
          <cell r="C2464" t="str">
            <v>Ellyn Perdana Ansari</v>
          </cell>
          <cell r="D2464" t="str">
            <v>Teknik Sistem Tenaga Listrik</v>
          </cell>
        </row>
        <row r="2465">
          <cell r="B2465" t="str">
            <v>F1B021008</v>
          </cell>
          <cell r="C2465" t="str">
            <v>I Made Surya Widiajaya Putra</v>
          </cell>
          <cell r="D2465" t="str">
            <v>Teknik Komputer</v>
          </cell>
        </row>
        <row r="2466">
          <cell r="B2466" t="str">
            <v>F1B021009</v>
          </cell>
          <cell r="C2466" t="str">
            <v>Lalu Rizki Aftartu</v>
          </cell>
          <cell r="D2466" t="str">
            <v>Teknik Telkomunikasi</v>
          </cell>
        </row>
        <row r="2467">
          <cell r="B2467" t="str">
            <v>F1B021010</v>
          </cell>
          <cell r="C2467" t="str">
            <v>Lalu Sirdi Zunistira</v>
          </cell>
          <cell r="D2467" t="str">
            <v>Teknik Komputer</v>
          </cell>
        </row>
        <row r="2468">
          <cell r="B2468" t="str">
            <v>F1B021011</v>
          </cell>
          <cell r="C2468" t="str">
            <v>M. Zohri</v>
          </cell>
          <cell r="D2468" t="str">
            <v>Teknik Elektronika</v>
          </cell>
        </row>
        <row r="2469">
          <cell r="B2469" t="str">
            <v>F1B021012</v>
          </cell>
          <cell r="C2469" t="str">
            <v>Mochamad Iqbal Ramanda</v>
          </cell>
          <cell r="D2469" t="e">
            <v>#N/A</v>
          </cell>
        </row>
        <row r="2470">
          <cell r="B2470" t="str">
            <v>F1B021013</v>
          </cell>
          <cell r="C2470" t="str">
            <v>Mugni Al Rasyid</v>
          </cell>
          <cell r="D2470" t="str">
            <v>Teknik Komputer</v>
          </cell>
        </row>
        <row r="2471">
          <cell r="B2471" t="str">
            <v>F1B021014</v>
          </cell>
          <cell r="C2471" t="str">
            <v>Muh Fakhrul Afif</v>
          </cell>
          <cell r="D2471" t="str">
            <v>Teknik Sistem Tenaga Listrik</v>
          </cell>
        </row>
        <row r="2472">
          <cell r="B2472" t="str">
            <v>F1B021015</v>
          </cell>
          <cell r="C2472" t="str">
            <v>Muhammad Fahril</v>
          </cell>
          <cell r="D2472" t="e">
            <v>#N/A</v>
          </cell>
        </row>
        <row r="2473">
          <cell r="B2473" t="str">
            <v>F1B021016</v>
          </cell>
          <cell r="C2473" t="str">
            <v>Muhammad Fathul Hadi</v>
          </cell>
          <cell r="D2473" t="str">
            <v>Teknik Telkomunikasi</v>
          </cell>
        </row>
        <row r="2474">
          <cell r="B2474" t="str">
            <v>F1B021017</v>
          </cell>
          <cell r="C2474" t="str">
            <v>Nizar Nazmi</v>
          </cell>
          <cell r="D2474" t="str">
            <v>Teknik Sistem Tenaga Listrik</v>
          </cell>
        </row>
        <row r="2475">
          <cell r="B2475" t="str">
            <v>F1B021018</v>
          </cell>
          <cell r="C2475" t="str">
            <v>Noversa Mas Wilananda</v>
          </cell>
          <cell r="D2475" t="str">
            <v>Teknik Sistem Tenaga Listrik</v>
          </cell>
        </row>
        <row r="2476">
          <cell r="B2476" t="str">
            <v>F1B021019</v>
          </cell>
          <cell r="C2476" t="str">
            <v>Nur Habiiburrahman</v>
          </cell>
          <cell r="D2476" t="str">
            <v>Teknik Sistem Tenaga Listrik</v>
          </cell>
        </row>
        <row r="2477">
          <cell r="B2477" t="str">
            <v>F1B021020</v>
          </cell>
          <cell r="C2477" t="str">
            <v>Padlul Azmi</v>
          </cell>
          <cell r="D2477" t="str">
            <v>Teknik Elektronika</v>
          </cell>
        </row>
        <row r="2478">
          <cell r="B2478" t="str">
            <v>F1B021021</v>
          </cell>
          <cell r="C2478" t="str">
            <v>Rahmat Aprial Sabandi</v>
          </cell>
          <cell r="D2478" t="str">
            <v>Teknik Sistem Tenaga Listrik</v>
          </cell>
        </row>
        <row r="2479">
          <cell r="B2479" t="str">
            <v>F1B021022</v>
          </cell>
          <cell r="C2479" t="str">
            <v>Saskia Astuti</v>
          </cell>
          <cell r="D2479" t="str">
            <v>Teknik Komputer</v>
          </cell>
        </row>
        <row r="2480">
          <cell r="B2480" t="str">
            <v>F1B021023</v>
          </cell>
          <cell r="C2480" t="str">
            <v>Servy Wahyuningsih</v>
          </cell>
          <cell r="D2480" t="str">
            <v>Teknik Elektronika</v>
          </cell>
        </row>
        <row r="2481">
          <cell r="B2481" t="str">
            <v>F1B021024</v>
          </cell>
          <cell r="C2481" t="str">
            <v>Solianti</v>
          </cell>
          <cell r="D2481" t="str">
            <v>Teknik Elektronika</v>
          </cell>
        </row>
        <row r="2482">
          <cell r="B2482" t="str">
            <v>F1B021025</v>
          </cell>
          <cell r="C2482" t="str">
            <v>Syahrin Ramadhan</v>
          </cell>
          <cell r="D2482" t="str">
            <v>Teknik Telkomunikasi</v>
          </cell>
        </row>
        <row r="2483">
          <cell r="B2483" t="str">
            <v>F1B021026</v>
          </cell>
          <cell r="C2483" t="str">
            <v>Wili Ardianto</v>
          </cell>
          <cell r="D2483" t="str">
            <v>Teknik Sistem Tenaga Listrik</v>
          </cell>
        </row>
        <row r="2484">
          <cell r="B2484" t="str">
            <v>F1B021027</v>
          </cell>
          <cell r="C2484" t="str">
            <v>Adhimas Rizqi Pramana</v>
          </cell>
          <cell r="D2484" t="str">
            <v>Teknik Sistem Tenaga Listrik</v>
          </cell>
        </row>
        <row r="2485">
          <cell r="B2485" t="str">
            <v>F1B021028</v>
          </cell>
          <cell r="C2485" t="str">
            <v>Aditya Rahman</v>
          </cell>
          <cell r="D2485" t="e">
            <v>#N/A</v>
          </cell>
        </row>
        <row r="2486">
          <cell r="B2486" t="str">
            <v>F1B021029</v>
          </cell>
          <cell r="C2486" t="str">
            <v>Anak Agung Gede Sila Adrindra Wardana</v>
          </cell>
          <cell r="D2486" t="e">
            <v>#N/A</v>
          </cell>
        </row>
        <row r="2487">
          <cell r="B2487" t="str">
            <v>F1B021030</v>
          </cell>
          <cell r="C2487" t="str">
            <v>Angga Pratama Hadinata</v>
          </cell>
          <cell r="D2487" t="str">
            <v>Teknik Sistem Tenaga Listrik</v>
          </cell>
        </row>
        <row r="2488">
          <cell r="B2488" t="str">
            <v>F1B021031</v>
          </cell>
          <cell r="C2488" t="str">
            <v>Anugrah Ramadhan</v>
          </cell>
          <cell r="D2488" t="str">
            <v>Teknik Sistem Tenaga Listrik</v>
          </cell>
        </row>
        <row r="2489">
          <cell r="B2489" t="str">
            <v>F1B021032</v>
          </cell>
          <cell r="C2489" t="str">
            <v>Anur Ramadhan</v>
          </cell>
          <cell r="D2489" t="str">
            <v>Teknik Sistem Tenaga Listrik</v>
          </cell>
        </row>
        <row r="2490">
          <cell r="B2490" t="str">
            <v>F1B021033</v>
          </cell>
          <cell r="C2490" t="str">
            <v>Aras Maulana Musaddad</v>
          </cell>
          <cell r="D2490" t="e">
            <v>#N/A</v>
          </cell>
        </row>
        <row r="2491">
          <cell r="B2491" t="str">
            <v>F1B021034</v>
          </cell>
          <cell r="C2491" t="str">
            <v>Azhari</v>
          </cell>
          <cell r="D2491" t="str">
            <v>Teknik Sistem Tenaga Listrik</v>
          </cell>
        </row>
        <row r="2492">
          <cell r="B2492" t="str">
            <v>F1B021035</v>
          </cell>
          <cell r="C2492" t="str">
            <v>Bayu Nanda Anwar</v>
          </cell>
          <cell r="D2492" t="str">
            <v>Teknik Elektronika</v>
          </cell>
        </row>
        <row r="2493">
          <cell r="B2493" t="str">
            <v>F1B021036</v>
          </cell>
          <cell r="C2493" t="str">
            <v>Dea Santika</v>
          </cell>
          <cell r="D2493" t="str">
            <v>Teknik Sistem Tenaga Listrik</v>
          </cell>
        </row>
        <row r="2494">
          <cell r="B2494" t="str">
            <v>F1B021037</v>
          </cell>
          <cell r="C2494" t="str">
            <v>Dian Hartono</v>
          </cell>
          <cell r="D2494" t="str">
            <v>Teknik Elektronika</v>
          </cell>
        </row>
        <row r="2495">
          <cell r="B2495" t="str">
            <v>F1B021038</v>
          </cell>
          <cell r="C2495" t="str">
            <v>Dicky Rangga Satrio Aprian</v>
          </cell>
          <cell r="D2495" t="str">
            <v>Teknik Sistem Tenaga Listrik</v>
          </cell>
        </row>
        <row r="2496">
          <cell r="B2496" t="str">
            <v>F1B021039</v>
          </cell>
          <cell r="C2496" t="str">
            <v>Erlani</v>
          </cell>
          <cell r="D2496" t="str">
            <v>Teknik Elektronika</v>
          </cell>
        </row>
        <row r="2497">
          <cell r="B2497" t="str">
            <v>F1B021040</v>
          </cell>
          <cell r="C2497" t="str">
            <v>Ernawati</v>
          </cell>
          <cell r="D2497" t="str">
            <v>Teknik Komputer</v>
          </cell>
        </row>
        <row r="2498">
          <cell r="B2498" t="str">
            <v>F1B021041</v>
          </cell>
          <cell r="C2498" t="str">
            <v>Fadil Al Zurais</v>
          </cell>
          <cell r="D2498" t="str">
            <v>Teknik Telkomunikasi</v>
          </cell>
        </row>
        <row r="2499">
          <cell r="B2499" t="str">
            <v>F1B021042</v>
          </cell>
          <cell r="C2499" t="str">
            <v>Fahad Brahima</v>
          </cell>
          <cell r="D2499" t="str">
            <v>Teknik Sistem Tenaga Listrik</v>
          </cell>
        </row>
        <row r="2500">
          <cell r="B2500" t="str">
            <v>F1B021043</v>
          </cell>
          <cell r="C2500" t="str">
            <v>Femiona Tintari</v>
          </cell>
          <cell r="D2500" t="e">
            <v>#N/A</v>
          </cell>
        </row>
        <row r="2501">
          <cell r="B2501" t="str">
            <v>F1B021044</v>
          </cell>
          <cell r="C2501" t="str">
            <v>Gea Darsa Darma Wanggi</v>
          </cell>
          <cell r="D2501" t="e">
            <v>#N/A</v>
          </cell>
        </row>
        <row r="2502">
          <cell r="B2502" t="str">
            <v>F1B021045</v>
          </cell>
          <cell r="C2502" t="str">
            <v>Harfani Puidi</v>
          </cell>
          <cell r="D2502" t="str">
            <v>Teknik Sistem Tenaga Listrik</v>
          </cell>
        </row>
        <row r="2503">
          <cell r="B2503" t="str">
            <v>F1B021046</v>
          </cell>
          <cell r="C2503" t="str">
            <v>Harsandi Hidayatullah</v>
          </cell>
          <cell r="D2503" t="str">
            <v>Teknik Sistem Tenaga Listrik</v>
          </cell>
        </row>
        <row r="2504">
          <cell r="B2504" t="str">
            <v>F1B021047</v>
          </cell>
          <cell r="C2504" t="str">
            <v>Helmi Astianto</v>
          </cell>
          <cell r="D2504" t="str">
            <v>Teknik Sistem Tenaga Listrik</v>
          </cell>
        </row>
        <row r="2505">
          <cell r="B2505" t="str">
            <v>F1B021048</v>
          </cell>
          <cell r="C2505" t="str">
            <v>I Gede Yudhistira Prabawa</v>
          </cell>
          <cell r="D2505" t="str">
            <v>Teknik Sistem Tenaga Listrik</v>
          </cell>
        </row>
        <row r="2506">
          <cell r="B2506" t="str">
            <v>F1B021049</v>
          </cell>
          <cell r="C2506" t="str">
            <v>I Gusti Ngurah Agung Satya Permana</v>
          </cell>
          <cell r="D2506" t="e">
            <v>#N/A</v>
          </cell>
        </row>
        <row r="2507">
          <cell r="B2507" t="str">
            <v>F1B021050</v>
          </cell>
          <cell r="C2507" t="str">
            <v>I Komang Krisna Dwipayana Wadhiesta</v>
          </cell>
          <cell r="D2507" t="str">
            <v>Teknik Komputer</v>
          </cell>
        </row>
        <row r="2508">
          <cell r="B2508" t="str">
            <v>F1B021051</v>
          </cell>
          <cell r="C2508" t="str">
            <v>I Putu Dinascita Landhidous</v>
          </cell>
          <cell r="D2508" t="str">
            <v>Teknik Elektronika</v>
          </cell>
        </row>
        <row r="2509">
          <cell r="B2509" t="str">
            <v>F1B021052</v>
          </cell>
          <cell r="C2509" t="str">
            <v>Ihda Adhevina</v>
          </cell>
          <cell r="D2509" t="str">
            <v>Teknik Sistem Tenaga Listrik</v>
          </cell>
        </row>
        <row r="2510">
          <cell r="B2510" t="str">
            <v>F1B021053</v>
          </cell>
          <cell r="C2510" t="str">
            <v>Imam Akbar Pratama</v>
          </cell>
          <cell r="D2510" t="str">
            <v>Teknik Sistem Tenaga Listrik</v>
          </cell>
        </row>
        <row r="2511">
          <cell r="B2511" t="str">
            <v>F1B021054</v>
          </cell>
          <cell r="C2511" t="str">
            <v>Iswa Eldiranata</v>
          </cell>
          <cell r="D2511" t="str">
            <v>Teknik Elektronika</v>
          </cell>
        </row>
        <row r="2512">
          <cell r="B2512" t="str">
            <v>F1B021055</v>
          </cell>
          <cell r="C2512" t="str">
            <v>Iswanti</v>
          </cell>
          <cell r="D2512" t="str">
            <v>Teknik Elektronika</v>
          </cell>
        </row>
        <row r="2513">
          <cell r="B2513" t="str">
            <v>F1B021056</v>
          </cell>
          <cell r="C2513" t="str">
            <v>Khusnul Mar'Iyah</v>
          </cell>
          <cell r="D2513" t="str">
            <v>Teknik Sistem Tenaga Listrik</v>
          </cell>
        </row>
        <row r="2514">
          <cell r="B2514" t="str">
            <v>F1B021057</v>
          </cell>
          <cell r="C2514" t="str">
            <v>Kurniawati</v>
          </cell>
          <cell r="D2514" t="str">
            <v>Teknik Sistem Tenaga Listrik</v>
          </cell>
        </row>
        <row r="2515">
          <cell r="B2515" t="str">
            <v>F1B021058</v>
          </cell>
          <cell r="C2515" t="str">
            <v>Lalu Abdurrahman Zulfan</v>
          </cell>
          <cell r="D2515" t="str">
            <v>Teknik Elektronika</v>
          </cell>
        </row>
        <row r="2516">
          <cell r="B2516" t="str">
            <v>F1B021059</v>
          </cell>
          <cell r="C2516" t="str">
            <v>Lalu Arya Sopansyah</v>
          </cell>
          <cell r="D2516" t="str">
            <v>Teknik Sistem Tenaga Listrik</v>
          </cell>
        </row>
        <row r="2517">
          <cell r="B2517" t="str">
            <v>F1B021060</v>
          </cell>
          <cell r="C2517" t="str">
            <v>Lalu Deni Urif Sukma</v>
          </cell>
          <cell r="D2517" t="str">
            <v>Teknik Sistem Tenaga Listrik</v>
          </cell>
        </row>
        <row r="2518">
          <cell r="B2518" t="str">
            <v>F1B021061</v>
          </cell>
          <cell r="C2518" t="str">
            <v>Lalu Hulaimy Arif</v>
          </cell>
          <cell r="D2518" t="str">
            <v>Teknik Sistem Tenaga Listrik</v>
          </cell>
        </row>
        <row r="2519">
          <cell r="B2519" t="str">
            <v>F1B021062</v>
          </cell>
          <cell r="C2519" t="str">
            <v>M. Iqballul Haq</v>
          </cell>
          <cell r="D2519" t="str">
            <v>Teknik Elektronika</v>
          </cell>
        </row>
        <row r="2520">
          <cell r="B2520" t="str">
            <v>F1B021063</v>
          </cell>
          <cell r="C2520" t="str">
            <v>M. Rifqi</v>
          </cell>
          <cell r="D2520" t="str">
            <v>Teknik Komputer</v>
          </cell>
        </row>
        <row r="2521">
          <cell r="B2521" t="str">
            <v>F1B021064</v>
          </cell>
          <cell r="C2521" t="str">
            <v>M. Rusli Arrasyid</v>
          </cell>
          <cell r="D2521" t="str">
            <v>Teknik Elektronika</v>
          </cell>
        </row>
        <row r="2522">
          <cell r="B2522" t="str">
            <v>F1B021065</v>
          </cell>
          <cell r="C2522" t="str">
            <v>Made Surya Dana</v>
          </cell>
          <cell r="D2522" t="str">
            <v>Teknik Sistem Tenaga Listrik</v>
          </cell>
        </row>
        <row r="2523">
          <cell r="B2523" t="str">
            <v>F1B021066</v>
          </cell>
          <cell r="C2523" t="str">
            <v>Maelani Fauziah</v>
          </cell>
          <cell r="D2523" t="str">
            <v>Teknik Elektronika</v>
          </cell>
        </row>
        <row r="2524">
          <cell r="B2524" t="str">
            <v>F1B021067</v>
          </cell>
          <cell r="C2524" t="str">
            <v>Mohammad Awi Randa</v>
          </cell>
          <cell r="D2524" t="e">
            <v>#N/A</v>
          </cell>
        </row>
        <row r="2525">
          <cell r="B2525" t="str">
            <v>F1B021068</v>
          </cell>
          <cell r="C2525" t="str">
            <v>Much. Dede Pratama</v>
          </cell>
          <cell r="D2525" t="str">
            <v>Teknik Sistem Tenaga Listrik</v>
          </cell>
        </row>
        <row r="2526">
          <cell r="B2526" t="str">
            <v>F1B021069</v>
          </cell>
          <cell r="C2526" t="str">
            <v>Muhamad Jaesa</v>
          </cell>
          <cell r="D2526" t="str">
            <v>Teknik Sistem Tenaga Listrik</v>
          </cell>
        </row>
        <row r="2527">
          <cell r="B2527" t="str">
            <v>F1B021070</v>
          </cell>
          <cell r="C2527" t="str">
            <v>Muhamad Safari</v>
          </cell>
          <cell r="D2527" t="str">
            <v>Teknik Sistem Tenaga Listrik</v>
          </cell>
        </row>
        <row r="2528">
          <cell r="B2528" t="str">
            <v>F1B021071</v>
          </cell>
          <cell r="C2528" t="str">
            <v>Muhammad Alreza Dwinugroho Ramadhan</v>
          </cell>
          <cell r="D2528" t="str">
            <v>Teknik Komputer</v>
          </cell>
        </row>
        <row r="2529">
          <cell r="B2529" t="str">
            <v>F1B021072</v>
          </cell>
          <cell r="C2529" t="str">
            <v>Muhammad Arief Fiqron Saputra</v>
          </cell>
          <cell r="D2529" t="str">
            <v>Teknik Komputer</v>
          </cell>
        </row>
        <row r="2530">
          <cell r="B2530" t="str">
            <v>F1B021073</v>
          </cell>
          <cell r="C2530" t="str">
            <v>Muhammad Arya Hermayanto Saputra</v>
          </cell>
          <cell r="D2530" t="str">
            <v>Teknik Elektronika</v>
          </cell>
        </row>
        <row r="2531">
          <cell r="B2531" t="str">
            <v>F1B021074</v>
          </cell>
          <cell r="C2531" t="str">
            <v>Muhammad Azhari</v>
          </cell>
          <cell r="D2531" t="e">
            <v>#N/A</v>
          </cell>
        </row>
        <row r="2532">
          <cell r="B2532" t="str">
            <v>F1B021075</v>
          </cell>
          <cell r="C2532" t="str">
            <v>Muhammad Azmi Atsani</v>
          </cell>
          <cell r="D2532" t="str">
            <v>Teknik Elektronika</v>
          </cell>
        </row>
        <row r="2533">
          <cell r="B2533" t="str">
            <v>F1B021076</v>
          </cell>
          <cell r="C2533" t="str">
            <v>Muhammad Fauzan Al-Farisi Za</v>
          </cell>
          <cell r="D2533" t="str">
            <v>Teknik Komputer</v>
          </cell>
        </row>
        <row r="2534">
          <cell r="B2534" t="str">
            <v>F1B021077</v>
          </cell>
          <cell r="C2534" t="str">
            <v>Muhammad Iqromul Aziz</v>
          </cell>
          <cell r="D2534" t="str">
            <v>Teknik Elektronika</v>
          </cell>
        </row>
        <row r="2535">
          <cell r="B2535" t="str">
            <v>F1B021078</v>
          </cell>
          <cell r="C2535" t="str">
            <v>Muhammad Isron Al Farizi</v>
          </cell>
          <cell r="D2535" t="str">
            <v>Teknik Elektronika</v>
          </cell>
        </row>
        <row r="2536">
          <cell r="B2536" t="str">
            <v>F1B021079</v>
          </cell>
          <cell r="C2536" t="str">
            <v>Muhammad Rakha Putra Susetyo</v>
          </cell>
          <cell r="D2536" t="str">
            <v>Teknik Elektronika</v>
          </cell>
        </row>
        <row r="2537">
          <cell r="B2537" t="str">
            <v>F1B021080</v>
          </cell>
          <cell r="C2537" t="str">
            <v>Muhammad Ro'Id Al Rafif</v>
          </cell>
          <cell r="D2537" t="e">
            <v>#N/A</v>
          </cell>
        </row>
        <row r="2538">
          <cell r="B2538" t="str">
            <v>F1B021081</v>
          </cell>
          <cell r="C2538" t="str">
            <v>Muli Anjani</v>
          </cell>
          <cell r="D2538" t="str">
            <v>Teknik Telkomunikasi</v>
          </cell>
        </row>
        <row r="2539">
          <cell r="B2539" t="str">
            <v>F1B021082</v>
          </cell>
          <cell r="C2539" t="str">
            <v>Munawarah Azizah</v>
          </cell>
          <cell r="D2539" t="str">
            <v>Teknik Telkomunikasi</v>
          </cell>
        </row>
        <row r="2540">
          <cell r="B2540" t="str">
            <v>F1B021083</v>
          </cell>
          <cell r="C2540" t="str">
            <v>Mutiara Indah Permata Hati</v>
          </cell>
          <cell r="D2540" t="str">
            <v>Teknik Sistem Tenaga Listrik</v>
          </cell>
        </row>
        <row r="2541">
          <cell r="B2541" t="str">
            <v>F1B021084</v>
          </cell>
          <cell r="C2541" t="str">
            <v>Nasril Hanan</v>
          </cell>
          <cell r="D2541" t="str">
            <v>Teknik Elektronika</v>
          </cell>
        </row>
        <row r="2542">
          <cell r="B2542" t="str">
            <v>F1B021085</v>
          </cell>
          <cell r="C2542" t="str">
            <v>Nur Nilam Sari</v>
          </cell>
          <cell r="D2542" t="str">
            <v>Teknik Sistem Tenaga Listrik</v>
          </cell>
        </row>
        <row r="2543">
          <cell r="B2543" t="str">
            <v>F1B021086</v>
          </cell>
          <cell r="C2543" t="str">
            <v>Patmawati</v>
          </cell>
          <cell r="D2543" t="str">
            <v>Teknik Elektronika</v>
          </cell>
        </row>
        <row r="2544">
          <cell r="B2544" t="str">
            <v>F1B021087</v>
          </cell>
          <cell r="C2544" t="str">
            <v>Rahmat Albiyan Samudera</v>
          </cell>
          <cell r="D2544" t="str">
            <v>Teknik Sistem Tenaga Listrik</v>
          </cell>
        </row>
        <row r="2545">
          <cell r="B2545" t="str">
            <v>F1B021088</v>
          </cell>
          <cell r="C2545" t="str">
            <v>Silman Mausulin</v>
          </cell>
          <cell r="D2545" t="str">
            <v>Teknik Telkomunikasi</v>
          </cell>
        </row>
        <row r="2546">
          <cell r="B2546" t="str">
            <v>F1B021089</v>
          </cell>
          <cell r="C2546" t="str">
            <v>Sri Kusmiati</v>
          </cell>
          <cell r="D2546" t="str">
            <v>Teknik Sistem Tenaga Listrik</v>
          </cell>
        </row>
        <row r="2547">
          <cell r="B2547" t="str">
            <v>F1B021090</v>
          </cell>
          <cell r="C2547" t="str">
            <v>Subhan Hidayat</v>
          </cell>
          <cell r="D2547" t="str">
            <v>Teknik Sistem Tenaga Listrik</v>
          </cell>
        </row>
        <row r="2548">
          <cell r="B2548" t="str">
            <v>F1B021091</v>
          </cell>
          <cell r="C2548" t="str">
            <v>Sulfi Wahyudi Ramadan</v>
          </cell>
          <cell r="D2548" t="str">
            <v>Teknik Komputer</v>
          </cell>
        </row>
        <row r="2549">
          <cell r="B2549" t="str">
            <v>F1B021092</v>
          </cell>
          <cell r="C2549" t="str">
            <v>Surya Jagad</v>
          </cell>
          <cell r="D2549" t="str">
            <v>Teknik Sistem Tenaga Listrik</v>
          </cell>
        </row>
        <row r="2550">
          <cell r="B2550" t="str">
            <v>F1B021093</v>
          </cell>
          <cell r="C2550" t="str">
            <v>Susanti</v>
          </cell>
          <cell r="D2550" t="str">
            <v>Teknik Telkomunikasi</v>
          </cell>
        </row>
        <row r="2551">
          <cell r="B2551" t="str">
            <v>F1B021094</v>
          </cell>
          <cell r="C2551" t="str">
            <v>Tannia Rosali Oktaviani</v>
          </cell>
          <cell r="D2551" t="str">
            <v>Teknik Sistem Tenaga Listrik</v>
          </cell>
        </row>
        <row r="2552">
          <cell r="B2552" t="str">
            <v>F1B021095</v>
          </cell>
          <cell r="C2552" t="str">
            <v>Tiara Nurul Aziza</v>
          </cell>
          <cell r="D2552" t="str">
            <v>Teknik Sistem Tenaga Listrik</v>
          </cell>
        </row>
        <row r="2553">
          <cell r="B2553" t="str">
            <v>F1B021096</v>
          </cell>
          <cell r="C2553" t="str">
            <v>Tjandi Marka Sutjiono</v>
          </cell>
          <cell r="D2553" t="str">
            <v>Teknik Elektronika</v>
          </cell>
        </row>
        <row r="2554">
          <cell r="B2554" t="str">
            <v>F1B021097</v>
          </cell>
          <cell r="C2554" t="str">
            <v>Umar Mukhtar</v>
          </cell>
          <cell r="D2554" t="str">
            <v>Teknik Elektronika</v>
          </cell>
        </row>
        <row r="2555">
          <cell r="B2555" t="str">
            <v>F1B021098</v>
          </cell>
          <cell r="C2555" t="str">
            <v>Yudi Solahuddin</v>
          </cell>
          <cell r="D2555" t="str">
            <v>Teknik Sistem Tenaga Listrik</v>
          </cell>
        </row>
        <row r="2556">
          <cell r="B2556" t="str">
            <v>F1B021099</v>
          </cell>
          <cell r="C2556" t="str">
            <v>Zamzami Ahmad</v>
          </cell>
          <cell r="D2556" t="str">
            <v>Teknik Elektronika</v>
          </cell>
        </row>
        <row r="2557">
          <cell r="B2557" t="str">
            <v>F1B021100</v>
          </cell>
          <cell r="C2557" t="str">
            <v>Agung Firmansyah Adam</v>
          </cell>
          <cell r="D2557" t="e">
            <v>#N/A</v>
          </cell>
        </row>
        <row r="2558">
          <cell r="B2558" t="str">
            <v>F1B021101</v>
          </cell>
          <cell r="C2558" t="str">
            <v>Ahmad Ibnu Ma'Ad</v>
          </cell>
          <cell r="D2558" t="str">
            <v>Teknik Elektronika</v>
          </cell>
        </row>
        <row r="2559">
          <cell r="B2559" t="str">
            <v>F1B021102</v>
          </cell>
          <cell r="C2559" t="str">
            <v>Ahmad Rian Maulidani</v>
          </cell>
          <cell r="D2559" t="str">
            <v>Teknik Telkomunikasi</v>
          </cell>
        </row>
        <row r="2560">
          <cell r="B2560" t="str">
            <v>F1B021103</v>
          </cell>
          <cell r="C2560" t="str">
            <v>Ahmad Yaziddul Bustamy</v>
          </cell>
          <cell r="D2560" t="e">
            <v>#N/A</v>
          </cell>
        </row>
        <row r="2561">
          <cell r="B2561" t="str">
            <v>F1B021104</v>
          </cell>
          <cell r="C2561" t="str">
            <v>Akmal Dzaki</v>
          </cell>
          <cell r="D2561" t="e">
            <v>#N/A</v>
          </cell>
        </row>
        <row r="2562">
          <cell r="B2562" t="str">
            <v>F1B021105</v>
          </cell>
          <cell r="C2562" t="str">
            <v>Aldi Anasrullah</v>
          </cell>
          <cell r="D2562" t="str">
            <v>Teknik Sistem Tenaga Listrik</v>
          </cell>
        </row>
        <row r="2563">
          <cell r="B2563" t="str">
            <v>F1B021106</v>
          </cell>
          <cell r="C2563" t="str">
            <v>Aldy Pitia Akbar</v>
          </cell>
          <cell r="D2563" t="str">
            <v>Teknik Telkomunikasi</v>
          </cell>
        </row>
        <row r="2564">
          <cell r="B2564" t="str">
            <v>F1B021107</v>
          </cell>
          <cell r="C2564" t="str">
            <v>Alfarizal Goro</v>
          </cell>
          <cell r="D2564" t="str">
            <v>Teknik Sistem Tenaga Listrik</v>
          </cell>
        </row>
        <row r="2565">
          <cell r="B2565" t="str">
            <v>F1B021108</v>
          </cell>
          <cell r="C2565" t="str">
            <v>Alus Rizaldy Oktavianto</v>
          </cell>
          <cell r="D2565" t="str">
            <v>Teknik Sistem Tenaga Listrik</v>
          </cell>
        </row>
        <row r="2566">
          <cell r="B2566" t="str">
            <v>F1B021109</v>
          </cell>
          <cell r="C2566" t="str">
            <v>Alvin Maulana</v>
          </cell>
          <cell r="D2566" t="str">
            <v>Teknik Telkomunikasi</v>
          </cell>
        </row>
        <row r="2567">
          <cell r="B2567" t="str">
            <v>F1B021110</v>
          </cell>
          <cell r="C2567" t="str">
            <v>Andi Tegar Panca Restu</v>
          </cell>
          <cell r="D2567" t="str">
            <v>Teknik Elektronika</v>
          </cell>
        </row>
        <row r="2568">
          <cell r="B2568" t="str">
            <v>F1B021111</v>
          </cell>
          <cell r="C2568" t="str">
            <v>Asrul Sani</v>
          </cell>
          <cell r="D2568" t="str">
            <v>Teknik Sistem Tenaga Listrik</v>
          </cell>
        </row>
        <row r="2569">
          <cell r="B2569" t="str">
            <v>F1B021112</v>
          </cell>
          <cell r="C2569" t="str">
            <v>Baiq Sri Dewi Hartanti</v>
          </cell>
          <cell r="D2569" t="str">
            <v>Teknik Sistem Tenaga Listrik</v>
          </cell>
        </row>
        <row r="2570">
          <cell r="B2570" t="str">
            <v>F1B021113</v>
          </cell>
          <cell r="C2570" t="str">
            <v>Baital Ihsoni</v>
          </cell>
          <cell r="D2570" t="str">
            <v>Teknik Sistem Tenaga Listrik</v>
          </cell>
        </row>
        <row r="2571">
          <cell r="B2571" t="str">
            <v>F1B021114</v>
          </cell>
          <cell r="C2571" t="str">
            <v>Dini Ayuastina</v>
          </cell>
          <cell r="D2571" t="str">
            <v>Teknik Komputer</v>
          </cell>
        </row>
        <row r="2572">
          <cell r="B2572" t="str">
            <v>F1B021115</v>
          </cell>
          <cell r="C2572" t="str">
            <v>Fadhillah Umar Rahman</v>
          </cell>
          <cell r="D2572" t="e">
            <v>#N/A</v>
          </cell>
        </row>
        <row r="2573">
          <cell r="B2573" t="str">
            <v>F1B021116</v>
          </cell>
          <cell r="C2573" t="str">
            <v>Fadila Rizkina Aulia</v>
          </cell>
          <cell r="D2573" t="str">
            <v>Teknik Telkomunikasi</v>
          </cell>
        </row>
        <row r="2574">
          <cell r="B2574" t="str">
            <v>F1B021117</v>
          </cell>
          <cell r="C2574" t="str">
            <v>Feri Surya Saputra</v>
          </cell>
          <cell r="D2574" t="str">
            <v>Teknik Telkomunikasi</v>
          </cell>
        </row>
        <row r="2575">
          <cell r="B2575" t="str">
            <v>F1B021118</v>
          </cell>
          <cell r="C2575" t="str">
            <v>Galih Destari Andaresta</v>
          </cell>
          <cell r="D2575" t="str">
            <v>Teknik Sistem Tenaga Listrik</v>
          </cell>
        </row>
        <row r="2576">
          <cell r="B2576" t="str">
            <v>F1B021119</v>
          </cell>
          <cell r="C2576" t="str">
            <v>Gatot Triono Senoaji</v>
          </cell>
          <cell r="D2576" t="str">
            <v>Teknik Sistem Tenaga Listrik</v>
          </cell>
        </row>
        <row r="2577">
          <cell r="B2577" t="str">
            <v>F1B021120</v>
          </cell>
          <cell r="C2577" t="str">
            <v>Gidion Aldi Fenta</v>
          </cell>
          <cell r="D2577" t="e">
            <v>#N/A</v>
          </cell>
        </row>
        <row r="2578">
          <cell r="B2578" t="str">
            <v>F1B021121</v>
          </cell>
          <cell r="C2578" t="str">
            <v>Hadian Nazori</v>
          </cell>
          <cell r="D2578" t="e">
            <v>#N/A</v>
          </cell>
        </row>
        <row r="2579">
          <cell r="B2579" t="str">
            <v>F1B021122</v>
          </cell>
          <cell r="C2579" t="str">
            <v>Imam Hidayatullah</v>
          </cell>
          <cell r="D2579" t="str">
            <v>Teknik Sistem Tenaga Listrik</v>
          </cell>
        </row>
        <row r="2580">
          <cell r="B2580" t="str">
            <v>F1B021123</v>
          </cell>
          <cell r="C2580" t="str">
            <v>Imam Soleh Sallahuddin</v>
          </cell>
          <cell r="D2580" t="str">
            <v>Teknik Komputer</v>
          </cell>
        </row>
        <row r="2581">
          <cell r="B2581" t="str">
            <v>F1B021124</v>
          </cell>
          <cell r="C2581" t="str">
            <v>Khaerul Umam</v>
          </cell>
          <cell r="D2581" t="str">
            <v>Teknik Elektronika</v>
          </cell>
        </row>
        <row r="2582">
          <cell r="B2582" t="str">
            <v>F1B021125</v>
          </cell>
          <cell r="C2582" t="str">
            <v>Lalu Lazuardi Pandu Paranata</v>
          </cell>
          <cell r="D2582" t="str">
            <v>Teknik Sistem Tenaga Listrik</v>
          </cell>
        </row>
        <row r="2583">
          <cell r="B2583" t="str">
            <v>F1B021126</v>
          </cell>
          <cell r="C2583" t="str">
            <v>Lalu Muhamad Roviq Akbar</v>
          </cell>
          <cell r="D2583" t="str">
            <v>Teknik Sistem Tenaga Listrik</v>
          </cell>
        </row>
        <row r="2584">
          <cell r="B2584" t="str">
            <v>F1B021127</v>
          </cell>
          <cell r="C2584" t="str">
            <v>Lalu Surya Anggara</v>
          </cell>
          <cell r="D2584" t="str">
            <v>Teknik Sistem Tenaga Listrik</v>
          </cell>
        </row>
        <row r="2585">
          <cell r="B2585" t="str">
            <v>F1B021128</v>
          </cell>
          <cell r="C2585" t="str">
            <v>M. Rafif Akhdan</v>
          </cell>
          <cell r="D2585" t="str">
            <v>Teknik Telkomunikasi</v>
          </cell>
        </row>
        <row r="2586">
          <cell r="B2586" t="str">
            <v>F1B021129</v>
          </cell>
          <cell r="C2586" t="str">
            <v>M.Marcellino Pratama</v>
          </cell>
          <cell r="D2586" t="e">
            <v>#N/A</v>
          </cell>
        </row>
        <row r="2587">
          <cell r="B2587" t="str">
            <v>F1B021130</v>
          </cell>
          <cell r="C2587" t="str">
            <v>M.Yudhistira Ardani</v>
          </cell>
          <cell r="D2587" t="e">
            <v>#N/A</v>
          </cell>
        </row>
        <row r="2588">
          <cell r="B2588" t="str">
            <v>F1B021131</v>
          </cell>
          <cell r="C2588" t="str">
            <v>Muh Rhama Insan Kamil</v>
          </cell>
          <cell r="D2588" t="str">
            <v>Teknik Sistem Tenaga Listrik</v>
          </cell>
        </row>
        <row r="2589">
          <cell r="B2589" t="str">
            <v>F1B021132</v>
          </cell>
          <cell r="C2589" t="str">
            <v>Muh. Akmal Hidayatullah</v>
          </cell>
          <cell r="D2589" t="str">
            <v>Teknik Komputer</v>
          </cell>
        </row>
        <row r="2590">
          <cell r="B2590" t="str">
            <v>F1B021133</v>
          </cell>
          <cell r="C2590" t="str">
            <v>Muhamad Malikurrohim</v>
          </cell>
          <cell r="D2590" t="str">
            <v>Teknik Sistem Tenaga Listrik</v>
          </cell>
        </row>
        <row r="2591">
          <cell r="B2591" t="str">
            <v>F1B021134</v>
          </cell>
          <cell r="C2591" t="str">
            <v>Muhammad Affan Fadila</v>
          </cell>
          <cell r="D2591" t="e">
            <v>#N/A</v>
          </cell>
        </row>
        <row r="2592">
          <cell r="B2592" t="str">
            <v>F1B021135</v>
          </cell>
          <cell r="C2592" t="str">
            <v>Muhammad Alpan Pratama</v>
          </cell>
          <cell r="D2592" t="str">
            <v>Teknik Elektronika</v>
          </cell>
        </row>
        <row r="2593">
          <cell r="B2593" t="str">
            <v>F1B021136</v>
          </cell>
          <cell r="C2593" t="str">
            <v>Muhammad Mirafuddin</v>
          </cell>
          <cell r="D2593" t="str">
            <v>Teknik Komputer</v>
          </cell>
        </row>
        <row r="2594">
          <cell r="B2594" t="str">
            <v>F1B021137</v>
          </cell>
          <cell r="C2594" t="str">
            <v>Muhammad Rafli</v>
          </cell>
          <cell r="D2594" t="str">
            <v>Teknik Komputer</v>
          </cell>
        </row>
        <row r="2595">
          <cell r="B2595" t="str">
            <v>F1B021138</v>
          </cell>
          <cell r="C2595" t="str">
            <v>Muhammad Raihan Firdaus</v>
          </cell>
          <cell r="D2595" t="str">
            <v>Teknik Telkomunikasi</v>
          </cell>
        </row>
        <row r="2596">
          <cell r="B2596" t="str">
            <v>F1B021139</v>
          </cell>
          <cell r="C2596" t="str">
            <v>Muhammad Zahied Ifansyah</v>
          </cell>
          <cell r="D2596" t="str">
            <v>Teknik Sistem Tenaga Listrik</v>
          </cell>
        </row>
        <row r="2597">
          <cell r="B2597" t="str">
            <v>F1B021140</v>
          </cell>
          <cell r="C2597" t="str">
            <v>Naurah Amanda Khairunnisah</v>
          </cell>
          <cell r="D2597" t="str">
            <v>Teknik Sistem Tenaga Listrik</v>
          </cell>
        </row>
        <row r="2598">
          <cell r="B2598" t="str">
            <v>F1B021141</v>
          </cell>
          <cell r="C2598" t="str">
            <v>Nurhalisa Aprianti</v>
          </cell>
          <cell r="D2598" t="str">
            <v>Teknik Elektronika</v>
          </cell>
        </row>
        <row r="2599">
          <cell r="B2599" t="str">
            <v>F1B021142</v>
          </cell>
          <cell r="C2599" t="str">
            <v>Parwan Hidir Kahfi</v>
          </cell>
          <cell r="D2599" t="str">
            <v>Teknik Sistem Tenaga Listrik</v>
          </cell>
        </row>
        <row r="2600">
          <cell r="B2600" t="str">
            <v>F1B021143</v>
          </cell>
          <cell r="C2600" t="str">
            <v>Pradino Septiyawan</v>
          </cell>
          <cell r="D2600" t="str">
            <v>Teknik Sistem Tenaga Listrik</v>
          </cell>
        </row>
        <row r="2601">
          <cell r="B2601" t="str">
            <v>F1B021144</v>
          </cell>
          <cell r="C2601" t="str">
            <v>Putri Iriyani Purnama Sari</v>
          </cell>
          <cell r="D2601" t="str">
            <v>Teknik Sistem Tenaga Listrik</v>
          </cell>
        </row>
        <row r="2602">
          <cell r="B2602" t="str">
            <v>F1B021145</v>
          </cell>
          <cell r="C2602" t="str">
            <v>Rail Sandy</v>
          </cell>
          <cell r="D2602" t="str">
            <v>Teknik Sistem Tenaga Listrik</v>
          </cell>
        </row>
        <row r="2603">
          <cell r="B2603" t="str">
            <v>F1B021146</v>
          </cell>
          <cell r="C2603" t="str">
            <v>Reska Al Fiansyah</v>
          </cell>
          <cell r="D2603" t="str">
            <v>Teknik Elektronika</v>
          </cell>
        </row>
        <row r="2604">
          <cell r="B2604" t="str">
            <v>F1B021147</v>
          </cell>
          <cell r="C2604" t="str">
            <v>Ridho Budi Prasetyo</v>
          </cell>
          <cell r="D2604" t="str">
            <v>Teknik Sistem Tenaga Listrik</v>
          </cell>
        </row>
        <row r="2605">
          <cell r="B2605" t="str">
            <v>F1B021148</v>
          </cell>
          <cell r="C2605" t="str">
            <v>Sagir Tarmizi</v>
          </cell>
          <cell r="D2605" t="e">
            <v>#N/A</v>
          </cell>
        </row>
        <row r="2606">
          <cell r="B2606" t="str">
            <v>F1B021149</v>
          </cell>
          <cell r="C2606" t="str">
            <v>Sekar Jaka Mukti</v>
          </cell>
          <cell r="D2606" t="str">
            <v>Teknik Telkomunikasi</v>
          </cell>
        </row>
        <row r="2607">
          <cell r="B2607" t="str">
            <v>F1B021150</v>
          </cell>
          <cell r="C2607" t="str">
            <v>Sony Hidayat</v>
          </cell>
          <cell r="D2607" t="e">
            <v>#N/A</v>
          </cell>
        </row>
        <row r="2608">
          <cell r="B2608" t="str">
            <v>F1B021151</v>
          </cell>
          <cell r="C2608" t="str">
            <v>Taufikurahman</v>
          </cell>
          <cell r="D2608" t="e">
            <v>#N/A</v>
          </cell>
        </row>
        <row r="2609">
          <cell r="B2609" t="str">
            <v>F1B021152</v>
          </cell>
          <cell r="C2609" t="str">
            <v>Wahyu Dinata</v>
          </cell>
          <cell r="D2609" t="str">
            <v>Teknik Sistem Tenaga Listrik</v>
          </cell>
        </row>
        <row r="2610">
          <cell r="B2610" t="str">
            <v>F1B021153</v>
          </cell>
          <cell r="C2610" t="str">
            <v>Wandy Febriansyah</v>
          </cell>
          <cell r="D2610" t="str">
            <v>Teknik Sistem Tenaga Listrik</v>
          </cell>
        </row>
        <row r="2611">
          <cell r="B2611" t="str">
            <v>F1B021154</v>
          </cell>
          <cell r="C2611" t="str">
            <v>Yanuar Abdi Ramadhan</v>
          </cell>
          <cell r="D2611" t="str">
            <v>Teknik Sistem Tenaga Listrik</v>
          </cell>
        </row>
        <row r="2612">
          <cell r="B2612" t="str">
            <v>F1B021155</v>
          </cell>
          <cell r="C2612" t="str">
            <v>Zhera Putri Yulianingsih</v>
          </cell>
          <cell r="D2612" t="str">
            <v>Teknik Elektronika</v>
          </cell>
        </row>
        <row r="2613">
          <cell r="B2613" t="str">
            <v>F1B019150</v>
          </cell>
          <cell r="C2613" t="str">
            <v>ARFANDO GRASANANDO</v>
          </cell>
          <cell r="D2613" t="e">
            <v>#N/A</v>
          </cell>
        </row>
        <row r="2614">
          <cell r="B2614" t="str">
            <v>F1B022001</v>
          </cell>
          <cell r="C2614" t="str">
            <v>ABDUR ROHIMA</v>
          </cell>
          <cell r="D2614" t="e">
            <v>#N/A</v>
          </cell>
        </row>
        <row r="2615">
          <cell r="B2615" t="str">
            <v>F1B022002</v>
          </cell>
          <cell r="C2615" t="str">
            <v>ADI SANJAYA</v>
          </cell>
          <cell r="D2615" t="e">
            <v>#N/A</v>
          </cell>
        </row>
        <row r="2616">
          <cell r="B2616" t="str">
            <v>F1B022003</v>
          </cell>
          <cell r="C2616" t="str">
            <v>AHMAD MUFLIH AL-FADHAL</v>
          </cell>
          <cell r="D2616" t="e">
            <v>#N/A</v>
          </cell>
        </row>
        <row r="2617">
          <cell r="B2617" t="str">
            <v>F1B022004</v>
          </cell>
          <cell r="C2617" t="str">
            <v>AIRA RAKMAH</v>
          </cell>
          <cell r="D2617" t="e">
            <v>#N/A</v>
          </cell>
        </row>
        <row r="2618">
          <cell r="B2618" t="str">
            <v>F1B022005</v>
          </cell>
          <cell r="C2618" t="str">
            <v>ALFID JIHAD ALFATIH</v>
          </cell>
          <cell r="D2618" t="e">
            <v>#N/A</v>
          </cell>
        </row>
        <row r="2619">
          <cell r="B2619" t="str">
            <v>F1B022006</v>
          </cell>
          <cell r="C2619" t="str">
            <v>APRIALKAKA FIRDAUS ARISKI</v>
          </cell>
          <cell r="D2619" t="e">
            <v>#N/A</v>
          </cell>
        </row>
        <row r="2620">
          <cell r="B2620" t="str">
            <v>F1B022007</v>
          </cell>
          <cell r="C2620" t="str">
            <v>ARYA BIMO ZULPIKRIYAN</v>
          </cell>
          <cell r="D2620" t="e">
            <v>#N/A</v>
          </cell>
        </row>
        <row r="2621">
          <cell r="B2621" t="str">
            <v>F1B022008</v>
          </cell>
          <cell r="C2621" t="str">
            <v>CRISNITA NOVIANDA</v>
          </cell>
          <cell r="D2621" t="e">
            <v>#N/A</v>
          </cell>
        </row>
        <row r="2622">
          <cell r="B2622" t="str">
            <v>F1B022009</v>
          </cell>
          <cell r="C2622" t="str">
            <v>DEWI RAMDIANI</v>
          </cell>
          <cell r="D2622" t="e">
            <v>#N/A</v>
          </cell>
        </row>
        <row r="2623">
          <cell r="B2623" t="str">
            <v>F1B022010</v>
          </cell>
          <cell r="C2623" t="str">
            <v>DZAALIKAL FAUZUL KABIIR DACHLAN</v>
          </cell>
          <cell r="D2623" t="e">
            <v>#N/A</v>
          </cell>
        </row>
        <row r="2624">
          <cell r="B2624" t="str">
            <v>F1B022011</v>
          </cell>
          <cell r="C2624" t="str">
            <v>FAJAR IQBAL FATUR RAHMATULLAH</v>
          </cell>
          <cell r="D2624" t="e">
            <v>#N/A</v>
          </cell>
        </row>
        <row r="2625">
          <cell r="B2625" t="str">
            <v>F1B022012</v>
          </cell>
          <cell r="C2625" t="str">
            <v>ILHAM ARAFAT ARRAZY</v>
          </cell>
          <cell r="D2625" t="e">
            <v>#N/A</v>
          </cell>
        </row>
        <row r="2626">
          <cell r="B2626" t="str">
            <v>F1B022013</v>
          </cell>
          <cell r="C2626" t="str">
            <v>IMAM ABDUL AZIS</v>
          </cell>
          <cell r="D2626" t="e">
            <v>#N/A</v>
          </cell>
        </row>
        <row r="2627">
          <cell r="B2627" t="str">
            <v>F1B022014</v>
          </cell>
          <cell r="C2627" t="str">
            <v>JAIRIN</v>
          </cell>
          <cell r="D2627" t="e">
            <v>#N/A</v>
          </cell>
        </row>
        <row r="2628">
          <cell r="B2628" t="str">
            <v>F1B022015</v>
          </cell>
          <cell r="C2628" t="str">
            <v>KHUSNUL KHOTIMAH</v>
          </cell>
          <cell r="D2628" t="e">
            <v>#N/A</v>
          </cell>
        </row>
        <row r="2629">
          <cell r="B2629" t="str">
            <v>F1B022016</v>
          </cell>
          <cell r="C2629" t="str">
            <v>LALU BAYU WAHYUDI</v>
          </cell>
          <cell r="D2629" t="e">
            <v>#N/A</v>
          </cell>
        </row>
        <row r="2630">
          <cell r="B2630" t="str">
            <v>F1B022017</v>
          </cell>
          <cell r="C2630" t="str">
            <v>LALU RIZKI HADI PRATAMA</v>
          </cell>
          <cell r="D2630" t="e">
            <v>#N/A</v>
          </cell>
        </row>
        <row r="2631">
          <cell r="B2631" t="str">
            <v>F1B022018</v>
          </cell>
          <cell r="C2631" t="str">
            <v>M. YUSRIL ZAMRONI</v>
          </cell>
          <cell r="D2631" t="e">
            <v>#N/A</v>
          </cell>
        </row>
        <row r="2632">
          <cell r="B2632" t="str">
            <v>F1B022019</v>
          </cell>
          <cell r="C2632" t="str">
            <v>MOCH. TADJULMUSLIMIN ADAMRUMAE</v>
          </cell>
          <cell r="D2632" t="e">
            <v>#N/A</v>
          </cell>
        </row>
        <row r="2633">
          <cell r="B2633" t="str">
            <v>F1B022020</v>
          </cell>
          <cell r="C2633" t="str">
            <v>MUH. ARIF ZANZABIEL</v>
          </cell>
          <cell r="D2633" t="e">
            <v>#N/A</v>
          </cell>
        </row>
        <row r="2634">
          <cell r="B2634" t="str">
            <v>F1B022021</v>
          </cell>
          <cell r="C2634" t="str">
            <v>MUHAMMAD AZHARI</v>
          </cell>
          <cell r="D2634" t="e">
            <v>#N/A</v>
          </cell>
        </row>
        <row r="2635">
          <cell r="B2635" t="str">
            <v>F1B022022</v>
          </cell>
          <cell r="C2635" t="str">
            <v>NANANG APRIAWAN</v>
          </cell>
          <cell r="D2635" t="e">
            <v>#N/A</v>
          </cell>
        </row>
        <row r="2636">
          <cell r="B2636" t="str">
            <v>F1B022023</v>
          </cell>
          <cell r="C2636" t="str">
            <v>PUTRI ZAHRINA</v>
          </cell>
          <cell r="D2636" t="e">
            <v>#N/A</v>
          </cell>
        </row>
        <row r="2637">
          <cell r="B2637" t="str">
            <v>F1B022024</v>
          </cell>
          <cell r="C2637" t="str">
            <v>RIA WAHYUSARI</v>
          </cell>
          <cell r="D2637" t="e">
            <v>#N/A</v>
          </cell>
        </row>
        <row r="2638">
          <cell r="B2638" t="str">
            <v>F1B022025</v>
          </cell>
          <cell r="C2638" t="str">
            <v>RIYAN HIDAYATULLOH</v>
          </cell>
          <cell r="D2638" t="e">
            <v>#N/A</v>
          </cell>
        </row>
        <row r="2639">
          <cell r="B2639" t="str">
            <v>F1B022026</v>
          </cell>
          <cell r="C2639" t="str">
            <v>WAHYU FIRMANSYAH</v>
          </cell>
          <cell r="D2639" t="e">
            <v>#N/A</v>
          </cell>
        </row>
        <row r="2640">
          <cell r="B2640" t="str">
            <v>F1B022027</v>
          </cell>
          <cell r="C2640" t="str">
            <v>YOULAN PRASATYA AZSAHRI</v>
          </cell>
          <cell r="D2640" t="e">
            <v>#N/A</v>
          </cell>
        </row>
        <row r="2641">
          <cell r="B2641" t="str">
            <v>F1B022028</v>
          </cell>
          <cell r="C2641" t="str">
            <v>ADELA BUSTAMI AYUNINDA</v>
          </cell>
          <cell r="D2641" t="e">
            <v>#N/A</v>
          </cell>
        </row>
        <row r="2642">
          <cell r="B2642" t="str">
            <v>F1B022029</v>
          </cell>
          <cell r="C2642" t="str">
            <v>ADIL TIARA RAHMANSYAH</v>
          </cell>
          <cell r="D2642" t="e">
            <v>#N/A</v>
          </cell>
        </row>
        <row r="2643">
          <cell r="B2643" t="str">
            <v>F1B022030</v>
          </cell>
          <cell r="C2643" t="str">
            <v>AFIF FACHROZY</v>
          </cell>
          <cell r="D2643" t="e">
            <v>#N/A</v>
          </cell>
        </row>
        <row r="2644">
          <cell r="B2644" t="str">
            <v>F1B022031</v>
          </cell>
          <cell r="C2644" t="str">
            <v>AHMAD DARUSMAN MASHANI</v>
          </cell>
          <cell r="D2644" t="e">
            <v>#N/A</v>
          </cell>
        </row>
        <row r="2645">
          <cell r="B2645" t="str">
            <v>F1B022032</v>
          </cell>
          <cell r="C2645" t="str">
            <v>AHMAD MIDUL</v>
          </cell>
          <cell r="D2645" t="e">
            <v>#N/A</v>
          </cell>
        </row>
        <row r="2646">
          <cell r="B2646" t="str">
            <v>F1B022033</v>
          </cell>
          <cell r="C2646" t="str">
            <v>AHYANI RAMZAN</v>
          </cell>
          <cell r="D2646" t="e">
            <v>#N/A</v>
          </cell>
        </row>
        <row r="2647">
          <cell r="B2647" t="str">
            <v>F1B022034</v>
          </cell>
          <cell r="C2647" t="str">
            <v>AMI MUHAMAD GUNTUR</v>
          </cell>
          <cell r="D2647" t="e">
            <v>#N/A</v>
          </cell>
        </row>
        <row r="2648">
          <cell r="B2648" t="str">
            <v>F1B022035</v>
          </cell>
          <cell r="C2648" t="str">
            <v>AMIRUL MU'MININ</v>
          </cell>
          <cell r="D2648" t="e">
            <v>#N/A</v>
          </cell>
        </row>
        <row r="2649">
          <cell r="B2649" t="str">
            <v>F1B022036</v>
          </cell>
          <cell r="C2649" t="str">
            <v>ARDY PRATAMA</v>
          </cell>
          <cell r="D2649" t="e">
            <v>#N/A</v>
          </cell>
        </row>
        <row r="2650">
          <cell r="B2650" t="str">
            <v>F1B022037</v>
          </cell>
          <cell r="C2650" t="str">
            <v>ARNOLD FERNANDO</v>
          </cell>
          <cell r="D2650" t="e">
            <v>#N/A</v>
          </cell>
        </row>
        <row r="2651">
          <cell r="B2651" t="str">
            <v>F1B022038</v>
          </cell>
          <cell r="C2651" t="str">
            <v>BAHJATUL LUTFI ANWAR</v>
          </cell>
          <cell r="D2651" t="e">
            <v>#N/A</v>
          </cell>
        </row>
        <row r="2652">
          <cell r="B2652" t="str">
            <v>F1B022039</v>
          </cell>
          <cell r="C2652" t="str">
            <v>BAIQ TIYUR ASMARA GADING</v>
          </cell>
          <cell r="D2652" t="e">
            <v>#N/A</v>
          </cell>
        </row>
        <row r="2653">
          <cell r="B2653" t="str">
            <v>F1B022040</v>
          </cell>
          <cell r="C2653" t="str">
            <v>BAIQ WINATA RAHMADENA</v>
          </cell>
          <cell r="D2653" t="e">
            <v>#N/A</v>
          </cell>
        </row>
        <row r="2654">
          <cell r="B2654" t="str">
            <v>F1B022041</v>
          </cell>
          <cell r="C2654" t="str">
            <v>CINDY ANGELIA KARTIKA</v>
          </cell>
          <cell r="D2654" t="e">
            <v>#N/A</v>
          </cell>
        </row>
        <row r="2655">
          <cell r="B2655" t="str">
            <v>F1B022042</v>
          </cell>
          <cell r="C2655" t="str">
            <v>DESI FATMALA SUSILAWATI</v>
          </cell>
          <cell r="D2655" t="e">
            <v>#N/A</v>
          </cell>
        </row>
        <row r="2656">
          <cell r="B2656" t="str">
            <v>F1B022043</v>
          </cell>
          <cell r="C2656" t="str">
            <v>DIAN SAPRIAWAN</v>
          </cell>
          <cell r="D2656" t="e">
            <v>#N/A</v>
          </cell>
        </row>
        <row r="2657">
          <cell r="B2657" t="str">
            <v>F1B022044</v>
          </cell>
          <cell r="C2657" t="str">
            <v>ELANG FATIH AKRAM</v>
          </cell>
          <cell r="D2657" t="e">
            <v>#N/A</v>
          </cell>
        </row>
        <row r="2658">
          <cell r="B2658" t="str">
            <v>F1B022045</v>
          </cell>
          <cell r="C2658" t="str">
            <v>FADEL FATAYA LUKMAN</v>
          </cell>
          <cell r="D2658" t="e">
            <v>#N/A</v>
          </cell>
        </row>
        <row r="2659">
          <cell r="B2659" t="str">
            <v>F1B022046</v>
          </cell>
          <cell r="C2659" t="str">
            <v>FAHRU RAMADHAN</v>
          </cell>
          <cell r="D2659" t="e">
            <v>#N/A</v>
          </cell>
        </row>
        <row r="2660">
          <cell r="B2660" t="str">
            <v>F1B022047</v>
          </cell>
          <cell r="C2660" t="str">
            <v>FANI FARHAN RAMADHAN</v>
          </cell>
          <cell r="D2660" t="e">
            <v>#N/A</v>
          </cell>
        </row>
        <row r="2661">
          <cell r="B2661" t="str">
            <v>F1B022048</v>
          </cell>
          <cell r="C2661" t="str">
            <v>FARHAN ADHA ILHAM</v>
          </cell>
          <cell r="D2661" t="e">
            <v>#N/A</v>
          </cell>
        </row>
        <row r="2662">
          <cell r="B2662" t="str">
            <v>F1B022049</v>
          </cell>
          <cell r="C2662" t="str">
            <v>FAUZAN ZULFIKAR</v>
          </cell>
          <cell r="D2662" t="e">
            <v>#N/A</v>
          </cell>
        </row>
        <row r="2663">
          <cell r="B2663" t="str">
            <v>F1B022050</v>
          </cell>
          <cell r="C2663" t="str">
            <v>FAZHARUL HADID</v>
          </cell>
          <cell r="D2663" t="e">
            <v>#N/A</v>
          </cell>
        </row>
        <row r="2664">
          <cell r="B2664" t="str">
            <v>F1B022051</v>
          </cell>
          <cell r="C2664" t="str">
            <v>FIRMAN MAULANA</v>
          </cell>
          <cell r="D2664" t="e">
            <v>#N/A</v>
          </cell>
        </row>
        <row r="2665">
          <cell r="B2665" t="str">
            <v>F1B022052</v>
          </cell>
          <cell r="C2665" t="str">
            <v>GENTA BUANA BUTSIANTO</v>
          </cell>
          <cell r="D2665" t="e">
            <v>#N/A</v>
          </cell>
        </row>
        <row r="2666">
          <cell r="B2666" t="str">
            <v>F1B022053</v>
          </cell>
          <cell r="C2666" t="str">
            <v>HARIS SETYO ADI</v>
          </cell>
          <cell r="D2666" t="e">
            <v>#N/A</v>
          </cell>
        </row>
        <row r="2667">
          <cell r="B2667" t="str">
            <v>F1B022054</v>
          </cell>
          <cell r="C2667" t="str">
            <v>HARISMAN</v>
          </cell>
          <cell r="D2667" t="e">
            <v>#N/A</v>
          </cell>
        </row>
        <row r="2668">
          <cell r="B2668" t="str">
            <v>F1B022055</v>
          </cell>
          <cell r="C2668" t="str">
            <v>HEFTA ARIAWAN</v>
          </cell>
          <cell r="D2668" t="e">
            <v>#N/A</v>
          </cell>
        </row>
        <row r="2669">
          <cell r="B2669" t="str">
            <v>F1B022056</v>
          </cell>
          <cell r="C2669" t="str">
            <v>HUSNUL HOTIMAH</v>
          </cell>
          <cell r="D2669" t="e">
            <v>#N/A</v>
          </cell>
        </row>
        <row r="2670">
          <cell r="B2670" t="str">
            <v>F1B022057</v>
          </cell>
          <cell r="C2670" t="str">
            <v>I KADEK SURYA ATMAJA</v>
          </cell>
          <cell r="D2670" t="e">
            <v>#N/A</v>
          </cell>
        </row>
        <row r="2671">
          <cell r="B2671" t="str">
            <v>F1B022058</v>
          </cell>
          <cell r="C2671" t="str">
            <v>IRFAN</v>
          </cell>
          <cell r="D2671" t="e">
            <v>#N/A</v>
          </cell>
        </row>
        <row r="2672">
          <cell r="B2672" t="str">
            <v>F1B022059</v>
          </cell>
          <cell r="C2672" t="str">
            <v>ISMA DAMARA</v>
          </cell>
          <cell r="D2672" t="e">
            <v>#N/A</v>
          </cell>
        </row>
        <row r="2673">
          <cell r="B2673" t="str">
            <v>F1B022060</v>
          </cell>
          <cell r="C2673" t="str">
            <v>IVAN NUR RAHMAN</v>
          </cell>
          <cell r="D2673" t="e">
            <v>#N/A</v>
          </cell>
        </row>
        <row r="2674">
          <cell r="B2674" t="str">
            <v>F1B022061</v>
          </cell>
          <cell r="C2674" t="str">
            <v>LALU BENI JAYUSMAN</v>
          </cell>
          <cell r="D2674" t="e">
            <v>#N/A</v>
          </cell>
        </row>
        <row r="2675">
          <cell r="B2675" t="str">
            <v>F1B022062</v>
          </cell>
          <cell r="C2675" t="str">
            <v>LALU MUHAMMAD ILHAM IDRIS</v>
          </cell>
          <cell r="D2675" t="e">
            <v>#N/A</v>
          </cell>
        </row>
        <row r="2676">
          <cell r="B2676" t="str">
            <v>F1B022063</v>
          </cell>
          <cell r="C2676" t="str">
            <v>LALU NAOFAL ARKAN</v>
          </cell>
          <cell r="D2676" t="e">
            <v>#N/A</v>
          </cell>
        </row>
        <row r="2677">
          <cell r="B2677" t="str">
            <v>F1B022064</v>
          </cell>
          <cell r="C2677" t="str">
            <v>LALU RAGIL AKBAR</v>
          </cell>
          <cell r="D2677" t="e">
            <v>#N/A</v>
          </cell>
        </row>
        <row r="2678">
          <cell r="B2678" t="str">
            <v>F1B022065</v>
          </cell>
          <cell r="C2678" t="str">
            <v>LALU SEJATI NUGERAHAFIZ</v>
          </cell>
          <cell r="D2678" t="e">
            <v>#N/A</v>
          </cell>
        </row>
        <row r="2679">
          <cell r="B2679" t="str">
            <v>F1B022066</v>
          </cell>
          <cell r="C2679" t="str">
            <v>LALU SIDDIQ ABDUSSOMAD</v>
          </cell>
          <cell r="D2679" t="e">
            <v>#N/A</v>
          </cell>
        </row>
        <row r="2680">
          <cell r="B2680" t="str">
            <v>F1B022067</v>
          </cell>
          <cell r="C2680" t="str">
            <v>LALU ZACKY ALFIAN MUHAMAD</v>
          </cell>
          <cell r="D2680" t="e">
            <v>#N/A</v>
          </cell>
        </row>
        <row r="2681">
          <cell r="B2681" t="str">
            <v>F1B022068</v>
          </cell>
          <cell r="C2681" t="str">
            <v>M. AGIS SAPUTRA</v>
          </cell>
          <cell r="D2681" t="e">
            <v>#N/A</v>
          </cell>
        </row>
        <row r="2682">
          <cell r="B2682" t="str">
            <v>F1B022069</v>
          </cell>
          <cell r="C2682" t="str">
            <v>M. FALLAH AULLDRYANSYAH</v>
          </cell>
          <cell r="D2682" t="e">
            <v>#N/A</v>
          </cell>
        </row>
        <row r="2683">
          <cell r="B2683" t="str">
            <v>F1B022070</v>
          </cell>
          <cell r="C2683" t="str">
            <v>M. JUFARIL AIMALUDIN</v>
          </cell>
          <cell r="D2683" t="e">
            <v>#N/A</v>
          </cell>
        </row>
        <row r="2684">
          <cell r="B2684" t="str">
            <v>F1B022071</v>
          </cell>
          <cell r="C2684" t="str">
            <v>MATTHEW FREDERICK FRANKLIN HUTAPEA</v>
          </cell>
          <cell r="D2684" t="e">
            <v>#N/A</v>
          </cell>
        </row>
        <row r="2685">
          <cell r="B2685" t="str">
            <v>F1B022072</v>
          </cell>
          <cell r="C2685" t="str">
            <v>MAULA SANGGILI</v>
          </cell>
          <cell r="D2685" t="e">
            <v>#N/A</v>
          </cell>
        </row>
        <row r="2686">
          <cell r="B2686" t="str">
            <v>F1B022073</v>
          </cell>
          <cell r="C2686" t="str">
            <v>MIKHAEL VELDEN</v>
          </cell>
          <cell r="D2686" t="e">
            <v>#N/A</v>
          </cell>
        </row>
        <row r="2687">
          <cell r="B2687" t="str">
            <v>F1B022074</v>
          </cell>
          <cell r="C2687" t="str">
            <v>MIRZA GAUTAMANDALA</v>
          </cell>
          <cell r="D2687" t="e">
            <v>#N/A</v>
          </cell>
        </row>
        <row r="2688">
          <cell r="B2688" t="str">
            <v>F1B022075</v>
          </cell>
          <cell r="C2688" t="str">
            <v>MOHAMMAD ROHID</v>
          </cell>
          <cell r="D2688" t="e">
            <v>#N/A</v>
          </cell>
        </row>
        <row r="2689">
          <cell r="B2689" t="str">
            <v>F1B022076</v>
          </cell>
          <cell r="C2689" t="str">
            <v>MUH. SALSABILA FAHLEFI</v>
          </cell>
          <cell r="D2689" t="e">
            <v>#N/A</v>
          </cell>
        </row>
        <row r="2690">
          <cell r="B2690" t="str">
            <v>F1B022077</v>
          </cell>
          <cell r="C2690" t="str">
            <v>MUHAMMAD CHANDRA FINANDA</v>
          </cell>
          <cell r="D2690" t="e">
            <v>#N/A</v>
          </cell>
        </row>
        <row r="2691">
          <cell r="B2691" t="str">
            <v>F1B022078</v>
          </cell>
          <cell r="C2691" t="str">
            <v>MUHAMMAD DAFA AUFA EMIL</v>
          </cell>
          <cell r="D2691" t="e">
            <v>#N/A</v>
          </cell>
        </row>
        <row r="2692">
          <cell r="B2692" t="str">
            <v>F1B022079</v>
          </cell>
          <cell r="C2692" t="str">
            <v>MUHAMMAD DAFFA FADHLULLAH</v>
          </cell>
          <cell r="D2692" t="e">
            <v>#N/A</v>
          </cell>
        </row>
        <row r="2693">
          <cell r="B2693" t="str">
            <v>F1B022080</v>
          </cell>
          <cell r="C2693" t="str">
            <v>MUHAMMAD DINUL HAQQI SAEFI</v>
          </cell>
          <cell r="D2693" t="e">
            <v>#N/A</v>
          </cell>
        </row>
        <row r="2694">
          <cell r="B2694" t="str">
            <v>F1B022081</v>
          </cell>
          <cell r="C2694" t="str">
            <v>MUHAMMAD MAULA</v>
          </cell>
          <cell r="D2694" t="e">
            <v>#N/A</v>
          </cell>
        </row>
        <row r="2695">
          <cell r="B2695" t="str">
            <v>F1B022082</v>
          </cell>
          <cell r="C2695" t="str">
            <v>MUHAMMAD NAUFAL WIDYANTARA</v>
          </cell>
          <cell r="D2695" t="e">
            <v>#N/A</v>
          </cell>
        </row>
        <row r="2696">
          <cell r="B2696" t="str">
            <v>F1B022083</v>
          </cell>
          <cell r="C2696" t="str">
            <v>MUHAMMAD RAFLI SAPUTRA</v>
          </cell>
          <cell r="D2696" t="e">
            <v>#N/A</v>
          </cell>
        </row>
        <row r="2697">
          <cell r="B2697" t="str">
            <v>F1B022084</v>
          </cell>
          <cell r="C2697" t="str">
            <v>MUHAMMAD YUSRON</v>
          </cell>
          <cell r="D2697" t="e">
            <v>#N/A</v>
          </cell>
        </row>
        <row r="2698">
          <cell r="B2698" t="str">
            <v>F1B022085</v>
          </cell>
          <cell r="C2698" t="str">
            <v>MUSLIHIN</v>
          </cell>
          <cell r="D2698" t="e">
            <v>#N/A</v>
          </cell>
        </row>
        <row r="2699">
          <cell r="B2699" t="str">
            <v>F1B022086</v>
          </cell>
          <cell r="C2699" t="str">
            <v>NANANG ANDHIKA PUTRA</v>
          </cell>
          <cell r="D2699" t="e">
            <v>#N/A</v>
          </cell>
        </row>
        <row r="2700">
          <cell r="B2700" t="str">
            <v>F1B022087</v>
          </cell>
          <cell r="C2700" t="str">
            <v>PENGKI SAPUTRA</v>
          </cell>
          <cell r="D2700" t="e">
            <v>#N/A</v>
          </cell>
        </row>
        <row r="2701">
          <cell r="B2701" t="str">
            <v>F1B022088</v>
          </cell>
          <cell r="C2701" t="str">
            <v>RIKI AZIZIA ULHAQ</v>
          </cell>
          <cell r="D2701" t="e">
            <v>#N/A</v>
          </cell>
        </row>
        <row r="2702">
          <cell r="B2702" t="str">
            <v>F1B022089</v>
          </cell>
          <cell r="C2702" t="str">
            <v>RIZKI APRIAN</v>
          </cell>
          <cell r="D2702" t="e">
            <v>#N/A</v>
          </cell>
        </row>
        <row r="2703">
          <cell r="B2703" t="str">
            <v>F1B022090</v>
          </cell>
          <cell r="C2703" t="str">
            <v>ROMY TRI WIRABHAKTI</v>
          </cell>
          <cell r="D2703" t="e">
            <v>#N/A</v>
          </cell>
        </row>
        <row r="2704">
          <cell r="B2704" t="str">
            <v>F1B022091</v>
          </cell>
          <cell r="C2704" t="str">
            <v>RUZIANI</v>
          </cell>
          <cell r="D2704" t="e">
            <v>#N/A</v>
          </cell>
        </row>
        <row r="2705">
          <cell r="B2705" t="str">
            <v>F1B022092</v>
          </cell>
          <cell r="C2705" t="str">
            <v>SAFITRI NURUL SUHADA</v>
          </cell>
          <cell r="D2705" t="e">
            <v>#N/A</v>
          </cell>
        </row>
        <row r="2706">
          <cell r="B2706" t="str">
            <v>F1B022093</v>
          </cell>
          <cell r="C2706" t="str">
            <v>SAPTRI WIGUNA GANI</v>
          </cell>
          <cell r="D2706" t="e">
            <v>#N/A</v>
          </cell>
        </row>
        <row r="2707">
          <cell r="B2707" t="str">
            <v>F1B022094</v>
          </cell>
          <cell r="C2707" t="str">
            <v>SATRIA DHARMA PRATAMA</v>
          </cell>
          <cell r="D2707" t="e">
            <v>#N/A</v>
          </cell>
        </row>
        <row r="2708">
          <cell r="B2708" t="str">
            <v>F1B022095</v>
          </cell>
          <cell r="C2708" t="str">
            <v>SOFYAN HIDAYAT</v>
          </cell>
          <cell r="D2708" t="e">
            <v>#N/A</v>
          </cell>
        </row>
        <row r="2709">
          <cell r="B2709" t="str">
            <v>F1B022096</v>
          </cell>
          <cell r="C2709" t="str">
            <v>SYARIFA HADIATUSSOBRINA</v>
          </cell>
          <cell r="D2709" t="e">
            <v>#N/A</v>
          </cell>
        </row>
        <row r="2710">
          <cell r="B2710" t="str">
            <v>F1B022097</v>
          </cell>
          <cell r="C2710" t="str">
            <v>THARIQ HISYAM</v>
          </cell>
          <cell r="D2710" t="e">
            <v>#N/A</v>
          </cell>
        </row>
        <row r="2711">
          <cell r="B2711" t="str">
            <v>F1B022098</v>
          </cell>
          <cell r="C2711" t="str">
            <v>YUSRON CHOLISTYO</v>
          </cell>
          <cell r="D2711" t="e">
            <v>#N/A</v>
          </cell>
        </row>
        <row r="2712">
          <cell r="B2712" t="str">
            <v>F1B022099</v>
          </cell>
          <cell r="C2712" t="str">
            <v>ILHAM RAMDANIL</v>
          </cell>
          <cell r="D2712" t="e">
            <v>#N/A</v>
          </cell>
        </row>
        <row r="2713">
          <cell r="B2713" t="str">
            <v>F1B022100</v>
          </cell>
          <cell r="C2713" t="str">
            <v>KHAIRUL ANAM</v>
          </cell>
          <cell r="D2713" t="e">
            <v>#N/A</v>
          </cell>
        </row>
        <row r="2714">
          <cell r="B2714" t="str">
            <v>F1B022101</v>
          </cell>
          <cell r="C2714" t="str">
            <v>ABIANDA AIMAR RAHMAN</v>
          </cell>
          <cell r="D2714" t="e">
            <v>#N/A</v>
          </cell>
        </row>
        <row r="2715">
          <cell r="B2715" t="str">
            <v>F1B022102</v>
          </cell>
          <cell r="C2715" t="str">
            <v>AFDI KHAIRUL MUZADI</v>
          </cell>
          <cell r="D2715" t="e">
            <v>#N/A</v>
          </cell>
        </row>
        <row r="2716">
          <cell r="B2716" t="str">
            <v>F1B022103</v>
          </cell>
          <cell r="C2716" t="str">
            <v>AGIL OKTAVIAN RAMADHANI</v>
          </cell>
          <cell r="D2716" t="e">
            <v>#N/A</v>
          </cell>
        </row>
        <row r="2717">
          <cell r="B2717" t="str">
            <v>F1B022104</v>
          </cell>
          <cell r="C2717" t="str">
            <v>AMMY SABILA KAMIL</v>
          </cell>
          <cell r="D2717" t="e">
            <v>#N/A</v>
          </cell>
        </row>
        <row r="2718">
          <cell r="B2718" t="str">
            <v>F1B022105</v>
          </cell>
          <cell r="C2718" t="str">
            <v>ARDHIKA RIZKY RAMADHAN</v>
          </cell>
          <cell r="D2718" t="e">
            <v>#N/A</v>
          </cell>
        </row>
        <row r="2719">
          <cell r="B2719" t="str">
            <v>F1B022106</v>
          </cell>
          <cell r="C2719" t="str">
            <v>ARGA ANDIKA JAYENG RIZKY FAJRI RIDHO</v>
          </cell>
          <cell r="D2719" t="e">
            <v>#N/A</v>
          </cell>
        </row>
        <row r="2720">
          <cell r="B2720" t="str">
            <v>F1B022107</v>
          </cell>
          <cell r="C2720" t="str">
            <v>AUZA'I SYA'BAN</v>
          </cell>
          <cell r="D2720" t="e">
            <v>#N/A</v>
          </cell>
        </row>
        <row r="2721">
          <cell r="B2721" t="str">
            <v>F1B022108</v>
          </cell>
          <cell r="C2721" t="str">
            <v>BAIQ ISRATULLAH</v>
          </cell>
          <cell r="D2721" t="e">
            <v>#N/A</v>
          </cell>
        </row>
        <row r="2722">
          <cell r="B2722" t="str">
            <v>F1B022109</v>
          </cell>
          <cell r="C2722" t="str">
            <v>BAMBANG SUNARDI</v>
          </cell>
          <cell r="D2722" t="e">
            <v>#N/A</v>
          </cell>
        </row>
        <row r="2723">
          <cell r="B2723" t="str">
            <v>F1B022110</v>
          </cell>
          <cell r="C2723" t="str">
            <v>BQ NADIYA ROHMATEN</v>
          </cell>
          <cell r="D2723" t="e">
            <v>#N/A</v>
          </cell>
        </row>
        <row r="2724">
          <cell r="B2724" t="str">
            <v>F1B022111</v>
          </cell>
          <cell r="C2724" t="str">
            <v>DIAN SUSILA RATU</v>
          </cell>
          <cell r="D2724" t="e">
            <v>#N/A</v>
          </cell>
        </row>
        <row r="2725">
          <cell r="B2725" t="str">
            <v>F1B022112</v>
          </cell>
          <cell r="C2725" t="str">
            <v>FHITO ZULKARNAEN</v>
          </cell>
          <cell r="D2725" t="e">
            <v>#N/A</v>
          </cell>
        </row>
        <row r="2726">
          <cell r="B2726" t="str">
            <v>F1B022113</v>
          </cell>
          <cell r="C2726" t="str">
            <v>HAFIZAN</v>
          </cell>
          <cell r="D2726" t="e">
            <v>#N/A</v>
          </cell>
        </row>
        <row r="2727">
          <cell r="B2727" t="str">
            <v>F1B022114</v>
          </cell>
          <cell r="C2727" t="str">
            <v>HANIF ABDURAHMAN</v>
          </cell>
          <cell r="D2727" t="e">
            <v>#N/A</v>
          </cell>
        </row>
        <row r="2728">
          <cell r="B2728" t="str">
            <v>F1B022115</v>
          </cell>
          <cell r="C2728" t="str">
            <v>HULUL WIDIANI</v>
          </cell>
          <cell r="D2728" t="e">
            <v>#N/A</v>
          </cell>
        </row>
        <row r="2729">
          <cell r="B2729" t="str">
            <v>F1B022116</v>
          </cell>
          <cell r="C2729" t="str">
            <v>IDAN TOHA MUZOFAR</v>
          </cell>
          <cell r="D2729" t="e">
            <v>#N/A</v>
          </cell>
        </row>
        <row r="2730">
          <cell r="B2730" t="str">
            <v>F1B022117</v>
          </cell>
          <cell r="C2730" t="str">
            <v>L. RIZKY PANGDUA RAMADHAN</v>
          </cell>
          <cell r="D2730" t="e">
            <v>#N/A</v>
          </cell>
        </row>
        <row r="2731">
          <cell r="B2731" t="str">
            <v>F1B022118</v>
          </cell>
          <cell r="C2731" t="str">
            <v>LALU ARDI MARTA WIJAYA</v>
          </cell>
          <cell r="D2731" t="e">
            <v>#N/A</v>
          </cell>
        </row>
        <row r="2732">
          <cell r="B2732" t="str">
            <v>F1B022119</v>
          </cell>
          <cell r="C2732" t="str">
            <v>M. AJI ZAJULI PRASETYA</v>
          </cell>
          <cell r="D2732" t="e">
            <v>#N/A</v>
          </cell>
        </row>
        <row r="2733">
          <cell r="B2733" t="str">
            <v>F1B022120</v>
          </cell>
          <cell r="C2733" t="str">
            <v>M. FARHAN JAMIL</v>
          </cell>
          <cell r="D2733" t="e">
            <v>#N/A</v>
          </cell>
        </row>
        <row r="2734">
          <cell r="B2734" t="str">
            <v>F1B022121</v>
          </cell>
          <cell r="C2734" t="str">
            <v>M. SEQIP BAMBANG FEBRIANTO</v>
          </cell>
          <cell r="D2734" t="e">
            <v>#N/A</v>
          </cell>
        </row>
        <row r="2735">
          <cell r="B2735" t="str">
            <v>F1B022122</v>
          </cell>
          <cell r="C2735" t="str">
            <v>M.MUFTI FIRAZULLAH</v>
          </cell>
          <cell r="D2735" t="e">
            <v>#N/A</v>
          </cell>
        </row>
        <row r="2736">
          <cell r="B2736" t="str">
            <v>F1B022123</v>
          </cell>
          <cell r="C2736" t="str">
            <v>MADE KRISNA SURYANA PUTRA</v>
          </cell>
          <cell r="D2736" t="e">
            <v>#N/A</v>
          </cell>
        </row>
        <row r="2737">
          <cell r="B2737" t="str">
            <v>F1B022124</v>
          </cell>
          <cell r="C2737" t="str">
            <v>MAULANA AHMAD</v>
          </cell>
          <cell r="D2737" t="e">
            <v>#N/A</v>
          </cell>
        </row>
        <row r="2738">
          <cell r="B2738" t="str">
            <v>F1B022125</v>
          </cell>
          <cell r="C2738" t="str">
            <v>MICHAEL JONATHAN MASLOKA</v>
          </cell>
          <cell r="D2738" t="e">
            <v>#N/A</v>
          </cell>
        </row>
        <row r="2739">
          <cell r="B2739" t="str">
            <v>F1B022126</v>
          </cell>
          <cell r="C2739" t="str">
            <v>MOHAMMAD ADAM RIZKY</v>
          </cell>
          <cell r="D2739" t="e">
            <v>#N/A</v>
          </cell>
        </row>
        <row r="2740">
          <cell r="B2740" t="str">
            <v>F1B022127</v>
          </cell>
          <cell r="C2740" t="str">
            <v>MUH. TEGUH FUJIRAT</v>
          </cell>
          <cell r="D2740" t="e">
            <v>#N/A</v>
          </cell>
        </row>
        <row r="2741">
          <cell r="B2741" t="str">
            <v>F1B022128</v>
          </cell>
          <cell r="C2741" t="str">
            <v>MUHAMAD ASWIN YUSRIH ADITAMA</v>
          </cell>
          <cell r="D2741" t="e">
            <v>#N/A</v>
          </cell>
        </row>
        <row r="2742">
          <cell r="B2742" t="str">
            <v>F1B022129</v>
          </cell>
          <cell r="C2742" t="str">
            <v>MUHAMAD FAJAR HIDAYATULLAH</v>
          </cell>
          <cell r="D2742" t="e">
            <v>#N/A</v>
          </cell>
        </row>
        <row r="2743">
          <cell r="B2743" t="str">
            <v>F1B022130</v>
          </cell>
          <cell r="C2743" t="str">
            <v>MUHAMAD HENDRI JANUARTA</v>
          </cell>
          <cell r="D2743" t="e">
            <v>#N/A</v>
          </cell>
        </row>
        <row r="2744">
          <cell r="B2744" t="str">
            <v>F1B022131</v>
          </cell>
          <cell r="C2744" t="str">
            <v>MUHAMAD JUMADA PUTRA</v>
          </cell>
          <cell r="D2744" t="e">
            <v>#N/A</v>
          </cell>
        </row>
        <row r="2745">
          <cell r="B2745" t="str">
            <v>F1B022132</v>
          </cell>
          <cell r="C2745" t="str">
            <v>MUHAMMAD ARAFAT SYAWAL</v>
          </cell>
          <cell r="D2745" t="e">
            <v>#N/A</v>
          </cell>
        </row>
        <row r="2746">
          <cell r="B2746" t="str">
            <v>F1B022133</v>
          </cell>
          <cell r="C2746" t="str">
            <v>MUHAMMAD BIMA PUTRA AMARKHAN</v>
          </cell>
          <cell r="D2746" t="e">
            <v>#N/A</v>
          </cell>
        </row>
        <row r="2747">
          <cell r="B2747" t="str">
            <v>F1B022134</v>
          </cell>
          <cell r="C2747" t="str">
            <v>MUHAMMAD GISMA FEBRIAN</v>
          </cell>
          <cell r="D2747" t="e">
            <v>#N/A</v>
          </cell>
        </row>
        <row r="2748">
          <cell r="B2748" t="str">
            <v>F1B022135</v>
          </cell>
          <cell r="C2748" t="str">
            <v>MUHAMMAD KHAIRIL FURQON</v>
          </cell>
          <cell r="D2748" t="e">
            <v>#N/A</v>
          </cell>
        </row>
        <row r="2749">
          <cell r="B2749" t="str">
            <v>F1B022136</v>
          </cell>
          <cell r="C2749" t="str">
            <v>MUHAMAD RIZALDI</v>
          </cell>
          <cell r="D2749" t="e">
            <v>#N/A</v>
          </cell>
        </row>
        <row r="2750">
          <cell r="B2750" t="str">
            <v>F1B022137</v>
          </cell>
          <cell r="C2750" t="str">
            <v>MUHAMMAD ROSYAD AFANDI</v>
          </cell>
          <cell r="D2750" t="e">
            <v>#N/A</v>
          </cell>
        </row>
        <row r="2751">
          <cell r="B2751" t="str">
            <v>F1B022138</v>
          </cell>
          <cell r="C2751" t="str">
            <v>NADYA EKA PUTRI</v>
          </cell>
          <cell r="D2751" t="e">
            <v>#N/A</v>
          </cell>
        </row>
        <row r="2752">
          <cell r="B2752" t="str">
            <v>F1B022139</v>
          </cell>
          <cell r="C2752" t="str">
            <v>NENDAH OKTAVIANY</v>
          </cell>
          <cell r="D2752" t="e">
            <v>#N/A</v>
          </cell>
        </row>
        <row r="2753">
          <cell r="B2753" t="str">
            <v>F1B022140</v>
          </cell>
          <cell r="C2753" t="str">
            <v>PAHMI ALI</v>
          </cell>
          <cell r="D2753" t="e">
            <v>#N/A</v>
          </cell>
        </row>
        <row r="2754">
          <cell r="B2754" t="str">
            <v>F1B022141</v>
          </cell>
          <cell r="C2754" t="str">
            <v>RAHMAN BUDI IRWANSYAH</v>
          </cell>
          <cell r="D2754" t="e">
            <v>#N/A</v>
          </cell>
        </row>
        <row r="2755">
          <cell r="B2755" t="str">
            <v>F1B022142</v>
          </cell>
          <cell r="C2755" t="str">
            <v>RAYMOND JONATHAN SENTOSA</v>
          </cell>
          <cell r="D2755" t="e">
            <v>#N/A</v>
          </cell>
        </row>
        <row r="2756">
          <cell r="B2756" t="str">
            <v>F1B022143</v>
          </cell>
          <cell r="C2756" t="str">
            <v>RICKY SAPUTRA</v>
          </cell>
          <cell r="D2756" t="e">
            <v>#N/A</v>
          </cell>
        </row>
        <row r="2757">
          <cell r="B2757" t="str">
            <v>F1B022144</v>
          </cell>
          <cell r="C2757" t="str">
            <v>RIFKI BAIHAQI</v>
          </cell>
          <cell r="D2757" t="e">
            <v>#N/A</v>
          </cell>
        </row>
        <row r="2758">
          <cell r="B2758" t="str">
            <v>F1B022145</v>
          </cell>
          <cell r="C2758" t="str">
            <v>RIZKI ARYANDA RAHMAN</v>
          </cell>
          <cell r="D2758" t="e">
            <v>#N/A</v>
          </cell>
        </row>
        <row r="2759">
          <cell r="B2759" t="str">
            <v>F1B022146</v>
          </cell>
          <cell r="C2759" t="str">
            <v>ROHAN JAYADI</v>
          </cell>
          <cell r="D2759" t="e">
            <v>#N/A</v>
          </cell>
        </row>
        <row r="2760">
          <cell r="B2760" t="str">
            <v>F1B022147</v>
          </cell>
          <cell r="C2760" t="str">
            <v>SHAKILLA AURA ZAHRANI</v>
          </cell>
          <cell r="D2760" t="e">
            <v>#N/A</v>
          </cell>
        </row>
        <row r="2761">
          <cell r="B2761" t="str">
            <v>F1B022148</v>
          </cell>
          <cell r="C2761" t="str">
            <v>WAHYU ISTIQO'</v>
          </cell>
          <cell r="D2761" t="e">
            <v>#N/A</v>
          </cell>
        </row>
        <row r="2762">
          <cell r="B2762" t="str">
            <v>F1B022149</v>
          </cell>
          <cell r="C2762" t="str">
            <v>ZAENUDIN</v>
          </cell>
          <cell r="D2762" t="e">
            <v>#N/A</v>
          </cell>
        </row>
        <row r="2763">
          <cell r="B2763" t="str">
            <v>F1B022150</v>
          </cell>
          <cell r="C2763" t="str">
            <v>LALU ARYA PRAYOGA MUKTI</v>
          </cell>
          <cell r="D2763" t="e">
            <v>#N/A</v>
          </cell>
        </row>
        <row r="2764">
          <cell r="B2764" t="str">
            <v>F1B022151</v>
          </cell>
          <cell r="C2764" t="str">
            <v>MOH. AHLUL NUSUKI</v>
          </cell>
          <cell r="D2764" t="e">
            <v>#N/A</v>
          </cell>
        </row>
        <row r="2765">
          <cell r="B2765" t="str">
            <v>F1B022152</v>
          </cell>
          <cell r="C2765" t="str">
            <v>R.M. FAWAID KERTA SASMITA</v>
          </cell>
          <cell r="D2765" t="e">
            <v>#N/A</v>
          </cell>
        </row>
        <row r="2766">
          <cell r="B2766" t="str">
            <v>F1B022153</v>
          </cell>
          <cell r="C2766" t="str">
            <v>ARI SAPUTRA</v>
          </cell>
          <cell r="D2766" t="e">
            <v>#N/A</v>
          </cell>
        </row>
      </sheetData>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00"/>
      <sheetName val="Chart2"/>
      <sheetName val="Daftar"/>
      <sheetName val="undangan konsep"/>
      <sheetName val="undangan jadi"/>
      <sheetName val="un-revisi"/>
      <sheetName val="jadwal"/>
      <sheetName val="B-acara"/>
      <sheetName val="map"/>
      <sheetName val="Dosen JTE"/>
      <sheetName val="Rekap"/>
    </sheetNames>
    <sheetDataSet>
      <sheetData sheetId="0"/>
      <sheetData sheetId="1" refreshError="1"/>
      <sheetData sheetId="2">
        <row r="5">
          <cell r="D5" t="str">
            <v>F1B004071</v>
          </cell>
        </row>
        <row r="6">
          <cell r="D6" t="str">
            <v>F1B004075</v>
          </cell>
        </row>
        <row r="7">
          <cell r="D7" t="str">
            <v>F1B004047</v>
          </cell>
        </row>
        <row r="8">
          <cell r="D8" t="str">
            <v>F1B005022</v>
          </cell>
        </row>
        <row r="9">
          <cell r="D9" t="str">
            <v>F1B003023</v>
          </cell>
        </row>
        <row r="10">
          <cell r="D10" t="str">
            <v>F1B005032</v>
          </cell>
        </row>
        <row r="11">
          <cell r="D11" t="str">
            <v>F1B005003</v>
          </cell>
        </row>
        <row r="12">
          <cell r="D12" t="str">
            <v>F1B004060</v>
          </cell>
        </row>
        <row r="13">
          <cell r="D13" t="str">
            <v>F1B005015</v>
          </cell>
        </row>
        <row r="14">
          <cell r="D14" t="str">
            <v>F1B004007</v>
          </cell>
        </row>
        <row r="15">
          <cell r="D15" t="str">
            <v>F1B004066</v>
          </cell>
        </row>
        <row r="16">
          <cell r="D16" t="str">
            <v>F1B005062</v>
          </cell>
        </row>
        <row r="17">
          <cell r="D17" t="str">
            <v>F1B004001</v>
          </cell>
        </row>
        <row r="18">
          <cell r="D18" t="str">
            <v>F1B005072</v>
          </cell>
        </row>
        <row r="19">
          <cell r="D19" t="str">
            <v>F1B004082</v>
          </cell>
        </row>
        <row r="20">
          <cell r="D20" t="str">
            <v>F1B005048</v>
          </cell>
        </row>
        <row r="21">
          <cell r="D21" t="str">
            <v>F1B005079</v>
          </cell>
        </row>
        <row r="22">
          <cell r="D22" t="str">
            <v>F1B005002</v>
          </cell>
        </row>
        <row r="23">
          <cell r="D23" t="str">
            <v>F1B005017</v>
          </cell>
        </row>
        <row r="24">
          <cell r="D24" t="str">
            <v>F1B005035</v>
          </cell>
        </row>
        <row r="25">
          <cell r="D25" t="str">
            <v>F1B005001</v>
          </cell>
        </row>
        <row r="26">
          <cell r="D26" t="str">
            <v>F1B005075</v>
          </cell>
        </row>
        <row r="27">
          <cell r="D27" t="str">
            <v>F1B006042</v>
          </cell>
        </row>
        <row r="28">
          <cell r="D28" t="str">
            <v>F1B006030</v>
          </cell>
        </row>
        <row r="29">
          <cell r="D29" t="str">
            <v>F1B005018</v>
          </cell>
        </row>
        <row r="30">
          <cell r="D30" t="str">
            <v>F1B003014</v>
          </cell>
        </row>
        <row r="31">
          <cell r="D31" t="str">
            <v>F1B005011</v>
          </cell>
        </row>
        <row r="32">
          <cell r="D32" t="str">
            <v>F1B005010</v>
          </cell>
        </row>
        <row r="33">
          <cell r="D33" t="str">
            <v>F1B005024</v>
          </cell>
        </row>
        <row r="34">
          <cell r="D34" t="str">
            <v>F1B006034</v>
          </cell>
        </row>
        <row r="35">
          <cell r="D35" t="str">
            <v>F1B006083</v>
          </cell>
        </row>
        <row r="36">
          <cell r="D36" t="str">
            <v>F1B005005</v>
          </cell>
        </row>
        <row r="37">
          <cell r="D37" t="str">
            <v>F1B005013</v>
          </cell>
        </row>
        <row r="38">
          <cell r="D38" t="str">
            <v>F1B005033</v>
          </cell>
        </row>
        <row r="39">
          <cell r="D39" t="str">
            <v>F1B004032</v>
          </cell>
        </row>
        <row r="40">
          <cell r="D40" t="str">
            <v>F1B003042</v>
          </cell>
        </row>
        <row r="41">
          <cell r="D41" t="str">
            <v>F1B003052</v>
          </cell>
        </row>
        <row r="42">
          <cell r="D42" t="str">
            <v>F1B003015</v>
          </cell>
        </row>
        <row r="43">
          <cell r="D43" t="str">
            <v>F1B005004</v>
          </cell>
        </row>
        <row r="44">
          <cell r="D44" t="str">
            <v>F1B003062</v>
          </cell>
        </row>
        <row r="45">
          <cell r="D45" t="str">
            <v>F1B003057</v>
          </cell>
        </row>
        <row r="46">
          <cell r="D46" t="str">
            <v>F1B004061</v>
          </cell>
        </row>
        <row r="47">
          <cell r="D47" t="str">
            <v>F1B003020</v>
          </cell>
        </row>
        <row r="48">
          <cell r="D48" t="str">
            <v>F1B003042</v>
          </cell>
        </row>
        <row r="49">
          <cell r="D49" t="str">
            <v>F1B006022</v>
          </cell>
        </row>
        <row r="50">
          <cell r="D50" t="str">
            <v>F1B006049</v>
          </cell>
        </row>
        <row r="51">
          <cell r="D51" t="str">
            <v>F1B006002</v>
          </cell>
        </row>
        <row r="52">
          <cell r="D52" t="str">
            <v>F1B006073</v>
          </cell>
        </row>
        <row r="53">
          <cell r="D53" t="str">
            <v>F1B002003</v>
          </cell>
        </row>
        <row r="54">
          <cell r="D54" t="str">
            <v>F1B006004</v>
          </cell>
        </row>
        <row r="55">
          <cell r="D55" t="str">
            <v>F1B006008</v>
          </cell>
        </row>
        <row r="56">
          <cell r="D56" t="str">
            <v>F1B006002</v>
          </cell>
        </row>
        <row r="57">
          <cell r="D57" t="str">
            <v>F1B006004</v>
          </cell>
        </row>
        <row r="58">
          <cell r="D58" t="str">
            <v>F1B006008</v>
          </cell>
        </row>
        <row r="59">
          <cell r="D59" t="str">
            <v>F1B006024</v>
          </cell>
        </row>
        <row r="60">
          <cell r="D60" t="str">
            <v>F1B006020</v>
          </cell>
        </row>
        <row r="61">
          <cell r="D61" t="str">
            <v>F1B005068</v>
          </cell>
        </row>
        <row r="62">
          <cell r="D62" t="str">
            <v>F1B006054</v>
          </cell>
        </row>
        <row r="63">
          <cell r="D63" t="str">
            <v>F1B005053</v>
          </cell>
        </row>
        <row r="64">
          <cell r="D64" t="str">
            <v>F1B005074</v>
          </cell>
        </row>
        <row r="65">
          <cell r="D65" t="str">
            <v>F1B004062</v>
          </cell>
        </row>
        <row r="66">
          <cell r="D66" t="str">
            <v>F1B006015</v>
          </cell>
        </row>
        <row r="67">
          <cell r="D67" t="str">
            <v>F1B006041</v>
          </cell>
        </row>
        <row r="68">
          <cell r="D68" t="str">
            <v>F1B006035</v>
          </cell>
        </row>
        <row r="69">
          <cell r="D69" t="str">
            <v>F1B005016</v>
          </cell>
        </row>
        <row r="70">
          <cell r="D70" t="str">
            <v>F1B005059</v>
          </cell>
        </row>
        <row r="71">
          <cell r="D71" t="str">
            <v>F1B006043</v>
          </cell>
        </row>
        <row r="72">
          <cell r="D72" t="str">
            <v>F1B006011</v>
          </cell>
        </row>
        <row r="73">
          <cell r="D73" t="str">
            <v>F1B006027</v>
          </cell>
        </row>
        <row r="74">
          <cell r="D74" t="str">
            <v>F1B006037</v>
          </cell>
        </row>
        <row r="75">
          <cell r="D75" t="str">
            <v>F1B006036</v>
          </cell>
        </row>
        <row r="76">
          <cell r="D76" t="str">
            <v>F1B006081</v>
          </cell>
        </row>
        <row r="77">
          <cell r="D77" t="str">
            <v>F1B005008</v>
          </cell>
        </row>
        <row r="78">
          <cell r="D78" t="str">
            <v>F1B006021</v>
          </cell>
        </row>
        <row r="79">
          <cell r="D79" t="str">
            <v>F1B006058</v>
          </cell>
        </row>
        <row r="80">
          <cell r="D80" t="str">
            <v>F1B006075</v>
          </cell>
        </row>
        <row r="81">
          <cell r="D81" t="str">
            <v>F1B007037</v>
          </cell>
        </row>
        <row r="82">
          <cell r="D82" t="str">
            <v>F1B006038</v>
          </cell>
        </row>
        <row r="83">
          <cell r="D83" t="str">
            <v>F1B005063</v>
          </cell>
        </row>
        <row r="84">
          <cell r="D84" t="str">
            <v>F1B006076</v>
          </cell>
        </row>
        <row r="85">
          <cell r="D85" t="str">
            <v>F1B007039</v>
          </cell>
        </row>
        <row r="86">
          <cell r="D86" t="str">
            <v>F1B004063</v>
          </cell>
        </row>
        <row r="87">
          <cell r="D87" t="str">
            <v>F1B005071</v>
          </cell>
        </row>
        <row r="88">
          <cell r="D88" t="str">
            <v>F1B007018</v>
          </cell>
        </row>
        <row r="89">
          <cell r="D89" t="str">
            <v>F1B007076</v>
          </cell>
        </row>
        <row r="90">
          <cell r="D90" t="str">
            <v>F1B004037</v>
          </cell>
        </row>
        <row r="91">
          <cell r="D91" t="str">
            <v>F1B006064</v>
          </cell>
        </row>
        <row r="92">
          <cell r="D92" t="str">
            <v>F1B004081</v>
          </cell>
        </row>
        <row r="93">
          <cell r="D93" t="str">
            <v>F1B006064</v>
          </cell>
        </row>
        <row r="94">
          <cell r="D94" t="str">
            <v>F1B004073</v>
          </cell>
        </row>
        <row r="95">
          <cell r="D95" t="str">
            <v>F1B004030</v>
          </cell>
        </row>
        <row r="96">
          <cell r="D96" t="str">
            <v>F1B004014</v>
          </cell>
        </row>
        <row r="97">
          <cell r="D97" t="str">
            <v>F1B004006</v>
          </cell>
        </row>
        <row r="98">
          <cell r="D98" t="str">
            <v>F1B004028</v>
          </cell>
        </row>
        <row r="99">
          <cell r="D99" t="str">
            <v>F1B006060</v>
          </cell>
        </row>
        <row r="100">
          <cell r="D100" t="str">
            <v>F1B006084</v>
          </cell>
        </row>
        <row r="101">
          <cell r="D101" t="str">
            <v>F1B007074</v>
          </cell>
        </row>
        <row r="102">
          <cell r="D102" t="str">
            <v>F1B005070</v>
          </cell>
        </row>
        <row r="103">
          <cell r="D103" t="str">
            <v>F1B006055</v>
          </cell>
        </row>
        <row r="104">
          <cell r="D104" t="str">
            <v>F1B007065</v>
          </cell>
        </row>
        <row r="105">
          <cell r="D105" t="str">
            <v>F1B006003</v>
          </cell>
        </row>
        <row r="106">
          <cell r="D106" t="str">
            <v>F1B006072</v>
          </cell>
        </row>
        <row r="107">
          <cell r="D107" t="str">
            <v>F1B007072</v>
          </cell>
        </row>
        <row r="108">
          <cell r="D108" t="str">
            <v>F1B006074</v>
          </cell>
        </row>
        <row r="109">
          <cell r="D109" t="str">
            <v>F1B005067</v>
          </cell>
        </row>
        <row r="110">
          <cell r="D110" t="str">
            <v>F1B006026</v>
          </cell>
        </row>
        <row r="111">
          <cell r="D111" t="str">
            <v>F1B006012</v>
          </cell>
        </row>
        <row r="112">
          <cell r="D112" t="str">
            <v>F1B006006</v>
          </cell>
        </row>
        <row r="113">
          <cell r="D113" t="str">
            <v>F1B006056</v>
          </cell>
        </row>
        <row r="114">
          <cell r="D114" t="str">
            <v>F1B006032</v>
          </cell>
        </row>
        <row r="115">
          <cell r="D115" t="str">
            <v>F1B006078</v>
          </cell>
        </row>
        <row r="116">
          <cell r="D116" t="str">
            <v>F1B006063</v>
          </cell>
        </row>
        <row r="117">
          <cell r="D117" t="str">
            <v>F1B007052</v>
          </cell>
        </row>
        <row r="118">
          <cell r="D118" t="str">
            <v>F1B007017</v>
          </cell>
        </row>
        <row r="119">
          <cell r="D119" t="str">
            <v>F1B006051</v>
          </cell>
        </row>
        <row r="120">
          <cell r="D120" t="str">
            <v>F1B006044</v>
          </cell>
        </row>
        <row r="121">
          <cell r="D121" t="str">
            <v>F1B007066</v>
          </cell>
        </row>
        <row r="122">
          <cell r="D122" t="str">
            <v>F1B007066</v>
          </cell>
        </row>
        <row r="123">
          <cell r="D123" t="str">
            <v>F1B007064</v>
          </cell>
        </row>
        <row r="124">
          <cell r="D124" t="str">
            <v>F1B007021</v>
          </cell>
        </row>
        <row r="125">
          <cell r="D125" t="str">
            <v>F1B006079</v>
          </cell>
        </row>
        <row r="126">
          <cell r="D126" t="str">
            <v>F1B006009</v>
          </cell>
        </row>
        <row r="127">
          <cell r="D127" t="str">
            <v>F1B006048</v>
          </cell>
        </row>
        <row r="128">
          <cell r="D128" t="str">
            <v>F1B007060</v>
          </cell>
        </row>
        <row r="129">
          <cell r="D129" t="str">
            <v>F1B007009</v>
          </cell>
        </row>
        <row r="130">
          <cell r="D130" t="str">
            <v>F1B007047</v>
          </cell>
        </row>
        <row r="131">
          <cell r="D131" t="str">
            <v>F1B008050</v>
          </cell>
        </row>
        <row r="132">
          <cell r="D132" t="str">
            <v>F1B007047</v>
          </cell>
        </row>
        <row r="133">
          <cell r="D133" t="str">
            <v>F1B007030</v>
          </cell>
        </row>
        <row r="134">
          <cell r="D134" t="str">
            <v>F1B006059</v>
          </cell>
        </row>
        <row r="135">
          <cell r="D135" t="str">
            <v>F1B007001</v>
          </cell>
        </row>
        <row r="136">
          <cell r="D136" t="str">
            <v>F1B007053</v>
          </cell>
        </row>
        <row r="137">
          <cell r="D137" t="str">
            <v>F1B007004</v>
          </cell>
        </row>
        <row r="138">
          <cell r="D138" t="str">
            <v>F1B007003</v>
          </cell>
        </row>
        <row r="139">
          <cell r="D139" t="str">
            <v>F1B008040</v>
          </cell>
        </row>
        <row r="140">
          <cell r="D140" t="str">
            <v>F1B007083</v>
          </cell>
        </row>
        <row r="141">
          <cell r="D141" t="str">
            <v>F1B005044</v>
          </cell>
        </row>
        <row r="142">
          <cell r="D142" t="str">
            <v>F1B007027</v>
          </cell>
        </row>
        <row r="143">
          <cell r="D143" t="str">
            <v>F1B005058</v>
          </cell>
        </row>
        <row r="144">
          <cell r="D144" t="str">
            <v>F1B007033</v>
          </cell>
        </row>
        <row r="145">
          <cell r="D145" t="str">
            <v>F1B008003</v>
          </cell>
        </row>
        <row r="146">
          <cell r="D146" t="str">
            <v>F1B008007</v>
          </cell>
        </row>
        <row r="147">
          <cell r="D147" t="str">
            <v>F1B008008</v>
          </cell>
        </row>
        <row r="148">
          <cell r="D148" t="str">
            <v>F1B005029</v>
          </cell>
        </row>
        <row r="149">
          <cell r="D149" t="str">
            <v>F1B006071</v>
          </cell>
        </row>
        <row r="150">
          <cell r="D150" t="str">
            <v>F1B008016</v>
          </cell>
        </row>
        <row r="151">
          <cell r="D151" t="str">
            <v>F1B006067</v>
          </cell>
        </row>
        <row r="152">
          <cell r="D152" t="str">
            <v>F1B006085</v>
          </cell>
        </row>
        <row r="153">
          <cell r="D153" t="str">
            <v>F1B008022</v>
          </cell>
        </row>
        <row r="154">
          <cell r="D154" t="str">
            <v>F1B008046</v>
          </cell>
        </row>
        <row r="155">
          <cell r="D155" t="str">
            <v>F1B008001</v>
          </cell>
        </row>
        <row r="156">
          <cell r="D156" t="str">
            <v>F1B007045</v>
          </cell>
        </row>
        <row r="157">
          <cell r="D157" t="str">
            <v>F1B007031</v>
          </cell>
        </row>
        <row r="158">
          <cell r="D158" t="str">
            <v>F1B007038</v>
          </cell>
        </row>
        <row r="159">
          <cell r="D159" t="str">
            <v>F1B008070</v>
          </cell>
        </row>
        <row r="160">
          <cell r="D160" t="str">
            <v>F1B007013</v>
          </cell>
        </row>
        <row r="161">
          <cell r="D161" t="str">
            <v>F1B007023</v>
          </cell>
        </row>
        <row r="162">
          <cell r="D162" t="str">
            <v>F1B007070</v>
          </cell>
        </row>
        <row r="163">
          <cell r="D163" t="str">
            <v>F1B007022</v>
          </cell>
        </row>
        <row r="164">
          <cell r="D164" t="str">
            <v>F1B006039</v>
          </cell>
        </row>
        <row r="165">
          <cell r="D165" t="str">
            <v>F1B007054</v>
          </cell>
        </row>
        <row r="166">
          <cell r="D166" t="str">
            <v>F1B006039</v>
          </cell>
        </row>
        <row r="167">
          <cell r="D167" t="str">
            <v>F1B007054</v>
          </cell>
        </row>
        <row r="168">
          <cell r="D168" t="str">
            <v>F1B006039</v>
          </cell>
        </row>
        <row r="169">
          <cell r="D169" t="str">
            <v>F1B007054</v>
          </cell>
        </row>
        <row r="170">
          <cell r="D170" t="str">
            <v>F1B007081</v>
          </cell>
        </row>
        <row r="171">
          <cell r="D171" t="str">
            <v>F1B006045</v>
          </cell>
        </row>
        <row r="172">
          <cell r="D172" t="str">
            <v>F1B007079</v>
          </cell>
        </row>
        <row r="173">
          <cell r="D173" t="str">
            <v>F1B006019</v>
          </cell>
        </row>
        <row r="174">
          <cell r="D174" t="str">
            <v>F1B007084</v>
          </cell>
        </row>
        <row r="175">
          <cell r="D175" t="str">
            <v>F1B008072</v>
          </cell>
        </row>
        <row r="176">
          <cell r="D176" t="str">
            <v>F1B006070</v>
          </cell>
        </row>
        <row r="177">
          <cell r="D177" t="str">
            <v>F1B006061</v>
          </cell>
        </row>
        <row r="178">
          <cell r="D178" t="str">
            <v>F1B008004</v>
          </cell>
        </row>
        <row r="179">
          <cell r="D179" t="str">
            <v>F1B008066</v>
          </cell>
        </row>
        <row r="180">
          <cell r="D180" t="str">
            <v>F1B008071</v>
          </cell>
        </row>
        <row r="181">
          <cell r="D181" t="str">
            <v>F1B008042</v>
          </cell>
        </row>
        <row r="182">
          <cell r="D182" t="str">
            <v>F1B008023</v>
          </cell>
        </row>
        <row r="183">
          <cell r="D183" t="str">
            <v>F1B008011</v>
          </cell>
        </row>
        <row r="184">
          <cell r="D184" t="str">
            <v>F1B009045</v>
          </cell>
        </row>
        <row r="185">
          <cell r="D185" t="str">
            <v>F1B007058</v>
          </cell>
        </row>
        <row r="186">
          <cell r="D186" t="str">
            <v>F1B008025</v>
          </cell>
        </row>
        <row r="187">
          <cell r="D187" t="str">
            <v>F1B009027</v>
          </cell>
        </row>
        <row r="188">
          <cell r="D188" t="str">
            <v>F1B009009</v>
          </cell>
        </row>
        <row r="189">
          <cell r="D189" t="str">
            <v>F1B006025</v>
          </cell>
        </row>
        <row r="190">
          <cell r="D190" t="str">
            <v>F1B006050</v>
          </cell>
        </row>
        <row r="191">
          <cell r="D191" t="str">
            <v>F1B008053</v>
          </cell>
        </row>
        <row r="192">
          <cell r="D192" t="str">
            <v>F1B007020</v>
          </cell>
        </row>
        <row r="193">
          <cell r="D193" t="str">
            <v>F1B008073</v>
          </cell>
        </row>
        <row r="194">
          <cell r="D194" t="str">
            <v>F1B006065</v>
          </cell>
        </row>
        <row r="195">
          <cell r="D195" t="str">
            <v>F1B009049</v>
          </cell>
        </row>
        <row r="196">
          <cell r="D196" t="str">
            <v>F1B008018</v>
          </cell>
        </row>
        <row r="197">
          <cell r="D197" t="str">
            <v>F1B006068</v>
          </cell>
        </row>
        <row r="198">
          <cell r="D198" t="str">
            <v>F1B008031</v>
          </cell>
        </row>
        <row r="199">
          <cell r="D199" t="str">
            <v>F1B008014</v>
          </cell>
        </row>
        <row r="200">
          <cell r="D200" t="str">
            <v>F1B008044</v>
          </cell>
        </row>
        <row r="201">
          <cell r="D201" t="str">
            <v>F1B009037</v>
          </cell>
        </row>
        <row r="202">
          <cell r="D202" t="str">
            <v>F1B009038</v>
          </cell>
        </row>
        <row r="203">
          <cell r="D203" t="str">
            <v>F1B009007</v>
          </cell>
        </row>
        <row r="204">
          <cell r="D204" t="str">
            <v>F1B006005</v>
          </cell>
        </row>
        <row r="205">
          <cell r="D205" t="str">
            <v>F1B006057</v>
          </cell>
        </row>
        <row r="206">
          <cell r="D206" t="str">
            <v>F1B008008</v>
          </cell>
        </row>
        <row r="207">
          <cell r="D207" t="str">
            <v>F1B006062</v>
          </cell>
        </row>
        <row r="208">
          <cell r="D208" t="str">
            <v>F1B007029</v>
          </cell>
        </row>
        <row r="209">
          <cell r="D209" t="str">
            <v>F1B008081</v>
          </cell>
        </row>
        <row r="210">
          <cell r="D210" t="str">
            <v>F1B008038</v>
          </cell>
        </row>
        <row r="211">
          <cell r="D211" t="str">
            <v>F1B007014</v>
          </cell>
        </row>
        <row r="212">
          <cell r="D212" t="str">
            <v>F1B009077</v>
          </cell>
        </row>
        <row r="213">
          <cell r="D213" t="str">
            <v>F1B009080</v>
          </cell>
        </row>
        <row r="214">
          <cell r="D214" t="str">
            <v>F1B007056</v>
          </cell>
        </row>
        <row r="215">
          <cell r="D215" t="str">
            <v>F1B007026</v>
          </cell>
        </row>
        <row r="216">
          <cell r="D216" t="str">
            <v>F1B008051</v>
          </cell>
        </row>
        <row r="217">
          <cell r="D217" t="str">
            <v>F1B008067</v>
          </cell>
        </row>
        <row r="218">
          <cell r="D218" t="str">
            <v>F1B008062</v>
          </cell>
        </row>
        <row r="219">
          <cell r="D219" t="str">
            <v>F1B009005</v>
          </cell>
        </row>
        <row r="220">
          <cell r="D220" t="str">
            <v>F1B009001</v>
          </cell>
        </row>
        <row r="221">
          <cell r="D221" t="str">
            <v>F1B008080</v>
          </cell>
        </row>
        <row r="222">
          <cell r="D222" t="str">
            <v>F1B009017</v>
          </cell>
        </row>
        <row r="223">
          <cell r="D223" t="str">
            <v>F1B009073</v>
          </cell>
        </row>
        <row r="224">
          <cell r="D224" t="str">
            <v>F1B009056</v>
          </cell>
        </row>
        <row r="225">
          <cell r="D225" t="str">
            <v>F1B010023</v>
          </cell>
        </row>
        <row r="226">
          <cell r="D226" t="str">
            <v>F1B009061</v>
          </cell>
        </row>
        <row r="227">
          <cell r="D227" t="str">
            <v>F1B010053</v>
          </cell>
        </row>
        <row r="228">
          <cell r="D228" t="str">
            <v>F1B008083</v>
          </cell>
        </row>
        <row r="229">
          <cell r="D229" t="str">
            <v>F1B009031</v>
          </cell>
        </row>
        <row r="230">
          <cell r="D230" t="str">
            <v>F1B010009</v>
          </cell>
        </row>
        <row r="231">
          <cell r="D231" t="str">
            <v>F1B010001</v>
          </cell>
        </row>
        <row r="232">
          <cell r="D232" t="str">
            <v>F1B007042</v>
          </cell>
        </row>
        <row r="233">
          <cell r="D233" t="str">
            <v>F1B009013</v>
          </cell>
        </row>
        <row r="234">
          <cell r="D234" t="str">
            <v>F1B009078</v>
          </cell>
        </row>
        <row r="235">
          <cell r="D235" t="str">
            <v>F1B008033</v>
          </cell>
        </row>
        <row r="236">
          <cell r="D236" t="str">
            <v>F1B009042</v>
          </cell>
        </row>
        <row r="237">
          <cell r="D237" t="str">
            <v>F1B007078</v>
          </cell>
        </row>
        <row r="238">
          <cell r="D238" t="str">
            <v>F1B008021</v>
          </cell>
        </row>
        <row r="239">
          <cell r="D239" t="str">
            <v>F1B009069</v>
          </cell>
        </row>
        <row r="240">
          <cell r="D240" t="str">
            <v>F1B007059</v>
          </cell>
        </row>
        <row r="241">
          <cell r="D241" t="str">
            <v>F1B008085</v>
          </cell>
        </row>
        <row r="242">
          <cell r="D242" t="str">
            <v>F1B007025</v>
          </cell>
        </row>
        <row r="243">
          <cell r="D243" t="str">
            <v>F1B007044</v>
          </cell>
        </row>
        <row r="244">
          <cell r="D244" t="str">
            <v>F1B006028</v>
          </cell>
        </row>
        <row r="245">
          <cell r="D245" t="str">
            <v>F1B007050</v>
          </cell>
        </row>
        <row r="246">
          <cell r="D246" t="str">
            <v>F1B009081</v>
          </cell>
        </row>
        <row r="247">
          <cell r="D247" t="str">
            <v>F1B009066</v>
          </cell>
        </row>
        <row r="248">
          <cell r="D248" t="str">
            <v>F1B008059</v>
          </cell>
        </row>
        <row r="249">
          <cell r="D249" t="str">
            <v>F1B010021</v>
          </cell>
        </row>
        <row r="250">
          <cell r="D250" t="str">
            <v>F1B007062</v>
          </cell>
        </row>
        <row r="251">
          <cell r="D251" t="str">
            <v>F1B010027</v>
          </cell>
        </row>
        <row r="252">
          <cell r="D252" t="str">
            <v>F1B008010</v>
          </cell>
        </row>
        <row r="253">
          <cell r="D253" t="str">
            <v>F1B010025</v>
          </cell>
        </row>
        <row r="254">
          <cell r="D254" t="str">
            <v>F1B010087</v>
          </cell>
        </row>
        <row r="255">
          <cell r="D255" t="str">
            <v>F1B009008</v>
          </cell>
        </row>
        <row r="256">
          <cell r="D256" t="str">
            <v>F1B009036</v>
          </cell>
        </row>
        <row r="257">
          <cell r="D257" t="str">
            <v>F1B010056</v>
          </cell>
        </row>
        <row r="258">
          <cell r="D258" t="str">
            <v>F1B009070</v>
          </cell>
        </row>
        <row r="259">
          <cell r="D259" t="str">
            <v>F1B110079</v>
          </cell>
        </row>
        <row r="260">
          <cell r="D260" t="str">
            <v>F1B010019</v>
          </cell>
        </row>
        <row r="261">
          <cell r="D261" t="str">
            <v>F1B008035</v>
          </cell>
        </row>
        <row r="262">
          <cell r="D262" t="str">
            <v>F1B110020</v>
          </cell>
        </row>
        <row r="263">
          <cell r="D263" t="str">
            <v>F1B110014</v>
          </cell>
        </row>
        <row r="264">
          <cell r="D264" t="str">
            <v>F1B009006</v>
          </cell>
        </row>
        <row r="265">
          <cell r="D265" t="str">
            <v>F1B008047</v>
          </cell>
        </row>
        <row r="266">
          <cell r="D266" t="str">
            <v>F1B010077</v>
          </cell>
        </row>
        <row r="267">
          <cell r="D267" t="str">
            <v>F1B009067</v>
          </cell>
        </row>
        <row r="268">
          <cell r="D268" t="str">
            <v>F1B008076</v>
          </cell>
        </row>
        <row r="269">
          <cell r="D269" t="str">
            <v>F1B010002</v>
          </cell>
        </row>
        <row r="270">
          <cell r="D270" t="str">
            <v>F1B110048</v>
          </cell>
        </row>
        <row r="271">
          <cell r="D271" t="str">
            <v>F1B110021</v>
          </cell>
        </row>
        <row r="272">
          <cell r="D272" t="str">
            <v>F1B008063</v>
          </cell>
        </row>
        <row r="273">
          <cell r="D273" t="str">
            <v>F1B009055</v>
          </cell>
        </row>
        <row r="274">
          <cell r="D274" t="str">
            <v>F1B008028</v>
          </cell>
        </row>
        <row r="275">
          <cell r="D275" t="str">
            <v>F1B010007</v>
          </cell>
        </row>
        <row r="276">
          <cell r="D276" t="str">
            <v>F1B110009</v>
          </cell>
        </row>
        <row r="277">
          <cell r="D277" t="str">
            <v>F1B008054</v>
          </cell>
        </row>
        <row r="278">
          <cell r="D278" t="str">
            <v>F1B110055</v>
          </cell>
        </row>
        <row r="279">
          <cell r="D279" t="str">
            <v>F1B010080</v>
          </cell>
        </row>
        <row r="280">
          <cell r="D280" t="str">
            <v>F1B010011</v>
          </cell>
        </row>
        <row r="281">
          <cell r="D281" t="str">
            <v>F1B110002</v>
          </cell>
        </row>
        <row r="282">
          <cell r="D282" t="str">
            <v>F1B008027</v>
          </cell>
        </row>
        <row r="283">
          <cell r="D283" t="str">
            <v>F1B011036</v>
          </cell>
        </row>
        <row r="284">
          <cell r="D284" t="str">
            <v>F1B011058</v>
          </cell>
        </row>
        <row r="285">
          <cell r="D285" t="str">
            <v>F1B008055</v>
          </cell>
        </row>
        <row r="286">
          <cell r="D286" t="str">
            <v>F1B009019</v>
          </cell>
        </row>
        <row r="287">
          <cell r="D287" t="str">
            <v>F1B008013</v>
          </cell>
        </row>
        <row r="288">
          <cell r="D288" t="str">
            <v>F1B110005</v>
          </cell>
        </row>
        <row r="289">
          <cell r="D289" t="str">
            <v>F1B009018</v>
          </cell>
        </row>
        <row r="290">
          <cell r="D290" t="str">
            <v>F1B009087</v>
          </cell>
        </row>
        <row r="291">
          <cell r="D291" t="str">
            <v>F1B110005</v>
          </cell>
        </row>
        <row r="292">
          <cell r="D292" t="str">
            <v>F1B009019</v>
          </cell>
        </row>
        <row r="293">
          <cell r="D293" t="str">
            <v>F1B008026</v>
          </cell>
        </row>
        <row r="294">
          <cell r="D294" t="str">
            <v>F1B010016</v>
          </cell>
        </row>
        <row r="295">
          <cell r="D295" t="str">
            <v>F1B011039</v>
          </cell>
        </row>
        <row r="296">
          <cell r="D296" t="str">
            <v>F1B007011</v>
          </cell>
        </row>
        <row r="297">
          <cell r="D297" t="str">
            <v>F1B009040</v>
          </cell>
        </row>
        <row r="298">
          <cell r="D298" t="str">
            <v>F1B008005</v>
          </cell>
        </row>
        <row r="299">
          <cell r="D299" t="str">
            <v>F1B011034</v>
          </cell>
        </row>
        <row r="300">
          <cell r="D300" t="str">
            <v>F1B009086</v>
          </cell>
        </row>
        <row r="301">
          <cell r="D301" t="str">
            <v>F1B010036</v>
          </cell>
        </row>
        <row r="302">
          <cell r="D302" t="str">
            <v>F1B010026</v>
          </cell>
        </row>
        <row r="303">
          <cell r="D303" t="str">
            <v>F1B010010</v>
          </cell>
        </row>
        <row r="304">
          <cell r="D304" t="str">
            <v>F1B010040</v>
          </cell>
        </row>
        <row r="305">
          <cell r="D305" t="str">
            <v>F1B009053</v>
          </cell>
        </row>
        <row r="306">
          <cell r="D306" t="str">
            <v>F1B110066</v>
          </cell>
        </row>
        <row r="307">
          <cell r="D307" t="str">
            <v>F1B111070</v>
          </cell>
        </row>
        <row r="308">
          <cell r="D308" t="str">
            <v>F1B009057</v>
          </cell>
        </row>
        <row r="309">
          <cell r="D309" t="str">
            <v>F1B110003</v>
          </cell>
        </row>
        <row r="310">
          <cell r="D310" t="str">
            <v>F1B009021</v>
          </cell>
        </row>
        <row r="311">
          <cell r="D311" t="str">
            <v>F1B009050</v>
          </cell>
        </row>
        <row r="312">
          <cell r="D312" t="str">
            <v>F1B008061</v>
          </cell>
        </row>
        <row r="313">
          <cell r="D313" t="str">
            <v>F1B110070</v>
          </cell>
        </row>
        <row r="314">
          <cell r="D314" t="str">
            <v>F1B009039</v>
          </cell>
        </row>
        <row r="315">
          <cell r="D315" t="str">
            <v>F1B010005</v>
          </cell>
        </row>
        <row r="316">
          <cell r="D316" t="str">
            <v>F1B110026</v>
          </cell>
        </row>
        <row r="317">
          <cell r="D317" t="str">
            <v>F1B010051</v>
          </cell>
        </row>
        <row r="318">
          <cell r="D318" t="str">
            <v>F1B110038</v>
          </cell>
        </row>
        <row r="319">
          <cell r="D319" t="str">
            <v>F1B111054</v>
          </cell>
        </row>
        <row r="320">
          <cell r="D320" t="str">
            <v>F1B010072</v>
          </cell>
        </row>
        <row r="321">
          <cell r="D321" t="str">
            <v>F1B111080</v>
          </cell>
        </row>
        <row r="322">
          <cell r="D322" t="str">
            <v>F1B111005</v>
          </cell>
        </row>
        <row r="323">
          <cell r="D323" t="str">
            <v>F1B011050</v>
          </cell>
        </row>
        <row r="324">
          <cell r="D324" t="str">
            <v>F1B211094</v>
          </cell>
        </row>
        <row r="325">
          <cell r="D325" t="str">
            <v>F1B010032</v>
          </cell>
        </row>
        <row r="326">
          <cell r="D326" t="str">
            <v>F1B009090</v>
          </cell>
        </row>
        <row r="327">
          <cell r="D327" t="str">
            <v>F1B110041</v>
          </cell>
        </row>
        <row r="328">
          <cell r="D328" t="str">
            <v>F1B110015</v>
          </cell>
        </row>
        <row r="329">
          <cell r="D329" t="str">
            <v>F1B011063</v>
          </cell>
        </row>
        <row r="330">
          <cell r="D330" t="str">
            <v>F1B011047</v>
          </cell>
        </row>
        <row r="331">
          <cell r="D331" t="str">
            <v>F1B010075</v>
          </cell>
        </row>
        <row r="332">
          <cell r="D332" t="str">
            <v>F1B010066</v>
          </cell>
        </row>
        <row r="333">
          <cell r="D333" t="str">
            <v>F1B011038</v>
          </cell>
        </row>
        <row r="334">
          <cell r="D334" t="str">
            <v>F1B011084</v>
          </cell>
        </row>
        <row r="335">
          <cell r="D335" t="str">
            <v>F1B110072</v>
          </cell>
        </row>
        <row r="336">
          <cell r="D336" t="str">
            <v>F1B212041</v>
          </cell>
        </row>
        <row r="337">
          <cell r="D337" t="str">
            <v>F1B011037</v>
          </cell>
        </row>
        <row r="338">
          <cell r="D338" t="str">
            <v>F1B011046</v>
          </cell>
        </row>
        <row r="339">
          <cell r="D339" t="str">
            <v>F1B012042</v>
          </cell>
        </row>
        <row r="340">
          <cell r="D340" t="str">
            <v>F1B011078</v>
          </cell>
        </row>
        <row r="341">
          <cell r="D341" t="str">
            <v>F1B012057</v>
          </cell>
        </row>
        <row r="342">
          <cell r="D342" t="str">
            <v>F1B010038</v>
          </cell>
        </row>
        <row r="343">
          <cell r="D343" t="str">
            <v>F1B012070</v>
          </cell>
        </row>
        <row r="344">
          <cell r="D344" t="str">
            <v>F1B009084</v>
          </cell>
        </row>
        <row r="345">
          <cell r="D345" t="str">
            <v>F1B010022</v>
          </cell>
        </row>
        <row r="346">
          <cell r="D346" t="str">
            <v>F1B011087</v>
          </cell>
        </row>
        <row r="347">
          <cell r="D347" t="str">
            <v>F1B009014</v>
          </cell>
        </row>
        <row r="348">
          <cell r="D348" t="str">
            <v>F1B011072</v>
          </cell>
        </row>
        <row r="349">
          <cell r="D349" t="str">
            <v>F1B012012</v>
          </cell>
        </row>
        <row r="350">
          <cell r="D350" t="str">
            <v>F1B011070</v>
          </cell>
        </row>
        <row r="351">
          <cell r="D351" t="str">
            <v>F1B110030</v>
          </cell>
        </row>
        <row r="352">
          <cell r="D352" t="str">
            <v>F1B010058</v>
          </cell>
        </row>
        <row r="353">
          <cell r="D353" t="str">
            <v>F1B009010</v>
          </cell>
        </row>
        <row r="354">
          <cell r="D354" t="str">
            <v>F1B111089</v>
          </cell>
        </row>
        <row r="355">
          <cell r="D355" t="str">
            <v>F1B211065</v>
          </cell>
        </row>
        <row r="356">
          <cell r="D356" t="str">
            <v>F1B010046</v>
          </cell>
        </row>
        <row r="357">
          <cell r="D357" t="str">
            <v>F1B011096</v>
          </cell>
        </row>
        <row r="358">
          <cell r="D358" t="str">
            <v>F1B110042</v>
          </cell>
        </row>
        <row r="359">
          <cell r="D359" t="str">
            <v>F1B011079</v>
          </cell>
        </row>
        <row r="360">
          <cell r="D360" t="str">
            <v>F1B110025</v>
          </cell>
        </row>
        <row r="361">
          <cell r="D361" t="str">
            <v>F1B011055</v>
          </cell>
        </row>
        <row r="362">
          <cell r="D362" t="str">
            <v>F1B009065</v>
          </cell>
        </row>
        <row r="363">
          <cell r="D363" t="str">
            <v>F1B110067</v>
          </cell>
        </row>
        <row r="364">
          <cell r="D364" t="str">
            <v>F1B011064</v>
          </cell>
        </row>
        <row r="365">
          <cell r="D365" t="str">
            <v>F1B110059</v>
          </cell>
        </row>
        <row r="366">
          <cell r="D366" t="str">
            <v>F1B111017</v>
          </cell>
        </row>
        <row r="367">
          <cell r="D367" t="str">
            <v>F1B011033</v>
          </cell>
        </row>
        <row r="368">
          <cell r="D368" t="str">
            <v>F1B011016</v>
          </cell>
        </row>
        <row r="369">
          <cell r="D369" t="str">
            <v>F1B012058</v>
          </cell>
        </row>
        <row r="370">
          <cell r="D370" t="str">
            <v>F1B111072</v>
          </cell>
        </row>
        <row r="371">
          <cell r="D371" t="str">
            <v>F1B009024</v>
          </cell>
        </row>
        <row r="372">
          <cell r="D372" t="str">
            <v>F1B009023</v>
          </cell>
        </row>
        <row r="373">
          <cell r="D373" t="str">
            <v>F1B009003</v>
          </cell>
        </row>
        <row r="374">
          <cell r="D374" t="str">
            <v>F1B009020</v>
          </cell>
        </row>
        <row r="375">
          <cell r="D375" t="str">
            <v>F1B011052</v>
          </cell>
        </row>
        <row r="376">
          <cell r="D376" t="str">
            <v>F1B111014</v>
          </cell>
        </row>
        <row r="377">
          <cell r="D377" t="str">
            <v>F1B010067</v>
          </cell>
        </row>
        <row r="378">
          <cell r="D378" t="str">
            <v>F1B110001</v>
          </cell>
        </row>
        <row r="379">
          <cell r="D379" t="str">
            <v>F1B110042</v>
          </cell>
        </row>
        <row r="380">
          <cell r="D380" t="str">
            <v>F1B110049</v>
          </cell>
        </row>
        <row r="381">
          <cell r="D381" t="str">
            <v>F1B012096</v>
          </cell>
        </row>
        <row r="382">
          <cell r="D382" t="str">
            <v>F1B110064</v>
          </cell>
        </row>
        <row r="383">
          <cell r="D383" t="str">
            <v>F1B111011</v>
          </cell>
        </row>
        <row r="384">
          <cell r="D384" t="str">
            <v>F1B012049</v>
          </cell>
        </row>
        <row r="385">
          <cell r="D385" t="str">
            <v>F1B011023</v>
          </cell>
        </row>
        <row r="386">
          <cell r="D386" t="str">
            <v>F1B111029</v>
          </cell>
        </row>
        <row r="387">
          <cell r="D387" t="str">
            <v>F1B012022</v>
          </cell>
        </row>
        <row r="388">
          <cell r="D388" t="str">
            <v>F1B012074</v>
          </cell>
        </row>
        <row r="389">
          <cell r="D389" t="str">
            <v>F1B110029</v>
          </cell>
        </row>
        <row r="390">
          <cell r="D390" t="str">
            <v>F1B111062</v>
          </cell>
        </row>
        <row r="391">
          <cell r="D391" t="str">
            <v>F1B110040</v>
          </cell>
        </row>
        <row r="392">
          <cell r="D392" t="str">
            <v>F1B012039</v>
          </cell>
        </row>
        <row r="393">
          <cell r="D393" t="str">
            <v>F1B010068</v>
          </cell>
        </row>
        <row r="394">
          <cell r="D394" t="str">
            <v>F1B012013</v>
          </cell>
        </row>
        <row r="395">
          <cell r="D395" t="str">
            <v>F1B010024</v>
          </cell>
        </row>
        <row r="396">
          <cell r="D396" t="str">
            <v>F1B110063</v>
          </cell>
        </row>
        <row r="397">
          <cell r="D397" t="str">
            <v>F1B112015</v>
          </cell>
        </row>
        <row r="398">
          <cell r="D398" t="str">
            <v>F1B111022</v>
          </cell>
        </row>
        <row r="399">
          <cell r="D399" t="str">
            <v>F1B211082</v>
          </cell>
        </row>
        <row r="400">
          <cell r="D400" t="str">
            <v>F1B010092</v>
          </cell>
        </row>
        <row r="401">
          <cell r="D401" t="str">
            <v>F1B011080</v>
          </cell>
        </row>
        <row r="402">
          <cell r="D402" t="str">
            <v>F1B011074</v>
          </cell>
        </row>
        <row r="403">
          <cell r="D403" t="str">
            <v>F1B012072</v>
          </cell>
        </row>
        <row r="404">
          <cell r="D404" t="str">
            <v>F1B111083</v>
          </cell>
        </row>
        <row r="405">
          <cell r="D405" t="str">
            <v>F1B012075</v>
          </cell>
        </row>
        <row r="406">
          <cell r="D406" t="str">
            <v>F1B010006</v>
          </cell>
        </row>
        <row r="407">
          <cell r="D407" t="str">
            <v>F1B010074</v>
          </cell>
        </row>
        <row r="408">
          <cell r="D408" t="str">
            <v>F1B111024</v>
          </cell>
        </row>
        <row r="409">
          <cell r="D409" t="str">
            <v>F1B111056</v>
          </cell>
        </row>
        <row r="410">
          <cell r="D410" t="str">
            <v>F1B111043</v>
          </cell>
        </row>
        <row r="411">
          <cell r="D411" t="str">
            <v>F1B012087</v>
          </cell>
        </row>
        <row r="412">
          <cell r="D412" t="str">
            <v>F1B011009</v>
          </cell>
        </row>
        <row r="413">
          <cell r="D413" t="str">
            <v>F1B110077</v>
          </cell>
        </row>
        <row r="414">
          <cell r="D414" t="str">
            <v>F1B013028</v>
          </cell>
        </row>
        <row r="415">
          <cell r="D415" t="str">
            <v>F1B110034</v>
          </cell>
        </row>
        <row r="416">
          <cell r="D416" t="str">
            <v>F1B010071</v>
          </cell>
        </row>
        <row r="417">
          <cell r="D417" t="str">
            <v>F1B110036</v>
          </cell>
        </row>
        <row r="418">
          <cell r="D418" t="str">
            <v>F1B110073</v>
          </cell>
        </row>
        <row r="419">
          <cell r="D419" t="str">
            <v>F1B110034</v>
          </cell>
        </row>
        <row r="420">
          <cell r="D420" t="str">
            <v>F1B111066</v>
          </cell>
        </row>
        <row r="421">
          <cell r="D421" t="str">
            <v>F1B012019</v>
          </cell>
        </row>
        <row r="422">
          <cell r="D422" t="str">
            <v>F1B011011</v>
          </cell>
        </row>
        <row r="423">
          <cell r="D423" t="str">
            <v>F1B111031</v>
          </cell>
        </row>
        <row r="424">
          <cell r="D424" t="str">
            <v>F1B012077</v>
          </cell>
        </row>
        <row r="425">
          <cell r="D425" t="str">
            <v>F1B111012</v>
          </cell>
        </row>
        <row r="426">
          <cell r="D426" t="str">
            <v>F1B112005</v>
          </cell>
        </row>
        <row r="427">
          <cell r="D427" t="str">
            <v>F1B010081</v>
          </cell>
        </row>
        <row r="428">
          <cell r="D428" t="str">
            <v>F1B011092</v>
          </cell>
        </row>
        <row r="429">
          <cell r="D429" t="str">
            <v>F1B110078</v>
          </cell>
        </row>
        <row r="430">
          <cell r="D430" t="str">
            <v>F1B013088</v>
          </cell>
        </row>
        <row r="431">
          <cell r="D431" t="str">
            <v>F1B011025</v>
          </cell>
        </row>
        <row r="432">
          <cell r="D432" t="str">
            <v>F1B011097</v>
          </cell>
        </row>
        <row r="433">
          <cell r="D433" t="str">
            <v>F1B111008</v>
          </cell>
        </row>
        <row r="434">
          <cell r="D434" t="str">
            <v>F1B111025</v>
          </cell>
        </row>
        <row r="435">
          <cell r="D435" t="str">
            <v>F1B111026</v>
          </cell>
        </row>
        <row r="436">
          <cell r="D436" t="str">
            <v>F1B112001</v>
          </cell>
        </row>
        <row r="437">
          <cell r="D437" t="str">
            <v>F1B111087</v>
          </cell>
        </row>
        <row r="438">
          <cell r="D438" t="str">
            <v>F1B111040</v>
          </cell>
        </row>
        <row r="439">
          <cell r="D439" t="str">
            <v>F1B010013</v>
          </cell>
        </row>
        <row r="440">
          <cell r="D440" t="str">
            <v>F1B112037</v>
          </cell>
        </row>
        <row r="441">
          <cell r="D441" t="str">
            <v>F1B010062</v>
          </cell>
        </row>
        <row r="442">
          <cell r="D442" t="str">
            <v>F1B010003</v>
          </cell>
        </row>
        <row r="443">
          <cell r="D443" t="str">
            <v>F1B112030</v>
          </cell>
        </row>
        <row r="444">
          <cell r="D444" t="str">
            <v>F1B212040</v>
          </cell>
        </row>
        <row r="445">
          <cell r="D445" t="str">
            <v>F1B011091</v>
          </cell>
        </row>
        <row r="446">
          <cell r="D446" t="str">
            <v>F1B111081</v>
          </cell>
        </row>
        <row r="447">
          <cell r="D447" t="str">
            <v>F1B110044</v>
          </cell>
        </row>
        <row r="448">
          <cell r="D448" t="str">
            <v>F1B010055</v>
          </cell>
        </row>
        <row r="449">
          <cell r="D449" t="str">
            <v>F1B011018</v>
          </cell>
        </row>
        <row r="450">
          <cell r="D450" t="str">
            <v>F1B010008</v>
          </cell>
        </row>
        <row r="451">
          <cell r="D451" t="str">
            <v>F1B010057</v>
          </cell>
        </row>
        <row r="452">
          <cell r="D452" t="str">
            <v>F1B010018</v>
          </cell>
        </row>
        <row r="453">
          <cell r="D453" t="str">
            <v>F1B009043</v>
          </cell>
        </row>
        <row r="454">
          <cell r="D454" t="str">
            <v>F1B111015</v>
          </cell>
        </row>
        <row r="455">
          <cell r="D455" t="str">
            <v>F1B111019</v>
          </cell>
        </row>
        <row r="456">
          <cell r="D456" t="str">
            <v>F1B012064</v>
          </cell>
        </row>
        <row r="457">
          <cell r="D457" t="str">
            <v>F1B112003</v>
          </cell>
        </row>
        <row r="458">
          <cell r="D458" t="str">
            <v>F1B013043</v>
          </cell>
        </row>
        <row r="459">
          <cell r="D459" t="str">
            <v>F1B010034</v>
          </cell>
        </row>
        <row r="460">
          <cell r="D460" t="str">
            <v>F1B013055</v>
          </cell>
        </row>
        <row r="461">
          <cell r="D461" t="str">
            <v>F1B013035</v>
          </cell>
        </row>
        <row r="462">
          <cell r="D462" t="str">
            <v>F1B010035</v>
          </cell>
        </row>
        <row r="463">
          <cell r="D463" t="str">
            <v>F1B013005</v>
          </cell>
        </row>
        <row r="464">
          <cell r="D464" t="str">
            <v>F1B111004</v>
          </cell>
        </row>
        <row r="465">
          <cell r="D465" t="str">
            <v>F1B013067</v>
          </cell>
        </row>
        <row r="466">
          <cell r="D466" t="str">
            <v>F1B110028</v>
          </cell>
        </row>
        <row r="467">
          <cell r="D467" t="str">
            <v>F1B110057</v>
          </cell>
        </row>
        <row r="468">
          <cell r="D468" t="str">
            <v>F1B013027</v>
          </cell>
        </row>
        <row r="469">
          <cell r="D469" t="str">
            <v>F1B013096</v>
          </cell>
        </row>
        <row r="470">
          <cell r="D470" t="str">
            <v>F1B110062</v>
          </cell>
        </row>
        <row r="471">
          <cell r="D471" t="str">
            <v>F1B110071</v>
          </cell>
        </row>
        <row r="472">
          <cell r="D472" t="str">
            <v>F1B010042</v>
          </cell>
        </row>
        <row r="473">
          <cell r="D473" t="str">
            <v>F1B013038</v>
          </cell>
        </row>
        <row r="474">
          <cell r="D474" t="str">
            <v>F1B110016</v>
          </cell>
        </row>
        <row r="475">
          <cell r="D475" t="str">
            <v>F1B110033</v>
          </cell>
        </row>
        <row r="476">
          <cell r="D476" t="str">
            <v>F1B010052</v>
          </cell>
        </row>
        <row r="477">
          <cell r="D477" t="str">
            <v>F1B110056</v>
          </cell>
        </row>
        <row r="478">
          <cell r="D478" t="str">
            <v>F1B110053</v>
          </cell>
        </row>
        <row r="479">
          <cell r="D479" t="str">
            <v>F1B013040</v>
          </cell>
        </row>
        <row r="480">
          <cell r="D480" t="str">
            <v>F1B009059</v>
          </cell>
        </row>
        <row r="481">
          <cell r="D481" t="str">
            <v>F1B013066</v>
          </cell>
        </row>
        <row r="482">
          <cell r="D482" t="str">
            <v>F1B111039</v>
          </cell>
        </row>
        <row r="483">
          <cell r="D483" t="str">
            <v>F1B013089</v>
          </cell>
        </row>
        <row r="484">
          <cell r="D484" t="str">
            <v>F1B013074</v>
          </cell>
        </row>
        <row r="485">
          <cell r="D485" t="str">
            <v>F1B013041</v>
          </cell>
        </row>
        <row r="486">
          <cell r="D486" t="str">
            <v>F1B012001</v>
          </cell>
        </row>
        <row r="487">
          <cell r="D487" t="str">
            <v>F1B011035</v>
          </cell>
        </row>
        <row r="488">
          <cell r="D488" t="str">
            <v>F1B013051</v>
          </cell>
        </row>
        <row r="489">
          <cell r="D489" t="str">
            <v>F1B013082</v>
          </cell>
        </row>
        <row r="490">
          <cell r="D490" t="str">
            <v>F1B011075</v>
          </cell>
        </row>
        <row r="491">
          <cell r="D491" t="str">
            <v>F1B011095</v>
          </cell>
        </row>
        <row r="492">
          <cell r="D492" t="str">
            <v>F1B113006</v>
          </cell>
        </row>
        <row r="493">
          <cell r="D493" t="str">
            <v>F1B111049</v>
          </cell>
        </row>
        <row r="494">
          <cell r="D494" t="str">
            <v>F1B013084</v>
          </cell>
        </row>
        <row r="495">
          <cell r="D495" t="str">
            <v>F1B013003</v>
          </cell>
        </row>
        <row r="496">
          <cell r="D496" t="str">
            <v>F1B012097</v>
          </cell>
        </row>
        <row r="497">
          <cell r="D497" t="str">
            <v>F1B012045</v>
          </cell>
        </row>
        <row r="498">
          <cell r="D498" t="str">
            <v>F1B010078</v>
          </cell>
        </row>
        <row r="499">
          <cell r="D499" t="str">
            <v>F1B013059</v>
          </cell>
        </row>
        <row r="500">
          <cell r="D500" t="str">
            <v>F1B113033</v>
          </cell>
        </row>
        <row r="501">
          <cell r="D501" t="str">
            <v>F1B013086</v>
          </cell>
        </row>
        <row r="502">
          <cell r="D502" t="str">
            <v>F1B111034</v>
          </cell>
        </row>
        <row r="503">
          <cell r="D503" t="str">
            <v>F1B011077</v>
          </cell>
        </row>
        <row r="504">
          <cell r="D504" t="str">
            <v>F1B011067</v>
          </cell>
        </row>
        <row r="505">
          <cell r="D505" t="str">
            <v>F1B111053</v>
          </cell>
        </row>
        <row r="506">
          <cell r="D506" t="str">
            <v>F1B110068</v>
          </cell>
        </row>
        <row r="507">
          <cell r="D507" t="str">
            <v>F1B111002</v>
          </cell>
        </row>
        <row r="508">
          <cell r="D508" t="str">
            <v>F1B111079</v>
          </cell>
        </row>
        <row r="509">
          <cell r="D509" t="str">
            <v>F1B013087</v>
          </cell>
        </row>
        <row r="510">
          <cell r="D510" t="str">
            <v>F1B012011</v>
          </cell>
        </row>
        <row r="511">
          <cell r="D511" t="str">
            <v>F1B011012</v>
          </cell>
        </row>
        <row r="512">
          <cell r="D512" t="str">
            <v>F1B111051</v>
          </cell>
        </row>
        <row r="513">
          <cell r="D513" t="str">
            <v>F1B110076</v>
          </cell>
        </row>
        <row r="514">
          <cell r="D514" t="str">
            <v>F1B111035</v>
          </cell>
        </row>
        <row r="515">
          <cell r="D515" t="str">
            <v>F1B011013</v>
          </cell>
        </row>
        <row r="516">
          <cell r="D516" t="str">
            <v>F1B013063</v>
          </cell>
        </row>
        <row r="517">
          <cell r="D517" t="str">
            <v>F1B212066</v>
          </cell>
        </row>
        <row r="518">
          <cell r="D518" t="str">
            <v>F1B110018</v>
          </cell>
        </row>
        <row r="519">
          <cell r="D519" t="str">
            <v>F1B011017</v>
          </cell>
        </row>
        <row r="520">
          <cell r="D520" t="str">
            <v>F1B111045</v>
          </cell>
        </row>
        <row r="521">
          <cell r="D521" t="str">
            <v>F1B111007</v>
          </cell>
        </row>
        <row r="522">
          <cell r="D522" t="str">
            <v>F1B112024</v>
          </cell>
        </row>
        <row r="523">
          <cell r="D523" t="str">
            <v>F1B111047</v>
          </cell>
        </row>
        <row r="524">
          <cell r="D524" t="str">
            <v>F1B012047</v>
          </cell>
        </row>
        <row r="525">
          <cell r="D525" t="str">
            <v>F1B112026</v>
          </cell>
        </row>
        <row r="526">
          <cell r="D526" t="str">
            <v>F1B111088</v>
          </cell>
        </row>
        <row r="527">
          <cell r="D527" t="str">
            <v>F1B013091</v>
          </cell>
        </row>
        <row r="528">
          <cell r="D528" t="str">
            <v>F1B111006</v>
          </cell>
        </row>
        <row r="529">
          <cell r="D529" t="str">
            <v>F1B014103</v>
          </cell>
        </row>
        <row r="530">
          <cell r="D530" t="str">
            <v>F1B014085</v>
          </cell>
        </row>
        <row r="531">
          <cell r="D531" t="str">
            <v>F1B014038</v>
          </cell>
        </row>
        <row r="532">
          <cell r="D532" t="str">
            <v>F1B211083</v>
          </cell>
        </row>
        <row r="533">
          <cell r="D533" t="str">
            <v>F1B113002</v>
          </cell>
        </row>
        <row r="534">
          <cell r="D534" t="str">
            <v>F1B013076</v>
          </cell>
        </row>
        <row r="535">
          <cell r="D535" t="str">
            <v>F1B112038</v>
          </cell>
        </row>
        <row r="536">
          <cell r="D536" t="str">
            <v>F1B012082</v>
          </cell>
        </row>
        <row r="537">
          <cell r="D537" t="str">
            <v>F1B212084</v>
          </cell>
        </row>
        <row r="538">
          <cell r="D538" t="str">
            <v>F1B112025</v>
          </cell>
        </row>
        <row r="539">
          <cell r="D539" t="str">
            <v>F1B112036</v>
          </cell>
        </row>
        <row r="540">
          <cell r="D540" t="str">
            <v>F1B013012</v>
          </cell>
        </row>
        <row r="541">
          <cell r="D541" t="str">
            <v>F1B013037</v>
          </cell>
        </row>
        <row r="542">
          <cell r="D542" t="str">
            <v>F1B011071</v>
          </cell>
        </row>
        <row r="543">
          <cell r="D543" t="str">
            <v>F1B011085</v>
          </cell>
        </row>
        <row r="544">
          <cell r="D544" t="str">
            <v>F1B011090</v>
          </cell>
        </row>
        <row r="545">
          <cell r="D545" t="str">
            <v>F1B113001</v>
          </cell>
        </row>
        <row r="546">
          <cell r="D546" t="str">
            <v>F1B013004</v>
          </cell>
        </row>
        <row r="547">
          <cell r="D547" t="str">
            <v>F1B011042</v>
          </cell>
        </row>
        <row r="548">
          <cell r="D548" t="str">
            <v>F1B012037</v>
          </cell>
        </row>
        <row r="549">
          <cell r="D549" t="str">
            <v>F1B011027</v>
          </cell>
        </row>
        <row r="550">
          <cell r="D550" t="str">
            <v>F1B013070</v>
          </cell>
        </row>
        <row r="551">
          <cell r="D551" t="str">
            <v>F1B014013</v>
          </cell>
        </row>
        <row r="552">
          <cell r="D552" t="str">
            <v>F1B112031</v>
          </cell>
        </row>
        <row r="553">
          <cell r="D553" t="str">
            <v>F1B011048</v>
          </cell>
        </row>
        <row r="554">
          <cell r="D554" t="str">
            <v>F1B114030</v>
          </cell>
        </row>
        <row r="555">
          <cell r="D555" t="str">
            <v>F1B012076</v>
          </cell>
        </row>
        <row r="556">
          <cell r="D556" t="str">
            <v>F1B212008</v>
          </cell>
        </row>
        <row r="557">
          <cell r="D557" t="str">
            <v>F1B212038</v>
          </cell>
        </row>
        <row r="558">
          <cell r="D558" t="str">
            <v>F1B013042</v>
          </cell>
        </row>
        <row r="559">
          <cell r="D559" t="str">
            <v>F1B014063</v>
          </cell>
        </row>
        <row r="560">
          <cell r="D560" t="str">
            <v>F1B211021</v>
          </cell>
        </row>
        <row r="561">
          <cell r="D561" t="str">
            <v>F1B114008</v>
          </cell>
        </row>
        <row r="562">
          <cell r="D562" t="str">
            <v>F1B013036</v>
          </cell>
        </row>
        <row r="563">
          <cell r="D563" t="str">
            <v>F1B111063</v>
          </cell>
        </row>
        <row r="564">
          <cell r="D564" t="str">
            <v>F1B112048</v>
          </cell>
        </row>
        <row r="565">
          <cell r="D565" t="str">
            <v>F1B211024</v>
          </cell>
        </row>
        <row r="566">
          <cell r="D566" t="str">
            <v>F1B112016</v>
          </cell>
        </row>
        <row r="567">
          <cell r="D567" t="str">
            <v>F1B111021</v>
          </cell>
        </row>
        <row r="568">
          <cell r="D568" t="str">
            <v>F1B112011</v>
          </cell>
        </row>
        <row r="569">
          <cell r="D569" t="str">
            <v>F1B011043</v>
          </cell>
        </row>
        <row r="570">
          <cell r="D570" t="str">
            <v>F1B012046</v>
          </cell>
        </row>
        <row r="571">
          <cell r="D571" t="str">
            <v>F1B011088</v>
          </cell>
        </row>
        <row r="572">
          <cell r="D572" t="str">
            <v>F1B011051</v>
          </cell>
        </row>
        <row r="573">
          <cell r="D573" t="str">
            <v>F1B013001</v>
          </cell>
        </row>
        <row r="574">
          <cell r="D574" t="str">
            <v>F1B114018</v>
          </cell>
        </row>
        <row r="575">
          <cell r="D575" t="str">
            <v>F1B014068</v>
          </cell>
        </row>
        <row r="576">
          <cell r="D576" t="str">
            <v>F1B014078</v>
          </cell>
        </row>
        <row r="577">
          <cell r="D577" t="str">
            <v>F1B111033</v>
          </cell>
        </row>
        <row r="578">
          <cell r="D578" t="str">
            <v>F1B012007</v>
          </cell>
        </row>
        <row r="579">
          <cell r="D579" t="str">
            <v>F1B212053</v>
          </cell>
        </row>
        <row r="580">
          <cell r="D580" t="str">
            <v>F1B013071</v>
          </cell>
        </row>
        <row r="581">
          <cell r="D581" t="str">
            <v>F1B013054</v>
          </cell>
        </row>
        <row r="582">
          <cell r="D582" t="str">
            <v>F1B111077</v>
          </cell>
        </row>
        <row r="583">
          <cell r="D583" t="str">
            <v>F1B111041</v>
          </cell>
        </row>
        <row r="584">
          <cell r="D584" t="str">
            <v>F1B014064</v>
          </cell>
        </row>
        <row r="585">
          <cell r="D585" t="str">
            <v>F1B111059</v>
          </cell>
        </row>
        <row r="586">
          <cell r="D586" t="str">
            <v>F1B014104</v>
          </cell>
        </row>
        <row r="587">
          <cell r="D587" t="str">
            <v>F1B013080</v>
          </cell>
        </row>
        <row r="588">
          <cell r="D588" t="str">
            <v>F1B011069</v>
          </cell>
        </row>
        <row r="589">
          <cell r="D589" t="str">
            <v>F1B014106</v>
          </cell>
        </row>
        <row r="590">
          <cell r="D590" t="str">
            <v>F1B014045</v>
          </cell>
        </row>
        <row r="591">
          <cell r="D591" t="str">
            <v>F1B011066</v>
          </cell>
        </row>
        <row r="592">
          <cell r="D592" t="str">
            <v>F1B111027</v>
          </cell>
        </row>
        <row r="593">
          <cell r="D593" t="str">
            <v>F1B111030</v>
          </cell>
        </row>
        <row r="594">
          <cell r="D594" t="str">
            <v>F1B112004</v>
          </cell>
        </row>
        <row r="595">
          <cell r="D595" t="str">
            <v>F1B114025</v>
          </cell>
        </row>
        <row r="596">
          <cell r="D596" t="str">
            <v>F1B014100</v>
          </cell>
        </row>
        <row r="597">
          <cell r="D597" t="str">
            <v>F1B011068</v>
          </cell>
        </row>
        <row r="598">
          <cell r="D598" t="str">
            <v>F1B114020</v>
          </cell>
        </row>
        <row r="599">
          <cell r="D599" t="str">
            <v>F1B014091</v>
          </cell>
        </row>
        <row r="600">
          <cell r="D600" t="str">
            <v>F1B014059</v>
          </cell>
        </row>
        <row r="601">
          <cell r="D601" t="str">
            <v>F1B012062</v>
          </cell>
        </row>
        <row r="602">
          <cell r="D602" t="str">
            <v>F1B014082</v>
          </cell>
        </row>
        <row r="603">
          <cell r="D603" t="str">
            <v>F1B013090</v>
          </cell>
        </row>
        <row r="604">
          <cell r="D604" t="str">
            <v>F1B114014</v>
          </cell>
        </row>
        <row r="605">
          <cell r="D605" t="str">
            <v>F1B014050</v>
          </cell>
        </row>
        <row r="606">
          <cell r="D606" t="str">
            <v>F1B014055</v>
          </cell>
        </row>
        <row r="607">
          <cell r="D607" t="str">
            <v>F1B014076</v>
          </cell>
        </row>
        <row r="608">
          <cell r="D608" t="str">
            <v>F1B014019</v>
          </cell>
        </row>
        <row r="609">
          <cell r="D609" t="str">
            <v>F1B014034</v>
          </cell>
        </row>
        <row r="610">
          <cell r="D610" t="str">
            <v>F1B014023</v>
          </cell>
        </row>
        <row r="611">
          <cell r="D611" t="str">
            <v>F1B014072</v>
          </cell>
        </row>
        <row r="612">
          <cell r="D612" t="str">
            <v>F1B012024</v>
          </cell>
        </row>
        <row r="613">
          <cell r="D613" t="str">
            <v>F1B013075</v>
          </cell>
        </row>
        <row r="614">
          <cell r="D614" t="str">
            <v>F1B014098</v>
          </cell>
        </row>
        <row r="615">
          <cell r="D615" t="str">
            <v>F1B012025</v>
          </cell>
        </row>
        <row r="616">
          <cell r="D616" t="str">
            <v>F1B013048</v>
          </cell>
        </row>
        <row r="617">
          <cell r="D617" t="str">
            <v>F1B114003</v>
          </cell>
        </row>
        <row r="618">
          <cell r="D618" t="str">
            <v>F1B112027</v>
          </cell>
        </row>
        <row r="619">
          <cell r="D619" t="str">
            <v>F1B015021</v>
          </cell>
        </row>
        <row r="620">
          <cell r="D620" t="str">
            <v>F1B014044</v>
          </cell>
        </row>
        <row r="621">
          <cell r="D621" t="str">
            <v>F1B012031</v>
          </cell>
        </row>
        <row r="622">
          <cell r="D622" t="str">
            <v>F1B012067</v>
          </cell>
        </row>
        <row r="623">
          <cell r="D623" t="str">
            <v>F1B014003</v>
          </cell>
        </row>
        <row r="624">
          <cell r="D624" t="str">
            <v>F1B111032</v>
          </cell>
        </row>
        <row r="625">
          <cell r="D625" t="str">
            <v>F1B012014</v>
          </cell>
        </row>
        <row r="626">
          <cell r="D626" t="str">
            <v>F1B013045</v>
          </cell>
        </row>
        <row r="627">
          <cell r="D627" t="str">
            <v>F1B012006</v>
          </cell>
        </row>
        <row r="628">
          <cell r="D628" t="str">
            <v>F1B111036</v>
          </cell>
        </row>
        <row r="629">
          <cell r="D629" t="str">
            <v>F1B212027</v>
          </cell>
        </row>
        <row r="630">
          <cell r="D630" t="str">
            <v>F1B013077</v>
          </cell>
        </row>
        <row r="631">
          <cell r="D631" t="str">
            <v>F1B013057</v>
          </cell>
        </row>
        <row r="632">
          <cell r="D632" t="str">
            <v>F1B113034</v>
          </cell>
        </row>
        <row r="633">
          <cell r="D633" t="str">
            <v>F1B012079</v>
          </cell>
        </row>
        <row r="634">
          <cell r="D634" t="str">
            <v>F1B014011</v>
          </cell>
        </row>
        <row r="635">
          <cell r="D635" t="str">
            <v>F1B015044</v>
          </cell>
        </row>
        <row r="636">
          <cell r="D636" t="str">
            <v>F1B015017</v>
          </cell>
        </row>
        <row r="637">
          <cell r="D637" t="str">
            <v>F1B015053</v>
          </cell>
        </row>
        <row r="638">
          <cell r="D638" t="str">
            <v>F1B113016</v>
          </cell>
        </row>
        <row r="639">
          <cell r="D639" t="str">
            <v>F1B113026</v>
          </cell>
        </row>
        <row r="640">
          <cell r="D640" t="str">
            <v>F1B013021</v>
          </cell>
        </row>
        <row r="641">
          <cell r="D641" t="str">
            <v>F1B014005</v>
          </cell>
        </row>
        <row r="642">
          <cell r="D642" t="str">
            <v>F1B013064</v>
          </cell>
        </row>
        <row r="643">
          <cell r="D643" t="str">
            <v>F1B013061</v>
          </cell>
        </row>
        <row r="644">
          <cell r="D644" t="str">
            <v>F1B015086</v>
          </cell>
        </row>
        <row r="645">
          <cell r="D645" t="str">
            <v>F1B015003</v>
          </cell>
        </row>
        <row r="646">
          <cell r="D646" t="str">
            <v>F1B015063</v>
          </cell>
        </row>
        <row r="647">
          <cell r="D647" t="str">
            <v>F1B015075</v>
          </cell>
        </row>
        <row r="648">
          <cell r="D648" t="str">
            <v>F1B015074</v>
          </cell>
        </row>
        <row r="649">
          <cell r="D649" t="str">
            <v>F1B015084</v>
          </cell>
        </row>
        <row r="650">
          <cell r="D650" t="str">
            <v>F1B014065</v>
          </cell>
        </row>
        <row r="651">
          <cell r="D651" t="str">
            <v>F1B015073</v>
          </cell>
        </row>
        <row r="652">
          <cell r="D652" t="str">
            <v>F1B015078</v>
          </cell>
        </row>
        <row r="653">
          <cell r="D653" t="str">
            <v>F1B012020</v>
          </cell>
        </row>
        <row r="654">
          <cell r="D654" t="str">
            <v>F1B015036</v>
          </cell>
        </row>
        <row r="655">
          <cell r="D655" t="str">
            <v>F1B113031</v>
          </cell>
        </row>
        <row r="656">
          <cell r="D656" t="str">
            <v>F1B112042</v>
          </cell>
        </row>
        <row r="657">
          <cell r="D657" t="str">
            <v>F1B014020</v>
          </cell>
        </row>
        <row r="658">
          <cell r="D658" t="str">
            <v>F1B014053</v>
          </cell>
        </row>
        <row r="659">
          <cell r="D659" t="str">
            <v>F1B014026</v>
          </cell>
        </row>
        <row r="660">
          <cell r="D660" t="str">
            <v>F1B012017</v>
          </cell>
        </row>
        <row r="661">
          <cell r="D661" t="str">
            <v>F1B114027</v>
          </cell>
        </row>
        <row r="662">
          <cell r="D662" t="str">
            <v>F1B113030</v>
          </cell>
        </row>
        <row r="663">
          <cell r="D663" t="str">
            <v>F1B014030</v>
          </cell>
        </row>
        <row r="664">
          <cell r="D664" t="str">
            <v>F1B114006</v>
          </cell>
        </row>
        <row r="665">
          <cell r="D665" t="str">
            <v>F1B014031</v>
          </cell>
        </row>
        <row r="666">
          <cell r="D666" t="str">
            <v>F1B013015</v>
          </cell>
        </row>
        <row r="667">
          <cell r="D667" t="str">
            <v>F1B015032</v>
          </cell>
        </row>
        <row r="668">
          <cell r="D668" t="str">
            <v>F1B110045</v>
          </cell>
        </row>
        <row r="669">
          <cell r="D669" t="str">
            <v>F1B012055</v>
          </cell>
        </row>
        <row r="670">
          <cell r="D670" t="str">
            <v>F1B013032</v>
          </cell>
        </row>
        <row r="671">
          <cell r="D671" t="str">
            <v>F1B113024</v>
          </cell>
        </row>
        <row r="672">
          <cell r="D672" t="str">
            <v>F1B012055</v>
          </cell>
        </row>
        <row r="673">
          <cell r="D673" t="str">
            <v>F1B115022</v>
          </cell>
        </row>
        <row r="674">
          <cell r="D674" t="str">
            <v>F1B015040</v>
          </cell>
        </row>
        <row r="675">
          <cell r="D675" t="str">
            <v>F1B014041</v>
          </cell>
        </row>
        <row r="676">
          <cell r="D676" t="str">
            <v>F1B112017</v>
          </cell>
        </row>
        <row r="677">
          <cell r="D677" t="str">
            <v>F1B113021</v>
          </cell>
        </row>
        <row r="678">
          <cell r="D678" t="str">
            <v>F1B012035</v>
          </cell>
        </row>
        <row r="679">
          <cell r="D679" t="str">
            <v>F1B015041</v>
          </cell>
        </row>
        <row r="680">
          <cell r="D680" t="str">
            <v>F1B015055</v>
          </cell>
        </row>
        <row r="681">
          <cell r="D681" t="str">
            <v>F1B012085</v>
          </cell>
        </row>
        <row r="682">
          <cell r="D682" t="str">
            <v>F1B115032</v>
          </cell>
        </row>
        <row r="683">
          <cell r="D683" t="str">
            <v>F1B212090</v>
          </cell>
        </row>
        <row r="684">
          <cell r="D684" t="str">
            <v>F1B012083</v>
          </cell>
        </row>
        <row r="685">
          <cell r="D685" t="str">
            <v>F1B012050</v>
          </cell>
        </row>
        <row r="686">
          <cell r="D686" t="str">
            <v>F1B011041</v>
          </cell>
        </row>
        <row r="687">
          <cell r="D687" t="str">
            <v>F1B114001</v>
          </cell>
        </row>
        <row r="688">
          <cell r="D688" t="str">
            <v>F1B013068</v>
          </cell>
        </row>
        <row r="689">
          <cell r="D689" t="str">
            <v>F1B015050</v>
          </cell>
        </row>
        <row r="690">
          <cell r="D690" t="str">
            <v>F1B014006</v>
          </cell>
        </row>
        <row r="691">
          <cell r="D691" t="str">
            <v>F1B015013</v>
          </cell>
        </row>
        <row r="692">
          <cell r="D692" t="str">
            <v>F1B013002</v>
          </cell>
        </row>
        <row r="693">
          <cell r="D693" t="str">
            <v>F1B014084</v>
          </cell>
        </row>
        <row r="694">
          <cell r="D694" t="str">
            <v>F1B014042</v>
          </cell>
        </row>
        <row r="695">
          <cell r="D695" t="str">
            <v>F1B015079</v>
          </cell>
        </row>
        <row r="696">
          <cell r="D696" t="str">
            <v>F1B013029</v>
          </cell>
        </row>
        <row r="697">
          <cell r="D697" t="str">
            <v>F1B014083</v>
          </cell>
        </row>
        <row r="698">
          <cell r="D698" t="str">
            <v>F1B113032</v>
          </cell>
        </row>
        <row r="699">
          <cell r="D699" t="str">
            <v>F1B015007</v>
          </cell>
        </row>
        <row r="700">
          <cell r="D700" t="str">
            <v>F1B113015</v>
          </cell>
        </row>
        <row r="701">
          <cell r="D701" t="str">
            <v>F1B113013</v>
          </cell>
        </row>
        <row r="702">
          <cell r="D702" t="str">
            <v>F1B015052</v>
          </cell>
        </row>
        <row r="703">
          <cell r="D703" t="str">
            <v>F1B013007</v>
          </cell>
        </row>
        <row r="704">
          <cell r="D704" t="str">
            <v>F1B015077</v>
          </cell>
        </row>
        <row r="705">
          <cell r="D705" t="str">
            <v>F1B114009</v>
          </cell>
        </row>
        <row r="706">
          <cell r="D706" t="str">
            <v>F1B015048</v>
          </cell>
        </row>
        <row r="707">
          <cell r="D707" t="str">
            <v>F1B015016</v>
          </cell>
        </row>
        <row r="708">
          <cell r="D708" t="str">
            <v>F1B114012</v>
          </cell>
        </row>
        <row r="709">
          <cell r="D709" t="str">
            <v>F1B016076</v>
          </cell>
        </row>
        <row r="710">
          <cell r="D710" t="str">
            <v>F1B113028</v>
          </cell>
        </row>
        <row r="711">
          <cell r="D711" t="str">
            <v>F1B014062</v>
          </cell>
        </row>
        <row r="712">
          <cell r="D712" t="str">
            <v>F1B015008</v>
          </cell>
        </row>
        <row r="713">
          <cell r="D713" t="str">
            <v>F1B014099</v>
          </cell>
        </row>
        <row r="714">
          <cell r="D714" t="str">
            <v>F1B015019</v>
          </cell>
        </row>
        <row r="715">
          <cell r="D715" t="str">
            <v>F1B014028</v>
          </cell>
        </row>
        <row r="716">
          <cell r="D716" t="str">
            <v>F1B015014</v>
          </cell>
        </row>
        <row r="717">
          <cell r="D717" t="str">
            <v>F1B112006</v>
          </cell>
        </row>
        <row r="718">
          <cell r="D718" t="str">
            <v>F1B113029</v>
          </cell>
        </row>
        <row r="719">
          <cell r="D719" t="str">
            <v>F1B012010</v>
          </cell>
        </row>
        <row r="720">
          <cell r="D720" t="str">
            <v>F1B015005</v>
          </cell>
        </row>
        <row r="721">
          <cell r="D721" t="str">
            <v>F1B114022</v>
          </cell>
        </row>
        <row r="722">
          <cell r="D722" t="str">
            <v>F1B114010</v>
          </cell>
        </row>
        <row r="723">
          <cell r="D723" t="str">
            <v>F1B015062</v>
          </cell>
        </row>
        <row r="724">
          <cell r="D724" t="str">
            <v>F1B014036</v>
          </cell>
        </row>
        <row r="725">
          <cell r="D725" t="str">
            <v>F1B115013</v>
          </cell>
        </row>
        <row r="726">
          <cell r="D726" t="str">
            <v>F1B014039</v>
          </cell>
        </row>
        <row r="727">
          <cell r="D727" t="str">
            <v>F1B014088</v>
          </cell>
        </row>
        <row r="728">
          <cell r="D728" t="str">
            <v>F1B015068</v>
          </cell>
        </row>
        <row r="729">
          <cell r="D729" t="str">
            <v>F1B013030</v>
          </cell>
        </row>
        <row r="730">
          <cell r="D730" t="str">
            <v>F1B115021</v>
          </cell>
        </row>
        <row r="731">
          <cell r="D731" t="str">
            <v>F1B015031</v>
          </cell>
        </row>
        <row r="732">
          <cell r="D732" t="str">
            <v>F1B013058</v>
          </cell>
        </row>
        <row r="733">
          <cell r="D733" t="str">
            <v>F1B016096</v>
          </cell>
        </row>
        <row r="734">
          <cell r="D734" t="str">
            <v>F1B115016</v>
          </cell>
        </row>
        <row r="735">
          <cell r="D735" t="str">
            <v>F1B014096</v>
          </cell>
        </row>
        <row r="736">
          <cell r="D736" t="str">
            <v>F1B016036</v>
          </cell>
        </row>
        <row r="737">
          <cell r="D737" t="str">
            <v>F1B016023</v>
          </cell>
        </row>
        <row r="738">
          <cell r="D738" t="str">
            <v>F1B013052</v>
          </cell>
        </row>
        <row r="739">
          <cell r="D739" t="str">
            <v>F1B016086</v>
          </cell>
        </row>
        <row r="740">
          <cell r="D740" t="str">
            <v>F1B116022</v>
          </cell>
        </row>
        <row r="741">
          <cell r="D741" t="str">
            <v>F1B015081</v>
          </cell>
        </row>
        <row r="742">
          <cell r="D742" t="str">
            <v>F1B015026</v>
          </cell>
        </row>
        <row r="743">
          <cell r="D743" t="str">
            <v>F1B115008</v>
          </cell>
        </row>
        <row r="744">
          <cell r="D744" t="str">
            <v>F1B016017</v>
          </cell>
        </row>
        <row r="745">
          <cell r="D745" t="str">
            <v>F1B015049</v>
          </cell>
        </row>
        <row r="746">
          <cell r="D746" t="str">
            <v>F1B116005</v>
          </cell>
        </row>
        <row r="747">
          <cell r="D747" t="str">
            <v>F1B113022</v>
          </cell>
        </row>
        <row r="748">
          <cell r="D748" t="str">
            <v>F1B016091</v>
          </cell>
        </row>
        <row r="749">
          <cell r="D749" t="str">
            <v>F1B016027</v>
          </cell>
        </row>
        <row r="750">
          <cell r="D750" t="str">
            <v>F1B115014</v>
          </cell>
        </row>
        <row r="751">
          <cell r="D751" t="str">
            <v>F1B015039</v>
          </cell>
        </row>
        <row r="752">
          <cell r="D752" t="str">
            <v>F1B015022</v>
          </cell>
        </row>
        <row r="753">
          <cell r="D753" t="str">
            <v>F1B212080</v>
          </cell>
        </row>
        <row r="754">
          <cell r="D754" t="str">
            <v>F1B115004</v>
          </cell>
        </row>
        <row r="755">
          <cell r="D755" t="str">
            <v>F1B013049</v>
          </cell>
        </row>
        <row r="756">
          <cell r="D756" t="str">
            <v>F1B015080</v>
          </cell>
        </row>
        <row r="757">
          <cell r="D757" t="str">
            <v>F1B016021</v>
          </cell>
        </row>
        <row r="758">
          <cell r="D758" t="str">
            <v>F1B013047</v>
          </cell>
        </row>
        <row r="759">
          <cell r="D759" t="str">
            <v>F1B016033</v>
          </cell>
        </row>
        <row r="760">
          <cell r="D760" t="str">
            <v>F1B016067</v>
          </cell>
        </row>
        <row r="761">
          <cell r="D761" t="str">
            <v>F1B016103</v>
          </cell>
        </row>
        <row r="762">
          <cell r="D762" t="str">
            <v>F1B116025</v>
          </cell>
        </row>
        <row r="763">
          <cell r="D763" t="str">
            <v>F1B013017</v>
          </cell>
        </row>
        <row r="764">
          <cell r="D764" t="str">
            <v>F1B116010</v>
          </cell>
        </row>
        <row r="765">
          <cell r="D765" t="str">
            <v>F1B015065</v>
          </cell>
        </row>
        <row r="766">
          <cell r="D766" t="str">
            <v>F1B012005</v>
          </cell>
        </row>
        <row r="767">
          <cell r="D767" t="str">
            <v>F1B013093</v>
          </cell>
        </row>
        <row r="768">
          <cell r="D768" t="str">
            <v>F1B016014</v>
          </cell>
        </row>
        <row r="769">
          <cell r="D769" t="str">
            <v>F1B012069</v>
          </cell>
        </row>
        <row r="770">
          <cell r="D770" t="str">
            <v>F1B115002</v>
          </cell>
        </row>
        <row r="771">
          <cell r="D771" t="str">
            <v>F1B115018</v>
          </cell>
        </row>
        <row r="772">
          <cell r="D772" t="str">
            <v>F1B014066</v>
          </cell>
        </row>
        <row r="773">
          <cell r="D773" t="str">
            <v>F1B017042</v>
          </cell>
        </row>
        <row r="774">
          <cell r="D774" t="str">
            <v>F1B115029</v>
          </cell>
        </row>
        <row r="775">
          <cell r="D775" t="str">
            <v>F1B115015</v>
          </cell>
        </row>
        <row r="776">
          <cell r="D776" t="str">
            <v>F1B016095</v>
          </cell>
        </row>
        <row r="777">
          <cell r="D777" t="str">
            <v>F1B013060</v>
          </cell>
        </row>
        <row r="778">
          <cell r="D778" t="str">
            <v>F1B013083</v>
          </cell>
        </row>
        <row r="779">
          <cell r="D779" t="str">
            <v>F1B016041</v>
          </cell>
        </row>
        <row r="780">
          <cell r="D780" t="str">
            <v>F1B014057</v>
          </cell>
        </row>
        <row r="781">
          <cell r="D781" t="str">
            <v>F1B015002</v>
          </cell>
        </row>
        <row r="782">
          <cell r="D782" t="str">
            <v>F1B015087</v>
          </cell>
        </row>
        <row r="783">
          <cell r="D783" t="str">
            <v>F1B115005</v>
          </cell>
        </row>
        <row r="784">
          <cell r="D784" t="str">
            <v>F1B115034</v>
          </cell>
        </row>
        <row r="785">
          <cell r="D785" t="str">
            <v>F1B017049</v>
          </cell>
        </row>
        <row r="786">
          <cell r="D786" t="str">
            <v>F1B016085</v>
          </cell>
        </row>
        <row r="787">
          <cell r="D787" t="str">
            <v>F1B016069</v>
          </cell>
        </row>
        <row r="788">
          <cell r="D788" t="str">
            <v>F1B115025</v>
          </cell>
        </row>
        <row r="789">
          <cell r="D789" t="str">
            <v>F1B016087</v>
          </cell>
        </row>
        <row r="790">
          <cell r="D790" t="str">
            <v>F1B016083</v>
          </cell>
        </row>
        <row r="791">
          <cell r="D791" t="str">
            <v>F1B116032</v>
          </cell>
        </row>
        <row r="792">
          <cell r="D792" t="str">
            <v>F1B015082</v>
          </cell>
        </row>
        <row r="793">
          <cell r="D793" t="str">
            <v>F1B114011</v>
          </cell>
        </row>
        <row r="794">
          <cell r="D794" t="str">
            <v>F1B016055</v>
          </cell>
        </row>
        <row r="795">
          <cell r="D795" t="str">
            <v>F1B015088</v>
          </cell>
        </row>
        <row r="796">
          <cell r="D796" t="str">
            <v>F1B016059</v>
          </cell>
        </row>
        <row r="797">
          <cell r="D797" t="str">
            <v>F1B015009</v>
          </cell>
        </row>
        <row r="798">
          <cell r="D798" t="str">
            <v>F1B014056</v>
          </cell>
        </row>
        <row r="799">
          <cell r="D799" t="str">
            <v>F1B113037</v>
          </cell>
        </row>
        <row r="800">
          <cell r="D800" t="str">
            <v>F1B014027</v>
          </cell>
        </row>
        <row r="801">
          <cell r="D801" t="str">
            <v>F1B116007</v>
          </cell>
        </row>
        <row r="802">
          <cell r="D802" t="str">
            <v>F1B015038</v>
          </cell>
        </row>
        <row r="803">
          <cell r="D803" t="str">
            <v>F1B014027</v>
          </cell>
        </row>
        <row r="804">
          <cell r="D804" t="str">
            <v>F1B014101</v>
          </cell>
        </row>
        <row r="805">
          <cell r="D805" t="str">
            <v>F1B014079</v>
          </cell>
        </row>
        <row r="806">
          <cell r="D806" t="str">
            <v>F1B014097</v>
          </cell>
        </row>
        <row r="807">
          <cell r="D807" t="str">
            <v>F1B117017</v>
          </cell>
        </row>
        <row r="808">
          <cell r="D808" t="str">
            <v>F1B015059</v>
          </cell>
        </row>
        <row r="809">
          <cell r="D809" t="str">
            <v>F1B014073</v>
          </cell>
        </row>
        <row r="810">
          <cell r="D810" t="str">
            <v>F1B014074</v>
          </cell>
        </row>
        <row r="811">
          <cell r="D811" t="str">
            <v>F1B012030</v>
          </cell>
        </row>
        <row r="812">
          <cell r="D812" t="str">
            <v>F1B014052</v>
          </cell>
        </row>
        <row r="813">
          <cell r="D813" t="str">
            <v>F1B017032</v>
          </cell>
        </row>
        <row r="814">
          <cell r="D814" t="str">
            <v>F1B014018</v>
          </cell>
        </row>
        <row r="815">
          <cell r="D815" t="str">
            <v>F1B016011</v>
          </cell>
        </row>
        <row r="816">
          <cell r="D816" t="str">
            <v>F1B114017</v>
          </cell>
        </row>
        <row r="817">
          <cell r="D817" t="str">
            <v>F1B117025</v>
          </cell>
        </row>
        <row r="818">
          <cell r="D818" t="str">
            <v>F1B014009</v>
          </cell>
        </row>
        <row r="819">
          <cell r="D819" t="str">
            <v>F1B017038</v>
          </cell>
        </row>
        <row r="820">
          <cell r="D820" t="str">
            <v>F1B016093</v>
          </cell>
        </row>
        <row r="821">
          <cell r="D821" t="str">
            <v>F1B116033</v>
          </cell>
        </row>
        <row r="822">
          <cell r="D822" t="str">
            <v>F1B115023</v>
          </cell>
        </row>
        <row r="823">
          <cell r="D823" t="str">
            <v>F1B015037</v>
          </cell>
        </row>
        <row r="824">
          <cell r="D824" t="str">
            <v>F1B017079</v>
          </cell>
        </row>
        <row r="825">
          <cell r="D825" t="str">
            <v>F1B017062</v>
          </cell>
        </row>
        <row r="826">
          <cell r="D826" t="str">
            <v>F1B117041</v>
          </cell>
        </row>
        <row r="827">
          <cell r="D827" t="str">
            <v>F1B117040</v>
          </cell>
        </row>
        <row r="828">
          <cell r="D828" t="str">
            <v>F1B016025x</v>
          </cell>
        </row>
        <row r="829">
          <cell r="D829" t="str">
            <v>F1B017085</v>
          </cell>
        </row>
        <row r="830">
          <cell r="D830" t="str">
            <v>F1B017009</v>
          </cell>
        </row>
        <row r="831">
          <cell r="D831" t="str">
            <v>F1B115031</v>
          </cell>
        </row>
        <row r="832">
          <cell r="D832" t="str">
            <v>F1B016025</v>
          </cell>
        </row>
        <row r="833">
          <cell r="D833" t="str">
            <v>F1B117023</v>
          </cell>
        </row>
        <row r="834">
          <cell r="D834" t="str">
            <v>F1B117013</v>
          </cell>
        </row>
        <row r="835">
          <cell r="D835" t="str">
            <v>F1B017004</v>
          </cell>
        </row>
        <row r="836">
          <cell r="D836" t="str">
            <v>F1B015033</v>
          </cell>
        </row>
        <row r="837">
          <cell r="D837" t="str">
            <v>F1B117020</v>
          </cell>
        </row>
        <row r="838">
          <cell r="D838" t="str">
            <v>F1B017070</v>
          </cell>
        </row>
        <row r="839">
          <cell r="D839" t="str">
            <v>F1B116030</v>
          </cell>
        </row>
        <row r="840">
          <cell r="D840" t="str">
            <v>F1B017091</v>
          </cell>
        </row>
        <row r="841">
          <cell r="D841" t="str">
            <v>F1B017090</v>
          </cell>
        </row>
        <row r="842">
          <cell r="D842" t="str">
            <v>F1B017086</v>
          </cell>
        </row>
        <row r="843">
          <cell r="D843" t="str">
            <v>F1B116021</v>
          </cell>
        </row>
        <row r="844">
          <cell r="D844" t="str">
            <v>F1B115026</v>
          </cell>
        </row>
        <row r="845">
          <cell r="D845" t="str">
            <v>F1B015085</v>
          </cell>
        </row>
        <row r="846">
          <cell r="D846" t="str">
            <v>F1B014008</v>
          </cell>
        </row>
        <row r="847">
          <cell r="D847" t="str">
            <v>F1B115027</v>
          </cell>
        </row>
        <row r="848">
          <cell r="D848" t="str">
            <v>F1B013010</v>
          </cell>
        </row>
        <row r="849">
          <cell r="D849" t="str">
            <v>F1B016090</v>
          </cell>
        </row>
        <row r="850">
          <cell r="D850" t="str">
            <v>F1B014001</v>
          </cell>
        </row>
        <row r="851">
          <cell r="D851" t="str">
            <v>F1B118064</v>
          </cell>
        </row>
      </sheetData>
      <sheetData sheetId="3"/>
      <sheetData sheetId="4"/>
      <sheetData sheetId="5"/>
      <sheetData sheetId="6"/>
      <sheetData sheetId="7"/>
      <sheetData sheetId="8"/>
      <sheetData sheetId="9"/>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00"/>
      <sheetName val="daftar"/>
      <sheetName val="undangan-konsep"/>
      <sheetName val="undangan-jadi"/>
      <sheetName val="Ralat U"/>
      <sheetName val="Ralat jadi"/>
      <sheetName val="jadwal"/>
      <sheetName val="B-acara"/>
      <sheetName val="N-pemb"/>
      <sheetName val="map"/>
      <sheetName val="Dosen JTE"/>
      <sheetName val="SURAT KET TA"/>
    </sheetNames>
    <sheetDataSet>
      <sheetData sheetId="0"/>
      <sheetData sheetId="1">
        <row r="4">
          <cell r="D4" t="str">
            <v>F1B004071</v>
          </cell>
        </row>
        <row r="5">
          <cell r="D5" t="str">
            <v>F1B004075</v>
          </cell>
        </row>
        <row r="6">
          <cell r="D6" t="str">
            <v>F1B004047</v>
          </cell>
        </row>
        <row r="7">
          <cell r="D7" t="str">
            <v>F1B004047</v>
          </cell>
        </row>
        <row r="8">
          <cell r="D8" t="str">
            <v>F1B005003</v>
          </cell>
        </row>
        <row r="9">
          <cell r="D9" t="str">
            <v>F1B004060</v>
          </cell>
        </row>
        <row r="10">
          <cell r="D10" t="str">
            <v>F1B005062</v>
          </cell>
        </row>
        <row r="11">
          <cell r="D11" t="str">
            <v>F1B005015</v>
          </cell>
        </row>
        <row r="12">
          <cell r="D12" t="str">
            <v>F1B005032</v>
          </cell>
        </row>
        <row r="13">
          <cell r="D13" t="str">
            <v>F1B003023</v>
          </cell>
        </row>
        <row r="14">
          <cell r="D14" t="str">
            <v>F1B004007</v>
          </cell>
        </row>
        <row r="15">
          <cell r="D15" t="str">
            <v>F1B004066</v>
          </cell>
        </row>
        <row r="16">
          <cell r="D16" t="str">
            <v>F1B005072</v>
          </cell>
        </row>
        <row r="17">
          <cell r="D17" t="str">
            <v>F1B005048</v>
          </cell>
        </row>
        <row r="18">
          <cell r="D18" t="str">
            <v>F1B005022</v>
          </cell>
        </row>
        <row r="19">
          <cell r="D19" t="str">
            <v>F1B005035</v>
          </cell>
        </row>
        <row r="20">
          <cell r="D20" t="str">
            <v>F1B004001</v>
          </cell>
        </row>
        <row r="21">
          <cell r="D21" t="str">
            <v>F1B005017</v>
          </cell>
        </row>
        <row r="22">
          <cell r="D22" t="str">
            <v>F1B004082</v>
          </cell>
        </row>
        <row r="23">
          <cell r="D23" t="str">
            <v>F1B005079</v>
          </cell>
        </row>
        <row r="24">
          <cell r="D24" t="str">
            <v>F1B005002</v>
          </cell>
        </row>
        <row r="25">
          <cell r="D25" t="str">
            <v>F1B005001</v>
          </cell>
        </row>
        <row r="26">
          <cell r="D26" t="str">
            <v>F1B005075</v>
          </cell>
        </row>
        <row r="27">
          <cell r="D27" t="str">
            <v>F1B006030</v>
          </cell>
        </row>
        <row r="28">
          <cell r="D28" t="str">
            <v>F1B005018</v>
          </cell>
        </row>
        <row r="29">
          <cell r="D29" t="str">
            <v>F1B006042</v>
          </cell>
        </row>
        <row r="30">
          <cell r="D30" t="str">
            <v>F1B003014</v>
          </cell>
        </row>
        <row r="31">
          <cell r="D31" t="str">
            <v>F1B005011</v>
          </cell>
        </row>
        <row r="32">
          <cell r="D32" t="str">
            <v>F1B006034</v>
          </cell>
        </row>
        <row r="33">
          <cell r="D33" t="str">
            <v>F1B005024</v>
          </cell>
        </row>
        <row r="34">
          <cell r="D34" t="str">
            <v>F1B005010</v>
          </cell>
        </row>
        <row r="35">
          <cell r="D35" t="str">
            <v>F1B003015</v>
          </cell>
        </row>
        <row r="36">
          <cell r="D36" t="str">
            <v>F1B004061</v>
          </cell>
        </row>
        <row r="37">
          <cell r="D37" t="str">
            <v>F1B005005</v>
          </cell>
        </row>
        <row r="38">
          <cell r="D38" t="str">
            <v>F1B004032</v>
          </cell>
        </row>
        <row r="39">
          <cell r="D39" t="str">
            <v>F1B005004</v>
          </cell>
        </row>
        <row r="40">
          <cell r="D40" t="str">
            <v>F1B003062</v>
          </cell>
        </row>
        <row r="41">
          <cell r="D41" t="str">
            <v>F1B005033</v>
          </cell>
        </row>
        <row r="42">
          <cell r="D42" t="str">
            <v>F1B006083</v>
          </cell>
        </row>
        <row r="43">
          <cell r="D43" t="str">
            <v>F1B005013</v>
          </cell>
        </row>
        <row r="44">
          <cell r="D44" t="str">
            <v>F1B003052</v>
          </cell>
        </row>
        <row r="45">
          <cell r="D45" t="str">
            <v>F1B003057</v>
          </cell>
        </row>
        <row r="46">
          <cell r="D46" t="str">
            <v>F1B003042</v>
          </cell>
        </row>
        <row r="47">
          <cell r="D47" t="str">
            <v>F1B003020</v>
          </cell>
        </row>
        <row r="48">
          <cell r="D48" t="str">
            <v>F1B006002</v>
          </cell>
        </row>
        <row r="49">
          <cell r="D49" t="str">
            <v>F1B006004</v>
          </cell>
        </row>
        <row r="50">
          <cell r="D50" t="str">
            <v>F1B006008</v>
          </cell>
        </row>
        <row r="51">
          <cell r="D51" t="str">
            <v>F1B006049</v>
          </cell>
        </row>
        <row r="52">
          <cell r="D52" t="str">
            <v>F1B006054</v>
          </cell>
        </row>
        <row r="53">
          <cell r="D53" t="str">
            <v>F1B006022</v>
          </cell>
        </row>
        <row r="54">
          <cell r="D54" t="str">
            <v>F1B005074</v>
          </cell>
        </row>
        <row r="55">
          <cell r="D55" t="str">
            <v>F1B006022</v>
          </cell>
        </row>
        <row r="56">
          <cell r="D56" t="str">
            <v>F1B006020</v>
          </cell>
        </row>
        <row r="57">
          <cell r="D57" t="str">
            <v>F1B006024</v>
          </cell>
        </row>
        <row r="58">
          <cell r="D58" t="str">
            <v>F1B006073</v>
          </cell>
        </row>
        <row r="59">
          <cell r="D59" t="str">
            <v>F1B002003</v>
          </cell>
        </row>
        <row r="60">
          <cell r="D60" t="str">
            <v>F1B005053</v>
          </cell>
        </row>
        <row r="61">
          <cell r="D61" t="str">
            <v>F1B005068</v>
          </cell>
        </row>
        <row r="62">
          <cell r="D62" t="str">
            <v>F1B004062</v>
          </cell>
        </row>
        <row r="63">
          <cell r="D63" t="str">
            <v>F1B006041</v>
          </cell>
        </row>
        <row r="64">
          <cell r="D64" t="str">
            <v>F1B006035</v>
          </cell>
        </row>
        <row r="65">
          <cell r="D65" t="str">
            <v>F1B006011</v>
          </cell>
        </row>
        <row r="66">
          <cell r="D66" t="str">
            <v>F1B006027</v>
          </cell>
        </row>
        <row r="67">
          <cell r="D67" t="str">
            <v>F1B006037</v>
          </cell>
        </row>
        <row r="68">
          <cell r="D68" t="str">
            <v>F1B006036</v>
          </cell>
        </row>
        <row r="69">
          <cell r="D69" t="str">
            <v>F1B006015</v>
          </cell>
        </row>
        <row r="70">
          <cell r="D70" t="str">
            <v>F1B006043</v>
          </cell>
        </row>
        <row r="71">
          <cell r="D71" t="str">
            <v>F1B005059</v>
          </cell>
        </row>
        <row r="72">
          <cell r="D72" t="str">
            <v>F1B005016</v>
          </cell>
        </row>
        <row r="73">
          <cell r="D73" t="str">
            <v>F1B005008</v>
          </cell>
        </row>
        <row r="74">
          <cell r="D74" t="str">
            <v>F1B006021</v>
          </cell>
        </row>
        <row r="75">
          <cell r="D75" t="str">
            <v>F1B006075</v>
          </cell>
        </row>
        <row r="76">
          <cell r="D76" t="str">
            <v>F1B006081</v>
          </cell>
        </row>
        <row r="77">
          <cell r="D77" t="str">
            <v>F1B007037</v>
          </cell>
        </row>
        <row r="78">
          <cell r="D78" t="str">
            <v>F1B007039</v>
          </cell>
        </row>
        <row r="79">
          <cell r="D79" t="str">
            <v>F1B006038</v>
          </cell>
        </row>
        <row r="80">
          <cell r="D80" t="str">
            <v>F1B006076</v>
          </cell>
        </row>
        <row r="81">
          <cell r="D81" t="str">
            <v>F1B006058</v>
          </cell>
        </row>
        <row r="82">
          <cell r="D82" t="str">
            <v>F1B005063</v>
          </cell>
        </row>
        <row r="83">
          <cell r="D83" t="str">
            <v>F1B004063</v>
          </cell>
        </row>
        <row r="84">
          <cell r="D84" t="str">
            <v>F1B005071</v>
          </cell>
        </row>
        <row r="85">
          <cell r="D85" t="str">
            <v>F1B004037</v>
          </cell>
        </row>
        <row r="86">
          <cell r="D86" t="str">
            <v>F1B004081</v>
          </cell>
        </row>
        <row r="87">
          <cell r="D87" t="str">
            <v>F1B004014</v>
          </cell>
        </row>
        <row r="88">
          <cell r="D88" t="str">
            <v>F1B007065</v>
          </cell>
        </row>
        <row r="89">
          <cell r="D89" t="str">
            <v>F1B007076</v>
          </cell>
        </row>
        <row r="90">
          <cell r="D90" t="str">
            <v>F1B007074</v>
          </cell>
        </row>
        <row r="91">
          <cell r="D91" t="str">
            <v>F1B004006</v>
          </cell>
        </row>
        <row r="92">
          <cell r="D92" t="str">
            <v>F1B006060</v>
          </cell>
        </row>
        <row r="93">
          <cell r="D93" t="str">
            <v>F1B004073</v>
          </cell>
        </row>
        <row r="94">
          <cell r="D94" t="str">
            <v>F1B004028</v>
          </cell>
        </row>
        <row r="95">
          <cell r="D95" t="str">
            <v>F1B006084</v>
          </cell>
        </row>
        <row r="96">
          <cell r="D96" t="str">
            <v>F1B004030</v>
          </cell>
        </row>
        <row r="97">
          <cell r="D97" t="str">
            <v>F1B005070</v>
          </cell>
        </row>
        <row r="98">
          <cell r="D98" t="str">
            <v>F1B007072</v>
          </cell>
        </row>
        <row r="99">
          <cell r="D99" t="str">
            <v>F1B006026</v>
          </cell>
        </row>
        <row r="100">
          <cell r="D100" t="str">
            <v>F1B007076</v>
          </cell>
        </row>
        <row r="101">
          <cell r="D101" t="str">
            <v>F1B006003</v>
          </cell>
        </row>
        <row r="102">
          <cell r="D102" t="str">
            <v>F1B006055</v>
          </cell>
        </row>
        <row r="103">
          <cell r="D103" t="str">
            <v>F1B007018</v>
          </cell>
        </row>
        <row r="104">
          <cell r="D104" t="str">
            <v>F1B006072</v>
          </cell>
        </row>
        <row r="105">
          <cell r="D105" t="str">
            <v>F1B006064</v>
          </cell>
        </row>
        <row r="106">
          <cell r="D106" t="str">
            <v>F1B005067</v>
          </cell>
        </row>
        <row r="107">
          <cell r="D107" t="str">
            <v>F1B004014</v>
          </cell>
        </row>
        <row r="108">
          <cell r="D108" t="str">
            <v>F1B006074</v>
          </cell>
        </row>
        <row r="109">
          <cell r="D109" t="str">
            <v>F1B006056</v>
          </cell>
        </row>
        <row r="110">
          <cell r="D110" t="str">
            <v>F1B006064</v>
          </cell>
        </row>
        <row r="111">
          <cell r="D111" t="str">
            <v>F1B006078</v>
          </cell>
        </row>
        <row r="112">
          <cell r="D112" t="str">
            <v>F1B006032</v>
          </cell>
        </row>
        <row r="113">
          <cell r="D113" t="str">
            <v>F1B006032</v>
          </cell>
        </row>
        <row r="114">
          <cell r="D114" t="str">
            <v>F1B006078</v>
          </cell>
        </row>
        <row r="115">
          <cell r="D115" t="str">
            <v>F1B006063</v>
          </cell>
        </row>
        <row r="116">
          <cell r="D116" t="str">
            <v>F1B006012</v>
          </cell>
        </row>
        <row r="117">
          <cell r="D117" t="str">
            <v>F1B006051</v>
          </cell>
        </row>
        <row r="118">
          <cell r="D118" t="str">
            <v>F1B006006</v>
          </cell>
        </row>
        <row r="119">
          <cell r="D119" t="str">
            <v>F1B007017</v>
          </cell>
        </row>
        <row r="120">
          <cell r="D120" t="str">
            <v>F1B007052</v>
          </cell>
        </row>
        <row r="121">
          <cell r="D121" t="str">
            <v>F1B007066</v>
          </cell>
        </row>
        <row r="122">
          <cell r="D122" t="str">
            <v>F1B007064</v>
          </cell>
        </row>
        <row r="123">
          <cell r="D123" t="str">
            <v>F1B006044</v>
          </cell>
        </row>
        <row r="124">
          <cell r="D124" t="str">
            <v>F1B007021</v>
          </cell>
        </row>
        <row r="125">
          <cell r="D125" t="str">
            <v>F1B006079</v>
          </cell>
        </row>
        <row r="126">
          <cell r="D126" t="str">
            <v>F1B006009</v>
          </cell>
        </row>
        <row r="127">
          <cell r="D127" t="str">
            <v>F1B006044</v>
          </cell>
        </row>
        <row r="128">
          <cell r="D128" t="str">
            <v>F1B006044</v>
          </cell>
        </row>
        <row r="129">
          <cell r="D129" t="str">
            <v>F1B008050</v>
          </cell>
        </row>
        <row r="130">
          <cell r="D130" t="str">
            <v>F1B007009</v>
          </cell>
        </row>
        <row r="131">
          <cell r="D131" t="str">
            <v>F1B007060</v>
          </cell>
        </row>
        <row r="132">
          <cell r="D132" t="str">
            <v>F1B007047</v>
          </cell>
        </row>
        <row r="133">
          <cell r="D133" t="str">
            <v>F1B007030</v>
          </cell>
        </row>
        <row r="134">
          <cell r="D134" t="str">
            <v>F1B007004</v>
          </cell>
        </row>
        <row r="135">
          <cell r="D135" t="str">
            <v>F1B007053</v>
          </cell>
        </row>
        <row r="136">
          <cell r="D136" t="str">
            <v>F1B007001</v>
          </cell>
        </row>
        <row r="137">
          <cell r="D137" t="str">
            <v>F1B007003</v>
          </cell>
        </row>
        <row r="138">
          <cell r="D138" t="str">
            <v>F1B008040</v>
          </cell>
        </row>
        <row r="139">
          <cell r="D139" t="str">
            <v>F1B007083</v>
          </cell>
        </row>
        <row r="140">
          <cell r="D140" t="str">
            <v>F1B006059</v>
          </cell>
        </row>
        <row r="141">
          <cell r="D141" t="str">
            <v>F1B007033</v>
          </cell>
        </row>
        <row r="142">
          <cell r="D142" t="str">
            <v>F1B007033</v>
          </cell>
        </row>
        <row r="143">
          <cell r="D143" t="str">
            <v>F1B008003</v>
          </cell>
        </row>
        <row r="144">
          <cell r="D144" t="str">
            <v>F1B008007</v>
          </cell>
        </row>
        <row r="145">
          <cell r="D145" t="str">
            <v>F1B007027</v>
          </cell>
        </row>
        <row r="146">
          <cell r="D146" t="str">
            <v>F1B005058</v>
          </cell>
        </row>
        <row r="147">
          <cell r="D147" t="str">
            <v>F1B005044</v>
          </cell>
        </row>
        <row r="148">
          <cell r="D148" t="str">
            <v>F1B008016</v>
          </cell>
        </row>
        <row r="149">
          <cell r="D149" t="str">
            <v>F1B006048</v>
          </cell>
        </row>
        <row r="150">
          <cell r="D150" t="str">
            <v>F1B005029</v>
          </cell>
        </row>
        <row r="151">
          <cell r="D151" t="str">
            <v>F1B006071</v>
          </cell>
        </row>
        <row r="152">
          <cell r="D152" t="str">
            <v>F1B006085</v>
          </cell>
        </row>
        <row r="153">
          <cell r="D153" t="str">
            <v>F1B006067</v>
          </cell>
        </row>
        <row r="154">
          <cell r="D154" t="str">
            <v>F1B008070</v>
          </cell>
        </row>
        <row r="155">
          <cell r="D155" t="str">
            <v>F1B008022</v>
          </cell>
        </row>
        <row r="156">
          <cell r="D156" t="str">
            <v>F1B008001</v>
          </cell>
        </row>
        <row r="157">
          <cell r="D157" t="str">
            <v>F1B008046</v>
          </cell>
        </row>
        <row r="158">
          <cell r="D158" t="str">
            <v>F1B007031</v>
          </cell>
        </row>
        <row r="159">
          <cell r="D159" t="str">
            <v>F1B007038</v>
          </cell>
        </row>
        <row r="160">
          <cell r="D160" t="str">
            <v>F1B007013</v>
          </cell>
        </row>
        <row r="161">
          <cell r="D161" t="str">
            <v>F1B007054</v>
          </cell>
        </row>
        <row r="162">
          <cell r="D162" t="str">
            <v>F1B007023</v>
          </cell>
        </row>
        <row r="163">
          <cell r="D163" t="str">
            <v>F1B007022</v>
          </cell>
        </row>
        <row r="164">
          <cell r="D164" t="str">
            <v>F1B007070</v>
          </cell>
        </row>
        <row r="165">
          <cell r="D165" t="str">
            <v>F1B006039</v>
          </cell>
        </row>
        <row r="166">
          <cell r="D166" t="str">
            <v>F1B007081</v>
          </cell>
        </row>
        <row r="167">
          <cell r="D167" t="str">
            <v>F1B006045</v>
          </cell>
        </row>
        <row r="168">
          <cell r="D168" t="str">
            <v>F1B006019</v>
          </cell>
        </row>
        <row r="169">
          <cell r="D169" t="str">
            <v>F1B006061</v>
          </cell>
        </row>
        <row r="170">
          <cell r="D170" t="str">
            <v>F1B007084</v>
          </cell>
        </row>
        <row r="171">
          <cell r="D171" t="str">
            <v>F1B007079</v>
          </cell>
        </row>
        <row r="172">
          <cell r="D172" t="str">
            <v>F1B008004</v>
          </cell>
        </row>
        <row r="173">
          <cell r="D173" t="str">
            <v>F1B006019</v>
          </cell>
        </row>
        <row r="174">
          <cell r="D174" t="str">
            <v>F1B008072</v>
          </cell>
        </row>
        <row r="175">
          <cell r="D175" t="str">
            <v>F1B006070</v>
          </cell>
        </row>
        <row r="176">
          <cell r="D176" t="str">
            <v>F1B008066</v>
          </cell>
        </row>
        <row r="177">
          <cell r="D177" t="str">
            <v>F1B006019</v>
          </cell>
        </row>
        <row r="178">
          <cell r="D178" t="str">
            <v>F1B007045</v>
          </cell>
        </row>
        <row r="179">
          <cell r="D179" t="str">
            <v>F1B007045</v>
          </cell>
        </row>
        <row r="180">
          <cell r="D180" t="str">
            <v>F1B008042</v>
          </cell>
        </row>
        <row r="181">
          <cell r="D181" t="str">
            <v>F1B008011</v>
          </cell>
        </row>
        <row r="182">
          <cell r="D182" t="str">
            <v>F1B008023</v>
          </cell>
        </row>
        <row r="183">
          <cell r="D183" t="str">
            <v>F1B008071</v>
          </cell>
        </row>
        <row r="184">
          <cell r="D184" t="str">
            <v>F1B006025</v>
          </cell>
        </row>
        <row r="185">
          <cell r="D185" t="str">
            <v>F1B006050</v>
          </cell>
        </row>
        <row r="186">
          <cell r="D186" t="str">
            <v>F1B007058</v>
          </cell>
        </row>
        <row r="187">
          <cell r="D187" t="str">
            <v>F1B009045</v>
          </cell>
        </row>
        <row r="188">
          <cell r="D188" t="str">
            <v>F1B008025</v>
          </cell>
        </row>
        <row r="189">
          <cell r="D189" t="str">
            <v>F1B008053</v>
          </cell>
        </row>
        <row r="190">
          <cell r="D190" t="str">
            <v>F1B009027</v>
          </cell>
        </row>
        <row r="191">
          <cell r="D191" t="str">
            <v>F1B008073</v>
          </cell>
        </row>
        <row r="192">
          <cell r="D192" t="str">
            <v>F1B007020</v>
          </cell>
        </row>
        <row r="193">
          <cell r="D193" t="str">
            <v>F1B008018</v>
          </cell>
        </row>
        <row r="194">
          <cell r="D194" t="str">
            <v>F1B006068</v>
          </cell>
        </row>
        <row r="195">
          <cell r="D195" t="str">
            <v>F1B009009</v>
          </cell>
        </row>
        <row r="196">
          <cell r="D196" t="str">
            <v>F1B008014</v>
          </cell>
        </row>
        <row r="197">
          <cell r="D197" t="str">
            <v>F1B006065</v>
          </cell>
        </row>
        <row r="198">
          <cell r="D198" t="str">
            <v>F1B009037</v>
          </cell>
        </row>
        <row r="199">
          <cell r="D199" t="str">
            <v>F1B008044</v>
          </cell>
        </row>
        <row r="200">
          <cell r="D200" t="str">
            <v>F1B009038</v>
          </cell>
        </row>
        <row r="201">
          <cell r="D201" t="str">
            <v>F1B009007</v>
          </cell>
        </row>
        <row r="202">
          <cell r="D202" t="str">
            <v>F1B008031</v>
          </cell>
        </row>
        <row r="203">
          <cell r="D203" t="str">
            <v>F1B006062</v>
          </cell>
        </row>
        <row r="204">
          <cell r="D204" t="str">
            <v>F1B009049</v>
          </cell>
        </row>
        <row r="205">
          <cell r="D205" t="str">
            <v>F1B008008</v>
          </cell>
        </row>
        <row r="206">
          <cell r="D206" t="str">
            <v>F1B006005</v>
          </cell>
        </row>
        <row r="207">
          <cell r="D207" t="str">
            <v>F1B006057</v>
          </cell>
        </row>
        <row r="208">
          <cell r="D208" t="str">
            <v>F1B008081</v>
          </cell>
        </row>
        <row r="209">
          <cell r="D209" t="str">
            <v>F1B009077</v>
          </cell>
        </row>
        <row r="210">
          <cell r="D210" t="str">
            <v>F1B009080</v>
          </cell>
        </row>
        <row r="211">
          <cell r="D211" t="str">
            <v>F1B007056</v>
          </cell>
        </row>
        <row r="212">
          <cell r="D212" t="str">
            <v>F1B007029</v>
          </cell>
        </row>
        <row r="213">
          <cell r="D213" t="str">
            <v>F1B007029</v>
          </cell>
        </row>
        <row r="214">
          <cell r="D214" t="str">
            <v>F1B007014</v>
          </cell>
        </row>
        <row r="215">
          <cell r="D215" t="str">
            <v>F1B007014</v>
          </cell>
        </row>
        <row r="216">
          <cell r="D216" t="str">
            <v>F1B008038</v>
          </cell>
        </row>
        <row r="217">
          <cell r="D217" t="str">
            <v>F1B008067</v>
          </cell>
        </row>
        <row r="218">
          <cell r="D218" t="str">
            <v>F1B008062</v>
          </cell>
        </row>
        <row r="219">
          <cell r="D219" t="str">
            <v>F1B008051</v>
          </cell>
        </row>
        <row r="220">
          <cell r="D220" t="str">
            <v>F1B007026</v>
          </cell>
        </row>
        <row r="221">
          <cell r="D221" t="str">
            <v>F1B007026</v>
          </cell>
        </row>
        <row r="222">
          <cell r="D222" t="str">
            <v>F1B009001</v>
          </cell>
        </row>
        <row r="223">
          <cell r="D223" t="str">
            <v>F1B009005</v>
          </cell>
        </row>
        <row r="224">
          <cell r="D224" t="str">
            <v>F1B009017</v>
          </cell>
        </row>
        <row r="225">
          <cell r="D225" t="str">
            <v>F1B009073</v>
          </cell>
        </row>
        <row r="226">
          <cell r="D226" t="str">
            <v>F1B009056</v>
          </cell>
        </row>
        <row r="227">
          <cell r="D227" t="str">
            <v>F1B008080</v>
          </cell>
        </row>
        <row r="228">
          <cell r="D228" t="str">
            <v>F1B010023</v>
          </cell>
        </row>
        <row r="229">
          <cell r="D229" t="str">
            <v>F1B010053</v>
          </cell>
        </row>
        <row r="230">
          <cell r="D230" t="str">
            <v>F1B009031</v>
          </cell>
        </row>
        <row r="231">
          <cell r="D231" t="str">
            <v>F1B008083</v>
          </cell>
        </row>
        <row r="232">
          <cell r="D232" t="str">
            <v>F1B010009</v>
          </cell>
        </row>
        <row r="233">
          <cell r="D233" t="str">
            <v>F1B010001</v>
          </cell>
        </row>
        <row r="234">
          <cell r="D234" t="str">
            <v>F1B009061</v>
          </cell>
        </row>
        <row r="235">
          <cell r="D235" t="str">
            <v>F1B007042</v>
          </cell>
        </row>
        <row r="236">
          <cell r="D236" t="str">
            <v>F1B009013</v>
          </cell>
        </row>
        <row r="237">
          <cell r="D237" t="str">
            <v>F1B008033</v>
          </cell>
        </row>
        <row r="238">
          <cell r="D238" t="str">
            <v>F1B009078</v>
          </cell>
        </row>
        <row r="239">
          <cell r="D239" t="str">
            <v>F1B007078</v>
          </cell>
        </row>
        <row r="240">
          <cell r="D240" t="str">
            <v>F1B008021</v>
          </cell>
        </row>
        <row r="241">
          <cell r="D241" t="str">
            <v>F1B007025</v>
          </cell>
        </row>
        <row r="242">
          <cell r="D242" t="str">
            <v>F1B009069</v>
          </cell>
        </row>
        <row r="243">
          <cell r="D243" t="str">
            <v>F1B007059</v>
          </cell>
        </row>
        <row r="244">
          <cell r="D244" t="str">
            <v>F1B009042</v>
          </cell>
        </row>
        <row r="245">
          <cell r="D245" t="str">
            <v>F1B008085</v>
          </cell>
        </row>
        <row r="246">
          <cell r="D246" t="str">
            <v>F1B007044</v>
          </cell>
        </row>
        <row r="247">
          <cell r="D247" t="str">
            <v>F1B006028</v>
          </cell>
        </row>
        <row r="248">
          <cell r="D248" t="str">
            <v>F1B007050</v>
          </cell>
        </row>
        <row r="249">
          <cell r="D249" t="str">
            <v>F1B007062</v>
          </cell>
        </row>
        <row r="250">
          <cell r="D250" t="str">
            <v>F1B008059</v>
          </cell>
        </row>
        <row r="251">
          <cell r="D251" t="str">
            <v>F1B009066</v>
          </cell>
        </row>
        <row r="252">
          <cell r="D252" t="str">
            <v>F1B009081</v>
          </cell>
        </row>
        <row r="253">
          <cell r="D253" t="str">
            <v>F1B010021</v>
          </cell>
        </row>
        <row r="254">
          <cell r="D254" t="str">
            <v>F1B010025</v>
          </cell>
        </row>
        <row r="255">
          <cell r="D255" t="str">
            <v>F1B010027</v>
          </cell>
        </row>
        <row r="256">
          <cell r="D256" t="str">
            <v>F1B010087</v>
          </cell>
        </row>
        <row r="257">
          <cell r="D257" t="str">
            <v>F1B008010</v>
          </cell>
        </row>
        <row r="258">
          <cell r="D258" t="str">
            <v>F1B009008</v>
          </cell>
        </row>
        <row r="259">
          <cell r="D259" t="str">
            <v>F1B009036</v>
          </cell>
        </row>
        <row r="260">
          <cell r="D260" t="str">
            <v>F1B010056</v>
          </cell>
        </row>
        <row r="261">
          <cell r="D261" t="str">
            <v>F1B110079</v>
          </cell>
        </row>
        <row r="262">
          <cell r="D262" t="str">
            <v>F1B009070</v>
          </cell>
        </row>
        <row r="263">
          <cell r="D263" t="str">
            <v>F1B110014</v>
          </cell>
        </row>
        <row r="264">
          <cell r="D264" t="str">
            <v>F1B010019</v>
          </cell>
        </row>
        <row r="265">
          <cell r="D265" t="str">
            <v>F1B008035</v>
          </cell>
        </row>
        <row r="266">
          <cell r="D266" t="str">
            <v>F1B010077</v>
          </cell>
        </row>
        <row r="267">
          <cell r="D267" t="str">
            <v>F1B008047</v>
          </cell>
        </row>
        <row r="268">
          <cell r="D268" t="str">
            <v>F1B110020</v>
          </cell>
        </row>
        <row r="269">
          <cell r="D269" t="str">
            <v>F1B009006</v>
          </cell>
        </row>
        <row r="270">
          <cell r="D270" t="str">
            <v>F1B009067</v>
          </cell>
        </row>
        <row r="271">
          <cell r="D271" t="str">
            <v>F1B008076</v>
          </cell>
        </row>
        <row r="272">
          <cell r="D272" t="str">
            <v>F1B010002</v>
          </cell>
        </row>
        <row r="273">
          <cell r="D273" t="str">
            <v>F1B009055</v>
          </cell>
        </row>
        <row r="274">
          <cell r="D274" t="str">
            <v>F1B110021</v>
          </cell>
        </row>
        <row r="275">
          <cell r="D275" t="str">
            <v>F1B110048</v>
          </cell>
        </row>
        <row r="276">
          <cell r="D276" t="str">
            <v>F1B008028</v>
          </cell>
        </row>
        <row r="277">
          <cell r="D277" t="str">
            <v>F1B008063</v>
          </cell>
        </row>
        <row r="278">
          <cell r="D278" t="str">
            <v>F1B008054</v>
          </cell>
        </row>
        <row r="279">
          <cell r="D279" t="str">
            <v>F1B110055</v>
          </cell>
        </row>
        <row r="280">
          <cell r="D280" t="str">
            <v>F1B010080</v>
          </cell>
        </row>
        <row r="281">
          <cell r="D281" t="str">
            <v>F1B010011</v>
          </cell>
        </row>
        <row r="282">
          <cell r="D282" t="str">
            <v>F1B010007</v>
          </cell>
        </row>
        <row r="283">
          <cell r="D283" t="str">
            <v>F1B110009</v>
          </cell>
        </row>
        <row r="284">
          <cell r="D284" t="str">
            <v>F1B008027</v>
          </cell>
        </row>
        <row r="285">
          <cell r="D285" t="str">
            <v>F1B008026</v>
          </cell>
        </row>
        <row r="286">
          <cell r="D286" t="str">
            <v>F1B009019</v>
          </cell>
        </row>
        <row r="287">
          <cell r="D287" t="str">
            <v>F1B008055</v>
          </cell>
        </row>
        <row r="288">
          <cell r="D288" t="str">
            <v>F1B009087</v>
          </cell>
        </row>
        <row r="289">
          <cell r="D289" t="str">
            <v>F1B011039</v>
          </cell>
        </row>
        <row r="290">
          <cell r="D290" t="str">
            <v>F1B008005</v>
          </cell>
        </row>
        <row r="291">
          <cell r="D291" t="str">
            <v>F1B011058</v>
          </cell>
        </row>
        <row r="292">
          <cell r="D292" t="str">
            <v>F1B011034</v>
          </cell>
        </row>
        <row r="293">
          <cell r="D293" t="str">
            <v>F1B010016</v>
          </cell>
        </row>
        <row r="294">
          <cell r="D294" t="str">
            <v>F1B009086</v>
          </cell>
        </row>
        <row r="295">
          <cell r="D295" t="str">
            <v>F1B008013</v>
          </cell>
        </row>
        <row r="296">
          <cell r="D296" t="str">
            <v>F1B007011</v>
          </cell>
        </row>
        <row r="297">
          <cell r="D297" t="str">
            <v>F1B010036</v>
          </cell>
        </row>
        <row r="298">
          <cell r="D298" t="str">
            <v>F1B011036</v>
          </cell>
        </row>
        <row r="299">
          <cell r="D299" t="str">
            <v>F1B110005</v>
          </cell>
        </row>
        <row r="300">
          <cell r="D300" t="str">
            <v>F1B009040</v>
          </cell>
        </row>
        <row r="301">
          <cell r="D301" t="str">
            <v>F1B110066</v>
          </cell>
        </row>
        <row r="302">
          <cell r="D302" t="str">
            <v>F1B010010</v>
          </cell>
        </row>
        <row r="303">
          <cell r="D303" t="str">
            <v>F1B010026</v>
          </cell>
        </row>
        <row r="304">
          <cell r="D304" t="str">
            <v>F1B010040</v>
          </cell>
        </row>
        <row r="305">
          <cell r="D305" t="str">
            <v>F1B009039</v>
          </cell>
        </row>
        <row r="306">
          <cell r="D306" t="str">
            <v>F1B110038</v>
          </cell>
        </row>
        <row r="307">
          <cell r="D307" t="str">
            <v>F1B009021</v>
          </cell>
        </row>
        <row r="308">
          <cell r="D308" t="str">
            <v>F1B009053</v>
          </cell>
        </row>
        <row r="309">
          <cell r="D309" t="str">
            <v>F1B110070</v>
          </cell>
        </row>
        <row r="310">
          <cell r="D310" t="str">
            <v>F1B211094</v>
          </cell>
        </row>
        <row r="311">
          <cell r="D311" t="str">
            <v>F1B009018</v>
          </cell>
        </row>
        <row r="312">
          <cell r="D312" t="str">
            <v>F1B009057</v>
          </cell>
        </row>
        <row r="313">
          <cell r="D313" t="str">
            <v>F1B110026</v>
          </cell>
        </row>
        <row r="314">
          <cell r="D314" t="str">
            <v>F1B008061</v>
          </cell>
        </row>
        <row r="315">
          <cell r="D315" t="str">
            <v>F1B010032</v>
          </cell>
        </row>
        <row r="316">
          <cell r="D316" t="str">
            <v>F1B111070</v>
          </cell>
        </row>
        <row r="317">
          <cell r="D317" t="str">
            <v>F1B011063</v>
          </cell>
        </row>
        <row r="318">
          <cell r="D318" t="str">
            <v>F1B011047</v>
          </cell>
        </row>
        <row r="319">
          <cell r="D319" t="str">
            <v>F1B009090</v>
          </cell>
        </row>
        <row r="320">
          <cell r="D320" t="str">
            <v>F1B010005</v>
          </cell>
        </row>
        <row r="321">
          <cell r="D321" t="str">
            <v>F1B011038</v>
          </cell>
        </row>
        <row r="322">
          <cell r="D322" t="str">
            <v>F1B110015</v>
          </cell>
        </row>
        <row r="323">
          <cell r="D323" t="str">
            <v>F1B009050</v>
          </cell>
        </row>
        <row r="324">
          <cell r="D324" t="str">
            <v>F1B010051</v>
          </cell>
        </row>
        <row r="325">
          <cell r="D325" t="str">
            <v>F1B111080</v>
          </cell>
        </row>
        <row r="326">
          <cell r="D326" t="str">
            <v>F1B110041</v>
          </cell>
        </row>
        <row r="327">
          <cell r="D327" t="str">
            <v>F1B212041</v>
          </cell>
        </row>
        <row r="328">
          <cell r="D328" t="str">
            <v>F1B010075</v>
          </cell>
        </row>
        <row r="329">
          <cell r="D329" t="str">
            <v>F1B110003</v>
          </cell>
        </row>
        <row r="330">
          <cell r="D330" t="str">
            <v>F1B111005</v>
          </cell>
        </row>
        <row r="331">
          <cell r="D331" t="str">
            <v>F1B010072</v>
          </cell>
        </row>
        <row r="332">
          <cell r="D332" t="str">
            <v>F1B011050</v>
          </cell>
        </row>
        <row r="333">
          <cell r="D333" t="str">
            <v>F1B111054</v>
          </cell>
        </row>
        <row r="334">
          <cell r="D334" t="str">
            <v>F1B012042</v>
          </cell>
        </row>
        <row r="335">
          <cell r="D335" t="str">
            <v>F1B012057</v>
          </cell>
        </row>
        <row r="336">
          <cell r="D336" t="str">
            <v>F1B010066</v>
          </cell>
        </row>
        <row r="337">
          <cell r="D337" t="str">
            <v>F1B011084</v>
          </cell>
        </row>
        <row r="338">
          <cell r="D338" t="str">
            <v>F1B011078</v>
          </cell>
        </row>
        <row r="339">
          <cell r="D339" t="str">
            <v>F1B011046</v>
          </cell>
        </row>
        <row r="340">
          <cell r="D340" t="str">
            <v>F1B011037</v>
          </cell>
        </row>
        <row r="341">
          <cell r="D341" t="str">
            <v>F1B110072</v>
          </cell>
        </row>
        <row r="342">
          <cell r="D342" t="str">
            <v>F1B010038</v>
          </cell>
        </row>
        <row r="343">
          <cell r="D343" t="str">
            <v>F1B012070</v>
          </cell>
        </row>
        <row r="344">
          <cell r="D344" t="str">
            <v>F1B009014</v>
          </cell>
        </row>
        <row r="345">
          <cell r="D345" t="str">
            <v>F1B010022</v>
          </cell>
        </row>
        <row r="346">
          <cell r="D346" t="str">
            <v>F1B011087</v>
          </cell>
        </row>
        <row r="347">
          <cell r="D347" t="str">
            <v>F1B012012</v>
          </cell>
        </row>
        <row r="348">
          <cell r="D348" t="str">
            <v>F1B011070</v>
          </cell>
        </row>
        <row r="349">
          <cell r="D349" t="str">
            <v>F1B009010</v>
          </cell>
        </row>
        <row r="350">
          <cell r="D350" t="str">
            <v>F1B211065</v>
          </cell>
        </row>
        <row r="351">
          <cell r="D351" t="str">
            <v>F1B111089</v>
          </cell>
        </row>
        <row r="352">
          <cell r="D352" t="str">
            <v>F1B010058</v>
          </cell>
        </row>
        <row r="353">
          <cell r="D353" t="str">
            <v>F1B110030</v>
          </cell>
        </row>
        <row r="354">
          <cell r="D354" t="str">
            <v>F1B010046</v>
          </cell>
        </row>
        <row r="355">
          <cell r="D355" t="str">
            <v>F1B009065</v>
          </cell>
        </row>
        <row r="356">
          <cell r="D356" t="str">
            <v>F1B011079</v>
          </cell>
        </row>
        <row r="357">
          <cell r="D357" t="str">
            <v>F1B011072</v>
          </cell>
        </row>
        <row r="358">
          <cell r="D358" t="str">
            <v>F1B011096</v>
          </cell>
        </row>
        <row r="359">
          <cell r="D359" t="str">
            <v>F1B011033</v>
          </cell>
        </row>
        <row r="360">
          <cell r="D360" t="str">
            <v>F1B011055</v>
          </cell>
        </row>
        <row r="361">
          <cell r="D361" t="str">
            <v>F1B011016</v>
          </cell>
        </row>
        <row r="362">
          <cell r="D362" t="str">
            <v>F1B012058</v>
          </cell>
        </row>
        <row r="363">
          <cell r="D363" t="str">
            <v>F1B111017</v>
          </cell>
        </row>
        <row r="364">
          <cell r="D364" t="str">
            <v>F1B110067</v>
          </cell>
        </row>
        <row r="365">
          <cell r="D365" t="str">
            <v>F1B009024</v>
          </cell>
        </row>
        <row r="366">
          <cell r="D366" t="str">
            <v>F1B009003</v>
          </cell>
        </row>
        <row r="367">
          <cell r="D367" t="str">
            <v>F1B009023</v>
          </cell>
        </row>
        <row r="368">
          <cell r="D368" t="str">
            <v>F1B009020</v>
          </cell>
        </row>
        <row r="369">
          <cell r="D369" t="str">
            <v>F1B011064</v>
          </cell>
        </row>
        <row r="370">
          <cell r="D370" t="str">
            <v>F1B009084</v>
          </cell>
        </row>
        <row r="371">
          <cell r="D371" t="str">
            <v>F1B110042</v>
          </cell>
        </row>
        <row r="372">
          <cell r="D372" t="str">
            <v>F1B110001</v>
          </cell>
        </row>
        <row r="373">
          <cell r="D373" t="str">
            <v>F1B011052</v>
          </cell>
        </row>
        <row r="374">
          <cell r="D374" t="str">
            <v>F1B110002</v>
          </cell>
        </row>
        <row r="375">
          <cell r="D375" t="str">
            <v>F1B111072</v>
          </cell>
        </row>
        <row r="376">
          <cell r="D376" t="str">
            <v>F1B110059</v>
          </cell>
        </row>
        <row r="377">
          <cell r="D377" t="str">
            <v>F1B010067</v>
          </cell>
        </row>
        <row r="378">
          <cell r="D378" t="str">
            <v>F1B012096</v>
          </cell>
        </row>
        <row r="379">
          <cell r="D379" t="str">
            <v>F1B111014</v>
          </cell>
        </row>
        <row r="380">
          <cell r="D380" t="str">
            <v>F1B012049</v>
          </cell>
        </row>
        <row r="381">
          <cell r="D381" t="str">
            <v>F1B110064</v>
          </cell>
        </row>
        <row r="382">
          <cell r="D382" t="str">
            <v>F1B111011</v>
          </cell>
        </row>
        <row r="383">
          <cell r="D383" t="str">
            <v>F1B110049</v>
          </cell>
        </row>
        <row r="384">
          <cell r="D384" t="str">
            <v>F1B110025</v>
          </cell>
        </row>
        <row r="385">
          <cell r="D385" t="str">
            <v>F1B012022</v>
          </cell>
        </row>
        <row r="386">
          <cell r="D386" t="str">
            <v>F1B011023</v>
          </cell>
        </row>
        <row r="387">
          <cell r="D387" t="str">
            <v>F1B111029</v>
          </cell>
        </row>
        <row r="388">
          <cell r="D388" t="str">
            <v>F1B110040</v>
          </cell>
        </row>
        <row r="389">
          <cell r="D389" t="str">
            <v>F1B012013</v>
          </cell>
        </row>
        <row r="390">
          <cell r="D390" t="str">
            <v>F1B012074</v>
          </cell>
        </row>
        <row r="391">
          <cell r="D391" t="str">
            <v>F1B012039</v>
          </cell>
        </row>
        <row r="392">
          <cell r="D392" t="str">
            <v>F1B112015</v>
          </cell>
        </row>
        <row r="393">
          <cell r="D393" t="str">
            <v>F1B010068</v>
          </cell>
        </row>
        <row r="394">
          <cell r="D394" t="str">
            <v>F1B111022</v>
          </cell>
        </row>
        <row r="395">
          <cell r="D395" t="str">
            <v>F1B211082</v>
          </cell>
        </row>
        <row r="396">
          <cell r="D396" t="str">
            <v>F1B012072</v>
          </cell>
        </row>
        <row r="397">
          <cell r="D397" t="str">
            <v>F1B111062</v>
          </cell>
        </row>
        <row r="398">
          <cell r="D398" t="str">
            <v>F1B012075</v>
          </cell>
        </row>
        <row r="399">
          <cell r="D399" t="str">
            <v>F1B010006</v>
          </cell>
        </row>
        <row r="400">
          <cell r="D400" t="str">
            <v>F1B110029</v>
          </cell>
        </row>
        <row r="401">
          <cell r="D401" t="str">
            <v>F1B011080</v>
          </cell>
        </row>
        <row r="402">
          <cell r="D402" t="str">
            <v>F1B011074</v>
          </cell>
        </row>
        <row r="403">
          <cell r="D403" t="str">
            <v>F1B111083</v>
          </cell>
        </row>
        <row r="404">
          <cell r="D404" t="str">
            <v>F1B111056</v>
          </cell>
        </row>
        <row r="405">
          <cell r="D405" t="str">
            <v>F1B010074</v>
          </cell>
        </row>
        <row r="406">
          <cell r="D406" t="str">
            <v>F1B111043</v>
          </cell>
        </row>
        <row r="407">
          <cell r="D407" t="str">
            <v>F1B013028</v>
          </cell>
        </row>
        <row r="408">
          <cell r="D408" t="str">
            <v>F1B010092</v>
          </cell>
        </row>
        <row r="409">
          <cell r="D409" t="str">
            <v>F1B011009</v>
          </cell>
        </row>
        <row r="410">
          <cell r="D410" t="str">
            <v>F1B111024</v>
          </cell>
        </row>
        <row r="411">
          <cell r="D411" t="str">
            <v>F1B110063</v>
          </cell>
        </row>
        <row r="412">
          <cell r="D412" t="str">
            <v>F1B111066</v>
          </cell>
        </row>
        <row r="413">
          <cell r="D413" t="str">
            <v>F1B010024</v>
          </cell>
        </row>
        <row r="414">
          <cell r="D414" t="str">
            <v>F1B110073</v>
          </cell>
        </row>
        <row r="415">
          <cell r="D415" t="str">
            <v>F1B012087</v>
          </cell>
        </row>
        <row r="416">
          <cell r="D416" t="str">
            <v>F1B011011</v>
          </cell>
        </row>
        <row r="417">
          <cell r="D417" t="str">
            <v>F1B110077</v>
          </cell>
        </row>
        <row r="418">
          <cell r="D418" t="str">
            <v>F1B112005</v>
          </cell>
        </row>
        <row r="419">
          <cell r="D419" t="str">
            <v>F1B111031</v>
          </cell>
        </row>
        <row r="420">
          <cell r="D420" t="str">
            <v>F1B012019</v>
          </cell>
        </row>
        <row r="421">
          <cell r="D421" t="str">
            <v>F1B012077</v>
          </cell>
        </row>
        <row r="422">
          <cell r="D422" t="str">
            <v>F1B110078</v>
          </cell>
        </row>
        <row r="423">
          <cell r="D423" t="str">
            <v>F1B111012</v>
          </cell>
        </row>
        <row r="424">
          <cell r="D424" t="str">
            <v>F1B011092</v>
          </cell>
        </row>
        <row r="425">
          <cell r="D425" t="str">
            <v>F1B010081</v>
          </cell>
        </row>
        <row r="426">
          <cell r="D426" t="str">
            <v>F1B011025</v>
          </cell>
        </row>
        <row r="427">
          <cell r="D427" t="str">
            <v>F1B013088</v>
          </cell>
        </row>
        <row r="428">
          <cell r="D428" t="str">
            <v>F1B110034</v>
          </cell>
        </row>
        <row r="429">
          <cell r="D429" t="str">
            <v>F1B011097</v>
          </cell>
        </row>
        <row r="430">
          <cell r="D430" t="str">
            <v>F1B112001</v>
          </cell>
        </row>
        <row r="431">
          <cell r="D431" t="str">
            <v>F1B111025</v>
          </cell>
        </row>
        <row r="432">
          <cell r="D432" t="str">
            <v>F1B111087</v>
          </cell>
        </row>
        <row r="433">
          <cell r="D433" t="str">
            <v>F1B010013</v>
          </cell>
        </row>
        <row r="434">
          <cell r="D434" t="str">
            <v>F1B010071</v>
          </cell>
        </row>
        <row r="435">
          <cell r="D435" t="str">
            <v>F1B110036</v>
          </cell>
        </row>
        <row r="436">
          <cell r="D436" t="str">
            <v>F1B010055</v>
          </cell>
        </row>
        <row r="437">
          <cell r="D437" t="str">
            <v>F1B112037</v>
          </cell>
        </row>
        <row r="438">
          <cell r="D438" t="str">
            <v>F1B011018</v>
          </cell>
        </row>
        <row r="439">
          <cell r="D439" t="str">
            <v>F1B010018</v>
          </cell>
        </row>
        <row r="440">
          <cell r="D440" t="str">
            <v>F1B009043</v>
          </cell>
        </row>
        <row r="441">
          <cell r="D441" t="str">
            <v>F1B111015</v>
          </cell>
        </row>
        <row r="442">
          <cell r="D442" t="str">
            <v>F1B010008</v>
          </cell>
        </row>
        <row r="443">
          <cell r="D443" t="str">
            <v>F1B111081</v>
          </cell>
        </row>
        <row r="444">
          <cell r="D444" t="str">
            <v>F1B010034</v>
          </cell>
        </row>
        <row r="445">
          <cell r="D445" t="str">
            <v>F1B111026</v>
          </cell>
        </row>
        <row r="446">
          <cell r="D446" t="str">
            <v>F1B010062</v>
          </cell>
        </row>
        <row r="447">
          <cell r="D447" t="str">
            <v>F1B111040</v>
          </cell>
        </row>
        <row r="448">
          <cell r="D448" t="str">
            <v>F1B013043</v>
          </cell>
        </row>
        <row r="449">
          <cell r="D449" t="str">
            <v>F1B111019</v>
          </cell>
        </row>
        <row r="450">
          <cell r="D450" t="str">
            <v>F1B112003</v>
          </cell>
        </row>
        <row r="451">
          <cell r="D451" t="str">
            <v>F1B012064</v>
          </cell>
        </row>
        <row r="452">
          <cell r="D452" t="str">
            <v>F1B010003</v>
          </cell>
        </row>
        <row r="453">
          <cell r="D453" t="str">
            <v>F1B013005</v>
          </cell>
        </row>
        <row r="454">
          <cell r="D454" t="str">
            <v>F1B013055</v>
          </cell>
        </row>
        <row r="455">
          <cell r="D455" t="str">
            <v>F1B010057</v>
          </cell>
        </row>
        <row r="456">
          <cell r="D456" t="str">
            <v>F1B110071</v>
          </cell>
        </row>
        <row r="457">
          <cell r="D457" t="str">
            <v>F1B112030</v>
          </cell>
        </row>
        <row r="458">
          <cell r="D458" t="str">
            <v>F1B111004</v>
          </cell>
        </row>
        <row r="459">
          <cell r="D459" t="str">
            <v>F1B110057</v>
          </cell>
        </row>
        <row r="460">
          <cell r="D460" t="str">
            <v>F1B013035</v>
          </cell>
        </row>
        <row r="461">
          <cell r="D461" t="str">
            <v>F1B011091</v>
          </cell>
        </row>
        <row r="462">
          <cell r="D462" t="str">
            <v>F1B110062</v>
          </cell>
        </row>
        <row r="463">
          <cell r="D463" t="str">
            <v>F1B013027</v>
          </cell>
        </row>
        <row r="464">
          <cell r="D464" t="str">
            <v>F1B010042</v>
          </cell>
        </row>
        <row r="465">
          <cell r="D465" t="str">
            <v>F1B010035</v>
          </cell>
        </row>
        <row r="466">
          <cell r="D466" t="str">
            <v>F1B110016</v>
          </cell>
        </row>
        <row r="467">
          <cell r="D467" t="str">
            <v>F1B013067</v>
          </cell>
        </row>
        <row r="468">
          <cell r="D468" t="str">
            <v>F1B110044</v>
          </cell>
        </row>
        <row r="469">
          <cell r="D469" t="str">
            <v>F1B013096</v>
          </cell>
        </row>
        <row r="470">
          <cell r="D470" t="str">
            <v>F1B010052</v>
          </cell>
        </row>
        <row r="471">
          <cell r="D471" t="str">
            <v>F1B110033</v>
          </cell>
        </row>
        <row r="472">
          <cell r="D472" t="str">
            <v>F1B110028</v>
          </cell>
        </row>
        <row r="473">
          <cell r="D473" t="str">
            <v>F1B013038</v>
          </cell>
        </row>
        <row r="474">
          <cell r="D474" t="str">
            <v>F1B110056</v>
          </cell>
        </row>
        <row r="475">
          <cell r="D475" t="str">
            <v>F1B009059</v>
          </cell>
        </row>
        <row r="476">
          <cell r="D476" t="str">
            <v>F1B110053</v>
          </cell>
        </row>
        <row r="477">
          <cell r="D477" t="str">
            <v>F1B013040</v>
          </cell>
        </row>
        <row r="478">
          <cell r="D478" t="str">
            <v>F1B013066</v>
          </cell>
        </row>
        <row r="479">
          <cell r="D479" t="str">
            <v>F1B013089</v>
          </cell>
        </row>
        <row r="480">
          <cell r="D480" t="str">
            <v>F1B012001</v>
          </cell>
        </row>
        <row r="481">
          <cell r="D481" t="str">
            <v>F1B013041</v>
          </cell>
        </row>
        <row r="482">
          <cell r="D482" t="str">
            <v>F1B013074</v>
          </cell>
        </row>
        <row r="483">
          <cell r="D483" t="str">
            <v>F1B013051</v>
          </cell>
        </row>
        <row r="484">
          <cell r="D484" t="str">
            <v>F1B013082</v>
          </cell>
        </row>
        <row r="485">
          <cell r="D485" t="str">
            <v>F1B113033</v>
          </cell>
        </row>
        <row r="486">
          <cell r="D486" t="str">
            <v>F1B010078</v>
          </cell>
        </row>
        <row r="487">
          <cell r="D487" t="str">
            <v>F1B111049</v>
          </cell>
        </row>
        <row r="488">
          <cell r="D488" t="str">
            <v>F1B013059</v>
          </cell>
        </row>
        <row r="489">
          <cell r="D489" t="str">
            <v>F1B013084</v>
          </cell>
        </row>
        <row r="490">
          <cell r="D490" t="str">
            <v>F1B111008</v>
          </cell>
        </row>
        <row r="491">
          <cell r="D491" t="str">
            <v>F1B013003</v>
          </cell>
        </row>
        <row r="492">
          <cell r="D492" t="str">
            <v>F1B013086</v>
          </cell>
        </row>
        <row r="493">
          <cell r="D493" t="str">
            <v>F1B111035</v>
          </cell>
        </row>
        <row r="494">
          <cell r="D494" t="str">
            <v>F1B111039</v>
          </cell>
        </row>
        <row r="495">
          <cell r="D495" t="str">
            <v>F1B012045</v>
          </cell>
        </row>
        <row r="496">
          <cell r="D496" t="str">
            <v>F1B013087</v>
          </cell>
        </row>
        <row r="497">
          <cell r="D497" t="str">
            <v>F1B012011</v>
          </cell>
        </row>
        <row r="498">
          <cell r="D498" t="str">
            <v>F1B111002</v>
          </cell>
        </row>
        <row r="499">
          <cell r="D499" t="str">
            <v>F1B111034</v>
          </cell>
        </row>
        <row r="500">
          <cell r="D500" t="str">
            <v>F1B011012</v>
          </cell>
        </row>
        <row r="501">
          <cell r="D501" t="str">
            <v>F1B113006</v>
          </cell>
        </row>
        <row r="502">
          <cell r="D502" t="str">
            <v>F1B011013</v>
          </cell>
        </row>
        <row r="503">
          <cell r="D503" t="str">
            <v>F1B110068</v>
          </cell>
        </row>
        <row r="504">
          <cell r="D504" t="str">
            <v>F1B011077</v>
          </cell>
        </row>
        <row r="505">
          <cell r="D505" t="str">
            <v>F1B212066</v>
          </cell>
        </row>
        <row r="506">
          <cell r="D506" t="str">
            <v>F1B111051</v>
          </cell>
        </row>
        <row r="507">
          <cell r="D507" t="str">
            <v>F1B011095</v>
          </cell>
        </row>
        <row r="508">
          <cell r="D508" t="str">
            <v>F1B011067</v>
          </cell>
        </row>
        <row r="509">
          <cell r="D509" t="str">
            <v>F1B011075</v>
          </cell>
        </row>
        <row r="510">
          <cell r="D510" t="str">
            <v>F1B011035</v>
          </cell>
        </row>
        <row r="511">
          <cell r="D511" t="str">
            <v>F1B111053</v>
          </cell>
        </row>
        <row r="512">
          <cell r="D512" t="str">
            <v>F1B012097</v>
          </cell>
        </row>
        <row r="513">
          <cell r="D513" t="str">
            <v>F1B111079</v>
          </cell>
        </row>
        <row r="514">
          <cell r="D514" t="str">
            <v>F1B110076</v>
          </cell>
        </row>
        <row r="515">
          <cell r="D515" t="str">
            <v>F1B110018</v>
          </cell>
        </row>
        <row r="516">
          <cell r="D516" t="str">
            <v>F1B111045</v>
          </cell>
        </row>
        <row r="517">
          <cell r="D517" t="str">
            <v>F1B111007</v>
          </cell>
        </row>
        <row r="518">
          <cell r="D518" t="str">
            <v>F1B111047</v>
          </cell>
        </row>
        <row r="519">
          <cell r="D519" t="str">
            <v>F1B112024</v>
          </cell>
        </row>
        <row r="520">
          <cell r="D520" t="str">
            <v>F1B112026</v>
          </cell>
        </row>
        <row r="521">
          <cell r="D521" t="str">
            <v>F1B011017</v>
          </cell>
        </row>
        <row r="522">
          <cell r="D522" t="str">
            <v>F1B013091</v>
          </cell>
        </row>
        <row r="523">
          <cell r="D523" t="str">
            <v>F1B014103</v>
          </cell>
        </row>
        <row r="524">
          <cell r="D524" t="str">
            <v>F1B111088</v>
          </cell>
        </row>
        <row r="525">
          <cell r="D525" t="str">
            <v>F1B014085</v>
          </cell>
        </row>
        <row r="526">
          <cell r="D526" t="str">
            <v>F1B014038</v>
          </cell>
        </row>
        <row r="527">
          <cell r="D527" t="str">
            <v>F1B211083</v>
          </cell>
        </row>
        <row r="528">
          <cell r="D528" t="str">
            <v>F1B112038</v>
          </cell>
        </row>
        <row r="529">
          <cell r="D529" t="str">
            <v>F1B011071</v>
          </cell>
        </row>
        <row r="530">
          <cell r="D530" t="str">
            <v>F1B013063</v>
          </cell>
        </row>
        <row r="531">
          <cell r="D531" t="str">
            <v>F1B013076</v>
          </cell>
        </row>
        <row r="532">
          <cell r="D532" t="str">
            <v>F1B212084</v>
          </cell>
        </row>
        <row r="533">
          <cell r="D533" t="str">
            <v>F1B012076</v>
          </cell>
        </row>
        <row r="534">
          <cell r="D534" t="str">
            <v>F1B114008</v>
          </cell>
        </row>
        <row r="535">
          <cell r="D535" t="str">
            <v>F1B111006</v>
          </cell>
        </row>
        <row r="536">
          <cell r="D536" t="str">
            <v>F1B014013</v>
          </cell>
        </row>
        <row r="537">
          <cell r="D537" t="str">
            <v>F1B012082</v>
          </cell>
        </row>
        <row r="538">
          <cell r="D538" t="str">
            <v>F1B013042</v>
          </cell>
        </row>
        <row r="539">
          <cell r="D539" t="str">
            <v>F1B211021</v>
          </cell>
        </row>
        <row r="540">
          <cell r="D540" t="str">
            <v>F1B013004</v>
          </cell>
        </row>
        <row r="541">
          <cell r="D541" t="str">
            <v>F1B012037</v>
          </cell>
        </row>
        <row r="542">
          <cell r="D542" t="str">
            <v>F1B013070</v>
          </cell>
        </row>
        <row r="543">
          <cell r="D543" t="str">
            <v>F1B013036</v>
          </cell>
        </row>
        <row r="544">
          <cell r="D544" t="str">
            <v>F1B112031</v>
          </cell>
        </row>
        <row r="545">
          <cell r="D545" t="str">
            <v>F1B113001</v>
          </cell>
        </row>
        <row r="546">
          <cell r="D546" t="str">
            <v>F1B013012</v>
          </cell>
        </row>
        <row r="547">
          <cell r="D547" t="str">
            <v>F1B114030</v>
          </cell>
        </row>
        <row r="548">
          <cell r="D548" t="str">
            <v>F1B011042</v>
          </cell>
        </row>
        <row r="549">
          <cell r="D549" t="str">
            <v>F1B011027</v>
          </cell>
        </row>
        <row r="550">
          <cell r="D550" t="str">
            <v>F1B113002</v>
          </cell>
        </row>
        <row r="551">
          <cell r="D551" t="str">
            <v>F1B112016</v>
          </cell>
        </row>
        <row r="552">
          <cell r="D552" t="str">
            <v>F1B212038</v>
          </cell>
        </row>
        <row r="553">
          <cell r="D553" t="str">
            <v>F1B011048</v>
          </cell>
        </row>
        <row r="554">
          <cell r="D554" t="str">
            <v>F1B012047</v>
          </cell>
        </row>
        <row r="555">
          <cell r="D555" t="str">
            <v>F1B111063</v>
          </cell>
        </row>
        <row r="556">
          <cell r="D556" t="str">
            <v>F1B011088</v>
          </cell>
        </row>
        <row r="557">
          <cell r="D557" t="str">
            <v>F1B011051</v>
          </cell>
        </row>
        <row r="558">
          <cell r="D558" t="str">
            <v>F1B111021</v>
          </cell>
        </row>
        <row r="559">
          <cell r="D559" t="str">
            <v>F1B211024</v>
          </cell>
        </row>
        <row r="560">
          <cell r="D560" t="str">
            <v>F1B011085</v>
          </cell>
        </row>
        <row r="561">
          <cell r="D561" t="str">
            <v>F1B011043</v>
          </cell>
        </row>
        <row r="562">
          <cell r="D562" t="str">
            <v>F1B112036</v>
          </cell>
        </row>
        <row r="563">
          <cell r="D563" t="str">
            <v>F1B112011</v>
          </cell>
        </row>
        <row r="564">
          <cell r="D564" t="str">
            <v>F1B112048</v>
          </cell>
        </row>
        <row r="565">
          <cell r="D565" t="str">
            <v>F1B014063</v>
          </cell>
        </row>
        <row r="566">
          <cell r="D566" t="str">
            <v>F1B012007</v>
          </cell>
        </row>
        <row r="567">
          <cell r="D567" t="str">
            <v>F1B114018</v>
          </cell>
        </row>
        <row r="568">
          <cell r="D568" t="str">
            <v>F1B112025</v>
          </cell>
        </row>
        <row r="569">
          <cell r="D569" t="str">
            <v>F1B014078</v>
          </cell>
        </row>
        <row r="570">
          <cell r="D570" t="str">
            <v>F1B012046</v>
          </cell>
        </row>
        <row r="571">
          <cell r="D571" t="str">
            <v>F1B014068</v>
          </cell>
        </row>
        <row r="572">
          <cell r="D572" t="str">
            <v>F1B111033</v>
          </cell>
        </row>
        <row r="573">
          <cell r="D573" t="str">
            <v>F1B013071</v>
          </cell>
        </row>
        <row r="574">
          <cell r="D574" t="str">
            <v>F1B013001</v>
          </cell>
        </row>
        <row r="575">
          <cell r="D575" t="str">
            <v>F1B011090</v>
          </cell>
        </row>
        <row r="576">
          <cell r="D576" t="str">
            <v>F1B212053</v>
          </cell>
        </row>
        <row r="577">
          <cell r="D577" t="str">
            <v>F1B014045</v>
          </cell>
        </row>
        <row r="578">
          <cell r="D578" t="str">
            <v>F1B014104</v>
          </cell>
        </row>
        <row r="579">
          <cell r="D579" t="str">
            <v>F1B011069</v>
          </cell>
        </row>
        <row r="580">
          <cell r="D580" t="str">
            <v>F1B111041</v>
          </cell>
        </row>
        <row r="581">
          <cell r="D581" t="str">
            <v>F1B111077</v>
          </cell>
        </row>
        <row r="582">
          <cell r="D582" t="str">
            <v>F1B111059</v>
          </cell>
        </row>
        <row r="583">
          <cell r="D583" t="str">
            <v>F1B111027</v>
          </cell>
        </row>
        <row r="584">
          <cell r="D584" t="str">
            <v>F1B011066</v>
          </cell>
        </row>
        <row r="585">
          <cell r="D585" t="str">
            <v>F1B013054</v>
          </cell>
        </row>
        <row r="586">
          <cell r="D586" t="str">
            <v>F1B014100</v>
          </cell>
        </row>
        <row r="587">
          <cell r="D587" t="str">
            <v>F1B014106</v>
          </cell>
        </row>
        <row r="588">
          <cell r="D588" t="str">
            <v>F1B111030</v>
          </cell>
        </row>
        <row r="589">
          <cell r="D589" t="str">
            <v>F1B114025</v>
          </cell>
        </row>
        <row r="590">
          <cell r="D590" t="str">
            <v>F1B011068</v>
          </cell>
        </row>
        <row r="591">
          <cell r="D591" t="str">
            <v>F1B014064</v>
          </cell>
        </row>
        <row r="592">
          <cell r="D592" t="str">
            <v>F1B013080</v>
          </cell>
        </row>
        <row r="593">
          <cell r="D593" t="str">
            <v>F1B014091</v>
          </cell>
        </row>
        <row r="594">
          <cell r="D594" t="str">
            <v>F1B114020</v>
          </cell>
        </row>
        <row r="595">
          <cell r="D595" t="str">
            <v>F1B014082</v>
          </cell>
        </row>
        <row r="596">
          <cell r="D596" t="str">
            <v>F1B014059</v>
          </cell>
        </row>
        <row r="597">
          <cell r="D597" t="str">
            <v>F1B012062</v>
          </cell>
        </row>
        <row r="598">
          <cell r="D598" t="str">
            <v>F1B014019</v>
          </cell>
        </row>
        <row r="599">
          <cell r="D599" t="str">
            <v>F1B014023</v>
          </cell>
        </row>
        <row r="600">
          <cell r="D600" t="str">
            <v>F1B114014</v>
          </cell>
        </row>
        <row r="601">
          <cell r="D601" t="str">
            <v>F1B014050</v>
          </cell>
        </row>
        <row r="602">
          <cell r="D602" t="str">
            <v>F1B014072</v>
          </cell>
        </row>
        <row r="603">
          <cell r="D603" t="str">
            <v>F1B014076</v>
          </cell>
        </row>
        <row r="604">
          <cell r="D604" t="str">
            <v>F1B013090</v>
          </cell>
        </row>
        <row r="605">
          <cell r="D605" t="str">
            <v>F1B014034</v>
          </cell>
        </row>
        <row r="606">
          <cell r="D606" t="str">
            <v>F1B212008</v>
          </cell>
        </row>
        <row r="607">
          <cell r="D607" t="str">
            <v>F1B014055</v>
          </cell>
        </row>
        <row r="608">
          <cell r="D608" t="str">
            <v>F1B012024</v>
          </cell>
        </row>
        <row r="609">
          <cell r="D609" t="str">
            <v>F1B012025</v>
          </cell>
        </row>
        <row r="610">
          <cell r="D610" t="str">
            <v>F1B112004</v>
          </cell>
        </row>
        <row r="611">
          <cell r="D611" t="str">
            <v>F1B114003</v>
          </cell>
        </row>
        <row r="612">
          <cell r="D612" t="str">
            <v>F1B014098</v>
          </cell>
        </row>
        <row r="613">
          <cell r="D613" t="str">
            <v>F1B013048</v>
          </cell>
        </row>
        <row r="614">
          <cell r="D614" t="str">
            <v>F1B013075</v>
          </cell>
        </row>
        <row r="615">
          <cell r="D615" t="str">
            <v>F1B212040</v>
          </cell>
        </row>
        <row r="616">
          <cell r="D616" t="str">
            <v>F1B015021</v>
          </cell>
        </row>
        <row r="617">
          <cell r="D617" t="str">
            <v>F1B012031</v>
          </cell>
        </row>
        <row r="618">
          <cell r="D618" t="str">
            <v>F1B112027</v>
          </cell>
        </row>
        <row r="619">
          <cell r="D619" t="str">
            <v>F1B012067</v>
          </cell>
        </row>
        <row r="620">
          <cell r="D620" t="str">
            <v>F1B014003</v>
          </cell>
        </row>
        <row r="621">
          <cell r="D621" t="str">
            <v>F1B111032</v>
          </cell>
        </row>
        <row r="622">
          <cell r="D622" t="str">
            <v>F1B212027</v>
          </cell>
        </row>
        <row r="623">
          <cell r="D623" t="str">
            <v>F1B111036</v>
          </cell>
        </row>
        <row r="624">
          <cell r="D624" t="str">
            <v>F1B013045</v>
          </cell>
        </row>
        <row r="625">
          <cell r="D625" t="str">
            <v>F1B013077</v>
          </cell>
        </row>
        <row r="626">
          <cell r="D626" t="str">
            <v>F1B013057</v>
          </cell>
        </row>
        <row r="627">
          <cell r="D627" t="str">
            <v>F1B012006</v>
          </cell>
        </row>
        <row r="628">
          <cell r="D628" t="str">
            <v>F1B014011</v>
          </cell>
        </row>
        <row r="629">
          <cell r="D629" t="str">
            <v>F1B014044</v>
          </cell>
        </row>
        <row r="630">
          <cell r="D630" t="str">
            <v>F1B012014</v>
          </cell>
        </row>
        <row r="631">
          <cell r="D631" t="str">
            <v>F1B012079</v>
          </cell>
        </row>
        <row r="632">
          <cell r="D632" t="str">
            <v>F1B113034</v>
          </cell>
        </row>
        <row r="633">
          <cell r="D633" t="str">
            <v>F1B014005</v>
          </cell>
        </row>
        <row r="634">
          <cell r="D634" t="str">
            <v>F1B015017</v>
          </cell>
        </row>
        <row r="635">
          <cell r="D635" t="str">
            <v>F1B013021</v>
          </cell>
        </row>
        <row r="636">
          <cell r="D636" t="str">
            <v>F1B015044</v>
          </cell>
        </row>
        <row r="637">
          <cell r="D637" t="str">
            <v>F1B113016</v>
          </cell>
        </row>
        <row r="638">
          <cell r="D638" t="str">
            <v>F1B015053</v>
          </cell>
        </row>
        <row r="639">
          <cell r="D639" t="str">
            <v>F1B015086</v>
          </cell>
        </row>
        <row r="640">
          <cell r="D640" t="str">
            <v>F1B113026</v>
          </cell>
        </row>
        <row r="641">
          <cell r="D641" t="str">
            <v>F1B013061</v>
          </cell>
        </row>
        <row r="642">
          <cell r="D642" t="str">
            <v>F1B015075</v>
          </cell>
        </row>
        <row r="643">
          <cell r="D643" t="str">
            <v>F1B015003</v>
          </cell>
        </row>
        <row r="644">
          <cell r="D644" t="str">
            <v>F1B015074</v>
          </cell>
        </row>
        <row r="645">
          <cell r="D645" t="str">
            <v>F1B015063</v>
          </cell>
        </row>
        <row r="646">
          <cell r="D646" t="str">
            <v>F1B015078</v>
          </cell>
        </row>
        <row r="647">
          <cell r="D647" t="str">
            <v>F1B015084</v>
          </cell>
        </row>
        <row r="648">
          <cell r="D648" t="str">
            <v>F1B015073</v>
          </cell>
        </row>
        <row r="649">
          <cell r="D649" t="str">
            <v>F1B013064</v>
          </cell>
        </row>
        <row r="650">
          <cell r="D650" t="str">
            <v>F1B014065</v>
          </cell>
        </row>
        <row r="651">
          <cell r="D651" t="str">
            <v>F1B012020</v>
          </cell>
        </row>
        <row r="652">
          <cell r="D652" t="str">
            <v>F1B112042</v>
          </cell>
        </row>
        <row r="653">
          <cell r="D653" t="str">
            <v>F1B113031</v>
          </cell>
        </row>
        <row r="654">
          <cell r="D654" t="str">
            <v>F1B014053</v>
          </cell>
        </row>
        <row r="655">
          <cell r="D655" t="str">
            <v>F1B015036</v>
          </cell>
        </row>
        <row r="656">
          <cell r="D656" t="str">
            <v>F1B014030</v>
          </cell>
        </row>
        <row r="657">
          <cell r="D657" t="str">
            <v>F1B014026</v>
          </cell>
        </row>
        <row r="658">
          <cell r="D658" t="str">
            <v>F1B014020</v>
          </cell>
        </row>
        <row r="659">
          <cell r="D659" t="str">
            <v>F1B114006</v>
          </cell>
        </row>
        <row r="660">
          <cell r="D660" t="str">
            <v>F1B114027</v>
          </cell>
        </row>
        <row r="661">
          <cell r="D661" t="str">
            <v>F1B014031</v>
          </cell>
        </row>
        <row r="662">
          <cell r="D662" t="str">
            <v>F1B113030</v>
          </cell>
        </row>
        <row r="663">
          <cell r="D663" t="str">
            <v>F1B110045</v>
          </cell>
        </row>
        <row r="664">
          <cell r="D664" t="str">
            <v>F1B015032</v>
          </cell>
        </row>
        <row r="665">
          <cell r="D665" t="str">
            <v>F1B013015</v>
          </cell>
        </row>
        <row r="666">
          <cell r="D666" t="str">
            <v>F1B012055</v>
          </cell>
        </row>
        <row r="667">
          <cell r="D667" t="str">
            <v>F1B012085</v>
          </cell>
        </row>
        <row r="668">
          <cell r="D668" t="str">
            <v>F1B014041</v>
          </cell>
        </row>
        <row r="669">
          <cell r="D669" t="str">
            <v>F1B113024</v>
          </cell>
        </row>
        <row r="670">
          <cell r="D670" t="str">
            <v>F1B112017</v>
          </cell>
        </row>
        <row r="671">
          <cell r="D671" t="str">
            <v>F1B012035</v>
          </cell>
        </row>
        <row r="672">
          <cell r="D672" t="str">
            <v>F1B012017</v>
          </cell>
        </row>
        <row r="673">
          <cell r="D673" t="str">
            <v>F1B013037</v>
          </cell>
        </row>
        <row r="674">
          <cell r="D674" t="str">
            <v>F1B015040</v>
          </cell>
        </row>
        <row r="675">
          <cell r="D675" t="str">
            <v>F1B015055</v>
          </cell>
        </row>
        <row r="676">
          <cell r="D676" t="str">
            <v>F1B012083</v>
          </cell>
        </row>
        <row r="677">
          <cell r="D677" t="str">
            <v>F1B115022</v>
          </cell>
        </row>
        <row r="678">
          <cell r="D678" t="str">
            <v>F1B012050</v>
          </cell>
        </row>
        <row r="679">
          <cell r="D679" t="str">
            <v>F1B212090</v>
          </cell>
        </row>
        <row r="680">
          <cell r="D680" t="str">
            <v>F1B113021</v>
          </cell>
        </row>
        <row r="681">
          <cell r="D681" t="str">
            <v>F1B011041</v>
          </cell>
        </row>
        <row r="682">
          <cell r="D682" t="str">
            <v>F1B114001</v>
          </cell>
        </row>
        <row r="683">
          <cell r="D683" t="str">
            <v>F1B115032</v>
          </cell>
        </row>
        <row r="684">
          <cell r="D684" t="str">
            <v>F1B015041</v>
          </cell>
        </row>
        <row r="685">
          <cell r="D685" t="str">
            <v>F1B013032</v>
          </cell>
        </row>
        <row r="686">
          <cell r="D686" t="str">
            <v>F1B013068</v>
          </cell>
        </row>
        <row r="687">
          <cell r="D687" t="str">
            <v>F1B015013</v>
          </cell>
        </row>
        <row r="688">
          <cell r="D688" t="str">
            <v>F1B014006</v>
          </cell>
        </row>
        <row r="689">
          <cell r="D689" t="str">
            <v>F1B015050</v>
          </cell>
        </row>
        <row r="690">
          <cell r="D690" t="str">
            <v>F1B014084</v>
          </cell>
        </row>
        <row r="691">
          <cell r="D691" t="str">
            <v>F1B014042</v>
          </cell>
        </row>
        <row r="692">
          <cell r="D692" t="str">
            <v>F1B014083</v>
          </cell>
        </row>
        <row r="693">
          <cell r="D693" t="str">
            <v>F1B015079</v>
          </cell>
        </row>
        <row r="694">
          <cell r="D694" t="str">
            <v>F1B015052</v>
          </cell>
        </row>
        <row r="695">
          <cell r="D695" t="str">
            <v>F1B015007</v>
          </cell>
        </row>
        <row r="696">
          <cell r="D696" t="str">
            <v>F1B114009</v>
          </cell>
        </row>
        <row r="697">
          <cell r="D697" t="str">
            <v>F1B015048</v>
          </cell>
        </row>
        <row r="698">
          <cell r="D698" t="str">
            <v>F1B015016</v>
          </cell>
        </row>
        <row r="699">
          <cell r="D699" t="str">
            <v>F1B013002</v>
          </cell>
        </row>
        <row r="700">
          <cell r="D700" t="str">
            <v>F1B016076</v>
          </cell>
        </row>
        <row r="701">
          <cell r="D701" t="str">
            <v>F1B113015</v>
          </cell>
        </row>
        <row r="702">
          <cell r="D702" t="str">
            <v>F1B013029</v>
          </cell>
        </row>
        <row r="703">
          <cell r="D703" t="str">
            <v>F1B013007</v>
          </cell>
        </row>
        <row r="704">
          <cell r="D704" t="str">
            <v>F1B113032</v>
          </cell>
        </row>
        <row r="705">
          <cell r="D705" t="str">
            <v>F1B015008</v>
          </cell>
        </row>
        <row r="706">
          <cell r="D706" t="str">
            <v>F1B113028</v>
          </cell>
        </row>
        <row r="707">
          <cell r="D707" t="str">
            <v>F1B014099</v>
          </cell>
        </row>
        <row r="708">
          <cell r="D708" t="str">
            <v>F1B014062</v>
          </cell>
        </row>
        <row r="709">
          <cell r="D709" t="str">
            <v>F1B113013</v>
          </cell>
        </row>
        <row r="710">
          <cell r="D710" t="str">
            <v>F1B014028</v>
          </cell>
        </row>
        <row r="711">
          <cell r="D711" t="str">
            <v>F1B015019</v>
          </cell>
        </row>
        <row r="712">
          <cell r="D712" t="str">
            <v>F1B114012</v>
          </cell>
        </row>
        <row r="713">
          <cell r="D713" t="str">
            <v>F1B015077</v>
          </cell>
        </row>
        <row r="714">
          <cell r="D714" t="str">
            <v>F1B012010</v>
          </cell>
        </row>
        <row r="715">
          <cell r="D715" t="str">
            <v>F1B113029</v>
          </cell>
        </row>
        <row r="716">
          <cell r="D716" t="str">
            <v>F1B112006</v>
          </cell>
        </row>
        <row r="717">
          <cell r="D717" t="str">
            <v>F1B015005</v>
          </cell>
        </row>
        <row r="718">
          <cell r="D718" t="str">
            <v>F1B014036</v>
          </cell>
        </row>
        <row r="719">
          <cell r="D719" t="str">
            <v>F1B015062</v>
          </cell>
        </row>
        <row r="720">
          <cell r="D720" t="str">
            <v>F1B114022</v>
          </cell>
        </row>
        <row r="721">
          <cell r="D721" t="str">
            <v>F1B014039</v>
          </cell>
        </row>
        <row r="722">
          <cell r="D722" t="str">
            <v>F1B015014</v>
          </cell>
        </row>
        <row r="723">
          <cell r="D723" t="str">
            <v>F1B014088</v>
          </cell>
        </row>
        <row r="724">
          <cell r="D724" t="str">
            <v>F1B115021</v>
          </cell>
        </row>
        <row r="725">
          <cell r="D725" t="str">
            <v>F1B114010</v>
          </cell>
        </row>
        <row r="726">
          <cell r="D726" t="str">
            <v>F1B015068</v>
          </cell>
        </row>
        <row r="727">
          <cell r="D727" t="str">
            <v>F1B115013</v>
          </cell>
        </row>
        <row r="728">
          <cell r="D728" t="str">
            <v>F1B016096</v>
          </cell>
        </row>
        <row r="729">
          <cell r="D729" t="str">
            <v>F1B013058</v>
          </cell>
        </row>
        <row r="730">
          <cell r="D730" t="str">
            <v>F1B013030</v>
          </cell>
        </row>
        <row r="731">
          <cell r="D731" t="str">
            <v>F1B016036</v>
          </cell>
        </row>
        <row r="732">
          <cell r="D732" t="str">
            <v>F1B015031</v>
          </cell>
        </row>
        <row r="733">
          <cell r="D733" t="str">
            <v>F1B115016</v>
          </cell>
        </row>
        <row r="734">
          <cell r="D734" t="str">
            <v>F1B016023</v>
          </cell>
        </row>
        <row r="735">
          <cell r="D735" t="str">
            <v>F1B015081</v>
          </cell>
        </row>
        <row r="736">
          <cell r="D736" t="str">
            <v>F1B016086</v>
          </cell>
        </row>
        <row r="737">
          <cell r="D737" t="str">
            <v>F1B116022</v>
          </cell>
        </row>
        <row r="738">
          <cell r="D738" t="str">
            <v>F1B016017</v>
          </cell>
        </row>
        <row r="739">
          <cell r="D739" t="str">
            <v>F1B116005</v>
          </cell>
        </row>
        <row r="740">
          <cell r="D740" t="str">
            <v>F1B015022</v>
          </cell>
        </row>
        <row r="741">
          <cell r="D741" t="str">
            <v>F1B016091</v>
          </cell>
        </row>
        <row r="742">
          <cell r="D742" t="str">
            <v>F1B016027</v>
          </cell>
        </row>
        <row r="743">
          <cell r="D743" t="str">
            <v>F1B014096</v>
          </cell>
        </row>
        <row r="744">
          <cell r="D744" t="str">
            <v>F1B016103</v>
          </cell>
        </row>
        <row r="745">
          <cell r="D745" t="str">
            <v>F1B116025</v>
          </cell>
        </row>
        <row r="746">
          <cell r="D746" t="str">
            <v>F1B015026</v>
          </cell>
        </row>
        <row r="747">
          <cell r="D747" t="str">
            <v>F1B115008</v>
          </cell>
        </row>
        <row r="748">
          <cell r="D748" t="str">
            <v>F1B212080</v>
          </cell>
        </row>
        <row r="749">
          <cell r="D749" t="str">
            <v>F1B016033</v>
          </cell>
        </row>
        <row r="750">
          <cell r="D750" t="str">
            <v>F1B116010</v>
          </cell>
        </row>
        <row r="751">
          <cell r="D751" t="str">
            <v>F1B013093</v>
          </cell>
        </row>
        <row r="752">
          <cell r="D752" t="str">
            <v>F1B016021</v>
          </cell>
        </row>
        <row r="753">
          <cell r="D753" t="str">
            <v>F1B113022</v>
          </cell>
        </row>
        <row r="754">
          <cell r="D754" t="str">
            <v>F1B115029</v>
          </cell>
        </row>
        <row r="755">
          <cell r="D755" t="str">
            <v>F1B013017</v>
          </cell>
        </row>
        <row r="756">
          <cell r="D756" t="str">
            <v>F1B115018</v>
          </cell>
        </row>
        <row r="757">
          <cell r="D757" t="str">
            <v>F1B015039</v>
          </cell>
        </row>
        <row r="758">
          <cell r="D758" t="str">
            <v>F1B015080</v>
          </cell>
        </row>
        <row r="759">
          <cell r="D759" t="str">
            <v>F1B013052</v>
          </cell>
        </row>
        <row r="760">
          <cell r="D760" t="str">
            <v>F1B012005</v>
          </cell>
        </row>
        <row r="761">
          <cell r="D761" t="str">
            <v>F1B012069</v>
          </cell>
        </row>
        <row r="762">
          <cell r="D762" t="str">
            <v>F1B017042</v>
          </cell>
        </row>
        <row r="763">
          <cell r="D763" t="str">
            <v>F1B013049</v>
          </cell>
        </row>
        <row r="764">
          <cell r="D764" t="str">
            <v>F1B015049</v>
          </cell>
        </row>
        <row r="765">
          <cell r="D765" t="str">
            <v>F1B016014</v>
          </cell>
        </row>
        <row r="766">
          <cell r="D766" t="str">
            <v>F1B016067</v>
          </cell>
        </row>
        <row r="767">
          <cell r="D767" t="str">
            <v>F1B115004</v>
          </cell>
        </row>
        <row r="768">
          <cell r="D768" t="str">
            <v>F1B115002</v>
          </cell>
        </row>
        <row r="769">
          <cell r="D769" t="str">
            <v>F1B013047</v>
          </cell>
        </row>
        <row r="770">
          <cell r="D770" t="str">
            <v>F1B013060</v>
          </cell>
        </row>
        <row r="771">
          <cell r="D771" t="str">
            <v>F1B013083</v>
          </cell>
        </row>
        <row r="772">
          <cell r="D772" t="str">
            <v>F1B016041</v>
          </cell>
        </row>
        <row r="773">
          <cell r="D773" t="str">
            <v>F1B016095</v>
          </cell>
        </row>
        <row r="774">
          <cell r="D774" t="str">
            <v>F1B115015</v>
          </cell>
        </row>
        <row r="775">
          <cell r="D775" t="str">
            <v>F1B017049</v>
          </cell>
        </row>
        <row r="776">
          <cell r="D776" t="str">
            <v>F1B115005</v>
          </cell>
        </row>
        <row r="777">
          <cell r="D777" t="str">
            <v>F1B016069</v>
          </cell>
        </row>
        <row r="778">
          <cell r="D778" t="str">
            <v>F1B014066</v>
          </cell>
        </row>
        <row r="779">
          <cell r="D779" t="str">
            <v>F1B115034</v>
          </cell>
        </row>
        <row r="780">
          <cell r="D780" t="str">
            <v>F1B016085</v>
          </cell>
        </row>
        <row r="781">
          <cell r="D781" t="str">
            <v>F1B116032</v>
          </cell>
        </row>
        <row r="782">
          <cell r="D782" t="str">
            <v>F1B115025</v>
          </cell>
        </row>
        <row r="783">
          <cell r="D783" t="str">
            <v>F1B016087</v>
          </cell>
        </row>
        <row r="784">
          <cell r="D784" t="str">
            <v>F1B015088</v>
          </cell>
        </row>
        <row r="785">
          <cell r="D785" t="str">
            <v>F1B015065</v>
          </cell>
        </row>
        <row r="786">
          <cell r="D786" t="str">
            <v>F1B014057</v>
          </cell>
        </row>
        <row r="787">
          <cell r="D787" t="str">
            <v>F1B016083</v>
          </cell>
        </row>
        <row r="788">
          <cell r="D788" t="str">
            <v>F1B015009</v>
          </cell>
        </row>
        <row r="789">
          <cell r="D789" t="str">
            <v>F1B015087</v>
          </cell>
        </row>
        <row r="790">
          <cell r="D790" t="str">
            <v>F1B014056</v>
          </cell>
        </row>
        <row r="791">
          <cell r="D791" t="str">
            <v>F1B116007</v>
          </cell>
        </row>
        <row r="792">
          <cell r="D792" t="str">
            <v>F1B015038</v>
          </cell>
        </row>
        <row r="793">
          <cell r="D793" t="str">
            <v>F1B016059</v>
          </cell>
        </row>
        <row r="794">
          <cell r="D794" t="str">
            <v>F1B015059</v>
          </cell>
        </row>
        <row r="795">
          <cell r="D795" t="str">
            <v>F1B015082</v>
          </cell>
        </row>
        <row r="796">
          <cell r="D796" t="str">
            <v>F1B016055</v>
          </cell>
        </row>
        <row r="797">
          <cell r="D797" t="str">
            <v>F1B014097</v>
          </cell>
        </row>
        <row r="798">
          <cell r="D798" t="str">
            <v>F1B014101</v>
          </cell>
        </row>
        <row r="799">
          <cell r="D799" t="str">
            <v>F1B117017</v>
          </cell>
        </row>
        <row r="800">
          <cell r="D800" t="str">
            <v>F1B014073</v>
          </cell>
        </row>
        <row r="801">
          <cell r="D801" t="str">
            <v>F1B014027</v>
          </cell>
        </row>
        <row r="802">
          <cell r="D802" t="str">
            <v>F1B012030</v>
          </cell>
        </row>
        <row r="803">
          <cell r="D803" t="str">
            <v>F1B014074</v>
          </cell>
        </row>
        <row r="804">
          <cell r="D804" t="str">
            <v>F1B014052</v>
          </cell>
        </row>
        <row r="805">
          <cell r="D805" t="str">
            <v>F1B014079</v>
          </cell>
        </row>
        <row r="806">
          <cell r="D806" t="str">
            <v>F1B017032</v>
          </cell>
        </row>
        <row r="807">
          <cell r="D807" t="str">
            <v>F1B115014</v>
          </cell>
        </row>
        <row r="808">
          <cell r="D808" t="str">
            <v>F1B016011</v>
          </cell>
        </row>
        <row r="809">
          <cell r="D809" t="str">
            <v>F1B014018</v>
          </cell>
        </row>
        <row r="810">
          <cell r="D810" t="str">
            <v>F1B113037</v>
          </cell>
        </row>
        <row r="811">
          <cell r="D811" t="str">
            <v>F1B117025</v>
          </cell>
        </row>
        <row r="812">
          <cell r="D812" t="str">
            <v>F1B114017</v>
          </cell>
        </row>
        <row r="813">
          <cell r="D813" t="str">
            <v>F1B017038</v>
          </cell>
        </row>
        <row r="814">
          <cell r="D814" t="str">
            <v>F1B014009</v>
          </cell>
        </row>
        <row r="815">
          <cell r="D815" t="str">
            <v>F1B117041</v>
          </cell>
        </row>
        <row r="816">
          <cell r="D816" t="str">
            <v>F1B017079</v>
          </cell>
        </row>
        <row r="817">
          <cell r="D817" t="str">
            <v>F1B115023</v>
          </cell>
        </row>
        <row r="818">
          <cell r="D818" t="str">
            <v>F1B016025</v>
          </cell>
        </row>
        <row r="819">
          <cell r="D819" t="str">
            <v>F1B017062</v>
          </cell>
        </row>
        <row r="820">
          <cell r="D820" t="str">
            <v>F1B017085</v>
          </cell>
        </row>
        <row r="821">
          <cell r="D821" t="str">
            <v>F1B114011</v>
          </cell>
        </row>
        <row r="822">
          <cell r="D822" t="str">
            <v>F1B017009</v>
          </cell>
        </row>
        <row r="823">
          <cell r="D823" t="str">
            <v>F1B117040</v>
          </cell>
        </row>
        <row r="824">
          <cell r="D824" t="str">
            <v>F1B117023</v>
          </cell>
        </row>
        <row r="825">
          <cell r="D825" t="str">
            <v>F1B017004</v>
          </cell>
        </row>
        <row r="826">
          <cell r="D826" t="str">
            <v>F1B117020</v>
          </cell>
        </row>
        <row r="827">
          <cell r="D827" t="str">
            <v>F1B117013</v>
          </cell>
        </row>
        <row r="828">
          <cell r="D828" t="str">
            <v>F1B015037</v>
          </cell>
        </row>
        <row r="829">
          <cell r="D829" t="str">
            <v>F1B017090</v>
          </cell>
        </row>
        <row r="830">
          <cell r="D830" t="str">
            <v>F1B016093</v>
          </cell>
        </row>
        <row r="831">
          <cell r="D831" t="str">
            <v>F1B015002</v>
          </cell>
        </row>
        <row r="832">
          <cell r="D832" t="str">
            <v>F1B017091</v>
          </cell>
        </row>
        <row r="833">
          <cell r="D833" t="str">
            <v>F1B017070</v>
          </cell>
        </row>
        <row r="834">
          <cell r="D834" t="str">
            <v>F1B015033</v>
          </cell>
        </row>
        <row r="835">
          <cell r="D835" t="str">
            <v>F1B116030</v>
          </cell>
        </row>
        <row r="836">
          <cell r="D836" t="str">
            <v>F1B116033</v>
          </cell>
        </row>
        <row r="837">
          <cell r="D837" t="str">
            <v>F1B017086</v>
          </cell>
        </row>
        <row r="838">
          <cell r="D838" t="str">
            <v>F1B013010</v>
          </cell>
        </row>
        <row r="839">
          <cell r="D839" t="str">
            <v>F1B115027</v>
          </cell>
        </row>
        <row r="840">
          <cell r="D840" t="str">
            <v>F1B016090</v>
          </cell>
        </row>
        <row r="841">
          <cell r="D841" t="str">
            <v>F1B014008</v>
          </cell>
        </row>
        <row r="842">
          <cell r="D842" t="str">
            <v>F1B014001</v>
          </cell>
        </row>
        <row r="843">
          <cell r="D843" t="str">
            <v>F1B115026</v>
          </cell>
        </row>
        <row r="844">
          <cell r="D844" t="str">
            <v>F1B115031</v>
          </cell>
        </row>
        <row r="845">
          <cell r="D845" t="str">
            <v>F1B014060</v>
          </cell>
        </row>
        <row r="846">
          <cell r="D846" t="str">
            <v>F1B014075</v>
          </cell>
        </row>
        <row r="847">
          <cell r="D847" t="str">
            <v>F1B014051</v>
          </cell>
        </row>
        <row r="848">
          <cell r="D848" t="str">
            <v>F1B014095</v>
          </cell>
        </row>
        <row r="849">
          <cell r="D849" t="str">
            <v>F1B114007</v>
          </cell>
        </row>
        <row r="850">
          <cell r="D850" t="str">
            <v>F1B014077</v>
          </cell>
        </row>
        <row r="851">
          <cell r="D851" t="str">
            <v>F1B014047</v>
          </cell>
        </row>
        <row r="852">
          <cell r="D852" t="str">
            <v>F1B114016</v>
          </cell>
        </row>
        <row r="853">
          <cell r="D853" t="str">
            <v>F1B118064</v>
          </cell>
        </row>
        <row r="854">
          <cell r="D854" t="str">
            <v>F1B017050</v>
          </cell>
        </row>
        <row r="855">
          <cell r="D855" t="str">
            <v>F1B116021</v>
          </cell>
        </row>
        <row r="856">
          <cell r="D856" t="str">
            <v>F1B015085</v>
          </cell>
        </row>
        <row r="857">
          <cell r="D857" t="str">
            <v>F1B017039</v>
          </cell>
        </row>
        <row r="858">
          <cell r="D858" t="str">
            <v>F1B017065</v>
          </cell>
        </row>
        <row r="859">
          <cell r="D859" t="str">
            <v>F1B017035</v>
          </cell>
        </row>
        <row r="860">
          <cell r="D860" t="str">
            <v>F1B015015</v>
          </cell>
        </row>
        <row r="861">
          <cell r="D861" t="str">
            <v>F1B115012</v>
          </cell>
        </row>
        <row r="862">
          <cell r="D862" t="str">
            <v>F1B016094</v>
          </cell>
        </row>
        <row r="863">
          <cell r="D863" t="str">
            <v>F1B017097</v>
          </cell>
        </row>
        <row r="864">
          <cell r="D864" t="str">
            <v>F1B016028</v>
          </cell>
        </row>
        <row r="865">
          <cell r="D865" t="str">
            <v>F1B017046</v>
          </cell>
        </row>
        <row r="866">
          <cell r="D866" t="str">
            <v>F1B117036</v>
          </cell>
        </row>
        <row r="867">
          <cell r="D867" t="str">
            <v>F1B015047</v>
          </cell>
        </row>
        <row r="868">
          <cell r="D868" t="str">
            <v>F1B017015</v>
          </cell>
        </row>
        <row r="869">
          <cell r="D869" t="str">
            <v>F1B015058</v>
          </cell>
        </row>
        <row r="870">
          <cell r="D870" t="str">
            <v>F1B016042</v>
          </cell>
        </row>
        <row r="871">
          <cell r="D871" t="str">
            <v>F1B017061</v>
          </cell>
        </row>
        <row r="872">
          <cell r="D872" t="str">
            <v>F1B015092</v>
          </cell>
        </row>
        <row r="873">
          <cell r="D873" t="str">
            <v>F1B015060</v>
          </cell>
        </row>
        <row r="874">
          <cell r="D874" t="str">
            <v>F1B016039</v>
          </cell>
        </row>
        <row r="875">
          <cell r="D875" t="str">
            <v>F1B017075</v>
          </cell>
        </row>
        <row r="876">
          <cell r="D876" t="str">
            <v>F1B016013</v>
          </cell>
        </row>
        <row r="877">
          <cell r="D877" t="str">
            <v>F1B116009</v>
          </cell>
        </row>
        <row r="878">
          <cell r="D878" t="str">
            <v>F1B015083</v>
          </cell>
        </row>
        <row r="879">
          <cell r="D879" t="str">
            <v>F1B017080</v>
          </cell>
        </row>
        <row r="880">
          <cell r="D880" t="str">
            <v>F1B015046</v>
          </cell>
        </row>
        <row r="881">
          <cell r="D881" t="str">
            <v>F1B016057</v>
          </cell>
        </row>
        <row r="882">
          <cell r="D882" t="str">
            <v>F1B016012</v>
          </cell>
        </row>
        <row r="883">
          <cell r="D883" t="str">
            <v>F1B117015</v>
          </cell>
        </row>
        <row r="884">
          <cell r="D884" t="str">
            <v>F1B016015</v>
          </cell>
        </row>
        <row r="885">
          <cell r="D885" t="str">
            <v>F1B117003</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00"/>
      <sheetName val="mhs elektro-BESAR"/>
      <sheetName val="mhs elektro-kecil"/>
      <sheetName val="Sheet1"/>
    </sheetNames>
    <sheetDataSet>
      <sheetData sheetId="0" refreshError="1"/>
      <sheetData sheetId="1" refreshError="1"/>
      <sheetData sheetId="2" refreshError="1">
        <row r="5">
          <cell r="B5" t="str">
            <v>F1B000001</v>
          </cell>
          <cell r="C5" t="str">
            <v>Addinul Haq</v>
          </cell>
        </row>
        <row r="6">
          <cell r="B6" t="str">
            <v>F1B000002</v>
          </cell>
          <cell r="C6" t="str">
            <v>Ahmad Yusi</v>
          </cell>
        </row>
        <row r="7">
          <cell r="B7" t="str">
            <v>F1B000003</v>
          </cell>
          <cell r="C7" t="str">
            <v>Ahyar Rasyidi</v>
          </cell>
        </row>
        <row r="8">
          <cell r="B8" t="str">
            <v>F1B000004</v>
          </cell>
          <cell r="C8" t="str">
            <v>Ainul Habasiah</v>
          </cell>
        </row>
        <row r="9">
          <cell r="B9" t="str">
            <v>F1B000005</v>
          </cell>
          <cell r="C9" t="str">
            <v>Alfa Anggawasita</v>
          </cell>
        </row>
        <row r="10">
          <cell r="B10" t="str">
            <v>F1B000006</v>
          </cell>
          <cell r="C10" t="str">
            <v>Ali Samudra</v>
          </cell>
        </row>
        <row r="11">
          <cell r="B11" t="str">
            <v>F1B000007</v>
          </cell>
          <cell r="C11" t="str">
            <v>Alyul Marwan</v>
          </cell>
        </row>
        <row r="12">
          <cell r="B12" t="str">
            <v>F1B000008</v>
          </cell>
          <cell r="C12" t="str">
            <v>Ambang Martadinata</v>
          </cell>
        </row>
        <row r="13">
          <cell r="B13" t="str">
            <v>F1B000009</v>
          </cell>
          <cell r="C13" t="str">
            <v>Aminullah</v>
          </cell>
        </row>
        <row r="14">
          <cell r="B14" t="str">
            <v>F1B000010</v>
          </cell>
          <cell r="C14" t="str">
            <v>A.A. Bagus N.</v>
          </cell>
        </row>
        <row r="15">
          <cell r="B15" t="str">
            <v>F1B000011</v>
          </cell>
          <cell r="C15" t="str">
            <v>Andi Sofyan Anas</v>
          </cell>
        </row>
        <row r="16">
          <cell r="B16" t="str">
            <v>F1B000012</v>
          </cell>
          <cell r="C16" t="str">
            <v>Anggreni</v>
          </cell>
        </row>
        <row r="17">
          <cell r="B17" t="str">
            <v>F1B000013</v>
          </cell>
          <cell r="C17" t="str">
            <v>Apriliana Rahmawati</v>
          </cell>
        </row>
        <row r="18">
          <cell r="B18" t="str">
            <v>F1B000014</v>
          </cell>
          <cell r="C18" t="str">
            <v>Ari Mariam</v>
          </cell>
        </row>
        <row r="19">
          <cell r="B19" t="str">
            <v>F1B000015</v>
          </cell>
          <cell r="C19" t="str">
            <v>Arifunnatik</v>
          </cell>
        </row>
        <row r="20">
          <cell r="B20" t="str">
            <v>F1B000016</v>
          </cell>
          <cell r="C20" t="str">
            <v>Aris Munandar</v>
          </cell>
        </row>
        <row r="21">
          <cell r="B21" t="str">
            <v>F1B000017</v>
          </cell>
          <cell r="C21" t="str">
            <v>Arytia Poerwaningsih</v>
          </cell>
        </row>
        <row r="22">
          <cell r="B22" t="str">
            <v>F1B000018</v>
          </cell>
          <cell r="C22" t="str">
            <v>Azwar Azizi</v>
          </cell>
        </row>
        <row r="23">
          <cell r="B23" t="str">
            <v>F1B000019</v>
          </cell>
          <cell r="C23" t="str">
            <v>Baiq Arlina Samsu</v>
          </cell>
        </row>
        <row r="24">
          <cell r="B24" t="str">
            <v>F1B000020</v>
          </cell>
          <cell r="C24" t="str">
            <v>Benny Maryadi</v>
          </cell>
        </row>
        <row r="25">
          <cell r="B25" t="str">
            <v>F1B000021</v>
          </cell>
          <cell r="C25" t="str">
            <v>Cahyanti</v>
          </cell>
        </row>
        <row r="26">
          <cell r="B26" t="str">
            <v>F1B000022</v>
          </cell>
          <cell r="C26" t="str">
            <v>Dahliawati</v>
          </cell>
        </row>
        <row r="27">
          <cell r="B27" t="str">
            <v>F1B000023</v>
          </cell>
          <cell r="C27" t="str">
            <v>Dikki Aria M</v>
          </cell>
        </row>
        <row r="28">
          <cell r="B28" t="str">
            <v>F1B000024</v>
          </cell>
          <cell r="C28" t="str">
            <v>Erna Sulistyaningsih</v>
          </cell>
        </row>
        <row r="29">
          <cell r="B29" t="str">
            <v>F1B000025</v>
          </cell>
          <cell r="C29" t="str">
            <v>Faidah</v>
          </cell>
        </row>
        <row r="30">
          <cell r="B30" t="str">
            <v>F1B000026</v>
          </cell>
          <cell r="C30" t="str">
            <v>Farial</v>
          </cell>
        </row>
        <row r="31">
          <cell r="B31" t="str">
            <v>F1B000027</v>
          </cell>
          <cell r="C31" t="str">
            <v>Firdaus</v>
          </cell>
        </row>
        <row r="32">
          <cell r="B32" t="str">
            <v>F1B000028</v>
          </cell>
          <cell r="C32" t="str">
            <v>Hana Estiyanto</v>
          </cell>
        </row>
        <row r="33">
          <cell r="B33" t="str">
            <v>F1B000029</v>
          </cell>
          <cell r="C33" t="str">
            <v>Heri Wahyudi</v>
          </cell>
        </row>
        <row r="34">
          <cell r="B34" t="str">
            <v>F1B000030</v>
          </cell>
          <cell r="C34" t="str">
            <v>Herry Jaya Kusuma</v>
          </cell>
        </row>
        <row r="35">
          <cell r="B35" t="str">
            <v>F1B000031</v>
          </cell>
          <cell r="C35" t="str">
            <v>I G A Nym Aryani</v>
          </cell>
        </row>
        <row r="36">
          <cell r="B36" t="str">
            <v>F1B000032</v>
          </cell>
          <cell r="C36" t="str">
            <v>I Ketut Darmayasa</v>
          </cell>
        </row>
        <row r="37">
          <cell r="B37" t="str">
            <v>F1B000033</v>
          </cell>
          <cell r="C37" t="str">
            <v>I Wyn Agus Arimbawa</v>
          </cell>
        </row>
        <row r="38">
          <cell r="B38" t="str">
            <v>F1B000034</v>
          </cell>
          <cell r="C38" t="str">
            <v>Ilham</v>
          </cell>
        </row>
        <row r="39">
          <cell r="B39" t="str">
            <v>F1B000035</v>
          </cell>
          <cell r="C39" t="str">
            <v>Jarir</v>
          </cell>
        </row>
        <row r="40">
          <cell r="B40" t="str">
            <v>F1B000036</v>
          </cell>
          <cell r="C40" t="str">
            <v>Juma'yah</v>
          </cell>
        </row>
        <row r="41">
          <cell r="B41" t="str">
            <v>F1B000037</v>
          </cell>
          <cell r="C41" t="str">
            <v>Khairul Muhaimin</v>
          </cell>
        </row>
        <row r="42">
          <cell r="B42" t="str">
            <v>F1B000038</v>
          </cell>
          <cell r="C42" t="str">
            <v>Khairuddin</v>
          </cell>
        </row>
        <row r="43">
          <cell r="B43" t="str">
            <v>F1B000039</v>
          </cell>
          <cell r="C43" t="str">
            <v>L Andi Aguspian K</v>
          </cell>
        </row>
        <row r="44">
          <cell r="B44" t="str">
            <v>F1B000040</v>
          </cell>
          <cell r="C44" t="str">
            <v>Mirafuddin</v>
          </cell>
        </row>
        <row r="45">
          <cell r="B45" t="str">
            <v>F1B000041</v>
          </cell>
          <cell r="C45" t="str">
            <v>Moh. Pahlevi</v>
          </cell>
        </row>
        <row r="46">
          <cell r="B46" t="str">
            <v>F1B000042</v>
          </cell>
          <cell r="C46" t="str">
            <v>Muhammad Taufan A.Z.</v>
          </cell>
        </row>
        <row r="47">
          <cell r="B47" t="str">
            <v>F1B000043</v>
          </cell>
          <cell r="C47" t="str">
            <v>Mustaen</v>
          </cell>
        </row>
        <row r="48">
          <cell r="B48" t="str">
            <v>F1B000044</v>
          </cell>
          <cell r="C48" t="str">
            <v>Ni Luh Indreswari</v>
          </cell>
        </row>
        <row r="49">
          <cell r="B49" t="str">
            <v>F1B000045</v>
          </cell>
          <cell r="C49" t="str">
            <v>Niken Arumdati</v>
          </cell>
        </row>
        <row r="50">
          <cell r="B50" t="str">
            <v>F1B000046</v>
          </cell>
          <cell r="C50" t="str">
            <v>Rismawati</v>
          </cell>
        </row>
        <row r="51">
          <cell r="B51" t="str">
            <v>F1B000047</v>
          </cell>
          <cell r="C51" t="str">
            <v>Saeful</v>
          </cell>
        </row>
        <row r="52">
          <cell r="B52" t="str">
            <v>F1B000048</v>
          </cell>
          <cell r="C52" t="str">
            <v>Salman Jauhari</v>
          </cell>
        </row>
        <row r="53">
          <cell r="B53" t="str">
            <v>F1B000049</v>
          </cell>
          <cell r="C53" t="str">
            <v>Selamet Indra R.</v>
          </cell>
        </row>
        <row r="54">
          <cell r="B54" t="str">
            <v>F1B000050</v>
          </cell>
          <cell r="C54" t="str">
            <v>Sigit Herjunodarpito</v>
          </cell>
        </row>
        <row r="55">
          <cell r="B55" t="str">
            <v>F1B000051</v>
          </cell>
          <cell r="C55" t="str">
            <v>Sri Pebrianti</v>
          </cell>
        </row>
        <row r="56">
          <cell r="B56" t="str">
            <v>F1B000052</v>
          </cell>
          <cell r="C56" t="str">
            <v>Sulhaini</v>
          </cell>
        </row>
        <row r="57">
          <cell r="B57" t="str">
            <v>F1B000053</v>
          </cell>
          <cell r="C57" t="str">
            <v>Surya Darmawan</v>
          </cell>
        </row>
        <row r="58">
          <cell r="B58" t="str">
            <v>F1B000054</v>
          </cell>
          <cell r="C58" t="str">
            <v>Surya Ibrani</v>
          </cell>
        </row>
        <row r="59">
          <cell r="B59" t="str">
            <v>F1B000055</v>
          </cell>
          <cell r="C59" t="str">
            <v>Syauqi Irsyadi</v>
          </cell>
        </row>
        <row r="60">
          <cell r="B60" t="str">
            <v>F1B000056</v>
          </cell>
          <cell r="C60" t="str">
            <v>Tjokorda Adhy W.</v>
          </cell>
        </row>
        <row r="61">
          <cell r="B61" t="str">
            <v>F1B000057</v>
          </cell>
          <cell r="C61" t="str">
            <v>Tri Setyo Adisaputro</v>
          </cell>
        </row>
        <row r="62">
          <cell r="B62" t="str">
            <v>F1B000058</v>
          </cell>
          <cell r="C62" t="str">
            <v>Ummy Kharismawati</v>
          </cell>
        </row>
        <row r="63">
          <cell r="B63" t="str">
            <v>F1B000059</v>
          </cell>
          <cell r="C63" t="str">
            <v>Virgorika Dwiningsih</v>
          </cell>
        </row>
        <row r="64">
          <cell r="B64" t="str">
            <v>F1B000060</v>
          </cell>
          <cell r="C64" t="str">
            <v>Wawan Yudi Efendi</v>
          </cell>
        </row>
        <row r="65">
          <cell r="B65" t="str">
            <v>F1B000061</v>
          </cell>
          <cell r="C65" t="str">
            <v>Wildatul Hakim</v>
          </cell>
        </row>
        <row r="66">
          <cell r="B66" t="str">
            <v>F1B000062</v>
          </cell>
          <cell r="C66" t="str">
            <v>Yosep Pirnawan</v>
          </cell>
        </row>
        <row r="67">
          <cell r="B67" t="str">
            <v>F1B000063</v>
          </cell>
          <cell r="C67" t="str">
            <v>Yosi Febriadi</v>
          </cell>
        </row>
        <row r="68">
          <cell r="B68" t="str">
            <v>F1B000064</v>
          </cell>
          <cell r="C68" t="str">
            <v>Yulia Rosiana</v>
          </cell>
        </row>
        <row r="69">
          <cell r="B69" t="str">
            <v>F1B000065</v>
          </cell>
          <cell r="C69" t="str">
            <v>Yus Rizal</v>
          </cell>
        </row>
        <row r="70">
          <cell r="B70" t="str">
            <v>F1B001001</v>
          </cell>
          <cell r="C70" t="str">
            <v>Abdul Syukur</v>
          </cell>
        </row>
        <row r="71">
          <cell r="B71" t="str">
            <v>F1B001002</v>
          </cell>
          <cell r="C71" t="str">
            <v>Agri Yuslhliyanta U</v>
          </cell>
        </row>
        <row r="72">
          <cell r="B72" t="str">
            <v>F1B001003</v>
          </cell>
          <cell r="C72" t="str">
            <v>Agus Amirullah</v>
          </cell>
        </row>
        <row r="73">
          <cell r="B73" t="str">
            <v>F1B001004</v>
          </cell>
          <cell r="C73" t="str">
            <v>Alfiani Jihati</v>
          </cell>
        </row>
        <row r="74">
          <cell r="B74" t="str">
            <v>F1B001005</v>
          </cell>
          <cell r="C74" t="str">
            <v>Amar Yasir</v>
          </cell>
        </row>
        <row r="75">
          <cell r="B75" t="str">
            <v>F1B001006</v>
          </cell>
          <cell r="C75" t="str">
            <v>Andi Nurjana K</v>
          </cell>
        </row>
        <row r="76">
          <cell r="B76" t="str">
            <v>F1B001007</v>
          </cell>
          <cell r="C76" t="str">
            <v>Andini Desita  K. KH</v>
          </cell>
        </row>
        <row r="77">
          <cell r="B77" t="str">
            <v>F1B001008</v>
          </cell>
          <cell r="C77" t="str">
            <v>Ari Usman</v>
          </cell>
        </row>
        <row r="78">
          <cell r="B78" t="str">
            <v>F1B001009</v>
          </cell>
          <cell r="C78" t="str">
            <v>Asrul Hadi</v>
          </cell>
        </row>
        <row r="79">
          <cell r="B79" t="str">
            <v>F1B001010</v>
          </cell>
          <cell r="C79" t="str">
            <v>B Dhiana Wulandary S.</v>
          </cell>
        </row>
        <row r="80">
          <cell r="B80" t="str">
            <v>F1B001011</v>
          </cell>
          <cell r="C80" t="str">
            <v>B Ika Apriandini</v>
          </cell>
        </row>
        <row r="81">
          <cell r="B81" t="str">
            <v>F1B001012</v>
          </cell>
          <cell r="C81" t="str">
            <v>Chandra Hidayat</v>
          </cell>
        </row>
        <row r="82">
          <cell r="B82" t="str">
            <v>F1B001013</v>
          </cell>
          <cell r="C82" t="str">
            <v>Chozin Kurniawan</v>
          </cell>
        </row>
        <row r="83">
          <cell r="B83" t="str">
            <v>F1B001014</v>
          </cell>
          <cell r="C83" t="str">
            <v>Cintya Aswina</v>
          </cell>
        </row>
        <row r="84">
          <cell r="B84" t="str">
            <v>F1B001015</v>
          </cell>
          <cell r="C84" t="str">
            <v>Erika Ramadhani</v>
          </cell>
        </row>
        <row r="85">
          <cell r="B85" t="str">
            <v>F1B001016</v>
          </cell>
          <cell r="C85" t="str">
            <v>Ermiana</v>
          </cell>
        </row>
        <row r="86">
          <cell r="B86" t="str">
            <v>F1B001017</v>
          </cell>
          <cell r="C86" t="str">
            <v>Erwin Sofyan</v>
          </cell>
        </row>
        <row r="87">
          <cell r="B87" t="str">
            <v>F1B001018</v>
          </cell>
          <cell r="C87" t="str">
            <v>Fahruddin</v>
          </cell>
        </row>
        <row r="88">
          <cell r="B88" t="str">
            <v>F1B001019</v>
          </cell>
          <cell r="C88" t="str">
            <v>Fakhri Surahman</v>
          </cell>
        </row>
        <row r="89">
          <cell r="B89" t="str">
            <v>F1B001020</v>
          </cell>
          <cell r="C89" t="str">
            <v>Faqihuddin Syawal W</v>
          </cell>
        </row>
        <row r="90">
          <cell r="B90" t="str">
            <v>F1B001021</v>
          </cell>
          <cell r="C90" t="str">
            <v>Fathul Hamdi</v>
          </cell>
        </row>
        <row r="91">
          <cell r="B91" t="str">
            <v>F1B001022</v>
          </cell>
          <cell r="C91" t="str">
            <v>Handreanus B N Nahak</v>
          </cell>
        </row>
        <row r="92">
          <cell r="B92" t="str">
            <v>F1B001023</v>
          </cell>
          <cell r="C92" t="str">
            <v>Hasan Badri</v>
          </cell>
        </row>
        <row r="93">
          <cell r="B93" t="str">
            <v>F1B001024</v>
          </cell>
          <cell r="C93" t="str">
            <v>Heri Rahman</v>
          </cell>
        </row>
        <row r="94">
          <cell r="B94" t="str">
            <v>F1B001025</v>
          </cell>
          <cell r="C94" t="str">
            <v>Hermansyah</v>
          </cell>
        </row>
        <row r="95">
          <cell r="B95" t="str">
            <v>F1B001026</v>
          </cell>
          <cell r="C95" t="str">
            <v>Hijrah Saputra</v>
          </cell>
        </row>
        <row r="96">
          <cell r="B96" t="str">
            <v>F1B001027</v>
          </cell>
          <cell r="C96" t="str">
            <v>I Gede Ary Sanjaya</v>
          </cell>
        </row>
        <row r="97">
          <cell r="B97" t="str">
            <v>F1B001028</v>
          </cell>
          <cell r="C97" t="str">
            <v>I Nengah Andriawan</v>
          </cell>
        </row>
        <row r="98">
          <cell r="B98" t="str">
            <v>F1B001029</v>
          </cell>
          <cell r="C98" t="str">
            <v>I Nym Wartawan</v>
          </cell>
        </row>
        <row r="99">
          <cell r="B99" t="str">
            <v>F1B001030</v>
          </cell>
          <cell r="C99" t="str">
            <v>I Putu Agustiawan A</v>
          </cell>
        </row>
        <row r="100">
          <cell r="B100" t="str">
            <v>F1B001031</v>
          </cell>
          <cell r="C100" t="str">
            <v>I Wayan Yudiarte</v>
          </cell>
        </row>
        <row r="101">
          <cell r="B101" t="str">
            <v>F1B001032</v>
          </cell>
          <cell r="C101" t="str">
            <v>Ida Harianti</v>
          </cell>
        </row>
        <row r="102">
          <cell r="B102" t="str">
            <v>F1B001033</v>
          </cell>
          <cell r="C102" t="str">
            <v>Lalu Akhmad Hifzi</v>
          </cell>
        </row>
        <row r="103">
          <cell r="B103" t="str">
            <v>F1B001034</v>
          </cell>
          <cell r="C103" t="str">
            <v>Luthfi Hidayat</v>
          </cell>
        </row>
        <row r="104">
          <cell r="B104" t="str">
            <v>F1B001035</v>
          </cell>
          <cell r="C104" t="str">
            <v>M A Nazrin</v>
          </cell>
        </row>
        <row r="105">
          <cell r="B105" t="str">
            <v>F1B001036</v>
          </cell>
          <cell r="C105" t="str">
            <v>Mala Rohayanita</v>
          </cell>
        </row>
        <row r="106">
          <cell r="B106" t="str">
            <v>F1B001037</v>
          </cell>
          <cell r="C106" t="str">
            <v>Muhamad Isnaini</v>
          </cell>
        </row>
        <row r="107">
          <cell r="B107" t="str">
            <v>F1B001038</v>
          </cell>
          <cell r="C107" t="str">
            <v>Muhammad Salman</v>
          </cell>
        </row>
        <row r="108">
          <cell r="B108" t="str">
            <v>F1B001039</v>
          </cell>
          <cell r="C108" t="str">
            <v>Muh. Zia Ul Haq</v>
          </cell>
        </row>
        <row r="109">
          <cell r="B109" t="str">
            <v>F1B001040</v>
          </cell>
          <cell r="C109" t="str">
            <v>Netty Hidayati</v>
          </cell>
        </row>
        <row r="110">
          <cell r="B110" t="str">
            <v>F1B001041</v>
          </cell>
          <cell r="C110" t="str">
            <v>Nia Kurniati</v>
          </cell>
        </row>
        <row r="111">
          <cell r="B111" t="str">
            <v>F1B001042</v>
          </cell>
          <cell r="C111" t="str">
            <v>Nisriyani</v>
          </cell>
        </row>
        <row r="112">
          <cell r="B112" t="str">
            <v>F1B001043</v>
          </cell>
          <cell r="C112" t="str">
            <v>Novi Nurul Ain</v>
          </cell>
        </row>
        <row r="113">
          <cell r="B113" t="str">
            <v>F1B001044</v>
          </cell>
          <cell r="C113" t="str">
            <v>Nursyafriady</v>
          </cell>
        </row>
        <row r="114">
          <cell r="B114" t="str">
            <v>F1B001045</v>
          </cell>
          <cell r="C114" t="str">
            <v>Piktor Panjaitan</v>
          </cell>
        </row>
        <row r="115">
          <cell r="B115" t="str">
            <v>F1B001046</v>
          </cell>
          <cell r="C115" t="str">
            <v>Purwanto Suryawan U</v>
          </cell>
        </row>
        <row r="116">
          <cell r="B116" t="str">
            <v>F1B001047</v>
          </cell>
          <cell r="C116" t="str">
            <v>Rahmat Dwi Satrio</v>
          </cell>
        </row>
        <row r="117">
          <cell r="B117" t="str">
            <v>F1B001048</v>
          </cell>
          <cell r="C117" t="str">
            <v>Rahmawati</v>
          </cell>
        </row>
        <row r="118">
          <cell r="B118" t="str">
            <v>F1B001049</v>
          </cell>
          <cell r="C118" t="str">
            <v>Ribut Ambika</v>
          </cell>
        </row>
        <row r="119">
          <cell r="B119" t="str">
            <v>F1B001050</v>
          </cell>
          <cell r="C119" t="str">
            <v>Ridho Arip Ilhamsyah</v>
          </cell>
        </row>
        <row r="120">
          <cell r="B120" t="str">
            <v>F1B001051</v>
          </cell>
          <cell r="C120" t="str">
            <v>Satriawan</v>
          </cell>
        </row>
        <row r="121">
          <cell r="B121" t="str">
            <v>F1B001052</v>
          </cell>
          <cell r="C121" t="str">
            <v>Sri Purnawati</v>
          </cell>
        </row>
        <row r="122">
          <cell r="B122" t="str">
            <v>F1B001053</v>
          </cell>
          <cell r="C122" t="str">
            <v>St Ruhyatinsyah</v>
          </cell>
        </row>
        <row r="123">
          <cell r="B123" t="str">
            <v>F1B001054</v>
          </cell>
          <cell r="C123" t="str">
            <v>Suriadin</v>
          </cell>
        </row>
        <row r="124">
          <cell r="B124" t="str">
            <v>F1B001055</v>
          </cell>
          <cell r="C124" t="str">
            <v>Suwandi</v>
          </cell>
        </row>
        <row r="125">
          <cell r="B125" t="str">
            <v>F1B001056</v>
          </cell>
          <cell r="C125" t="str">
            <v>Syafwan Hadi</v>
          </cell>
        </row>
        <row r="126">
          <cell r="B126" t="str">
            <v>F1B001057</v>
          </cell>
          <cell r="C126" t="str">
            <v>Tony Nurwidyanto</v>
          </cell>
        </row>
        <row r="127">
          <cell r="B127" t="str">
            <v>F1B001058</v>
          </cell>
          <cell r="C127" t="str">
            <v>Topan Pribadi</v>
          </cell>
        </row>
        <row r="128">
          <cell r="B128" t="str">
            <v>F1B001059</v>
          </cell>
          <cell r="C128" t="str">
            <v>Unally Huwayuti</v>
          </cell>
        </row>
        <row r="129">
          <cell r="B129" t="str">
            <v>F1B001060</v>
          </cell>
          <cell r="C129" t="str">
            <v>Wahyudi</v>
          </cell>
        </row>
        <row r="130">
          <cell r="B130" t="str">
            <v>F1B001061</v>
          </cell>
          <cell r="C130" t="str">
            <v>Wira Fadlun</v>
          </cell>
        </row>
        <row r="131">
          <cell r="B131" t="str">
            <v>F1B001062</v>
          </cell>
          <cell r="C131" t="str">
            <v>Yulisyah</v>
          </cell>
        </row>
        <row r="132">
          <cell r="B132" t="str">
            <v>F1B001063</v>
          </cell>
          <cell r="C132" t="str">
            <v>Zuhriadi</v>
          </cell>
        </row>
        <row r="133">
          <cell r="B133" t="str">
            <v>F1B001064</v>
          </cell>
          <cell r="C133" t="str">
            <v>Zulfadli</v>
          </cell>
        </row>
        <row r="134">
          <cell r="B134" t="str">
            <v>F1B001065</v>
          </cell>
          <cell r="C134" t="str">
            <v>Lusia Azmi</v>
          </cell>
        </row>
        <row r="135">
          <cell r="B135" t="str">
            <v>F1B002001</v>
          </cell>
          <cell r="C135" t="str">
            <v>Adi Budiansyah</v>
          </cell>
        </row>
        <row r="136">
          <cell r="B136" t="str">
            <v>F1B002002</v>
          </cell>
          <cell r="C136" t="str">
            <v>Ady Radyansyah</v>
          </cell>
        </row>
        <row r="137">
          <cell r="B137" t="str">
            <v>F1B002003</v>
          </cell>
          <cell r="C137" t="str">
            <v>Agus Nugroho</v>
          </cell>
        </row>
        <row r="138">
          <cell r="B138" t="str">
            <v>F1B002004</v>
          </cell>
          <cell r="C138" t="str">
            <v>Agus Rumantika</v>
          </cell>
        </row>
        <row r="139">
          <cell r="B139" t="str">
            <v>F1B002005</v>
          </cell>
          <cell r="C139" t="str">
            <v>Ahmad Junaidi</v>
          </cell>
        </row>
        <row r="140">
          <cell r="B140" t="str">
            <v>F1B002006</v>
          </cell>
          <cell r="C140" t="str">
            <v>Akhmad Habsari</v>
          </cell>
        </row>
        <row r="141">
          <cell r="B141" t="str">
            <v>F1B002007</v>
          </cell>
          <cell r="C141" t="str">
            <v>Ali Surya Putra</v>
          </cell>
        </row>
        <row r="142">
          <cell r="B142" t="str">
            <v>F1B002008</v>
          </cell>
          <cell r="C142" t="str">
            <v>Annisa Rachmawati</v>
          </cell>
        </row>
        <row r="143">
          <cell r="B143" t="str">
            <v>F1B002009</v>
          </cell>
          <cell r="C143" t="str">
            <v>Apriliana Hadiyanti</v>
          </cell>
        </row>
        <row r="144">
          <cell r="B144" t="str">
            <v>F1B002010</v>
          </cell>
          <cell r="C144" t="str">
            <v>Ardes Hardian</v>
          </cell>
        </row>
        <row r="145">
          <cell r="B145" t="str">
            <v>F1B002011</v>
          </cell>
          <cell r="C145" t="str">
            <v>Arief</v>
          </cell>
        </row>
        <row r="146">
          <cell r="B146" t="str">
            <v>F1B002012</v>
          </cell>
          <cell r="C146" t="str">
            <v>Arif Bakti Setianto</v>
          </cell>
        </row>
        <row r="147">
          <cell r="B147" t="str">
            <v>F1B002013</v>
          </cell>
          <cell r="C147" t="str">
            <v>Arya Jaya</v>
          </cell>
        </row>
        <row r="148">
          <cell r="B148" t="str">
            <v>F1B002014</v>
          </cell>
          <cell r="C148" t="str">
            <v>Asep Yudistira</v>
          </cell>
        </row>
        <row r="149">
          <cell r="B149" t="str">
            <v>F1B002015</v>
          </cell>
          <cell r="C149" t="str">
            <v>B. Reni Yunita</v>
          </cell>
        </row>
        <row r="150">
          <cell r="B150" t="str">
            <v>F1B002016</v>
          </cell>
          <cell r="C150" t="str">
            <v>Baiq Mahyuni</v>
          </cell>
        </row>
        <row r="151">
          <cell r="B151" t="str">
            <v>F1B002017</v>
          </cell>
          <cell r="C151" t="str">
            <v>Betal Jani Arifin</v>
          </cell>
        </row>
        <row r="152">
          <cell r="B152" t="str">
            <v>F1B002018</v>
          </cell>
          <cell r="C152" t="str">
            <v>Bonifasius Rahardito T.</v>
          </cell>
        </row>
        <row r="153">
          <cell r="B153" t="str">
            <v>F1B002019</v>
          </cell>
          <cell r="C153" t="str">
            <v>Budi Susanto</v>
          </cell>
        </row>
        <row r="154">
          <cell r="B154" t="str">
            <v>F1B002020</v>
          </cell>
          <cell r="C154" t="str">
            <v>Camelia</v>
          </cell>
        </row>
        <row r="155">
          <cell r="B155" t="str">
            <v>F1B002021</v>
          </cell>
          <cell r="C155" t="str">
            <v>Catur Adi Nugroho</v>
          </cell>
        </row>
        <row r="156">
          <cell r="B156" t="str">
            <v>F1B002022</v>
          </cell>
          <cell r="C156" t="str">
            <v>Edi Kusmayadi</v>
          </cell>
        </row>
        <row r="157">
          <cell r="B157" t="str">
            <v>F1B002023</v>
          </cell>
          <cell r="C157" t="str">
            <v>Era Safwati</v>
          </cell>
        </row>
        <row r="158">
          <cell r="B158" t="str">
            <v>F1B002024</v>
          </cell>
          <cell r="C158" t="str">
            <v>Erwin Aris Prianggo</v>
          </cell>
        </row>
        <row r="159">
          <cell r="B159" t="str">
            <v>F1B002025</v>
          </cell>
          <cell r="C159" t="str">
            <v>Erwinsyah</v>
          </cell>
        </row>
        <row r="160">
          <cell r="B160" t="str">
            <v>F1B002026</v>
          </cell>
          <cell r="C160" t="str">
            <v>Fadli</v>
          </cell>
        </row>
        <row r="161">
          <cell r="B161" t="str">
            <v>F1B002027</v>
          </cell>
          <cell r="C161" t="str">
            <v>Gede Agus Aditya</v>
          </cell>
        </row>
        <row r="162">
          <cell r="B162" t="str">
            <v>F1B002028</v>
          </cell>
          <cell r="C162" t="str">
            <v>Harlendra Pribadi Putra</v>
          </cell>
        </row>
        <row r="163">
          <cell r="B163" t="str">
            <v>F1B002029</v>
          </cell>
          <cell r="C163" t="str">
            <v>Hermawan</v>
          </cell>
        </row>
        <row r="164">
          <cell r="B164" t="str">
            <v>F1B002030</v>
          </cell>
          <cell r="C164" t="str">
            <v>Heru Suryadi</v>
          </cell>
        </row>
        <row r="165">
          <cell r="B165" t="str">
            <v>F1B002031</v>
          </cell>
          <cell r="C165" t="str">
            <v>I Gusti Agung Rai Adiyasa</v>
          </cell>
        </row>
        <row r="166">
          <cell r="B166" t="str">
            <v>F1B002032</v>
          </cell>
          <cell r="C166" t="str">
            <v>Idham Hadi Surya</v>
          </cell>
        </row>
        <row r="167">
          <cell r="B167" t="str">
            <v>F1B002033</v>
          </cell>
          <cell r="C167" t="str">
            <v>Ikhwani Hawari</v>
          </cell>
        </row>
        <row r="168">
          <cell r="B168" t="str">
            <v>F1B002034</v>
          </cell>
          <cell r="C168" t="str">
            <v>Ilham Ramdani</v>
          </cell>
        </row>
        <row r="169">
          <cell r="B169" t="str">
            <v>F1B002035</v>
          </cell>
          <cell r="C169" t="str">
            <v>Imam Choiri</v>
          </cell>
        </row>
        <row r="170">
          <cell r="B170" t="str">
            <v>F1B002036</v>
          </cell>
          <cell r="C170" t="str">
            <v>Kadek Widianiti</v>
          </cell>
        </row>
        <row r="171">
          <cell r="B171" t="str">
            <v>F1B002037</v>
          </cell>
          <cell r="C171" t="str">
            <v>L. Iip Widya Purna Praja</v>
          </cell>
        </row>
        <row r="172">
          <cell r="B172" t="str">
            <v>F1B002038</v>
          </cell>
          <cell r="C172" t="str">
            <v>Lale Diah Handayani</v>
          </cell>
        </row>
        <row r="173">
          <cell r="B173" t="str">
            <v>F1B002039</v>
          </cell>
          <cell r="C173" t="str">
            <v>Legiman</v>
          </cell>
        </row>
        <row r="174">
          <cell r="B174" t="str">
            <v>F1B002040</v>
          </cell>
          <cell r="C174" t="str">
            <v>M. Alfian Methana</v>
          </cell>
        </row>
        <row r="175">
          <cell r="B175" t="str">
            <v>F1B002041</v>
          </cell>
          <cell r="C175" t="str">
            <v>M. Fauzi Zulkarnaen</v>
          </cell>
        </row>
        <row r="176">
          <cell r="B176" t="str">
            <v>F1B002042</v>
          </cell>
          <cell r="C176" t="str">
            <v>Martha Asmara Fandi</v>
          </cell>
        </row>
        <row r="177">
          <cell r="B177" t="str">
            <v>F1B002043</v>
          </cell>
          <cell r="C177" t="str">
            <v>Marthilda Suprayitna</v>
          </cell>
        </row>
        <row r="178">
          <cell r="B178" t="str">
            <v>F1B002044</v>
          </cell>
          <cell r="C178" t="str">
            <v>Maskuri</v>
          </cell>
        </row>
        <row r="179">
          <cell r="B179" t="str">
            <v>F1B002045</v>
          </cell>
          <cell r="C179" t="str">
            <v>Moammar Zain Tabroni</v>
          </cell>
        </row>
        <row r="180">
          <cell r="B180" t="str">
            <v>F1B002046</v>
          </cell>
          <cell r="C180" t="str">
            <v>Nanang Suprayetno</v>
          </cell>
        </row>
        <row r="181">
          <cell r="B181" t="str">
            <v>F1B002047</v>
          </cell>
          <cell r="C181" t="str">
            <v>Nanalisa T. Rahayau</v>
          </cell>
        </row>
        <row r="182">
          <cell r="B182" t="str">
            <v>F1B002048</v>
          </cell>
          <cell r="C182" t="str">
            <v>Nova Aryanto</v>
          </cell>
        </row>
        <row r="183">
          <cell r="B183" t="str">
            <v>F1B002049</v>
          </cell>
          <cell r="C183" t="str">
            <v>Reti Restiati Wulan</v>
          </cell>
        </row>
        <row r="184">
          <cell r="B184" t="str">
            <v>F1B002050</v>
          </cell>
          <cell r="C184" t="str">
            <v>Rio Berliandinata Munas</v>
          </cell>
        </row>
        <row r="185">
          <cell r="B185" t="str">
            <v>F1B002051</v>
          </cell>
          <cell r="C185" t="str">
            <v>Sahrul Ahyar Rosidi</v>
          </cell>
        </row>
        <row r="186">
          <cell r="B186" t="str">
            <v>F1B002052</v>
          </cell>
          <cell r="C186" t="str">
            <v>Sri Muliawati</v>
          </cell>
        </row>
        <row r="187">
          <cell r="B187" t="str">
            <v>F1B002053</v>
          </cell>
          <cell r="C187" t="str">
            <v>Suhaili Dermawanto</v>
          </cell>
        </row>
        <row r="188">
          <cell r="B188" t="str">
            <v>F1B002054</v>
          </cell>
          <cell r="C188" t="str">
            <v>Sumawarti</v>
          </cell>
        </row>
        <row r="189">
          <cell r="B189" t="str">
            <v>F1B002055</v>
          </cell>
          <cell r="C189" t="str">
            <v>Syaifuddin Syuhri</v>
          </cell>
        </row>
        <row r="190">
          <cell r="B190" t="str">
            <v>F1B002056</v>
          </cell>
          <cell r="C190" t="str">
            <v>Tita Marlina Abdul Gani</v>
          </cell>
        </row>
        <row r="191">
          <cell r="B191" t="str">
            <v>F1B002057</v>
          </cell>
          <cell r="C191" t="str">
            <v>Toni Gusmiran</v>
          </cell>
        </row>
        <row r="192">
          <cell r="B192" t="str">
            <v>F1B002058</v>
          </cell>
          <cell r="C192" t="str">
            <v>Tri Agung Jiwantoro</v>
          </cell>
        </row>
        <row r="193">
          <cell r="B193" t="str">
            <v>F1B002059</v>
          </cell>
          <cell r="C193" t="str">
            <v>Tri Wahyuni</v>
          </cell>
        </row>
        <row r="194">
          <cell r="B194" t="str">
            <v>F1B002060</v>
          </cell>
          <cell r="C194" t="str">
            <v>Trisna Maryani</v>
          </cell>
        </row>
        <row r="195">
          <cell r="B195" t="str">
            <v>F1B002061</v>
          </cell>
          <cell r="C195" t="str">
            <v>Yenni Fahriaumi</v>
          </cell>
        </row>
        <row r="196">
          <cell r="B196" t="str">
            <v>F1B002062</v>
          </cell>
          <cell r="C196" t="str">
            <v>Yudi Kusnagin</v>
          </cell>
        </row>
        <row r="197">
          <cell r="B197" t="str">
            <v>F1B002063</v>
          </cell>
          <cell r="C197" t="str">
            <v>Yunita Ardina Putri</v>
          </cell>
        </row>
        <row r="198">
          <cell r="B198" t="str">
            <v>F1B002064</v>
          </cell>
          <cell r="C198" t="str">
            <v>Zainullah</v>
          </cell>
        </row>
        <row r="199">
          <cell r="B199" t="str">
            <v>F1B003001</v>
          </cell>
          <cell r="C199" t="str">
            <v>Abdul Haris</v>
          </cell>
        </row>
        <row r="200">
          <cell r="B200" t="str">
            <v>F1B003002</v>
          </cell>
          <cell r="C200" t="str">
            <v>Abdul Wahab</v>
          </cell>
        </row>
        <row r="201">
          <cell r="B201" t="str">
            <v>F1B003003</v>
          </cell>
          <cell r="C201" t="str">
            <v>Algazali Isra A.</v>
          </cell>
        </row>
        <row r="202">
          <cell r="B202" t="str">
            <v>F1B003004</v>
          </cell>
          <cell r="C202" t="str">
            <v>Andan Januar Jaya</v>
          </cell>
        </row>
        <row r="203">
          <cell r="B203" t="str">
            <v>F1B003005</v>
          </cell>
          <cell r="C203" t="str">
            <v>Andri Cahyadi</v>
          </cell>
        </row>
        <row r="204">
          <cell r="B204" t="str">
            <v>F1B003006</v>
          </cell>
          <cell r="C204" t="str">
            <v>Andrian Syafrial H.</v>
          </cell>
        </row>
        <row r="205">
          <cell r="B205" t="str">
            <v>F1B003007</v>
          </cell>
          <cell r="C205" t="str">
            <v>Angdrekson</v>
          </cell>
        </row>
        <row r="206">
          <cell r="B206" t="str">
            <v>F1B003008</v>
          </cell>
          <cell r="C206" t="str">
            <v>Aryaningsih Komala R.</v>
          </cell>
        </row>
        <row r="207">
          <cell r="B207" t="str">
            <v>F1B003009</v>
          </cell>
          <cell r="C207" t="str">
            <v>B. Eka Agusrina</v>
          </cell>
        </row>
        <row r="208">
          <cell r="B208" t="str">
            <v>F1B003010</v>
          </cell>
          <cell r="C208" t="str">
            <v>Baiq Noktah Handani</v>
          </cell>
        </row>
        <row r="209">
          <cell r="B209" t="str">
            <v>F1B003011</v>
          </cell>
          <cell r="C209" t="str">
            <v>Budi Darmawan</v>
          </cell>
        </row>
        <row r="210">
          <cell r="B210" t="str">
            <v>F1B003012</v>
          </cell>
          <cell r="C210" t="str">
            <v>Cipta Ramadhani</v>
          </cell>
        </row>
        <row r="211">
          <cell r="B211" t="str">
            <v>F1B003013</v>
          </cell>
          <cell r="C211" t="str">
            <v>Deden Ahmad Dedi R.</v>
          </cell>
        </row>
        <row r="212">
          <cell r="B212" t="str">
            <v>F1B003014</v>
          </cell>
          <cell r="C212" t="str">
            <v>Eddy Kurniawan</v>
          </cell>
        </row>
        <row r="213">
          <cell r="B213" t="str">
            <v>F1B003015</v>
          </cell>
          <cell r="C213" t="str">
            <v>Edi Waskita Putra</v>
          </cell>
        </row>
        <row r="214">
          <cell r="B214" t="str">
            <v>F1B003016</v>
          </cell>
          <cell r="C214" t="str">
            <v>Efni Yunita</v>
          </cell>
        </row>
        <row r="215">
          <cell r="B215" t="str">
            <v>F1B003017</v>
          </cell>
          <cell r="C215" t="str">
            <v>Eka Krismaningsih</v>
          </cell>
        </row>
        <row r="216">
          <cell r="B216" t="str">
            <v>F1B003018</v>
          </cell>
          <cell r="C216" t="str">
            <v>Endang Sukma Negara</v>
          </cell>
        </row>
        <row r="217">
          <cell r="B217" t="str">
            <v>F1B003019</v>
          </cell>
          <cell r="C217" t="str">
            <v>Enisa Putri</v>
          </cell>
        </row>
        <row r="218">
          <cell r="B218" t="str">
            <v>F1B003020</v>
          </cell>
          <cell r="C218" t="str">
            <v>Fahri Alamsyah</v>
          </cell>
        </row>
        <row r="219">
          <cell r="B219" t="str">
            <v>F1B003021</v>
          </cell>
          <cell r="C219" t="str">
            <v>Fajar Ardiyansyah</v>
          </cell>
        </row>
        <row r="220">
          <cell r="B220" t="str">
            <v>F1B003022</v>
          </cell>
          <cell r="C220" t="str">
            <v>Felix Ashadi W</v>
          </cell>
        </row>
        <row r="221">
          <cell r="B221" t="str">
            <v>F1B003023</v>
          </cell>
          <cell r="C221" t="str">
            <v>Fitri Bimantoro</v>
          </cell>
        </row>
        <row r="222">
          <cell r="B222" t="str">
            <v>F1B003024</v>
          </cell>
          <cell r="C222" t="str">
            <v>Friadi Munandar</v>
          </cell>
        </row>
        <row r="223">
          <cell r="B223" t="str">
            <v>F1B003025</v>
          </cell>
          <cell r="C223" t="str">
            <v>Fujairin</v>
          </cell>
        </row>
        <row r="224">
          <cell r="B224" t="str">
            <v>F1B003026</v>
          </cell>
          <cell r="C224" t="str">
            <v>Hamdani</v>
          </cell>
        </row>
        <row r="225">
          <cell r="B225" t="str">
            <v>F1B003027</v>
          </cell>
          <cell r="C225" t="str">
            <v>Hartono</v>
          </cell>
        </row>
        <row r="226">
          <cell r="B226" t="str">
            <v>F1B003028</v>
          </cell>
          <cell r="C226" t="str">
            <v>Hendra Rosadi</v>
          </cell>
        </row>
        <row r="227">
          <cell r="B227" t="str">
            <v>F1B003029</v>
          </cell>
          <cell r="C227" t="str">
            <v>I G A Ika Asridhani</v>
          </cell>
        </row>
        <row r="228">
          <cell r="B228" t="str">
            <v>F1B003030</v>
          </cell>
          <cell r="C228" t="str">
            <v>I Gede Ngurah S.</v>
          </cell>
        </row>
        <row r="229">
          <cell r="B229" t="str">
            <v>F1B003031</v>
          </cell>
          <cell r="C229" t="str">
            <v>I Gede Oka Suardana</v>
          </cell>
        </row>
        <row r="230">
          <cell r="B230" t="str">
            <v>F1B003032</v>
          </cell>
          <cell r="C230" t="str">
            <v>I Made Dian Setiawan</v>
          </cell>
        </row>
        <row r="231">
          <cell r="B231" t="str">
            <v>F1B003033</v>
          </cell>
          <cell r="C231" t="str">
            <v>I Made Sri Wirdiata</v>
          </cell>
        </row>
        <row r="232">
          <cell r="B232" t="str">
            <v>F1B003034</v>
          </cell>
          <cell r="C232" t="str">
            <v>I Wayan Adi Yuliarta</v>
          </cell>
        </row>
        <row r="233">
          <cell r="B233" t="str">
            <v>F1B003035</v>
          </cell>
          <cell r="C233" t="str">
            <v>I Gst Agung Surya N</v>
          </cell>
        </row>
        <row r="234">
          <cell r="B234" t="str">
            <v>F1B003036</v>
          </cell>
          <cell r="C234" t="str">
            <v>Imran Iswandi</v>
          </cell>
        </row>
        <row r="235">
          <cell r="B235" t="str">
            <v>F1B003037</v>
          </cell>
          <cell r="C235" t="str">
            <v>Imran Muliadi</v>
          </cell>
        </row>
        <row r="236">
          <cell r="B236" t="str">
            <v>F1B003038</v>
          </cell>
          <cell r="C236" t="str">
            <v>Kadek Reni Astuti</v>
          </cell>
        </row>
        <row r="237">
          <cell r="B237" t="str">
            <v>F1B003039</v>
          </cell>
          <cell r="C237" t="str">
            <v>Khrismanto Ayub N</v>
          </cell>
        </row>
        <row r="238">
          <cell r="B238" t="str">
            <v>F1B003040</v>
          </cell>
          <cell r="C238" t="str">
            <v>Lalu Hadika Atmaja</v>
          </cell>
        </row>
        <row r="239">
          <cell r="B239" t="str">
            <v>F1B003041</v>
          </cell>
          <cell r="C239" t="str">
            <v>Luthfi Ali</v>
          </cell>
        </row>
        <row r="240">
          <cell r="B240" t="str">
            <v>F1B003042</v>
          </cell>
          <cell r="C240" t="str">
            <v>M. Hidayaturrahman</v>
          </cell>
        </row>
        <row r="241">
          <cell r="B241" t="str">
            <v>F1B003043</v>
          </cell>
          <cell r="C241" t="str">
            <v>M. Sofian</v>
          </cell>
        </row>
        <row r="242">
          <cell r="B242" t="str">
            <v>F1B003044</v>
          </cell>
          <cell r="C242" t="str">
            <v>Manshur Fahmi</v>
          </cell>
        </row>
        <row r="243">
          <cell r="B243" t="str">
            <v>F1B003045</v>
          </cell>
          <cell r="C243" t="str">
            <v>Martya Raspita Sari</v>
          </cell>
        </row>
        <row r="244">
          <cell r="B244" t="str">
            <v>F1B003046</v>
          </cell>
          <cell r="C244" t="str">
            <v>Masjudin</v>
          </cell>
        </row>
        <row r="245">
          <cell r="B245" t="str">
            <v>F1B003047</v>
          </cell>
          <cell r="C245" t="str">
            <v>Mazhar</v>
          </cell>
        </row>
        <row r="246">
          <cell r="B246" t="str">
            <v>F1B003048</v>
          </cell>
          <cell r="C246" t="str">
            <v>Nurhidayati</v>
          </cell>
        </row>
        <row r="247">
          <cell r="B247" t="str">
            <v>F1B003049</v>
          </cell>
          <cell r="C247" t="str">
            <v>Nuzuluddin Fikar</v>
          </cell>
        </row>
        <row r="248">
          <cell r="B248" t="str">
            <v>F1B003050</v>
          </cell>
          <cell r="C248" t="str">
            <v>Nym Gede Wetan R</v>
          </cell>
        </row>
        <row r="249">
          <cell r="B249" t="str">
            <v>F1B003051</v>
          </cell>
          <cell r="C249" t="str">
            <v>Putu Edwin M</v>
          </cell>
        </row>
        <row r="250">
          <cell r="B250" t="str">
            <v>F1B003052</v>
          </cell>
          <cell r="C250" t="str">
            <v>Qitmir Hayatullah</v>
          </cell>
        </row>
        <row r="251">
          <cell r="B251" t="str">
            <v>F1B003053</v>
          </cell>
          <cell r="C251" t="str">
            <v>R. Bayu Sukamdani P</v>
          </cell>
        </row>
        <row r="252">
          <cell r="B252" t="str">
            <v>F1B003054</v>
          </cell>
          <cell r="C252" t="str">
            <v>Rahadi</v>
          </cell>
        </row>
        <row r="253">
          <cell r="B253" t="str">
            <v>F1B003055</v>
          </cell>
          <cell r="C253" t="str">
            <v>Rahmanudin</v>
          </cell>
        </row>
        <row r="254">
          <cell r="B254" t="str">
            <v>F1B003056</v>
          </cell>
          <cell r="C254" t="str">
            <v>Ray Sastri</v>
          </cell>
        </row>
        <row r="255">
          <cell r="B255" t="str">
            <v>F1B003057</v>
          </cell>
          <cell r="C255" t="str">
            <v>Ria Fitriani</v>
          </cell>
        </row>
        <row r="256">
          <cell r="B256" t="str">
            <v>F1B003058</v>
          </cell>
          <cell r="C256" t="str">
            <v>Ruslan Hidayat</v>
          </cell>
        </row>
        <row r="257">
          <cell r="B257" t="str">
            <v>F1B003059</v>
          </cell>
          <cell r="C257" t="str">
            <v>Ruspandani Heru M.</v>
          </cell>
        </row>
        <row r="258">
          <cell r="B258" t="str">
            <v>F1B003060</v>
          </cell>
          <cell r="C258" t="str">
            <v>Rusyidi Hikmawan</v>
          </cell>
        </row>
        <row r="259">
          <cell r="B259" t="str">
            <v>F1B003061</v>
          </cell>
          <cell r="C259" t="str">
            <v>Sardi Satriawan</v>
          </cell>
        </row>
        <row r="260">
          <cell r="B260" t="str">
            <v>F1B003062</v>
          </cell>
          <cell r="C260" t="str">
            <v>Satriasyah Haris S.</v>
          </cell>
        </row>
        <row r="261">
          <cell r="B261" t="str">
            <v>F1B003063</v>
          </cell>
          <cell r="C261" t="str">
            <v>Satriawan</v>
          </cell>
        </row>
        <row r="262">
          <cell r="B262" t="str">
            <v>F1B003064</v>
          </cell>
          <cell r="C262" t="str">
            <v>Sofyan Hadi Salim</v>
          </cell>
        </row>
        <row r="263">
          <cell r="B263" t="str">
            <v>F1B003065</v>
          </cell>
          <cell r="C263" t="str">
            <v>Surniah</v>
          </cell>
        </row>
        <row r="264">
          <cell r="B264" t="str">
            <v>F1B003066</v>
          </cell>
          <cell r="C264" t="str">
            <v>Suthami Aries Saputra</v>
          </cell>
        </row>
        <row r="265">
          <cell r="B265" t="str">
            <v>F1B003067</v>
          </cell>
          <cell r="C265" t="str">
            <v>Yudi Irawan</v>
          </cell>
        </row>
        <row r="266">
          <cell r="B266" t="str">
            <v>F1B003068</v>
          </cell>
          <cell r="C266" t="str">
            <v>Yusnia Nur Ardiani</v>
          </cell>
        </row>
        <row r="267">
          <cell r="B267" t="str">
            <v>F1B003069</v>
          </cell>
          <cell r="C267" t="str">
            <v>Zaky Rahman</v>
          </cell>
        </row>
        <row r="268">
          <cell r="B268" t="str">
            <v>F1B004001</v>
          </cell>
          <cell r="C268" t="str">
            <v>A. A. Ngurah Oka B S</v>
          </cell>
        </row>
        <row r="269">
          <cell r="B269" t="str">
            <v>F1B004002</v>
          </cell>
          <cell r="C269" t="str">
            <v>Abdul Hafiz</v>
          </cell>
        </row>
        <row r="270">
          <cell r="B270" t="str">
            <v>F1B004003</v>
          </cell>
          <cell r="C270" t="str">
            <v>Abdul Malik Firmansyah</v>
          </cell>
        </row>
        <row r="271">
          <cell r="B271" t="str">
            <v>F1B004004</v>
          </cell>
          <cell r="C271" t="str">
            <v>Agus Fachruddin</v>
          </cell>
        </row>
        <row r="272">
          <cell r="B272" t="str">
            <v>F1B004005</v>
          </cell>
          <cell r="C272" t="str">
            <v>Ahmad Musa</v>
          </cell>
        </row>
        <row r="273">
          <cell r="B273" t="str">
            <v>F1B004006</v>
          </cell>
          <cell r="C273" t="str">
            <v>Akhiruddin</v>
          </cell>
        </row>
        <row r="274">
          <cell r="B274" t="str">
            <v>F1B004007</v>
          </cell>
          <cell r="C274" t="str">
            <v>Aprilia Pungkas</v>
          </cell>
        </row>
        <row r="275">
          <cell r="B275" t="str">
            <v>F1B004008</v>
          </cell>
          <cell r="C275" t="str">
            <v>Arif Budimansyah</v>
          </cell>
        </row>
        <row r="276">
          <cell r="B276" t="str">
            <v>F1B004009</v>
          </cell>
          <cell r="C276" t="str">
            <v>Atimurrahman</v>
          </cell>
        </row>
        <row r="277">
          <cell r="B277" t="str">
            <v>F1B004010</v>
          </cell>
          <cell r="C277" t="str">
            <v>Azwan Umar Wahyu S</v>
          </cell>
        </row>
        <row r="278">
          <cell r="B278" t="str">
            <v>F1B004011</v>
          </cell>
          <cell r="C278" t="str">
            <v>Badaruddin</v>
          </cell>
        </row>
        <row r="279">
          <cell r="B279" t="str">
            <v>F1B004012</v>
          </cell>
          <cell r="C279" t="str">
            <v>Baiq Vita Selvia Utami</v>
          </cell>
        </row>
        <row r="280">
          <cell r="B280" t="str">
            <v>F1B004013</v>
          </cell>
          <cell r="C280" t="str">
            <v>Budi Soechaemi</v>
          </cell>
        </row>
        <row r="281">
          <cell r="B281" t="str">
            <v>F1B004014</v>
          </cell>
          <cell r="C281" t="str">
            <v>Deddy Azwar</v>
          </cell>
        </row>
        <row r="282">
          <cell r="B282" t="str">
            <v>F1B004015</v>
          </cell>
          <cell r="C282" t="str">
            <v>Desak Made Dewi Putri</v>
          </cell>
        </row>
        <row r="283">
          <cell r="B283" t="str">
            <v>F1B004016</v>
          </cell>
          <cell r="C283" t="str">
            <v>Dimas Kurniansyah P</v>
          </cell>
        </row>
        <row r="284">
          <cell r="B284" t="str">
            <v>F1B004017</v>
          </cell>
          <cell r="C284" t="str">
            <v>Edy Jaswadi</v>
          </cell>
        </row>
        <row r="285">
          <cell r="B285" t="str">
            <v>F1B004018</v>
          </cell>
          <cell r="C285" t="str">
            <v>Ema Rizka Nurliana</v>
          </cell>
        </row>
        <row r="286">
          <cell r="B286" t="str">
            <v>F1B004019</v>
          </cell>
          <cell r="C286" t="str">
            <v>Faidlul Ilahi</v>
          </cell>
        </row>
        <row r="287">
          <cell r="B287" t="str">
            <v>F1B004020</v>
          </cell>
          <cell r="C287" t="str">
            <v>Fanandri Hafsari</v>
          </cell>
        </row>
        <row r="288">
          <cell r="B288" t="str">
            <v>F1B004021</v>
          </cell>
          <cell r="C288" t="str">
            <v>Fandi Adriano B</v>
          </cell>
        </row>
        <row r="289">
          <cell r="B289" t="str">
            <v>F1B004022</v>
          </cell>
          <cell r="C289" t="str">
            <v>Firman Kardiansyah</v>
          </cell>
        </row>
        <row r="290">
          <cell r="B290" t="str">
            <v>F1B004023</v>
          </cell>
          <cell r="C290" t="str">
            <v>Firmansyah</v>
          </cell>
        </row>
        <row r="291">
          <cell r="B291" t="str">
            <v>F1B004024</v>
          </cell>
          <cell r="C291" t="str">
            <v>Fitrah Nuramal</v>
          </cell>
        </row>
        <row r="292">
          <cell r="B292" t="str">
            <v>F1B004025</v>
          </cell>
          <cell r="C292" t="str">
            <v>Galich Indra W</v>
          </cell>
        </row>
        <row r="293">
          <cell r="B293" t="str">
            <v>F1B004026</v>
          </cell>
          <cell r="C293" t="str">
            <v>Gede Prathama S</v>
          </cell>
        </row>
        <row r="294">
          <cell r="B294" t="str">
            <v>F1B004027</v>
          </cell>
          <cell r="C294" t="str">
            <v>Halil Akhyar</v>
          </cell>
        </row>
        <row r="295">
          <cell r="B295" t="str">
            <v>F1B004028</v>
          </cell>
          <cell r="C295" t="str">
            <v>Hendra Febriawan</v>
          </cell>
        </row>
        <row r="296">
          <cell r="B296" t="str">
            <v>F1B004029</v>
          </cell>
          <cell r="C296" t="str">
            <v>Hery Teguh Setiawan</v>
          </cell>
        </row>
        <row r="297">
          <cell r="B297" t="str">
            <v>F1B004030</v>
          </cell>
          <cell r="C297" t="str">
            <v>Hariadi Wijaya Kusuma</v>
          </cell>
        </row>
        <row r="298">
          <cell r="B298" t="str">
            <v>F1B004031</v>
          </cell>
          <cell r="C298" t="str">
            <v>Husnul Chotimah</v>
          </cell>
        </row>
        <row r="299">
          <cell r="B299" t="str">
            <v>F1B004032</v>
          </cell>
          <cell r="C299" t="str">
            <v>I Gde Aditya P S</v>
          </cell>
        </row>
        <row r="300">
          <cell r="B300" t="str">
            <v>F1B004033</v>
          </cell>
          <cell r="C300" t="str">
            <v>I Gst Bgs Hary S K</v>
          </cell>
        </row>
        <row r="301">
          <cell r="B301" t="str">
            <v>F1B004034</v>
          </cell>
          <cell r="C301" t="str">
            <v>I Km Gd Sutrisna P</v>
          </cell>
        </row>
        <row r="302">
          <cell r="B302" t="str">
            <v>F1B004035</v>
          </cell>
          <cell r="C302" t="str">
            <v>I Made Oka Suwartana</v>
          </cell>
        </row>
        <row r="303">
          <cell r="B303" t="str">
            <v>F1B004036</v>
          </cell>
          <cell r="C303" t="str">
            <v>I Made Surya Mulyanto</v>
          </cell>
        </row>
        <row r="304">
          <cell r="B304" t="str">
            <v>F1B004037</v>
          </cell>
          <cell r="C304" t="str">
            <v>Ibnu Sholihin</v>
          </cell>
        </row>
        <row r="305">
          <cell r="B305" t="str">
            <v>F1B004038</v>
          </cell>
          <cell r="C305" t="str">
            <v>Intan Sri Rusianita</v>
          </cell>
        </row>
        <row r="306">
          <cell r="B306" t="str">
            <v>F1B004039</v>
          </cell>
          <cell r="C306" t="str">
            <v>Irwansyah</v>
          </cell>
        </row>
        <row r="307">
          <cell r="B307" t="str">
            <v>F1B004040</v>
          </cell>
          <cell r="C307" t="str">
            <v>Ismi Isti Wahida Isya</v>
          </cell>
        </row>
        <row r="308">
          <cell r="B308" t="str">
            <v>F1B004041</v>
          </cell>
          <cell r="C308" t="str">
            <v>Jery Agus Pratama</v>
          </cell>
        </row>
        <row r="309">
          <cell r="B309" t="str">
            <v>F1B004042</v>
          </cell>
          <cell r="C309" t="str">
            <v>Khairil Ansyori</v>
          </cell>
        </row>
        <row r="310">
          <cell r="B310" t="str">
            <v>F1B004043</v>
          </cell>
          <cell r="C310" t="str">
            <v>Kusuma Wijaya</v>
          </cell>
        </row>
        <row r="311">
          <cell r="B311" t="str">
            <v>F1B004044</v>
          </cell>
          <cell r="C311" t="str">
            <v>Lalu Budi Sahibul Azmi</v>
          </cell>
        </row>
        <row r="312">
          <cell r="B312" t="str">
            <v>F1B004045</v>
          </cell>
          <cell r="C312" t="str">
            <v>Lalu Irzan Suhari</v>
          </cell>
        </row>
        <row r="313">
          <cell r="B313" t="str">
            <v>F1B004046</v>
          </cell>
          <cell r="C313" t="str">
            <v>Lalu M. Zahirudin</v>
          </cell>
        </row>
        <row r="314">
          <cell r="B314" t="str">
            <v>F1B004047</v>
          </cell>
          <cell r="C314" t="str">
            <v>Lalu Moh. Rusli</v>
          </cell>
        </row>
        <row r="315">
          <cell r="B315" t="str">
            <v>F1B004048</v>
          </cell>
          <cell r="C315" t="str">
            <v>M. Arfian Hasan</v>
          </cell>
        </row>
        <row r="316">
          <cell r="B316" t="str">
            <v>F1B004049</v>
          </cell>
          <cell r="C316" t="str">
            <v>M. Januar Rosyihandi</v>
          </cell>
        </row>
        <row r="317">
          <cell r="B317" t="str">
            <v>F1B004050</v>
          </cell>
          <cell r="C317" t="str">
            <v>M. Raihanun Nasariah</v>
          </cell>
        </row>
        <row r="318">
          <cell r="B318" t="str">
            <v>F1B004051</v>
          </cell>
          <cell r="C318" t="str">
            <v>Mahayadi</v>
          </cell>
        </row>
        <row r="319">
          <cell r="B319" t="str">
            <v>F1B004052</v>
          </cell>
          <cell r="C319" t="str">
            <v>Mellinda Astria</v>
          </cell>
        </row>
        <row r="320">
          <cell r="B320" t="str">
            <v>F1B004053</v>
          </cell>
          <cell r="C320" t="str">
            <v>Muh. Abubakar Sidik</v>
          </cell>
        </row>
        <row r="321">
          <cell r="B321" t="str">
            <v>F1B004054</v>
          </cell>
          <cell r="C321" t="str">
            <v>Muh. Khaironi</v>
          </cell>
        </row>
        <row r="322">
          <cell r="B322" t="str">
            <v>F1B004055</v>
          </cell>
          <cell r="C322" t="str">
            <v>Muhamad Rangga</v>
          </cell>
        </row>
        <row r="323">
          <cell r="B323" t="str">
            <v>F1B004056</v>
          </cell>
          <cell r="C323" t="str">
            <v>Muhammad Yani Efendi</v>
          </cell>
        </row>
        <row r="324">
          <cell r="B324" t="str">
            <v>F1B004057</v>
          </cell>
          <cell r="C324" t="str">
            <v>Ni Kadek Esti Oktami</v>
          </cell>
        </row>
        <row r="325">
          <cell r="B325" t="str">
            <v>F1B004058</v>
          </cell>
          <cell r="C325" t="str">
            <v>Ni Luh Sudesni</v>
          </cell>
        </row>
        <row r="326">
          <cell r="B326" t="str">
            <v>F1B004059</v>
          </cell>
          <cell r="C326" t="str">
            <v>Nila Wati Prawiroos</v>
          </cell>
        </row>
        <row r="327">
          <cell r="B327" t="str">
            <v>F1B004060</v>
          </cell>
          <cell r="C327" t="str">
            <v>Nurhidayanti</v>
          </cell>
        </row>
        <row r="328">
          <cell r="B328" t="str">
            <v>F1B004061</v>
          </cell>
          <cell r="C328" t="str">
            <v>Oemar Syarif</v>
          </cell>
        </row>
        <row r="329">
          <cell r="B329" t="str">
            <v>F1B004062</v>
          </cell>
          <cell r="C329" t="str">
            <v>Oky Nurahim Wahyudi</v>
          </cell>
        </row>
        <row r="330">
          <cell r="B330" t="str">
            <v>F1B004063</v>
          </cell>
          <cell r="C330" t="str">
            <v>Prasetyadiguna</v>
          </cell>
        </row>
        <row r="331">
          <cell r="B331" t="str">
            <v>F1B004064</v>
          </cell>
          <cell r="C331" t="str">
            <v>Raehani</v>
          </cell>
        </row>
        <row r="332">
          <cell r="B332" t="str">
            <v>F1B004065</v>
          </cell>
          <cell r="C332" t="str">
            <v>Rahmat setiawan</v>
          </cell>
        </row>
        <row r="333">
          <cell r="B333" t="str">
            <v>F1B004066</v>
          </cell>
          <cell r="C333" t="str">
            <v>Ririn Wismayanti</v>
          </cell>
        </row>
        <row r="334">
          <cell r="B334" t="str">
            <v>F1B004067</v>
          </cell>
          <cell r="C334" t="str">
            <v>Rodia Akbar</v>
          </cell>
        </row>
        <row r="335">
          <cell r="B335" t="str">
            <v>F1B004068</v>
          </cell>
          <cell r="C335" t="str">
            <v>Rosita Wahyuningsih</v>
          </cell>
        </row>
        <row r="336">
          <cell r="B336" t="str">
            <v>F1B004069</v>
          </cell>
          <cell r="C336" t="str">
            <v>S Fathillah</v>
          </cell>
        </row>
        <row r="337">
          <cell r="B337" t="str">
            <v>F1B004070</v>
          </cell>
          <cell r="C337" t="str">
            <v>Satria Utama</v>
          </cell>
        </row>
        <row r="338">
          <cell r="B338" t="str">
            <v>F1B004071</v>
          </cell>
          <cell r="C338" t="str">
            <v>Sri Nugroho Atmojo</v>
          </cell>
        </row>
        <row r="339">
          <cell r="B339" t="str">
            <v>F1B004072</v>
          </cell>
          <cell r="C339" t="str">
            <v>Suhaidi</v>
          </cell>
        </row>
        <row r="340">
          <cell r="B340" t="str">
            <v>F1B004073</v>
          </cell>
          <cell r="C340" t="str">
            <v>Supriadi</v>
          </cell>
        </row>
        <row r="341">
          <cell r="B341" t="str">
            <v>F1B004074</v>
          </cell>
          <cell r="C341" t="str">
            <v>Suriah Ardhiana</v>
          </cell>
        </row>
        <row r="342">
          <cell r="B342" t="str">
            <v>F1B004075</v>
          </cell>
          <cell r="C342" t="str">
            <v>Syafrullah</v>
          </cell>
        </row>
        <row r="343">
          <cell r="B343" t="str">
            <v>F1B004076</v>
          </cell>
          <cell r="C343" t="str">
            <v>Taufikurahman</v>
          </cell>
        </row>
        <row r="344">
          <cell r="B344" t="str">
            <v>F1B004077</v>
          </cell>
          <cell r="C344" t="str">
            <v>Taufiqqurrahman</v>
          </cell>
        </row>
        <row r="345">
          <cell r="B345" t="str">
            <v>F1B004078</v>
          </cell>
          <cell r="C345" t="str">
            <v>Ummu Nur Imamah</v>
          </cell>
        </row>
        <row r="346">
          <cell r="B346" t="str">
            <v>F1B004079</v>
          </cell>
          <cell r="C346" t="str">
            <v>Vivin Dwi Agustin</v>
          </cell>
        </row>
        <row r="347">
          <cell r="B347" t="str">
            <v>F1B004080</v>
          </cell>
          <cell r="C347" t="str">
            <v>Wahyu Ramadhan</v>
          </cell>
        </row>
        <row r="348">
          <cell r="B348" t="str">
            <v>F1B004081</v>
          </cell>
          <cell r="C348" t="str">
            <v>Wersan Agus Saputra</v>
          </cell>
        </row>
        <row r="349">
          <cell r="B349" t="str">
            <v>F1B004082</v>
          </cell>
          <cell r="C349" t="str">
            <v>Wiro Jaswandi Maharja</v>
          </cell>
        </row>
        <row r="350">
          <cell r="B350" t="str">
            <v>F1B004083</v>
          </cell>
          <cell r="C350" t="str">
            <v>Wisnu Widianto Permadi</v>
          </cell>
        </row>
        <row r="351">
          <cell r="B351" t="str">
            <v>F1B004084</v>
          </cell>
          <cell r="C351" t="str">
            <v>Wiwied Putra Perdana</v>
          </cell>
        </row>
        <row r="352">
          <cell r="B352" t="str">
            <v>F1B004085</v>
          </cell>
          <cell r="C352" t="str">
            <v>Yuliana Handayani</v>
          </cell>
        </row>
        <row r="353">
          <cell r="B353" t="str">
            <v>F1B005001</v>
          </cell>
          <cell r="C353" t="str">
            <v>Abi Abdul Sadi</v>
          </cell>
        </row>
        <row r="354">
          <cell r="B354" t="str">
            <v>F1B005002</v>
          </cell>
          <cell r="C354" t="str">
            <v>Aditya Putra</v>
          </cell>
        </row>
        <row r="355">
          <cell r="B355" t="str">
            <v>F1B005003</v>
          </cell>
          <cell r="C355" t="str">
            <v>Agra Ananggadipa</v>
          </cell>
        </row>
        <row r="356">
          <cell r="B356" t="str">
            <v>F1B005004</v>
          </cell>
          <cell r="C356" t="str">
            <v>Akbar Satryantho</v>
          </cell>
        </row>
        <row r="357">
          <cell r="B357" t="str">
            <v>F1B005005</v>
          </cell>
          <cell r="C357" t="str">
            <v>Alpan Hadi</v>
          </cell>
        </row>
        <row r="358">
          <cell r="B358" t="str">
            <v>F1B005006</v>
          </cell>
          <cell r="C358" t="str">
            <v>Andri Irfan</v>
          </cell>
        </row>
        <row r="359">
          <cell r="B359" t="str">
            <v>F1B005007</v>
          </cell>
          <cell r="C359" t="str">
            <v>Ari Dahfid</v>
          </cell>
        </row>
        <row r="360">
          <cell r="B360" t="str">
            <v>F1B005008</v>
          </cell>
          <cell r="C360" t="str">
            <v>Azhari Hasbi</v>
          </cell>
        </row>
        <row r="361">
          <cell r="B361" t="str">
            <v>F1B005009</v>
          </cell>
          <cell r="C361" t="str">
            <v>Baiq Atika Pratiwi Listiani</v>
          </cell>
        </row>
        <row r="362">
          <cell r="B362" t="str">
            <v>F1B005010</v>
          </cell>
          <cell r="C362" t="str">
            <v>Dea Nur Asri</v>
          </cell>
        </row>
        <row r="363">
          <cell r="B363" t="str">
            <v>F1B005011</v>
          </cell>
          <cell r="C363" t="str">
            <v>Dedek Hudayana</v>
          </cell>
        </row>
        <row r="364">
          <cell r="B364" t="str">
            <v>F1B005012</v>
          </cell>
          <cell r="C364" t="str">
            <v>Dewa Putu Puspa</v>
          </cell>
        </row>
        <row r="365">
          <cell r="B365" t="str">
            <v>F1B005013</v>
          </cell>
          <cell r="C365" t="str">
            <v>Donny Adithia</v>
          </cell>
        </row>
        <row r="366">
          <cell r="B366" t="str">
            <v>F1B005014</v>
          </cell>
          <cell r="C366" t="str">
            <v>Elis Baiduri</v>
          </cell>
        </row>
        <row r="367">
          <cell r="B367" t="str">
            <v>F1B005015</v>
          </cell>
          <cell r="C367" t="str">
            <v>Erika Fithriaty</v>
          </cell>
        </row>
        <row r="368">
          <cell r="B368" t="str">
            <v>F1B005016</v>
          </cell>
          <cell r="C368" t="str">
            <v>Faisaludin</v>
          </cell>
        </row>
        <row r="369">
          <cell r="B369" t="str">
            <v>F1B005017</v>
          </cell>
          <cell r="C369" t="str">
            <v>Fithra Mubarak</v>
          </cell>
        </row>
        <row r="370">
          <cell r="B370" t="str">
            <v>F1B005018</v>
          </cell>
          <cell r="C370" t="str">
            <v>Fitria Husniayati</v>
          </cell>
        </row>
        <row r="371">
          <cell r="B371" t="str">
            <v>F1B005019</v>
          </cell>
          <cell r="C371" t="str">
            <v>Fredi Tri Winoto</v>
          </cell>
        </row>
        <row r="372">
          <cell r="B372" t="str">
            <v>F1B005020</v>
          </cell>
          <cell r="C372" t="str">
            <v>Fuad Fauzi Choiruman</v>
          </cell>
        </row>
        <row r="373">
          <cell r="B373" t="str">
            <v>F1B005021</v>
          </cell>
          <cell r="C373" t="str">
            <v>Hardhika Tusan S</v>
          </cell>
        </row>
        <row r="374">
          <cell r="B374" t="str">
            <v>F1B005022</v>
          </cell>
          <cell r="C374" t="str">
            <v>Harunurrasyid</v>
          </cell>
        </row>
        <row r="375">
          <cell r="B375" t="str">
            <v>F1B005023</v>
          </cell>
          <cell r="C375" t="str">
            <v>Humam Balya</v>
          </cell>
        </row>
        <row r="376">
          <cell r="B376" t="str">
            <v>F1B005024</v>
          </cell>
          <cell r="C376" t="str">
            <v>I Dewa Made Ady Indrawan</v>
          </cell>
        </row>
        <row r="377">
          <cell r="B377" t="str">
            <v>F1B005025</v>
          </cell>
          <cell r="C377" t="str">
            <v>I Gde Eka Adnyana</v>
          </cell>
        </row>
        <row r="378">
          <cell r="B378" t="str">
            <v>F1B005026</v>
          </cell>
          <cell r="C378" t="str">
            <v>I Gde Nike W</v>
          </cell>
        </row>
        <row r="379">
          <cell r="B379" t="str">
            <v>F1B005027</v>
          </cell>
          <cell r="C379" t="str">
            <v>I Komang Agus S A P</v>
          </cell>
        </row>
        <row r="380">
          <cell r="B380" t="str">
            <v>F1B005028</v>
          </cell>
          <cell r="C380" t="str">
            <v>I Made Rakendra W</v>
          </cell>
        </row>
        <row r="381">
          <cell r="B381" t="str">
            <v>F1B005029</v>
          </cell>
          <cell r="C381" t="str">
            <v>I Nengah Sumartha Widya</v>
          </cell>
        </row>
        <row r="382">
          <cell r="B382" t="str">
            <v>F1B005030</v>
          </cell>
          <cell r="C382" t="str">
            <v>I Putu Raka Osiana</v>
          </cell>
        </row>
        <row r="383">
          <cell r="B383" t="str">
            <v>F1B005031</v>
          </cell>
          <cell r="C383" t="str">
            <v>Ida Ayu Sutrisni</v>
          </cell>
        </row>
        <row r="384">
          <cell r="B384" t="str">
            <v>F1B005032</v>
          </cell>
          <cell r="C384" t="str">
            <v>Indah Ismaidah</v>
          </cell>
        </row>
        <row r="385">
          <cell r="B385" t="str">
            <v>F1B005033</v>
          </cell>
          <cell r="C385" t="str">
            <v>Kamarudin</v>
          </cell>
        </row>
        <row r="386">
          <cell r="B386" t="str">
            <v>F1B005034</v>
          </cell>
          <cell r="C386" t="str">
            <v>Khobeb Suroyo</v>
          </cell>
        </row>
        <row r="387">
          <cell r="B387" t="str">
            <v>F1B005035</v>
          </cell>
          <cell r="C387" t="str">
            <v>Khomaini</v>
          </cell>
        </row>
        <row r="388">
          <cell r="B388" t="str">
            <v>F1B005036</v>
          </cell>
          <cell r="C388" t="str">
            <v>Komari Yuli A</v>
          </cell>
        </row>
        <row r="389">
          <cell r="B389" t="str">
            <v>F1B005037</v>
          </cell>
          <cell r="C389" t="str">
            <v>L. Habibi Asmarakandi</v>
          </cell>
        </row>
        <row r="390">
          <cell r="B390" t="str">
            <v>F1B005038</v>
          </cell>
          <cell r="C390" t="str">
            <v>Lalu Arwan Darmajaya</v>
          </cell>
        </row>
        <row r="391">
          <cell r="B391" t="str">
            <v>F1B005039</v>
          </cell>
          <cell r="C391" t="str">
            <v>Lalu Betara Padmayuda</v>
          </cell>
        </row>
        <row r="392">
          <cell r="B392" t="str">
            <v>F1B005040</v>
          </cell>
          <cell r="C392" t="str">
            <v>Lalu Darma Kusuma</v>
          </cell>
        </row>
        <row r="393">
          <cell r="B393" t="str">
            <v>F1B005041</v>
          </cell>
          <cell r="C393" t="str">
            <v>M. Khaidir Maulana</v>
          </cell>
        </row>
        <row r="394">
          <cell r="B394" t="str">
            <v>F1B005042</v>
          </cell>
          <cell r="C394" t="str">
            <v>M. Tunggur Suryawan</v>
          </cell>
        </row>
        <row r="395">
          <cell r="B395" t="str">
            <v>F1B005043</v>
          </cell>
          <cell r="C395" t="str">
            <v>M. Syukran Endriawan</v>
          </cell>
        </row>
        <row r="396">
          <cell r="B396" t="str">
            <v>F1B005044</v>
          </cell>
          <cell r="C396" t="str">
            <v>M. Takdir Akbari Putra</v>
          </cell>
        </row>
        <row r="397">
          <cell r="B397" t="str">
            <v>F1B005045</v>
          </cell>
          <cell r="C397" t="str">
            <v>Mira Melinda</v>
          </cell>
        </row>
        <row r="398">
          <cell r="B398" t="str">
            <v>F1B005046</v>
          </cell>
          <cell r="C398" t="str">
            <v>Moh. Fazrin</v>
          </cell>
        </row>
        <row r="399">
          <cell r="B399" t="str">
            <v>F1B005047</v>
          </cell>
          <cell r="C399" t="str">
            <v>Moh. Hery Y</v>
          </cell>
        </row>
        <row r="400">
          <cell r="B400" t="str">
            <v>F1B005048</v>
          </cell>
          <cell r="C400" t="str">
            <v>Muh. Azhari Zulfani</v>
          </cell>
        </row>
        <row r="401">
          <cell r="B401" t="str">
            <v>F1B005049</v>
          </cell>
          <cell r="C401" t="str">
            <v>Muhammad Nuryadin BS</v>
          </cell>
        </row>
        <row r="402">
          <cell r="B402" t="str">
            <v>F1B005050</v>
          </cell>
          <cell r="C402" t="str">
            <v>Muhammad Reza</v>
          </cell>
        </row>
        <row r="403">
          <cell r="B403" t="str">
            <v>F1B005051</v>
          </cell>
          <cell r="C403" t="str">
            <v>Muhammad Robiulazan</v>
          </cell>
        </row>
        <row r="404">
          <cell r="B404" t="str">
            <v>F1B005052</v>
          </cell>
          <cell r="C404" t="str">
            <v>Muhammad Sahroni</v>
          </cell>
        </row>
        <row r="405">
          <cell r="B405" t="str">
            <v>F1B005053</v>
          </cell>
          <cell r="C405" t="str">
            <v>Muhammad Wahyudi</v>
          </cell>
        </row>
        <row r="406">
          <cell r="B406" t="str">
            <v>F1B005054</v>
          </cell>
          <cell r="C406" t="str">
            <v>Muhammad Yamin</v>
          </cell>
        </row>
        <row r="407">
          <cell r="B407" t="str">
            <v>F1B005055</v>
          </cell>
          <cell r="C407" t="str">
            <v>Muharis</v>
          </cell>
        </row>
        <row r="408">
          <cell r="B408" t="str">
            <v>F1B005056</v>
          </cell>
          <cell r="C408" t="str">
            <v>Muliadin</v>
          </cell>
        </row>
        <row r="409">
          <cell r="B409" t="str">
            <v>F1B005057</v>
          </cell>
          <cell r="C409" t="str">
            <v>Mustamin Aripin</v>
          </cell>
        </row>
        <row r="410">
          <cell r="B410" t="str">
            <v>F1B005058</v>
          </cell>
          <cell r="C410" t="str">
            <v>Ni Nyoman Novita S</v>
          </cell>
        </row>
        <row r="411">
          <cell r="B411" t="str">
            <v>F1B005059</v>
          </cell>
          <cell r="C411" t="str">
            <v>Parlinawati</v>
          </cell>
        </row>
        <row r="412">
          <cell r="B412" t="str">
            <v>F1B005060</v>
          </cell>
          <cell r="C412" t="str">
            <v>Putu Eka Jayanti P</v>
          </cell>
        </row>
        <row r="413">
          <cell r="B413" t="str">
            <v>F1B005061</v>
          </cell>
          <cell r="C413" t="str">
            <v>Rahmatul Jayadi</v>
          </cell>
        </row>
        <row r="414">
          <cell r="B414" t="str">
            <v>F1B005062</v>
          </cell>
          <cell r="C414" t="str">
            <v>Rematomatra Rahmansyah</v>
          </cell>
        </row>
        <row r="415">
          <cell r="B415" t="str">
            <v>F1B005063</v>
          </cell>
          <cell r="C415" t="str">
            <v>Rosihan Musa</v>
          </cell>
        </row>
        <row r="416">
          <cell r="B416" t="str">
            <v>F1B005064</v>
          </cell>
          <cell r="C416" t="str">
            <v>Russinta Irmayanti</v>
          </cell>
        </row>
        <row r="417">
          <cell r="B417" t="str">
            <v>F1B005065</v>
          </cell>
          <cell r="C417" t="str">
            <v>Salman Faris</v>
          </cell>
        </row>
        <row r="418">
          <cell r="B418" t="str">
            <v>F1B005066</v>
          </cell>
          <cell r="C418" t="str">
            <v>Sigid Nugroho</v>
          </cell>
        </row>
        <row r="419">
          <cell r="B419" t="str">
            <v>F1B005067</v>
          </cell>
          <cell r="C419" t="str">
            <v>Siswadi</v>
          </cell>
        </row>
        <row r="420">
          <cell r="B420" t="str">
            <v>F1B005068</v>
          </cell>
          <cell r="C420" t="str">
            <v>Siti Septi</v>
          </cell>
        </row>
        <row r="421">
          <cell r="B421" t="str">
            <v>F1B005069</v>
          </cell>
          <cell r="C421" t="str">
            <v>Sofyan Jaya</v>
          </cell>
        </row>
        <row r="422">
          <cell r="B422" t="str">
            <v>F1B005070</v>
          </cell>
          <cell r="C422" t="str">
            <v>Sri Kurniawati</v>
          </cell>
        </row>
        <row r="423">
          <cell r="B423" t="str">
            <v>F1B005071</v>
          </cell>
          <cell r="C423" t="str">
            <v>Supandi</v>
          </cell>
        </row>
        <row r="424">
          <cell r="B424" t="str">
            <v>F1B005072</v>
          </cell>
          <cell r="C424" t="str">
            <v>Syarif Zulhidayah</v>
          </cell>
        </row>
        <row r="425">
          <cell r="B425" t="str">
            <v>F1B005073</v>
          </cell>
          <cell r="C425" t="str">
            <v>Tantyo Arfianto</v>
          </cell>
        </row>
        <row r="426">
          <cell r="B426" t="str">
            <v>F1B005074</v>
          </cell>
          <cell r="C426" t="str">
            <v>Taufan Timur</v>
          </cell>
        </row>
        <row r="427">
          <cell r="B427" t="str">
            <v>F1B005075</v>
          </cell>
          <cell r="C427" t="str">
            <v>Titi Andriani</v>
          </cell>
        </row>
        <row r="428">
          <cell r="B428" t="str">
            <v>F1B005076</v>
          </cell>
          <cell r="C428" t="str">
            <v>Ujang Permana</v>
          </cell>
        </row>
        <row r="429">
          <cell r="B429" t="str">
            <v>F1B005077</v>
          </cell>
          <cell r="C429" t="str">
            <v>Yohanes Adolf A N</v>
          </cell>
        </row>
        <row r="430">
          <cell r="B430" t="str">
            <v>F1B005078</v>
          </cell>
          <cell r="C430" t="str">
            <v>Yufi Febrihadi</v>
          </cell>
        </row>
        <row r="431">
          <cell r="B431" t="str">
            <v>F1B005079</v>
          </cell>
          <cell r="C431" t="str">
            <v>Zafitri Purkandi</v>
          </cell>
        </row>
        <row r="432">
          <cell r="B432" t="str">
            <v>F1B006001</v>
          </cell>
          <cell r="C432" t="str">
            <v>Abdul Kadir</v>
          </cell>
        </row>
        <row r="433">
          <cell r="B433" t="str">
            <v>F1B006002</v>
          </cell>
          <cell r="C433" t="str">
            <v>Abdul Ra'uf Alfansani</v>
          </cell>
        </row>
        <row r="434">
          <cell r="B434" t="str">
            <v>F1B006003</v>
          </cell>
          <cell r="C434" t="str">
            <v>Ady Suharyanto</v>
          </cell>
        </row>
        <row r="435">
          <cell r="B435" t="str">
            <v>F1B006004</v>
          </cell>
          <cell r="C435" t="str">
            <v>Agung Surya Wiguna</v>
          </cell>
        </row>
        <row r="436">
          <cell r="B436" t="str">
            <v>F1B006005</v>
          </cell>
          <cell r="C436" t="str">
            <v>Ahmad Azhari</v>
          </cell>
        </row>
        <row r="437">
          <cell r="B437" t="str">
            <v>F1B006006</v>
          </cell>
          <cell r="C437" t="str">
            <v>Akbar Juliansyah</v>
          </cell>
        </row>
        <row r="438">
          <cell r="B438" t="str">
            <v>F1B006007</v>
          </cell>
          <cell r="C438" t="str">
            <v>Akhmad Ardiansyah</v>
          </cell>
        </row>
        <row r="439">
          <cell r="B439" t="str">
            <v>F1B006008</v>
          </cell>
          <cell r="C439" t="str">
            <v>Amir Hasanudin Fauzi</v>
          </cell>
        </row>
        <row r="440">
          <cell r="B440" t="str">
            <v>F1B006009</v>
          </cell>
          <cell r="C440" t="str">
            <v>Ana Asyikur Rohmani</v>
          </cell>
        </row>
        <row r="441">
          <cell r="B441" t="str">
            <v>F1B006010</v>
          </cell>
          <cell r="C441" t="str">
            <v>Ariadi Utomo</v>
          </cell>
        </row>
        <row r="442">
          <cell r="B442" t="str">
            <v>F1B006011</v>
          </cell>
          <cell r="C442" t="str">
            <v>Ariyan Nurrahman</v>
          </cell>
        </row>
        <row r="443">
          <cell r="B443" t="str">
            <v>F1B006012</v>
          </cell>
          <cell r="C443" t="str">
            <v>Arya Bambang Sastra G.</v>
          </cell>
        </row>
        <row r="444">
          <cell r="B444" t="str">
            <v>F1B006013</v>
          </cell>
          <cell r="C444" t="str">
            <v>Bagus Hariangga P.K.</v>
          </cell>
        </row>
        <row r="445">
          <cell r="B445" t="str">
            <v>F1B006014</v>
          </cell>
          <cell r="C445" t="str">
            <v>Balges Hamdani</v>
          </cell>
        </row>
        <row r="446">
          <cell r="B446" t="str">
            <v>F1B006015</v>
          </cell>
          <cell r="C446" t="str">
            <v>Das Rizal</v>
          </cell>
        </row>
        <row r="447">
          <cell r="B447" t="str">
            <v>F1B006016</v>
          </cell>
          <cell r="C447" t="str">
            <v>Denny Suarna Utama</v>
          </cell>
        </row>
        <row r="448">
          <cell r="B448" t="str">
            <v>F1B006017</v>
          </cell>
          <cell r="C448" t="str">
            <v>Deny Wardi Kurniawan</v>
          </cell>
        </row>
        <row r="449">
          <cell r="B449" t="str">
            <v>F1B006018</v>
          </cell>
          <cell r="C449" t="str">
            <v>Devy Jayantri Unggari</v>
          </cell>
        </row>
        <row r="450">
          <cell r="B450" t="str">
            <v>F1B006019</v>
          </cell>
          <cell r="C450" t="str">
            <v>Dhimas Budi Pratama</v>
          </cell>
        </row>
        <row r="451">
          <cell r="B451" t="str">
            <v>F1B006020</v>
          </cell>
          <cell r="C451" t="str">
            <v>Dwi Agussusanti F.</v>
          </cell>
        </row>
        <row r="452">
          <cell r="B452" t="str">
            <v>F1B006021</v>
          </cell>
          <cell r="C452" t="str">
            <v>En Mahsyar</v>
          </cell>
        </row>
        <row r="453">
          <cell r="B453" t="str">
            <v>F1B006022</v>
          </cell>
          <cell r="C453" t="str">
            <v>Eva Rosdiana Dewi</v>
          </cell>
        </row>
        <row r="454">
          <cell r="B454" t="str">
            <v>F1B006023</v>
          </cell>
          <cell r="C454" t="str">
            <v>Farchan Radyansah</v>
          </cell>
        </row>
        <row r="455">
          <cell r="B455" t="str">
            <v>F1B006024</v>
          </cell>
          <cell r="C455" t="str">
            <v>Fetty Nursofy Ristianty</v>
          </cell>
        </row>
        <row r="456">
          <cell r="B456" t="str">
            <v>F1B006025</v>
          </cell>
          <cell r="C456" t="str">
            <v>Firman Adidaya</v>
          </cell>
        </row>
        <row r="457">
          <cell r="B457" t="str">
            <v>F1B006026</v>
          </cell>
          <cell r="C457" t="str">
            <v>Gede Hendy Hardiana</v>
          </cell>
        </row>
        <row r="458">
          <cell r="B458" t="str">
            <v>F1B006027</v>
          </cell>
          <cell r="C458" t="str">
            <v>Gst. Bgs. Surya Dharma Wibawa</v>
          </cell>
        </row>
        <row r="459">
          <cell r="B459" t="str">
            <v>F1B006028</v>
          </cell>
          <cell r="C459" t="str">
            <v>Haerul Isnadi</v>
          </cell>
        </row>
        <row r="460">
          <cell r="B460" t="str">
            <v>F1B006029</v>
          </cell>
          <cell r="C460" t="str">
            <v>Hendro Satriadi</v>
          </cell>
        </row>
        <row r="461">
          <cell r="B461" t="str">
            <v>F1B006030</v>
          </cell>
          <cell r="C461" t="str">
            <v>Henry Sayyidiman</v>
          </cell>
        </row>
        <row r="462">
          <cell r="B462" t="str">
            <v>F1B006031</v>
          </cell>
          <cell r="C462" t="str">
            <v>Herman Sofyan</v>
          </cell>
        </row>
        <row r="463">
          <cell r="B463" t="str">
            <v>F1B006032</v>
          </cell>
          <cell r="C463" t="str">
            <v>Hidayati Vitria Ningsih</v>
          </cell>
        </row>
        <row r="464">
          <cell r="B464" t="str">
            <v>F1B006033</v>
          </cell>
          <cell r="C464" t="str">
            <v>I Gusti Agung Ary Suardana</v>
          </cell>
        </row>
        <row r="465">
          <cell r="B465" t="str">
            <v>F1B006034</v>
          </cell>
          <cell r="C465" t="str">
            <v>I Gusti Ayu Ita Kusmira</v>
          </cell>
        </row>
        <row r="466">
          <cell r="B466" t="str">
            <v>F1B006035</v>
          </cell>
          <cell r="C466" t="str">
            <v>I Nyoman Gede Aryarta</v>
          </cell>
        </row>
        <row r="467">
          <cell r="B467" t="str">
            <v>F1B006036</v>
          </cell>
          <cell r="C467" t="str">
            <v>I Wyn Eka Rudytha Harimbawa</v>
          </cell>
        </row>
        <row r="468">
          <cell r="B468" t="str">
            <v>F1B006037</v>
          </cell>
          <cell r="C468" t="str">
            <v>Ibnu Shina</v>
          </cell>
        </row>
        <row r="469">
          <cell r="B469" t="str">
            <v>F1B006038</v>
          </cell>
          <cell r="C469" t="str">
            <v>Idkham Affandi</v>
          </cell>
        </row>
        <row r="470">
          <cell r="B470" t="str">
            <v>F1B006039</v>
          </cell>
          <cell r="C470" t="str">
            <v>Ilmayati</v>
          </cell>
        </row>
        <row r="471">
          <cell r="B471" t="str">
            <v>F1B006040</v>
          </cell>
          <cell r="C471" t="str">
            <v>Imam Hermawan</v>
          </cell>
        </row>
        <row r="472">
          <cell r="B472" t="str">
            <v>F1B006041</v>
          </cell>
          <cell r="C472" t="str">
            <v>Indra Darmawan</v>
          </cell>
        </row>
        <row r="473">
          <cell r="B473" t="str">
            <v>F1B006042</v>
          </cell>
          <cell r="C473" t="str">
            <v>Isnu Handibrata Eko Putra</v>
          </cell>
        </row>
        <row r="474">
          <cell r="B474" t="str">
            <v>F1B006043</v>
          </cell>
          <cell r="C474" t="str">
            <v>I Wayan Agus Sudharma</v>
          </cell>
        </row>
        <row r="475">
          <cell r="B475" t="str">
            <v>F1B006044</v>
          </cell>
          <cell r="C475" t="str">
            <v>Kenyya Venaringan De Side</v>
          </cell>
        </row>
        <row r="476">
          <cell r="B476" t="str">
            <v>F1B006045</v>
          </cell>
          <cell r="C476" t="str">
            <v>Lalu M. Nanang Magadi</v>
          </cell>
        </row>
        <row r="477">
          <cell r="B477" t="str">
            <v>F1B006046</v>
          </cell>
          <cell r="C477" t="str">
            <v>Lalu Ary Rizki R.</v>
          </cell>
        </row>
        <row r="478">
          <cell r="B478" t="str">
            <v>F1B006047</v>
          </cell>
          <cell r="C478" t="str">
            <v>Lalu Hendra Chrisma</v>
          </cell>
        </row>
        <row r="479">
          <cell r="B479" t="str">
            <v>F1B006048</v>
          </cell>
          <cell r="C479" t="str">
            <v>L. Satrya Atma Winata</v>
          </cell>
        </row>
        <row r="480">
          <cell r="B480" t="str">
            <v>F1B006049</v>
          </cell>
          <cell r="C480" t="str">
            <v>Linda Rahmawati S.</v>
          </cell>
        </row>
        <row r="481">
          <cell r="B481" t="str">
            <v>F1B006050</v>
          </cell>
          <cell r="C481" t="str">
            <v>M. Ghazali</v>
          </cell>
        </row>
        <row r="482">
          <cell r="B482" t="str">
            <v>F1B006051</v>
          </cell>
          <cell r="C482" t="str">
            <v>M. Ibrahim Iqbal.</v>
          </cell>
        </row>
        <row r="483">
          <cell r="B483" t="str">
            <v>F1B006052</v>
          </cell>
          <cell r="C483" t="str">
            <v>M. Marjan Basri</v>
          </cell>
        </row>
        <row r="484">
          <cell r="B484" t="str">
            <v>F1B006053</v>
          </cell>
          <cell r="C484" t="str">
            <v>M. Mizan Asrori</v>
          </cell>
        </row>
        <row r="485">
          <cell r="B485" t="str">
            <v>F1B006054</v>
          </cell>
          <cell r="C485" t="str">
            <v>M. Septiadi Rangga Permana</v>
          </cell>
        </row>
        <row r="486">
          <cell r="B486" t="str">
            <v>F1B006055</v>
          </cell>
          <cell r="C486" t="str">
            <v>M. Trisna Abung Z.</v>
          </cell>
        </row>
        <row r="487">
          <cell r="B487" t="str">
            <v>F1B006056</v>
          </cell>
          <cell r="C487" t="str">
            <v>Mardiyah Hidayati</v>
          </cell>
        </row>
        <row r="488">
          <cell r="B488" t="str">
            <v>F1B006057</v>
          </cell>
          <cell r="C488" t="str">
            <v>Maulana Suriakin</v>
          </cell>
        </row>
        <row r="489">
          <cell r="B489" t="str">
            <v>F1B006058</v>
          </cell>
          <cell r="C489" t="str">
            <v>M. Riza Rizky</v>
          </cell>
        </row>
        <row r="490">
          <cell r="B490" t="str">
            <v>F1B006059</v>
          </cell>
          <cell r="C490" t="str">
            <v>Mohamad Isywan</v>
          </cell>
        </row>
        <row r="491">
          <cell r="B491" t="str">
            <v>F1B006060</v>
          </cell>
          <cell r="C491" t="str">
            <v>Muhamad Adi Tofan</v>
          </cell>
        </row>
        <row r="492">
          <cell r="B492" t="str">
            <v>F1B006061</v>
          </cell>
          <cell r="C492" t="str">
            <v>Muhammad Rohmadanyah</v>
          </cell>
        </row>
        <row r="493">
          <cell r="B493" t="str">
            <v>F1B006062</v>
          </cell>
          <cell r="C493" t="str">
            <v>M. Tontowi Jauhari</v>
          </cell>
        </row>
        <row r="494">
          <cell r="B494" t="str">
            <v>F1B006063</v>
          </cell>
          <cell r="C494" t="str">
            <v>Nasrullah</v>
          </cell>
        </row>
        <row r="495">
          <cell r="B495" t="str">
            <v>F1B006064</v>
          </cell>
          <cell r="C495" t="str">
            <v>Ni Nym. Komala Pradini</v>
          </cell>
        </row>
        <row r="496">
          <cell r="B496" t="str">
            <v>F1B006065</v>
          </cell>
          <cell r="C496" t="str">
            <v>Nina Suhari</v>
          </cell>
        </row>
        <row r="497">
          <cell r="B497" t="str">
            <v>F1B006066</v>
          </cell>
          <cell r="C497" t="str">
            <v>Nyoman Esa Saradharma</v>
          </cell>
        </row>
        <row r="498">
          <cell r="B498" t="str">
            <v>F1B006067</v>
          </cell>
          <cell r="C498" t="str">
            <v>Patria Jaka Kusuma</v>
          </cell>
        </row>
        <row r="499">
          <cell r="B499" t="str">
            <v>F1B006068</v>
          </cell>
          <cell r="C499" t="str">
            <v>Rany Zuriatna Utami</v>
          </cell>
        </row>
        <row r="500">
          <cell r="B500" t="str">
            <v>F1B006069</v>
          </cell>
          <cell r="C500" t="str">
            <v>Rio Hadi Widodo</v>
          </cell>
        </row>
        <row r="501">
          <cell r="B501" t="str">
            <v>F1B006070</v>
          </cell>
          <cell r="C501" t="str">
            <v>Ririn Bhardiansyah</v>
          </cell>
        </row>
        <row r="502">
          <cell r="B502" t="str">
            <v>F1B006071</v>
          </cell>
          <cell r="C502" t="str">
            <v>Risang Prayekti</v>
          </cell>
        </row>
        <row r="503">
          <cell r="B503" t="str">
            <v>F1B006072</v>
          </cell>
          <cell r="C503" t="str">
            <v>Rita Dewi Sukmawati S.</v>
          </cell>
        </row>
        <row r="504">
          <cell r="B504" t="str">
            <v>F1B006073</v>
          </cell>
          <cell r="C504" t="str">
            <v>Rosiawan</v>
          </cell>
        </row>
        <row r="505">
          <cell r="B505" t="str">
            <v>F1B006074</v>
          </cell>
          <cell r="C505" t="str">
            <v>R. R. Dwie Rosmiyati</v>
          </cell>
        </row>
        <row r="506">
          <cell r="B506" t="str">
            <v>F1B006075</v>
          </cell>
          <cell r="C506" t="str">
            <v>Salimyul Pathurrahman</v>
          </cell>
        </row>
        <row r="507">
          <cell r="B507" t="str">
            <v>F1B006076</v>
          </cell>
          <cell r="C507" t="str">
            <v>Shinta Primasari</v>
          </cell>
        </row>
        <row r="508">
          <cell r="B508" t="str">
            <v>F1B006077</v>
          </cell>
          <cell r="C508" t="str">
            <v>Sumiati</v>
          </cell>
        </row>
        <row r="509">
          <cell r="B509" t="str">
            <v>F1B006078</v>
          </cell>
          <cell r="C509" t="str">
            <v>Suwandi Jaya Pratama</v>
          </cell>
        </row>
        <row r="510">
          <cell r="B510" t="str">
            <v>F1B006079</v>
          </cell>
          <cell r="C510" t="str">
            <v>Syamsurya Haruna A. B</v>
          </cell>
        </row>
        <row r="511">
          <cell r="B511" t="str">
            <v>F1B006080</v>
          </cell>
          <cell r="C511" t="str">
            <v>Syamsurrijal</v>
          </cell>
        </row>
        <row r="512">
          <cell r="B512" t="str">
            <v>F1B006081</v>
          </cell>
          <cell r="C512" t="str">
            <v>Thendriani Yastenti</v>
          </cell>
        </row>
        <row r="513">
          <cell r="B513" t="str">
            <v>F1B006082</v>
          </cell>
          <cell r="C513" t="str">
            <v>Titik Kurnia Rahman</v>
          </cell>
        </row>
        <row r="514">
          <cell r="B514" t="str">
            <v>F1B006083</v>
          </cell>
          <cell r="C514" t="str">
            <v>Trie Adriany Sofiana</v>
          </cell>
        </row>
        <row r="515">
          <cell r="B515" t="str">
            <v>F1B006084</v>
          </cell>
          <cell r="C515" t="str">
            <v>Yoga Wiguna Pratama</v>
          </cell>
        </row>
        <row r="516">
          <cell r="B516" t="str">
            <v>F1B006085</v>
          </cell>
          <cell r="C516" t="str">
            <v>Zulkarnaen</v>
          </cell>
        </row>
        <row r="517">
          <cell r="B517" t="str">
            <v>F1B007001</v>
          </cell>
          <cell r="C517" t="str">
            <v>Ade Hendra Saputra</v>
          </cell>
        </row>
        <row r="518">
          <cell r="B518" t="str">
            <v>F1B007002</v>
          </cell>
          <cell r="C518" t="str">
            <v>Agus Eka Juniartha</v>
          </cell>
        </row>
        <row r="519">
          <cell r="B519" t="str">
            <v>F1B007003</v>
          </cell>
          <cell r="C519" t="str">
            <v>Agus Fathurrahman</v>
          </cell>
        </row>
        <row r="520">
          <cell r="B520" t="str">
            <v>F1B007004</v>
          </cell>
          <cell r="C520" t="str">
            <v>Agus Hermanto</v>
          </cell>
        </row>
        <row r="521">
          <cell r="B521" t="str">
            <v>F1B007005</v>
          </cell>
          <cell r="C521" t="str">
            <v>Ahmad Juaini</v>
          </cell>
        </row>
        <row r="522">
          <cell r="B522" t="str">
            <v>F1B007006</v>
          </cell>
          <cell r="C522" t="str">
            <v>Ahmad Yusri Amry</v>
          </cell>
        </row>
        <row r="523">
          <cell r="B523" t="str">
            <v>F1B007007</v>
          </cell>
          <cell r="C523" t="str">
            <v>Aldy Kusdianto</v>
          </cell>
        </row>
        <row r="524">
          <cell r="B524" t="str">
            <v>F1B007008</v>
          </cell>
          <cell r="C524" t="str">
            <v>Alfian Nugraha</v>
          </cell>
        </row>
        <row r="525">
          <cell r="B525" t="str">
            <v>F1B007009</v>
          </cell>
          <cell r="C525" t="str">
            <v>Annas Rahma Fath</v>
          </cell>
        </row>
        <row r="526">
          <cell r="B526" t="str">
            <v>F1B007010</v>
          </cell>
          <cell r="C526" t="str">
            <v>Arief Mulyawan</v>
          </cell>
        </row>
        <row r="527">
          <cell r="B527" t="str">
            <v>F1B007011</v>
          </cell>
          <cell r="C527" t="str">
            <v>Arizal Dwiantara</v>
          </cell>
        </row>
        <row r="528">
          <cell r="B528" t="str">
            <v>F1B007012</v>
          </cell>
          <cell r="C528" t="str">
            <v>Beni Haerul Jalil</v>
          </cell>
        </row>
        <row r="529">
          <cell r="B529" t="str">
            <v>F1B007013</v>
          </cell>
          <cell r="C529" t="str">
            <v>Cancer Devartha</v>
          </cell>
        </row>
        <row r="530">
          <cell r="B530" t="str">
            <v>F1B007014</v>
          </cell>
          <cell r="C530" t="str">
            <v>Dede Setiawan</v>
          </cell>
        </row>
        <row r="531">
          <cell r="B531" t="str">
            <v>F1B007015</v>
          </cell>
          <cell r="C531" t="str">
            <v>Dian Kosasih</v>
          </cell>
        </row>
        <row r="532">
          <cell r="B532" t="str">
            <v>F1B007016</v>
          </cell>
          <cell r="C532" t="str">
            <v>Diman Gusriansya</v>
          </cell>
        </row>
        <row r="533">
          <cell r="B533" t="str">
            <v>F1B007017</v>
          </cell>
          <cell r="C533" t="str">
            <v>Dwi Pandu Santoso</v>
          </cell>
        </row>
        <row r="534">
          <cell r="B534" t="str">
            <v>F1B007018</v>
          </cell>
          <cell r="C534" t="str">
            <v>Erfan Wiranata</v>
          </cell>
        </row>
        <row r="535">
          <cell r="B535" t="str">
            <v>F1B007019</v>
          </cell>
          <cell r="C535" t="str">
            <v>Erma Suryani</v>
          </cell>
        </row>
        <row r="536">
          <cell r="B536" t="str">
            <v>F1B007020</v>
          </cell>
          <cell r="C536" t="str">
            <v>Farid Fadillah</v>
          </cell>
        </row>
        <row r="537">
          <cell r="B537" t="str">
            <v>F1B007021</v>
          </cell>
          <cell r="C537" t="str">
            <v>Feni Satria Ningsih</v>
          </cell>
        </row>
        <row r="538">
          <cell r="B538" t="str">
            <v>F1B007022</v>
          </cell>
          <cell r="C538" t="str">
            <v>Ferly Yunas</v>
          </cell>
        </row>
        <row r="539">
          <cell r="B539" t="str">
            <v>F1B007023</v>
          </cell>
          <cell r="C539" t="str">
            <v>Finta Firga S Rayes</v>
          </cell>
        </row>
        <row r="540">
          <cell r="B540" t="str">
            <v>F1B007024</v>
          </cell>
          <cell r="C540" t="str">
            <v>Gilang Gumilang A P</v>
          </cell>
        </row>
        <row r="541">
          <cell r="B541" t="str">
            <v>F1B007025</v>
          </cell>
          <cell r="C541" t="str">
            <v>Gunawan M Idris</v>
          </cell>
        </row>
        <row r="542">
          <cell r="B542" t="str">
            <v>F1B007026</v>
          </cell>
          <cell r="C542" t="str">
            <v>Hamdan Hari</v>
          </cell>
        </row>
        <row r="543">
          <cell r="B543" t="str">
            <v>F1B007027</v>
          </cell>
          <cell r="C543" t="str">
            <v>Hazinatul Asror</v>
          </cell>
        </row>
        <row r="544">
          <cell r="B544" t="str">
            <v>F1B007028</v>
          </cell>
          <cell r="C544" t="str">
            <v>Hermin Wahyuningsih</v>
          </cell>
        </row>
        <row r="545">
          <cell r="B545" t="str">
            <v>F1B007029</v>
          </cell>
          <cell r="C545" t="str">
            <v>I Gede Adi Gunawan</v>
          </cell>
        </row>
        <row r="546">
          <cell r="B546" t="str">
            <v>F1B007030</v>
          </cell>
          <cell r="C546" t="str">
            <v>I Made Ariana Ningga</v>
          </cell>
        </row>
        <row r="547">
          <cell r="B547" t="str">
            <v>F1B007031</v>
          </cell>
          <cell r="C547" t="str">
            <v>I Made Deny Saputra Adiyasa</v>
          </cell>
        </row>
        <row r="548">
          <cell r="B548" t="str">
            <v>F1B007032</v>
          </cell>
          <cell r="C548" t="str">
            <v>Ida Bgs Anggara W</v>
          </cell>
        </row>
        <row r="549">
          <cell r="B549" t="str">
            <v>F1B007033</v>
          </cell>
          <cell r="C549" t="str">
            <v>I Gusti Agung Bagus S</v>
          </cell>
        </row>
        <row r="550">
          <cell r="B550" t="str">
            <v>F1B007034</v>
          </cell>
          <cell r="C550" t="str">
            <v>I Gusti Bagus Eryk S</v>
          </cell>
        </row>
        <row r="551">
          <cell r="B551" t="str">
            <v>F1B007035</v>
          </cell>
          <cell r="C551" t="str">
            <v>Ilhamuddin</v>
          </cell>
        </row>
        <row r="552">
          <cell r="B552" t="str">
            <v>F1B007036</v>
          </cell>
          <cell r="C552" t="str">
            <v>I Nyoman Tri Santiana</v>
          </cell>
        </row>
        <row r="553">
          <cell r="B553" t="str">
            <v>F1B007037</v>
          </cell>
          <cell r="C553" t="str">
            <v>Irfan Januarianto</v>
          </cell>
        </row>
        <row r="554">
          <cell r="B554" t="str">
            <v>F1B007038</v>
          </cell>
          <cell r="C554" t="str">
            <v>Iwan Kurnia setiawan</v>
          </cell>
        </row>
        <row r="555">
          <cell r="B555" t="str">
            <v>F1B007039</v>
          </cell>
          <cell r="C555" t="str">
            <v>Jaka Edy Saputra</v>
          </cell>
        </row>
        <row r="556">
          <cell r="B556" t="str">
            <v>F1B007040</v>
          </cell>
          <cell r="C556" t="str">
            <v>Jaka Samudra</v>
          </cell>
        </row>
        <row r="557">
          <cell r="B557" t="str">
            <v>F1B007041</v>
          </cell>
          <cell r="C557" t="str">
            <v>Jan Arismawati</v>
          </cell>
        </row>
        <row r="558">
          <cell r="B558" t="str">
            <v>F1B007042</v>
          </cell>
          <cell r="C558" t="str">
            <v>Jonata Purba</v>
          </cell>
        </row>
        <row r="559">
          <cell r="B559" t="str">
            <v>F1B007043</v>
          </cell>
          <cell r="C559" t="str">
            <v>Juraiddin</v>
          </cell>
        </row>
        <row r="560">
          <cell r="B560" t="str">
            <v>F1B007044</v>
          </cell>
          <cell r="C560" t="str">
            <v>Kabul Budi Artawan</v>
          </cell>
        </row>
        <row r="561">
          <cell r="B561" t="str">
            <v>F1B007045</v>
          </cell>
          <cell r="C561" t="str">
            <v>Lalu Fauzi S</v>
          </cell>
        </row>
        <row r="562">
          <cell r="B562" t="str">
            <v>F1B007046</v>
          </cell>
          <cell r="C562" t="str">
            <v>M Hajrin Hendra Y</v>
          </cell>
        </row>
        <row r="563">
          <cell r="B563" t="str">
            <v>F1B007047</v>
          </cell>
          <cell r="C563" t="str">
            <v>M Umar Zubayyin</v>
          </cell>
        </row>
        <row r="564">
          <cell r="B564" t="str">
            <v>F1B007048</v>
          </cell>
          <cell r="C564" t="str">
            <v>Maman Suryawan</v>
          </cell>
        </row>
        <row r="565">
          <cell r="B565" t="str">
            <v>F1B007049</v>
          </cell>
          <cell r="C565" t="str">
            <v>Mami Faujiah</v>
          </cell>
        </row>
        <row r="566">
          <cell r="B566" t="str">
            <v>F1B007050</v>
          </cell>
          <cell r="C566" t="str">
            <v>Marwan Nulhakam</v>
          </cell>
        </row>
        <row r="567">
          <cell r="B567" t="str">
            <v>F1B007051</v>
          </cell>
          <cell r="C567" t="str">
            <v>Maswan</v>
          </cell>
        </row>
        <row r="568">
          <cell r="B568" t="str">
            <v>F1B007052</v>
          </cell>
          <cell r="C568" t="str">
            <v>Mizar Febrian</v>
          </cell>
        </row>
        <row r="569">
          <cell r="B569" t="str">
            <v>F1B007053</v>
          </cell>
          <cell r="C569" t="str">
            <v>Mohammad Sabri</v>
          </cell>
        </row>
        <row r="570">
          <cell r="B570" t="str">
            <v>F1B007054</v>
          </cell>
          <cell r="C570" t="str">
            <v>Muh. Rifqi Hadi</v>
          </cell>
        </row>
        <row r="571">
          <cell r="B571" t="str">
            <v>F1B007055</v>
          </cell>
          <cell r="C571" t="str">
            <v>Muhamad Paezal Nasri</v>
          </cell>
        </row>
        <row r="572">
          <cell r="B572" t="str">
            <v>F1B007056</v>
          </cell>
          <cell r="C572" t="str">
            <v>Muhammad Fitrah</v>
          </cell>
        </row>
        <row r="573">
          <cell r="B573" t="str">
            <v>F1B007057</v>
          </cell>
          <cell r="C573" t="str">
            <v>Muhammad Mumtaz</v>
          </cell>
        </row>
        <row r="574">
          <cell r="B574" t="str">
            <v>F1B007058</v>
          </cell>
          <cell r="C574" t="str">
            <v>Murdiansyah</v>
          </cell>
        </row>
        <row r="575">
          <cell r="B575" t="str">
            <v>F1B007059</v>
          </cell>
          <cell r="C575" t="str">
            <v>Muhammad Triguna Wibawa</v>
          </cell>
        </row>
        <row r="576">
          <cell r="B576" t="str">
            <v>F1B007060</v>
          </cell>
          <cell r="C576" t="str">
            <v>Nawir One Taufik</v>
          </cell>
        </row>
        <row r="577">
          <cell r="B577" t="str">
            <v>F1B007061</v>
          </cell>
          <cell r="C577" t="str">
            <v>Ni Nyoman Sulendri</v>
          </cell>
        </row>
        <row r="578">
          <cell r="B578" t="str">
            <v>F1B007062</v>
          </cell>
          <cell r="C578" t="str">
            <v>Novia Rizki Amalia</v>
          </cell>
        </row>
        <row r="579">
          <cell r="B579" t="str">
            <v>F1B007063</v>
          </cell>
          <cell r="C579" t="str">
            <v>Rana Yudistira Priya</v>
          </cell>
        </row>
        <row r="580">
          <cell r="B580" t="str">
            <v>F1B007064</v>
          </cell>
          <cell r="C580" t="str">
            <v>Reza Harlan</v>
          </cell>
        </row>
        <row r="581">
          <cell r="B581" t="str">
            <v>F1B007065</v>
          </cell>
          <cell r="C581" t="str">
            <v>Reza Rachmadani Fajrin</v>
          </cell>
        </row>
        <row r="582">
          <cell r="B582" t="str">
            <v>F1B007066</v>
          </cell>
          <cell r="C582" t="str">
            <v>Riska Permana Hikmah</v>
          </cell>
        </row>
        <row r="583">
          <cell r="B583" t="str">
            <v>F1B007067</v>
          </cell>
          <cell r="C583" t="str">
            <v>Romdhany Irawan</v>
          </cell>
        </row>
        <row r="584">
          <cell r="B584" t="str">
            <v>F1B007068</v>
          </cell>
          <cell r="C584" t="str">
            <v>Romi Muhendrawan</v>
          </cell>
        </row>
        <row r="585">
          <cell r="B585" t="str">
            <v>F1B007069</v>
          </cell>
          <cell r="C585" t="str">
            <v>Rosidi</v>
          </cell>
        </row>
        <row r="586">
          <cell r="B586" t="str">
            <v>F1B007070</v>
          </cell>
          <cell r="C586" t="str">
            <v>Ryan Pratama</v>
          </cell>
        </row>
        <row r="587">
          <cell r="B587" t="str">
            <v>F1B007071</v>
          </cell>
          <cell r="C587" t="str">
            <v>Safrijal Lutfi Rajak</v>
          </cell>
        </row>
        <row r="588">
          <cell r="B588" t="str">
            <v>F1B007072</v>
          </cell>
          <cell r="C588" t="str">
            <v>Septia Haryani</v>
          </cell>
        </row>
        <row r="589">
          <cell r="B589" t="str">
            <v>F1B007073</v>
          </cell>
          <cell r="C589" t="str">
            <v>Sigit Hari Pranoto</v>
          </cell>
        </row>
        <row r="590">
          <cell r="B590" t="str">
            <v>F1B007074</v>
          </cell>
          <cell r="C590" t="str">
            <v>Singgih Herjuno Jati</v>
          </cell>
        </row>
        <row r="591">
          <cell r="B591" t="str">
            <v>F1B007075</v>
          </cell>
          <cell r="C591" t="str">
            <v>Sofyan Hadi Ahmad</v>
          </cell>
        </row>
        <row r="592">
          <cell r="B592" t="str">
            <v>F1B007076</v>
          </cell>
          <cell r="C592" t="str">
            <v>Sony Syawaliansyah</v>
          </cell>
        </row>
        <row r="593">
          <cell r="B593" t="str">
            <v>F1B007077</v>
          </cell>
          <cell r="C593" t="str">
            <v>Su'adah</v>
          </cell>
        </row>
        <row r="594">
          <cell r="B594" t="str">
            <v>F1B007078</v>
          </cell>
          <cell r="C594" t="str">
            <v>Suharsono</v>
          </cell>
        </row>
        <row r="595">
          <cell r="B595" t="str">
            <v>F1B007079</v>
          </cell>
          <cell r="C595" t="str">
            <v>Syaeful Bahri</v>
          </cell>
        </row>
        <row r="596">
          <cell r="B596" t="str">
            <v>F1B007080</v>
          </cell>
          <cell r="C596" t="str">
            <v>Syahrul Mubarak</v>
          </cell>
        </row>
        <row r="597">
          <cell r="B597" t="str">
            <v>F1B007081</v>
          </cell>
          <cell r="C597" t="str">
            <v>Syamsurizal</v>
          </cell>
        </row>
        <row r="598">
          <cell r="B598" t="str">
            <v>F1B007082</v>
          </cell>
          <cell r="C598" t="str">
            <v>Taufik Kurrahman</v>
          </cell>
        </row>
        <row r="599">
          <cell r="B599" t="str">
            <v>F1B007083</v>
          </cell>
          <cell r="C599" t="str">
            <v>Twenty Dwi Yuli</v>
          </cell>
        </row>
        <row r="600">
          <cell r="B600" t="str">
            <v>F1B007084</v>
          </cell>
          <cell r="C600" t="str">
            <v>Zumri</v>
          </cell>
        </row>
        <row r="601">
          <cell r="B601" t="str">
            <v>F1B008001</v>
          </cell>
          <cell r="C601" t="str">
            <v>Nurul Hidayah</v>
          </cell>
        </row>
        <row r="602">
          <cell r="B602" t="str">
            <v>F1B008002</v>
          </cell>
          <cell r="C602" t="str">
            <v>Gede Gunarta</v>
          </cell>
        </row>
        <row r="603">
          <cell r="B603" t="str">
            <v>F1B008003</v>
          </cell>
          <cell r="C603" t="str">
            <v>Vivi Dwi Aprillia</v>
          </cell>
        </row>
        <row r="604">
          <cell r="B604" t="str">
            <v>F1B008004</v>
          </cell>
          <cell r="C604" t="str">
            <v>Ahmad Zafrullah M</v>
          </cell>
        </row>
        <row r="605">
          <cell r="B605" t="str">
            <v>F1B008005</v>
          </cell>
          <cell r="C605" t="str">
            <v>Bayu Wibisana</v>
          </cell>
        </row>
        <row r="606">
          <cell r="B606" t="str">
            <v>F1B008006</v>
          </cell>
          <cell r="C606" t="str">
            <v>Asgar</v>
          </cell>
        </row>
        <row r="607">
          <cell r="B607" t="str">
            <v>F1B008007</v>
          </cell>
          <cell r="C607" t="str">
            <v>Yanita Aulia</v>
          </cell>
        </row>
        <row r="608">
          <cell r="B608" t="str">
            <v>F1B008008</v>
          </cell>
          <cell r="C608" t="str">
            <v>Susi Susanti</v>
          </cell>
        </row>
        <row r="609">
          <cell r="B609" t="str">
            <v>F1B008009</v>
          </cell>
          <cell r="C609" t="str">
            <v>Wahyudi Septiawan</v>
          </cell>
        </row>
        <row r="610">
          <cell r="B610" t="str">
            <v>F1B008010</v>
          </cell>
          <cell r="C610" t="str">
            <v>Yusuf Pratama</v>
          </cell>
        </row>
        <row r="611">
          <cell r="B611" t="str">
            <v>F1B008011</v>
          </cell>
          <cell r="C611" t="str">
            <v>Ramaditia DS</v>
          </cell>
        </row>
        <row r="612">
          <cell r="B612" t="str">
            <v>F1B008012</v>
          </cell>
          <cell r="C612" t="str">
            <v>Lita Nirmala Sari</v>
          </cell>
        </row>
        <row r="613">
          <cell r="B613" t="str">
            <v>F1B008013</v>
          </cell>
          <cell r="C613" t="str">
            <v>Wahyu Efrayana</v>
          </cell>
        </row>
        <row r="614">
          <cell r="B614" t="str">
            <v>F1B008014</v>
          </cell>
          <cell r="C614" t="str">
            <v>Sari Ismi Wardani</v>
          </cell>
        </row>
        <row r="615">
          <cell r="B615" t="str">
            <v>F1B008015</v>
          </cell>
          <cell r="C615" t="str">
            <v>Anggara Wardi Hamzah</v>
          </cell>
        </row>
        <row r="616">
          <cell r="B616" t="str">
            <v>F1B008016</v>
          </cell>
          <cell r="C616" t="str">
            <v>Syachrir Eka Putra</v>
          </cell>
        </row>
        <row r="617">
          <cell r="B617" t="str">
            <v>F1B008017</v>
          </cell>
          <cell r="C617" t="str">
            <v>Suhariman</v>
          </cell>
        </row>
        <row r="618">
          <cell r="B618" t="str">
            <v>F1B008018</v>
          </cell>
          <cell r="C618" t="str">
            <v>Rachmi Hidayati</v>
          </cell>
        </row>
        <row r="619">
          <cell r="B619" t="str">
            <v>F1B008019</v>
          </cell>
          <cell r="C619" t="str">
            <v>Lalu Amrullah</v>
          </cell>
        </row>
        <row r="620">
          <cell r="B620" t="str">
            <v>F1B008020</v>
          </cell>
          <cell r="C620" t="str">
            <v>I Dewa Made Dwi P U</v>
          </cell>
        </row>
        <row r="621">
          <cell r="B621" t="str">
            <v>F1B008021</v>
          </cell>
          <cell r="C621" t="str">
            <v>Amalia Utami</v>
          </cell>
        </row>
        <row r="622">
          <cell r="B622" t="str">
            <v>F1B008022</v>
          </cell>
          <cell r="C622" t="str">
            <v>M. Rangga Akbar</v>
          </cell>
        </row>
        <row r="623">
          <cell r="B623" t="str">
            <v>F1B008023</v>
          </cell>
          <cell r="C623" t="str">
            <v>Rochmad Eko Suyudi</v>
          </cell>
        </row>
        <row r="624">
          <cell r="B624" t="str">
            <v>F1B008024</v>
          </cell>
          <cell r="C624" t="str">
            <v>Yul Alfan Rosadi</v>
          </cell>
        </row>
        <row r="625">
          <cell r="B625" t="str">
            <v>F1B008025</v>
          </cell>
          <cell r="C625" t="str">
            <v>Sukma Pramudya</v>
          </cell>
        </row>
        <row r="626">
          <cell r="B626" t="str">
            <v>F1B008026</v>
          </cell>
          <cell r="C626" t="str">
            <v>Ryan Nathamandratama</v>
          </cell>
        </row>
        <row r="627">
          <cell r="B627" t="str">
            <v>F1B008027</v>
          </cell>
          <cell r="C627" t="str">
            <v>Putu Regi Pratama</v>
          </cell>
        </row>
        <row r="628">
          <cell r="B628" t="str">
            <v>F1B008028</v>
          </cell>
          <cell r="C628" t="str">
            <v>Ahmad Humaidi</v>
          </cell>
        </row>
        <row r="629">
          <cell r="B629" t="str">
            <v>F1B008029</v>
          </cell>
          <cell r="C629" t="str">
            <v>Apriadi</v>
          </cell>
        </row>
        <row r="630">
          <cell r="B630" t="str">
            <v>F1B008030</v>
          </cell>
          <cell r="C630" t="str">
            <v>Hadi Wibowo</v>
          </cell>
        </row>
        <row r="631">
          <cell r="B631" t="str">
            <v>F1B008031</v>
          </cell>
          <cell r="C631" t="str">
            <v>Imam Takharruby</v>
          </cell>
        </row>
        <row r="632">
          <cell r="B632" t="str">
            <v>F1B008032</v>
          </cell>
          <cell r="C632" t="str">
            <v>L. Moh. Khaerussalihin</v>
          </cell>
        </row>
        <row r="633">
          <cell r="B633" t="str">
            <v>F1B008033</v>
          </cell>
          <cell r="C633" t="str">
            <v>Made Dwi Putra Arsana</v>
          </cell>
        </row>
        <row r="634">
          <cell r="B634" t="str">
            <v>F1B008034</v>
          </cell>
          <cell r="C634" t="str">
            <v>Imam Jayadi Putra</v>
          </cell>
        </row>
        <row r="635">
          <cell r="B635" t="str">
            <v>F1B008035</v>
          </cell>
          <cell r="C635" t="str">
            <v>Muhamad Zuhri</v>
          </cell>
        </row>
        <row r="636">
          <cell r="B636" t="str">
            <v>F1B008036</v>
          </cell>
          <cell r="C636" t="str">
            <v>Yuesvian Disthira NA</v>
          </cell>
        </row>
        <row r="637">
          <cell r="B637" t="str">
            <v>F1B008037</v>
          </cell>
          <cell r="C637" t="str">
            <v>Firqah Saimur R.</v>
          </cell>
        </row>
        <row r="638">
          <cell r="B638" t="str">
            <v>F1B008038</v>
          </cell>
          <cell r="C638" t="str">
            <v>L. M. Edy Estrada</v>
          </cell>
        </row>
        <row r="639">
          <cell r="B639" t="str">
            <v>F1B008039</v>
          </cell>
          <cell r="C639" t="str">
            <v>Muhammad Jabaruddin</v>
          </cell>
        </row>
        <row r="640">
          <cell r="B640" t="str">
            <v>F1B008040</v>
          </cell>
          <cell r="C640" t="str">
            <v>Eka Meilia Suryanti</v>
          </cell>
        </row>
        <row r="641">
          <cell r="B641" t="str">
            <v>F1B008041</v>
          </cell>
          <cell r="C641" t="str">
            <v>GA Vera Subiantari D</v>
          </cell>
        </row>
        <row r="642">
          <cell r="B642" t="str">
            <v>F1B008042</v>
          </cell>
          <cell r="C642" t="str">
            <v>Mayzar Annas</v>
          </cell>
        </row>
        <row r="643">
          <cell r="B643" t="str">
            <v>F1B008043</v>
          </cell>
          <cell r="C643" t="str">
            <v>Hartayadi Mandraguna</v>
          </cell>
        </row>
        <row r="644">
          <cell r="B644" t="str">
            <v>F1B008044</v>
          </cell>
          <cell r="C644" t="str">
            <v>Arief T.</v>
          </cell>
        </row>
        <row r="645">
          <cell r="B645" t="str">
            <v>F1B008045</v>
          </cell>
          <cell r="C645" t="str">
            <v>Humaidi</v>
          </cell>
        </row>
        <row r="646">
          <cell r="B646" t="str">
            <v>F1B008046</v>
          </cell>
          <cell r="C646" t="str">
            <v>Khaerul Hazi</v>
          </cell>
        </row>
        <row r="647">
          <cell r="B647" t="str">
            <v>F1B008047</v>
          </cell>
          <cell r="C647" t="str">
            <v>Andra Priatma</v>
          </cell>
        </row>
        <row r="648">
          <cell r="B648" t="str">
            <v>F1B008048</v>
          </cell>
          <cell r="C648" t="str">
            <v>Lalu Muhamad Hasri B</v>
          </cell>
        </row>
        <row r="649">
          <cell r="B649" t="str">
            <v>F1B008049</v>
          </cell>
          <cell r="C649" t="str">
            <v>ZulFadli</v>
          </cell>
        </row>
        <row r="650">
          <cell r="B650" t="str">
            <v>F1B008050</v>
          </cell>
          <cell r="C650" t="str">
            <v>Addin Gama Bertaqwa</v>
          </cell>
        </row>
        <row r="651">
          <cell r="B651" t="str">
            <v>F1B008051</v>
          </cell>
          <cell r="C651" t="str">
            <v>Sari Fitri Amalia</v>
          </cell>
        </row>
        <row r="652">
          <cell r="B652" t="str">
            <v>F1B008052</v>
          </cell>
          <cell r="C652" t="str">
            <v>Adi Abdul Hanan</v>
          </cell>
        </row>
        <row r="653">
          <cell r="B653" t="str">
            <v>F1B008053</v>
          </cell>
          <cell r="C653" t="str">
            <v>Adriansyah Eko S.</v>
          </cell>
        </row>
        <row r="654">
          <cell r="B654" t="str">
            <v>F1B008054</v>
          </cell>
          <cell r="C654" t="str">
            <v>Indra Jaya</v>
          </cell>
        </row>
        <row r="655">
          <cell r="B655" t="str">
            <v>F1B008055</v>
          </cell>
          <cell r="C655" t="str">
            <v>Hamdiana</v>
          </cell>
        </row>
        <row r="656">
          <cell r="B656" t="str">
            <v>F1B008056</v>
          </cell>
          <cell r="C656" t="str">
            <v>Arga Fausta Saputra</v>
          </cell>
        </row>
        <row r="657">
          <cell r="B657" t="str">
            <v>F1B008057</v>
          </cell>
          <cell r="C657" t="str">
            <v>Furqanurrahman</v>
          </cell>
        </row>
        <row r="658">
          <cell r="B658" t="str">
            <v>F1B008058</v>
          </cell>
          <cell r="C658" t="str">
            <v>Sabdi Sapriadi</v>
          </cell>
        </row>
        <row r="659">
          <cell r="B659" t="str">
            <v>F1B008059</v>
          </cell>
          <cell r="C659" t="str">
            <v>Muhammad Defrian P.</v>
          </cell>
        </row>
        <row r="660">
          <cell r="B660" t="str">
            <v>F1B008060</v>
          </cell>
          <cell r="C660" t="str">
            <v>Nazarul Bastomi</v>
          </cell>
        </row>
        <row r="661">
          <cell r="B661" t="str">
            <v>F1B008061</v>
          </cell>
          <cell r="C661" t="str">
            <v>Taufik Insani</v>
          </cell>
        </row>
        <row r="662">
          <cell r="B662" t="str">
            <v>F1B008062</v>
          </cell>
          <cell r="C662" t="str">
            <v>Ryadus Shalihin</v>
          </cell>
        </row>
        <row r="663">
          <cell r="B663" t="str">
            <v>F1B008063</v>
          </cell>
          <cell r="C663" t="str">
            <v>Ahmad Rosidin Talib</v>
          </cell>
        </row>
        <row r="664">
          <cell r="B664" t="str">
            <v>F1B008064</v>
          </cell>
          <cell r="C664" t="str">
            <v>Suban</v>
          </cell>
        </row>
        <row r="665">
          <cell r="B665" t="str">
            <v>F1B008065</v>
          </cell>
          <cell r="C665" t="str">
            <v>Muh. Eko Surtianto</v>
          </cell>
        </row>
        <row r="666">
          <cell r="B666" t="str">
            <v>F1B008066</v>
          </cell>
          <cell r="C666" t="str">
            <v>Heri Irawan</v>
          </cell>
        </row>
        <row r="667">
          <cell r="B667" t="str">
            <v>F1B008067</v>
          </cell>
          <cell r="C667" t="str">
            <v>Fahroni Ardiansyah</v>
          </cell>
        </row>
        <row r="668">
          <cell r="B668" t="str">
            <v>F1B008068</v>
          </cell>
          <cell r="C668" t="str">
            <v>Hikmah Aolyanti</v>
          </cell>
        </row>
        <row r="669">
          <cell r="B669" t="str">
            <v>F1B008069</v>
          </cell>
          <cell r="C669" t="str">
            <v>Asraruddin</v>
          </cell>
        </row>
        <row r="670">
          <cell r="B670" t="str">
            <v>F1B008070</v>
          </cell>
          <cell r="C670" t="str">
            <v>Rana Yuristia A</v>
          </cell>
        </row>
        <row r="671">
          <cell r="B671" t="str">
            <v>F1B008071</v>
          </cell>
          <cell r="C671" t="str">
            <v>Titin Utari</v>
          </cell>
        </row>
        <row r="672">
          <cell r="B672" t="str">
            <v>F1B008072</v>
          </cell>
          <cell r="C672" t="str">
            <v>Ade Agus Rifkianta</v>
          </cell>
        </row>
        <row r="673">
          <cell r="B673" t="str">
            <v>F1B008073</v>
          </cell>
          <cell r="C673" t="str">
            <v>Khurniawan Eko S</v>
          </cell>
        </row>
        <row r="674">
          <cell r="B674" t="str">
            <v>F1B008074</v>
          </cell>
          <cell r="C674" t="str">
            <v>Muhammad Yusuf</v>
          </cell>
        </row>
        <row r="675">
          <cell r="B675" t="str">
            <v>F1B008075</v>
          </cell>
          <cell r="C675" t="str">
            <v>Ki Agus Riza Rachmadi</v>
          </cell>
        </row>
        <row r="676">
          <cell r="B676" t="str">
            <v>F1B008076</v>
          </cell>
          <cell r="C676" t="str">
            <v>Gunawan Putra</v>
          </cell>
        </row>
        <row r="677">
          <cell r="B677" t="str">
            <v>F1B008077</v>
          </cell>
          <cell r="C677" t="str">
            <v>Dewa Made Artana</v>
          </cell>
        </row>
        <row r="678">
          <cell r="B678" t="str">
            <v>F1B008078</v>
          </cell>
          <cell r="C678" t="str">
            <v>Lalu Gede Irawan Sen</v>
          </cell>
        </row>
        <row r="679">
          <cell r="B679" t="str">
            <v>F1B008079</v>
          </cell>
          <cell r="C679" t="str">
            <v>Pratama Rinad W</v>
          </cell>
        </row>
        <row r="680">
          <cell r="B680" t="str">
            <v>F1B008080</v>
          </cell>
          <cell r="C680" t="str">
            <v>Sahdan Ashari</v>
          </cell>
        </row>
        <row r="681">
          <cell r="B681" t="str">
            <v>F1B008081</v>
          </cell>
          <cell r="C681" t="str">
            <v>Paris Ali Topan</v>
          </cell>
        </row>
        <row r="682">
          <cell r="B682" t="str">
            <v>F1B008082</v>
          </cell>
          <cell r="C682" t="str">
            <v>Rosi Iswandi</v>
          </cell>
        </row>
        <row r="683">
          <cell r="B683" t="str">
            <v>F1B008083</v>
          </cell>
          <cell r="C683" t="str">
            <v>Wahyu Arif Pridana</v>
          </cell>
        </row>
        <row r="684">
          <cell r="B684" t="str">
            <v>F1B008084</v>
          </cell>
          <cell r="C684" t="str">
            <v>Ziadatia Azmi</v>
          </cell>
        </row>
        <row r="685">
          <cell r="B685" t="str">
            <v>F1B008085</v>
          </cell>
          <cell r="C685" t="str">
            <v>I Dewa Made Dwi Arsa Putra</v>
          </cell>
        </row>
        <row r="686">
          <cell r="B686" t="str">
            <v>F1B008086</v>
          </cell>
          <cell r="C686" t="str">
            <v>Adi Imam Supriadi</v>
          </cell>
        </row>
        <row r="687">
          <cell r="B687" t="str">
            <v>F1B008087</v>
          </cell>
          <cell r="C687" t="str">
            <v>Andrian Azhari</v>
          </cell>
        </row>
        <row r="688">
          <cell r="B688" t="str">
            <v>F1B008088</v>
          </cell>
          <cell r="C688" t="str">
            <v>Muhammad Harun</v>
          </cell>
        </row>
        <row r="689">
          <cell r="B689" t="str">
            <v>F1B009001</v>
          </cell>
          <cell r="C689" t="str">
            <v>M. IZZUDIN FIKRIE</v>
          </cell>
        </row>
        <row r="690">
          <cell r="B690" t="str">
            <v>F1B009002</v>
          </cell>
          <cell r="C690" t="str">
            <v>LENNY APRILIYANA</v>
          </cell>
        </row>
        <row r="691">
          <cell r="B691" t="str">
            <v>F1B009003</v>
          </cell>
          <cell r="C691" t="str">
            <v>BUDI PRATAMA PUTRA</v>
          </cell>
        </row>
        <row r="692">
          <cell r="B692" t="str">
            <v>F1B009004</v>
          </cell>
          <cell r="C692" t="str">
            <v>HESTI PRAMURTI</v>
          </cell>
        </row>
        <row r="693">
          <cell r="B693" t="str">
            <v>F1B009005</v>
          </cell>
          <cell r="C693" t="str">
            <v>LALU RIO ANGGITA PRASTYA</v>
          </cell>
        </row>
        <row r="694">
          <cell r="B694" t="str">
            <v>F1B009006</v>
          </cell>
          <cell r="C694" t="str">
            <v>SIRYANTINI NURUL ADNIN</v>
          </cell>
        </row>
        <row r="695">
          <cell r="B695" t="str">
            <v>F1B009007</v>
          </cell>
          <cell r="C695" t="str">
            <v>TINA DWI JAYANTI</v>
          </cell>
        </row>
        <row r="696">
          <cell r="B696" t="str">
            <v>F1B009008</v>
          </cell>
          <cell r="C696" t="str">
            <v>AGUS SALIM</v>
          </cell>
        </row>
        <row r="697">
          <cell r="B697" t="str">
            <v>F1B009009</v>
          </cell>
          <cell r="C697" t="str">
            <v>WILDAN FAISAL HARHARAH</v>
          </cell>
        </row>
        <row r="698">
          <cell r="B698" t="str">
            <v>F1B009010</v>
          </cell>
          <cell r="C698" t="str">
            <v>FARIDA NUR TRISA AGUSTIN</v>
          </cell>
        </row>
        <row r="699">
          <cell r="B699" t="str">
            <v>F1B009011</v>
          </cell>
          <cell r="C699" t="str">
            <v>M. RAHMAN IRAWAN HADININGRAT</v>
          </cell>
        </row>
        <row r="700">
          <cell r="B700" t="str">
            <v>F1B009012</v>
          </cell>
          <cell r="C700" t="str">
            <v>NI PUTU YUNIANTARI</v>
          </cell>
        </row>
        <row r="701">
          <cell r="B701" t="str">
            <v>F1B009013</v>
          </cell>
          <cell r="C701" t="str">
            <v>M. SYARUL RAMADHAN</v>
          </cell>
        </row>
        <row r="702">
          <cell r="B702" t="str">
            <v>F1B009014</v>
          </cell>
          <cell r="C702" t="str">
            <v>SYAWALUDDIN KAMALI</v>
          </cell>
        </row>
        <row r="703">
          <cell r="B703" t="str">
            <v>F1B009015</v>
          </cell>
          <cell r="C703" t="str">
            <v>MAHZAN YADI</v>
          </cell>
        </row>
        <row r="704">
          <cell r="B704" t="str">
            <v>F1B009016</v>
          </cell>
          <cell r="C704" t="str">
            <v>AL GUMARA</v>
          </cell>
        </row>
        <row r="705">
          <cell r="B705" t="str">
            <v>F1B009017</v>
          </cell>
          <cell r="C705" t="str">
            <v>SEPTA PRASETYO YUDONO</v>
          </cell>
        </row>
        <row r="706">
          <cell r="B706" t="str">
            <v>F1B009018</v>
          </cell>
          <cell r="C706" t="str">
            <v>RINA PRIHATY OCTAVIANA</v>
          </cell>
        </row>
        <row r="707">
          <cell r="B707" t="str">
            <v>F1B009019</v>
          </cell>
          <cell r="C707" t="str">
            <v>IDA AYU MAS CANDRA DEWI</v>
          </cell>
        </row>
        <row r="708">
          <cell r="B708" t="str">
            <v>F1B009020</v>
          </cell>
          <cell r="C708" t="str">
            <v>DODDY BANYU URIP</v>
          </cell>
        </row>
        <row r="709">
          <cell r="B709" t="str">
            <v>F1B009021</v>
          </cell>
          <cell r="C709" t="str">
            <v>NUGROHO SUJATMIKO</v>
          </cell>
        </row>
        <row r="710">
          <cell r="B710" t="str">
            <v>F1B009022</v>
          </cell>
          <cell r="C710" t="str">
            <v>HERMAWAN</v>
          </cell>
        </row>
        <row r="711">
          <cell r="B711" t="str">
            <v>F1B009023</v>
          </cell>
          <cell r="C711" t="str">
            <v>DANANG JANUAR DANI</v>
          </cell>
        </row>
        <row r="712">
          <cell r="B712" t="str">
            <v>F1B009024</v>
          </cell>
          <cell r="C712" t="str">
            <v>YUDI HAPIZI</v>
          </cell>
        </row>
        <row r="713">
          <cell r="B713" t="str">
            <v>F1B009025</v>
          </cell>
          <cell r="C713" t="str">
            <v>MIZAN SAARANI</v>
          </cell>
        </row>
        <row r="714">
          <cell r="B714" t="str">
            <v>F1B009026</v>
          </cell>
          <cell r="C714" t="str">
            <v>ALFIAN NURHADI</v>
          </cell>
        </row>
        <row r="715">
          <cell r="B715" t="str">
            <v>F1B009027</v>
          </cell>
          <cell r="C715" t="str">
            <v>INDRA SASMITA</v>
          </cell>
        </row>
        <row r="716">
          <cell r="B716" t="str">
            <v>F1B009028</v>
          </cell>
          <cell r="C716" t="str">
            <v>I GEDE ARIYA WIBAWA</v>
          </cell>
        </row>
        <row r="717">
          <cell r="B717" t="str">
            <v>F1B009029</v>
          </cell>
          <cell r="C717" t="str">
            <v>IHSAN</v>
          </cell>
        </row>
        <row r="718">
          <cell r="B718" t="str">
            <v>F1B009030</v>
          </cell>
          <cell r="C718" t="str">
            <v>NAJMUL AHYAR</v>
          </cell>
        </row>
        <row r="719">
          <cell r="B719" t="str">
            <v>F1B009031</v>
          </cell>
          <cell r="C719" t="str">
            <v>RIZKI ARDIANSYAH</v>
          </cell>
        </row>
        <row r="720">
          <cell r="B720" t="str">
            <v>F1B009032</v>
          </cell>
          <cell r="C720" t="str">
            <v>BAIQ SEKAR KEDATON</v>
          </cell>
        </row>
        <row r="721">
          <cell r="B721" t="str">
            <v>F1B009033</v>
          </cell>
          <cell r="C721" t="str">
            <v>M. IKHROM CATUR WIJATMIKO</v>
          </cell>
        </row>
        <row r="722">
          <cell r="B722" t="str">
            <v>F1B009034</v>
          </cell>
          <cell r="C722" t="str">
            <v>PUTRA AGUNG PRATAMA</v>
          </cell>
        </row>
        <row r="723">
          <cell r="B723" t="str">
            <v>F1B009035</v>
          </cell>
          <cell r="C723" t="str">
            <v>SADDAM HUSEIN</v>
          </cell>
        </row>
        <row r="724">
          <cell r="B724" t="str">
            <v>F1B009036</v>
          </cell>
          <cell r="C724" t="str">
            <v>FATHUR RAHMAN</v>
          </cell>
        </row>
        <row r="725">
          <cell r="B725" t="str">
            <v>F1B009037</v>
          </cell>
          <cell r="C725" t="str">
            <v>SITI NURMUTMAINNAH</v>
          </cell>
        </row>
        <row r="726">
          <cell r="B726" t="str">
            <v>F1B009038</v>
          </cell>
          <cell r="C726" t="str">
            <v>A.A. ISTRI OKA WIDYA LESTARI</v>
          </cell>
        </row>
        <row r="727">
          <cell r="B727" t="str">
            <v>F1B009039</v>
          </cell>
          <cell r="C727" t="str">
            <v>HELMI BASKARA</v>
          </cell>
        </row>
        <row r="728">
          <cell r="B728" t="str">
            <v>F1B009040</v>
          </cell>
          <cell r="C728" t="str">
            <v>MUHAMMAD HARIS</v>
          </cell>
        </row>
        <row r="729">
          <cell r="B729" t="str">
            <v>F1B009041</v>
          </cell>
          <cell r="C729" t="str">
            <v>LALU HARDIAWAN</v>
          </cell>
        </row>
        <row r="730">
          <cell r="B730" t="str">
            <v>F1B009042</v>
          </cell>
          <cell r="C730" t="str">
            <v>YULIA PRAYANTI</v>
          </cell>
        </row>
        <row r="731">
          <cell r="B731" t="str">
            <v>F1B009043</v>
          </cell>
          <cell r="C731" t="str">
            <v>M. SOPIAN SAHURI</v>
          </cell>
        </row>
        <row r="732">
          <cell r="B732" t="str">
            <v>F1B009044</v>
          </cell>
          <cell r="C732" t="str">
            <v>MUZAKKIR HUSAEN</v>
          </cell>
        </row>
        <row r="733">
          <cell r="B733" t="str">
            <v>F1B009045</v>
          </cell>
          <cell r="C733" t="str">
            <v>A.M. BAYHAQI USMAN</v>
          </cell>
        </row>
        <row r="734">
          <cell r="B734" t="str">
            <v>F1B009046</v>
          </cell>
          <cell r="C734" t="str">
            <v>MOH. ZUHROL FATA</v>
          </cell>
        </row>
        <row r="735">
          <cell r="B735" t="str">
            <v>F1B009047</v>
          </cell>
          <cell r="C735" t="str">
            <v>I KOMANG TRI YULIYANTO S</v>
          </cell>
        </row>
        <row r="736">
          <cell r="B736" t="str">
            <v>F1B009048</v>
          </cell>
          <cell r="C736" t="str">
            <v>ABDURRAHMAN</v>
          </cell>
        </row>
        <row r="737">
          <cell r="B737" t="str">
            <v>F1B009049</v>
          </cell>
          <cell r="C737" t="str">
            <v>RENI PUSPITA SARI</v>
          </cell>
        </row>
        <row r="738">
          <cell r="B738" t="str">
            <v>F1B009050</v>
          </cell>
          <cell r="C738" t="str">
            <v>MARSONI</v>
          </cell>
        </row>
        <row r="739">
          <cell r="B739" t="str">
            <v>F1B009051</v>
          </cell>
          <cell r="C739" t="str">
            <v>FATAHUL JIHAD</v>
          </cell>
        </row>
        <row r="740">
          <cell r="B740" t="str">
            <v>F1B009052</v>
          </cell>
          <cell r="C740" t="str">
            <v>RIO HARIYOSO MIDA HERMAWAN</v>
          </cell>
        </row>
        <row r="741">
          <cell r="B741" t="str">
            <v>F1B009053</v>
          </cell>
          <cell r="C741" t="str">
            <v>NUNE  HASAN ISMAIL</v>
          </cell>
        </row>
        <row r="742">
          <cell r="B742" t="str">
            <v>F1B009054</v>
          </cell>
          <cell r="C742" t="str">
            <v>M. ROFIK ADITIA</v>
          </cell>
        </row>
        <row r="743">
          <cell r="B743" t="str">
            <v>F1B009055</v>
          </cell>
          <cell r="C743" t="str">
            <v>RIYAN WICAKSONO</v>
          </cell>
        </row>
        <row r="744">
          <cell r="B744" t="str">
            <v>F1B009056</v>
          </cell>
          <cell r="C744" t="str">
            <v>MUNAWAR KHALIL</v>
          </cell>
        </row>
        <row r="745">
          <cell r="B745" t="str">
            <v>F1B009057</v>
          </cell>
          <cell r="C745" t="str">
            <v>AZIZ HARI PRIYONO</v>
          </cell>
        </row>
        <row r="746">
          <cell r="B746" t="str">
            <v>F1B009058</v>
          </cell>
          <cell r="C746" t="str">
            <v>RAHMAT HERLY FEBRIANSYAH</v>
          </cell>
        </row>
        <row r="747">
          <cell r="B747" t="str">
            <v>F1B009059</v>
          </cell>
          <cell r="C747" t="str">
            <v>MUHAMMAD RIZKI FAUZI</v>
          </cell>
        </row>
        <row r="748">
          <cell r="B748" t="str">
            <v>F1B009060</v>
          </cell>
          <cell r="C748" t="str">
            <v>L. ARIEF RAHMAN HAKIM</v>
          </cell>
        </row>
        <row r="749">
          <cell r="B749" t="str">
            <v>F1B009061</v>
          </cell>
          <cell r="C749" t="str">
            <v>ERICK BRAHMADI MBA SH PN</v>
          </cell>
        </row>
        <row r="750">
          <cell r="B750" t="str">
            <v>F1B009062</v>
          </cell>
          <cell r="C750" t="str">
            <v>L. JERRY NAVARO</v>
          </cell>
        </row>
        <row r="751">
          <cell r="B751" t="str">
            <v>F1B009063</v>
          </cell>
          <cell r="C751" t="str">
            <v>BISMA BAGUS PAMUNGKAS</v>
          </cell>
        </row>
        <row r="752">
          <cell r="B752" t="str">
            <v>F1B009064</v>
          </cell>
          <cell r="C752" t="str">
            <v>RISKI RAHMAN</v>
          </cell>
        </row>
        <row r="753">
          <cell r="B753" t="str">
            <v>F1B009065</v>
          </cell>
          <cell r="C753" t="str">
            <v>IMAM ARIEF PUTRAJAYA</v>
          </cell>
        </row>
        <row r="754">
          <cell r="B754" t="str">
            <v>F1B009066</v>
          </cell>
          <cell r="C754" t="str">
            <v>SYATIR</v>
          </cell>
        </row>
        <row r="755">
          <cell r="B755" t="str">
            <v>F1B009067</v>
          </cell>
          <cell r="C755" t="str">
            <v>BAIQ NURJANAH</v>
          </cell>
        </row>
        <row r="756">
          <cell r="B756" t="str">
            <v>F1B009068</v>
          </cell>
          <cell r="C756" t="str">
            <v>PANDU ADHI NUGRAHA</v>
          </cell>
        </row>
        <row r="757">
          <cell r="B757" t="str">
            <v>F1B009069</v>
          </cell>
          <cell r="C757" t="str">
            <v>MUHAZIN USWANDI</v>
          </cell>
        </row>
        <row r="758">
          <cell r="B758" t="str">
            <v>F1B009070</v>
          </cell>
          <cell r="C758" t="str">
            <v>MULTAZAMAR  JAN</v>
          </cell>
        </row>
        <row r="759">
          <cell r="B759" t="str">
            <v>F1B009071</v>
          </cell>
          <cell r="C759" t="str">
            <v>SUBAHAN WADI</v>
          </cell>
        </row>
        <row r="760">
          <cell r="B760" t="str">
            <v>F1B009072</v>
          </cell>
          <cell r="C760" t="str">
            <v>EKA YULIANA ANDEA ROSARI</v>
          </cell>
        </row>
        <row r="761">
          <cell r="B761" t="str">
            <v>F1B009073</v>
          </cell>
          <cell r="C761" t="str">
            <v>HENDRI PURNOMO</v>
          </cell>
        </row>
        <row r="762">
          <cell r="B762" t="str">
            <v>F1B009074</v>
          </cell>
          <cell r="C762" t="str">
            <v>MUNAWIR GAZALI</v>
          </cell>
        </row>
        <row r="763">
          <cell r="B763" t="str">
            <v>F1B009075</v>
          </cell>
          <cell r="C763" t="str">
            <v>FENDY PRANATHA</v>
          </cell>
        </row>
        <row r="764">
          <cell r="B764" t="str">
            <v>F1B009076</v>
          </cell>
          <cell r="C764" t="str">
            <v>FADLI</v>
          </cell>
        </row>
        <row r="765">
          <cell r="B765" t="str">
            <v>F1B009077</v>
          </cell>
          <cell r="C765" t="str">
            <v>ALMASITA ANJASWARI</v>
          </cell>
        </row>
        <row r="766">
          <cell r="B766" t="str">
            <v>F1B009078</v>
          </cell>
          <cell r="C766" t="str">
            <v>I NENGAH SRI DANA MERTA</v>
          </cell>
        </row>
        <row r="767">
          <cell r="B767" t="str">
            <v>F1B009079</v>
          </cell>
          <cell r="C767" t="str">
            <v>FARLIN ANDRIAWAN</v>
          </cell>
        </row>
        <row r="768">
          <cell r="B768" t="str">
            <v>F1B009080</v>
          </cell>
          <cell r="C768" t="str">
            <v>HAMZAN WADI</v>
          </cell>
        </row>
        <row r="769">
          <cell r="B769" t="str">
            <v>F1B009081</v>
          </cell>
          <cell r="C769" t="str">
            <v>MARICO PUTRA</v>
          </cell>
        </row>
        <row r="770">
          <cell r="B770" t="str">
            <v>F1B009082</v>
          </cell>
          <cell r="C770" t="str">
            <v>MUHAMAD SOFIAN SAURI</v>
          </cell>
        </row>
        <row r="771">
          <cell r="B771" t="str">
            <v>F1B009083</v>
          </cell>
          <cell r="C771" t="str">
            <v>MUHAMMAD SHAOFI</v>
          </cell>
        </row>
        <row r="772">
          <cell r="B772" t="str">
            <v>F1B009084</v>
          </cell>
          <cell r="C772" t="str">
            <v>FAJAR RIZKIANTO</v>
          </cell>
        </row>
        <row r="773">
          <cell r="B773" t="str">
            <v>F1B009085</v>
          </cell>
          <cell r="C773" t="str">
            <v>AHMAD ZAENURI</v>
          </cell>
        </row>
        <row r="774">
          <cell r="B774" t="str">
            <v>F1B009086</v>
          </cell>
          <cell r="C774" t="str">
            <v>RATMIAJI</v>
          </cell>
        </row>
        <row r="775">
          <cell r="B775" t="str">
            <v>F1B009087</v>
          </cell>
          <cell r="C775" t="str">
            <v>MUHAMAD ZUL AKHIR</v>
          </cell>
        </row>
        <row r="776">
          <cell r="B776" t="str">
            <v>F1B009088</v>
          </cell>
          <cell r="C776" t="str">
            <v>HIDAYAT ABWANDI</v>
          </cell>
        </row>
        <row r="777">
          <cell r="B777" t="str">
            <v>F1B010001</v>
          </cell>
          <cell r="C777" t="str">
            <v>ANGGELINA GINTING</v>
          </cell>
        </row>
        <row r="778">
          <cell r="B778" t="str">
            <v>F1B010002</v>
          </cell>
          <cell r="C778" t="str">
            <v>ARIFATUL HIDAYATI</v>
          </cell>
        </row>
        <row r="779">
          <cell r="B779" t="str">
            <v>F1B010003</v>
          </cell>
          <cell r="C779" t="str">
            <v>ADI PRALYANTO A</v>
          </cell>
        </row>
        <row r="780">
          <cell r="B780" t="str">
            <v>F1B010004</v>
          </cell>
          <cell r="C780" t="str">
            <v>SULPAN</v>
          </cell>
        </row>
        <row r="781">
          <cell r="B781" t="str">
            <v>F1B010005</v>
          </cell>
          <cell r="C781" t="str">
            <v>PARISMA DEBAKTI</v>
          </cell>
        </row>
        <row r="782">
          <cell r="B782" t="str">
            <v>F1B010006</v>
          </cell>
          <cell r="C782" t="str">
            <v>ARSWENDI PRAYUDA</v>
          </cell>
        </row>
        <row r="783">
          <cell r="B783" t="str">
            <v>F1B010007</v>
          </cell>
          <cell r="C783" t="str">
            <v>PITARIA RAHIM RIANI</v>
          </cell>
        </row>
        <row r="784">
          <cell r="B784" t="str">
            <v>F1B010008</v>
          </cell>
          <cell r="C784" t="str">
            <v>EDI WIRANATA</v>
          </cell>
        </row>
        <row r="785">
          <cell r="B785" t="str">
            <v>F1B010009</v>
          </cell>
          <cell r="C785" t="str">
            <v>I WAYAN SUJATMIKA</v>
          </cell>
        </row>
        <row r="786">
          <cell r="B786" t="str">
            <v>F1B010010</v>
          </cell>
          <cell r="C786" t="str">
            <v>WAHYU SURYA PERMANA</v>
          </cell>
        </row>
        <row r="787">
          <cell r="B787" t="str">
            <v>F1B010011</v>
          </cell>
          <cell r="C787" t="str">
            <v>TATIK MULIANI</v>
          </cell>
        </row>
        <row r="788">
          <cell r="B788" t="str">
            <v>F1B010012</v>
          </cell>
          <cell r="C788" t="str">
            <v>HAIRURROZIKIN</v>
          </cell>
        </row>
        <row r="789">
          <cell r="B789" t="str">
            <v>F1B010013</v>
          </cell>
          <cell r="C789" t="str">
            <v>SAMSUL BAHRAEN</v>
          </cell>
        </row>
        <row r="790">
          <cell r="B790" t="str">
            <v>F1B010014</v>
          </cell>
          <cell r="C790" t="str">
            <v>RISTICA TYAS SURYA</v>
          </cell>
        </row>
        <row r="791">
          <cell r="B791" t="str">
            <v>F1B010015</v>
          </cell>
          <cell r="C791" t="str">
            <v>RATNA HIDAYATI SARI</v>
          </cell>
        </row>
        <row r="792">
          <cell r="B792" t="str">
            <v>F1B010016</v>
          </cell>
          <cell r="C792" t="str">
            <v>RIZAL BAHTERAN</v>
          </cell>
        </row>
        <row r="793">
          <cell r="B793" t="str">
            <v>F1B010017</v>
          </cell>
          <cell r="C793" t="str">
            <v>MAKHTIR</v>
          </cell>
        </row>
        <row r="794">
          <cell r="B794" t="str">
            <v>F1B010018</v>
          </cell>
          <cell r="C794" t="str">
            <v>JUAN JUSTITI</v>
          </cell>
        </row>
        <row r="795">
          <cell r="B795" t="str">
            <v>F1B010019</v>
          </cell>
          <cell r="C795" t="str">
            <v>AISYAH</v>
          </cell>
        </row>
        <row r="796">
          <cell r="B796" t="str">
            <v>F1B010020</v>
          </cell>
          <cell r="C796" t="str">
            <v>NUR AFRIANNI SUSANTO</v>
          </cell>
        </row>
        <row r="797">
          <cell r="B797" t="str">
            <v>F1B010021</v>
          </cell>
          <cell r="C797" t="str">
            <v>PUJI HIDAYATI SARI</v>
          </cell>
        </row>
        <row r="798">
          <cell r="B798" t="str">
            <v>F1B010022</v>
          </cell>
          <cell r="C798" t="str">
            <v>ADIB MANGGINI</v>
          </cell>
        </row>
        <row r="799">
          <cell r="B799" t="str">
            <v>F1B010023</v>
          </cell>
          <cell r="C799" t="str">
            <v>YUDA PRATAMA PUTRA K</v>
          </cell>
        </row>
        <row r="800">
          <cell r="B800" t="str">
            <v>F1B010024</v>
          </cell>
          <cell r="C800" t="str">
            <v>ZAENUL ILHAM</v>
          </cell>
        </row>
        <row r="801">
          <cell r="B801" t="str">
            <v>F1B010025</v>
          </cell>
          <cell r="C801" t="str">
            <v>DENEK BINI TINDIH R</v>
          </cell>
        </row>
        <row r="802">
          <cell r="B802" t="str">
            <v>F1B010026</v>
          </cell>
          <cell r="C802" t="str">
            <v>AHMAD YANI</v>
          </cell>
        </row>
        <row r="803">
          <cell r="B803" t="str">
            <v>F1B010027</v>
          </cell>
          <cell r="C803" t="str">
            <v>TRI YULIANTI</v>
          </cell>
        </row>
        <row r="804">
          <cell r="B804" t="str">
            <v>F1B010028</v>
          </cell>
          <cell r="C804" t="str">
            <v>FANI LANI FAJRIN</v>
          </cell>
        </row>
        <row r="805">
          <cell r="B805" t="str">
            <v>F1B010029</v>
          </cell>
          <cell r="C805" t="str">
            <v>ATNI MARDIANA</v>
          </cell>
        </row>
        <row r="806">
          <cell r="B806" t="str">
            <v>F1B010030</v>
          </cell>
          <cell r="C806" t="str">
            <v>TEDDY SETYA BUDI</v>
          </cell>
        </row>
        <row r="807">
          <cell r="B807" t="str">
            <v>F1B010031</v>
          </cell>
          <cell r="C807" t="str">
            <v>TAUFIKKURAHMAN</v>
          </cell>
        </row>
        <row r="808">
          <cell r="B808" t="str">
            <v>F1B010032</v>
          </cell>
          <cell r="C808" t="str">
            <v>MOHAMAD JUNAEDI</v>
          </cell>
        </row>
        <row r="809">
          <cell r="B809" t="str">
            <v>F1B010033</v>
          </cell>
          <cell r="C809" t="str">
            <v>DIAN FEBRIYANULLAH</v>
          </cell>
        </row>
        <row r="810">
          <cell r="B810" t="str">
            <v>F1B010034</v>
          </cell>
          <cell r="C810" t="str">
            <v>M. NUR IHSAN</v>
          </cell>
        </row>
        <row r="811">
          <cell r="B811" t="str">
            <v>F1B010035</v>
          </cell>
          <cell r="C811" t="str">
            <v>I GEDE YOGA S.</v>
          </cell>
        </row>
        <row r="812">
          <cell r="B812" t="str">
            <v>F1B010036</v>
          </cell>
          <cell r="C812" t="str">
            <v>AINUL HAMDANI</v>
          </cell>
        </row>
        <row r="813">
          <cell r="B813" t="str">
            <v>F1B010037</v>
          </cell>
          <cell r="C813" t="str">
            <v>PANJI FAMILY</v>
          </cell>
        </row>
        <row r="814">
          <cell r="B814" t="str">
            <v>F1B010038</v>
          </cell>
          <cell r="C814" t="str">
            <v>ARIS WIDYATMOKO</v>
          </cell>
        </row>
        <row r="815">
          <cell r="B815" t="str">
            <v>F1B010039</v>
          </cell>
          <cell r="C815" t="str">
            <v>ZAMZAMI HIDAYAT</v>
          </cell>
        </row>
        <row r="816">
          <cell r="B816" t="str">
            <v>F1B010040</v>
          </cell>
          <cell r="C816" t="str">
            <v>I WAYAN SUWIKA A.</v>
          </cell>
        </row>
        <row r="817">
          <cell r="B817" t="str">
            <v>F1B010041</v>
          </cell>
          <cell r="C817" t="str">
            <v>MUHAMMAD FAUZY</v>
          </cell>
        </row>
        <row r="818">
          <cell r="B818" t="str">
            <v>F1B010042</v>
          </cell>
          <cell r="C818" t="str">
            <v>IZDYAD FATHIN</v>
          </cell>
        </row>
        <row r="819">
          <cell r="B819" t="str">
            <v>F1B010043</v>
          </cell>
          <cell r="C819" t="str">
            <v>GUNAWAN PRASTYO WAAS</v>
          </cell>
        </row>
        <row r="820">
          <cell r="B820" t="str">
            <v>F1B010044</v>
          </cell>
          <cell r="C820" t="str">
            <v>AHMAD ROMZUL A</v>
          </cell>
        </row>
        <row r="821">
          <cell r="B821" t="str">
            <v>F1B010045</v>
          </cell>
          <cell r="C821" t="str">
            <v>KHAERURROZI GAFTHI</v>
          </cell>
        </row>
        <row r="822">
          <cell r="B822" t="str">
            <v>F1B010046</v>
          </cell>
          <cell r="C822" t="str">
            <v>IVAN KURNIA PRATAMA</v>
          </cell>
        </row>
        <row r="823">
          <cell r="B823" t="str">
            <v>F1B010047</v>
          </cell>
          <cell r="C823" t="str">
            <v>AHMAD HUSANAIN W.</v>
          </cell>
        </row>
        <row r="824">
          <cell r="B824" t="str">
            <v>F1B010048</v>
          </cell>
          <cell r="C824" t="str">
            <v>ERWIN SETIAWAN</v>
          </cell>
        </row>
        <row r="825">
          <cell r="B825" t="str">
            <v>F1B010049</v>
          </cell>
          <cell r="C825" t="str">
            <v>YUDIE RAHMAN H</v>
          </cell>
        </row>
        <row r="826">
          <cell r="B826" t="str">
            <v>F1B010050</v>
          </cell>
          <cell r="C826" t="str">
            <v>SATRIAWAN SAMOKTI</v>
          </cell>
        </row>
        <row r="827">
          <cell r="B827" t="str">
            <v>F1B010051</v>
          </cell>
          <cell r="C827" t="str">
            <v>MUHAMMAD TOHAR S.</v>
          </cell>
        </row>
        <row r="828">
          <cell r="B828" t="str">
            <v>F1B010052</v>
          </cell>
          <cell r="C828" t="str">
            <v>HAZINATUL ASRON</v>
          </cell>
        </row>
        <row r="829">
          <cell r="B829" t="str">
            <v>F1B010053</v>
          </cell>
          <cell r="C829" t="str">
            <v>SINTIA YOSITA</v>
          </cell>
        </row>
        <row r="830">
          <cell r="B830" t="str">
            <v>F1B010054</v>
          </cell>
          <cell r="C830" t="str">
            <v>MAULANA ISHAK SAID</v>
          </cell>
        </row>
        <row r="831">
          <cell r="B831" t="str">
            <v>F1B010055</v>
          </cell>
          <cell r="C831" t="str">
            <v>M. SYAHRULLAIL A. P.</v>
          </cell>
        </row>
        <row r="832">
          <cell r="B832" t="str">
            <v>F1B010056</v>
          </cell>
          <cell r="C832" t="str">
            <v>DODY ALKARAM</v>
          </cell>
        </row>
        <row r="833">
          <cell r="B833" t="str">
            <v>F1B010057</v>
          </cell>
          <cell r="C833" t="str">
            <v>DIYAN ANGGRAENI</v>
          </cell>
        </row>
        <row r="834">
          <cell r="B834" t="str">
            <v>F1B010058</v>
          </cell>
          <cell r="C834" t="str">
            <v>AHMAD RUDI</v>
          </cell>
        </row>
        <row r="835">
          <cell r="B835" t="str">
            <v>F1B010059</v>
          </cell>
          <cell r="C835" t="str">
            <v>HUJJATUL ISLAM</v>
          </cell>
        </row>
        <row r="836">
          <cell r="B836" t="str">
            <v>F1B010060</v>
          </cell>
          <cell r="C836" t="str">
            <v>LALU BINTANG A</v>
          </cell>
        </row>
        <row r="837">
          <cell r="B837" t="str">
            <v>F1B010061</v>
          </cell>
          <cell r="C837" t="str">
            <v>DWIYANTO AHMAD FIKRI</v>
          </cell>
        </row>
        <row r="838">
          <cell r="B838" t="str">
            <v>F1B010062</v>
          </cell>
          <cell r="C838" t="str">
            <v>NAWI NAUFAN NADA</v>
          </cell>
        </row>
        <row r="839">
          <cell r="B839" t="str">
            <v>F1B010063</v>
          </cell>
          <cell r="C839" t="str">
            <v>AKFA WAHYUDI</v>
          </cell>
        </row>
        <row r="840">
          <cell r="B840" t="str">
            <v>F1B010064</v>
          </cell>
          <cell r="C840" t="str">
            <v>HASYRUL HIDAYAT</v>
          </cell>
        </row>
        <row r="841">
          <cell r="B841" t="str">
            <v>F1B010065</v>
          </cell>
          <cell r="C841" t="str">
            <v>LALU RANDY ADITIA PR</v>
          </cell>
        </row>
        <row r="842">
          <cell r="B842" t="str">
            <v>F1B010066</v>
          </cell>
          <cell r="C842" t="str">
            <v>YULIANA FATMI</v>
          </cell>
        </row>
        <row r="843">
          <cell r="B843" t="str">
            <v>F1B010067</v>
          </cell>
          <cell r="C843" t="str">
            <v>PADLULLAH</v>
          </cell>
        </row>
        <row r="844">
          <cell r="B844" t="str">
            <v>F1B010068</v>
          </cell>
          <cell r="C844" t="str">
            <v>ALWAN HASMADI</v>
          </cell>
        </row>
        <row r="845">
          <cell r="B845" t="str">
            <v>F1B010069</v>
          </cell>
          <cell r="C845" t="str">
            <v>AHMAD ZAINI</v>
          </cell>
        </row>
        <row r="846">
          <cell r="B846" t="str">
            <v>F1B010070</v>
          </cell>
          <cell r="C846" t="str">
            <v>ANDRI SUPANDRI</v>
          </cell>
        </row>
        <row r="847">
          <cell r="B847" t="str">
            <v>F1B010071</v>
          </cell>
          <cell r="C847" t="str">
            <v>EKO WAHYUDI</v>
          </cell>
        </row>
        <row r="848">
          <cell r="B848" t="str">
            <v>F1B010072</v>
          </cell>
          <cell r="C848" t="str">
            <v>IMAM HIDAYAT</v>
          </cell>
        </row>
        <row r="849">
          <cell r="B849" t="str">
            <v>F1B010073</v>
          </cell>
          <cell r="C849" t="str">
            <v>JULIA RUDIYANTO</v>
          </cell>
        </row>
        <row r="850">
          <cell r="B850" t="str">
            <v>F1B010074</v>
          </cell>
          <cell r="C850" t="str">
            <v>MUHAMAD TAUFIK</v>
          </cell>
        </row>
        <row r="851">
          <cell r="B851" t="str">
            <v>F1B010075</v>
          </cell>
          <cell r="C851" t="str">
            <v>NANDY NAWAITULAH</v>
          </cell>
        </row>
        <row r="852">
          <cell r="B852" t="str">
            <v>F1B010076</v>
          </cell>
          <cell r="C852" t="str">
            <v>SAEFULLAH</v>
          </cell>
        </row>
        <row r="853">
          <cell r="B853" t="str">
            <v>F1B010077</v>
          </cell>
          <cell r="C853" t="str">
            <v>AHMAD SADAM SYAEROZI</v>
          </cell>
        </row>
        <row r="854">
          <cell r="B854" t="str">
            <v>F1B010078</v>
          </cell>
          <cell r="C854" t="str">
            <v>HENDRA TRISNAYADI</v>
          </cell>
        </row>
        <row r="855">
          <cell r="B855" t="str">
            <v>F1B010079</v>
          </cell>
          <cell r="C855" t="str">
            <v>AGAN DWIDIO CAKTI</v>
          </cell>
        </row>
        <row r="856">
          <cell r="B856" t="str">
            <v>F1B010080</v>
          </cell>
          <cell r="C856" t="str">
            <v>RISCA ARIE W</v>
          </cell>
        </row>
        <row r="857">
          <cell r="B857" t="str">
            <v>F1B010081</v>
          </cell>
          <cell r="C857" t="str">
            <v>MOH. FITRAYADI</v>
          </cell>
        </row>
        <row r="858">
          <cell r="B858" t="str">
            <v>F1B010082</v>
          </cell>
          <cell r="C858" t="str">
            <v>AHMAD URVAFI</v>
          </cell>
        </row>
        <row r="859">
          <cell r="B859" t="str">
            <v>F1B010083</v>
          </cell>
          <cell r="C859" t="str">
            <v>RIZQI WAHYUDI</v>
          </cell>
        </row>
        <row r="860">
          <cell r="B860" t="str">
            <v>F1B010084</v>
          </cell>
          <cell r="C860" t="str">
            <v>SUKANDRANA ARYA P</v>
          </cell>
        </row>
        <row r="861">
          <cell r="B861" t="str">
            <v>F1B010085</v>
          </cell>
          <cell r="C861" t="str">
            <v>ARI ARDIAN KHAIR</v>
          </cell>
        </row>
        <row r="862">
          <cell r="B862" t="str">
            <v>F1B010086</v>
          </cell>
          <cell r="C862" t="str">
            <v>RODIKA NURBAITI</v>
          </cell>
        </row>
        <row r="863">
          <cell r="B863" t="str">
            <v>F1B010087</v>
          </cell>
          <cell r="C863" t="str">
            <v>MARDIAN RIZKA H.</v>
          </cell>
        </row>
        <row r="864">
          <cell r="B864" t="str">
            <v>F1B010088</v>
          </cell>
          <cell r="C864" t="str">
            <v>HENY WULANDARI</v>
          </cell>
        </row>
        <row r="865">
          <cell r="B865" t="str">
            <v>F1B010089</v>
          </cell>
          <cell r="C865" t="str">
            <v>I KADEK DHARMAWAN</v>
          </cell>
        </row>
        <row r="866">
          <cell r="B866" t="str">
            <v>F1B010090</v>
          </cell>
          <cell r="C866" t="str">
            <v>ANDHIKA WAHYU P.</v>
          </cell>
        </row>
        <row r="867">
          <cell r="B867" t="str">
            <v>F1B010091</v>
          </cell>
          <cell r="C867" t="str">
            <v>RACHMANURRASYID</v>
          </cell>
        </row>
        <row r="868">
          <cell r="B868" t="str">
            <v>F1B010092</v>
          </cell>
          <cell r="C868" t="str">
            <v>RIZKA HAFINATUNNISA</v>
          </cell>
        </row>
        <row r="869">
          <cell r="B869" t="str">
            <v>F1B110001</v>
          </cell>
          <cell r="C869" t="str">
            <v>RETMA FAIROZ IJTIHAD</v>
          </cell>
        </row>
        <row r="870">
          <cell r="B870" t="str">
            <v>F1B110002</v>
          </cell>
          <cell r="C870" t="str">
            <v>HERI IRAWAN</v>
          </cell>
        </row>
        <row r="871">
          <cell r="B871" t="str">
            <v>F1B110003</v>
          </cell>
          <cell r="C871" t="str">
            <v>AGUS JAYADI</v>
          </cell>
        </row>
        <row r="872">
          <cell r="B872" t="str">
            <v>F1B110004</v>
          </cell>
          <cell r="C872" t="str">
            <v>NI KADEK DIANA S D</v>
          </cell>
        </row>
        <row r="873">
          <cell r="B873" t="str">
            <v>F1B110005</v>
          </cell>
          <cell r="C873" t="str">
            <v>DEDY ISKANDAR</v>
          </cell>
        </row>
        <row r="874">
          <cell r="B874" t="str">
            <v>F1B110006</v>
          </cell>
          <cell r="C874" t="str">
            <v>ANDI PRAMADHANA</v>
          </cell>
        </row>
        <row r="875">
          <cell r="B875" t="str">
            <v>F1B110007</v>
          </cell>
          <cell r="C875" t="str">
            <v>SUYULUSSALAMI</v>
          </cell>
        </row>
        <row r="876">
          <cell r="B876" t="str">
            <v>F1B110008</v>
          </cell>
          <cell r="C876" t="str">
            <v>ANWAR FUADI</v>
          </cell>
        </row>
        <row r="877">
          <cell r="B877" t="str">
            <v>F1B110009</v>
          </cell>
          <cell r="C877" t="str">
            <v>ISHAK</v>
          </cell>
        </row>
        <row r="878">
          <cell r="B878" t="str">
            <v>F1B110010</v>
          </cell>
          <cell r="C878" t="str">
            <v>GHAZI AKBAR</v>
          </cell>
        </row>
        <row r="879">
          <cell r="B879" t="str">
            <v>F1B110011</v>
          </cell>
          <cell r="C879" t="str">
            <v>ADI SOPIAN GANDA</v>
          </cell>
        </row>
        <row r="880">
          <cell r="B880" t="str">
            <v>F1B110012</v>
          </cell>
          <cell r="C880" t="str">
            <v>M. FADHIL HAMZANI</v>
          </cell>
        </row>
        <row r="881">
          <cell r="B881" t="str">
            <v>F1B110013</v>
          </cell>
          <cell r="C881" t="str">
            <v>ANSORI RAFSANJANI</v>
          </cell>
        </row>
        <row r="882">
          <cell r="B882" t="str">
            <v>F1B110014</v>
          </cell>
          <cell r="C882" t="str">
            <v>DILA ARIYOGI M</v>
          </cell>
        </row>
        <row r="883">
          <cell r="B883" t="str">
            <v>F1B110015</v>
          </cell>
          <cell r="C883" t="str">
            <v>MUHAMMAD AZWAR</v>
          </cell>
        </row>
        <row r="884">
          <cell r="B884" t="str">
            <v>F1B110016</v>
          </cell>
          <cell r="C884" t="str">
            <v>HAMDHANI</v>
          </cell>
        </row>
        <row r="885">
          <cell r="B885" t="str">
            <v>F1B110017</v>
          </cell>
          <cell r="C885" t="str">
            <v>RIAN HAPMIADI</v>
          </cell>
        </row>
        <row r="886">
          <cell r="B886" t="str">
            <v>F1B110018</v>
          </cell>
          <cell r="C886" t="str">
            <v>SAMSUL HADI</v>
          </cell>
        </row>
        <row r="887">
          <cell r="B887" t="str">
            <v>F1B110019</v>
          </cell>
          <cell r="C887" t="str">
            <v>HANDRIAN SAPUTRA</v>
          </cell>
        </row>
        <row r="888">
          <cell r="B888" t="str">
            <v>F1B110020</v>
          </cell>
          <cell r="C888" t="str">
            <v>SRI AGUSTINI YUMIATI</v>
          </cell>
        </row>
        <row r="889">
          <cell r="B889" t="str">
            <v>F1B110021</v>
          </cell>
          <cell r="C889" t="str">
            <v>DEDDY DARMAWAN</v>
          </cell>
        </row>
        <row r="890">
          <cell r="B890" t="str">
            <v>F1B110022</v>
          </cell>
          <cell r="C890" t="str">
            <v>M AQIDATUL HABIBI</v>
          </cell>
        </row>
        <row r="891">
          <cell r="B891" t="str">
            <v>F1B110023</v>
          </cell>
          <cell r="C891" t="str">
            <v>YAYUK CAHAYA NINGSARI</v>
          </cell>
        </row>
        <row r="892">
          <cell r="B892" t="str">
            <v>F1B110024</v>
          </cell>
          <cell r="C892" t="str">
            <v>NANANG KOSIM</v>
          </cell>
        </row>
        <row r="893">
          <cell r="B893" t="str">
            <v>F1B110025</v>
          </cell>
          <cell r="C893" t="str">
            <v>M BAKTI ADHIGUNA</v>
          </cell>
        </row>
        <row r="894">
          <cell r="B894" t="str">
            <v>F1B110026</v>
          </cell>
          <cell r="C894" t="str">
            <v>ANA TRY NURSEPTIANA</v>
          </cell>
        </row>
        <row r="895">
          <cell r="B895" t="str">
            <v>F1B110027</v>
          </cell>
          <cell r="C895" t="str">
            <v>AJANG MANDARIZA</v>
          </cell>
        </row>
        <row r="896">
          <cell r="B896" t="str">
            <v>F1B110028</v>
          </cell>
          <cell r="C896" t="str">
            <v>ERWIN PRATAMA HADI</v>
          </cell>
        </row>
        <row r="897">
          <cell r="B897" t="str">
            <v>F1B110029</v>
          </cell>
          <cell r="C897" t="str">
            <v>FURQANURRAHMAN</v>
          </cell>
        </row>
        <row r="898">
          <cell r="B898" t="str">
            <v>F1B110030</v>
          </cell>
          <cell r="C898" t="str">
            <v>HAERUL UMAM</v>
          </cell>
        </row>
        <row r="899">
          <cell r="B899" t="str">
            <v>F1B110031</v>
          </cell>
          <cell r="C899" t="str">
            <v>ANDRIAN YUDHESHA</v>
          </cell>
        </row>
        <row r="900">
          <cell r="B900" t="str">
            <v>F1B110032</v>
          </cell>
          <cell r="C900" t="str">
            <v>GITA PRIMA PUTRA</v>
          </cell>
        </row>
        <row r="901">
          <cell r="B901" t="str">
            <v>F1B110033</v>
          </cell>
          <cell r="C901" t="str">
            <v>LALU MAYENDRA ISKANDAR</v>
          </cell>
        </row>
        <row r="902">
          <cell r="B902" t="str">
            <v>F1B110034</v>
          </cell>
          <cell r="C902" t="str">
            <v>RADIMAS DHAWNIEL P</v>
          </cell>
        </row>
        <row r="903">
          <cell r="B903" t="str">
            <v>F1B110035</v>
          </cell>
          <cell r="C903" t="str">
            <v>RENDY DWI PARMANA</v>
          </cell>
        </row>
        <row r="904">
          <cell r="B904" t="str">
            <v>F1B110036</v>
          </cell>
          <cell r="C904" t="str">
            <v>M AZMI NOPIANDI</v>
          </cell>
        </row>
        <row r="905">
          <cell r="B905" t="str">
            <v>F1B110037</v>
          </cell>
          <cell r="C905" t="str">
            <v>MOH AMIN</v>
          </cell>
        </row>
        <row r="906">
          <cell r="B906" t="str">
            <v>F1B110038</v>
          </cell>
          <cell r="C906" t="str">
            <v>EVA SUSANTI</v>
          </cell>
        </row>
        <row r="907">
          <cell r="B907" t="str">
            <v>F1B110039</v>
          </cell>
          <cell r="C907" t="str">
            <v>M FAHRI RAHMAN</v>
          </cell>
        </row>
        <row r="908">
          <cell r="B908" t="str">
            <v>F1B110040</v>
          </cell>
          <cell r="C908" t="str">
            <v>HUSNUL HARIFANDI</v>
          </cell>
        </row>
        <row r="909">
          <cell r="B909" t="str">
            <v>F1B110041</v>
          </cell>
          <cell r="C909" t="str">
            <v>ADI SAPUTRA</v>
          </cell>
        </row>
        <row r="910">
          <cell r="B910" t="str">
            <v>F1B110042</v>
          </cell>
          <cell r="C910" t="str">
            <v>L ADE WIRAWAN S</v>
          </cell>
        </row>
        <row r="911">
          <cell r="B911" t="str">
            <v>F1B110043</v>
          </cell>
          <cell r="C911" t="str">
            <v>ADITYA DIAS DWI C</v>
          </cell>
        </row>
        <row r="912">
          <cell r="B912" t="str">
            <v>F1B110044</v>
          </cell>
          <cell r="C912" t="str">
            <v>ASMIWATI</v>
          </cell>
        </row>
        <row r="913">
          <cell r="B913" t="str">
            <v>F1B110045</v>
          </cell>
          <cell r="C913" t="str">
            <v>HANDRAYANI</v>
          </cell>
        </row>
        <row r="914">
          <cell r="B914" t="str">
            <v>F1B110046</v>
          </cell>
          <cell r="C914" t="str">
            <v>ALI MUSTOFA</v>
          </cell>
        </row>
        <row r="915">
          <cell r="B915" t="str">
            <v>F1B110047</v>
          </cell>
          <cell r="C915" t="str">
            <v>ERWIN NUDDIN</v>
          </cell>
        </row>
        <row r="916">
          <cell r="B916" t="str">
            <v>F1B110048</v>
          </cell>
          <cell r="C916" t="str">
            <v>RAHMAH ILYARISMA</v>
          </cell>
        </row>
        <row r="917">
          <cell r="B917" t="str">
            <v>F1B110049</v>
          </cell>
          <cell r="C917" t="str">
            <v>I WAYAN TUNAS W</v>
          </cell>
        </row>
        <row r="918">
          <cell r="B918" t="str">
            <v>F1B110050</v>
          </cell>
          <cell r="C918" t="str">
            <v>KHAIRUL UYUN</v>
          </cell>
        </row>
        <row r="919">
          <cell r="B919" t="str">
            <v>F1B110051</v>
          </cell>
          <cell r="C919" t="str">
            <v>MARZUKI RAHMAN</v>
          </cell>
        </row>
        <row r="920">
          <cell r="B920" t="str">
            <v>F1B110052</v>
          </cell>
          <cell r="C920" t="str">
            <v>ADE ZAKARIA</v>
          </cell>
        </row>
        <row r="921">
          <cell r="B921" t="str">
            <v>F1B110053</v>
          </cell>
          <cell r="C921" t="str">
            <v>SADDAM KADIR RANGGO</v>
          </cell>
        </row>
        <row r="922">
          <cell r="B922" t="str">
            <v>F1B110054</v>
          </cell>
          <cell r="C922" t="str">
            <v>DENY NURRIDHO</v>
          </cell>
        </row>
        <row r="923">
          <cell r="B923" t="str">
            <v>F1B110055</v>
          </cell>
          <cell r="C923" t="str">
            <v>HELNI SEPTA UTANI</v>
          </cell>
        </row>
        <row r="924">
          <cell r="B924" t="str">
            <v>F1B110056</v>
          </cell>
          <cell r="C924" t="str">
            <v>GALANG SAPUTRA</v>
          </cell>
        </row>
        <row r="925">
          <cell r="B925" t="str">
            <v>F1B110057</v>
          </cell>
          <cell r="C925" t="str">
            <v>YULIA PRADEWI</v>
          </cell>
        </row>
        <row r="926">
          <cell r="B926" t="str">
            <v>F1B110058</v>
          </cell>
          <cell r="C926" t="str">
            <v>DICKI BALIAN SAPUTRA</v>
          </cell>
        </row>
        <row r="927">
          <cell r="B927" t="str">
            <v>F1B110059</v>
          </cell>
          <cell r="C927" t="str">
            <v>WINARDI CAHAYA PUTRA</v>
          </cell>
        </row>
        <row r="928">
          <cell r="B928" t="str">
            <v>F1B110060</v>
          </cell>
          <cell r="C928" t="str">
            <v>M FATHUL AZIZ</v>
          </cell>
        </row>
        <row r="929">
          <cell r="B929" t="str">
            <v>F1B110061</v>
          </cell>
          <cell r="C929" t="str">
            <v>JAFAR NUMAERY</v>
          </cell>
        </row>
        <row r="930">
          <cell r="B930" t="str">
            <v>F1B110062</v>
          </cell>
          <cell r="C930" t="str">
            <v>SINGGIH RAMADHONI</v>
          </cell>
        </row>
        <row r="931">
          <cell r="B931" t="str">
            <v>F1B110063</v>
          </cell>
          <cell r="C931" t="str">
            <v>DANANG M ARIEF S P</v>
          </cell>
        </row>
        <row r="932">
          <cell r="B932" t="str">
            <v>F1B110064</v>
          </cell>
          <cell r="C932" t="str">
            <v>DIMAN GUSRIANSYA</v>
          </cell>
        </row>
        <row r="933">
          <cell r="B933" t="str">
            <v>F1B110065</v>
          </cell>
          <cell r="C933" t="str">
            <v>CAHYA NUGRAHA</v>
          </cell>
        </row>
        <row r="934">
          <cell r="B934" t="str">
            <v>F1B110066</v>
          </cell>
          <cell r="C934" t="str">
            <v>MUHAMMAD MAJEDI</v>
          </cell>
        </row>
        <row r="935">
          <cell r="B935" t="str">
            <v>F1B110067</v>
          </cell>
          <cell r="C935" t="str">
            <v>MUHAMMAD AZHARI</v>
          </cell>
        </row>
        <row r="936">
          <cell r="B936" t="str">
            <v>F1B110068</v>
          </cell>
          <cell r="C936" t="str">
            <v>SUPARLAN ARDYANSYAH</v>
          </cell>
        </row>
        <row r="937">
          <cell r="B937" t="str">
            <v>F1B110069</v>
          </cell>
          <cell r="C937" t="str">
            <v>SOHIBUL IHSAN</v>
          </cell>
        </row>
        <row r="938">
          <cell r="B938" t="str">
            <v>F1B110070</v>
          </cell>
          <cell r="C938" t="str">
            <v>BASRI RAHMAN</v>
          </cell>
        </row>
        <row r="939">
          <cell r="B939" t="str">
            <v>F1B110071</v>
          </cell>
          <cell r="C939" t="str">
            <v>TRENDY NIAGAWAN</v>
          </cell>
        </row>
        <row r="940">
          <cell r="B940" t="str">
            <v>F1B110072</v>
          </cell>
          <cell r="C940" t="str">
            <v>MOHAMAD ARIFIN</v>
          </cell>
        </row>
        <row r="941">
          <cell r="B941" t="str">
            <v>F1B110073</v>
          </cell>
          <cell r="C941" t="str">
            <v>MUHAMAD JOHAN K</v>
          </cell>
        </row>
        <row r="942">
          <cell r="B942" t="str">
            <v>F1B110074</v>
          </cell>
          <cell r="C942" t="str">
            <v>SAFARDI</v>
          </cell>
        </row>
        <row r="943">
          <cell r="B943" t="str">
            <v>F1B110075</v>
          </cell>
          <cell r="C943" t="str">
            <v>NOVI HADIYANI</v>
          </cell>
        </row>
        <row r="944">
          <cell r="B944" t="str">
            <v>F1B110076</v>
          </cell>
          <cell r="C944" t="str">
            <v>LALU ARDYPATI</v>
          </cell>
        </row>
        <row r="945">
          <cell r="B945" t="str">
            <v>F1B110077</v>
          </cell>
          <cell r="C945" t="str">
            <v>KHAIRUL ANAM</v>
          </cell>
        </row>
        <row r="946">
          <cell r="B946" t="str">
            <v>F1B110078</v>
          </cell>
          <cell r="C946" t="str">
            <v>SUPRIADI</v>
          </cell>
        </row>
        <row r="947">
          <cell r="B947" t="str">
            <v>F1B110079</v>
          </cell>
          <cell r="C947" t="str">
            <v>IKHWAN YUSUF</v>
          </cell>
        </row>
        <row r="948">
          <cell r="B948" t="str">
            <v>F1B110080</v>
          </cell>
          <cell r="C948" t="str">
            <v>YUSUF WIJAYA UTAMA</v>
          </cell>
        </row>
        <row r="949">
          <cell r="B949" t="str">
            <v>F1B110081</v>
          </cell>
          <cell r="C949" t="str">
            <v>HAMZALI</v>
          </cell>
        </row>
        <row r="950">
          <cell r="B950" t="str">
            <v>F1B110082</v>
          </cell>
          <cell r="C950" t="str">
            <v>ABDUL KADIR</v>
          </cell>
        </row>
        <row r="951">
          <cell r="B951" t="str">
            <v>F1B110083</v>
          </cell>
          <cell r="C951" t="str">
            <v>ABDUL AZIZ</v>
          </cell>
        </row>
        <row r="952">
          <cell r="B952" t="str">
            <v>F1B110084</v>
          </cell>
          <cell r="C952" t="str">
            <v>DARA AYU SASONGKO</v>
          </cell>
        </row>
        <row r="953">
          <cell r="B953" t="str">
            <v>F1B110085</v>
          </cell>
          <cell r="C953" t="str">
            <v>ALFEDY SUDARSA</v>
          </cell>
        </row>
        <row r="954">
          <cell r="B954" t="str">
            <v>F1B011001</v>
          </cell>
          <cell r="C954" t="str">
            <v>ACHMAD KHARIS P</v>
          </cell>
        </row>
        <row r="955">
          <cell r="B955" t="str">
            <v>F1B011002</v>
          </cell>
          <cell r="C955" t="str">
            <v>AGUNG HENDRAWAN</v>
          </cell>
        </row>
        <row r="956">
          <cell r="B956" t="str">
            <v>F1B011003</v>
          </cell>
          <cell r="C956" t="str">
            <v>AHMAD FARID WAJDI</v>
          </cell>
        </row>
        <row r="957">
          <cell r="B957" t="str">
            <v>F1B011004</v>
          </cell>
          <cell r="C957" t="str">
            <v>AHMAD MUHIBBIN</v>
          </cell>
        </row>
        <row r="958">
          <cell r="B958" t="str">
            <v>F1B011005</v>
          </cell>
          <cell r="C958" t="str">
            <v>AHMAD TANTONI</v>
          </cell>
        </row>
        <row r="959">
          <cell r="B959" t="str">
            <v>F1B011006</v>
          </cell>
          <cell r="C959" t="str">
            <v>AHMAD TARMIZI TAHIR</v>
          </cell>
        </row>
        <row r="960">
          <cell r="B960" t="str">
            <v>F1B011007</v>
          </cell>
          <cell r="C960" t="str">
            <v>AIMAN IHSANUL AKBAR</v>
          </cell>
        </row>
        <row r="961">
          <cell r="B961" t="str">
            <v>F1B011008</v>
          </cell>
          <cell r="C961" t="str">
            <v>ALHASIBUNUR</v>
          </cell>
        </row>
        <row r="962">
          <cell r="B962" t="str">
            <v>F1B011009</v>
          </cell>
          <cell r="C962" t="str">
            <v>ALMUROZY MURSIDAN</v>
          </cell>
        </row>
        <row r="963">
          <cell r="B963" t="str">
            <v>F1B011010</v>
          </cell>
          <cell r="C963" t="str">
            <v>ANDRI PURYOTO</v>
          </cell>
        </row>
        <row r="964">
          <cell r="B964" t="str">
            <v>F1B011011</v>
          </cell>
          <cell r="C964" t="str">
            <v>APRIADI</v>
          </cell>
        </row>
        <row r="965">
          <cell r="B965" t="str">
            <v>F1B011012</v>
          </cell>
          <cell r="C965" t="str">
            <v>ARI RAHMI HERMAWATI</v>
          </cell>
        </row>
        <row r="966">
          <cell r="B966" t="str">
            <v>F1B011013</v>
          </cell>
          <cell r="C966" t="str">
            <v>ARIEL FIRMANSYAH</v>
          </cell>
        </row>
        <row r="967">
          <cell r="B967" t="str">
            <v>F1B011014</v>
          </cell>
          <cell r="C967" t="str">
            <v>ARYADI PUTRA</v>
          </cell>
        </row>
        <row r="968">
          <cell r="B968" t="str">
            <v>F1B011015</v>
          </cell>
          <cell r="C968" t="str">
            <v>BAIQ WIDYA AYU MP</v>
          </cell>
        </row>
        <row r="969">
          <cell r="B969" t="str">
            <v>F1B011016</v>
          </cell>
          <cell r="C969" t="str">
            <v>BRIAN ARNANDA RAZAK</v>
          </cell>
        </row>
        <row r="970">
          <cell r="B970" t="str">
            <v>F1B011017</v>
          </cell>
          <cell r="C970" t="str">
            <v>DARMAWAN</v>
          </cell>
        </row>
        <row r="971">
          <cell r="B971" t="str">
            <v>F1B011018</v>
          </cell>
          <cell r="C971" t="str">
            <v>DEWA PUTU SATRIA W</v>
          </cell>
        </row>
        <row r="972">
          <cell r="B972" t="str">
            <v>F1B011019</v>
          </cell>
          <cell r="C972" t="str">
            <v>DEWI RATNA JUITA</v>
          </cell>
        </row>
        <row r="973">
          <cell r="B973" t="str">
            <v>F1B011020</v>
          </cell>
          <cell r="C973" t="str">
            <v>DHIAS CAHYADI F.</v>
          </cell>
        </row>
        <row r="974">
          <cell r="B974" t="str">
            <v>F1B011022</v>
          </cell>
          <cell r="C974" t="str">
            <v>EKA IMANSYAH</v>
          </cell>
        </row>
        <row r="975">
          <cell r="B975" t="str">
            <v>F1B011023</v>
          </cell>
          <cell r="C975" t="str">
            <v>EKO EFRI WARTANTO</v>
          </cell>
        </row>
        <row r="976">
          <cell r="B976" t="str">
            <v>F1B011025</v>
          </cell>
          <cell r="C976" t="str">
            <v>EVAN PAWAKA UTAMA</v>
          </cell>
        </row>
        <row r="977">
          <cell r="B977" t="str">
            <v>F1B011026</v>
          </cell>
          <cell r="C977" t="str">
            <v>FINI TRIANI</v>
          </cell>
        </row>
        <row r="978">
          <cell r="B978" t="str">
            <v>F1B011027</v>
          </cell>
          <cell r="C978" t="str">
            <v>FRANS JORDAN K W</v>
          </cell>
        </row>
        <row r="979">
          <cell r="B979" t="str">
            <v>F1B011028</v>
          </cell>
          <cell r="C979" t="str">
            <v>GDE WETAN PRAGENA A.</v>
          </cell>
        </row>
        <row r="980">
          <cell r="B980" t="str">
            <v>F1B011030</v>
          </cell>
          <cell r="C980" t="str">
            <v>HADI KESWANTO</v>
          </cell>
        </row>
        <row r="981">
          <cell r="B981" t="str">
            <v>F1B011031</v>
          </cell>
          <cell r="C981" t="str">
            <v>HAIDI HIDAYAT</v>
          </cell>
        </row>
        <row r="982">
          <cell r="B982" t="str">
            <v>F1B011032</v>
          </cell>
          <cell r="C982" t="str">
            <v>HERI HIDAYAT</v>
          </cell>
        </row>
        <row r="983">
          <cell r="B983" t="str">
            <v>F1B011033</v>
          </cell>
          <cell r="C983" t="str">
            <v>I GEDE FERRYAWAN</v>
          </cell>
        </row>
        <row r="984">
          <cell r="B984" t="str">
            <v>F1B011034</v>
          </cell>
          <cell r="C984" t="str">
            <v>I GUSTI AYU KUSDIAH</v>
          </cell>
        </row>
        <row r="985">
          <cell r="B985" t="str">
            <v>F1B011035</v>
          </cell>
          <cell r="C985" t="str">
            <v>I GEDE SUBAGIA ARTHA</v>
          </cell>
        </row>
        <row r="986">
          <cell r="B986" t="str">
            <v>F1B011036</v>
          </cell>
          <cell r="C986" t="str">
            <v>I GUSTI AYU KUSDIAH GEMELIARANA</v>
          </cell>
        </row>
        <row r="987">
          <cell r="B987" t="str">
            <v>F1B011037</v>
          </cell>
          <cell r="C987" t="str">
            <v>I MADE ARY SWANTIKA</v>
          </cell>
        </row>
        <row r="988">
          <cell r="B988" t="str">
            <v>F1B011038</v>
          </cell>
          <cell r="C988" t="str">
            <v>I MADE DWIPAYANA</v>
          </cell>
        </row>
        <row r="989">
          <cell r="B989" t="str">
            <v>F1B011039</v>
          </cell>
          <cell r="C989" t="str">
            <v>I MD SANDHI ARTHA W.</v>
          </cell>
        </row>
        <row r="990">
          <cell r="B990" t="str">
            <v>F1B011040</v>
          </cell>
          <cell r="C990" t="str">
            <v>I NYOMAN DIDIK PRAMANA</v>
          </cell>
        </row>
        <row r="991">
          <cell r="B991" t="str">
            <v>F1B011041</v>
          </cell>
          <cell r="C991" t="str">
            <v>I WAYAN ARYA PUTRA K</v>
          </cell>
        </row>
        <row r="992">
          <cell r="B992" t="str">
            <v>F1B011042</v>
          </cell>
          <cell r="C992" t="str">
            <v>I WAYAN SUARYANA PUT</v>
          </cell>
        </row>
        <row r="993">
          <cell r="B993" t="str">
            <v>F1B011043</v>
          </cell>
          <cell r="C993" t="str">
            <v>IDA BGS PT EKA PAKSI</v>
          </cell>
        </row>
        <row r="994">
          <cell r="B994" t="str">
            <v>F1B011044</v>
          </cell>
          <cell r="C994" t="str">
            <v>IQRA WIRYADINATA</v>
          </cell>
        </row>
        <row r="995">
          <cell r="B995" t="str">
            <v>F1B011045</v>
          </cell>
          <cell r="C995" t="str">
            <v>JIHADUN</v>
          </cell>
        </row>
        <row r="996">
          <cell r="B996" t="str">
            <v>F1B011046</v>
          </cell>
          <cell r="C996" t="str">
            <v>KADEK DWI DIANI S.P.</v>
          </cell>
        </row>
        <row r="997">
          <cell r="B997" t="str">
            <v>F1B011047</v>
          </cell>
          <cell r="C997" t="str">
            <v>KETUT WAGA PURNAMA P</v>
          </cell>
        </row>
        <row r="998">
          <cell r="B998" t="str">
            <v>F1B011048</v>
          </cell>
          <cell r="C998" t="str">
            <v>L WAHYU IMAN PRAJAYA</v>
          </cell>
        </row>
        <row r="999">
          <cell r="B999" t="str">
            <v>F1B011049</v>
          </cell>
          <cell r="C999" t="str">
            <v>LALU ISMAIL BOHARI</v>
          </cell>
        </row>
        <row r="1000">
          <cell r="B1000" t="str">
            <v>F1B011050</v>
          </cell>
          <cell r="C1000" t="str">
            <v>LALU NAUVAN K Y</v>
          </cell>
        </row>
        <row r="1001">
          <cell r="B1001" t="str">
            <v>F1B011051</v>
          </cell>
          <cell r="C1001" t="str">
            <v>LALU WAHYU DEDY A</v>
          </cell>
        </row>
        <row r="1002">
          <cell r="B1002" t="str">
            <v>F1B011052</v>
          </cell>
          <cell r="C1002" t="str">
            <v>M. MUSFARIAWAN A.</v>
          </cell>
        </row>
        <row r="1003">
          <cell r="B1003" t="str">
            <v>F1B011053</v>
          </cell>
          <cell r="C1003" t="str">
            <v>M. RASYIDATUL AFKARI</v>
          </cell>
        </row>
        <row r="1004">
          <cell r="B1004" t="str">
            <v>F1B011054</v>
          </cell>
          <cell r="C1004" t="str">
            <v>MARIA DESI NATALIA W</v>
          </cell>
        </row>
        <row r="1005">
          <cell r="B1005" t="str">
            <v>F1B011055</v>
          </cell>
          <cell r="C1005" t="str">
            <v>MASYITAH AULIA</v>
          </cell>
        </row>
        <row r="1006">
          <cell r="B1006" t="str">
            <v>F1B011056</v>
          </cell>
          <cell r="C1006" t="str">
            <v>MELINA</v>
          </cell>
        </row>
        <row r="1007">
          <cell r="B1007" t="str">
            <v>F1B011057</v>
          </cell>
          <cell r="C1007" t="str">
            <v>MOH. NUGRAHA KUSUMA</v>
          </cell>
        </row>
        <row r="1008">
          <cell r="B1008" t="str">
            <v>F1B011058</v>
          </cell>
          <cell r="C1008" t="str">
            <v>MOKH.ADITYA EKA S</v>
          </cell>
        </row>
        <row r="1009">
          <cell r="B1009" t="str">
            <v>F1B011059</v>
          </cell>
          <cell r="C1009" t="str">
            <v>MUHAMAD RAY ANDIKO</v>
          </cell>
        </row>
        <row r="1010">
          <cell r="B1010" t="str">
            <v>F1B011061</v>
          </cell>
          <cell r="C1010" t="str">
            <v>MUHAMMAD EDWIN I</v>
          </cell>
        </row>
        <row r="1011">
          <cell r="B1011" t="str">
            <v>F1B011062</v>
          </cell>
          <cell r="C1011" t="str">
            <v>MUHAMMAD MARENDRA R</v>
          </cell>
        </row>
        <row r="1012">
          <cell r="B1012" t="str">
            <v>F1B011063</v>
          </cell>
          <cell r="C1012" t="str">
            <v>MUHAMMAD NAIRONUL H.</v>
          </cell>
        </row>
        <row r="1013">
          <cell r="B1013" t="str">
            <v>F1B011064</v>
          </cell>
          <cell r="C1013" t="str">
            <v>MULIADI</v>
          </cell>
        </row>
        <row r="1014">
          <cell r="B1014" t="str">
            <v>F1B011066</v>
          </cell>
          <cell r="C1014" t="str">
            <v>NOVIANTI KUSUMA W.</v>
          </cell>
        </row>
        <row r="1015">
          <cell r="B1015" t="str">
            <v>F1B011067</v>
          </cell>
          <cell r="C1015" t="str">
            <v>NOVITA KHASANA PUTRI</v>
          </cell>
        </row>
        <row r="1016">
          <cell r="B1016" t="str">
            <v>F1B011068</v>
          </cell>
          <cell r="C1016" t="str">
            <v>NURLAILY AGUSTIARINI</v>
          </cell>
        </row>
        <row r="1017">
          <cell r="B1017" t="str">
            <v>F1B011069</v>
          </cell>
          <cell r="C1017" t="str">
            <v>QANUR THARIQ</v>
          </cell>
        </row>
        <row r="1018">
          <cell r="B1018" t="str">
            <v>F1B011070</v>
          </cell>
          <cell r="C1018" t="str">
            <v>RANI RAHMAWATI SYAFRIN</v>
          </cell>
        </row>
        <row r="1019">
          <cell r="B1019" t="str">
            <v>F1B011071</v>
          </cell>
          <cell r="C1019" t="str">
            <v>RENYTA MONICA L.</v>
          </cell>
        </row>
        <row r="1020">
          <cell r="B1020" t="str">
            <v>F1B011072</v>
          </cell>
          <cell r="C1020" t="str">
            <v>RESTU NOPIANDI I</v>
          </cell>
        </row>
        <row r="1021">
          <cell r="B1021" t="str">
            <v>F1B011074</v>
          </cell>
          <cell r="C1021" t="str">
            <v>ROSMAENI AGUSTINA</v>
          </cell>
        </row>
        <row r="1022">
          <cell r="B1022" t="str">
            <v>F1B011075</v>
          </cell>
          <cell r="C1022" t="str">
            <v>ROSMALITA ARINI</v>
          </cell>
        </row>
        <row r="1023">
          <cell r="B1023" t="str">
            <v>F1B011076</v>
          </cell>
          <cell r="C1023" t="str">
            <v>ROZAN FAHRIADY</v>
          </cell>
        </row>
        <row r="1024">
          <cell r="B1024" t="str">
            <v>F1B011077</v>
          </cell>
          <cell r="C1024" t="str">
            <v>SARAH</v>
          </cell>
        </row>
        <row r="1025">
          <cell r="B1025" t="str">
            <v>F1B011078</v>
          </cell>
          <cell r="C1025" t="str">
            <v>SAYEKTI WORO KUSRINI</v>
          </cell>
        </row>
        <row r="1026">
          <cell r="B1026" t="str">
            <v>F1B011079</v>
          </cell>
          <cell r="C1026" t="str">
            <v>SIRAJUDDIN IDRIS</v>
          </cell>
        </row>
        <row r="1027">
          <cell r="B1027" t="str">
            <v>F1B011080</v>
          </cell>
          <cell r="C1027" t="str">
            <v>SITI NURUL FATIHATUN</v>
          </cell>
        </row>
        <row r="1028">
          <cell r="B1028" t="str">
            <v>F1B011081</v>
          </cell>
          <cell r="C1028" t="str">
            <v>SOFIYAN WAHYUDI</v>
          </cell>
        </row>
        <row r="1029">
          <cell r="B1029" t="str">
            <v>F1B011084</v>
          </cell>
          <cell r="C1029" t="str">
            <v>SUSILAWATI RISKIA</v>
          </cell>
        </row>
        <row r="1030">
          <cell r="B1030" t="str">
            <v>F1B011085</v>
          </cell>
          <cell r="C1030" t="str">
            <v>TAJUDDIN</v>
          </cell>
        </row>
        <row r="1031">
          <cell r="B1031" t="str">
            <v>F1B011086</v>
          </cell>
          <cell r="C1031" t="str">
            <v>TAUFIK AKBAR NURI</v>
          </cell>
        </row>
        <row r="1032">
          <cell r="B1032" t="str">
            <v>F1B011087</v>
          </cell>
          <cell r="C1032" t="str">
            <v>TIRMIZI YASIR ROZAK</v>
          </cell>
        </row>
        <row r="1033">
          <cell r="B1033" t="str">
            <v>F1B011088</v>
          </cell>
          <cell r="C1033" t="str">
            <v>WAESAL KARNI</v>
          </cell>
        </row>
        <row r="1034">
          <cell r="B1034" t="str">
            <v>F1B011089</v>
          </cell>
          <cell r="C1034" t="str">
            <v>WALID HAYAZA</v>
          </cell>
        </row>
        <row r="1035">
          <cell r="B1035" t="str">
            <v>F1B011090</v>
          </cell>
          <cell r="C1035" t="str">
            <v>WAYAN SUGIANTARA</v>
          </cell>
        </row>
        <row r="1036">
          <cell r="B1036" t="str">
            <v>F1B011091</v>
          </cell>
          <cell r="C1036" t="str">
            <v>WIRATAMA IMAN RAMDHANI</v>
          </cell>
        </row>
        <row r="1037">
          <cell r="B1037" t="str">
            <v>F1B011092</v>
          </cell>
          <cell r="C1037" t="str">
            <v>YAKUB MARDIANTO</v>
          </cell>
        </row>
        <row r="1038">
          <cell r="B1038" t="str">
            <v>F1B011093</v>
          </cell>
          <cell r="C1038" t="str">
            <v>YULI ASTUTI H</v>
          </cell>
        </row>
        <row r="1039">
          <cell r="B1039" t="str">
            <v>F1B011095</v>
          </cell>
          <cell r="C1039" t="str">
            <v>ZAHRAWANDI</v>
          </cell>
        </row>
        <row r="1040">
          <cell r="B1040" t="str">
            <v>F1B011096</v>
          </cell>
          <cell r="C1040" t="str">
            <v>ZAMHARIRATIB</v>
          </cell>
        </row>
        <row r="1041">
          <cell r="B1041" t="str">
            <v>F1B011097</v>
          </cell>
          <cell r="C1041" t="str">
            <v>ZAYYAN ATSIGAH</v>
          </cell>
        </row>
        <row r="1042">
          <cell r="B1042" t="str">
            <v>F1B211021</v>
          </cell>
          <cell r="C1042" t="str">
            <v>EDWIN SALEH</v>
          </cell>
        </row>
        <row r="1043">
          <cell r="B1043" t="str">
            <v>F1B211024</v>
          </cell>
          <cell r="C1043" t="str">
            <v>ESKAYANTI USI AWALIA</v>
          </cell>
        </row>
        <row r="1044">
          <cell r="B1044" t="str">
            <v>F1B211029</v>
          </cell>
          <cell r="C1044" t="str">
            <v>GESSY ANGGRAENI</v>
          </cell>
        </row>
        <row r="1045">
          <cell r="B1045" t="str">
            <v>F1B211060</v>
          </cell>
          <cell r="C1045" t="str">
            <v>MUHAMMAD BILAL BIN A</v>
          </cell>
        </row>
        <row r="1046">
          <cell r="B1046" t="str">
            <v>F1B211065</v>
          </cell>
          <cell r="C1046" t="str">
            <v>NISWATUN HASANAH</v>
          </cell>
        </row>
        <row r="1047">
          <cell r="B1047" t="str">
            <v>F1B211073</v>
          </cell>
          <cell r="C1047" t="str">
            <v>REZKY GALLANT CHARIS</v>
          </cell>
        </row>
        <row r="1048">
          <cell r="B1048" t="str">
            <v>F1B211082</v>
          </cell>
          <cell r="C1048" t="str">
            <v>YULI HARTINI</v>
          </cell>
        </row>
        <row r="1049">
          <cell r="B1049" t="str">
            <v>F1B211083</v>
          </cell>
          <cell r="C1049" t="str">
            <v>SULIATI AINI</v>
          </cell>
        </row>
        <row r="1050">
          <cell r="B1050" t="str">
            <v>F1B211094</v>
          </cell>
          <cell r="C1050" t="str">
            <v>YUSRON AL MISRI</v>
          </cell>
        </row>
        <row r="1051">
          <cell r="B1051" t="str">
            <v>F1B111001</v>
          </cell>
          <cell r="C1051" t="str">
            <v>ADHAR</v>
          </cell>
        </row>
        <row r="1052">
          <cell r="B1052" t="str">
            <v>F1B111002</v>
          </cell>
          <cell r="C1052" t="str">
            <v>AGUS BUDI NURCAHYONO</v>
          </cell>
        </row>
        <row r="1053">
          <cell r="B1053" t="str">
            <v>F1B111003</v>
          </cell>
          <cell r="C1053" t="str">
            <v>AHMAD FURKON</v>
          </cell>
        </row>
        <row r="1054">
          <cell r="B1054" t="str">
            <v>F1B111004</v>
          </cell>
          <cell r="C1054" t="str">
            <v>AHMADI</v>
          </cell>
        </row>
        <row r="1055">
          <cell r="B1055" t="str">
            <v>F1B111005</v>
          </cell>
          <cell r="C1055" t="str">
            <v>AHSANUL WARASATUL S</v>
          </cell>
        </row>
        <row r="1056">
          <cell r="B1056" t="str">
            <v>F1B111006</v>
          </cell>
          <cell r="C1056" t="str">
            <v>ALFAN ADITYA</v>
          </cell>
        </row>
        <row r="1057">
          <cell r="B1057" t="str">
            <v>F1B111007</v>
          </cell>
          <cell r="C1057" t="str">
            <v>ANDIKA NUGRAHA</v>
          </cell>
        </row>
        <row r="1058">
          <cell r="B1058" t="str">
            <v>F1B111008</v>
          </cell>
          <cell r="C1058" t="str">
            <v>ARIF HIDAYATULLAH</v>
          </cell>
        </row>
        <row r="1059">
          <cell r="B1059" t="str">
            <v>F1B111009</v>
          </cell>
          <cell r="C1059" t="str">
            <v>ARIFUBILLAH</v>
          </cell>
        </row>
        <row r="1060">
          <cell r="B1060" t="str">
            <v>F1B111010</v>
          </cell>
          <cell r="C1060" t="str">
            <v>AWALUDDIN</v>
          </cell>
        </row>
        <row r="1061">
          <cell r="B1061" t="str">
            <v>F1B111011</v>
          </cell>
          <cell r="C1061" t="str">
            <v>BAHRUDIN</v>
          </cell>
        </row>
        <row r="1062">
          <cell r="B1062" t="str">
            <v>F1B111012</v>
          </cell>
          <cell r="C1062" t="str">
            <v>BAIQ IFI NAWAL AKIFI</v>
          </cell>
        </row>
        <row r="1063">
          <cell r="B1063" t="str">
            <v>F1B111013</v>
          </cell>
          <cell r="C1063" t="str">
            <v>DEDI DARMAWAN</v>
          </cell>
        </row>
        <row r="1064">
          <cell r="B1064" t="str">
            <v>F1B111014</v>
          </cell>
          <cell r="C1064" t="str">
            <v>DIAN ASGAR</v>
          </cell>
        </row>
        <row r="1065">
          <cell r="B1065" t="str">
            <v>F1B111015</v>
          </cell>
          <cell r="C1065" t="str">
            <v>DWI KURNIAWAN P</v>
          </cell>
        </row>
        <row r="1066">
          <cell r="B1066" t="str">
            <v>F1B111016</v>
          </cell>
          <cell r="C1066" t="str">
            <v>EKA FUJI HASTUTI</v>
          </cell>
        </row>
        <row r="1067">
          <cell r="B1067" t="str">
            <v>F1B111017</v>
          </cell>
          <cell r="C1067" t="str">
            <v>ERINA NURSHOLIHATUN</v>
          </cell>
        </row>
        <row r="1068">
          <cell r="B1068" t="str">
            <v>F1B111018</v>
          </cell>
          <cell r="C1068" t="str">
            <v>FAHRURROZI</v>
          </cell>
        </row>
        <row r="1069">
          <cell r="B1069" t="str">
            <v>F1B111019</v>
          </cell>
          <cell r="C1069" t="str">
            <v>FATHURRAHMAN</v>
          </cell>
        </row>
        <row r="1070">
          <cell r="B1070" t="str">
            <v>F1B111020</v>
          </cell>
          <cell r="C1070" t="str">
            <v>GHALIB MANSUR THALIB</v>
          </cell>
        </row>
        <row r="1071">
          <cell r="B1071" t="str">
            <v>F1B111021</v>
          </cell>
          <cell r="C1071" t="str">
            <v>HAERURROZI</v>
          </cell>
        </row>
        <row r="1072">
          <cell r="B1072" t="str">
            <v>F1B111022</v>
          </cell>
          <cell r="C1072" t="str">
            <v>HAMDAHURRAHMAN</v>
          </cell>
        </row>
        <row r="1073">
          <cell r="B1073" t="str">
            <v>F1B111023</v>
          </cell>
          <cell r="C1073" t="str">
            <v>HERUNA SAPUTRA</v>
          </cell>
        </row>
        <row r="1074">
          <cell r="B1074" t="str">
            <v>F1B111024</v>
          </cell>
          <cell r="C1074" t="str">
            <v>HULAIPI</v>
          </cell>
        </row>
        <row r="1075">
          <cell r="B1075" t="str">
            <v>F1B111025</v>
          </cell>
          <cell r="C1075" t="str">
            <v>HUSNUL KAHPI</v>
          </cell>
        </row>
        <row r="1076">
          <cell r="B1076" t="str">
            <v>F1B111026</v>
          </cell>
          <cell r="C1076" t="str">
            <v>I KETUT ASTANA</v>
          </cell>
        </row>
        <row r="1077">
          <cell r="B1077" t="str">
            <v>F1B111027</v>
          </cell>
          <cell r="C1077" t="str">
            <v>I MADE SULASTRA</v>
          </cell>
        </row>
        <row r="1078">
          <cell r="B1078" t="str">
            <v>F1B111028</v>
          </cell>
          <cell r="C1078" t="str">
            <v>IDRA BARADHA HADI S</v>
          </cell>
        </row>
        <row r="1079">
          <cell r="B1079" t="str">
            <v>F1B111029</v>
          </cell>
          <cell r="C1079" t="str">
            <v>IKA RATNA CAROLIA</v>
          </cell>
        </row>
        <row r="1080">
          <cell r="B1080" t="str">
            <v>F1B111030</v>
          </cell>
          <cell r="C1080" t="str">
            <v>ISLAHUDIN</v>
          </cell>
        </row>
        <row r="1081">
          <cell r="B1081" t="str">
            <v>F1B111031</v>
          </cell>
          <cell r="C1081" t="str">
            <v>ITA ISNAWATI</v>
          </cell>
        </row>
        <row r="1082">
          <cell r="B1082" t="str">
            <v>F1B111032</v>
          </cell>
          <cell r="C1082" t="str">
            <v>JUMADI</v>
          </cell>
        </row>
        <row r="1083">
          <cell r="B1083" t="str">
            <v>F1B111033</v>
          </cell>
          <cell r="C1083" t="str">
            <v>JUMAIT</v>
          </cell>
        </row>
        <row r="1084">
          <cell r="B1084" t="str">
            <v>F1B111034</v>
          </cell>
          <cell r="C1084" t="str">
            <v>JUSMAN ALFIAN SOFIAN</v>
          </cell>
        </row>
        <row r="1085">
          <cell r="B1085" t="str">
            <v>F1B111035</v>
          </cell>
          <cell r="C1085" t="str">
            <v>KHAIRUL NIZAM</v>
          </cell>
        </row>
        <row r="1086">
          <cell r="B1086" t="str">
            <v>F1B111036</v>
          </cell>
          <cell r="C1086" t="str">
            <v>LALU ANJA SUKMANA</v>
          </cell>
        </row>
        <row r="1087">
          <cell r="B1087" t="str">
            <v>F1B111037</v>
          </cell>
          <cell r="C1087" t="str">
            <v>LALU DWI OKTANA S</v>
          </cell>
        </row>
        <row r="1088">
          <cell r="B1088" t="str">
            <v>F1B111038</v>
          </cell>
          <cell r="C1088" t="str">
            <v>LALU ZULKARMAN</v>
          </cell>
        </row>
        <row r="1089">
          <cell r="B1089" t="str">
            <v>F1B111039</v>
          </cell>
          <cell r="C1089" t="str">
            <v>LINA USMIATI</v>
          </cell>
        </row>
        <row r="1090">
          <cell r="B1090" t="str">
            <v>F1B111040</v>
          </cell>
          <cell r="C1090" t="str">
            <v>LINDA KOMALASARI</v>
          </cell>
        </row>
        <row r="1091">
          <cell r="B1091" t="str">
            <v>F1B111041</v>
          </cell>
          <cell r="C1091" t="str">
            <v>M AHSANUL KHALIQ</v>
          </cell>
        </row>
        <row r="1092">
          <cell r="B1092" t="str">
            <v>F1B111042</v>
          </cell>
          <cell r="C1092" t="str">
            <v>M EDI PURNAWAN</v>
          </cell>
        </row>
        <row r="1093">
          <cell r="B1093" t="str">
            <v>F1B111043</v>
          </cell>
          <cell r="C1093" t="str">
            <v>M FEBRIANSYAH FADLI</v>
          </cell>
        </row>
        <row r="1094">
          <cell r="B1094" t="str">
            <v>F1B111044</v>
          </cell>
          <cell r="C1094" t="str">
            <v>M IRWAN RINALDI</v>
          </cell>
        </row>
        <row r="1095">
          <cell r="B1095" t="str">
            <v>F1B111045</v>
          </cell>
          <cell r="C1095" t="str">
            <v>M NURRAHMAN</v>
          </cell>
        </row>
        <row r="1096">
          <cell r="B1096" t="str">
            <v>F1B111046</v>
          </cell>
          <cell r="C1096" t="str">
            <v>M RIFAI</v>
          </cell>
        </row>
        <row r="1097">
          <cell r="B1097" t="str">
            <v>F1B111047</v>
          </cell>
          <cell r="C1097" t="str">
            <v>M SOFYAN HAKIM</v>
          </cell>
        </row>
        <row r="1098">
          <cell r="B1098" t="str">
            <v>F1B111048</v>
          </cell>
          <cell r="C1098" t="str">
            <v>MAHYUDI</v>
          </cell>
        </row>
        <row r="1099">
          <cell r="B1099" t="str">
            <v>F1B111049</v>
          </cell>
          <cell r="C1099" t="str">
            <v>MARWAN</v>
          </cell>
        </row>
        <row r="1100">
          <cell r="B1100" t="str">
            <v>F1B111050</v>
          </cell>
          <cell r="C1100" t="str">
            <v>MASWANDI PUTRA</v>
          </cell>
        </row>
        <row r="1101">
          <cell r="B1101" t="str">
            <v>F1B111051</v>
          </cell>
          <cell r="C1101" t="str">
            <v>MHD MUNAWIR HARIS</v>
          </cell>
        </row>
        <row r="1102">
          <cell r="B1102" t="str">
            <v>F1B111052</v>
          </cell>
          <cell r="C1102" t="str">
            <v>MUHAMAD SYUKRAN</v>
          </cell>
        </row>
        <row r="1103">
          <cell r="B1103" t="str">
            <v>F1B111053</v>
          </cell>
          <cell r="C1103" t="str">
            <v>MUHAMMAD RIFAI</v>
          </cell>
        </row>
        <row r="1104">
          <cell r="B1104" t="str">
            <v>F1B111054</v>
          </cell>
          <cell r="C1104" t="str">
            <v>MUHAMMAD SOFYAN</v>
          </cell>
        </row>
        <row r="1105">
          <cell r="B1105" t="str">
            <v>F1B111055</v>
          </cell>
          <cell r="C1105" t="str">
            <v>MUHAMMAD TORIK</v>
          </cell>
        </row>
        <row r="1106">
          <cell r="B1106" t="str">
            <v>F1B111056</v>
          </cell>
          <cell r="C1106" t="str">
            <v>MUHAMMAD TAUFIQ ALVIAN</v>
          </cell>
        </row>
        <row r="1107">
          <cell r="B1107" t="str">
            <v>F1B111057</v>
          </cell>
          <cell r="C1107" t="str">
            <v>MULYADI HIDAYAT</v>
          </cell>
        </row>
        <row r="1108">
          <cell r="B1108" t="str">
            <v>F1B111058</v>
          </cell>
          <cell r="C1108" t="str">
            <v>NASRIADI</v>
          </cell>
        </row>
        <row r="1109">
          <cell r="B1109" t="str">
            <v>F1B111059</v>
          </cell>
          <cell r="C1109" t="str">
            <v>NUKRAH</v>
          </cell>
        </row>
        <row r="1110">
          <cell r="B1110" t="str">
            <v>F1B111060</v>
          </cell>
          <cell r="C1110" t="str">
            <v>NURHAYATI</v>
          </cell>
        </row>
        <row r="1111">
          <cell r="B1111" t="str">
            <v>F1B111061</v>
          </cell>
          <cell r="C1111" t="str">
            <v>NURMAN HERMAWAN</v>
          </cell>
        </row>
        <row r="1112">
          <cell r="B1112" t="str">
            <v>F1B111062</v>
          </cell>
          <cell r="C1112" t="str">
            <v>PANJI SAHRI RAMDANI</v>
          </cell>
        </row>
        <row r="1113">
          <cell r="B1113" t="str">
            <v>F1B111063</v>
          </cell>
          <cell r="C1113" t="str">
            <v>PRAYOGA HIDAYAT</v>
          </cell>
        </row>
        <row r="1114">
          <cell r="B1114" t="str">
            <v>F1B111064</v>
          </cell>
          <cell r="C1114" t="str">
            <v>PRIO HADY SETIAWAN</v>
          </cell>
        </row>
        <row r="1115">
          <cell r="B1115" t="str">
            <v>F1B111065</v>
          </cell>
          <cell r="C1115" t="str">
            <v>PRISMA ARYA SANDY</v>
          </cell>
        </row>
        <row r="1116">
          <cell r="B1116" t="str">
            <v>F1B111066</v>
          </cell>
          <cell r="C1116" t="str">
            <v>RIASTU GUNAJI</v>
          </cell>
        </row>
        <row r="1117">
          <cell r="B1117" t="str">
            <v>F1B111067</v>
          </cell>
          <cell r="C1117" t="str">
            <v>RIDWAN</v>
          </cell>
        </row>
        <row r="1118">
          <cell r="B1118" t="str">
            <v>F1B111068</v>
          </cell>
          <cell r="C1118" t="str">
            <v>RISA LUGITO SAPUTRQ</v>
          </cell>
        </row>
        <row r="1119">
          <cell r="B1119" t="str">
            <v>F1B111069</v>
          </cell>
          <cell r="C1119" t="str">
            <v>RIZAL DIES PRATAMA</v>
          </cell>
        </row>
        <row r="1120">
          <cell r="B1120" t="str">
            <v>F1B111070</v>
          </cell>
          <cell r="C1120" t="str">
            <v>RIZKY IDAMANTI</v>
          </cell>
        </row>
        <row r="1121">
          <cell r="B1121" t="str">
            <v>F1B111071</v>
          </cell>
          <cell r="C1121" t="str">
            <v>RUDI ADHITIA</v>
          </cell>
        </row>
        <row r="1122">
          <cell r="B1122" t="str">
            <v>F1B111072</v>
          </cell>
          <cell r="C1122" t="str">
            <v>RULLY AHSANI YUSRON</v>
          </cell>
        </row>
        <row r="1123">
          <cell r="B1123" t="str">
            <v>F1B111073</v>
          </cell>
          <cell r="C1123" t="str">
            <v>RUSNI</v>
          </cell>
        </row>
        <row r="1124">
          <cell r="B1124" t="str">
            <v>F1B111074</v>
          </cell>
          <cell r="C1124" t="str">
            <v>RYAN TRILAKSONO</v>
          </cell>
        </row>
        <row r="1125">
          <cell r="B1125" t="str">
            <v>F1B111075</v>
          </cell>
          <cell r="C1125" t="str">
            <v>SAHBUDIN</v>
          </cell>
        </row>
        <row r="1126">
          <cell r="B1126" t="str">
            <v>F1B111076</v>
          </cell>
          <cell r="C1126" t="str">
            <v>SAHDAN</v>
          </cell>
        </row>
        <row r="1127">
          <cell r="B1127" t="str">
            <v>F1B111077</v>
          </cell>
          <cell r="C1127" t="str">
            <v>SAMSUL HADI</v>
          </cell>
        </row>
        <row r="1128">
          <cell r="B1128" t="str">
            <v>F1B111078</v>
          </cell>
          <cell r="C1128" t="str">
            <v>SILATURRAHMI</v>
          </cell>
        </row>
        <row r="1129">
          <cell r="B1129" t="str">
            <v>F1B111079</v>
          </cell>
          <cell r="C1129" t="str">
            <v>STEVIRA RAHMAN</v>
          </cell>
        </row>
        <row r="1130">
          <cell r="B1130" t="str">
            <v>F1B111080</v>
          </cell>
          <cell r="C1130" t="str">
            <v>SUHUFI RAMADHAN</v>
          </cell>
        </row>
        <row r="1131">
          <cell r="B1131" t="str">
            <v>F1B111081</v>
          </cell>
          <cell r="C1131" t="str">
            <v>SUMIYATI</v>
          </cell>
        </row>
        <row r="1132">
          <cell r="B1132" t="str">
            <v>F1B111082</v>
          </cell>
          <cell r="C1132" t="str">
            <v>SUPRATMAN</v>
          </cell>
        </row>
        <row r="1133">
          <cell r="B1133" t="str">
            <v>F1B111083</v>
          </cell>
          <cell r="C1133" t="str">
            <v>ULLY CAHYATI</v>
          </cell>
        </row>
        <row r="1134">
          <cell r="B1134" t="str">
            <v>F1B111084</v>
          </cell>
          <cell r="C1134" t="str">
            <v>WAHYUDI GUNAWAN</v>
          </cell>
        </row>
        <row r="1135">
          <cell r="B1135" t="str">
            <v>F1B111085</v>
          </cell>
          <cell r="C1135" t="str">
            <v>YOYOK EKO SAPUTRO D</v>
          </cell>
        </row>
        <row r="1136">
          <cell r="B1136" t="str">
            <v>F1B111086</v>
          </cell>
          <cell r="C1136" t="str">
            <v>SITI ARDIYANTI VIVIANA PUTRI</v>
          </cell>
        </row>
        <row r="1137">
          <cell r="B1137" t="str">
            <v>F1B111087</v>
          </cell>
          <cell r="C1137" t="str">
            <v>YUSIKA ADE PRAKASIH</v>
          </cell>
        </row>
        <row r="1138">
          <cell r="B1138" t="str">
            <v>F1B111088</v>
          </cell>
          <cell r="C1138" t="str">
            <v>ZULKARNAEMI</v>
          </cell>
        </row>
        <row r="1139">
          <cell r="B1139" t="str">
            <v>F1B111089</v>
          </cell>
          <cell r="C1139" t="str">
            <v>ZULKARNAEN ADI S</v>
          </cell>
        </row>
        <row r="1140">
          <cell r="B1140" t="str">
            <v>F1B012001</v>
          </cell>
          <cell r="C1140" t="str">
            <v>AAN KURNIAWAN</v>
          </cell>
        </row>
        <row r="1141">
          <cell r="B1141" t="str">
            <v>F1B012002</v>
          </cell>
          <cell r="C1141" t="str">
            <v>ABDUL CHALEL RAHMAN</v>
          </cell>
        </row>
        <row r="1142">
          <cell r="B1142" t="str">
            <v>F1B012003</v>
          </cell>
          <cell r="C1142" t="str">
            <v>ABDUL HAFIZ</v>
          </cell>
        </row>
        <row r="1143">
          <cell r="B1143" t="str">
            <v>F1B012004</v>
          </cell>
          <cell r="C1143" t="str">
            <v>ADI MUZAYYAD</v>
          </cell>
        </row>
        <row r="1144">
          <cell r="B1144" t="str">
            <v>F1B012005</v>
          </cell>
          <cell r="C1144" t="str">
            <v>AHMAD AMRILLAH</v>
          </cell>
        </row>
        <row r="1145">
          <cell r="B1145" t="str">
            <v>F1B012006</v>
          </cell>
          <cell r="C1145" t="str">
            <v>AHMAD JALALUDIN</v>
          </cell>
        </row>
        <row r="1146">
          <cell r="B1146" t="str">
            <v>F1B012007</v>
          </cell>
          <cell r="C1146" t="str">
            <v>Alan Vikhta</v>
          </cell>
        </row>
        <row r="1147">
          <cell r="B1147" t="str">
            <v>F1B212008</v>
          </cell>
          <cell r="C1147" t="str">
            <v>ALI FARHAN</v>
          </cell>
        </row>
        <row r="1148">
          <cell r="B1148" t="str">
            <v>F1B012009</v>
          </cell>
          <cell r="C1148" t="str">
            <v>Amirudin</v>
          </cell>
        </row>
        <row r="1149">
          <cell r="B1149" t="str">
            <v>F1B012010</v>
          </cell>
          <cell r="C1149" t="str">
            <v>ANA LESTARI</v>
          </cell>
        </row>
        <row r="1150">
          <cell r="B1150" t="str">
            <v>F1B012011</v>
          </cell>
          <cell r="C1150" t="str">
            <v>Andep Saputra</v>
          </cell>
        </row>
        <row r="1151">
          <cell r="B1151" t="str">
            <v>F1B012012</v>
          </cell>
          <cell r="C1151" t="str">
            <v>ANDRYO ISKANDAR</v>
          </cell>
        </row>
        <row r="1152">
          <cell r="B1152" t="str">
            <v>F1B012013</v>
          </cell>
          <cell r="C1152" t="str">
            <v>ANNA AFIF APRIAN</v>
          </cell>
        </row>
        <row r="1153">
          <cell r="B1153" t="str">
            <v>F1B012014</v>
          </cell>
          <cell r="C1153" t="str">
            <v>ARESTA DANIEL</v>
          </cell>
        </row>
        <row r="1154">
          <cell r="B1154" t="str">
            <v>F1B212015</v>
          </cell>
          <cell r="C1154" t="str">
            <v>ARIF TIRTANA NIRMAN</v>
          </cell>
        </row>
        <row r="1155">
          <cell r="B1155" t="str">
            <v>F1B212016</v>
          </cell>
          <cell r="C1155" t="str">
            <v>ARRY ARDYAWAN</v>
          </cell>
        </row>
        <row r="1156">
          <cell r="B1156" t="str">
            <v>F1B012017</v>
          </cell>
          <cell r="C1156" t="str">
            <v>ATIQ QURATA AYUN</v>
          </cell>
        </row>
        <row r="1157">
          <cell r="B1157" t="str">
            <v>F1B012018</v>
          </cell>
          <cell r="C1157" t="str">
            <v>BANGUN JULIARDI</v>
          </cell>
        </row>
        <row r="1158">
          <cell r="B1158" t="str">
            <v>F1B012019</v>
          </cell>
          <cell r="C1158" t="str">
            <v>BAYU ANDIPA</v>
          </cell>
        </row>
        <row r="1159">
          <cell r="B1159" t="str">
            <v>F1B012020</v>
          </cell>
          <cell r="C1159" t="str">
            <v>BUDI FITRIANTI</v>
          </cell>
        </row>
        <row r="1160">
          <cell r="B1160" t="str">
            <v>F1B012021</v>
          </cell>
          <cell r="C1160" t="str">
            <v>Budiman</v>
          </cell>
        </row>
        <row r="1161">
          <cell r="B1161" t="str">
            <v>F1B012022</v>
          </cell>
          <cell r="C1161" t="str">
            <v>Desi Andriani Rahman</v>
          </cell>
        </row>
        <row r="1162">
          <cell r="B1162" t="str">
            <v>F1B012023</v>
          </cell>
          <cell r="C1162" t="str">
            <v>Diah Ayu Maulidina</v>
          </cell>
        </row>
        <row r="1163">
          <cell r="B1163" t="str">
            <v>F1B012024</v>
          </cell>
          <cell r="C1163" t="str">
            <v>DIAN NIHRY YUSNIL W</v>
          </cell>
        </row>
        <row r="1164">
          <cell r="B1164" t="str">
            <v>F1B012025</v>
          </cell>
          <cell r="C1164" t="str">
            <v>DINAR YULIYANTI</v>
          </cell>
        </row>
        <row r="1165">
          <cell r="B1165" t="str">
            <v>F1B012026</v>
          </cell>
          <cell r="C1165" t="str">
            <v>Endang Sakinah</v>
          </cell>
        </row>
        <row r="1166">
          <cell r="B1166" t="str">
            <v>F1B212027</v>
          </cell>
          <cell r="C1166" t="str">
            <v>ERWINSYAH</v>
          </cell>
        </row>
        <row r="1167">
          <cell r="B1167" t="str">
            <v>F1B212028</v>
          </cell>
          <cell r="C1167" t="str">
            <v>EVA SATRIANA PUTRA</v>
          </cell>
        </row>
        <row r="1168">
          <cell r="B1168" t="str">
            <v>F1B212029</v>
          </cell>
          <cell r="C1168" t="str">
            <v>FADHLI INDRAWAN</v>
          </cell>
        </row>
        <row r="1169">
          <cell r="B1169" t="str">
            <v>F1B012030</v>
          </cell>
          <cell r="C1169" t="str">
            <v>FIBRIAN ISMAYADI</v>
          </cell>
        </row>
        <row r="1170">
          <cell r="B1170" t="str">
            <v>F1B012031</v>
          </cell>
          <cell r="C1170" t="str">
            <v>Fiqri Jamal</v>
          </cell>
        </row>
        <row r="1171">
          <cell r="B1171" t="str">
            <v>F1B212032</v>
          </cell>
          <cell r="C1171" t="str">
            <v>FIRMAN MULYAWAN</v>
          </cell>
        </row>
        <row r="1172">
          <cell r="B1172" t="str">
            <v>F1B212033</v>
          </cell>
          <cell r="C1172" t="str">
            <v>GILANG RAMADHAN</v>
          </cell>
        </row>
        <row r="1173">
          <cell r="B1173" t="str">
            <v>F1B212034</v>
          </cell>
          <cell r="C1173" t="str">
            <v>HAERUL HIDAYAT</v>
          </cell>
        </row>
        <row r="1174">
          <cell r="B1174" t="str">
            <v>F1B012035</v>
          </cell>
          <cell r="C1174" t="str">
            <v>HAMDAN MAKBUL</v>
          </cell>
        </row>
        <row r="1175">
          <cell r="B1175" t="str">
            <v>F1B012036</v>
          </cell>
          <cell r="C1175" t="str">
            <v>HAMDANI AM</v>
          </cell>
        </row>
        <row r="1176">
          <cell r="B1176" t="str">
            <v>F1B012037</v>
          </cell>
          <cell r="C1176" t="str">
            <v>HENDRA KURNIAWANSYAH PUTRA</v>
          </cell>
        </row>
        <row r="1177">
          <cell r="B1177" t="str">
            <v>F1B212038</v>
          </cell>
          <cell r="C1177" t="str">
            <v>HENI EDRIANTI</v>
          </cell>
        </row>
        <row r="1178">
          <cell r="B1178" t="str">
            <v>F1B012039</v>
          </cell>
          <cell r="C1178" t="str">
            <v>I Made Ardana</v>
          </cell>
        </row>
        <row r="1179">
          <cell r="B1179" t="str">
            <v>F1B212040</v>
          </cell>
          <cell r="C1179" t="str">
            <v>I MADE PUJA ARTANA</v>
          </cell>
        </row>
        <row r="1180">
          <cell r="B1180" t="str">
            <v>F1B212041</v>
          </cell>
          <cell r="C1180" t="str">
            <v>I PUTU ANDIKA P</v>
          </cell>
        </row>
        <row r="1181">
          <cell r="B1181" t="str">
            <v>F1B012042</v>
          </cell>
          <cell r="C1181" t="str">
            <v>I WAYAN SUTRISNA</v>
          </cell>
        </row>
        <row r="1182">
          <cell r="B1182" t="str">
            <v>F1B012043</v>
          </cell>
          <cell r="C1182" t="str">
            <v>ILHAM PRASETIAWAN</v>
          </cell>
        </row>
        <row r="1183">
          <cell r="B1183" t="str">
            <v>F1B012044</v>
          </cell>
          <cell r="C1183" t="str">
            <v>IMAM AL GHAZALI</v>
          </cell>
        </row>
        <row r="1184">
          <cell r="B1184" t="str">
            <v>F1B012045</v>
          </cell>
          <cell r="C1184" t="str">
            <v>IQBAL CHAN SAPUTRA</v>
          </cell>
        </row>
        <row r="1185">
          <cell r="B1185" t="str">
            <v>F1B012046</v>
          </cell>
          <cell r="C1185" t="str">
            <v>IRA OKTAFIGARA</v>
          </cell>
        </row>
        <row r="1186">
          <cell r="B1186" t="str">
            <v>F1B012047</v>
          </cell>
          <cell r="C1186" t="str">
            <v>IRMA WIRA SARI PUTR</v>
          </cell>
        </row>
        <row r="1187">
          <cell r="B1187" t="str">
            <v>F1B012048</v>
          </cell>
          <cell r="C1187" t="str">
            <v>Khairil Abdi</v>
          </cell>
        </row>
        <row r="1188">
          <cell r="B1188" t="str">
            <v>F1B012049</v>
          </cell>
          <cell r="C1188" t="str">
            <v>KOMANG BUDA ARTHA</v>
          </cell>
        </row>
        <row r="1189">
          <cell r="B1189" t="str">
            <v>F1B012050</v>
          </cell>
          <cell r="C1189" t="str">
            <v>LALU ALFIAN WAHYUDI</v>
          </cell>
        </row>
        <row r="1190">
          <cell r="B1190" t="str">
            <v>F1B012051</v>
          </cell>
          <cell r="C1190" t="str">
            <v>LALU RUDI OKY S</v>
          </cell>
        </row>
        <row r="1191">
          <cell r="B1191" t="str">
            <v>F1B212052</v>
          </cell>
          <cell r="C1191" t="str">
            <v>LALU SAUKAT NOORBANI</v>
          </cell>
        </row>
        <row r="1192">
          <cell r="B1192" t="str">
            <v>F1B212053</v>
          </cell>
          <cell r="C1192" t="str">
            <v>LIA PUSPITAWATI</v>
          </cell>
        </row>
        <row r="1193">
          <cell r="B1193" t="str">
            <v>F1B212054</v>
          </cell>
          <cell r="C1193" t="str">
            <v>M NOVAN SUBANDI</v>
          </cell>
        </row>
        <row r="1194">
          <cell r="B1194" t="str">
            <v>F1B012055</v>
          </cell>
          <cell r="C1194" t="str">
            <v>M. IKHLAS SETIAWAN</v>
          </cell>
        </row>
        <row r="1195">
          <cell r="B1195" t="str">
            <v>F1B012056</v>
          </cell>
          <cell r="C1195" t="str">
            <v>M. IMAM SOPIANSYAH</v>
          </cell>
        </row>
        <row r="1196">
          <cell r="B1196" t="str">
            <v>F1B012057</v>
          </cell>
          <cell r="C1196" t="str">
            <v>M. KURAISH SHIHAB</v>
          </cell>
        </row>
        <row r="1197">
          <cell r="B1197" t="str">
            <v>F1B012058</v>
          </cell>
          <cell r="C1197" t="str">
            <v>M. Ma'ruf</v>
          </cell>
        </row>
        <row r="1198">
          <cell r="B1198" t="str">
            <v>F1B212059</v>
          </cell>
          <cell r="C1198" t="str">
            <v>MASEUS NABASA S</v>
          </cell>
        </row>
        <row r="1199">
          <cell r="B1199" t="str">
            <v>F1B012060</v>
          </cell>
          <cell r="C1199" t="str">
            <v>MAULIDIYA ZOFANI</v>
          </cell>
        </row>
        <row r="1200">
          <cell r="B1200" t="str">
            <v>F1B012061</v>
          </cell>
          <cell r="C1200" t="str">
            <v>MOHAMMAD FARID GHOZI</v>
          </cell>
        </row>
        <row r="1201">
          <cell r="B1201" t="str">
            <v>F1B012062</v>
          </cell>
          <cell r="C1201" t="str">
            <v>MOHAMMAD TAUFIK H</v>
          </cell>
        </row>
        <row r="1202">
          <cell r="B1202" t="str">
            <v>F1B012063</v>
          </cell>
          <cell r="C1202" t="str">
            <v>MUCHTAR EFENDI</v>
          </cell>
        </row>
        <row r="1203">
          <cell r="B1203" t="str">
            <v>F1B012064</v>
          </cell>
          <cell r="C1203" t="str">
            <v>MUH. IRFAN</v>
          </cell>
        </row>
        <row r="1204">
          <cell r="B1204" t="str">
            <v>F1B012065</v>
          </cell>
          <cell r="C1204" t="str">
            <v>MUHAMMAD IQBAL</v>
          </cell>
        </row>
        <row r="1205">
          <cell r="B1205" t="str">
            <v>F1B212066</v>
          </cell>
          <cell r="C1205" t="str">
            <v>MUHAMMAD NAUVAL</v>
          </cell>
        </row>
        <row r="1206">
          <cell r="B1206" t="str">
            <v>F1B012067</v>
          </cell>
          <cell r="C1206" t="str">
            <v>MUHAMMAD RIZAL</v>
          </cell>
        </row>
        <row r="1207">
          <cell r="B1207" t="str">
            <v>F1B212068</v>
          </cell>
          <cell r="C1207" t="str">
            <v>MUHAMMAD TABRANI</v>
          </cell>
        </row>
        <row r="1208">
          <cell r="B1208" t="str">
            <v>F1B012069</v>
          </cell>
          <cell r="C1208" t="str">
            <v>MUHAMMAD YAHYA JABER</v>
          </cell>
        </row>
        <row r="1209">
          <cell r="B1209" t="str">
            <v>F1B012070</v>
          </cell>
          <cell r="C1209" t="str">
            <v>MUNA AULIA</v>
          </cell>
        </row>
        <row r="1210">
          <cell r="B1210" t="str">
            <v>F1B012071</v>
          </cell>
          <cell r="C1210" t="str">
            <v>NAHWAN RASYAD</v>
          </cell>
        </row>
        <row r="1211">
          <cell r="B1211" t="str">
            <v>F1B012072</v>
          </cell>
          <cell r="C1211" t="str">
            <v>NITA MAULINA</v>
          </cell>
        </row>
        <row r="1212">
          <cell r="B1212" t="str">
            <v>F1B212073</v>
          </cell>
          <cell r="C1212" t="str">
            <v>NURFAZILAH</v>
          </cell>
        </row>
        <row r="1213">
          <cell r="B1213" t="str">
            <v>F1B012074</v>
          </cell>
          <cell r="C1213" t="str">
            <v>Nurjannah</v>
          </cell>
        </row>
        <row r="1214">
          <cell r="B1214" t="str">
            <v>F1B012075</v>
          </cell>
          <cell r="C1214" t="str">
            <v>Pahrurrozi</v>
          </cell>
        </row>
        <row r="1215">
          <cell r="B1215" t="str">
            <v>F1B012076</v>
          </cell>
          <cell r="C1215" t="str">
            <v>Rachmat Jaelani</v>
          </cell>
        </row>
        <row r="1216">
          <cell r="B1216" t="str">
            <v>F1B012077</v>
          </cell>
          <cell r="C1216" t="str">
            <v>RAMLI ZAENUDIN</v>
          </cell>
        </row>
        <row r="1217">
          <cell r="B1217" t="str">
            <v>F1B012078</v>
          </cell>
          <cell r="C1217" t="str">
            <v>RANGGA PURNAMA</v>
          </cell>
        </row>
        <row r="1218">
          <cell r="B1218" t="str">
            <v>F1B012079</v>
          </cell>
          <cell r="C1218" t="str">
            <v>RANI ARUM AISYTIANI</v>
          </cell>
        </row>
        <row r="1219">
          <cell r="B1219" t="str">
            <v>F1B212080</v>
          </cell>
          <cell r="C1219" t="str">
            <v>RATU ALFA FEBRIANI</v>
          </cell>
        </row>
        <row r="1220">
          <cell r="B1220" t="str">
            <v>F1B012081</v>
          </cell>
          <cell r="C1220" t="str">
            <v>REZA SUBANDI</v>
          </cell>
        </row>
        <row r="1221">
          <cell r="B1221" t="str">
            <v>F1B012082</v>
          </cell>
          <cell r="C1221" t="str">
            <v>RIFKY IRAWAN</v>
          </cell>
        </row>
        <row r="1222">
          <cell r="B1222" t="str">
            <v>F1B012083</v>
          </cell>
          <cell r="C1222" t="str">
            <v>RINI JAYANTI</v>
          </cell>
        </row>
        <row r="1223">
          <cell r="B1223" t="str">
            <v>F1B212084</v>
          </cell>
          <cell r="C1223" t="str">
            <v>RIZAL SATRIA ARYADI</v>
          </cell>
        </row>
        <row r="1224">
          <cell r="B1224" t="str">
            <v>F1B012085</v>
          </cell>
          <cell r="C1224" t="str">
            <v>RUDY RINJAYANI PUTRA</v>
          </cell>
        </row>
        <row r="1225">
          <cell r="B1225" t="str">
            <v>F1B012086</v>
          </cell>
          <cell r="C1225" t="str">
            <v>SAMSUDIN</v>
          </cell>
        </row>
        <row r="1226">
          <cell r="B1226" t="str">
            <v>F1B012087</v>
          </cell>
          <cell r="C1226" t="str">
            <v>SANDY FEBRIAN R</v>
          </cell>
        </row>
        <row r="1227">
          <cell r="B1227" t="str">
            <v>F1B012088</v>
          </cell>
          <cell r="C1227" t="str">
            <v>SANYNITA KISKINDY</v>
          </cell>
        </row>
        <row r="1228">
          <cell r="B1228" t="str">
            <v>F1B012089</v>
          </cell>
          <cell r="C1228" t="str">
            <v>SUBAIDI</v>
          </cell>
        </row>
        <row r="1229">
          <cell r="B1229" t="str">
            <v>F1B212090</v>
          </cell>
          <cell r="C1229" t="str">
            <v>SUHAILI RAHMAN</v>
          </cell>
        </row>
        <row r="1230">
          <cell r="B1230" t="str">
            <v>F1B012091</v>
          </cell>
          <cell r="C1230" t="str">
            <v>SYARIF ALAWI</v>
          </cell>
        </row>
        <row r="1231">
          <cell r="B1231" t="str">
            <v>F1B012092</v>
          </cell>
          <cell r="C1231" t="str">
            <v>TARI WIDYA ARIANY</v>
          </cell>
        </row>
        <row r="1232">
          <cell r="B1232" t="str">
            <v>F1B012093</v>
          </cell>
          <cell r="C1232" t="str">
            <v>ULIL AMRI</v>
          </cell>
        </row>
        <row r="1233">
          <cell r="B1233" t="str">
            <v>F1B012094</v>
          </cell>
          <cell r="C1233" t="str">
            <v>VICKRARROSYADIE</v>
          </cell>
        </row>
        <row r="1234">
          <cell r="B1234" t="str">
            <v>F1B012095</v>
          </cell>
          <cell r="C1234" t="str">
            <v>WAWAN SETYA HADI</v>
          </cell>
        </row>
        <row r="1235">
          <cell r="B1235" t="str">
            <v>F1B012096</v>
          </cell>
          <cell r="C1235" t="str">
            <v>WILI RAHMAT MUHAMAD</v>
          </cell>
        </row>
        <row r="1236">
          <cell r="B1236" t="str">
            <v>F1B012097</v>
          </cell>
          <cell r="C1236" t="str">
            <v>Yanti Listi Septiarini</v>
          </cell>
        </row>
        <row r="1237">
          <cell r="B1237" t="str">
            <v>F1B012098</v>
          </cell>
          <cell r="C1237" t="str">
            <v>Yulita Susilawati</v>
          </cell>
        </row>
        <row r="1238">
          <cell r="B1238" t="str">
            <v>F1B212099</v>
          </cell>
          <cell r="C1238" t="str">
            <v>YURISTIRA FURQON</v>
          </cell>
        </row>
        <row r="1239">
          <cell r="B1239" t="str">
            <v>F1B012100</v>
          </cell>
          <cell r="C1239" t="str">
            <v>DANIEL MANYAMBOI</v>
          </cell>
        </row>
        <row r="1240">
          <cell r="B1240" t="str">
            <v>F1B112001</v>
          </cell>
          <cell r="C1240" t="str">
            <v>ADE JODI HARMAWAN</v>
          </cell>
        </row>
        <row r="1241">
          <cell r="B1241" t="str">
            <v>F1B112002</v>
          </cell>
          <cell r="C1241" t="str">
            <v>ADI CANDRA SETIAWAN</v>
          </cell>
        </row>
        <row r="1242">
          <cell r="B1242" t="str">
            <v>F1B112003</v>
          </cell>
          <cell r="C1242" t="str">
            <v>ADITYA KADARUSMAN</v>
          </cell>
        </row>
        <row r="1243">
          <cell r="B1243" t="str">
            <v>F1B112004</v>
          </cell>
          <cell r="C1243" t="str">
            <v>ALIMUDIN EMBU TARA</v>
          </cell>
        </row>
        <row r="1244">
          <cell r="B1244" t="str">
            <v>F1B112005</v>
          </cell>
          <cell r="C1244" t="str">
            <v>ANDAR APRIADI</v>
          </cell>
        </row>
        <row r="1245">
          <cell r="B1245" t="str">
            <v>F1B112006</v>
          </cell>
          <cell r="C1245" t="str">
            <v>ARIE LISTIANTO</v>
          </cell>
        </row>
        <row r="1246">
          <cell r="B1246" t="str">
            <v>F1B112007</v>
          </cell>
          <cell r="C1246" t="str">
            <v>ARIF FAISAL TANJUNG</v>
          </cell>
        </row>
        <row r="1247">
          <cell r="B1247" t="str">
            <v>F1B112008</v>
          </cell>
          <cell r="C1247" t="str">
            <v>ARMANSYAH</v>
          </cell>
        </row>
        <row r="1248">
          <cell r="B1248" t="str">
            <v>F1B112009</v>
          </cell>
          <cell r="C1248" t="str">
            <v>ARWIN JULIANSYAH</v>
          </cell>
        </row>
        <row r="1249">
          <cell r="B1249" t="str">
            <v>F1B112010</v>
          </cell>
          <cell r="C1249" t="str">
            <v>AZUMARDI AFFAN</v>
          </cell>
        </row>
        <row r="1250">
          <cell r="B1250" t="str">
            <v>F1B112011</v>
          </cell>
          <cell r="C1250" t="str">
            <v>COKORDA INDRA D P</v>
          </cell>
        </row>
        <row r="1251">
          <cell r="B1251" t="str">
            <v>F1B112012</v>
          </cell>
          <cell r="C1251" t="str">
            <v>DANIEL</v>
          </cell>
        </row>
        <row r="1252">
          <cell r="B1252" t="str">
            <v>F1B112013</v>
          </cell>
          <cell r="C1252" t="str">
            <v>DANU EKA PURNAMA</v>
          </cell>
        </row>
        <row r="1253">
          <cell r="B1253" t="str">
            <v>F1B112014</v>
          </cell>
          <cell r="C1253" t="str">
            <v>DARMAWAN ANDISAPUTRA</v>
          </cell>
        </row>
        <row r="1254">
          <cell r="B1254" t="str">
            <v>F1B112015</v>
          </cell>
          <cell r="C1254" t="str">
            <v>DIDIN JANUWARDI</v>
          </cell>
        </row>
        <row r="1255">
          <cell r="B1255" t="str">
            <v>F1B112016</v>
          </cell>
          <cell r="C1255" t="str">
            <v>DITYA TIMUR ASKA</v>
          </cell>
        </row>
        <row r="1256">
          <cell r="B1256" t="str">
            <v>F1B112017</v>
          </cell>
          <cell r="C1256" t="str">
            <v>DWINANTO ROMDHANI</v>
          </cell>
        </row>
        <row r="1257">
          <cell r="B1257" t="str">
            <v>F1B112018</v>
          </cell>
          <cell r="C1257" t="str">
            <v>EDI ZULKARNAIN</v>
          </cell>
        </row>
        <row r="1258">
          <cell r="B1258" t="str">
            <v>F1B112019</v>
          </cell>
          <cell r="C1258" t="str">
            <v>ERWIN ROSDIANTO</v>
          </cell>
        </row>
        <row r="1259">
          <cell r="B1259" t="str">
            <v>F1B112020</v>
          </cell>
          <cell r="C1259" t="str">
            <v>FATHI ZULFIKRI</v>
          </cell>
        </row>
        <row r="1260">
          <cell r="B1260" t="str">
            <v>F1B112021</v>
          </cell>
          <cell r="C1260" t="str">
            <v>FATONNY ILHAM K P</v>
          </cell>
        </row>
        <row r="1261">
          <cell r="B1261" t="str">
            <v>F1B112022</v>
          </cell>
          <cell r="C1261" t="str">
            <v>FELIX SUPERANTO</v>
          </cell>
        </row>
        <row r="1262">
          <cell r="B1262" t="str">
            <v>F1B112023</v>
          </cell>
          <cell r="C1262" t="str">
            <v>FIQRI AULIAH WILLIAN</v>
          </cell>
        </row>
        <row r="1263">
          <cell r="B1263" t="str">
            <v>F1B112024</v>
          </cell>
          <cell r="C1263" t="str">
            <v>FRENDHI IMAN</v>
          </cell>
        </row>
        <row r="1264">
          <cell r="B1264" t="str">
            <v>F1B112025</v>
          </cell>
          <cell r="C1264" t="str">
            <v>HAERUR ROSYID</v>
          </cell>
        </row>
        <row r="1265">
          <cell r="B1265" t="str">
            <v>F1B112026</v>
          </cell>
          <cell r="C1265" t="str">
            <v>HARTONO FIYONO</v>
          </cell>
        </row>
        <row r="1266">
          <cell r="B1266" t="str">
            <v>F1B112027</v>
          </cell>
          <cell r="C1266" t="str">
            <v>HUSNI TAMRIN</v>
          </cell>
        </row>
        <row r="1267">
          <cell r="B1267" t="str">
            <v>F1B112028</v>
          </cell>
          <cell r="C1267" t="str">
            <v>I NYOMAN TRI AMIJAYA</v>
          </cell>
        </row>
        <row r="1268">
          <cell r="B1268" t="str">
            <v>F1B112029</v>
          </cell>
          <cell r="C1268" t="str">
            <v>I PUTU ARTHA S Y</v>
          </cell>
        </row>
        <row r="1269">
          <cell r="B1269" t="str">
            <v>F1B112030</v>
          </cell>
          <cell r="C1269" t="str">
            <v>I WAYAN JUNIARTHA</v>
          </cell>
        </row>
        <row r="1270">
          <cell r="B1270" t="str">
            <v>F1B112031</v>
          </cell>
          <cell r="C1270" t="str">
            <v>I WY EKA SABDA P</v>
          </cell>
        </row>
        <row r="1271">
          <cell r="B1271" t="str">
            <v>F1B112032</v>
          </cell>
          <cell r="C1271" t="str">
            <v>IMANSYAH SURYA G</v>
          </cell>
        </row>
        <row r="1272">
          <cell r="B1272" t="str">
            <v>F1B112033</v>
          </cell>
          <cell r="C1272" t="str">
            <v>IRPAN SUSANTO</v>
          </cell>
        </row>
        <row r="1273">
          <cell r="B1273" t="str">
            <v>F1B112034</v>
          </cell>
          <cell r="C1273" t="str">
            <v>JANUAR</v>
          </cell>
        </row>
        <row r="1274">
          <cell r="B1274" t="str">
            <v>F1B112035</v>
          </cell>
          <cell r="C1274" t="str">
            <v>KRISNOGONUS P M</v>
          </cell>
        </row>
        <row r="1275">
          <cell r="B1275" t="str">
            <v>F1B112036</v>
          </cell>
          <cell r="C1275" t="str">
            <v>M ALI AKBAR</v>
          </cell>
        </row>
        <row r="1276">
          <cell r="B1276" t="str">
            <v>F1B112037</v>
          </cell>
          <cell r="C1276" t="str">
            <v>MUH IDRIS</v>
          </cell>
        </row>
        <row r="1277">
          <cell r="B1277" t="str">
            <v>F1B112038</v>
          </cell>
          <cell r="C1277" t="str">
            <v>MUHAMMAD ALI HANAPI</v>
          </cell>
        </row>
        <row r="1278">
          <cell r="B1278" t="str">
            <v>F1B112039</v>
          </cell>
          <cell r="C1278" t="str">
            <v>MUHAMMAD BASRI</v>
          </cell>
        </row>
        <row r="1279">
          <cell r="B1279" t="str">
            <v>F1B112040</v>
          </cell>
          <cell r="C1279" t="str">
            <v>MUHAMMAD IRFAN</v>
          </cell>
        </row>
        <row r="1280">
          <cell r="B1280" t="str">
            <v>F1B112041</v>
          </cell>
          <cell r="C1280" t="str">
            <v>MUHAMMAD MUKRAM HADI</v>
          </cell>
        </row>
        <row r="1281">
          <cell r="B1281" t="str">
            <v>F1B112042</v>
          </cell>
          <cell r="C1281" t="str">
            <v>MUHAMMAD SATRIAWAN A</v>
          </cell>
        </row>
        <row r="1282">
          <cell r="B1282" t="str">
            <v>F1B112043</v>
          </cell>
          <cell r="C1282" t="str">
            <v>NISFU SYABAN</v>
          </cell>
        </row>
        <row r="1283">
          <cell r="B1283" t="str">
            <v>F1B112044</v>
          </cell>
          <cell r="C1283" t="str">
            <v>PAKHRIJAN RAJIBULLAH</v>
          </cell>
        </row>
        <row r="1284">
          <cell r="B1284" t="str">
            <v>F1B112045</v>
          </cell>
          <cell r="C1284" t="str">
            <v>REZA FAHLEVI</v>
          </cell>
        </row>
        <row r="1285">
          <cell r="B1285" t="str">
            <v>F1B112046</v>
          </cell>
          <cell r="C1285" t="str">
            <v>RICKY LUCKY HIDAYAT</v>
          </cell>
        </row>
        <row r="1286">
          <cell r="B1286" t="str">
            <v>F1B112047</v>
          </cell>
          <cell r="C1286" t="str">
            <v>RIKO PUTRA KUSUMA</v>
          </cell>
        </row>
        <row r="1287">
          <cell r="B1287" t="str">
            <v>F1B112048</v>
          </cell>
          <cell r="C1287" t="str">
            <v>RUDI MAFTUH A</v>
          </cell>
        </row>
        <row r="1288">
          <cell r="B1288" t="str">
            <v>F1B112049</v>
          </cell>
          <cell r="C1288" t="str">
            <v>SHOPIANTO</v>
          </cell>
        </row>
        <row r="1289">
          <cell r="B1289" t="str">
            <v>F1B112050</v>
          </cell>
          <cell r="C1289" t="str">
            <v>SITI SALMIATI</v>
          </cell>
        </row>
        <row r="1290">
          <cell r="B1290" t="str">
            <v>F1B112051</v>
          </cell>
          <cell r="C1290" t="str">
            <v>TEGUH AGAMAWAN PUTRA</v>
          </cell>
        </row>
        <row r="1291">
          <cell r="B1291" t="str">
            <v>F1B112052</v>
          </cell>
          <cell r="C1291" t="str">
            <v>YANTI FITRIA</v>
          </cell>
        </row>
        <row r="1292">
          <cell r="B1292" t="str">
            <v>F1B112053</v>
          </cell>
          <cell r="C1292" t="str">
            <v>YOGI SUPRIANTO</v>
          </cell>
        </row>
        <row r="1293">
          <cell r="B1293" t="str">
            <v>F1B112054</v>
          </cell>
          <cell r="C1293" t="str">
            <v>ZAKARIA</v>
          </cell>
        </row>
        <row r="1294">
          <cell r="B1294" t="str">
            <v>F1B013001</v>
          </cell>
          <cell r="C1294" t="str">
            <v>AAN SETIAWAN</v>
          </cell>
        </row>
        <row r="1295">
          <cell r="B1295" t="str">
            <v>F1B013002</v>
          </cell>
          <cell r="C1295" t="str">
            <v>ABDUL AMAR GIFARI AMIRUDIN</v>
          </cell>
        </row>
        <row r="1296">
          <cell r="B1296" t="str">
            <v>F1B013003</v>
          </cell>
          <cell r="C1296" t="str">
            <v>ABDUL MUJAHIDIN</v>
          </cell>
        </row>
        <row r="1297">
          <cell r="B1297" t="str">
            <v>F1B013004</v>
          </cell>
          <cell r="C1297" t="str">
            <v>ABDUL WAKIL</v>
          </cell>
        </row>
        <row r="1298">
          <cell r="B1298" t="str">
            <v>F1B013005</v>
          </cell>
          <cell r="C1298" t="str">
            <v>ADE PRADANA</v>
          </cell>
        </row>
        <row r="1299">
          <cell r="B1299" t="str">
            <v>F1B013006</v>
          </cell>
          <cell r="C1299" t="str">
            <v>ADI HIDAYAT</v>
          </cell>
        </row>
        <row r="1300">
          <cell r="B1300" t="str">
            <v>F1B013007</v>
          </cell>
          <cell r="C1300" t="str">
            <v>AFRIA BUDIMAN</v>
          </cell>
        </row>
        <row r="1301">
          <cell r="B1301" t="str">
            <v>F1B013009</v>
          </cell>
          <cell r="C1301" t="str">
            <v>AHMAD FAHRIL</v>
          </cell>
        </row>
        <row r="1302">
          <cell r="B1302" t="str">
            <v>F1B013010</v>
          </cell>
          <cell r="C1302" t="str">
            <v>AHMAD SANDI YAYAN S</v>
          </cell>
        </row>
        <row r="1303">
          <cell r="B1303" t="str">
            <v>F1B013011</v>
          </cell>
          <cell r="C1303" t="str">
            <v>AHMAD YANI</v>
          </cell>
        </row>
        <row r="1304">
          <cell r="B1304" t="str">
            <v>F1B013012</v>
          </cell>
          <cell r="C1304" t="str">
            <v>AKHMAD ZAENUDIN</v>
          </cell>
        </row>
        <row r="1305">
          <cell r="B1305" t="str">
            <v>F1B013013</v>
          </cell>
          <cell r="C1305" t="str">
            <v>ALI AKBAR FILIAN</v>
          </cell>
        </row>
        <row r="1306">
          <cell r="B1306" t="str">
            <v>F1B013014</v>
          </cell>
          <cell r="C1306" t="str">
            <v>AMIRUL HAJ</v>
          </cell>
        </row>
        <row r="1307">
          <cell r="B1307" t="str">
            <v>F1B013015</v>
          </cell>
          <cell r="C1307" t="str">
            <v>AMRIANSYAH</v>
          </cell>
        </row>
        <row r="1308">
          <cell r="B1308" t="str">
            <v>F1B013016</v>
          </cell>
          <cell r="C1308" t="str">
            <v>ANDI JASMANA PUTRA</v>
          </cell>
        </row>
        <row r="1309">
          <cell r="B1309" t="str">
            <v>F1B013017</v>
          </cell>
          <cell r="C1309" t="str">
            <v>ANDI NUR SETIAWAN</v>
          </cell>
        </row>
        <row r="1310">
          <cell r="B1310" t="str">
            <v>F1B013018</v>
          </cell>
          <cell r="C1310" t="str">
            <v>ANDIKA AMANATULLAH</v>
          </cell>
        </row>
        <row r="1311">
          <cell r="B1311" t="str">
            <v>F1B013019</v>
          </cell>
          <cell r="C1311" t="str">
            <v>ANSHARI FAHMI</v>
          </cell>
        </row>
        <row r="1312">
          <cell r="B1312" t="str">
            <v>F1B013020</v>
          </cell>
          <cell r="C1312" t="str">
            <v>ARDI WIJAYA KUSUMA</v>
          </cell>
        </row>
        <row r="1313">
          <cell r="B1313" t="str">
            <v>F1B013021</v>
          </cell>
          <cell r="C1313" t="str">
            <v>BAGUS DWI CAHYO</v>
          </cell>
        </row>
        <row r="1314">
          <cell r="B1314" t="str">
            <v>F1B013022</v>
          </cell>
          <cell r="C1314" t="str">
            <v>BUSTANUL ARIFIN</v>
          </cell>
        </row>
        <row r="1315">
          <cell r="B1315" t="str">
            <v>F1B013023</v>
          </cell>
          <cell r="C1315" t="str">
            <v>CHRISTINA OCTAVIANI</v>
          </cell>
        </row>
        <row r="1316">
          <cell r="B1316" t="str">
            <v>F1B013024</v>
          </cell>
          <cell r="C1316" t="str">
            <v>DINA AMALIA</v>
          </cell>
        </row>
        <row r="1317">
          <cell r="B1317" t="str">
            <v>F1B013025</v>
          </cell>
          <cell r="C1317" t="str">
            <v>EGI WIJAYA KUSUMA</v>
          </cell>
        </row>
        <row r="1318">
          <cell r="B1318" t="str">
            <v>F1B013026</v>
          </cell>
          <cell r="C1318" t="str">
            <v>ERWIN ROSDIAN O</v>
          </cell>
        </row>
        <row r="1319">
          <cell r="B1319" t="str">
            <v>F1B013027</v>
          </cell>
          <cell r="C1319" t="str">
            <v>FARGAN TANJUNG</v>
          </cell>
        </row>
        <row r="1320">
          <cell r="B1320" t="str">
            <v>F1B013028</v>
          </cell>
          <cell r="C1320" t="str">
            <v>FILDZAH AZZYATI</v>
          </cell>
        </row>
        <row r="1321">
          <cell r="B1321" t="str">
            <v>F1B013029</v>
          </cell>
          <cell r="C1321" t="str">
            <v>FITRA ANUGERAH</v>
          </cell>
        </row>
        <row r="1322">
          <cell r="B1322" t="str">
            <v>F1B013030</v>
          </cell>
          <cell r="C1322" t="str">
            <v>GEDE ADI ARYAWAN</v>
          </cell>
        </row>
        <row r="1323">
          <cell r="B1323" t="str">
            <v>F1B013031</v>
          </cell>
          <cell r="C1323" t="str">
            <v>GUFRAN</v>
          </cell>
        </row>
        <row r="1324">
          <cell r="B1324" t="str">
            <v>F1B013032</v>
          </cell>
          <cell r="C1324" t="str">
            <v>HAIRIL</v>
          </cell>
        </row>
        <row r="1325">
          <cell r="B1325" t="str">
            <v>F1B013033</v>
          </cell>
          <cell r="C1325" t="str">
            <v>HALIF HALIFAH AGUNG</v>
          </cell>
        </row>
        <row r="1326">
          <cell r="B1326" t="str">
            <v>F1B013034</v>
          </cell>
          <cell r="C1326" t="str">
            <v>HASANUL BASRI</v>
          </cell>
        </row>
        <row r="1327">
          <cell r="B1327" t="str">
            <v>F1B013035</v>
          </cell>
          <cell r="C1327" t="str">
            <v>HENDRA SASMITA</v>
          </cell>
        </row>
        <row r="1328">
          <cell r="B1328" t="str">
            <v>F1B013036</v>
          </cell>
          <cell r="C1328" t="str">
            <v>HILMAN ADITYA SUHARYADI</v>
          </cell>
        </row>
        <row r="1329">
          <cell r="B1329" t="str">
            <v>F1B013037</v>
          </cell>
          <cell r="C1329" t="str">
            <v>HILYATI AULA</v>
          </cell>
        </row>
        <row r="1330">
          <cell r="B1330" t="str">
            <v>F1B013038</v>
          </cell>
          <cell r="C1330" t="str">
            <v>HUSEIN FAISAL HARHARAH</v>
          </cell>
        </row>
        <row r="1331">
          <cell r="B1331" t="str">
            <v>F1B013039</v>
          </cell>
          <cell r="C1331" t="str">
            <v>I DEWA KETUT SUDARMAN NIDA</v>
          </cell>
        </row>
        <row r="1332">
          <cell r="B1332" t="str">
            <v>F1B013040</v>
          </cell>
          <cell r="C1332" t="str">
            <v>I KOMANG SULENDRA</v>
          </cell>
        </row>
        <row r="1333">
          <cell r="B1333" t="str">
            <v>F1B013041</v>
          </cell>
          <cell r="C1333" t="str">
            <v>I NENGAH SUHARTAWAN</v>
          </cell>
        </row>
        <row r="1334">
          <cell r="B1334" t="str">
            <v>F1B013042</v>
          </cell>
          <cell r="C1334" t="str">
            <v>I NYOMAN MEGA DHARMAWAN</v>
          </cell>
        </row>
        <row r="1335">
          <cell r="B1335" t="str">
            <v>F1B013043</v>
          </cell>
          <cell r="C1335" t="str">
            <v>I PUTU DODY WIDIHARTAWAN</v>
          </cell>
        </row>
        <row r="1336">
          <cell r="B1336" t="str">
            <v>F1B013044</v>
          </cell>
          <cell r="C1336" t="str">
            <v>IMAM SASTIAWAN</v>
          </cell>
        </row>
        <row r="1337">
          <cell r="B1337" t="str">
            <v>F1B013045</v>
          </cell>
          <cell r="C1337" t="str">
            <v>INDAH PUSPITA</v>
          </cell>
        </row>
        <row r="1338">
          <cell r="B1338" t="str">
            <v>F1B013046</v>
          </cell>
          <cell r="C1338" t="str">
            <v>IRWAN JAYADI</v>
          </cell>
        </row>
        <row r="1339">
          <cell r="B1339" t="str">
            <v>F1B013047</v>
          </cell>
          <cell r="C1339" t="str">
            <v>IZFAN YUNUS</v>
          </cell>
        </row>
        <row r="1340">
          <cell r="B1340" t="str">
            <v>F1B013048</v>
          </cell>
          <cell r="C1340" t="str">
            <v>JALU KARTIKO PUTRO C</v>
          </cell>
        </row>
        <row r="1341">
          <cell r="B1341" t="str">
            <v>F1B013049</v>
          </cell>
          <cell r="C1341" t="str">
            <v>JULI ANUGRAH PRATAMA</v>
          </cell>
        </row>
        <row r="1342">
          <cell r="B1342" t="str">
            <v>F1B013050</v>
          </cell>
          <cell r="C1342" t="str">
            <v>KHAERUL UMAYAH</v>
          </cell>
        </row>
        <row r="1343">
          <cell r="B1343" t="str">
            <v>F1B013051</v>
          </cell>
          <cell r="C1343" t="str">
            <v>KIKI RIZKI AMALIA</v>
          </cell>
        </row>
        <row r="1344">
          <cell r="B1344" t="str">
            <v>F1B013052</v>
          </cell>
          <cell r="C1344" t="str">
            <v>KOMANG BAGUS KHRISNA MURTI</v>
          </cell>
        </row>
        <row r="1345">
          <cell r="B1345" t="str">
            <v>F1B013053</v>
          </cell>
          <cell r="C1345" t="str">
            <v>L. MUH. FATHUL AZIZ AL-AZHARI</v>
          </cell>
        </row>
        <row r="1346">
          <cell r="B1346" t="str">
            <v>F1B013054</v>
          </cell>
          <cell r="C1346" t="str">
            <v>LALU ANGGER PRASETIA</v>
          </cell>
        </row>
        <row r="1347">
          <cell r="B1347" t="str">
            <v>F1B013055</v>
          </cell>
          <cell r="C1347" t="str">
            <v>LALU IMAM ADIGUNA R</v>
          </cell>
        </row>
        <row r="1348">
          <cell r="B1348" t="str">
            <v>F1B013056</v>
          </cell>
          <cell r="C1348" t="str">
            <v>LALU YAYAN SETIAWAN</v>
          </cell>
        </row>
        <row r="1349">
          <cell r="B1349" t="str">
            <v>F1B013057</v>
          </cell>
          <cell r="C1349" t="str">
            <v>LUKMAN AL HAKIM</v>
          </cell>
        </row>
        <row r="1350">
          <cell r="B1350" t="str">
            <v>F1B013058</v>
          </cell>
          <cell r="C1350" t="str">
            <v>LUSI HENDRAYANI</v>
          </cell>
        </row>
        <row r="1351">
          <cell r="B1351" t="str">
            <v>F1B013059</v>
          </cell>
          <cell r="C1351" t="str">
            <v>M. NAJMUL FADLI</v>
          </cell>
        </row>
        <row r="1352">
          <cell r="B1352" t="str">
            <v>F1B013060</v>
          </cell>
          <cell r="C1352" t="str">
            <v>M. WINDI MARTA PRATAMA</v>
          </cell>
        </row>
        <row r="1353">
          <cell r="B1353" t="str">
            <v>F1B013061</v>
          </cell>
          <cell r="C1353" t="str">
            <v>MARSUNI A</v>
          </cell>
        </row>
        <row r="1354">
          <cell r="B1354" t="str">
            <v>F1B013062</v>
          </cell>
          <cell r="C1354" t="str">
            <v>MARTAJAYA GUNAWAN</v>
          </cell>
        </row>
        <row r="1355">
          <cell r="B1355" t="str">
            <v>F1B013063</v>
          </cell>
          <cell r="C1355" t="str">
            <v>MOH. ZOHRUL HIMAM</v>
          </cell>
        </row>
        <row r="1356">
          <cell r="B1356" t="str">
            <v>F1B013064</v>
          </cell>
          <cell r="C1356" t="str">
            <v>MUH KHAERUR RAFIQ</v>
          </cell>
        </row>
        <row r="1357">
          <cell r="B1357" t="str">
            <v>F1B013065</v>
          </cell>
          <cell r="C1357" t="str">
            <v>MUH ZAINI BAIHAQI</v>
          </cell>
        </row>
        <row r="1358">
          <cell r="B1358" t="str">
            <v>F1B013066</v>
          </cell>
          <cell r="C1358" t="str">
            <v>MUHAMMAD IRSYADUL U</v>
          </cell>
        </row>
        <row r="1359">
          <cell r="B1359" t="str">
            <v>F1B013067</v>
          </cell>
          <cell r="C1359" t="str">
            <v>MUHAMMAD KHAERI JAFR</v>
          </cell>
        </row>
        <row r="1360">
          <cell r="B1360" t="str">
            <v>F1B013068</v>
          </cell>
          <cell r="C1360" t="str">
            <v>MUHAMMAD RASYID</v>
          </cell>
        </row>
        <row r="1361">
          <cell r="B1361" t="str">
            <v>F1B013069</v>
          </cell>
          <cell r="C1361" t="str">
            <v>MUHAMMAD RIZKI RIADI</v>
          </cell>
        </row>
        <row r="1362">
          <cell r="B1362" t="str">
            <v>F1B013070</v>
          </cell>
          <cell r="C1362" t="str">
            <v>MUHAMMAD RIZQI</v>
          </cell>
        </row>
        <row r="1363">
          <cell r="B1363" t="str">
            <v>F1B013071</v>
          </cell>
          <cell r="C1363" t="str">
            <v>MUHSAN</v>
          </cell>
        </row>
        <row r="1364">
          <cell r="B1364" t="str">
            <v>F1B013072</v>
          </cell>
          <cell r="C1364" t="str">
            <v>NAHARUDIN</v>
          </cell>
        </row>
        <row r="1365">
          <cell r="B1365" t="str">
            <v>F1B013073</v>
          </cell>
          <cell r="C1365" t="str">
            <v>NAZOAR HAMKARI</v>
          </cell>
        </row>
        <row r="1366">
          <cell r="B1366" t="str">
            <v>F1B013074</v>
          </cell>
          <cell r="C1366" t="str">
            <v>NI MADE YUNIARTI</v>
          </cell>
        </row>
        <row r="1367">
          <cell r="B1367" t="str">
            <v>F1B013075</v>
          </cell>
          <cell r="C1367" t="str">
            <v>NURHAYATI</v>
          </cell>
        </row>
        <row r="1368">
          <cell r="B1368" t="str">
            <v>F1B013076</v>
          </cell>
          <cell r="C1368" t="str">
            <v>NURUL FATIN JANNATIN</v>
          </cell>
        </row>
        <row r="1369">
          <cell r="B1369" t="str">
            <v>F1B013077</v>
          </cell>
          <cell r="C1369" t="str">
            <v>RAYASA PURINGGAR P P</v>
          </cell>
        </row>
        <row r="1370">
          <cell r="B1370" t="str">
            <v>F1B013078</v>
          </cell>
          <cell r="C1370" t="str">
            <v>PHARRAN PRATAMA ISKANDAR</v>
          </cell>
        </row>
        <row r="1371">
          <cell r="B1371" t="str">
            <v>F1B013079</v>
          </cell>
          <cell r="C1371" t="str">
            <v>RIVALDY AHYANA</v>
          </cell>
        </row>
        <row r="1372">
          <cell r="B1372" t="str">
            <v>F1B013080</v>
          </cell>
          <cell r="C1372" t="str">
            <v>RIZKA APRILIANI</v>
          </cell>
        </row>
        <row r="1373">
          <cell r="B1373" t="str">
            <v>F1B013081</v>
          </cell>
          <cell r="C1373" t="str">
            <v>RIZQIYAN APRIYADI</v>
          </cell>
        </row>
        <row r="1374">
          <cell r="B1374" t="str">
            <v>F1B013082</v>
          </cell>
          <cell r="C1374" t="str">
            <v>RUTENDI RIDWAN HASAN</v>
          </cell>
        </row>
        <row r="1375">
          <cell r="B1375" t="str">
            <v>F1B013083</v>
          </cell>
          <cell r="C1375" t="str">
            <v>SAMSUL AMINNUDIN</v>
          </cell>
        </row>
        <row r="1376">
          <cell r="B1376" t="str">
            <v>F1B013084</v>
          </cell>
          <cell r="C1376" t="str">
            <v>SAMSUL HADI</v>
          </cell>
        </row>
        <row r="1377">
          <cell r="B1377" t="str">
            <v>F1B013085</v>
          </cell>
          <cell r="C1377" t="str">
            <v>SARRIA WIRAWAN</v>
          </cell>
        </row>
        <row r="1378">
          <cell r="B1378" t="str">
            <v>F1B013086</v>
          </cell>
          <cell r="C1378" t="str">
            <v>SHOFIAN TSAURY</v>
          </cell>
        </row>
        <row r="1379">
          <cell r="B1379" t="str">
            <v>F1B013087</v>
          </cell>
          <cell r="C1379" t="str">
            <v>SRI WAHYUNINGSIH</v>
          </cell>
        </row>
        <row r="1380">
          <cell r="B1380" t="str">
            <v>F1B013088</v>
          </cell>
          <cell r="C1380" t="str">
            <v>SUPRIYADI T P</v>
          </cell>
        </row>
        <row r="1381">
          <cell r="B1381" t="str">
            <v>F1B013089</v>
          </cell>
          <cell r="C1381" t="str">
            <v>SURYA HIDAYAT</v>
          </cell>
        </row>
        <row r="1382">
          <cell r="B1382" t="str">
            <v>F1B013090</v>
          </cell>
          <cell r="C1382" t="str">
            <v>TAHARUDIN</v>
          </cell>
        </row>
        <row r="1383">
          <cell r="B1383" t="str">
            <v>F1B013091</v>
          </cell>
          <cell r="C1383" t="str">
            <v>TIRANGGA ANSORI</v>
          </cell>
        </row>
        <row r="1384">
          <cell r="B1384" t="str">
            <v>F1B013092</v>
          </cell>
          <cell r="C1384" t="str">
            <v>WAHYU SEPTRIANDI S</v>
          </cell>
        </row>
        <row r="1385">
          <cell r="B1385" t="str">
            <v>F1B013093</v>
          </cell>
          <cell r="C1385" t="str">
            <v>WINDI FIKRAN TAUPANI</v>
          </cell>
        </row>
        <row r="1386">
          <cell r="B1386" t="str">
            <v>F1B013094</v>
          </cell>
          <cell r="C1386" t="str">
            <v>YUDI SAPUTRA</v>
          </cell>
        </row>
        <row r="1387">
          <cell r="B1387" t="str">
            <v>F1B013095</v>
          </cell>
          <cell r="C1387" t="str">
            <v>YUDIKO SANJAYA</v>
          </cell>
        </row>
        <row r="1388">
          <cell r="B1388" t="str">
            <v>F1B013096</v>
          </cell>
          <cell r="C1388" t="str">
            <v>YUNI KARINA SHOLEHA</v>
          </cell>
        </row>
        <row r="1389">
          <cell r="B1389" t="str">
            <v>F1B013097</v>
          </cell>
          <cell r="C1389" t="str">
            <v>ZAKIATUN RODIAH</v>
          </cell>
        </row>
        <row r="1390">
          <cell r="B1390" t="str">
            <v>F1B013098</v>
          </cell>
          <cell r="C1390" t="str">
            <v>ZULHADI</v>
          </cell>
        </row>
        <row r="1391">
          <cell r="B1391" t="str">
            <v>F1B113001</v>
          </cell>
          <cell r="C1391" t="str">
            <v>ADAM VERGIAN B</v>
          </cell>
        </row>
        <row r="1392">
          <cell r="B1392" t="str">
            <v>F1B113002</v>
          </cell>
          <cell r="C1392" t="str">
            <v>AHMAD FAJRI AULIA</v>
          </cell>
        </row>
        <row r="1393">
          <cell r="B1393" t="str">
            <v>F1B113003</v>
          </cell>
          <cell r="C1393" t="str">
            <v>AMWALUDDIN</v>
          </cell>
        </row>
        <row r="1394">
          <cell r="B1394" t="str">
            <v>F1B113004</v>
          </cell>
          <cell r="C1394" t="str">
            <v>ARMANDIANSYAH</v>
          </cell>
        </row>
        <row r="1395">
          <cell r="B1395" t="str">
            <v>F1B113005</v>
          </cell>
          <cell r="C1395" t="str">
            <v>DONNY EKA FEBRIANTO</v>
          </cell>
        </row>
        <row r="1396">
          <cell r="B1396" t="str">
            <v>F1B113006</v>
          </cell>
          <cell r="C1396" t="str">
            <v>ELAN CRIYANTO</v>
          </cell>
        </row>
        <row r="1397">
          <cell r="B1397" t="str">
            <v>F1B113007</v>
          </cell>
          <cell r="C1397" t="str">
            <v>ENDANG FAISOL</v>
          </cell>
        </row>
        <row r="1398">
          <cell r="B1398" t="str">
            <v>F1B113008</v>
          </cell>
          <cell r="C1398" t="str">
            <v>FUJI AT</v>
          </cell>
        </row>
        <row r="1399">
          <cell r="B1399" t="str">
            <v>F1B113009</v>
          </cell>
          <cell r="C1399" t="str">
            <v>GALIH WIRAYUDA</v>
          </cell>
        </row>
        <row r="1400">
          <cell r="B1400" t="str">
            <v>F1B113010</v>
          </cell>
          <cell r="C1400" t="str">
            <v>GAOS SHAFRONI</v>
          </cell>
        </row>
        <row r="1401">
          <cell r="B1401" t="str">
            <v>F1B113011</v>
          </cell>
          <cell r="C1401" t="str">
            <v>HAFIDZOH</v>
          </cell>
        </row>
        <row r="1402">
          <cell r="B1402" t="str">
            <v>F1B113012</v>
          </cell>
          <cell r="C1402" t="str">
            <v>I GUSTI NGURAH RY</v>
          </cell>
        </row>
        <row r="1403">
          <cell r="B1403" t="str">
            <v>F1B113013</v>
          </cell>
          <cell r="C1403" t="str">
            <v>I NENGAH AGUS YOGI A</v>
          </cell>
        </row>
        <row r="1404">
          <cell r="B1404" t="str">
            <v>F1B113014</v>
          </cell>
          <cell r="C1404" t="str">
            <v>IBNUL SAHGIANTO</v>
          </cell>
        </row>
        <row r="1405">
          <cell r="B1405" t="str">
            <v>F1B113015</v>
          </cell>
          <cell r="C1405" t="str">
            <v>IMAM RAHMATULLAH S</v>
          </cell>
        </row>
        <row r="1406">
          <cell r="B1406" t="str">
            <v>F1B113016</v>
          </cell>
          <cell r="C1406" t="str">
            <v>JUZI SYUKRAN</v>
          </cell>
        </row>
        <row r="1407">
          <cell r="B1407" t="str">
            <v>F1B113017</v>
          </cell>
          <cell r="C1407" t="str">
            <v>KHAIRY AZMI H</v>
          </cell>
        </row>
        <row r="1408">
          <cell r="B1408" t="str">
            <v>F1B113018</v>
          </cell>
          <cell r="C1408" t="str">
            <v>KIAGUS FERDIAN AKBAR</v>
          </cell>
        </row>
        <row r="1409">
          <cell r="B1409" t="str">
            <v>F1B113019</v>
          </cell>
          <cell r="C1409" t="str">
            <v>L DICKY HENDRIYAN</v>
          </cell>
        </row>
        <row r="1410">
          <cell r="B1410" t="str">
            <v>F1B113020</v>
          </cell>
          <cell r="C1410" t="str">
            <v>LALU HERIANTO</v>
          </cell>
        </row>
        <row r="1411">
          <cell r="B1411" t="str">
            <v>F1B113021</v>
          </cell>
          <cell r="C1411" t="str">
            <v>LALU MUHAMMAD IBNU N</v>
          </cell>
        </row>
        <row r="1412">
          <cell r="B1412" t="str">
            <v>F1B113022</v>
          </cell>
          <cell r="C1412" t="str">
            <v>LAZARUS CHRISTIAN P</v>
          </cell>
        </row>
        <row r="1413">
          <cell r="B1413" t="str">
            <v>F1B113023</v>
          </cell>
          <cell r="C1413" t="str">
            <v>M AZMI SAPUTRA</v>
          </cell>
        </row>
        <row r="1414">
          <cell r="B1414" t="str">
            <v>F1B113024</v>
          </cell>
          <cell r="C1414" t="str">
            <v>MARATUS SOLEHA</v>
          </cell>
        </row>
        <row r="1415">
          <cell r="B1415" t="str">
            <v>F1B113025</v>
          </cell>
          <cell r="C1415" t="str">
            <v>MEGA ASMARA P</v>
          </cell>
        </row>
        <row r="1416">
          <cell r="B1416" t="str">
            <v>F1B113026</v>
          </cell>
          <cell r="C1416" t="str">
            <v>MUHAMAD ARDI RAHMAN</v>
          </cell>
        </row>
        <row r="1417">
          <cell r="B1417" t="str">
            <v>F1B113027</v>
          </cell>
          <cell r="C1417" t="str">
            <v>NANANG MUHAMMAD H</v>
          </cell>
        </row>
        <row r="1418">
          <cell r="B1418" t="str">
            <v>F1B113028</v>
          </cell>
          <cell r="C1418" t="str">
            <v>PUGUH DWIANTARA</v>
          </cell>
        </row>
        <row r="1419">
          <cell r="B1419" t="str">
            <v>F1B113029</v>
          </cell>
          <cell r="C1419" t="str">
            <v>RANGGA FAJAR MAULANA</v>
          </cell>
        </row>
        <row r="1420">
          <cell r="B1420" t="str">
            <v>F1B113030</v>
          </cell>
          <cell r="C1420" t="str">
            <v>RIZAL ADI SAPUTRA</v>
          </cell>
        </row>
        <row r="1421">
          <cell r="B1421" t="str">
            <v>F1B113031</v>
          </cell>
          <cell r="C1421" t="str">
            <v>SADIQ RAMADHOAN</v>
          </cell>
        </row>
        <row r="1422">
          <cell r="B1422" t="str">
            <v>F1B113032</v>
          </cell>
          <cell r="C1422" t="str">
            <v>SAMSUL AZWARI</v>
          </cell>
        </row>
        <row r="1423">
          <cell r="B1423" t="str">
            <v>F1B113033</v>
          </cell>
          <cell r="C1423" t="str">
            <v>SERLY MARLINA</v>
          </cell>
        </row>
        <row r="1424">
          <cell r="B1424" t="str">
            <v>F1B113034</v>
          </cell>
          <cell r="C1424" t="str">
            <v>SHIR AJIE ASMORO</v>
          </cell>
        </row>
        <row r="1425">
          <cell r="B1425" t="str">
            <v>F1B113035</v>
          </cell>
          <cell r="C1425" t="str">
            <v>SILVIA RAHM WIDYA W</v>
          </cell>
        </row>
        <row r="1426">
          <cell r="B1426" t="str">
            <v>F1B113036</v>
          </cell>
          <cell r="C1426" t="str">
            <v>SYARIF AULIA RAHMAN</v>
          </cell>
        </row>
        <row r="1427">
          <cell r="B1427" t="str">
            <v>F1B113037</v>
          </cell>
          <cell r="C1427" t="str">
            <v>ULUL AZMI</v>
          </cell>
        </row>
        <row r="1428">
          <cell r="B1428" t="str">
            <v>F1B113038</v>
          </cell>
          <cell r="C1428" t="str">
            <v>UMAR SAJI RABBANI</v>
          </cell>
        </row>
        <row r="1429">
          <cell r="B1429" t="str">
            <v>F1B113039</v>
          </cell>
          <cell r="C1429" t="str">
            <v>VIA AGESTA PRASTYA</v>
          </cell>
        </row>
        <row r="1430">
          <cell r="B1430" t="str">
            <v>F1B113040</v>
          </cell>
          <cell r="C1430" t="str">
            <v>YUNISETY WIBAWA</v>
          </cell>
        </row>
      </sheetData>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00"/>
      <sheetName val="mhs elektro-BESAR"/>
      <sheetName val="mhs elektro-kecil"/>
      <sheetName val="Sheet1"/>
    </sheetNames>
    <sheetDataSet>
      <sheetData sheetId="0" refreshError="1"/>
      <sheetData sheetId="1" refreshError="1"/>
      <sheetData sheetId="2" refreshError="1">
        <row r="5">
          <cell r="B5" t="str">
            <v>F1B000001</v>
          </cell>
          <cell r="C5" t="str">
            <v>Addinul Haq</v>
          </cell>
        </row>
        <row r="6">
          <cell r="B6" t="str">
            <v>F1B000002</v>
          </cell>
          <cell r="C6" t="str">
            <v>Ahmad Yusi</v>
          </cell>
        </row>
        <row r="7">
          <cell r="B7" t="str">
            <v>F1B000003</v>
          </cell>
          <cell r="C7" t="str">
            <v>Ahyar Rasyidi</v>
          </cell>
        </row>
        <row r="8">
          <cell r="B8" t="str">
            <v>F1B000004</v>
          </cell>
          <cell r="C8" t="str">
            <v>Ainul Habasiah</v>
          </cell>
        </row>
        <row r="9">
          <cell r="B9" t="str">
            <v>F1B000005</v>
          </cell>
          <cell r="C9" t="str">
            <v>Alfa Anggawasita</v>
          </cell>
        </row>
        <row r="10">
          <cell r="B10" t="str">
            <v>F1B000006</v>
          </cell>
          <cell r="C10" t="str">
            <v>Ali Samudra</v>
          </cell>
        </row>
        <row r="11">
          <cell r="B11" t="str">
            <v>F1B000007</v>
          </cell>
          <cell r="C11" t="str">
            <v>Alyul Marwan</v>
          </cell>
        </row>
        <row r="12">
          <cell r="B12" t="str">
            <v>F1B000008</v>
          </cell>
          <cell r="C12" t="str">
            <v>Ambang Martadinata</v>
          </cell>
        </row>
        <row r="13">
          <cell r="B13" t="str">
            <v>F1B000009</v>
          </cell>
          <cell r="C13" t="str">
            <v>Aminullah</v>
          </cell>
        </row>
        <row r="14">
          <cell r="B14" t="str">
            <v>F1B000010</v>
          </cell>
          <cell r="C14" t="str">
            <v>A.A. Bagus N.</v>
          </cell>
        </row>
        <row r="15">
          <cell r="B15" t="str">
            <v>F1B000011</v>
          </cell>
          <cell r="C15" t="str">
            <v>Andi Sofyan Anas</v>
          </cell>
        </row>
        <row r="16">
          <cell r="B16" t="str">
            <v>F1B000012</v>
          </cell>
          <cell r="C16" t="str">
            <v>Anggreni</v>
          </cell>
        </row>
        <row r="17">
          <cell r="B17" t="str">
            <v>F1B000013</v>
          </cell>
          <cell r="C17" t="str">
            <v>Apriliana Rahmawati</v>
          </cell>
        </row>
        <row r="18">
          <cell r="B18" t="str">
            <v>F1B000014</v>
          </cell>
          <cell r="C18" t="str">
            <v>Ari Mariam</v>
          </cell>
        </row>
        <row r="19">
          <cell r="B19" t="str">
            <v>F1B000015</v>
          </cell>
          <cell r="C19" t="str">
            <v>Arifunnatik</v>
          </cell>
        </row>
        <row r="20">
          <cell r="B20" t="str">
            <v>F1B000016</v>
          </cell>
          <cell r="C20" t="str">
            <v>Aris Munandar</v>
          </cell>
        </row>
        <row r="21">
          <cell r="B21" t="str">
            <v>F1B000017</v>
          </cell>
          <cell r="C21" t="str">
            <v>Arytia Poerwaningsih</v>
          </cell>
        </row>
        <row r="22">
          <cell r="B22" t="str">
            <v>F1B000018</v>
          </cell>
          <cell r="C22" t="str">
            <v>Azwar Azizi</v>
          </cell>
        </row>
        <row r="23">
          <cell r="B23" t="str">
            <v>F1B000019</v>
          </cell>
          <cell r="C23" t="str">
            <v>Baiq Arlina Samsu</v>
          </cell>
        </row>
        <row r="24">
          <cell r="B24" t="str">
            <v>F1B000020</v>
          </cell>
          <cell r="C24" t="str">
            <v>Benny Maryadi</v>
          </cell>
        </row>
        <row r="25">
          <cell r="B25" t="str">
            <v>F1B000021</v>
          </cell>
          <cell r="C25" t="str">
            <v>Cahyanti</v>
          </cell>
        </row>
        <row r="26">
          <cell r="B26" t="str">
            <v>F1B000022</v>
          </cell>
          <cell r="C26" t="str">
            <v>Dahliawati</v>
          </cell>
        </row>
        <row r="27">
          <cell r="B27" t="str">
            <v>F1B000023</v>
          </cell>
          <cell r="C27" t="str">
            <v>Dikki Aria M</v>
          </cell>
        </row>
        <row r="28">
          <cell r="B28" t="str">
            <v>F1B000024</v>
          </cell>
          <cell r="C28" t="str">
            <v>Erna Sulistyaningsih</v>
          </cell>
        </row>
        <row r="29">
          <cell r="B29" t="str">
            <v>F1B000025</v>
          </cell>
          <cell r="C29" t="str">
            <v>Faidah</v>
          </cell>
        </row>
        <row r="30">
          <cell r="B30" t="str">
            <v>F1B000026</v>
          </cell>
          <cell r="C30" t="str">
            <v>Farial</v>
          </cell>
        </row>
        <row r="31">
          <cell r="B31" t="str">
            <v>F1B000027</v>
          </cell>
          <cell r="C31" t="str">
            <v>Firdaus</v>
          </cell>
        </row>
        <row r="32">
          <cell r="B32" t="str">
            <v>F1B000028</v>
          </cell>
          <cell r="C32" t="str">
            <v>Hana Estiyanto</v>
          </cell>
        </row>
        <row r="33">
          <cell r="B33" t="str">
            <v>F1B000029</v>
          </cell>
          <cell r="C33" t="str">
            <v>Heri Wahyudi</v>
          </cell>
        </row>
        <row r="34">
          <cell r="B34" t="str">
            <v>F1B000030</v>
          </cell>
          <cell r="C34" t="str">
            <v>Herry Jaya Kusuma</v>
          </cell>
        </row>
        <row r="35">
          <cell r="B35" t="str">
            <v>F1B000031</v>
          </cell>
          <cell r="C35" t="str">
            <v>I G A Nym Aryani</v>
          </cell>
        </row>
        <row r="36">
          <cell r="B36" t="str">
            <v>F1B000032</v>
          </cell>
          <cell r="C36" t="str">
            <v>I Ketut Darmayasa</v>
          </cell>
        </row>
        <row r="37">
          <cell r="B37" t="str">
            <v>F1B000033</v>
          </cell>
          <cell r="C37" t="str">
            <v>I Wyn Agus Arimbawa</v>
          </cell>
        </row>
        <row r="38">
          <cell r="B38" t="str">
            <v>F1B000034</v>
          </cell>
          <cell r="C38" t="str">
            <v>Ilham</v>
          </cell>
        </row>
        <row r="39">
          <cell r="B39" t="str">
            <v>F1B000035</v>
          </cell>
          <cell r="C39" t="str">
            <v>Jarir</v>
          </cell>
        </row>
        <row r="40">
          <cell r="B40" t="str">
            <v>F1B000036</v>
          </cell>
          <cell r="C40" t="str">
            <v>Juma'Yah</v>
          </cell>
        </row>
        <row r="41">
          <cell r="B41" t="str">
            <v>F1B000037</v>
          </cell>
          <cell r="C41" t="str">
            <v>Khairul Muhaimin</v>
          </cell>
        </row>
        <row r="42">
          <cell r="B42" t="str">
            <v>F1B000038</v>
          </cell>
          <cell r="C42" t="str">
            <v>Khairuddin</v>
          </cell>
        </row>
        <row r="43">
          <cell r="B43" t="str">
            <v>F1B000039</v>
          </cell>
          <cell r="C43" t="str">
            <v>L Andi Aguspian K</v>
          </cell>
        </row>
        <row r="44">
          <cell r="B44" t="str">
            <v>F1B000040</v>
          </cell>
          <cell r="C44" t="str">
            <v>Mirafuddin</v>
          </cell>
        </row>
        <row r="45">
          <cell r="B45" t="str">
            <v>F1B000041</v>
          </cell>
          <cell r="C45" t="str">
            <v>Moh. Pahlevi</v>
          </cell>
        </row>
        <row r="46">
          <cell r="B46" t="str">
            <v>F1B000042</v>
          </cell>
          <cell r="C46" t="str">
            <v>Muhammad Taufan A.Z.</v>
          </cell>
        </row>
        <row r="47">
          <cell r="B47" t="str">
            <v>F1B000043</v>
          </cell>
          <cell r="C47" t="str">
            <v>Mustaen</v>
          </cell>
        </row>
        <row r="48">
          <cell r="B48" t="str">
            <v>F1B000044</v>
          </cell>
          <cell r="C48" t="str">
            <v>Ni Luh Indreswari</v>
          </cell>
        </row>
        <row r="49">
          <cell r="B49" t="str">
            <v>F1B000045</v>
          </cell>
          <cell r="C49" t="str">
            <v>Niken Arumdati</v>
          </cell>
        </row>
        <row r="50">
          <cell r="B50" t="str">
            <v>F1B000046</v>
          </cell>
          <cell r="C50" t="str">
            <v>Rismawati</v>
          </cell>
        </row>
        <row r="51">
          <cell r="B51" t="str">
            <v>F1B000047</v>
          </cell>
          <cell r="C51" t="str">
            <v>Saeful</v>
          </cell>
        </row>
        <row r="52">
          <cell r="B52" t="str">
            <v>F1B000048</v>
          </cell>
          <cell r="C52" t="str">
            <v>Salman Jauhari</v>
          </cell>
        </row>
        <row r="53">
          <cell r="B53" t="str">
            <v>F1B000049</v>
          </cell>
          <cell r="C53" t="str">
            <v>Selamet Indra R.</v>
          </cell>
        </row>
        <row r="54">
          <cell r="B54" t="str">
            <v>F1B000050</v>
          </cell>
          <cell r="C54" t="str">
            <v>Sigit Herjunodarpito</v>
          </cell>
        </row>
        <row r="55">
          <cell r="B55" t="str">
            <v>F1B000051</v>
          </cell>
          <cell r="C55" t="str">
            <v>Sri Pebrianti</v>
          </cell>
        </row>
        <row r="56">
          <cell r="B56" t="str">
            <v>F1B000052</v>
          </cell>
          <cell r="C56" t="str">
            <v>Sulhaini</v>
          </cell>
        </row>
        <row r="57">
          <cell r="B57" t="str">
            <v>F1B000053</v>
          </cell>
          <cell r="C57" t="str">
            <v>Surya Darmawan</v>
          </cell>
        </row>
        <row r="58">
          <cell r="B58" t="str">
            <v>F1B000054</v>
          </cell>
          <cell r="C58" t="str">
            <v>Surya Ibrani</v>
          </cell>
        </row>
        <row r="59">
          <cell r="B59" t="str">
            <v>F1B000055</v>
          </cell>
          <cell r="C59" t="str">
            <v>Syauqi Irsyadi</v>
          </cell>
        </row>
        <row r="60">
          <cell r="B60" t="str">
            <v>F1B000056</v>
          </cell>
          <cell r="C60" t="str">
            <v>Tjokorda Adhy W.</v>
          </cell>
        </row>
        <row r="61">
          <cell r="B61" t="str">
            <v>F1B000057</v>
          </cell>
          <cell r="C61" t="str">
            <v>Tri Setyo Adisaputro</v>
          </cell>
        </row>
        <row r="62">
          <cell r="B62" t="str">
            <v>F1B000058</v>
          </cell>
          <cell r="C62" t="str">
            <v>Ummy Kharismawati</v>
          </cell>
        </row>
        <row r="63">
          <cell r="B63" t="str">
            <v>F1B000059</v>
          </cell>
          <cell r="C63" t="str">
            <v>Virgorika Dwiningsih</v>
          </cell>
        </row>
        <row r="64">
          <cell r="B64" t="str">
            <v>F1B000060</v>
          </cell>
          <cell r="C64" t="str">
            <v>Wawan Yudi Efendi</v>
          </cell>
        </row>
        <row r="65">
          <cell r="B65" t="str">
            <v>F1B000061</v>
          </cell>
          <cell r="C65" t="str">
            <v>Wildatul Hakim</v>
          </cell>
        </row>
        <row r="66">
          <cell r="B66" t="str">
            <v>F1B000062</v>
          </cell>
          <cell r="C66" t="str">
            <v>Yosep Pirnawan</v>
          </cell>
        </row>
        <row r="67">
          <cell r="B67" t="str">
            <v>F1B000063</v>
          </cell>
          <cell r="C67" t="str">
            <v>Yosi Febriadi</v>
          </cell>
        </row>
        <row r="68">
          <cell r="B68" t="str">
            <v>F1B000064</v>
          </cell>
          <cell r="C68" t="str">
            <v>Yulia Rosiana</v>
          </cell>
        </row>
        <row r="69">
          <cell r="B69" t="str">
            <v>F1B000065</v>
          </cell>
          <cell r="C69" t="str">
            <v>Yus Rizal</v>
          </cell>
        </row>
        <row r="70">
          <cell r="B70" t="str">
            <v>F1B001001</v>
          </cell>
          <cell r="C70" t="str">
            <v>Abdul Syukur</v>
          </cell>
        </row>
        <row r="71">
          <cell r="B71" t="str">
            <v>F1B001002</v>
          </cell>
          <cell r="C71" t="str">
            <v>Agri Yuslhliyanta U</v>
          </cell>
        </row>
        <row r="72">
          <cell r="B72" t="str">
            <v>F1B001003</v>
          </cell>
          <cell r="C72" t="str">
            <v>Agus Amirullah</v>
          </cell>
        </row>
        <row r="73">
          <cell r="B73" t="str">
            <v>F1B001004</v>
          </cell>
          <cell r="C73" t="str">
            <v>Alfiani Jihati</v>
          </cell>
        </row>
        <row r="74">
          <cell r="B74" t="str">
            <v>F1B001005</v>
          </cell>
          <cell r="C74" t="str">
            <v>Amar Yasir</v>
          </cell>
        </row>
        <row r="75">
          <cell r="B75" t="str">
            <v>F1B001006</v>
          </cell>
          <cell r="C75" t="str">
            <v>Andi Nurjana K</v>
          </cell>
        </row>
        <row r="76">
          <cell r="B76" t="str">
            <v>F1B001007</v>
          </cell>
          <cell r="C76" t="str">
            <v>Andini Desita  K. Kh</v>
          </cell>
        </row>
        <row r="77">
          <cell r="B77" t="str">
            <v>F1B001008</v>
          </cell>
          <cell r="C77" t="str">
            <v>Ari Usman</v>
          </cell>
        </row>
        <row r="78">
          <cell r="B78" t="str">
            <v>F1B001009</v>
          </cell>
          <cell r="C78" t="str">
            <v>Asrul Hadi</v>
          </cell>
        </row>
        <row r="79">
          <cell r="B79" t="str">
            <v>F1B001010</v>
          </cell>
          <cell r="C79" t="str">
            <v>B Dhiana Wulandary S.</v>
          </cell>
        </row>
        <row r="80">
          <cell r="B80" t="str">
            <v>F1B001011</v>
          </cell>
          <cell r="C80" t="str">
            <v>B Ika Apriandini</v>
          </cell>
        </row>
        <row r="81">
          <cell r="B81" t="str">
            <v>F1B001012</v>
          </cell>
          <cell r="C81" t="str">
            <v>Chandra Hidayat</v>
          </cell>
        </row>
        <row r="82">
          <cell r="B82" t="str">
            <v>F1B001013</v>
          </cell>
          <cell r="C82" t="str">
            <v>Chozin Kurniawan</v>
          </cell>
        </row>
        <row r="83">
          <cell r="B83" t="str">
            <v>F1B001014</v>
          </cell>
          <cell r="C83" t="str">
            <v>Cintya Aswina</v>
          </cell>
        </row>
        <row r="84">
          <cell r="B84" t="str">
            <v>F1B001015</v>
          </cell>
          <cell r="C84" t="str">
            <v>Erika Ramadhani</v>
          </cell>
        </row>
        <row r="85">
          <cell r="B85" t="str">
            <v>F1B001016</v>
          </cell>
          <cell r="C85" t="str">
            <v>Ermiana</v>
          </cell>
        </row>
        <row r="86">
          <cell r="B86" t="str">
            <v>F1B001017</v>
          </cell>
          <cell r="C86" t="str">
            <v>Erwin Sofyan</v>
          </cell>
        </row>
        <row r="87">
          <cell r="B87" t="str">
            <v>F1B001018</v>
          </cell>
          <cell r="C87" t="str">
            <v>Fahruddin</v>
          </cell>
        </row>
        <row r="88">
          <cell r="B88" t="str">
            <v>F1B001019</v>
          </cell>
          <cell r="C88" t="str">
            <v>Fakhri Surahman</v>
          </cell>
        </row>
        <row r="89">
          <cell r="B89" t="str">
            <v>F1B001020</v>
          </cell>
          <cell r="C89" t="str">
            <v>Faqihuddin Syawal W</v>
          </cell>
        </row>
        <row r="90">
          <cell r="B90" t="str">
            <v>F1B001021</v>
          </cell>
          <cell r="C90" t="str">
            <v>Fathul Hamdi</v>
          </cell>
        </row>
        <row r="91">
          <cell r="B91" t="str">
            <v>F1B001022</v>
          </cell>
          <cell r="C91" t="str">
            <v>Handreanus B N Nahak</v>
          </cell>
        </row>
        <row r="92">
          <cell r="B92" t="str">
            <v>F1B001023</v>
          </cell>
          <cell r="C92" t="str">
            <v>Hasan Badri</v>
          </cell>
        </row>
        <row r="93">
          <cell r="B93" t="str">
            <v>F1B001024</v>
          </cell>
          <cell r="C93" t="str">
            <v>Heri Rahman</v>
          </cell>
        </row>
        <row r="94">
          <cell r="B94" t="str">
            <v>F1B001025</v>
          </cell>
          <cell r="C94" t="str">
            <v>Hermansyah</v>
          </cell>
        </row>
        <row r="95">
          <cell r="B95" t="str">
            <v>F1B001026</v>
          </cell>
          <cell r="C95" t="str">
            <v>Hijrah Saputra</v>
          </cell>
        </row>
        <row r="96">
          <cell r="B96" t="str">
            <v>F1B001027</v>
          </cell>
          <cell r="C96" t="str">
            <v>I Gede Ary Sanjaya</v>
          </cell>
        </row>
        <row r="97">
          <cell r="B97" t="str">
            <v>F1B001028</v>
          </cell>
          <cell r="C97" t="str">
            <v>I Nengah Andriawan</v>
          </cell>
        </row>
        <row r="98">
          <cell r="B98" t="str">
            <v>F1B001029</v>
          </cell>
          <cell r="C98" t="str">
            <v>I Nym Wartawan</v>
          </cell>
        </row>
        <row r="99">
          <cell r="B99" t="str">
            <v>F1B001030</v>
          </cell>
          <cell r="C99" t="str">
            <v>I Putu Agustiawan A</v>
          </cell>
        </row>
        <row r="100">
          <cell r="B100" t="str">
            <v>F1B001031</v>
          </cell>
          <cell r="C100" t="str">
            <v>I Wayan Yudiarte</v>
          </cell>
        </row>
        <row r="101">
          <cell r="B101" t="str">
            <v>F1B001032</v>
          </cell>
          <cell r="C101" t="str">
            <v>Ida Harianti</v>
          </cell>
        </row>
        <row r="102">
          <cell r="B102" t="str">
            <v>F1B001033</v>
          </cell>
          <cell r="C102" t="str">
            <v>Lalu Akhmad Hifzi</v>
          </cell>
        </row>
        <row r="103">
          <cell r="B103" t="str">
            <v>F1B001034</v>
          </cell>
          <cell r="C103" t="str">
            <v>Luthfi Hidayat</v>
          </cell>
        </row>
        <row r="104">
          <cell r="B104" t="str">
            <v>F1B001035</v>
          </cell>
          <cell r="C104" t="str">
            <v>M A Nazrin</v>
          </cell>
        </row>
        <row r="105">
          <cell r="B105" t="str">
            <v>F1B001036</v>
          </cell>
          <cell r="C105" t="str">
            <v>Mala Rohayanita</v>
          </cell>
        </row>
        <row r="106">
          <cell r="B106" t="str">
            <v>F1B001037</v>
          </cell>
          <cell r="C106" t="str">
            <v>Muhamad Isnaini</v>
          </cell>
        </row>
        <row r="107">
          <cell r="B107" t="str">
            <v>F1B001038</v>
          </cell>
          <cell r="C107" t="str">
            <v>Muhammad Salman</v>
          </cell>
        </row>
        <row r="108">
          <cell r="B108" t="str">
            <v>F1B001039</v>
          </cell>
          <cell r="C108" t="str">
            <v>Muh. Zia Ul Haq</v>
          </cell>
        </row>
        <row r="109">
          <cell r="B109" t="str">
            <v>F1B001040</v>
          </cell>
          <cell r="C109" t="str">
            <v>Netty Hidayati</v>
          </cell>
        </row>
        <row r="110">
          <cell r="B110" t="str">
            <v>F1B001041</v>
          </cell>
          <cell r="C110" t="str">
            <v>Nia Kurniati</v>
          </cell>
        </row>
        <row r="111">
          <cell r="B111" t="str">
            <v>F1B001042</v>
          </cell>
          <cell r="C111" t="str">
            <v>Nisriyani</v>
          </cell>
        </row>
        <row r="112">
          <cell r="B112" t="str">
            <v>F1B001043</v>
          </cell>
          <cell r="C112" t="str">
            <v>Novi Nurul Ain</v>
          </cell>
        </row>
        <row r="113">
          <cell r="B113" t="str">
            <v>F1B001044</v>
          </cell>
          <cell r="C113" t="str">
            <v>Nursyafriady</v>
          </cell>
        </row>
        <row r="114">
          <cell r="B114" t="str">
            <v>F1B001045</v>
          </cell>
          <cell r="C114" t="str">
            <v>Piktor Panjaitan</v>
          </cell>
        </row>
        <row r="115">
          <cell r="B115" t="str">
            <v>F1B001046</v>
          </cell>
          <cell r="C115" t="str">
            <v>Purwanto Suryawan U</v>
          </cell>
        </row>
        <row r="116">
          <cell r="B116" t="str">
            <v>F1B001047</v>
          </cell>
          <cell r="C116" t="str">
            <v>Rahmat Dwi Satrio</v>
          </cell>
        </row>
        <row r="117">
          <cell r="B117" t="str">
            <v>F1B001048</v>
          </cell>
          <cell r="C117" t="str">
            <v>Rahmawati</v>
          </cell>
        </row>
        <row r="118">
          <cell r="B118" t="str">
            <v>F1B001049</v>
          </cell>
          <cell r="C118" t="str">
            <v>Ribut Ambika</v>
          </cell>
        </row>
        <row r="119">
          <cell r="B119" t="str">
            <v>F1B001050</v>
          </cell>
          <cell r="C119" t="str">
            <v>Ridho Arip Ilhamsyah</v>
          </cell>
        </row>
        <row r="120">
          <cell r="B120" t="str">
            <v>F1B001051</v>
          </cell>
          <cell r="C120" t="str">
            <v>Satriawan</v>
          </cell>
        </row>
        <row r="121">
          <cell r="B121" t="str">
            <v>F1B001052</v>
          </cell>
          <cell r="C121" t="str">
            <v>Sri Purnawati</v>
          </cell>
        </row>
        <row r="122">
          <cell r="B122" t="str">
            <v>F1B001053</v>
          </cell>
          <cell r="C122" t="str">
            <v>St Ruhyatinsyah</v>
          </cell>
        </row>
        <row r="123">
          <cell r="B123" t="str">
            <v>F1B001054</v>
          </cell>
          <cell r="C123" t="str">
            <v>Suriadin</v>
          </cell>
        </row>
        <row r="124">
          <cell r="B124" t="str">
            <v>F1B001055</v>
          </cell>
          <cell r="C124" t="str">
            <v>Suwandi</v>
          </cell>
        </row>
        <row r="125">
          <cell r="B125" t="str">
            <v>F1B001056</v>
          </cell>
          <cell r="C125" t="str">
            <v>Syafwan Hadi</v>
          </cell>
        </row>
        <row r="126">
          <cell r="B126" t="str">
            <v>F1B001057</v>
          </cell>
          <cell r="C126" t="str">
            <v>Tony Nurwidyanto</v>
          </cell>
        </row>
        <row r="127">
          <cell r="B127" t="str">
            <v>F1B001058</v>
          </cell>
          <cell r="C127" t="str">
            <v>Topan Pribadi</v>
          </cell>
        </row>
        <row r="128">
          <cell r="B128" t="str">
            <v>F1B001059</v>
          </cell>
          <cell r="C128" t="str">
            <v>Unally Huwayuti</v>
          </cell>
        </row>
        <row r="129">
          <cell r="B129" t="str">
            <v>F1B001060</v>
          </cell>
          <cell r="C129" t="str">
            <v>Wahyudi</v>
          </cell>
        </row>
        <row r="130">
          <cell r="B130" t="str">
            <v>F1B001061</v>
          </cell>
          <cell r="C130" t="str">
            <v>Wira Fadlun</v>
          </cell>
        </row>
        <row r="131">
          <cell r="B131" t="str">
            <v>F1B001062</v>
          </cell>
          <cell r="C131" t="str">
            <v>Yulisyah</v>
          </cell>
        </row>
        <row r="132">
          <cell r="B132" t="str">
            <v>F1B001063</v>
          </cell>
          <cell r="C132" t="str">
            <v>Zuhriadi</v>
          </cell>
        </row>
        <row r="133">
          <cell r="B133" t="str">
            <v>F1B001064</v>
          </cell>
          <cell r="C133" t="str">
            <v>Zulfadli</v>
          </cell>
        </row>
        <row r="134">
          <cell r="B134" t="str">
            <v>F1B001065</v>
          </cell>
          <cell r="C134" t="str">
            <v>Lusia Azmi</v>
          </cell>
        </row>
        <row r="135">
          <cell r="B135" t="str">
            <v>F1B002001</v>
          </cell>
          <cell r="C135" t="str">
            <v>Adi Budiansyah</v>
          </cell>
        </row>
        <row r="136">
          <cell r="B136" t="str">
            <v>F1B002002</v>
          </cell>
          <cell r="C136" t="str">
            <v>Ady Radyansyah</v>
          </cell>
        </row>
        <row r="137">
          <cell r="B137" t="str">
            <v>F1B002003</v>
          </cell>
          <cell r="C137" t="str">
            <v>Agus Nugroho</v>
          </cell>
        </row>
        <row r="138">
          <cell r="B138" t="str">
            <v>F1B002004</v>
          </cell>
          <cell r="C138" t="str">
            <v>Agus Rumantika</v>
          </cell>
        </row>
        <row r="139">
          <cell r="B139" t="str">
            <v>F1B002005</v>
          </cell>
          <cell r="C139" t="str">
            <v>Ahmad Junaidi</v>
          </cell>
        </row>
        <row r="140">
          <cell r="B140" t="str">
            <v>F1B002006</v>
          </cell>
          <cell r="C140" t="str">
            <v>Akhmad Habsari</v>
          </cell>
        </row>
        <row r="141">
          <cell r="B141" t="str">
            <v>F1B002007</v>
          </cell>
          <cell r="C141" t="str">
            <v>Ali Surya Putra</v>
          </cell>
        </row>
        <row r="142">
          <cell r="B142" t="str">
            <v>F1B002008</v>
          </cell>
          <cell r="C142" t="str">
            <v>Annisa Rachmawati</v>
          </cell>
        </row>
        <row r="143">
          <cell r="B143" t="str">
            <v>F1B002009</v>
          </cell>
          <cell r="C143" t="str">
            <v>Apriliana Hadiyanti</v>
          </cell>
        </row>
        <row r="144">
          <cell r="B144" t="str">
            <v>F1B002010</v>
          </cell>
          <cell r="C144" t="str">
            <v>Ardes Hardian</v>
          </cell>
        </row>
        <row r="145">
          <cell r="B145" t="str">
            <v>F1B002011</v>
          </cell>
          <cell r="C145" t="str">
            <v>Arief</v>
          </cell>
        </row>
        <row r="146">
          <cell r="B146" t="str">
            <v>F1B002012</v>
          </cell>
          <cell r="C146" t="str">
            <v>Arif Bakti Setianto</v>
          </cell>
        </row>
        <row r="147">
          <cell r="B147" t="str">
            <v>F1B002013</v>
          </cell>
          <cell r="C147" t="str">
            <v>Arya Jaya</v>
          </cell>
        </row>
        <row r="148">
          <cell r="B148" t="str">
            <v>F1B002014</v>
          </cell>
          <cell r="C148" t="str">
            <v>Asep Yudistira</v>
          </cell>
        </row>
        <row r="149">
          <cell r="B149" t="str">
            <v>F1B002015</v>
          </cell>
          <cell r="C149" t="str">
            <v>B. Reni Yunita</v>
          </cell>
        </row>
        <row r="150">
          <cell r="B150" t="str">
            <v>F1B002016</v>
          </cell>
          <cell r="C150" t="str">
            <v>Baiq Mahyuni</v>
          </cell>
        </row>
        <row r="151">
          <cell r="B151" t="str">
            <v>F1B002017</v>
          </cell>
          <cell r="C151" t="str">
            <v>Betal Jani Arifin</v>
          </cell>
        </row>
        <row r="152">
          <cell r="B152" t="str">
            <v>F1B002018</v>
          </cell>
          <cell r="C152" t="str">
            <v>Bonifasius Rahardito T.</v>
          </cell>
        </row>
        <row r="153">
          <cell r="B153" t="str">
            <v>F1B002019</v>
          </cell>
          <cell r="C153" t="str">
            <v>Budi Susanto</v>
          </cell>
        </row>
        <row r="154">
          <cell r="B154" t="str">
            <v>F1B002020</v>
          </cell>
          <cell r="C154" t="str">
            <v>Camelia</v>
          </cell>
        </row>
        <row r="155">
          <cell r="B155" t="str">
            <v>F1B002021</v>
          </cell>
          <cell r="C155" t="str">
            <v>Catur Adi Nugroho</v>
          </cell>
        </row>
        <row r="156">
          <cell r="B156" t="str">
            <v>F1B002022</v>
          </cell>
          <cell r="C156" t="str">
            <v>Edi Kusmayadi</v>
          </cell>
        </row>
        <row r="157">
          <cell r="B157" t="str">
            <v>F1B002023</v>
          </cell>
          <cell r="C157" t="str">
            <v>Era Safwati</v>
          </cell>
        </row>
        <row r="158">
          <cell r="B158" t="str">
            <v>F1B002024</v>
          </cell>
          <cell r="C158" t="str">
            <v>Erwin Aris Prianggo</v>
          </cell>
        </row>
        <row r="159">
          <cell r="B159" t="str">
            <v>F1B002025</v>
          </cell>
          <cell r="C159" t="str">
            <v>Erwinsyah</v>
          </cell>
        </row>
        <row r="160">
          <cell r="B160" t="str">
            <v>F1B002026</v>
          </cell>
          <cell r="C160" t="str">
            <v>Fadli</v>
          </cell>
        </row>
        <row r="161">
          <cell r="B161" t="str">
            <v>F1B002027</v>
          </cell>
          <cell r="C161" t="str">
            <v>Gede Agus Aditya</v>
          </cell>
        </row>
        <row r="162">
          <cell r="B162" t="str">
            <v>F1B002028</v>
          </cell>
          <cell r="C162" t="str">
            <v>Harlendra Pribadi Putra</v>
          </cell>
        </row>
        <row r="163">
          <cell r="B163" t="str">
            <v>F1B002029</v>
          </cell>
          <cell r="C163" t="str">
            <v>Hermawan</v>
          </cell>
        </row>
        <row r="164">
          <cell r="B164" t="str">
            <v>F1B002030</v>
          </cell>
          <cell r="C164" t="str">
            <v>Heru Suryadi</v>
          </cell>
        </row>
        <row r="165">
          <cell r="B165" t="str">
            <v>F1B002031</v>
          </cell>
          <cell r="C165" t="str">
            <v>I Gusti Agung Rai Adiyasa</v>
          </cell>
        </row>
        <row r="166">
          <cell r="B166" t="str">
            <v>F1B002032</v>
          </cell>
          <cell r="C166" t="str">
            <v>Idham Hadi Surya</v>
          </cell>
        </row>
        <row r="167">
          <cell r="B167" t="str">
            <v>F1B002033</v>
          </cell>
          <cell r="C167" t="str">
            <v>Ikhwani Hawari</v>
          </cell>
        </row>
        <row r="168">
          <cell r="B168" t="str">
            <v>F1B002034</v>
          </cell>
          <cell r="C168" t="str">
            <v>Ilham Ramdani</v>
          </cell>
        </row>
        <row r="169">
          <cell r="B169" t="str">
            <v>F1B002035</v>
          </cell>
          <cell r="C169" t="str">
            <v>Imam Choiri</v>
          </cell>
        </row>
        <row r="170">
          <cell r="B170" t="str">
            <v>F1B002036</v>
          </cell>
          <cell r="C170" t="str">
            <v>Kadek Widianiti</v>
          </cell>
        </row>
        <row r="171">
          <cell r="B171" t="str">
            <v>F1B002037</v>
          </cell>
          <cell r="C171" t="str">
            <v>L. Iip Widya Purna Praja</v>
          </cell>
        </row>
        <row r="172">
          <cell r="B172" t="str">
            <v>F1B002038</v>
          </cell>
          <cell r="C172" t="str">
            <v>Lale Diah Handayani</v>
          </cell>
        </row>
        <row r="173">
          <cell r="B173" t="str">
            <v>F1B002039</v>
          </cell>
          <cell r="C173" t="str">
            <v>Legiman</v>
          </cell>
        </row>
        <row r="174">
          <cell r="B174" t="str">
            <v>F1B002040</v>
          </cell>
          <cell r="C174" t="str">
            <v>M. Alfian Methana</v>
          </cell>
        </row>
        <row r="175">
          <cell r="B175" t="str">
            <v>F1B002041</v>
          </cell>
          <cell r="C175" t="str">
            <v>M. Fauzi Zulkarnaen</v>
          </cell>
        </row>
        <row r="176">
          <cell r="B176" t="str">
            <v>F1B002042</v>
          </cell>
          <cell r="C176" t="str">
            <v>Martha Asmara Fandi</v>
          </cell>
        </row>
        <row r="177">
          <cell r="B177" t="str">
            <v>F1B002043</v>
          </cell>
          <cell r="C177" t="str">
            <v>Marthilda Suprayitna</v>
          </cell>
        </row>
        <row r="178">
          <cell r="B178" t="str">
            <v>F1B002044</v>
          </cell>
          <cell r="C178" t="str">
            <v>Maskuri</v>
          </cell>
        </row>
        <row r="179">
          <cell r="B179" t="str">
            <v>F1B002045</v>
          </cell>
          <cell r="C179" t="str">
            <v>Moammar Zain Tabroni</v>
          </cell>
        </row>
        <row r="180">
          <cell r="B180" t="str">
            <v>F1B002046</v>
          </cell>
          <cell r="C180" t="str">
            <v>Nanang Suprayetno</v>
          </cell>
        </row>
        <row r="181">
          <cell r="B181" t="str">
            <v>F1B002047</v>
          </cell>
          <cell r="C181" t="str">
            <v>Nanalisa T. Rahayau</v>
          </cell>
        </row>
        <row r="182">
          <cell r="B182" t="str">
            <v>F1B002048</v>
          </cell>
          <cell r="C182" t="str">
            <v>Nova Aryanto</v>
          </cell>
        </row>
        <row r="183">
          <cell r="B183" t="str">
            <v>F1B002049</v>
          </cell>
          <cell r="C183" t="str">
            <v>Reti Restiati Wulan</v>
          </cell>
        </row>
        <row r="184">
          <cell r="B184" t="str">
            <v>F1B002050</v>
          </cell>
          <cell r="C184" t="str">
            <v>Rio Berliandinata Munas</v>
          </cell>
        </row>
        <row r="185">
          <cell r="B185" t="str">
            <v>F1B002051</v>
          </cell>
          <cell r="C185" t="str">
            <v>Sahrul Ahyar Rosidi</v>
          </cell>
        </row>
        <row r="186">
          <cell r="B186" t="str">
            <v>F1B002052</v>
          </cell>
          <cell r="C186" t="str">
            <v>Sri Muliawati</v>
          </cell>
        </row>
        <row r="187">
          <cell r="B187" t="str">
            <v>F1B002053</v>
          </cell>
          <cell r="C187" t="str">
            <v>Suhaili Dermawanto</v>
          </cell>
        </row>
        <row r="188">
          <cell r="B188" t="str">
            <v>F1B002054</v>
          </cell>
          <cell r="C188" t="str">
            <v>Sumawarti</v>
          </cell>
        </row>
        <row r="189">
          <cell r="B189" t="str">
            <v>F1B002055</v>
          </cell>
          <cell r="C189" t="str">
            <v>Syaifuddin Syuhri</v>
          </cell>
        </row>
        <row r="190">
          <cell r="B190" t="str">
            <v>F1B002056</v>
          </cell>
          <cell r="C190" t="str">
            <v>Tita Marlina Abdul Gani</v>
          </cell>
        </row>
        <row r="191">
          <cell r="B191" t="str">
            <v>F1B002057</v>
          </cell>
          <cell r="C191" t="str">
            <v>Toni Gusmiran</v>
          </cell>
        </row>
        <row r="192">
          <cell r="B192" t="str">
            <v>F1B002058</v>
          </cell>
          <cell r="C192" t="str">
            <v>Tri Agung Jiwantoro</v>
          </cell>
        </row>
        <row r="193">
          <cell r="B193" t="str">
            <v>F1B002059</v>
          </cell>
          <cell r="C193" t="str">
            <v>Tri Wahyuni</v>
          </cell>
        </row>
        <row r="194">
          <cell r="B194" t="str">
            <v>F1B002060</v>
          </cell>
          <cell r="C194" t="str">
            <v>Trisna Maryani</v>
          </cell>
        </row>
        <row r="195">
          <cell r="B195" t="str">
            <v>F1B002061</v>
          </cell>
          <cell r="C195" t="str">
            <v>Yenni Fahriaumi</v>
          </cell>
        </row>
        <row r="196">
          <cell r="B196" t="str">
            <v>F1B002062</v>
          </cell>
          <cell r="C196" t="str">
            <v>Yudi Kusnagin</v>
          </cell>
        </row>
        <row r="197">
          <cell r="B197" t="str">
            <v>F1B002063</v>
          </cell>
          <cell r="C197" t="str">
            <v>Yunita Ardina Putri</v>
          </cell>
        </row>
        <row r="198">
          <cell r="B198" t="str">
            <v>F1B002064</v>
          </cell>
          <cell r="C198" t="str">
            <v>Zainullah</v>
          </cell>
        </row>
        <row r="199">
          <cell r="B199" t="str">
            <v>F1B003001</v>
          </cell>
          <cell r="C199" t="str">
            <v>Abdul Haris</v>
          </cell>
        </row>
        <row r="200">
          <cell r="B200" t="str">
            <v>F1B003002</v>
          </cell>
          <cell r="C200" t="str">
            <v>Abdul Wahab</v>
          </cell>
        </row>
        <row r="201">
          <cell r="B201" t="str">
            <v>F1B003003</v>
          </cell>
          <cell r="C201" t="str">
            <v>Algazali Isra A.</v>
          </cell>
        </row>
        <row r="202">
          <cell r="B202" t="str">
            <v>F1B003004</v>
          </cell>
          <cell r="C202" t="str">
            <v>Andan Januar Jaya</v>
          </cell>
        </row>
        <row r="203">
          <cell r="B203" t="str">
            <v>F1B003005</v>
          </cell>
          <cell r="C203" t="str">
            <v>Andri Cahyadi</v>
          </cell>
        </row>
        <row r="204">
          <cell r="B204" t="str">
            <v>F1B003006</v>
          </cell>
          <cell r="C204" t="str">
            <v>Andrian Syafrial H.</v>
          </cell>
        </row>
        <row r="205">
          <cell r="B205" t="str">
            <v>F1B003007</v>
          </cell>
          <cell r="C205" t="str">
            <v>Angdrekson</v>
          </cell>
        </row>
        <row r="206">
          <cell r="B206" t="str">
            <v>F1B003008</v>
          </cell>
          <cell r="C206" t="str">
            <v>Aryaningsih Komala R.</v>
          </cell>
        </row>
        <row r="207">
          <cell r="B207" t="str">
            <v>F1B003009</v>
          </cell>
          <cell r="C207" t="str">
            <v>B. Eka Agusrina</v>
          </cell>
        </row>
        <row r="208">
          <cell r="B208" t="str">
            <v>F1B003010</v>
          </cell>
          <cell r="C208" t="str">
            <v>Baiq Noktah Handani</v>
          </cell>
        </row>
        <row r="209">
          <cell r="B209" t="str">
            <v>F1B003011</v>
          </cell>
          <cell r="C209" t="str">
            <v>Budi Darmawan</v>
          </cell>
        </row>
        <row r="210">
          <cell r="B210" t="str">
            <v>F1B003012</v>
          </cell>
          <cell r="C210" t="str">
            <v>Cipta Ramadhani</v>
          </cell>
        </row>
        <row r="211">
          <cell r="B211" t="str">
            <v>F1B003013</v>
          </cell>
          <cell r="C211" t="str">
            <v>Deden Ahmad Dedi R.</v>
          </cell>
        </row>
        <row r="212">
          <cell r="B212" t="str">
            <v>F1B003014</v>
          </cell>
          <cell r="C212" t="str">
            <v>Eddy Kurniawan</v>
          </cell>
        </row>
        <row r="213">
          <cell r="B213" t="str">
            <v>F1B003015</v>
          </cell>
          <cell r="C213" t="str">
            <v>Edi Waskita Putra</v>
          </cell>
        </row>
        <row r="214">
          <cell r="B214" t="str">
            <v>F1B003016</v>
          </cell>
          <cell r="C214" t="str">
            <v xml:space="preserve">Efni Yunita </v>
          </cell>
        </row>
        <row r="215">
          <cell r="B215" t="str">
            <v>F1B003017</v>
          </cell>
          <cell r="C215" t="str">
            <v>Eka Krismaningsih</v>
          </cell>
        </row>
        <row r="216">
          <cell r="B216" t="str">
            <v>F1B003018</v>
          </cell>
          <cell r="C216" t="str">
            <v>Endang Sukma Negara</v>
          </cell>
        </row>
        <row r="217">
          <cell r="B217" t="str">
            <v>F1B003019</v>
          </cell>
          <cell r="C217" t="str">
            <v>Enisa Putri</v>
          </cell>
        </row>
        <row r="218">
          <cell r="B218" t="str">
            <v>F1B003020</v>
          </cell>
          <cell r="C218" t="str">
            <v>Fahri Alamsyah</v>
          </cell>
        </row>
        <row r="219">
          <cell r="B219" t="str">
            <v>F1B003021</v>
          </cell>
          <cell r="C219" t="str">
            <v>Fajar Ardiyansyah</v>
          </cell>
        </row>
        <row r="220">
          <cell r="B220" t="str">
            <v>F1B003022</v>
          </cell>
          <cell r="C220" t="str">
            <v>Felix Ashadi W</v>
          </cell>
        </row>
        <row r="221">
          <cell r="B221" t="str">
            <v>F1B003023</v>
          </cell>
          <cell r="C221" t="str">
            <v>Fitri Bimantoro</v>
          </cell>
        </row>
        <row r="222">
          <cell r="B222" t="str">
            <v>F1B003024</v>
          </cell>
          <cell r="C222" t="str">
            <v>Friadi Munandar</v>
          </cell>
        </row>
        <row r="223">
          <cell r="B223" t="str">
            <v>F1B003025</v>
          </cell>
          <cell r="C223" t="str">
            <v>Fujairin</v>
          </cell>
        </row>
        <row r="224">
          <cell r="B224" t="str">
            <v>F1B003026</v>
          </cell>
          <cell r="C224" t="str">
            <v>Hamdani</v>
          </cell>
        </row>
        <row r="225">
          <cell r="B225" t="str">
            <v>F1B003027</v>
          </cell>
          <cell r="C225" t="str">
            <v>Hartono</v>
          </cell>
        </row>
        <row r="226">
          <cell r="B226" t="str">
            <v>F1B003028</v>
          </cell>
          <cell r="C226" t="str">
            <v>Hendra Rosadi</v>
          </cell>
        </row>
        <row r="227">
          <cell r="B227" t="str">
            <v>F1B003029</v>
          </cell>
          <cell r="C227" t="str">
            <v>I G A Ika Asridhani</v>
          </cell>
        </row>
        <row r="228">
          <cell r="B228" t="str">
            <v>F1B003030</v>
          </cell>
          <cell r="C228" t="str">
            <v>I Gede Ngurah S.</v>
          </cell>
        </row>
        <row r="229">
          <cell r="B229" t="str">
            <v>F1B003031</v>
          </cell>
          <cell r="C229" t="str">
            <v>I Gede Oka Suardana</v>
          </cell>
        </row>
        <row r="230">
          <cell r="B230" t="str">
            <v>F1B003032</v>
          </cell>
          <cell r="C230" t="str">
            <v>I Made Dian Setiawan</v>
          </cell>
        </row>
        <row r="231">
          <cell r="B231" t="str">
            <v>F1B003033</v>
          </cell>
          <cell r="C231" t="str">
            <v>I Made Sri Wirdiata</v>
          </cell>
        </row>
        <row r="232">
          <cell r="B232" t="str">
            <v>F1B003034</v>
          </cell>
          <cell r="C232" t="str">
            <v>I Wayan Adi Yuliarta</v>
          </cell>
        </row>
        <row r="233">
          <cell r="B233" t="str">
            <v>F1B003035</v>
          </cell>
          <cell r="C233" t="str">
            <v>I Gst Agung Surya N</v>
          </cell>
        </row>
        <row r="234">
          <cell r="B234" t="str">
            <v>F1B003036</v>
          </cell>
          <cell r="C234" t="str">
            <v>Imran Iswandi</v>
          </cell>
        </row>
        <row r="235">
          <cell r="B235" t="str">
            <v>F1B003037</v>
          </cell>
          <cell r="C235" t="str">
            <v>Imran Muliadi</v>
          </cell>
        </row>
        <row r="236">
          <cell r="B236" t="str">
            <v>F1B003038</v>
          </cell>
          <cell r="C236" t="str">
            <v>Kadek Reni Astuti</v>
          </cell>
        </row>
        <row r="237">
          <cell r="B237" t="str">
            <v>F1B003039</v>
          </cell>
          <cell r="C237" t="str">
            <v>Khrismanto Ayub N</v>
          </cell>
        </row>
        <row r="238">
          <cell r="B238" t="str">
            <v>F1B003040</v>
          </cell>
          <cell r="C238" t="str">
            <v>Lalu Hadika Atmaja</v>
          </cell>
        </row>
        <row r="239">
          <cell r="B239" t="str">
            <v>F1B003041</v>
          </cell>
          <cell r="C239" t="str">
            <v>Luthfi Ali</v>
          </cell>
        </row>
        <row r="240">
          <cell r="B240" t="str">
            <v>F1B003042</v>
          </cell>
          <cell r="C240" t="str">
            <v>M. Hidayaturrahman</v>
          </cell>
        </row>
        <row r="241">
          <cell r="B241" t="str">
            <v>F1B003043</v>
          </cell>
          <cell r="C241" t="str">
            <v>M. Sofian</v>
          </cell>
        </row>
        <row r="242">
          <cell r="B242" t="str">
            <v>F1B003044</v>
          </cell>
          <cell r="C242" t="str">
            <v>Manshur Fahmi</v>
          </cell>
        </row>
        <row r="243">
          <cell r="B243" t="str">
            <v>F1B003045</v>
          </cell>
          <cell r="C243" t="str">
            <v>Martya Raspita Sari</v>
          </cell>
        </row>
        <row r="244">
          <cell r="B244" t="str">
            <v>F1B003046</v>
          </cell>
          <cell r="C244" t="str">
            <v>Masjudin</v>
          </cell>
        </row>
        <row r="245">
          <cell r="B245" t="str">
            <v>F1B003047</v>
          </cell>
          <cell r="C245" t="str">
            <v>Mazhar</v>
          </cell>
        </row>
        <row r="246">
          <cell r="B246" t="str">
            <v>F1B003048</v>
          </cell>
          <cell r="C246" t="str">
            <v>Nurhidayati</v>
          </cell>
        </row>
        <row r="247">
          <cell r="B247" t="str">
            <v>F1B003049</v>
          </cell>
          <cell r="C247" t="str">
            <v>Nuzuluddin Fikar</v>
          </cell>
        </row>
        <row r="248">
          <cell r="B248" t="str">
            <v>F1B003050</v>
          </cell>
          <cell r="C248" t="str">
            <v>Nym Gede Wetan R</v>
          </cell>
        </row>
        <row r="249">
          <cell r="B249" t="str">
            <v>F1B003051</v>
          </cell>
          <cell r="C249" t="str">
            <v>Putu Edwin M</v>
          </cell>
        </row>
        <row r="250">
          <cell r="B250" t="str">
            <v>F1B003052</v>
          </cell>
          <cell r="C250" t="str">
            <v>Qitmir Hayatullah</v>
          </cell>
        </row>
        <row r="251">
          <cell r="B251" t="str">
            <v>F1B003053</v>
          </cell>
          <cell r="C251" t="str">
            <v>R. Bayu Sukamdani P</v>
          </cell>
        </row>
        <row r="252">
          <cell r="B252" t="str">
            <v>F1B003054</v>
          </cell>
          <cell r="C252" t="str">
            <v>Rahadi</v>
          </cell>
        </row>
        <row r="253">
          <cell r="B253" t="str">
            <v>F1B003055</v>
          </cell>
          <cell r="C253" t="str">
            <v>Rahmanudin</v>
          </cell>
        </row>
        <row r="254">
          <cell r="B254" t="str">
            <v>F1B003056</v>
          </cell>
          <cell r="C254" t="str">
            <v>Ray Sastri</v>
          </cell>
        </row>
        <row r="255">
          <cell r="B255" t="str">
            <v>F1B003057</v>
          </cell>
          <cell r="C255" t="str">
            <v>Ria Fitriani</v>
          </cell>
        </row>
        <row r="256">
          <cell r="B256" t="str">
            <v>F1B003058</v>
          </cell>
          <cell r="C256" t="str">
            <v>Ruslan Hidayat</v>
          </cell>
        </row>
        <row r="257">
          <cell r="B257" t="str">
            <v>F1B003059</v>
          </cell>
          <cell r="C257" t="str">
            <v>Ruspandani Heru M.</v>
          </cell>
        </row>
        <row r="258">
          <cell r="B258" t="str">
            <v>F1B003060</v>
          </cell>
          <cell r="C258" t="str">
            <v>Rusyidi Hikmawan</v>
          </cell>
        </row>
        <row r="259">
          <cell r="B259" t="str">
            <v>F1B003061</v>
          </cell>
          <cell r="C259" t="str">
            <v>Sardi Satriawan</v>
          </cell>
        </row>
        <row r="260">
          <cell r="B260" t="str">
            <v>F1B003062</v>
          </cell>
          <cell r="C260" t="str">
            <v>Satriasyah Haris S.</v>
          </cell>
        </row>
        <row r="261">
          <cell r="B261" t="str">
            <v>F1B003063</v>
          </cell>
          <cell r="C261" t="str">
            <v>Satriawan</v>
          </cell>
        </row>
        <row r="262">
          <cell r="B262" t="str">
            <v>F1B003064</v>
          </cell>
          <cell r="C262" t="str">
            <v>Sofyan Hadi Salim</v>
          </cell>
        </row>
        <row r="263">
          <cell r="B263" t="str">
            <v>F1B003065</v>
          </cell>
          <cell r="C263" t="str">
            <v>Surniah</v>
          </cell>
        </row>
        <row r="264">
          <cell r="B264" t="str">
            <v>F1B003066</v>
          </cell>
          <cell r="C264" t="str">
            <v>Suthami Aries Saputra</v>
          </cell>
        </row>
        <row r="265">
          <cell r="B265" t="str">
            <v>F1B003067</v>
          </cell>
          <cell r="C265" t="str">
            <v>Yudi Irawan</v>
          </cell>
        </row>
        <row r="266">
          <cell r="B266" t="str">
            <v>F1B003068</v>
          </cell>
          <cell r="C266" t="str">
            <v>Yusnia Nur Ardiani</v>
          </cell>
        </row>
        <row r="267">
          <cell r="B267" t="str">
            <v>F1B003069</v>
          </cell>
          <cell r="C267" t="str">
            <v>Zaky Rahman</v>
          </cell>
        </row>
        <row r="268">
          <cell r="B268" t="str">
            <v>F1B004001</v>
          </cell>
          <cell r="C268" t="str">
            <v>A. A. Ngurah Oka B S</v>
          </cell>
        </row>
        <row r="269">
          <cell r="B269" t="str">
            <v>F1B004002</v>
          </cell>
          <cell r="C269" t="str">
            <v>Abdul Hafiz</v>
          </cell>
        </row>
        <row r="270">
          <cell r="B270" t="str">
            <v>F1B004003</v>
          </cell>
          <cell r="C270" t="str">
            <v>Abdul Malik Firmansyah</v>
          </cell>
        </row>
        <row r="271">
          <cell r="B271" t="str">
            <v>F1B004004</v>
          </cell>
          <cell r="C271" t="str">
            <v>Agus Fachruddin</v>
          </cell>
        </row>
        <row r="272">
          <cell r="B272" t="str">
            <v>F1B004005</v>
          </cell>
          <cell r="C272" t="str">
            <v xml:space="preserve">Ahmad Musa  </v>
          </cell>
        </row>
        <row r="273">
          <cell r="B273" t="str">
            <v>F1B004006</v>
          </cell>
          <cell r="C273" t="str">
            <v>Akhiruddin</v>
          </cell>
        </row>
        <row r="274">
          <cell r="B274" t="str">
            <v>F1B004007</v>
          </cell>
          <cell r="C274" t="str">
            <v>Aprilia Pungkas</v>
          </cell>
        </row>
        <row r="275">
          <cell r="B275" t="str">
            <v>F1B004008</v>
          </cell>
          <cell r="C275" t="str">
            <v>Arif Budimansyah</v>
          </cell>
        </row>
        <row r="276">
          <cell r="B276" t="str">
            <v>F1B004009</v>
          </cell>
          <cell r="C276" t="str">
            <v>Atimurrahman</v>
          </cell>
        </row>
        <row r="277">
          <cell r="B277" t="str">
            <v>F1B004010</v>
          </cell>
          <cell r="C277" t="str">
            <v>Azwan Umar Wahyu S</v>
          </cell>
        </row>
        <row r="278">
          <cell r="B278" t="str">
            <v>F1B004011</v>
          </cell>
          <cell r="C278" t="str">
            <v>Badaruddin</v>
          </cell>
        </row>
        <row r="279">
          <cell r="B279" t="str">
            <v>F1B004012</v>
          </cell>
          <cell r="C279" t="str">
            <v>Baiq Vita Selvia Utami</v>
          </cell>
        </row>
        <row r="280">
          <cell r="B280" t="str">
            <v>F1B004013</v>
          </cell>
          <cell r="C280" t="str">
            <v>Budi Soechaemi</v>
          </cell>
        </row>
        <row r="281">
          <cell r="B281" t="str">
            <v>F1B004014</v>
          </cell>
          <cell r="C281" t="str">
            <v>Deddy Azwar</v>
          </cell>
        </row>
        <row r="282">
          <cell r="B282" t="str">
            <v>F1B004015</v>
          </cell>
          <cell r="C282" t="str">
            <v>Desak Made Dewi Putri</v>
          </cell>
        </row>
        <row r="283">
          <cell r="B283" t="str">
            <v>F1B004016</v>
          </cell>
          <cell r="C283" t="str">
            <v>Dimas Kurniansyah P</v>
          </cell>
        </row>
        <row r="284">
          <cell r="B284" t="str">
            <v>F1B004017</v>
          </cell>
          <cell r="C284" t="str">
            <v>Edy Jaswadi</v>
          </cell>
        </row>
        <row r="285">
          <cell r="B285" t="str">
            <v>F1B004018</v>
          </cell>
          <cell r="C285" t="str">
            <v>Ema Rizka Nurliana</v>
          </cell>
        </row>
        <row r="286">
          <cell r="B286" t="str">
            <v>F1B004019</v>
          </cell>
          <cell r="C286" t="str">
            <v>Faidlul Ilahi</v>
          </cell>
        </row>
        <row r="287">
          <cell r="B287" t="str">
            <v>F1B004020</v>
          </cell>
          <cell r="C287" t="str">
            <v>Fanandri Hafsari</v>
          </cell>
        </row>
        <row r="288">
          <cell r="B288" t="str">
            <v>F1B004021</v>
          </cell>
          <cell r="C288" t="str">
            <v>Fandi Adriano B</v>
          </cell>
        </row>
        <row r="289">
          <cell r="B289" t="str">
            <v>F1B004022</v>
          </cell>
          <cell r="C289" t="str">
            <v>Firman Kardiansyah</v>
          </cell>
        </row>
        <row r="290">
          <cell r="B290" t="str">
            <v>F1B004023</v>
          </cell>
          <cell r="C290" t="str">
            <v>Firmansyah</v>
          </cell>
        </row>
        <row r="291">
          <cell r="B291" t="str">
            <v>F1B004024</v>
          </cell>
          <cell r="C291" t="str">
            <v>Fitrah Nuramal</v>
          </cell>
        </row>
        <row r="292">
          <cell r="B292" t="str">
            <v>F1B004025</v>
          </cell>
          <cell r="C292" t="str">
            <v>Galich Indra W</v>
          </cell>
        </row>
        <row r="293">
          <cell r="B293" t="str">
            <v>F1B004026</v>
          </cell>
          <cell r="C293" t="str">
            <v>Gede Prathama S</v>
          </cell>
        </row>
        <row r="294">
          <cell r="B294" t="str">
            <v>F1B004027</v>
          </cell>
          <cell r="C294" t="str">
            <v>Halil Akhyar</v>
          </cell>
        </row>
        <row r="295">
          <cell r="B295" t="str">
            <v>F1B004028</v>
          </cell>
          <cell r="C295" t="str">
            <v>Hendra Febriawan</v>
          </cell>
        </row>
        <row r="296">
          <cell r="B296" t="str">
            <v>F1B004029</v>
          </cell>
          <cell r="C296" t="str">
            <v>Hery Teguh Setiawan</v>
          </cell>
        </row>
        <row r="297">
          <cell r="B297" t="str">
            <v>F1B004030</v>
          </cell>
          <cell r="C297" t="str">
            <v>Heri Adi Wijaya K</v>
          </cell>
        </row>
        <row r="298">
          <cell r="B298" t="str">
            <v>F1B004031</v>
          </cell>
          <cell r="C298" t="str">
            <v>Husnul Chotimah</v>
          </cell>
        </row>
        <row r="299">
          <cell r="B299" t="str">
            <v>F1B004032</v>
          </cell>
          <cell r="C299" t="str">
            <v>I Gde Aditya P S</v>
          </cell>
        </row>
        <row r="300">
          <cell r="B300" t="str">
            <v>F1B004033</v>
          </cell>
          <cell r="C300" t="str">
            <v>I Gst Bgs Hary S K</v>
          </cell>
        </row>
        <row r="301">
          <cell r="B301" t="str">
            <v>F1B004034</v>
          </cell>
          <cell r="C301" t="str">
            <v>I Km Gd Sutrisna P</v>
          </cell>
        </row>
        <row r="302">
          <cell r="B302" t="str">
            <v>F1B004035</v>
          </cell>
          <cell r="C302" t="str">
            <v>I Made Oka Suwartana</v>
          </cell>
        </row>
        <row r="303">
          <cell r="B303" t="str">
            <v>F1B004036</v>
          </cell>
          <cell r="C303" t="str">
            <v>I Made Surya Mulyanto</v>
          </cell>
        </row>
        <row r="304">
          <cell r="B304" t="str">
            <v>F1B004037</v>
          </cell>
          <cell r="C304" t="str">
            <v>Ibnu Solihin</v>
          </cell>
        </row>
        <row r="305">
          <cell r="B305" t="str">
            <v>F1B004038</v>
          </cell>
          <cell r="C305" t="str">
            <v>Intan Sri Rusianita</v>
          </cell>
        </row>
        <row r="306">
          <cell r="B306" t="str">
            <v>F1B004039</v>
          </cell>
          <cell r="C306" t="str">
            <v>Irwansyah</v>
          </cell>
        </row>
        <row r="307">
          <cell r="B307" t="str">
            <v>F1B004040</v>
          </cell>
          <cell r="C307" t="str">
            <v>Ismi Isti Wahida Isya</v>
          </cell>
        </row>
        <row r="308">
          <cell r="B308" t="str">
            <v>F1B004041</v>
          </cell>
          <cell r="C308" t="str">
            <v>Jery Agus Pratama</v>
          </cell>
        </row>
        <row r="309">
          <cell r="B309" t="str">
            <v>F1B004042</v>
          </cell>
          <cell r="C309" t="str">
            <v>Khairil Ansyori</v>
          </cell>
        </row>
        <row r="310">
          <cell r="B310" t="str">
            <v>F1B004043</v>
          </cell>
          <cell r="C310" t="str">
            <v>Kusuma Wijaya</v>
          </cell>
        </row>
        <row r="311">
          <cell r="B311" t="str">
            <v>F1B004044</v>
          </cell>
          <cell r="C311" t="str">
            <v>Lalu Budi Sahibul Azmi</v>
          </cell>
        </row>
        <row r="312">
          <cell r="B312" t="str">
            <v>F1B004045</v>
          </cell>
          <cell r="C312" t="str">
            <v>Lalu Irzan Suhari</v>
          </cell>
        </row>
        <row r="313">
          <cell r="B313" t="str">
            <v>F1B004046</v>
          </cell>
          <cell r="C313" t="str">
            <v>Lalu M. Zahirudin</v>
          </cell>
        </row>
        <row r="314">
          <cell r="B314" t="str">
            <v>F1B004047</v>
          </cell>
          <cell r="C314" t="str">
            <v>Lalu Moh. Rusli</v>
          </cell>
        </row>
        <row r="315">
          <cell r="B315" t="str">
            <v>F1B004048</v>
          </cell>
          <cell r="C315" t="str">
            <v>M. Arfian Hasan</v>
          </cell>
        </row>
        <row r="316">
          <cell r="B316" t="str">
            <v>F1B004049</v>
          </cell>
          <cell r="C316" t="str">
            <v>M. Januar Rosyihandi</v>
          </cell>
        </row>
        <row r="317">
          <cell r="B317" t="str">
            <v>F1B004050</v>
          </cell>
          <cell r="C317" t="str">
            <v>M. Raihanun Nasariah</v>
          </cell>
        </row>
        <row r="318">
          <cell r="B318" t="str">
            <v>F1B004051</v>
          </cell>
          <cell r="C318" t="str">
            <v>Mahayadi</v>
          </cell>
        </row>
        <row r="319">
          <cell r="B319" t="str">
            <v>F1B004052</v>
          </cell>
          <cell r="C319" t="str">
            <v>Mellinda Astria</v>
          </cell>
        </row>
        <row r="320">
          <cell r="B320" t="str">
            <v>F1B004053</v>
          </cell>
          <cell r="C320" t="str">
            <v>Muh. Abubakar Sidik</v>
          </cell>
        </row>
        <row r="321">
          <cell r="B321" t="str">
            <v>F1B004054</v>
          </cell>
          <cell r="C321" t="str">
            <v>Muh. Khaironi</v>
          </cell>
        </row>
        <row r="322">
          <cell r="B322" t="str">
            <v>F1B004055</v>
          </cell>
          <cell r="C322" t="str">
            <v>Muhamad Rangga</v>
          </cell>
        </row>
        <row r="323">
          <cell r="B323" t="str">
            <v>F1B004056</v>
          </cell>
          <cell r="C323" t="str">
            <v>Muhammad Yani Efendi</v>
          </cell>
        </row>
        <row r="324">
          <cell r="B324" t="str">
            <v>F1B004057</v>
          </cell>
          <cell r="C324" t="str">
            <v>Ni Kadek Esti Oktami</v>
          </cell>
        </row>
        <row r="325">
          <cell r="B325" t="str">
            <v>F1B004058</v>
          </cell>
          <cell r="C325" t="str">
            <v>Ni Luh Sudesni</v>
          </cell>
        </row>
        <row r="326">
          <cell r="B326" t="str">
            <v>F1B004059</v>
          </cell>
          <cell r="C326" t="str">
            <v>Nila Wati Prawiroos</v>
          </cell>
        </row>
        <row r="327">
          <cell r="B327" t="str">
            <v>F1B004060</v>
          </cell>
          <cell r="C327" t="str">
            <v>Nurhidayanti</v>
          </cell>
        </row>
        <row r="328">
          <cell r="B328" t="str">
            <v>F1B004061</v>
          </cell>
          <cell r="C328" t="str">
            <v>Oemar Syarif</v>
          </cell>
        </row>
        <row r="329">
          <cell r="B329" t="str">
            <v>F1B004062</v>
          </cell>
          <cell r="C329" t="str">
            <v>Oky Nurahim Wahyudi</v>
          </cell>
        </row>
        <row r="330">
          <cell r="B330" t="str">
            <v>F1B004063</v>
          </cell>
          <cell r="C330" t="str">
            <v>Prasetyadiguna</v>
          </cell>
        </row>
        <row r="331">
          <cell r="B331" t="str">
            <v>F1B004064</v>
          </cell>
          <cell r="C331" t="str">
            <v>Raehani</v>
          </cell>
        </row>
        <row r="332">
          <cell r="B332" t="str">
            <v>F1B004065</v>
          </cell>
          <cell r="C332" t="str">
            <v>Rahmat Setiawan</v>
          </cell>
        </row>
        <row r="333">
          <cell r="B333" t="str">
            <v>F1B004066</v>
          </cell>
          <cell r="C333" t="str">
            <v>Ririn Wismayanti</v>
          </cell>
        </row>
        <row r="334">
          <cell r="B334" t="str">
            <v>F1B004067</v>
          </cell>
          <cell r="C334" t="str">
            <v>Rodia Akbar</v>
          </cell>
        </row>
        <row r="335">
          <cell r="B335" t="str">
            <v>F1B004068</v>
          </cell>
          <cell r="C335" t="str">
            <v>Rosita Wahyuningsih</v>
          </cell>
        </row>
        <row r="336">
          <cell r="B336" t="str">
            <v>F1B004069</v>
          </cell>
          <cell r="C336" t="str">
            <v>S Fathillah</v>
          </cell>
        </row>
        <row r="337">
          <cell r="B337" t="str">
            <v>F1B004070</v>
          </cell>
          <cell r="C337" t="str">
            <v>Satria Utama</v>
          </cell>
        </row>
        <row r="338">
          <cell r="B338" t="str">
            <v>F1B004071</v>
          </cell>
          <cell r="C338" t="str">
            <v>Sri Nugroho Atmojo</v>
          </cell>
        </row>
        <row r="339">
          <cell r="B339" t="str">
            <v>F1B004072</v>
          </cell>
          <cell r="C339" t="str">
            <v>Suhaidi</v>
          </cell>
        </row>
        <row r="340">
          <cell r="B340" t="str">
            <v>F1B004073</v>
          </cell>
          <cell r="C340" t="str">
            <v>Supriadi</v>
          </cell>
        </row>
        <row r="341">
          <cell r="B341" t="str">
            <v>F1B004074</v>
          </cell>
          <cell r="C341" t="str">
            <v>Suriah Ardhiana</v>
          </cell>
        </row>
        <row r="342">
          <cell r="B342" t="str">
            <v>F1B004075</v>
          </cell>
          <cell r="C342" t="str">
            <v>Syafrullah</v>
          </cell>
        </row>
        <row r="343">
          <cell r="B343" t="str">
            <v>F1B004076</v>
          </cell>
          <cell r="C343" t="str">
            <v>Taufikurahman</v>
          </cell>
        </row>
        <row r="344">
          <cell r="B344" t="str">
            <v>F1B004077</v>
          </cell>
          <cell r="C344" t="str">
            <v>Taufiqqurrahman</v>
          </cell>
        </row>
        <row r="345">
          <cell r="B345" t="str">
            <v>F1B004078</v>
          </cell>
          <cell r="C345" t="str">
            <v>Ummu Nur Imamah</v>
          </cell>
        </row>
        <row r="346">
          <cell r="B346" t="str">
            <v>F1B004079</v>
          </cell>
          <cell r="C346" t="str">
            <v>Vivin Dwi Agustin</v>
          </cell>
        </row>
        <row r="347">
          <cell r="B347" t="str">
            <v>F1B004080</v>
          </cell>
          <cell r="C347" t="str">
            <v>Wahyu Ramadhan</v>
          </cell>
        </row>
        <row r="348">
          <cell r="B348" t="str">
            <v>F1B004081</v>
          </cell>
          <cell r="C348" t="str">
            <v>Wersan Agus Saputra</v>
          </cell>
        </row>
        <row r="349">
          <cell r="B349" t="str">
            <v>F1B004082</v>
          </cell>
          <cell r="C349" t="str">
            <v>Wiro Jaswandi Maharja</v>
          </cell>
        </row>
        <row r="350">
          <cell r="B350" t="str">
            <v>F1B004083</v>
          </cell>
          <cell r="C350" t="str">
            <v>Wisnu Widianto Permadi</v>
          </cell>
        </row>
        <row r="351">
          <cell r="B351" t="str">
            <v>F1B004084</v>
          </cell>
          <cell r="C351" t="str">
            <v>Wiwied Putra Perdana</v>
          </cell>
        </row>
        <row r="352">
          <cell r="B352" t="str">
            <v>F1B004085</v>
          </cell>
          <cell r="C352" t="str">
            <v>Yuliana Handayani</v>
          </cell>
        </row>
        <row r="353">
          <cell r="B353" t="str">
            <v>F1B005001</v>
          </cell>
          <cell r="C353" t="str">
            <v>Abi Abdul Sadi</v>
          </cell>
        </row>
        <row r="354">
          <cell r="B354" t="str">
            <v>F1B005002</v>
          </cell>
          <cell r="C354" t="str">
            <v>Aditya Putra</v>
          </cell>
        </row>
        <row r="355">
          <cell r="B355" t="str">
            <v>F1B005003</v>
          </cell>
          <cell r="C355" t="str">
            <v>Agra Ananggadipa</v>
          </cell>
        </row>
        <row r="356">
          <cell r="B356" t="str">
            <v>F1B005004</v>
          </cell>
          <cell r="C356" t="str">
            <v>Akbar Satryantho</v>
          </cell>
        </row>
        <row r="357">
          <cell r="B357" t="str">
            <v>F1B005005</v>
          </cell>
          <cell r="C357" t="str">
            <v>Alpan Hadi</v>
          </cell>
        </row>
        <row r="358">
          <cell r="B358" t="str">
            <v>F1B005006</v>
          </cell>
          <cell r="C358" t="str">
            <v>Andri Irfan</v>
          </cell>
        </row>
        <row r="359">
          <cell r="B359" t="str">
            <v>F1B005007</v>
          </cell>
          <cell r="C359" t="str">
            <v>Ari Dahfid</v>
          </cell>
        </row>
        <row r="360">
          <cell r="B360" t="str">
            <v>F1B005008</v>
          </cell>
          <cell r="C360" t="str">
            <v>Azhari Hasbi</v>
          </cell>
        </row>
        <row r="361">
          <cell r="B361" t="str">
            <v>F1B005009</v>
          </cell>
          <cell r="C361" t="str">
            <v>Baiq Atika Pratiwi Listiani</v>
          </cell>
        </row>
        <row r="362">
          <cell r="B362" t="str">
            <v>F1B005010</v>
          </cell>
          <cell r="C362" t="str">
            <v>Dea Nur Asri</v>
          </cell>
        </row>
        <row r="363">
          <cell r="B363" t="str">
            <v>F1B005011</v>
          </cell>
          <cell r="C363" t="str">
            <v>Dedek Hudayana</v>
          </cell>
        </row>
        <row r="364">
          <cell r="B364" t="str">
            <v>F1B005012</v>
          </cell>
          <cell r="C364" t="str">
            <v>Dewa Putu Puspa</v>
          </cell>
        </row>
        <row r="365">
          <cell r="B365" t="str">
            <v>F1B005013</v>
          </cell>
          <cell r="C365" t="str">
            <v>Donny Adithia</v>
          </cell>
        </row>
        <row r="366">
          <cell r="B366" t="str">
            <v>F1B005014</v>
          </cell>
          <cell r="C366" t="str">
            <v>Elis Baiduri</v>
          </cell>
        </row>
        <row r="367">
          <cell r="B367" t="str">
            <v>F1B005015</v>
          </cell>
          <cell r="C367" t="str">
            <v>Erika Fithriaty</v>
          </cell>
        </row>
        <row r="368">
          <cell r="B368" t="str">
            <v>F1B005016</v>
          </cell>
          <cell r="C368" t="str">
            <v>Faisaludin</v>
          </cell>
        </row>
        <row r="369">
          <cell r="B369" t="str">
            <v>F1B005017</v>
          </cell>
          <cell r="C369" t="str">
            <v>Fithra Mubarak</v>
          </cell>
        </row>
        <row r="370">
          <cell r="B370" t="str">
            <v>F1B005018</v>
          </cell>
          <cell r="C370" t="str">
            <v>Fitria Husniayati</v>
          </cell>
        </row>
        <row r="371">
          <cell r="B371" t="str">
            <v>F1B005019</v>
          </cell>
          <cell r="C371" t="str">
            <v>Fredi Tri Winoto</v>
          </cell>
        </row>
        <row r="372">
          <cell r="B372" t="str">
            <v>F1B005020</v>
          </cell>
          <cell r="C372" t="str">
            <v>Fuad Fauzi Choiruman</v>
          </cell>
        </row>
        <row r="373">
          <cell r="B373" t="str">
            <v>F1B005021</v>
          </cell>
          <cell r="C373" t="str">
            <v>Hardhika Tusan S</v>
          </cell>
        </row>
        <row r="374">
          <cell r="B374" t="str">
            <v>F1B005022</v>
          </cell>
          <cell r="C374" t="str">
            <v>Harunurrasyid</v>
          </cell>
        </row>
        <row r="375">
          <cell r="B375" t="str">
            <v>F1B005023</v>
          </cell>
          <cell r="C375" t="str">
            <v>Humam Balya</v>
          </cell>
        </row>
        <row r="376">
          <cell r="B376" t="str">
            <v>F1B005024</v>
          </cell>
          <cell r="C376" t="str">
            <v>I Dewa Made Ady Indrawan</v>
          </cell>
        </row>
        <row r="377">
          <cell r="B377" t="str">
            <v>F1B005025</v>
          </cell>
          <cell r="C377" t="str">
            <v>I Gde Eka Adnyana</v>
          </cell>
        </row>
        <row r="378">
          <cell r="B378" t="str">
            <v>F1B005026</v>
          </cell>
          <cell r="C378" t="str">
            <v>I Gde Nike W</v>
          </cell>
        </row>
        <row r="379">
          <cell r="B379" t="str">
            <v>F1B005027</v>
          </cell>
          <cell r="C379" t="str">
            <v>I Komang Agus S A P</v>
          </cell>
        </row>
        <row r="380">
          <cell r="B380" t="str">
            <v>F1B005028</v>
          </cell>
          <cell r="C380" t="str">
            <v>I Made Rakendra W</v>
          </cell>
        </row>
        <row r="381">
          <cell r="B381" t="str">
            <v>F1B005029</v>
          </cell>
          <cell r="C381" t="str">
            <v>I Nengah Sumartha Widya</v>
          </cell>
        </row>
        <row r="382">
          <cell r="B382" t="str">
            <v>F1B005030</v>
          </cell>
          <cell r="C382" t="str">
            <v>I Putu Raka Osiana</v>
          </cell>
        </row>
        <row r="383">
          <cell r="B383" t="str">
            <v>F1B005031</v>
          </cell>
          <cell r="C383" t="str">
            <v>Ida Ayu Sutrisni</v>
          </cell>
        </row>
        <row r="384">
          <cell r="B384" t="str">
            <v>F1B005032</v>
          </cell>
          <cell r="C384" t="str">
            <v>Indah Ismaidah</v>
          </cell>
        </row>
        <row r="385">
          <cell r="B385" t="str">
            <v>F1B005033</v>
          </cell>
          <cell r="C385" t="str">
            <v>Kamarudin</v>
          </cell>
        </row>
        <row r="386">
          <cell r="B386" t="str">
            <v>F1B005034</v>
          </cell>
          <cell r="C386" t="str">
            <v>Khobeb Suroyo</v>
          </cell>
        </row>
        <row r="387">
          <cell r="B387" t="str">
            <v>F1B005035</v>
          </cell>
          <cell r="C387" t="str">
            <v>Khomaini</v>
          </cell>
        </row>
        <row r="388">
          <cell r="B388" t="str">
            <v>F1B005036</v>
          </cell>
          <cell r="C388" t="str">
            <v>Komari Yuli A</v>
          </cell>
        </row>
        <row r="389">
          <cell r="B389" t="str">
            <v>F1B005037</v>
          </cell>
          <cell r="C389" t="str">
            <v>L. Habibi Asmarakandi</v>
          </cell>
        </row>
        <row r="390">
          <cell r="B390" t="str">
            <v>F1B005038</v>
          </cell>
          <cell r="C390" t="str">
            <v>Lalu Arwan Darmajaya</v>
          </cell>
        </row>
        <row r="391">
          <cell r="B391" t="str">
            <v>F1B005039</v>
          </cell>
          <cell r="C391" t="str">
            <v>Lalu Betara Padmayuda</v>
          </cell>
        </row>
        <row r="392">
          <cell r="B392" t="str">
            <v>F1B005040</v>
          </cell>
          <cell r="C392" t="str">
            <v>Lalu Darma Kusuma</v>
          </cell>
        </row>
        <row r="393">
          <cell r="B393" t="str">
            <v>F1B005041</v>
          </cell>
          <cell r="C393" t="str">
            <v>M. Khaidir Maulana</v>
          </cell>
        </row>
        <row r="394">
          <cell r="B394" t="str">
            <v>F1B005042</v>
          </cell>
          <cell r="C394" t="str">
            <v>M. Tunggur Suryawan</v>
          </cell>
        </row>
        <row r="395">
          <cell r="B395" t="str">
            <v>F1B005043</v>
          </cell>
          <cell r="C395" t="str">
            <v>M. Syukran Endriawan</v>
          </cell>
        </row>
        <row r="396">
          <cell r="B396" t="str">
            <v>F1B005044</v>
          </cell>
          <cell r="C396" t="str">
            <v>M. Takdir Akbari Putra</v>
          </cell>
        </row>
        <row r="397">
          <cell r="B397" t="str">
            <v>F1B005045</v>
          </cell>
          <cell r="C397" t="str">
            <v>Mira Melinda</v>
          </cell>
        </row>
        <row r="398">
          <cell r="B398" t="str">
            <v>F1B005046</v>
          </cell>
          <cell r="C398" t="str">
            <v>Moh. Fazrin</v>
          </cell>
        </row>
        <row r="399">
          <cell r="B399" t="str">
            <v>F1B005047</v>
          </cell>
          <cell r="C399" t="str">
            <v>Moh. Hery Y</v>
          </cell>
        </row>
        <row r="400">
          <cell r="B400" t="str">
            <v>F1B005048</v>
          </cell>
          <cell r="C400" t="str">
            <v>Muh. Azhari Zulfani</v>
          </cell>
        </row>
        <row r="401">
          <cell r="B401" t="str">
            <v>F1B005049</v>
          </cell>
          <cell r="C401" t="str">
            <v>Muhammad Nuryadin Bs</v>
          </cell>
        </row>
        <row r="402">
          <cell r="B402" t="str">
            <v>F1B005050</v>
          </cell>
          <cell r="C402" t="str">
            <v>Muhammad Reza</v>
          </cell>
        </row>
        <row r="403">
          <cell r="B403" t="str">
            <v>F1B005051</v>
          </cell>
          <cell r="C403" t="str">
            <v>Muhammad Robiulazan</v>
          </cell>
        </row>
        <row r="404">
          <cell r="B404" t="str">
            <v>F1B005052</v>
          </cell>
          <cell r="C404" t="str">
            <v>Muhammad Sahroni</v>
          </cell>
        </row>
        <row r="405">
          <cell r="B405" t="str">
            <v>F1B005053</v>
          </cell>
          <cell r="C405" t="str">
            <v>Muhammad Wahyudi</v>
          </cell>
        </row>
        <row r="406">
          <cell r="B406" t="str">
            <v>F1B005054</v>
          </cell>
          <cell r="C406" t="str">
            <v>Muhammad Yamin</v>
          </cell>
        </row>
        <row r="407">
          <cell r="B407" t="str">
            <v>F1B005055</v>
          </cell>
          <cell r="C407" t="str">
            <v>Muharis</v>
          </cell>
        </row>
        <row r="408">
          <cell r="B408" t="str">
            <v>F1B005056</v>
          </cell>
          <cell r="C408" t="str">
            <v>Muliadin</v>
          </cell>
        </row>
        <row r="409">
          <cell r="B409" t="str">
            <v>F1B005057</v>
          </cell>
          <cell r="C409" t="str">
            <v>Mustamin Aripin</v>
          </cell>
        </row>
        <row r="410">
          <cell r="B410" t="str">
            <v>F1B005058</v>
          </cell>
          <cell r="C410" t="str">
            <v>Ni Nyoman Novita S</v>
          </cell>
        </row>
        <row r="411">
          <cell r="B411" t="str">
            <v>F1B005059</v>
          </cell>
          <cell r="C411" t="str">
            <v>Parlinawati</v>
          </cell>
        </row>
        <row r="412">
          <cell r="B412" t="str">
            <v>F1B005060</v>
          </cell>
          <cell r="C412" t="str">
            <v>Putu Eka Jayanti P</v>
          </cell>
        </row>
        <row r="413">
          <cell r="B413" t="str">
            <v>F1B005061</v>
          </cell>
          <cell r="C413" t="str">
            <v>Rahmatul Jayadi</v>
          </cell>
        </row>
        <row r="414">
          <cell r="B414" t="str">
            <v>F1B005062</v>
          </cell>
          <cell r="C414" t="str">
            <v>Rematomatra Rahmansyah</v>
          </cell>
        </row>
        <row r="415">
          <cell r="B415" t="str">
            <v>F1B005063</v>
          </cell>
          <cell r="C415" t="str">
            <v>Rosihan Musa</v>
          </cell>
        </row>
        <row r="416">
          <cell r="B416" t="str">
            <v>F1B005064</v>
          </cell>
          <cell r="C416" t="str">
            <v>Russinta Irmayanti</v>
          </cell>
        </row>
        <row r="417">
          <cell r="B417" t="str">
            <v>F1B005065</v>
          </cell>
          <cell r="C417" t="str">
            <v>Salman Faris</v>
          </cell>
        </row>
        <row r="418">
          <cell r="B418" t="str">
            <v>F1B005066</v>
          </cell>
          <cell r="C418" t="str">
            <v>Sigid Nugroho</v>
          </cell>
        </row>
        <row r="419">
          <cell r="B419" t="str">
            <v>F1B005067</v>
          </cell>
          <cell r="C419" t="str">
            <v>Siswadi</v>
          </cell>
        </row>
        <row r="420">
          <cell r="B420" t="str">
            <v>F1B005068</v>
          </cell>
          <cell r="C420" t="str">
            <v>Siti Septi</v>
          </cell>
        </row>
        <row r="421">
          <cell r="B421" t="str">
            <v>F1B005069</v>
          </cell>
          <cell r="C421" t="str">
            <v>Sofyan Jaya</v>
          </cell>
        </row>
        <row r="422">
          <cell r="B422" t="str">
            <v>F1B005070</v>
          </cell>
          <cell r="C422" t="str">
            <v>Sri Kurniawati</v>
          </cell>
        </row>
        <row r="423">
          <cell r="B423" t="str">
            <v>F1B005071</v>
          </cell>
          <cell r="C423" t="str">
            <v>Supandi</v>
          </cell>
        </row>
        <row r="424">
          <cell r="B424" t="str">
            <v>F1B005072</v>
          </cell>
          <cell r="C424" t="str">
            <v>Syarif Zulhidayah</v>
          </cell>
        </row>
        <row r="425">
          <cell r="B425" t="str">
            <v>F1B005073</v>
          </cell>
          <cell r="C425" t="str">
            <v>Tantyo Arfianto</v>
          </cell>
        </row>
        <row r="426">
          <cell r="B426" t="str">
            <v>F1B005074</v>
          </cell>
          <cell r="C426" t="str">
            <v>Taufan Timur</v>
          </cell>
        </row>
        <row r="427">
          <cell r="B427" t="str">
            <v>F1B005075</v>
          </cell>
          <cell r="C427" t="str">
            <v>Titi Andriani</v>
          </cell>
        </row>
        <row r="428">
          <cell r="B428" t="str">
            <v>F1B005076</v>
          </cell>
          <cell r="C428" t="str">
            <v>Ujang Permana</v>
          </cell>
        </row>
        <row r="429">
          <cell r="B429" t="str">
            <v>F1B005077</v>
          </cell>
          <cell r="C429" t="str">
            <v>Yohanes Adolf A N</v>
          </cell>
        </row>
        <row r="430">
          <cell r="B430" t="str">
            <v>F1B005078</v>
          </cell>
          <cell r="C430" t="str">
            <v>Yufi Febrihadi</v>
          </cell>
        </row>
        <row r="431">
          <cell r="B431" t="str">
            <v>F1B005079</v>
          </cell>
          <cell r="C431" t="str">
            <v>Zafitri Purkandi</v>
          </cell>
        </row>
        <row r="432">
          <cell r="B432" t="str">
            <v>F1B006001</v>
          </cell>
          <cell r="C432" t="str">
            <v>Abdul Kadir</v>
          </cell>
        </row>
        <row r="433">
          <cell r="B433" t="str">
            <v>F1B006002</v>
          </cell>
          <cell r="C433" t="str">
            <v>Abdul Ra'Uf Alfansani</v>
          </cell>
        </row>
        <row r="434">
          <cell r="B434" t="str">
            <v>F1B006003</v>
          </cell>
          <cell r="C434" t="str">
            <v>Ady Suharyanto</v>
          </cell>
        </row>
        <row r="435">
          <cell r="B435" t="str">
            <v>F1B006004</v>
          </cell>
          <cell r="C435" t="str">
            <v>Agung Surya Wiguna</v>
          </cell>
        </row>
        <row r="436">
          <cell r="B436" t="str">
            <v>F1B006005</v>
          </cell>
          <cell r="C436" t="str">
            <v>Ahmad Azhari</v>
          </cell>
        </row>
        <row r="437">
          <cell r="B437" t="str">
            <v>F1B006006</v>
          </cell>
          <cell r="C437" t="str">
            <v>Akbar Juliansyah</v>
          </cell>
        </row>
        <row r="438">
          <cell r="B438" t="str">
            <v>F1B006007</v>
          </cell>
          <cell r="C438" t="str">
            <v>Akhmad Ardiansyah</v>
          </cell>
        </row>
        <row r="439">
          <cell r="B439" t="str">
            <v>F1B006008</v>
          </cell>
          <cell r="C439" t="str">
            <v>Amir Hasanudin Fauzi</v>
          </cell>
        </row>
        <row r="440">
          <cell r="B440" t="str">
            <v>F1B006009</v>
          </cell>
          <cell r="C440" t="str">
            <v>Ana Asyikur Rohmani</v>
          </cell>
        </row>
        <row r="441">
          <cell r="B441" t="str">
            <v>F1B006010</v>
          </cell>
          <cell r="C441" t="str">
            <v>Ariadi Utomo</v>
          </cell>
        </row>
        <row r="442">
          <cell r="B442" t="str">
            <v>F1B006011</v>
          </cell>
          <cell r="C442" t="str">
            <v>Ariyan Nurrahman</v>
          </cell>
        </row>
        <row r="443">
          <cell r="B443" t="str">
            <v>F1B006012</v>
          </cell>
          <cell r="C443" t="str">
            <v>Arya Bangbang Sastra G.</v>
          </cell>
        </row>
        <row r="444">
          <cell r="B444" t="str">
            <v>F1B006013</v>
          </cell>
          <cell r="C444" t="str">
            <v>Bagus Hariangga P.K.</v>
          </cell>
        </row>
        <row r="445">
          <cell r="B445" t="str">
            <v>F1B006014</v>
          </cell>
          <cell r="C445" t="str">
            <v>Balges Hamdani</v>
          </cell>
        </row>
        <row r="446">
          <cell r="B446" t="str">
            <v>F1B006015</v>
          </cell>
          <cell r="C446" t="str">
            <v>Das Rizal</v>
          </cell>
        </row>
        <row r="447">
          <cell r="B447" t="str">
            <v>F1B006016</v>
          </cell>
          <cell r="C447" t="str">
            <v>Denny Suarna Utama</v>
          </cell>
        </row>
        <row r="448">
          <cell r="B448" t="str">
            <v>F1B006017</v>
          </cell>
          <cell r="C448" t="str">
            <v>Deny Wardi Kurniawan</v>
          </cell>
        </row>
        <row r="449">
          <cell r="B449" t="str">
            <v>F1B006018</v>
          </cell>
          <cell r="C449" t="str">
            <v>Devy Jayantri Unggari</v>
          </cell>
        </row>
        <row r="450">
          <cell r="B450" t="str">
            <v>F1B006019</v>
          </cell>
          <cell r="C450" t="str">
            <v>Dhimas Budi Pratama</v>
          </cell>
        </row>
        <row r="451">
          <cell r="B451" t="str">
            <v>F1B006020</v>
          </cell>
          <cell r="C451" t="str">
            <v>Dwi Agussusanti F.</v>
          </cell>
        </row>
        <row r="452">
          <cell r="B452" t="str">
            <v>F1B006021</v>
          </cell>
          <cell r="C452" t="str">
            <v>En Mahsyar</v>
          </cell>
        </row>
        <row r="453">
          <cell r="B453" t="str">
            <v>F1B006022</v>
          </cell>
          <cell r="C453" t="str">
            <v>Eva Rosdiana Dewi</v>
          </cell>
        </row>
        <row r="454">
          <cell r="B454" t="str">
            <v>F1B006023</v>
          </cell>
          <cell r="C454" t="str">
            <v>Farchan Radyansah</v>
          </cell>
        </row>
        <row r="455">
          <cell r="B455" t="str">
            <v>F1B006024</v>
          </cell>
          <cell r="C455" t="str">
            <v>Fetty Nursofy Ristianty</v>
          </cell>
        </row>
        <row r="456">
          <cell r="B456" t="str">
            <v>F1B006025</v>
          </cell>
          <cell r="C456" t="str">
            <v>Firman Adidaya</v>
          </cell>
        </row>
        <row r="457">
          <cell r="B457" t="str">
            <v>F1B006026</v>
          </cell>
          <cell r="C457" t="str">
            <v>Gede Hendy Hardiana</v>
          </cell>
        </row>
        <row r="458">
          <cell r="B458" t="str">
            <v>F1B006027</v>
          </cell>
          <cell r="C458" t="str">
            <v>Gst. Bgs. Surya Dharma Wibawa</v>
          </cell>
        </row>
        <row r="459">
          <cell r="B459" t="str">
            <v>F1B006028</v>
          </cell>
          <cell r="C459" t="str">
            <v>Haerul Isnadi</v>
          </cell>
        </row>
        <row r="460">
          <cell r="B460" t="str">
            <v>F1B006029</v>
          </cell>
          <cell r="C460" t="str">
            <v>Hendro Satriadi</v>
          </cell>
        </row>
        <row r="461">
          <cell r="B461" t="str">
            <v>F1B006030</v>
          </cell>
          <cell r="C461" t="str">
            <v>Henry Sayyidiman</v>
          </cell>
        </row>
        <row r="462">
          <cell r="B462" t="str">
            <v>F1B006031</v>
          </cell>
          <cell r="C462" t="str">
            <v>Herman Sofyan</v>
          </cell>
        </row>
        <row r="463">
          <cell r="B463" t="str">
            <v>F1B006032</v>
          </cell>
          <cell r="C463" t="str">
            <v>Hidayati Vitria Ningsih</v>
          </cell>
        </row>
        <row r="464">
          <cell r="B464" t="str">
            <v>F1B006033</v>
          </cell>
          <cell r="C464" t="str">
            <v>I Gusti Agung Ary Suardana</v>
          </cell>
        </row>
        <row r="465">
          <cell r="B465" t="str">
            <v>F1B006034</v>
          </cell>
          <cell r="C465" t="str">
            <v>I Gusti Ayu Ita Kusmira</v>
          </cell>
        </row>
        <row r="466">
          <cell r="B466" t="str">
            <v>F1B006035</v>
          </cell>
          <cell r="C466" t="str">
            <v>I Nyoman Gede Aryarta</v>
          </cell>
        </row>
        <row r="467">
          <cell r="B467" t="str">
            <v>F1B006036</v>
          </cell>
          <cell r="C467" t="str">
            <v>I Wyn Eka Rudytha Harimbawa</v>
          </cell>
        </row>
        <row r="468">
          <cell r="B468" t="str">
            <v>F1B006037</v>
          </cell>
          <cell r="C468" t="str">
            <v>Ibnu Shina</v>
          </cell>
        </row>
        <row r="469">
          <cell r="B469" t="str">
            <v>F1B006038</v>
          </cell>
          <cell r="C469" t="str">
            <v>Idkham Affandi</v>
          </cell>
        </row>
        <row r="470">
          <cell r="B470" t="str">
            <v>F1B006039</v>
          </cell>
          <cell r="C470" t="str">
            <v>Ilmayati</v>
          </cell>
        </row>
        <row r="471">
          <cell r="B471" t="str">
            <v>F1B006040</v>
          </cell>
          <cell r="C471" t="str">
            <v>Imam Hermawan</v>
          </cell>
        </row>
        <row r="472">
          <cell r="B472" t="str">
            <v>F1B006041</v>
          </cell>
          <cell r="C472" t="str">
            <v>Indra Darmawan</v>
          </cell>
        </row>
        <row r="473">
          <cell r="B473" t="str">
            <v>F1B006042</v>
          </cell>
          <cell r="C473" t="str">
            <v>Isnu Handibrata Eko Putra</v>
          </cell>
        </row>
        <row r="474">
          <cell r="B474" t="str">
            <v>F1B006043</v>
          </cell>
          <cell r="C474" t="str">
            <v>I Wayan Agus Sudharma</v>
          </cell>
        </row>
        <row r="475">
          <cell r="B475" t="str">
            <v>F1B006044</v>
          </cell>
          <cell r="C475" t="str">
            <v>Kenyya Venaringan De Side</v>
          </cell>
        </row>
        <row r="476">
          <cell r="B476" t="str">
            <v>F1B006045</v>
          </cell>
          <cell r="C476" t="str">
            <v>Lalu M. Nanang Magadi</v>
          </cell>
        </row>
        <row r="477">
          <cell r="B477" t="str">
            <v>F1B006046</v>
          </cell>
          <cell r="C477" t="str">
            <v>Lalu Ary Rizki R.</v>
          </cell>
        </row>
        <row r="478">
          <cell r="B478" t="str">
            <v>F1B006047</v>
          </cell>
          <cell r="C478" t="str">
            <v>Lalu Hendra Chrisma</v>
          </cell>
        </row>
        <row r="479">
          <cell r="B479" t="str">
            <v>F1B006048</v>
          </cell>
          <cell r="C479" t="str">
            <v>L. Satrya Atma Winata</v>
          </cell>
        </row>
        <row r="480">
          <cell r="B480" t="str">
            <v>F1B006049</v>
          </cell>
          <cell r="C480" t="str">
            <v>Linda Rahmawati S.</v>
          </cell>
        </row>
        <row r="481">
          <cell r="B481" t="str">
            <v>F1B006050</v>
          </cell>
          <cell r="C481" t="str">
            <v>M. Ghazali</v>
          </cell>
        </row>
        <row r="482">
          <cell r="B482" t="str">
            <v>F1B006051</v>
          </cell>
          <cell r="C482" t="str">
            <v>M. Ibrahim Iqbal.</v>
          </cell>
        </row>
        <row r="483">
          <cell r="B483" t="str">
            <v>F1B006052</v>
          </cell>
          <cell r="C483" t="str">
            <v>M. Marjan Basri</v>
          </cell>
        </row>
        <row r="484">
          <cell r="B484" t="str">
            <v>F1B006053</v>
          </cell>
          <cell r="C484" t="str">
            <v>M. Mizan Asrori</v>
          </cell>
        </row>
        <row r="485">
          <cell r="B485" t="str">
            <v>F1B006054</v>
          </cell>
          <cell r="C485" t="str">
            <v>M. Septiadi Rangga Permana</v>
          </cell>
        </row>
        <row r="486">
          <cell r="B486" t="str">
            <v>F1B006055</v>
          </cell>
          <cell r="C486" t="str">
            <v>M. Trisna Abung Z.</v>
          </cell>
        </row>
        <row r="487">
          <cell r="B487" t="str">
            <v>F1B006056</v>
          </cell>
          <cell r="C487" t="str">
            <v>Mardiyah Hidayati</v>
          </cell>
        </row>
        <row r="488">
          <cell r="B488" t="str">
            <v>F1B006057</v>
          </cell>
          <cell r="C488" t="str">
            <v>Maulana Suriakin</v>
          </cell>
        </row>
        <row r="489">
          <cell r="B489" t="str">
            <v>F1B006058</v>
          </cell>
          <cell r="C489" t="str">
            <v>M. Riza Rizky</v>
          </cell>
        </row>
        <row r="490">
          <cell r="B490" t="str">
            <v>F1B006059</v>
          </cell>
          <cell r="C490" t="str">
            <v>Mohamad Isywan</v>
          </cell>
        </row>
        <row r="491">
          <cell r="B491" t="str">
            <v>F1B006060</v>
          </cell>
          <cell r="C491" t="str">
            <v>Muhamad Adi Tofan</v>
          </cell>
        </row>
        <row r="492">
          <cell r="B492" t="str">
            <v>F1B006061</v>
          </cell>
          <cell r="C492" t="str">
            <v>Muhammad Rohmadanyah</v>
          </cell>
        </row>
        <row r="493">
          <cell r="B493" t="str">
            <v>F1B006062</v>
          </cell>
          <cell r="C493" t="str">
            <v>M. Tontowi Jauhari</v>
          </cell>
        </row>
        <row r="494">
          <cell r="B494" t="str">
            <v>F1B006063</v>
          </cell>
          <cell r="C494" t="str">
            <v>Nasrullah</v>
          </cell>
        </row>
        <row r="495">
          <cell r="B495" t="str">
            <v>F1B006064</v>
          </cell>
          <cell r="C495" t="str">
            <v>Ni Nym. Komala Pradini</v>
          </cell>
        </row>
        <row r="496">
          <cell r="B496" t="str">
            <v>F1B006065</v>
          </cell>
          <cell r="C496" t="str">
            <v>Nina Suhari</v>
          </cell>
        </row>
        <row r="497">
          <cell r="B497" t="str">
            <v>F1B006066</v>
          </cell>
          <cell r="C497" t="str">
            <v>Nyoman Esa Saradharma</v>
          </cell>
        </row>
        <row r="498">
          <cell r="B498" t="str">
            <v>F1B006067</v>
          </cell>
          <cell r="C498" t="str">
            <v>Patria Jaka Kusuma</v>
          </cell>
        </row>
        <row r="499">
          <cell r="B499" t="str">
            <v>F1B006068</v>
          </cell>
          <cell r="C499" t="str">
            <v>Rany Zuriatna Utami</v>
          </cell>
        </row>
        <row r="500">
          <cell r="B500" t="str">
            <v>F1B006069</v>
          </cell>
          <cell r="C500" t="str">
            <v>Rio Hadi Widodo</v>
          </cell>
        </row>
        <row r="501">
          <cell r="B501" t="str">
            <v>F1B006070</v>
          </cell>
          <cell r="C501" t="str">
            <v>Ririn Bhardiasyah</v>
          </cell>
        </row>
        <row r="502">
          <cell r="B502" t="str">
            <v>F1B006071</v>
          </cell>
          <cell r="C502" t="str">
            <v>Risang Prayekti</v>
          </cell>
        </row>
        <row r="503">
          <cell r="B503" t="str">
            <v>F1B006072</v>
          </cell>
          <cell r="C503" t="str">
            <v>Rita Dewi Sukmawati S.</v>
          </cell>
        </row>
        <row r="504">
          <cell r="B504" t="str">
            <v>F1B006073</v>
          </cell>
          <cell r="C504" t="str">
            <v>Rosiawan</v>
          </cell>
        </row>
        <row r="505">
          <cell r="B505" t="str">
            <v>F1B006074</v>
          </cell>
          <cell r="C505" t="str">
            <v>R. R. Dwie Rosmiyati</v>
          </cell>
        </row>
        <row r="506">
          <cell r="B506" t="str">
            <v>F1B006075</v>
          </cell>
          <cell r="C506" t="str">
            <v>Salimyul Pathurrahmah</v>
          </cell>
        </row>
        <row r="507">
          <cell r="B507" t="str">
            <v>F1B006076</v>
          </cell>
          <cell r="C507" t="str">
            <v>Shinta Primasari</v>
          </cell>
        </row>
        <row r="508">
          <cell r="B508" t="str">
            <v>F1B006077</v>
          </cell>
          <cell r="C508" t="str">
            <v>Sumiati</v>
          </cell>
        </row>
        <row r="509">
          <cell r="B509" t="str">
            <v>F1B006078</v>
          </cell>
          <cell r="C509" t="str">
            <v>Suwandi Jaya Pratama</v>
          </cell>
        </row>
        <row r="510">
          <cell r="B510" t="str">
            <v>F1B006079</v>
          </cell>
          <cell r="C510" t="str">
            <v>Syamsurya Haruna A. B</v>
          </cell>
        </row>
        <row r="511">
          <cell r="B511" t="str">
            <v>F1B006080</v>
          </cell>
          <cell r="C511" t="str">
            <v>Syamsurrijal</v>
          </cell>
        </row>
        <row r="512">
          <cell r="B512" t="str">
            <v>F1B006081</v>
          </cell>
          <cell r="C512" t="str">
            <v>Thendriani Yastenti</v>
          </cell>
        </row>
        <row r="513">
          <cell r="B513" t="str">
            <v>F1B006082</v>
          </cell>
          <cell r="C513" t="str">
            <v>Titik Kurnia Rahman</v>
          </cell>
        </row>
        <row r="514">
          <cell r="B514" t="str">
            <v>F1B006083</v>
          </cell>
          <cell r="C514" t="str">
            <v>Trie Adriany Sofiana</v>
          </cell>
        </row>
        <row r="515">
          <cell r="B515" t="str">
            <v>F1B006084</v>
          </cell>
          <cell r="C515" t="str">
            <v>Yoga Wiguna Pratama</v>
          </cell>
        </row>
        <row r="516">
          <cell r="B516" t="str">
            <v>F1B006085</v>
          </cell>
          <cell r="C516" t="str">
            <v>Zulkarnaen</v>
          </cell>
        </row>
        <row r="517">
          <cell r="B517" t="str">
            <v>F1B007001</v>
          </cell>
          <cell r="C517" t="str">
            <v>Ade Hendra Saputra</v>
          </cell>
        </row>
        <row r="518">
          <cell r="B518" t="str">
            <v>F1B007002</v>
          </cell>
          <cell r="C518" t="str">
            <v>Agus Eka Juniartha</v>
          </cell>
        </row>
        <row r="519">
          <cell r="B519" t="str">
            <v>F1B007003</v>
          </cell>
          <cell r="C519" t="str">
            <v>Agus Fathurrahman</v>
          </cell>
        </row>
        <row r="520">
          <cell r="B520" t="str">
            <v>F1B007004</v>
          </cell>
          <cell r="C520" t="str">
            <v>Agus Hermanto</v>
          </cell>
        </row>
        <row r="521">
          <cell r="B521" t="str">
            <v>F1B007005</v>
          </cell>
          <cell r="C521" t="str">
            <v>Ahmad Juaini</v>
          </cell>
        </row>
        <row r="522">
          <cell r="B522" t="str">
            <v>F1B007006</v>
          </cell>
          <cell r="C522" t="str">
            <v>Ahmad Yusri Amry</v>
          </cell>
        </row>
        <row r="523">
          <cell r="B523" t="str">
            <v>F1B007007</v>
          </cell>
          <cell r="C523" t="str">
            <v>Aldy Kusdianto</v>
          </cell>
        </row>
        <row r="524">
          <cell r="B524" t="str">
            <v>F1B007008</v>
          </cell>
          <cell r="C524" t="str">
            <v>Alfian Nugraha</v>
          </cell>
        </row>
        <row r="525">
          <cell r="B525" t="str">
            <v>F1B007009</v>
          </cell>
          <cell r="C525" t="str">
            <v>Annas Rahma Fath</v>
          </cell>
        </row>
        <row r="526">
          <cell r="B526" t="str">
            <v>F1B007010</v>
          </cell>
          <cell r="C526" t="str">
            <v>Arief Mulyawan</v>
          </cell>
        </row>
        <row r="527">
          <cell r="B527" t="str">
            <v>F1B007011</v>
          </cell>
          <cell r="C527" t="str">
            <v>Arizal Dwiantara</v>
          </cell>
        </row>
        <row r="528">
          <cell r="B528" t="str">
            <v>F1B007012</v>
          </cell>
          <cell r="C528" t="str">
            <v>Beni Haerul Jalil</v>
          </cell>
        </row>
        <row r="529">
          <cell r="B529" t="str">
            <v>F1B007013</v>
          </cell>
          <cell r="C529" t="str">
            <v>Cancer Devartha</v>
          </cell>
        </row>
        <row r="530">
          <cell r="B530" t="str">
            <v>F1B007014</v>
          </cell>
          <cell r="C530" t="str">
            <v>Dede Setiawan</v>
          </cell>
        </row>
        <row r="531">
          <cell r="B531" t="str">
            <v>F1B007015</v>
          </cell>
          <cell r="C531" t="str">
            <v>Dian Kosasih</v>
          </cell>
        </row>
        <row r="532">
          <cell r="B532" t="str">
            <v>F1B007016</v>
          </cell>
          <cell r="C532" t="str">
            <v>Diman Gusriansya</v>
          </cell>
        </row>
        <row r="533">
          <cell r="B533" t="str">
            <v>F1B007017</v>
          </cell>
          <cell r="C533" t="str">
            <v>Dwi Pandu Santoso</v>
          </cell>
        </row>
        <row r="534">
          <cell r="B534" t="str">
            <v>F1B007018</v>
          </cell>
          <cell r="C534" t="str">
            <v>Erfan Wiranata</v>
          </cell>
        </row>
        <row r="535">
          <cell r="B535" t="str">
            <v>F1B007019</v>
          </cell>
          <cell r="C535" t="str">
            <v>Erma Suryani</v>
          </cell>
        </row>
        <row r="536">
          <cell r="B536" t="str">
            <v>F1B007020</v>
          </cell>
          <cell r="C536" t="str">
            <v>Farid Fadillah</v>
          </cell>
        </row>
        <row r="537">
          <cell r="B537" t="str">
            <v>F1B007021</v>
          </cell>
          <cell r="C537" t="str">
            <v>Feni Satria Ningsih</v>
          </cell>
        </row>
        <row r="538">
          <cell r="B538" t="str">
            <v>F1B007022</v>
          </cell>
          <cell r="C538" t="str">
            <v>Ferly Yunas</v>
          </cell>
        </row>
        <row r="539">
          <cell r="B539" t="str">
            <v>F1B007023</v>
          </cell>
          <cell r="C539" t="str">
            <v>Finta Firga S Rayes</v>
          </cell>
        </row>
        <row r="540">
          <cell r="B540" t="str">
            <v>F1B007024</v>
          </cell>
          <cell r="C540" t="str">
            <v>Gilang Gumilang A P</v>
          </cell>
        </row>
        <row r="541">
          <cell r="B541" t="str">
            <v>F1B007025</v>
          </cell>
          <cell r="C541" t="str">
            <v>Gunawan M Idris</v>
          </cell>
        </row>
        <row r="542">
          <cell r="B542" t="str">
            <v>F1B007026</v>
          </cell>
          <cell r="C542" t="str">
            <v>Hamdan Hari</v>
          </cell>
        </row>
        <row r="543">
          <cell r="B543" t="str">
            <v>F1B007027</v>
          </cell>
          <cell r="C543" t="str">
            <v>Hazinatul Asror</v>
          </cell>
        </row>
        <row r="544">
          <cell r="B544" t="str">
            <v>F1B007028</v>
          </cell>
          <cell r="C544" t="str">
            <v>Hermin Wahyuningsih</v>
          </cell>
        </row>
        <row r="545">
          <cell r="B545" t="str">
            <v>F1B007029</v>
          </cell>
          <cell r="C545" t="str">
            <v>I Gede Adi Gunawan</v>
          </cell>
        </row>
        <row r="546">
          <cell r="B546" t="str">
            <v>F1B007030</v>
          </cell>
          <cell r="C546" t="str">
            <v>I Made Ariana Ningga</v>
          </cell>
        </row>
        <row r="547">
          <cell r="B547" t="str">
            <v>F1B007031</v>
          </cell>
          <cell r="C547" t="str">
            <v>I Made Saputra Adiya</v>
          </cell>
        </row>
        <row r="548">
          <cell r="B548" t="str">
            <v>F1B007032</v>
          </cell>
          <cell r="C548" t="str">
            <v>Ida Bgs Anggara W</v>
          </cell>
        </row>
        <row r="549">
          <cell r="B549" t="str">
            <v>F1B007033</v>
          </cell>
          <cell r="C549" t="str">
            <v>I Gusti Agung Bagus S</v>
          </cell>
        </row>
        <row r="550">
          <cell r="B550" t="str">
            <v>F1B007034</v>
          </cell>
          <cell r="C550" t="str">
            <v>I Gusti Bagus Eryk S</v>
          </cell>
        </row>
        <row r="551">
          <cell r="B551" t="str">
            <v>F1B007035</v>
          </cell>
          <cell r="C551" t="str">
            <v>Ilhamuddin</v>
          </cell>
        </row>
        <row r="552">
          <cell r="B552" t="str">
            <v>F1B007036</v>
          </cell>
          <cell r="C552" t="str">
            <v>I Nyoman Tri Santiana</v>
          </cell>
        </row>
        <row r="553">
          <cell r="B553" t="str">
            <v>F1B007037</v>
          </cell>
          <cell r="C553" t="str">
            <v>Irfan Januarianto</v>
          </cell>
        </row>
        <row r="554">
          <cell r="B554" t="str">
            <v>F1B007038</v>
          </cell>
          <cell r="C554" t="str">
            <v>Iwan Kurnia Setiawan</v>
          </cell>
        </row>
        <row r="555">
          <cell r="B555" t="str">
            <v>F1B007039</v>
          </cell>
          <cell r="C555" t="str">
            <v>Jaka Edy Saputra</v>
          </cell>
        </row>
        <row r="556">
          <cell r="B556" t="str">
            <v>F1B007040</v>
          </cell>
          <cell r="C556" t="str">
            <v>Jaka Samudra</v>
          </cell>
        </row>
        <row r="557">
          <cell r="B557" t="str">
            <v>F1B007041</v>
          </cell>
          <cell r="C557" t="str">
            <v>Jan Arismawati</v>
          </cell>
        </row>
        <row r="558">
          <cell r="B558" t="str">
            <v>F1B007042</v>
          </cell>
          <cell r="C558" t="str">
            <v>Jonata Purba</v>
          </cell>
        </row>
        <row r="559">
          <cell r="B559" t="str">
            <v>F1B007043</v>
          </cell>
          <cell r="C559" t="str">
            <v>Juraiddin</v>
          </cell>
        </row>
        <row r="560">
          <cell r="B560" t="str">
            <v>F1B007044</v>
          </cell>
          <cell r="C560" t="str">
            <v>Kabul Budi Artawan</v>
          </cell>
        </row>
        <row r="561">
          <cell r="B561" t="str">
            <v>F1B007045</v>
          </cell>
          <cell r="C561" t="str">
            <v>Lalu Fauzi S</v>
          </cell>
        </row>
        <row r="562">
          <cell r="B562" t="str">
            <v>F1B007046</v>
          </cell>
          <cell r="C562" t="str">
            <v>M Hajrin Hendra Y</v>
          </cell>
        </row>
        <row r="563">
          <cell r="B563" t="str">
            <v>F1B007047</v>
          </cell>
          <cell r="C563" t="str">
            <v>M Umar Zubayyin</v>
          </cell>
        </row>
        <row r="564">
          <cell r="B564" t="str">
            <v>F1B007048</v>
          </cell>
          <cell r="C564" t="str">
            <v>Maman Suryawan</v>
          </cell>
        </row>
        <row r="565">
          <cell r="B565" t="str">
            <v>F1B007049</v>
          </cell>
          <cell r="C565" t="str">
            <v>Mami Faujiah</v>
          </cell>
        </row>
        <row r="566">
          <cell r="B566" t="str">
            <v>F1B007050</v>
          </cell>
          <cell r="C566" t="str">
            <v>Marwan Nulhakam</v>
          </cell>
        </row>
        <row r="567">
          <cell r="B567" t="str">
            <v>F1B007051</v>
          </cell>
          <cell r="C567" t="str">
            <v>Maswan</v>
          </cell>
        </row>
        <row r="568">
          <cell r="B568" t="str">
            <v>F1B007052</v>
          </cell>
          <cell r="C568" t="str">
            <v>Mizar Febrian</v>
          </cell>
        </row>
        <row r="569">
          <cell r="B569" t="str">
            <v>F1B007053</v>
          </cell>
          <cell r="C569" t="str">
            <v>Mohammad Sabri</v>
          </cell>
        </row>
        <row r="570">
          <cell r="B570" t="str">
            <v>F1B007054</v>
          </cell>
          <cell r="C570" t="str">
            <v>Muh. Rifqi Hadi</v>
          </cell>
        </row>
        <row r="571">
          <cell r="B571" t="str">
            <v>F1B007055</v>
          </cell>
          <cell r="C571" t="str">
            <v>Muhamad Paezal Nasri</v>
          </cell>
        </row>
        <row r="572">
          <cell r="B572" t="str">
            <v>F1B007056</v>
          </cell>
          <cell r="C572" t="str">
            <v>Muhammad Fitrah</v>
          </cell>
        </row>
        <row r="573">
          <cell r="B573" t="str">
            <v>F1B007057</v>
          </cell>
          <cell r="C573" t="str">
            <v>Muhammad Mumtaz</v>
          </cell>
        </row>
        <row r="574">
          <cell r="B574" t="str">
            <v>F1B007058</v>
          </cell>
          <cell r="C574" t="str">
            <v>Murdiansyah</v>
          </cell>
        </row>
        <row r="575">
          <cell r="B575" t="str">
            <v>F1B007059</v>
          </cell>
          <cell r="C575" t="str">
            <v>Muh. Triguna Wibawa</v>
          </cell>
        </row>
        <row r="576">
          <cell r="B576" t="str">
            <v>F1B007060</v>
          </cell>
          <cell r="C576" t="str">
            <v>Nawir One Taufik</v>
          </cell>
        </row>
        <row r="577">
          <cell r="B577" t="str">
            <v>F1B007061</v>
          </cell>
          <cell r="C577" t="str">
            <v>Ni Nyoman Sulendri</v>
          </cell>
        </row>
        <row r="578">
          <cell r="B578" t="str">
            <v>F1B007062</v>
          </cell>
          <cell r="C578" t="str">
            <v>Novia Rizki Amalia</v>
          </cell>
        </row>
        <row r="579">
          <cell r="B579" t="str">
            <v>F1B007063</v>
          </cell>
          <cell r="C579" t="str">
            <v>Rana Yudistira Priya</v>
          </cell>
        </row>
        <row r="580">
          <cell r="B580" t="str">
            <v>F1B007064</v>
          </cell>
          <cell r="C580" t="str">
            <v>Reza Harlan</v>
          </cell>
        </row>
        <row r="581">
          <cell r="B581" t="str">
            <v>F1B007065</v>
          </cell>
          <cell r="C581" t="str">
            <v>Reza Rachmadani Fajrin</v>
          </cell>
        </row>
        <row r="582">
          <cell r="B582" t="str">
            <v>F1B007066</v>
          </cell>
          <cell r="C582" t="str">
            <v>Riska Permana Hikmah</v>
          </cell>
        </row>
        <row r="583">
          <cell r="B583" t="str">
            <v>F1B007067</v>
          </cell>
          <cell r="C583" t="str">
            <v>Romdhany Irawan</v>
          </cell>
        </row>
        <row r="584">
          <cell r="B584" t="str">
            <v>F1B007068</v>
          </cell>
          <cell r="C584" t="str">
            <v>Romi Muhendrawan</v>
          </cell>
        </row>
        <row r="585">
          <cell r="B585" t="str">
            <v>F1B007069</v>
          </cell>
          <cell r="C585" t="str">
            <v>Rosidi</v>
          </cell>
        </row>
        <row r="586">
          <cell r="B586" t="str">
            <v>F1B007070</v>
          </cell>
          <cell r="C586" t="str">
            <v>Ryan Pratama</v>
          </cell>
        </row>
        <row r="587">
          <cell r="B587" t="str">
            <v>F1B007071</v>
          </cell>
          <cell r="C587" t="str">
            <v>Safrijal Lutfi Rajak</v>
          </cell>
        </row>
        <row r="588">
          <cell r="B588" t="str">
            <v>F1B007072</v>
          </cell>
          <cell r="C588" t="str">
            <v>Septia Haryani</v>
          </cell>
        </row>
        <row r="589">
          <cell r="B589" t="str">
            <v>F1B007073</v>
          </cell>
          <cell r="C589" t="str">
            <v>Sigit Hari Pranoto</v>
          </cell>
        </row>
        <row r="590">
          <cell r="B590" t="str">
            <v>F1B007074</v>
          </cell>
          <cell r="C590" t="str">
            <v>Singgih Herjuno Jati</v>
          </cell>
        </row>
        <row r="591">
          <cell r="B591" t="str">
            <v>F1B007075</v>
          </cell>
          <cell r="C591" t="str">
            <v>Sofyan Hadi Ahmad</v>
          </cell>
        </row>
        <row r="592">
          <cell r="B592" t="str">
            <v>F1B007076</v>
          </cell>
          <cell r="C592" t="str">
            <v>Sony Syawaliansyah</v>
          </cell>
        </row>
        <row r="593">
          <cell r="B593" t="str">
            <v>F1B007077</v>
          </cell>
          <cell r="C593" t="str">
            <v>Su'Adah</v>
          </cell>
        </row>
        <row r="594">
          <cell r="B594" t="str">
            <v>F1B007078</v>
          </cell>
          <cell r="C594" t="str">
            <v>Suharsono</v>
          </cell>
        </row>
        <row r="595">
          <cell r="B595" t="str">
            <v>F1B007079</v>
          </cell>
          <cell r="C595" t="str">
            <v>Syaeful Bahri</v>
          </cell>
        </row>
        <row r="596">
          <cell r="B596" t="str">
            <v>F1B007080</v>
          </cell>
          <cell r="C596" t="str">
            <v>Syahrul Mubarak</v>
          </cell>
        </row>
        <row r="597">
          <cell r="B597" t="str">
            <v>F1B007081</v>
          </cell>
          <cell r="C597" t="str">
            <v>Syamsurizal</v>
          </cell>
        </row>
        <row r="598">
          <cell r="B598" t="str">
            <v>F1B007082</v>
          </cell>
          <cell r="C598" t="str">
            <v>Taufik Kurrahman</v>
          </cell>
        </row>
        <row r="599">
          <cell r="B599" t="str">
            <v>F1B007083</v>
          </cell>
          <cell r="C599" t="str">
            <v>Twenty Dwi Yuli</v>
          </cell>
        </row>
        <row r="600">
          <cell r="B600" t="str">
            <v>F1B007084</v>
          </cell>
          <cell r="C600" t="str">
            <v>Zumri</v>
          </cell>
        </row>
        <row r="601">
          <cell r="B601" t="str">
            <v>F1B008001</v>
          </cell>
          <cell r="C601" t="str">
            <v>Nurul Hidayah</v>
          </cell>
        </row>
        <row r="602">
          <cell r="B602" t="str">
            <v>F1B008002</v>
          </cell>
          <cell r="C602" t="str">
            <v>Gede Gunarta</v>
          </cell>
        </row>
        <row r="603">
          <cell r="B603" t="str">
            <v>F1B008003</v>
          </cell>
          <cell r="C603" t="str">
            <v>Vivi Dwi Aprillia</v>
          </cell>
        </row>
        <row r="604">
          <cell r="B604" t="str">
            <v>F1B008004</v>
          </cell>
          <cell r="C604" t="str">
            <v>Ahmad Zafrullah M</v>
          </cell>
        </row>
        <row r="605">
          <cell r="B605" t="str">
            <v>F1B008005</v>
          </cell>
          <cell r="C605" t="str">
            <v>Bayu Wibisana</v>
          </cell>
        </row>
        <row r="606">
          <cell r="B606" t="str">
            <v>F1B008006</v>
          </cell>
          <cell r="C606" t="str">
            <v>Asgar</v>
          </cell>
        </row>
        <row r="607">
          <cell r="B607" t="str">
            <v>F1B008007</v>
          </cell>
          <cell r="C607" t="str">
            <v>Yanita Avlia</v>
          </cell>
        </row>
        <row r="608">
          <cell r="B608" t="str">
            <v>F1B008008</v>
          </cell>
          <cell r="C608" t="str">
            <v>Susi Susanti</v>
          </cell>
        </row>
        <row r="609">
          <cell r="B609" t="str">
            <v>F1B008009</v>
          </cell>
          <cell r="C609" t="str">
            <v>Wahyudi Septiawan</v>
          </cell>
        </row>
        <row r="610">
          <cell r="B610" t="str">
            <v>F1B008010</v>
          </cell>
          <cell r="C610" t="str">
            <v>Yusuf Pratama</v>
          </cell>
        </row>
        <row r="611">
          <cell r="B611" t="str">
            <v>F1B008011</v>
          </cell>
          <cell r="C611" t="str">
            <v>Ramaditia Ds</v>
          </cell>
        </row>
        <row r="612">
          <cell r="B612" t="str">
            <v>F1B008012</v>
          </cell>
          <cell r="C612" t="str">
            <v>Lita Nirmala Sari</v>
          </cell>
        </row>
        <row r="613">
          <cell r="B613" t="str">
            <v>F1B008013</v>
          </cell>
          <cell r="C613" t="str">
            <v>Wahyu Efrayana</v>
          </cell>
        </row>
        <row r="614">
          <cell r="B614" t="str">
            <v>F1B008014</v>
          </cell>
          <cell r="C614" t="str">
            <v>Sari Ismi Wardani</v>
          </cell>
        </row>
        <row r="615">
          <cell r="B615" t="str">
            <v>F1B008015</v>
          </cell>
          <cell r="C615" t="str">
            <v>Anggara Wardi Hamzah</v>
          </cell>
        </row>
        <row r="616">
          <cell r="B616" t="str">
            <v>F1B008016</v>
          </cell>
          <cell r="C616" t="str">
            <v>Syachrir Eka Putra</v>
          </cell>
        </row>
        <row r="617">
          <cell r="B617" t="str">
            <v>F1B008017</v>
          </cell>
          <cell r="C617" t="str">
            <v>Suhariman</v>
          </cell>
        </row>
        <row r="618">
          <cell r="B618" t="str">
            <v>F1B008018</v>
          </cell>
          <cell r="C618" t="str">
            <v>Rachmi Hidayati</v>
          </cell>
        </row>
        <row r="619">
          <cell r="B619" t="str">
            <v>F1B008019</v>
          </cell>
          <cell r="C619" t="str">
            <v>Lalu Amrullah</v>
          </cell>
        </row>
        <row r="620">
          <cell r="B620" t="str">
            <v>F1B008020</v>
          </cell>
          <cell r="C620" t="str">
            <v>I Dewa Made Dwi P U</v>
          </cell>
        </row>
        <row r="621">
          <cell r="B621" t="str">
            <v>F1B008027</v>
          </cell>
          <cell r="C621" t="str">
            <v>Putu Regi Pratama</v>
          </cell>
        </row>
        <row r="622">
          <cell r="B622" t="str">
            <v>F1B008022</v>
          </cell>
          <cell r="C622" t="str">
            <v>M. Rangga Akbar</v>
          </cell>
        </row>
        <row r="623">
          <cell r="B623" t="str">
            <v>F1B008023</v>
          </cell>
          <cell r="C623" t="str">
            <v>Rochmad Eko Suyudi</v>
          </cell>
        </row>
        <row r="624">
          <cell r="B624" t="str">
            <v>F1B008024</v>
          </cell>
          <cell r="C624" t="str">
            <v>Yul Alfan Rosadi</v>
          </cell>
        </row>
        <row r="625">
          <cell r="B625" t="str">
            <v>F1B008025</v>
          </cell>
          <cell r="C625" t="str">
            <v>Sukma Pramudya</v>
          </cell>
        </row>
        <row r="626">
          <cell r="B626" t="str">
            <v>F1B008026</v>
          </cell>
          <cell r="C626" t="str">
            <v>Ryan Natha Mandratama</v>
          </cell>
        </row>
        <row r="627">
          <cell r="B627" t="str">
            <v>F1B008021</v>
          </cell>
          <cell r="C627" t="str">
            <v>Amalia Utami</v>
          </cell>
        </row>
        <row r="628">
          <cell r="B628" t="str">
            <v>F1B008028</v>
          </cell>
          <cell r="C628" t="str">
            <v>Ahmad Humaidi</v>
          </cell>
        </row>
        <row r="629">
          <cell r="B629" t="str">
            <v>F1B008029</v>
          </cell>
          <cell r="C629" t="str">
            <v>Apriadi</v>
          </cell>
        </row>
        <row r="630">
          <cell r="B630" t="str">
            <v>F1B008030</v>
          </cell>
          <cell r="C630" t="str">
            <v>Hadi Wibowo</v>
          </cell>
        </row>
        <row r="631">
          <cell r="B631" t="str">
            <v>F1B008031</v>
          </cell>
          <cell r="C631" t="str">
            <v>Imam Takharruby</v>
          </cell>
        </row>
        <row r="632">
          <cell r="B632" t="str">
            <v>F1B008032</v>
          </cell>
          <cell r="C632" t="str">
            <v>L. Moh. Khaerussalihin</v>
          </cell>
        </row>
        <row r="633">
          <cell r="B633" t="str">
            <v>F1B008033</v>
          </cell>
          <cell r="C633" t="str">
            <v>Md Dwi Putra Arsana</v>
          </cell>
        </row>
        <row r="634">
          <cell r="B634" t="str">
            <v>F1B008034</v>
          </cell>
          <cell r="C634" t="str">
            <v>Imam Jayadi Putra</v>
          </cell>
        </row>
        <row r="635">
          <cell r="B635" t="str">
            <v>F1B008035</v>
          </cell>
          <cell r="C635" t="str">
            <v>Muhamad Zuhri</v>
          </cell>
        </row>
        <row r="636">
          <cell r="B636" t="str">
            <v>F1B008036</v>
          </cell>
          <cell r="C636" t="str">
            <v>Yuesvian Disthira Na</v>
          </cell>
        </row>
        <row r="637">
          <cell r="B637" t="str">
            <v>F1B008037</v>
          </cell>
          <cell r="C637" t="str">
            <v>Firqah Saimur R.</v>
          </cell>
        </row>
        <row r="638">
          <cell r="B638" t="str">
            <v>F1B008038</v>
          </cell>
          <cell r="C638" t="str">
            <v>L. M. Edy Estrada</v>
          </cell>
        </row>
        <row r="639">
          <cell r="B639" t="str">
            <v>F1B008039</v>
          </cell>
          <cell r="C639" t="str">
            <v>Muhammad Jabaruddin</v>
          </cell>
        </row>
        <row r="640">
          <cell r="B640" t="str">
            <v>F1B008040</v>
          </cell>
          <cell r="C640" t="str">
            <v>Eka Meilia Suryanti</v>
          </cell>
        </row>
        <row r="641">
          <cell r="B641" t="str">
            <v>F1B008041</v>
          </cell>
          <cell r="C641" t="str">
            <v>Ga Vera Subiantari D</v>
          </cell>
        </row>
        <row r="642">
          <cell r="B642" t="str">
            <v>F1B008042</v>
          </cell>
          <cell r="C642" t="str">
            <v>Mayzar Annas</v>
          </cell>
        </row>
        <row r="643">
          <cell r="B643" t="str">
            <v>F1B008043</v>
          </cell>
          <cell r="C643" t="str">
            <v>Hartayadi Mandraguna</v>
          </cell>
        </row>
        <row r="644">
          <cell r="B644" t="str">
            <v>F1B008044</v>
          </cell>
          <cell r="C644" t="str">
            <v>Arief Taufikurrahman</v>
          </cell>
        </row>
        <row r="645">
          <cell r="B645" t="str">
            <v>F1B008045</v>
          </cell>
          <cell r="C645" t="str">
            <v>Humaidi</v>
          </cell>
        </row>
        <row r="646">
          <cell r="B646" t="str">
            <v>F1B008046</v>
          </cell>
          <cell r="C646" t="str">
            <v>Khaerul Hazi</v>
          </cell>
        </row>
        <row r="647">
          <cell r="B647" t="str">
            <v>F1B008047</v>
          </cell>
          <cell r="C647" t="str">
            <v>Andra Priatma</v>
          </cell>
        </row>
        <row r="648">
          <cell r="B648" t="str">
            <v>F1B008048</v>
          </cell>
          <cell r="C648" t="str">
            <v>Lalu Muhamad Hasri B</v>
          </cell>
        </row>
        <row r="649">
          <cell r="B649" t="str">
            <v>F1B008049</v>
          </cell>
          <cell r="C649" t="str">
            <v>Zulfadli</v>
          </cell>
        </row>
        <row r="650">
          <cell r="B650" t="str">
            <v>F1B008050</v>
          </cell>
          <cell r="C650" t="str">
            <v>Addin Gama Bertaqwa</v>
          </cell>
        </row>
        <row r="651">
          <cell r="B651" t="str">
            <v>F1B008051</v>
          </cell>
          <cell r="C651" t="str">
            <v>Sari Fitri Amalia</v>
          </cell>
        </row>
        <row r="652">
          <cell r="B652" t="str">
            <v>F1B008052</v>
          </cell>
          <cell r="C652" t="str">
            <v>Adi Abdul Hanan</v>
          </cell>
        </row>
        <row r="653">
          <cell r="B653" t="str">
            <v>F1B008053</v>
          </cell>
          <cell r="C653" t="str">
            <v>Adriansyah Eko S.</v>
          </cell>
        </row>
        <row r="654">
          <cell r="B654" t="str">
            <v>F1B008054</v>
          </cell>
          <cell r="C654" t="str">
            <v>Indra Jaya</v>
          </cell>
        </row>
        <row r="655">
          <cell r="B655" t="str">
            <v>F1B008055</v>
          </cell>
          <cell r="C655" t="str">
            <v>Hamdiana</v>
          </cell>
        </row>
        <row r="656">
          <cell r="B656" t="str">
            <v>F1B008056</v>
          </cell>
          <cell r="C656" t="str">
            <v>Arga Fausta Saputra</v>
          </cell>
        </row>
        <row r="657">
          <cell r="B657" t="str">
            <v>F1B008057</v>
          </cell>
          <cell r="C657" t="str">
            <v>Furqanurrahman</v>
          </cell>
        </row>
        <row r="658">
          <cell r="B658" t="str">
            <v>F1B008058</v>
          </cell>
          <cell r="C658" t="str">
            <v>Sabdi Sapriadi</v>
          </cell>
        </row>
        <row r="659">
          <cell r="B659" t="str">
            <v>F1B008059</v>
          </cell>
          <cell r="C659" t="str">
            <v>Muhammad Defrian Pratama</v>
          </cell>
        </row>
        <row r="660">
          <cell r="B660" t="str">
            <v>F1B008060</v>
          </cell>
          <cell r="C660" t="str">
            <v>Nazarul Bastomi</v>
          </cell>
        </row>
        <row r="661">
          <cell r="B661" t="str">
            <v>F1B008061</v>
          </cell>
          <cell r="C661" t="str">
            <v>Taufik Insani</v>
          </cell>
        </row>
        <row r="662">
          <cell r="B662" t="str">
            <v>F1B008062</v>
          </cell>
          <cell r="C662" t="str">
            <v>Ryadus Shalihin</v>
          </cell>
        </row>
        <row r="663">
          <cell r="B663" t="str">
            <v>F1B008063</v>
          </cell>
          <cell r="C663" t="str">
            <v>Ahmad Rosidin Talib</v>
          </cell>
        </row>
        <row r="664">
          <cell r="B664" t="str">
            <v>F1B008064</v>
          </cell>
          <cell r="C664" t="str">
            <v>Suban</v>
          </cell>
        </row>
        <row r="665">
          <cell r="B665" t="str">
            <v>F1B008065</v>
          </cell>
          <cell r="C665" t="str">
            <v>Muh. Eko Surtianto</v>
          </cell>
        </row>
        <row r="666">
          <cell r="B666" t="str">
            <v>F1B008066</v>
          </cell>
          <cell r="C666" t="str">
            <v>Heri Irawan</v>
          </cell>
        </row>
        <row r="667">
          <cell r="B667" t="str">
            <v>F1B008067</v>
          </cell>
          <cell r="C667" t="str">
            <v>Fahroni Ardiansyah</v>
          </cell>
        </row>
        <row r="668">
          <cell r="B668" t="str">
            <v>F1B008068</v>
          </cell>
          <cell r="C668" t="str">
            <v>Hikmah Aulyanti</v>
          </cell>
        </row>
        <row r="669">
          <cell r="B669" t="str">
            <v>F1B008069</v>
          </cell>
          <cell r="C669" t="str">
            <v>Asraruddin</v>
          </cell>
        </row>
        <row r="670">
          <cell r="B670" t="str">
            <v>F1B008070</v>
          </cell>
          <cell r="C670" t="str">
            <v>Rana Yuristia A</v>
          </cell>
        </row>
        <row r="671">
          <cell r="B671" t="str">
            <v>F1B008071</v>
          </cell>
          <cell r="C671" t="str">
            <v>Titin Utari</v>
          </cell>
        </row>
        <row r="672">
          <cell r="B672" t="str">
            <v>F1B008072</v>
          </cell>
          <cell r="C672" t="str">
            <v>Ade Agus Rifkianta</v>
          </cell>
        </row>
        <row r="673">
          <cell r="B673" t="str">
            <v>F1B008073</v>
          </cell>
          <cell r="C673" t="str">
            <v>Khurniawan Eko S</v>
          </cell>
        </row>
        <row r="674">
          <cell r="B674" t="str">
            <v>F1B008074</v>
          </cell>
          <cell r="C674" t="str">
            <v>Muhammad Yusuf</v>
          </cell>
        </row>
        <row r="675">
          <cell r="B675" t="str">
            <v>F1B008075</v>
          </cell>
          <cell r="C675" t="str">
            <v>Ki Agus Riza Rachmadi</v>
          </cell>
        </row>
        <row r="676">
          <cell r="B676" t="str">
            <v>F1B008076</v>
          </cell>
          <cell r="C676" t="str">
            <v>Gunawan Putra</v>
          </cell>
        </row>
        <row r="677">
          <cell r="B677" t="str">
            <v>F1B008077</v>
          </cell>
          <cell r="C677" t="str">
            <v>Dewa Made Artana</v>
          </cell>
        </row>
        <row r="678">
          <cell r="B678" t="str">
            <v>F1B008078</v>
          </cell>
          <cell r="C678" t="str">
            <v>Lalu Gede Irawan Sen</v>
          </cell>
        </row>
        <row r="679">
          <cell r="B679" t="str">
            <v>F1B008079</v>
          </cell>
          <cell r="C679" t="str">
            <v>Pratama Rinad W</v>
          </cell>
        </row>
        <row r="680">
          <cell r="B680" t="str">
            <v>F1B008080</v>
          </cell>
          <cell r="C680" t="str">
            <v>Sahdan Ashari</v>
          </cell>
        </row>
        <row r="681">
          <cell r="B681" t="str">
            <v>F1B008081</v>
          </cell>
          <cell r="C681" t="str">
            <v>Paris Ali Topan</v>
          </cell>
        </row>
        <row r="682">
          <cell r="B682" t="str">
            <v>F1B008082</v>
          </cell>
          <cell r="C682" t="str">
            <v>Rosi Iswandi</v>
          </cell>
        </row>
        <row r="683">
          <cell r="B683" t="str">
            <v>F1B008083</v>
          </cell>
          <cell r="C683" t="str">
            <v>Wahyu Arif Pridana</v>
          </cell>
        </row>
        <row r="684">
          <cell r="B684" t="str">
            <v>F1B008084</v>
          </cell>
          <cell r="C684" t="str">
            <v>Ziadatia Azmi</v>
          </cell>
        </row>
        <row r="685">
          <cell r="B685" t="str">
            <v>F1B008085</v>
          </cell>
          <cell r="C685" t="str">
            <v>I Dewa Made Dwi Arsa</v>
          </cell>
        </row>
        <row r="686">
          <cell r="B686" t="str">
            <v>F1B008086</v>
          </cell>
          <cell r="C686" t="str">
            <v>Adi Imam Supriadi</v>
          </cell>
        </row>
        <row r="687">
          <cell r="B687" t="str">
            <v>F1B008087</v>
          </cell>
          <cell r="C687" t="str">
            <v>Andrian Azhari</v>
          </cell>
        </row>
        <row r="688">
          <cell r="B688" t="str">
            <v>F1B008088</v>
          </cell>
          <cell r="C688" t="str">
            <v>Muhammad Harun</v>
          </cell>
        </row>
        <row r="689">
          <cell r="B689" t="str">
            <v>F1B009001</v>
          </cell>
          <cell r="C689" t="str">
            <v>M. Izzudin Fikrie</v>
          </cell>
        </row>
        <row r="690">
          <cell r="B690" t="str">
            <v>F1B009002</v>
          </cell>
          <cell r="C690" t="str">
            <v>Lenny Apriliyana</v>
          </cell>
        </row>
        <row r="691">
          <cell r="B691" t="str">
            <v>F1B009003</v>
          </cell>
          <cell r="C691" t="str">
            <v>Budi Pratama Putra</v>
          </cell>
        </row>
        <row r="692">
          <cell r="B692" t="str">
            <v>F1B009004</v>
          </cell>
          <cell r="C692" t="str">
            <v>Hesti Pramurti</v>
          </cell>
        </row>
        <row r="693">
          <cell r="B693" t="str">
            <v>F1B009005</v>
          </cell>
          <cell r="C693" t="str">
            <v>Lalu Rio Anggita Prastya</v>
          </cell>
        </row>
        <row r="694">
          <cell r="B694" t="str">
            <v>F1B009006</v>
          </cell>
          <cell r="C694" t="str">
            <v>Siryantini Nurul Adnin</v>
          </cell>
        </row>
        <row r="695">
          <cell r="B695" t="str">
            <v>F1B009007</v>
          </cell>
          <cell r="C695" t="str">
            <v>Tina Dwi Jayanti</v>
          </cell>
        </row>
        <row r="696">
          <cell r="B696" t="str">
            <v>F1B009008</v>
          </cell>
          <cell r="C696" t="str">
            <v>Agus Salim</v>
          </cell>
        </row>
        <row r="697">
          <cell r="B697" t="str">
            <v>F1B009009</v>
          </cell>
          <cell r="C697" t="str">
            <v>Wildan Faisal Harhara</v>
          </cell>
        </row>
        <row r="698">
          <cell r="B698" t="str">
            <v>F1B009010</v>
          </cell>
          <cell r="C698" t="str">
            <v>Farida Nur Trisa Agustin</v>
          </cell>
        </row>
        <row r="699">
          <cell r="B699" t="str">
            <v>F1B009011</v>
          </cell>
          <cell r="C699" t="str">
            <v>M. Rahman Irawan Hadiningrat</v>
          </cell>
        </row>
        <row r="700">
          <cell r="B700" t="str">
            <v>F1B009012</v>
          </cell>
          <cell r="C700" t="str">
            <v>Ni Putu Yuniantari</v>
          </cell>
        </row>
        <row r="701">
          <cell r="B701" t="str">
            <v>F1B009013</v>
          </cell>
          <cell r="C701" t="str">
            <v>M. Syarul Ramadhan</v>
          </cell>
        </row>
        <row r="702">
          <cell r="B702" t="str">
            <v>F1B009014</v>
          </cell>
          <cell r="C702" t="str">
            <v>Syawaluddin Kamali</v>
          </cell>
        </row>
        <row r="703">
          <cell r="B703" t="str">
            <v>F1B009015</v>
          </cell>
          <cell r="C703" t="str">
            <v>Mahzan Yadi</v>
          </cell>
        </row>
        <row r="704">
          <cell r="B704" t="str">
            <v>F1B009016</v>
          </cell>
          <cell r="C704" t="str">
            <v>Al Gumara</v>
          </cell>
        </row>
        <row r="705">
          <cell r="B705" t="str">
            <v>F1B009017</v>
          </cell>
          <cell r="C705" t="str">
            <v>Septa Prasetyo Yudono</v>
          </cell>
        </row>
        <row r="706">
          <cell r="B706" t="str">
            <v>F1B009018</v>
          </cell>
          <cell r="C706" t="str">
            <v>Rina Prihaty Octaviana</v>
          </cell>
        </row>
        <row r="707">
          <cell r="B707" t="str">
            <v>F1B009019</v>
          </cell>
          <cell r="C707" t="str">
            <v>I. A. Mas Candra Dewi</v>
          </cell>
        </row>
        <row r="708">
          <cell r="B708" t="str">
            <v>F1B009020</v>
          </cell>
          <cell r="C708" t="str">
            <v>Doddy Banyu Urip</v>
          </cell>
        </row>
        <row r="709">
          <cell r="B709" t="str">
            <v>F1B009021</v>
          </cell>
          <cell r="C709" t="str">
            <v>Nugroho Sujatmiko</v>
          </cell>
        </row>
        <row r="710">
          <cell r="B710" t="str">
            <v>F1B009022</v>
          </cell>
          <cell r="C710" t="str">
            <v>Hermawan</v>
          </cell>
        </row>
        <row r="711">
          <cell r="B711" t="str">
            <v>F1B009023</v>
          </cell>
          <cell r="C711" t="str">
            <v>Danang Januar Dani</v>
          </cell>
        </row>
        <row r="712">
          <cell r="B712" t="str">
            <v>F1B009024</v>
          </cell>
          <cell r="C712" t="str">
            <v>Yudi Hapizi</v>
          </cell>
        </row>
        <row r="713">
          <cell r="B713" t="str">
            <v>F1B009025</v>
          </cell>
          <cell r="C713" t="str">
            <v>Mizan Saarani</v>
          </cell>
        </row>
        <row r="714">
          <cell r="B714" t="str">
            <v>F1B009026</v>
          </cell>
          <cell r="C714" t="str">
            <v>Alfian Nurhadi</v>
          </cell>
        </row>
        <row r="715">
          <cell r="B715" t="str">
            <v>F1B009027</v>
          </cell>
          <cell r="C715" t="str">
            <v>Indra Sasmita</v>
          </cell>
        </row>
        <row r="716">
          <cell r="B716" t="str">
            <v>F1B009028</v>
          </cell>
          <cell r="C716" t="str">
            <v>I Gede Ariya Wibawa</v>
          </cell>
        </row>
        <row r="717">
          <cell r="B717" t="str">
            <v>F1B009029</v>
          </cell>
          <cell r="C717" t="str">
            <v>Ihsan</v>
          </cell>
        </row>
        <row r="718">
          <cell r="B718" t="str">
            <v>F1B009030</v>
          </cell>
          <cell r="C718" t="str">
            <v>Najmul Ahyar</v>
          </cell>
        </row>
        <row r="719">
          <cell r="B719" t="str">
            <v>F1B009031</v>
          </cell>
          <cell r="C719" t="str">
            <v>Rizki Ardiansyah</v>
          </cell>
        </row>
        <row r="720">
          <cell r="B720" t="str">
            <v>F1B009032</v>
          </cell>
          <cell r="C720" t="str">
            <v>Baiq Sekar Kedaton</v>
          </cell>
        </row>
        <row r="721">
          <cell r="B721" t="str">
            <v>F1B009033</v>
          </cell>
          <cell r="C721" t="str">
            <v>M. Ikhrom Catur Wijatmiko</v>
          </cell>
        </row>
        <row r="722">
          <cell r="B722" t="str">
            <v>F1B009034</v>
          </cell>
          <cell r="C722" t="str">
            <v>Putra Agung Pratama</v>
          </cell>
        </row>
        <row r="723">
          <cell r="B723" t="str">
            <v>F1B009035</v>
          </cell>
          <cell r="C723" t="str">
            <v>Saddam Husein</v>
          </cell>
        </row>
        <row r="724">
          <cell r="B724" t="str">
            <v>F1B009036</v>
          </cell>
          <cell r="C724" t="str">
            <v>Fathur Rahman</v>
          </cell>
        </row>
        <row r="725">
          <cell r="B725" t="str">
            <v>F1B009037</v>
          </cell>
          <cell r="C725" t="str">
            <v>Siti Nurmutmainnah</v>
          </cell>
        </row>
        <row r="726">
          <cell r="B726" t="str">
            <v>F1B009038</v>
          </cell>
          <cell r="C726" t="str">
            <v>A.A. Istri Oka Widya Lestari</v>
          </cell>
        </row>
        <row r="727">
          <cell r="B727" t="str">
            <v>F1B009039</v>
          </cell>
          <cell r="C727" t="str">
            <v>Helmi Baskara</v>
          </cell>
        </row>
        <row r="728">
          <cell r="B728" t="str">
            <v>F1B009040</v>
          </cell>
          <cell r="C728" t="str">
            <v>Muhammad Haris</v>
          </cell>
        </row>
        <row r="729">
          <cell r="B729" t="str">
            <v>F1B009041</v>
          </cell>
          <cell r="C729" t="str">
            <v>Lalu Hardiawan</v>
          </cell>
        </row>
        <row r="730">
          <cell r="B730" t="str">
            <v>F1B009042</v>
          </cell>
          <cell r="C730" t="str">
            <v>Yulia Prayanti</v>
          </cell>
        </row>
        <row r="731">
          <cell r="B731" t="str">
            <v>F1B009043</v>
          </cell>
          <cell r="C731" t="str">
            <v>M. Sopian Sahuri</v>
          </cell>
        </row>
        <row r="732">
          <cell r="B732" t="str">
            <v>F1B009044</v>
          </cell>
          <cell r="C732" t="str">
            <v>Muzakkir Husaen</v>
          </cell>
        </row>
        <row r="733">
          <cell r="B733" t="str">
            <v>F1B009045</v>
          </cell>
          <cell r="C733" t="str">
            <v>A.M. Bayhaqi Usman</v>
          </cell>
        </row>
        <row r="734">
          <cell r="B734" t="str">
            <v>F1B009046</v>
          </cell>
          <cell r="C734" t="str">
            <v>Moh. Zuhrol Fata</v>
          </cell>
        </row>
        <row r="735">
          <cell r="B735" t="str">
            <v>F1B009047</v>
          </cell>
          <cell r="C735" t="str">
            <v>I Komang Tri Yuliyanto S</v>
          </cell>
        </row>
        <row r="736">
          <cell r="B736" t="str">
            <v>F1B009048</v>
          </cell>
          <cell r="C736" t="str">
            <v>Abdurrahman</v>
          </cell>
        </row>
        <row r="737">
          <cell r="B737" t="str">
            <v>F1B009049</v>
          </cell>
          <cell r="C737" t="str">
            <v>Reni Puspita Sari</v>
          </cell>
        </row>
        <row r="738">
          <cell r="B738" t="str">
            <v>F1B009050</v>
          </cell>
          <cell r="C738" t="str">
            <v>Marsoni</v>
          </cell>
        </row>
        <row r="739">
          <cell r="B739" t="str">
            <v>F1B009051</v>
          </cell>
          <cell r="C739" t="str">
            <v>Fatahul Jihad</v>
          </cell>
        </row>
        <row r="740">
          <cell r="B740" t="str">
            <v>F1B009052</v>
          </cell>
          <cell r="C740" t="str">
            <v>Rio Hariyoso Mida Hermawan</v>
          </cell>
        </row>
        <row r="741">
          <cell r="B741" t="str">
            <v>F1B009053</v>
          </cell>
          <cell r="C741" t="str">
            <v>Nune  Hasan Ismail</v>
          </cell>
        </row>
        <row r="742">
          <cell r="B742" t="str">
            <v>F1B009054</v>
          </cell>
          <cell r="C742" t="str">
            <v>M. Rofik Aditia</v>
          </cell>
        </row>
        <row r="743">
          <cell r="B743" t="str">
            <v>F1B009055</v>
          </cell>
          <cell r="C743" t="str">
            <v>Riyan Wicaksono</v>
          </cell>
        </row>
        <row r="744">
          <cell r="B744" t="str">
            <v>F1B009056</v>
          </cell>
          <cell r="C744" t="str">
            <v>Munawir Halil</v>
          </cell>
        </row>
        <row r="745">
          <cell r="B745" t="str">
            <v>F1B009057</v>
          </cell>
          <cell r="C745" t="str">
            <v>Aziz Hari Priyono</v>
          </cell>
        </row>
        <row r="746">
          <cell r="B746" t="str">
            <v>F1B009058</v>
          </cell>
          <cell r="C746" t="str">
            <v>Rahmat Herly Febriansyah</v>
          </cell>
        </row>
        <row r="747">
          <cell r="B747" t="str">
            <v>F1B009059</v>
          </cell>
          <cell r="C747" t="str">
            <v>Muhammad Rizki Fauzi</v>
          </cell>
        </row>
        <row r="748">
          <cell r="B748" t="str">
            <v>F1B009060</v>
          </cell>
          <cell r="C748" t="str">
            <v>L. Arief Rahman Hakim</v>
          </cell>
        </row>
        <row r="749">
          <cell r="B749" t="str">
            <v>F1B009061</v>
          </cell>
          <cell r="C749" t="str">
            <v>Erick Brahmadi Mba Sh Pn</v>
          </cell>
        </row>
        <row r="750">
          <cell r="B750" t="str">
            <v>F1B009062</v>
          </cell>
          <cell r="C750" t="str">
            <v>L. Jerry Navaro</v>
          </cell>
        </row>
        <row r="751">
          <cell r="B751" t="str">
            <v>F1B009063</v>
          </cell>
          <cell r="C751" t="str">
            <v>Bisma Bagus Pamungkas</v>
          </cell>
        </row>
        <row r="752">
          <cell r="B752" t="str">
            <v>F1B009064</v>
          </cell>
          <cell r="C752" t="str">
            <v>Riski Rahman</v>
          </cell>
        </row>
        <row r="753">
          <cell r="B753" t="str">
            <v>F1B009065</v>
          </cell>
          <cell r="C753" t="str">
            <v>Imam Arief Putrajaya</v>
          </cell>
        </row>
        <row r="754">
          <cell r="B754" t="str">
            <v>F1B009066</v>
          </cell>
          <cell r="C754" t="str">
            <v>Syatir</v>
          </cell>
        </row>
        <row r="755">
          <cell r="B755" t="str">
            <v>F1B009067</v>
          </cell>
          <cell r="C755" t="str">
            <v>Baiq Nurjanah</v>
          </cell>
        </row>
        <row r="756">
          <cell r="B756" t="str">
            <v>F1B009068</v>
          </cell>
          <cell r="C756" t="str">
            <v>Pandu Adhi Nugraha</v>
          </cell>
        </row>
        <row r="757">
          <cell r="B757" t="str">
            <v>F1B009069</v>
          </cell>
          <cell r="C757" t="str">
            <v>Muhazin Uswandi</v>
          </cell>
        </row>
        <row r="758">
          <cell r="B758" t="str">
            <v>F1B009070</v>
          </cell>
          <cell r="C758" t="str">
            <v>Multazamar  Jan</v>
          </cell>
        </row>
        <row r="759">
          <cell r="B759" t="str">
            <v>F1B009071</v>
          </cell>
          <cell r="C759" t="str">
            <v>Subahan Wadi</v>
          </cell>
        </row>
        <row r="760">
          <cell r="B760" t="str">
            <v>F1B009072</v>
          </cell>
          <cell r="C760" t="str">
            <v>Eka Yuliana Andea Rosari</v>
          </cell>
        </row>
        <row r="761">
          <cell r="B761" t="str">
            <v>F1B009073</v>
          </cell>
          <cell r="C761" t="str">
            <v>Hendri Purnomo</v>
          </cell>
        </row>
        <row r="762">
          <cell r="B762" t="str">
            <v>F1B009074</v>
          </cell>
          <cell r="C762" t="str">
            <v>Munawir Gazali</v>
          </cell>
        </row>
        <row r="763">
          <cell r="B763" t="str">
            <v>F1B009075</v>
          </cell>
          <cell r="C763" t="str">
            <v>Fendy Pranatha</v>
          </cell>
        </row>
        <row r="764">
          <cell r="B764" t="str">
            <v>F1B009076</v>
          </cell>
          <cell r="C764" t="str">
            <v>Fadli</v>
          </cell>
        </row>
        <row r="765">
          <cell r="B765" t="str">
            <v>F1B009077</v>
          </cell>
          <cell r="C765" t="str">
            <v>Almasita Anjaswari</v>
          </cell>
        </row>
        <row r="766">
          <cell r="B766" t="str">
            <v>F1B009078</v>
          </cell>
          <cell r="C766" t="str">
            <v>I Nengah Sri Dana Merta</v>
          </cell>
        </row>
        <row r="767">
          <cell r="B767" t="str">
            <v>F1B009079</v>
          </cell>
          <cell r="C767" t="str">
            <v>Farlin Andriawan</v>
          </cell>
        </row>
        <row r="768">
          <cell r="B768" t="str">
            <v>F1B009080</v>
          </cell>
          <cell r="C768" t="str">
            <v>Hamzan Wadi</v>
          </cell>
        </row>
        <row r="769">
          <cell r="B769" t="str">
            <v>F1B009081</v>
          </cell>
          <cell r="C769" t="str">
            <v>Marico Putra</v>
          </cell>
        </row>
        <row r="770">
          <cell r="B770" t="str">
            <v>F1B009082</v>
          </cell>
          <cell r="C770" t="str">
            <v>Muhamad Sofian Sauri</v>
          </cell>
        </row>
        <row r="771">
          <cell r="B771" t="str">
            <v>F1B009083</v>
          </cell>
          <cell r="C771" t="str">
            <v>Muhammad Shaofi</v>
          </cell>
        </row>
        <row r="772">
          <cell r="B772" t="str">
            <v>F1B009084</v>
          </cell>
          <cell r="C772" t="str">
            <v>Fajar Rizkianto</v>
          </cell>
        </row>
        <row r="773">
          <cell r="B773" t="str">
            <v>F1B009085</v>
          </cell>
          <cell r="C773" t="str">
            <v>Ahmad Zaenuri</v>
          </cell>
        </row>
        <row r="774">
          <cell r="B774" t="str">
            <v>F1B009086</v>
          </cell>
          <cell r="C774" t="str">
            <v>Ratmiaji</v>
          </cell>
        </row>
        <row r="775">
          <cell r="B775" t="str">
            <v>F1B009087</v>
          </cell>
          <cell r="C775" t="str">
            <v>Muhamad Zul Akhir</v>
          </cell>
        </row>
        <row r="776">
          <cell r="B776" t="str">
            <v>F1B009088</v>
          </cell>
          <cell r="C776" t="str">
            <v>Hidayat Abwandi</v>
          </cell>
        </row>
        <row r="777">
          <cell r="B777" t="str">
            <v>F1B009090</v>
          </cell>
          <cell r="C777" t="str">
            <v>Ary Kurniadi Irawan</v>
          </cell>
        </row>
        <row r="778">
          <cell r="B778" t="str">
            <v>F1B010001</v>
          </cell>
          <cell r="C778" t="str">
            <v>Anggelina Ginting</v>
          </cell>
        </row>
        <row r="779">
          <cell r="B779" t="str">
            <v>F1B010002</v>
          </cell>
          <cell r="C779" t="str">
            <v>Arifatul Hidayati</v>
          </cell>
        </row>
        <row r="780">
          <cell r="B780" t="str">
            <v>F1B010003</v>
          </cell>
          <cell r="C780" t="str">
            <v>Adi Pralyanto A</v>
          </cell>
        </row>
        <row r="781">
          <cell r="B781" t="str">
            <v>F1B010004</v>
          </cell>
          <cell r="C781" t="str">
            <v>Sulpan</v>
          </cell>
        </row>
        <row r="782">
          <cell r="B782" t="str">
            <v>F1B010005</v>
          </cell>
          <cell r="C782" t="str">
            <v>Parisma Debakti</v>
          </cell>
        </row>
        <row r="783">
          <cell r="B783" t="str">
            <v>F1B010006</v>
          </cell>
          <cell r="C783" t="str">
            <v>Arswendi Prayuda</v>
          </cell>
        </row>
        <row r="784">
          <cell r="B784" t="str">
            <v>F1B010007</v>
          </cell>
          <cell r="C784" t="str">
            <v>Pitaria Rahim Riani</v>
          </cell>
        </row>
        <row r="785">
          <cell r="B785" t="str">
            <v>F1B010008</v>
          </cell>
          <cell r="C785" t="str">
            <v>Edi Wiranata</v>
          </cell>
        </row>
        <row r="786">
          <cell r="B786" t="str">
            <v>F1B010009</v>
          </cell>
          <cell r="C786" t="str">
            <v>I Wayan Sujatmika</v>
          </cell>
        </row>
        <row r="787">
          <cell r="B787" t="str">
            <v>F1B010010</v>
          </cell>
          <cell r="C787" t="str">
            <v>Wahyu Surya Permana</v>
          </cell>
        </row>
        <row r="788">
          <cell r="B788" t="str">
            <v>F1B010011</v>
          </cell>
          <cell r="C788" t="str">
            <v>Tatik Muliani</v>
          </cell>
        </row>
        <row r="789">
          <cell r="B789" t="str">
            <v>F1B010012</v>
          </cell>
          <cell r="C789" t="str">
            <v>Hairurrozikin</v>
          </cell>
        </row>
        <row r="790">
          <cell r="B790" t="str">
            <v>F1B010013</v>
          </cell>
          <cell r="C790" t="str">
            <v>Samsul Bahraen</v>
          </cell>
        </row>
        <row r="791">
          <cell r="B791" t="str">
            <v>F1B010014</v>
          </cell>
          <cell r="C791" t="str">
            <v>Ristica Tyas Surya</v>
          </cell>
        </row>
        <row r="792">
          <cell r="B792" t="str">
            <v>F1B010015</v>
          </cell>
          <cell r="C792" t="str">
            <v>Ratna Hidayati Sari</v>
          </cell>
        </row>
        <row r="793">
          <cell r="B793" t="str">
            <v>F1B010016</v>
          </cell>
          <cell r="C793" t="str">
            <v>Rizal Bahteran</v>
          </cell>
        </row>
        <row r="794">
          <cell r="B794" t="str">
            <v>F1B010017</v>
          </cell>
          <cell r="C794" t="str">
            <v>Makhtir</v>
          </cell>
        </row>
        <row r="795">
          <cell r="B795" t="str">
            <v>F1B010018</v>
          </cell>
          <cell r="C795" t="str">
            <v>Juan Justiti</v>
          </cell>
        </row>
        <row r="796">
          <cell r="B796" t="str">
            <v>F1B010019</v>
          </cell>
          <cell r="C796" t="str">
            <v>Aisyah</v>
          </cell>
        </row>
        <row r="797">
          <cell r="B797" t="str">
            <v>F1B010020</v>
          </cell>
          <cell r="C797" t="str">
            <v>Nur Afrianni Susanto</v>
          </cell>
        </row>
        <row r="798">
          <cell r="B798" t="str">
            <v>F1B010021</v>
          </cell>
          <cell r="C798" t="str">
            <v>Puji Hidayat Sari</v>
          </cell>
        </row>
        <row r="799">
          <cell r="B799" t="str">
            <v>F1B010022</v>
          </cell>
          <cell r="C799" t="str">
            <v>Adib Manggini</v>
          </cell>
        </row>
        <row r="800">
          <cell r="B800" t="str">
            <v>F1B010023</v>
          </cell>
          <cell r="C800" t="str">
            <v>Yuda Pratama Putra K</v>
          </cell>
        </row>
        <row r="801">
          <cell r="B801" t="str">
            <v>F1B010024</v>
          </cell>
          <cell r="C801" t="str">
            <v>Zaenul Ilham</v>
          </cell>
        </row>
        <row r="802">
          <cell r="B802" t="str">
            <v>F1B010025</v>
          </cell>
          <cell r="C802" t="str">
            <v>Denek Bini Tindih R</v>
          </cell>
        </row>
        <row r="803">
          <cell r="B803" t="str">
            <v>F1B010026</v>
          </cell>
          <cell r="C803" t="str">
            <v>Ahmad Yani</v>
          </cell>
        </row>
        <row r="804">
          <cell r="B804" t="str">
            <v>F1B010027</v>
          </cell>
          <cell r="C804" t="str">
            <v>Tri Yulianti</v>
          </cell>
        </row>
        <row r="805">
          <cell r="B805" t="str">
            <v>F1B010028</v>
          </cell>
          <cell r="C805" t="str">
            <v>Fani Lani Fajrin</v>
          </cell>
        </row>
        <row r="806">
          <cell r="B806" t="str">
            <v>F1B010029</v>
          </cell>
          <cell r="C806" t="str">
            <v>Atni Mardiana</v>
          </cell>
        </row>
        <row r="807">
          <cell r="B807" t="str">
            <v>F1B010030</v>
          </cell>
          <cell r="C807" t="str">
            <v>Teddy Setya Budi</v>
          </cell>
        </row>
        <row r="808">
          <cell r="B808" t="str">
            <v>F1B010031</v>
          </cell>
          <cell r="C808" t="str">
            <v>Taufikkurahman</v>
          </cell>
        </row>
        <row r="809">
          <cell r="B809" t="str">
            <v>F1B010032</v>
          </cell>
          <cell r="C809" t="str">
            <v>Mohamad Junaedi</v>
          </cell>
        </row>
        <row r="810">
          <cell r="B810" t="str">
            <v>F1B010033</v>
          </cell>
          <cell r="C810" t="str">
            <v>Dian Febriyanullah</v>
          </cell>
        </row>
        <row r="811">
          <cell r="B811" t="str">
            <v>F1B010034</v>
          </cell>
          <cell r="C811" t="str">
            <v>M. Nur Ihsan</v>
          </cell>
        </row>
        <row r="812">
          <cell r="B812" t="str">
            <v>F1B010035</v>
          </cell>
          <cell r="C812" t="str">
            <v>I Gede Yoga S.</v>
          </cell>
        </row>
        <row r="813">
          <cell r="B813" t="str">
            <v>F1B010036</v>
          </cell>
          <cell r="C813" t="str">
            <v>Ainul Hamdani</v>
          </cell>
        </row>
        <row r="814">
          <cell r="B814" t="str">
            <v>F1B010037</v>
          </cell>
          <cell r="C814" t="str">
            <v>Panji Family</v>
          </cell>
        </row>
        <row r="815">
          <cell r="B815" t="str">
            <v>F1B010038</v>
          </cell>
          <cell r="C815" t="str">
            <v>Aris Widyatmoko</v>
          </cell>
        </row>
        <row r="816">
          <cell r="B816" t="str">
            <v>F1B010039</v>
          </cell>
          <cell r="C816" t="str">
            <v>Zamzami Hidayat</v>
          </cell>
        </row>
        <row r="817">
          <cell r="B817" t="str">
            <v>F1B010040</v>
          </cell>
          <cell r="C817" t="str">
            <v>I Wayan Suwika A.</v>
          </cell>
        </row>
        <row r="818">
          <cell r="B818" t="str">
            <v>F1B010041</v>
          </cell>
          <cell r="C818" t="str">
            <v>Muhammad Fauzy</v>
          </cell>
        </row>
        <row r="819">
          <cell r="B819" t="str">
            <v>F1B010042</v>
          </cell>
          <cell r="C819" t="str">
            <v>Izdyad Fathin</v>
          </cell>
        </row>
        <row r="820">
          <cell r="B820" t="str">
            <v>F1B010043</v>
          </cell>
          <cell r="C820" t="str">
            <v>Gunawan Prastyo Waas</v>
          </cell>
        </row>
        <row r="821">
          <cell r="B821" t="str">
            <v>F1B010044</v>
          </cell>
          <cell r="C821" t="str">
            <v>Ahmad Romzul A</v>
          </cell>
        </row>
        <row r="822">
          <cell r="B822" t="str">
            <v>F1B010045</v>
          </cell>
          <cell r="C822" t="str">
            <v>Khaerurrozi Gafthi</v>
          </cell>
        </row>
        <row r="823">
          <cell r="B823" t="str">
            <v>F1B010046</v>
          </cell>
          <cell r="C823" t="str">
            <v>Ivan Kurnia Pratama</v>
          </cell>
        </row>
        <row r="824">
          <cell r="B824" t="str">
            <v>F1B010047</v>
          </cell>
          <cell r="C824" t="str">
            <v>Ahmad Husanain W.</v>
          </cell>
        </row>
        <row r="825">
          <cell r="B825" t="str">
            <v>F1B010048</v>
          </cell>
          <cell r="C825" t="str">
            <v>Erwin Setiawan</v>
          </cell>
        </row>
        <row r="826">
          <cell r="B826" t="str">
            <v>F1B010049</v>
          </cell>
          <cell r="C826" t="str">
            <v>Yudie Rahman H</v>
          </cell>
        </row>
        <row r="827">
          <cell r="B827" t="str">
            <v>F1B010050</v>
          </cell>
          <cell r="C827" t="str">
            <v>Satriawan Samokti</v>
          </cell>
        </row>
        <row r="828">
          <cell r="B828" t="str">
            <v>F1B010051</v>
          </cell>
          <cell r="C828" t="str">
            <v>Muhammad Tohar S.</v>
          </cell>
        </row>
        <row r="829">
          <cell r="B829" t="str">
            <v>F1B010052</v>
          </cell>
          <cell r="C829" t="str">
            <v>Hazinatul Asron</v>
          </cell>
        </row>
        <row r="830">
          <cell r="B830" t="str">
            <v>F1B010053</v>
          </cell>
          <cell r="C830" t="str">
            <v>Sintia Yosita</v>
          </cell>
        </row>
        <row r="831">
          <cell r="B831" t="str">
            <v>F1B010054</v>
          </cell>
          <cell r="C831" t="str">
            <v>Maulana Ishak Said</v>
          </cell>
        </row>
        <row r="832">
          <cell r="B832" t="str">
            <v>F1B010055</v>
          </cell>
          <cell r="C832" t="str">
            <v>M. Syahrullail A. P.</v>
          </cell>
        </row>
        <row r="833">
          <cell r="B833" t="str">
            <v>F1B010056</v>
          </cell>
          <cell r="C833" t="str">
            <v>Dody Alkaram</v>
          </cell>
        </row>
        <row r="834">
          <cell r="B834" t="str">
            <v>F1B010057</v>
          </cell>
          <cell r="C834" t="str">
            <v>Diyan Anggraeni</v>
          </cell>
        </row>
        <row r="835">
          <cell r="B835" t="str">
            <v>F1B010058</v>
          </cell>
          <cell r="C835" t="str">
            <v>Ahmad Rudi</v>
          </cell>
        </row>
        <row r="836">
          <cell r="B836" t="str">
            <v>F1B010059</v>
          </cell>
          <cell r="C836" t="str">
            <v>Hujjatul Islam</v>
          </cell>
        </row>
        <row r="837">
          <cell r="B837" t="str">
            <v>F1B010060</v>
          </cell>
          <cell r="C837" t="str">
            <v>Lalu Bintang A</v>
          </cell>
        </row>
        <row r="838">
          <cell r="B838" t="str">
            <v>F1B010061</v>
          </cell>
          <cell r="C838" t="str">
            <v>Dwiyanto Ahmad Fikri</v>
          </cell>
        </row>
        <row r="839">
          <cell r="B839" t="str">
            <v>F1B010062</v>
          </cell>
          <cell r="C839" t="str">
            <v>Nawi Naufan Nada</v>
          </cell>
        </row>
        <row r="840">
          <cell r="B840" t="str">
            <v>F1B010063</v>
          </cell>
          <cell r="C840" t="str">
            <v>Akfa Wahyudi</v>
          </cell>
        </row>
        <row r="841">
          <cell r="B841" t="str">
            <v>F1B010064</v>
          </cell>
          <cell r="C841" t="str">
            <v>Hasyrul Hidayat</v>
          </cell>
        </row>
        <row r="842">
          <cell r="B842" t="str">
            <v>F1B010065</v>
          </cell>
          <cell r="C842" t="str">
            <v>Lalu Randy Aditia Pr</v>
          </cell>
        </row>
        <row r="843">
          <cell r="B843" t="str">
            <v>F1B010066</v>
          </cell>
          <cell r="C843" t="str">
            <v>Yuliana Fatmi</v>
          </cell>
        </row>
        <row r="844">
          <cell r="B844" t="str">
            <v>F1B010067</v>
          </cell>
          <cell r="C844" t="str">
            <v>Padlullah</v>
          </cell>
        </row>
        <row r="845">
          <cell r="B845" t="str">
            <v>F1B010068</v>
          </cell>
          <cell r="C845" t="str">
            <v>Alwan Hasmadi</v>
          </cell>
        </row>
        <row r="846">
          <cell r="B846" t="str">
            <v>F1B010069</v>
          </cell>
          <cell r="C846" t="str">
            <v>Ahmad Zaini</v>
          </cell>
        </row>
        <row r="847">
          <cell r="B847" t="str">
            <v>F1B010070</v>
          </cell>
          <cell r="C847" t="str">
            <v>Andri Supandri</v>
          </cell>
        </row>
        <row r="848">
          <cell r="B848" t="str">
            <v>F1B010071</v>
          </cell>
          <cell r="C848" t="str">
            <v>Eko Wahyudi</v>
          </cell>
        </row>
        <row r="849">
          <cell r="B849" t="str">
            <v>F1B010072</v>
          </cell>
          <cell r="C849" t="str">
            <v>Imam Hidayat</v>
          </cell>
        </row>
        <row r="850">
          <cell r="B850" t="str">
            <v>F1B010073</v>
          </cell>
          <cell r="C850" t="str">
            <v>Julia Rudiyanto</v>
          </cell>
        </row>
        <row r="851">
          <cell r="B851" t="str">
            <v>F1B010074</v>
          </cell>
          <cell r="C851" t="str">
            <v>Muhamad Taufik</v>
          </cell>
        </row>
        <row r="852">
          <cell r="B852" t="str">
            <v>F1B010075</v>
          </cell>
          <cell r="C852" t="str">
            <v>Nandy Nawaitulah</v>
          </cell>
        </row>
        <row r="853">
          <cell r="B853" t="str">
            <v>F1B010076</v>
          </cell>
          <cell r="C853" t="str">
            <v>Saefullah</v>
          </cell>
        </row>
        <row r="854">
          <cell r="B854" t="str">
            <v>F1B010077</v>
          </cell>
          <cell r="C854" t="str">
            <v>Ahmad Sadam Syaerozi</v>
          </cell>
        </row>
        <row r="855">
          <cell r="B855" t="str">
            <v>F1B010078</v>
          </cell>
          <cell r="C855" t="str">
            <v>Hendra Trisnayadi</v>
          </cell>
        </row>
        <row r="856">
          <cell r="B856" t="str">
            <v>F1B010079</v>
          </cell>
          <cell r="C856" t="str">
            <v>Agan Dwidio Cakti</v>
          </cell>
        </row>
        <row r="857">
          <cell r="B857" t="str">
            <v>F1B010080</v>
          </cell>
          <cell r="C857" t="str">
            <v>Risca Arie W</v>
          </cell>
        </row>
        <row r="858">
          <cell r="B858" t="str">
            <v>F1B010081</v>
          </cell>
          <cell r="C858" t="str">
            <v>Moh. Fitrayadi</v>
          </cell>
        </row>
        <row r="859">
          <cell r="B859" t="str">
            <v>F1B010082</v>
          </cell>
          <cell r="C859" t="str">
            <v>Ahmad Urvafi</v>
          </cell>
        </row>
        <row r="860">
          <cell r="B860" t="str">
            <v>F1B010083</v>
          </cell>
          <cell r="C860" t="str">
            <v>Rizqi Wahyudi</v>
          </cell>
        </row>
        <row r="861">
          <cell r="B861" t="str">
            <v>F1B010084</v>
          </cell>
          <cell r="C861" t="str">
            <v>Sukandrana Arya P</v>
          </cell>
        </row>
        <row r="862">
          <cell r="B862" t="str">
            <v>F1B010085</v>
          </cell>
          <cell r="C862" t="str">
            <v>Ari Ardian Khair</v>
          </cell>
        </row>
        <row r="863">
          <cell r="B863" t="str">
            <v>F1B010086</v>
          </cell>
          <cell r="C863" t="str">
            <v>Rodika Nurbaiti</v>
          </cell>
        </row>
        <row r="864">
          <cell r="B864" t="str">
            <v>F1B010087</v>
          </cell>
          <cell r="C864" t="str">
            <v>Mardian Rizka H.</v>
          </cell>
        </row>
        <row r="865">
          <cell r="B865" t="str">
            <v>F1B010088</v>
          </cell>
          <cell r="C865" t="str">
            <v>Heny Wulandari</v>
          </cell>
        </row>
        <row r="866">
          <cell r="B866" t="str">
            <v>F1B010089</v>
          </cell>
          <cell r="C866" t="str">
            <v>I Kadek Dharmawan</v>
          </cell>
        </row>
        <row r="867">
          <cell r="B867" t="str">
            <v>F1B010090</v>
          </cell>
          <cell r="C867" t="str">
            <v>Andhika Wahyu P.</v>
          </cell>
        </row>
        <row r="868">
          <cell r="B868" t="str">
            <v>F1B010091</v>
          </cell>
          <cell r="C868" t="str">
            <v>Rachmanurrasyid</v>
          </cell>
        </row>
        <row r="869">
          <cell r="B869" t="str">
            <v>F1B010092</v>
          </cell>
          <cell r="C869" t="str">
            <v>Rizka Hafinatunnisa</v>
          </cell>
        </row>
        <row r="870">
          <cell r="B870" t="str">
            <v>F1B110001</v>
          </cell>
          <cell r="C870" t="str">
            <v>Retma Fairoz Ijtihad</v>
          </cell>
        </row>
        <row r="871">
          <cell r="B871" t="str">
            <v>F1B110002</v>
          </cell>
          <cell r="C871" t="str">
            <v>Heri Irawan</v>
          </cell>
        </row>
        <row r="872">
          <cell r="B872" t="str">
            <v>F1B110003</v>
          </cell>
          <cell r="C872" t="str">
            <v>Agus Jayadi</v>
          </cell>
        </row>
        <row r="873">
          <cell r="B873" t="str">
            <v>F1B110004</v>
          </cell>
          <cell r="C873" t="str">
            <v>Ni Kadek Diana S D</v>
          </cell>
        </row>
        <row r="874">
          <cell r="B874" t="str">
            <v>F1B110005</v>
          </cell>
          <cell r="C874" t="str">
            <v>Dedy Iskandar</v>
          </cell>
        </row>
        <row r="875">
          <cell r="B875" t="str">
            <v>F1B110006</v>
          </cell>
          <cell r="C875" t="str">
            <v>Andi Pramadhana</v>
          </cell>
        </row>
        <row r="876">
          <cell r="B876" t="str">
            <v>F1B110007</v>
          </cell>
          <cell r="C876" t="str">
            <v>Suyulussalami</v>
          </cell>
        </row>
        <row r="877">
          <cell r="B877" t="str">
            <v>F1B110008</v>
          </cell>
          <cell r="C877" t="str">
            <v>Anwar Fuadi</v>
          </cell>
        </row>
        <row r="878">
          <cell r="B878" t="str">
            <v>F1B110009</v>
          </cell>
          <cell r="C878" t="str">
            <v>Ishak</v>
          </cell>
        </row>
        <row r="879">
          <cell r="B879" t="str">
            <v>F1B110010</v>
          </cell>
          <cell r="C879" t="str">
            <v>Ghazi Akbar</v>
          </cell>
        </row>
        <row r="880">
          <cell r="B880" t="str">
            <v>F1B110011</v>
          </cell>
          <cell r="C880" t="str">
            <v>Adi Sopian Ganda</v>
          </cell>
        </row>
        <row r="881">
          <cell r="B881" t="str">
            <v>F1B110012</v>
          </cell>
          <cell r="C881" t="str">
            <v>M. Fadhil Hamzani</v>
          </cell>
        </row>
        <row r="882">
          <cell r="B882" t="str">
            <v>F1B110013</v>
          </cell>
          <cell r="C882" t="str">
            <v>Ansori Rafsanjani</v>
          </cell>
        </row>
        <row r="883">
          <cell r="B883" t="str">
            <v>F1B110014</v>
          </cell>
          <cell r="C883" t="str">
            <v>Dila Ariy Gi M</v>
          </cell>
        </row>
        <row r="884">
          <cell r="B884" t="str">
            <v>F1B110015</v>
          </cell>
          <cell r="C884" t="str">
            <v>Muhammad Azwar</v>
          </cell>
        </row>
        <row r="885">
          <cell r="B885" t="str">
            <v>F1B110016</v>
          </cell>
          <cell r="C885" t="str">
            <v>Hamdhani</v>
          </cell>
        </row>
        <row r="886">
          <cell r="B886" t="str">
            <v>F1B110017</v>
          </cell>
          <cell r="C886" t="str">
            <v>Rian Hapmiadi</v>
          </cell>
        </row>
        <row r="887">
          <cell r="B887" t="str">
            <v>F1B110018</v>
          </cell>
          <cell r="C887" t="str">
            <v>Samsul Hadi</v>
          </cell>
        </row>
        <row r="888">
          <cell r="B888" t="str">
            <v>F1B110019</v>
          </cell>
          <cell r="C888" t="str">
            <v>Handrian Saputra</v>
          </cell>
        </row>
        <row r="889">
          <cell r="B889" t="str">
            <v>F1B110020</v>
          </cell>
          <cell r="C889" t="str">
            <v>Sri Agustini Yumiati</v>
          </cell>
        </row>
        <row r="890">
          <cell r="B890" t="str">
            <v>F1B110021</v>
          </cell>
          <cell r="C890" t="str">
            <v>Deddy Darmawan</v>
          </cell>
        </row>
        <row r="891">
          <cell r="B891" t="str">
            <v>F1B110022</v>
          </cell>
          <cell r="C891" t="str">
            <v>M Aqidatul Habibi</v>
          </cell>
        </row>
        <row r="892">
          <cell r="B892" t="str">
            <v>F1B110023</v>
          </cell>
          <cell r="C892" t="str">
            <v>Yayuk Cahaya Ningsari</v>
          </cell>
        </row>
        <row r="893">
          <cell r="B893" t="str">
            <v>F1B110024</v>
          </cell>
          <cell r="C893" t="str">
            <v>Nanang Kosim</v>
          </cell>
        </row>
        <row r="894">
          <cell r="B894" t="str">
            <v>F1B110025</v>
          </cell>
          <cell r="C894" t="str">
            <v>M Bakti Adhiguna</v>
          </cell>
        </row>
        <row r="895">
          <cell r="B895" t="str">
            <v>F1B110026</v>
          </cell>
          <cell r="C895" t="str">
            <v>Ana Try Nurseptiana</v>
          </cell>
        </row>
        <row r="896">
          <cell r="B896" t="str">
            <v>F1B110027</v>
          </cell>
          <cell r="C896" t="str">
            <v>Ajang Mandariza</v>
          </cell>
        </row>
        <row r="897">
          <cell r="B897" t="str">
            <v>F1B110028</v>
          </cell>
          <cell r="C897" t="str">
            <v>Erwin Pratama Hadi</v>
          </cell>
        </row>
        <row r="898">
          <cell r="B898" t="str">
            <v>F1B110029</v>
          </cell>
          <cell r="C898" t="str">
            <v>Furqanurrahman</v>
          </cell>
        </row>
        <row r="899">
          <cell r="B899" t="str">
            <v>F1B110030</v>
          </cell>
          <cell r="C899" t="str">
            <v>Haerul Umam</v>
          </cell>
        </row>
        <row r="900">
          <cell r="B900" t="str">
            <v>F1B110031</v>
          </cell>
          <cell r="C900" t="str">
            <v>Andrian Yudhesha</v>
          </cell>
        </row>
        <row r="901">
          <cell r="B901" t="str">
            <v>F1B110032</v>
          </cell>
          <cell r="C901" t="str">
            <v>Gita Prima Putra</v>
          </cell>
        </row>
        <row r="902">
          <cell r="B902" t="str">
            <v>F1B110033</v>
          </cell>
          <cell r="C902" t="str">
            <v>Lalu Mayendra Iskandar</v>
          </cell>
        </row>
        <row r="903">
          <cell r="B903" t="str">
            <v>F1B110034</v>
          </cell>
          <cell r="C903" t="str">
            <v>Radimas Dhawniel P</v>
          </cell>
        </row>
        <row r="904">
          <cell r="B904" t="str">
            <v>F1B110035</v>
          </cell>
          <cell r="C904" t="str">
            <v>Rendy Dwi Parmana</v>
          </cell>
        </row>
        <row r="905">
          <cell r="B905" t="str">
            <v>F1B110036</v>
          </cell>
          <cell r="C905" t="str">
            <v>M Azmi Nopiandi</v>
          </cell>
        </row>
        <row r="906">
          <cell r="B906" t="str">
            <v>F1B110037</v>
          </cell>
          <cell r="C906" t="str">
            <v>Moh Amin</v>
          </cell>
        </row>
        <row r="907">
          <cell r="B907" t="str">
            <v>F1B110038</v>
          </cell>
          <cell r="C907" t="str">
            <v>Eva Susanti</v>
          </cell>
        </row>
        <row r="908">
          <cell r="B908" t="str">
            <v>F1B110039</v>
          </cell>
          <cell r="C908" t="str">
            <v>M Fahri Rahman</v>
          </cell>
        </row>
        <row r="909">
          <cell r="B909" t="str">
            <v>F1B110040</v>
          </cell>
          <cell r="C909" t="str">
            <v>Husnul Harifandi</v>
          </cell>
        </row>
        <row r="910">
          <cell r="B910" t="str">
            <v>F1B110041</v>
          </cell>
          <cell r="C910" t="str">
            <v>Adi Saputra</v>
          </cell>
        </row>
        <row r="911">
          <cell r="B911" t="str">
            <v>F1B110042</v>
          </cell>
          <cell r="C911" t="str">
            <v>L Ade Wirawan S</v>
          </cell>
        </row>
        <row r="912">
          <cell r="B912" t="str">
            <v>F1B110043</v>
          </cell>
          <cell r="C912" t="str">
            <v>Aditya Dias Dwi C</v>
          </cell>
        </row>
        <row r="913">
          <cell r="B913" t="str">
            <v>F1B110044</v>
          </cell>
          <cell r="C913" t="str">
            <v>Asmiwati</v>
          </cell>
        </row>
        <row r="914">
          <cell r="B914" t="str">
            <v>F1B110045</v>
          </cell>
          <cell r="C914" t="str">
            <v>Handrayani</v>
          </cell>
        </row>
        <row r="915">
          <cell r="B915" t="str">
            <v>F1B110046</v>
          </cell>
          <cell r="C915" t="str">
            <v>Ali Mustofa</v>
          </cell>
        </row>
        <row r="916">
          <cell r="B916" t="str">
            <v>F1B110047</v>
          </cell>
          <cell r="C916" t="str">
            <v>Erwin Nuddin</v>
          </cell>
        </row>
        <row r="917">
          <cell r="B917" t="str">
            <v>F1B110048</v>
          </cell>
          <cell r="C917" t="str">
            <v>Rahmah Ilyarisma</v>
          </cell>
        </row>
        <row r="918">
          <cell r="B918" t="str">
            <v>F1B110049</v>
          </cell>
          <cell r="C918" t="str">
            <v>I Wayan Tunas W</v>
          </cell>
        </row>
        <row r="919">
          <cell r="B919" t="str">
            <v>F1B110050</v>
          </cell>
          <cell r="C919" t="str">
            <v>Khairul Uyun</v>
          </cell>
        </row>
        <row r="920">
          <cell r="B920" t="str">
            <v>F1B110051</v>
          </cell>
          <cell r="C920" t="str">
            <v>Marzuki Rahman</v>
          </cell>
        </row>
        <row r="921">
          <cell r="B921" t="str">
            <v>F1B110052</v>
          </cell>
          <cell r="C921" t="str">
            <v>Ade Zakaria</v>
          </cell>
        </row>
        <row r="922">
          <cell r="B922" t="str">
            <v>F1B110053</v>
          </cell>
          <cell r="C922" t="str">
            <v>Saddam Kadir Ranggo</v>
          </cell>
        </row>
        <row r="923">
          <cell r="B923" t="str">
            <v>F1B110054</v>
          </cell>
          <cell r="C923" t="str">
            <v>Deny Nurridho</v>
          </cell>
        </row>
        <row r="924">
          <cell r="B924" t="str">
            <v>F1B110055</v>
          </cell>
          <cell r="C924" t="str">
            <v>Helni Septa Utani</v>
          </cell>
        </row>
        <row r="925">
          <cell r="B925" t="str">
            <v>F1B110056</v>
          </cell>
          <cell r="C925" t="str">
            <v>Galang Saputra</v>
          </cell>
        </row>
        <row r="926">
          <cell r="B926" t="str">
            <v>F1B110057</v>
          </cell>
          <cell r="C926" t="str">
            <v>Yulia Pradewi</v>
          </cell>
        </row>
        <row r="927">
          <cell r="B927" t="str">
            <v>F1B110058</v>
          </cell>
          <cell r="C927" t="str">
            <v>Dicki Balian Saputra</v>
          </cell>
        </row>
        <row r="928">
          <cell r="B928" t="str">
            <v>F1B110059</v>
          </cell>
          <cell r="C928" t="str">
            <v>Winardi Cahaya Putra</v>
          </cell>
        </row>
        <row r="929">
          <cell r="B929" t="str">
            <v>F1B110060</v>
          </cell>
          <cell r="C929" t="str">
            <v>M Fathul Aziz</v>
          </cell>
        </row>
        <row r="930">
          <cell r="B930" t="str">
            <v>F1B110061</v>
          </cell>
          <cell r="C930" t="str">
            <v>Jafar Numaery</v>
          </cell>
        </row>
        <row r="931">
          <cell r="B931" t="str">
            <v>F1B110062</v>
          </cell>
          <cell r="C931" t="str">
            <v>Singgih Ramadhoni</v>
          </cell>
        </row>
        <row r="932">
          <cell r="B932" t="str">
            <v>F1B110063</v>
          </cell>
          <cell r="C932" t="str">
            <v>Danang M Arief S P</v>
          </cell>
        </row>
        <row r="933">
          <cell r="B933" t="str">
            <v>F1B110064</v>
          </cell>
          <cell r="C933" t="str">
            <v>Diman Gusriansya</v>
          </cell>
        </row>
        <row r="934">
          <cell r="B934" t="str">
            <v>F1B110065</v>
          </cell>
          <cell r="C934" t="str">
            <v>Cahya Nugraha</v>
          </cell>
        </row>
        <row r="935">
          <cell r="B935" t="str">
            <v>F1B110066</v>
          </cell>
          <cell r="C935" t="str">
            <v>Muhammad</v>
          </cell>
        </row>
        <row r="936">
          <cell r="B936" t="str">
            <v>F1B110067</v>
          </cell>
          <cell r="C936" t="str">
            <v>Muhammad Azhari</v>
          </cell>
        </row>
        <row r="937">
          <cell r="B937" t="str">
            <v>F1B110068</v>
          </cell>
          <cell r="C937" t="str">
            <v>Suparlan Ardyansyah</v>
          </cell>
        </row>
        <row r="938">
          <cell r="B938" t="str">
            <v>F1B110069</v>
          </cell>
          <cell r="C938" t="str">
            <v>Sohibul Ihsan</v>
          </cell>
        </row>
        <row r="939">
          <cell r="B939" t="str">
            <v>F1B110070</v>
          </cell>
          <cell r="C939" t="str">
            <v>Basri Rahman</v>
          </cell>
        </row>
        <row r="940">
          <cell r="B940" t="str">
            <v>F1B110071</v>
          </cell>
          <cell r="C940" t="str">
            <v>Trendy Niagawan</v>
          </cell>
        </row>
        <row r="941">
          <cell r="B941" t="str">
            <v>F1B110072</v>
          </cell>
          <cell r="C941" t="str">
            <v>Mohamad Arifin</v>
          </cell>
        </row>
        <row r="942">
          <cell r="B942" t="str">
            <v>F1B110073</v>
          </cell>
          <cell r="C942" t="str">
            <v>Muhamad Johan K</v>
          </cell>
        </row>
        <row r="943">
          <cell r="B943" t="str">
            <v>F1B110074</v>
          </cell>
          <cell r="C943" t="str">
            <v>Safardi</v>
          </cell>
        </row>
        <row r="944">
          <cell r="B944" t="str">
            <v>F1B110075</v>
          </cell>
          <cell r="C944" t="str">
            <v>Novi Hadiyani</v>
          </cell>
        </row>
        <row r="945">
          <cell r="B945" t="str">
            <v>F1B110076</v>
          </cell>
          <cell r="C945" t="str">
            <v>Lalu Ardypati</v>
          </cell>
        </row>
        <row r="946">
          <cell r="B946" t="str">
            <v>F1B110077</v>
          </cell>
          <cell r="C946" t="str">
            <v>Khairul Anam</v>
          </cell>
        </row>
        <row r="947">
          <cell r="B947" t="str">
            <v>F1B110078</v>
          </cell>
          <cell r="C947" t="str">
            <v>Supriadi</v>
          </cell>
        </row>
        <row r="948">
          <cell r="B948" t="str">
            <v>F1B110079</v>
          </cell>
          <cell r="C948" t="str">
            <v>Ikhwan Yusuf</v>
          </cell>
        </row>
        <row r="949">
          <cell r="B949" t="str">
            <v>F1B110080</v>
          </cell>
          <cell r="C949" t="str">
            <v>Yusuf Wijaya Utama</v>
          </cell>
        </row>
        <row r="950">
          <cell r="B950" t="str">
            <v>F1B110081</v>
          </cell>
          <cell r="C950" t="str">
            <v>Hamzali</v>
          </cell>
        </row>
        <row r="951">
          <cell r="B951" t="str">
            <v>F1B110082</v>
          </cell>
          <cell r="C951" t="str">
            <v>Abdul Kadir</v>
          </cell>
        </row>
        <row r="952">
          <cell r="B952" t="str">
            <v>F1B110083</v>
          </cell>
          <cell r="C952" t="str">
            <v>Abdul Aziz</v>
          </cell>
        </row>
        <row r="953">
          <cell r="B953" t="str">
            <v>F1B110084</v>
          </cell>
          <cell r="C953" t="str">
            <v>Dara Ayu Sasongko</v>
          </cell>
        </row>
        <row r="954">
          <cell r="B954" t="str">
            <v>F1B110085</v>
          </cell>
          <cell r="C954" t="str">
            <v>Alfedy Sudarsa</v>
          </cell>
        </row>
        <row r="955">
          <cell r="B955" t="str">
            <v>F1B011001</v>
          </cell>
          <cell r="C955" t="str">
            <v>Achmad Kharis P</v>
          </cell>
        </row>
        <row r="956">
          <cell r="B956" t="str">
            <v>F1B011002</v>
          </cell>
          <cell r="C956" t="str">
            <v>Agung Hendrawan</v>
          </cell>
        </row>
        <row r="957">
          <cell r="B957" t="str">
            <v>F1B011003</v>
          </cell>
          <cell r="C957" t="str">
            <v>Ahmad Farid Wajdi</v>
          </cell>
        </row>
        <row r="958">
          <cell r="B958" t="str">
            <v>F1B011004</v>
          </cell>
          <cell r="C958" t="str">
            <v>Ahmad Muhibbin</v>
          </cell>
        </row>
        <row r="959">
          <cell r="B959" t="str">
            <v>F1B011005</v>
          </cell>
          <cell r="C959" t="str">
            <v>Ahmad Tantoni</v>
          </cell>
        </row>
        <row r="960">
          <cell r="B960" t="str">
            <v>F1B011006</v>
          </cell>
          <cell r="C960" t="str">
            <v>Ahmad Tarmizi Tahir</v>
          </cell>
        </row>
        <row r="961">
          <cell r="B961" t="str">
            <v>F1B011007</v>
          </cell>
          <cell r="C961" t="str">
            <v>Aiman Ihsanul Akbar</v>
          </cell>
        </row>
        <row r="962">
          <cell r="B962" t="str">
            <v>F1B011008</v>
          </cell>
          <cell r="C962" t="str">
            <v>Alhasibunur</v>
          </cell>
        </row>
        <row r="963">
          <cell r="B963" t="str">
            <v>F1B011009</v>
          </cell>
          <cell r="C963" t="str">
            <v>Almurozy Mursidan</v>
          </cell>
        </row>
        <row r="964">
          <cell r="B964" t="str">
            <v>F1B011010</v>
          </cell>
          <cell r="C964" t="str">
            <v>Andri Puryoto</v>
          </cell>
        </row>
        <row r="965">
          <cell r="B965" t="str">
            <v>F1B011011</v>
          </cell>
          <cell r="C965" t="str">
            <v>Apriadi</v>
          </cell>
        </row>
        <row r="966">
          <cell r="B966" t="str">
            <v>F1B011012</v>
          </cell>
          <cell r="C966" t="str">
            <v>Ari Rahmi Hermawati</v>
          </cell>
        </row>
        <row r="967">
          <cell r="B967" t="str">
            <v>F1B011013</v>
          </cell>
          <cell r="C967" t="str">
            <v>Ariel Firmansyah</v>
          </cell>
        </row>
        <row r="968">
          <cell r="B968" t="str">
            <v>F1B011014</v>
          </cell>
          <cell r="C968" t="str">
            <v>Aryadi Putra</v>
          </cell>
        </row>
        <row r="969">
          <cell r="B969" t="str">
            <v>F1B011015</v>
          </cell>
          <cell r="C969" t="str">
            <v>Baiq Widya Ayu Mp</v>
          </cell>
        </row>
        <row r="970">
          <cell r="B970" t="str">
            <v>F1B011016</v>
          </cell>
          <cell r="C970" t="str">
            <v>Brian Asrnanda Razak</v>
          </cell>
        </row>
        <row r="971">
          <cell r="B971" t="str">
            <v>F1B011017</v>
          </cell>
          <cell r="C971" t="str">
            <v>Darmawan</v>
          </cell>
        </row>
        <row r="972">
          <cell r="B972" t="str">
            <v>F1B011018</v>
          </cell>
          <cell r="C972" t="str">
            <v>Dewa Putu Satria W</v>
          </cell>
        </row>
        <row r="973">
          <cell r="B973" t="str">
            <v>F1B011019</v>
          </cell>
          <cell r="C973" t="str">
            <v>Dewi Ratna Juita</v>
          </cell>
        </row>
        <row r="974">
          <cell r="B974" t="str">
            <v>F1B011020</v>
          </cell>
          <cell r="C974" t="str">
            <v>Dhias Cahyadi F.</v>
          </cell>
        </row>
        <row r="975">
          <cell r="B975" t="str">
            <v>F1B011022</v>
          </cell>
          <cell r="C975" t="str">
            <v>Eka Imansyah</v>
          </cell>
        </row>
        <row r="976">
          <cell r="B976" t="str">
            <v>F1B011023</v>
          </cell>
          <cell r="C976" t="str">
            <v>Eko Efri Wartanto</v>
          </cell>
        </row>
        <row r="977">
          <cell r="B977" t="str">
            <v>F1B011025</v>
          </cell>
          <cell r="C977" t="str">
            <v>Evan Pawaka Utama</v>
          </cell>
        </row>
        <row r="978">
          <cell r="B978" t="str">
            <v>F1B011026</v>
          </cell>
          <cell r="C978" t="str">
            <v>Vini Triani</v>
          </cell>
        </row>
        <row r="979">
          <cell r="B979" t="str">
            <v>F1B011027</v>
          </cell>
          <cell r="C979" t="str">
            <v>Frans Jordan K W</v>
          </cell>
        </row>
        <row r="980">
          <cell r="B980" t="str">
            <v>F1B011028</v>
          </cell>
          <cell r="C980" t="str">
            <v>Gde Wetan Pragena A.</v>
          </cell>
        </row>
        <row r="981">
          <cell r="B981" t="str">
            <v>F1B011030</v>
          </cell>
          <cell r="C981" t="str">
            <v>Hadi Keswanto</v>
          </cell>
        </row>
        <row r="982">
          <cell r="B982" t="str">
            <v>F1B011031</v>
          </cell>
          <cell r="C982" t="str">
            <v>Haidi Hidayat</v>
          </cell>
        </row>
        <row r="983">
          <cell r="B983" t="str">
            <v>F1B011032</v>
          </cell>
          <cell r="C983" t="str">
            <v>Heri Hidayat</v>
          </cell>
        </row>
        <row r="984">
          <cell r="B984" t="str">
            <v>F1B011033</v>
          </cell>
          <cell r="C984" t="str">
            <v>I Gede Ferryawan</v>
          </cell>
        </row>
        <row r="985">
          <cell r="B985" t="str">
            <v>F1B011034</v>
          </cell>
          <cell r="C985" t="str">
            <v>I Gusti Ayu Kusdiah</v>
          </cell>
        </row>
        <row r="986">
          <cell r="B986" t="str">
            <v>F1B011035</v>
          </cell>
          <cell r="C986" t="str">
            <v>I Gede Subagia Artha</v>
          </cell>
        </row>
        <row r="987">
          <cell r="B987" t="str">
            <v>F1B011036</v>
          </cell>
          <cell r="C987" t="str">
            <v>I Gusti Ayu Kusdiah Gemeliarana</v>
          </cell>
        </row>
        <row r="988">
          <cell r="B988" t="str">
            <v>F1B011037</v>
          </cell>
          <cell r="C988" t="str">
            <v>I Made Ary Swantika</v>
          </cell>
        </row>
        <row r="989">
          <cell r="B989" t="str">
            <v>F1B011038</v>
          </cell>
          <cell r="C989" t="str">
            <v>I Made Dwipayana</v>
          </cell>
        </row>
        <row r="990">
          <cell r="B990" t="str">
            <v>F1B011039</v>
          </cell>
          <cell r="C990" t="str">
            <v>I Md Sandhi Artha W.</v>
          </cell>
        </row>
        <row r="991">
          <cell r="B991" t="str">
            <v>F1B011040</v>
          </cell>
          <cell r="C991" t="str">
            <v>I Nyoman Didik Pramana</v>
          </cell>
        </row>
        <row r="992">
          <cell r="B992" t="str">
            <v>F1B011041</v>
          </cell>
          <cell r="C992" t="str">
            <v>I Wayan Arya Putra K</v>
          </cell>
        </row>
        <row r="993">
          <cell r="B993" t="str">
            <v>F1B011042</v>
          </cell>
          <cell r="C993" t="str">
            <v>I Wayan Suaryana Put</v>
          </cell>
        </row>
        <row r="994">
          <cell r="B994" t="str">
            <v>F1B011043</v>
          </cell>
          <cell r="C994" t="str">
            <v>Ida Bgs Pt Eka Paksi</v>
          </cell>
        </row>
        <row r="995">
          <cell r="B995" t="str">
            <v>F1B011044</v>
          </cell>
          <cell r="C995" t="str">
            <v>Iqra Wiryadinata</v>
          </cell>
        </row>
        <row r="996">
          <cell r="B996" t="str">
            <v>F1B011045</v>
          </cell>
          <cell r="C996" t="str">
            <v>Jihadun</v>
          </cell>
        </row>
        <row r="997">
          <cell r="B997" t="str">
            <v>F1B011046</v>
          </cell>
          <cell r="C997" t="str">
            <v>Kadek Dwi Diani S.P.</v>
          </cell>
        </row>
        <row r="998">
          <cell r="B998" t="str">
            <v>F1B011047</v>
          </cell>
          <cell r="C998" t="str">
            <v>Ketut Waga Purnama P</v>
          </cell>
        </row>
        <row r="999">
          <cell r="B999" t="str">
            <v>F1B011048</v>
          </cell>
          <cell r="C999" t="str">
            <v>L Wahyu Iman Prajaya</v>
          </cell>
        </row>
        <row r="1000">
          <cell r="B1000" t="str">
            <v>F1B011049</v>
          </cell>
          <cell r="C1000" t="str">
            <v>Lalu Ismail Bohari</v>
          </cell>
        </row>
        <row r="1001">
          <cell r="B1001" t="str">
            <v>F1B011050</v>
          </cell>
          <cell r="C1001" t="str">
            <v>Lalu Nauvan K Y</v>
          </cell>
        </row>
        <row r="1002">
          <cell r="B1002" t="str">
            <v>F1B011051</v>
          </cell>
          <cell r="C1002" t="str">
            <v>Lalu Wahyu Dedy A</v>
          </cell>
        </row>
        <row r="1003">
          <cell r="B1003" t="str">
            <v>F1B011052</v>
          </cell>
          <cell r="C1003" t="str">
            <v>M. Musfariawan A.</v>
          </cell>
        </row>
        <row r="1004">
          <cell r="B1004" t="str">
            <v>F1B011053</v>
          </cell>
          <cell r="C1004" t="str">
            <v>M. Rasyidatul Afkari</v>
          </cell>
        </row>
        <row r="1005">
          <cell r="B1005" t="str">
            <v>F1B011054</v>
          </cell>
          <cell r="C1005" t="str">
            <v>Maria Desi Natalia W</v>
          </cell>
        </row>
        <row r="1006">
          <cell r="B1006" t="str">
            <v>F1B011055</v>
          </cell>
          <cell r="C1006" t="str">
            <v>Masyitah Aulia</v>
          </cell>
        </row>
        <row r="1007">
          <cell r="B1007" t="str">
            <v>F1B011056</v>
          </cell>
          <cell r="C1007" t="str">
            <v>Melina</v>
          </cell>
        </row>
        <row r="1008">
          <cell r="B1008" t="str">
            <v>F1B011057</v>
          </cell>
          <cell r="C1008" t="str">
            <v>Moh. Nugraha Kusuma</v>
          </cell>
        </row>
        <row r="1009">
          <cell r="B1009" t="str">
            <v>F1B011058</v>
          </cell>
          <cell r="C1009" t="str">
            <v>Mokh.Aditya Eka S</v>
          </cell>
        </row>
        <row r="1010">
          <cell r="B1010" t="str">
            <v>F1B011059</v>
          </cell>
          <cell r="C1010" t="str">
            <v>Muhamad Ray Andiko</v>
          </cell>
        </row>
        <row r="1011">
          <cell r="B1011" t="str">
            <v>F1B011061</v>
          </cell>
          <cell r="C1011" t="str">
            <v>Muhammad Edwin I</v>
          </cell>
        </row>
        <row r="1012">
          <cell r="B1012" t="str">
            <v>F1B011062</v>
          </cell>
          <cell r="C1012" t="str">
            <v>Muhammad Marendra R</v>
          </cell>
        </row>
        <row r="1013">
          <cell r="B1013" t="str">
            <v>F1B011063</v>
          </cell>
          <cell r="C1013" t="str">
            <v>Muhammad Naironul H.</v>
          </cell>
        </row>
        <row r="1014">
          <cell r="B1014" t="str">
            <v>F1B011064</v>
          </cell>
          <cell r="C1014" t="str">
            <v>M U L I A D I</v>
          </cell>
        </row>
        <row r="1015">
          <cell r="B1015" t="str">
            <v>F1B011066</v>
          </cell>
          <cell r="C1015" t="str">
            <v>Novianti Kusuma W.</v>
          </cell>
        </row>
        <row r="1016">
          <cell r="B1016" t="str">
            <v>F1B011067</v>
          </cell>
          <cell r="C1016" t="str">
            <v>Novita Khasana Putri</v>
          </cell>
        </row>
        <row r="1017">
          <cell r="B1017" t="str">
            <v>F1B011068</v>
          </cell>
          <cell r="C1017" t="str">
            <v>Nurlaily Agustiarini</v>
          </cell>
        </row>
        <row r="1018">
          <cell r="B1018" t="str">
            <v>F1B011069</v>
          </cell>
          <cell r="C1018" t="str">
            <v>Qanur Thariq</v>
          </cell>
        </row>
        <row r="1019">
          <cell r="B1019" t="str">
            <v>F1B011070</v>
          </cell>
          <cell r="C1019" t="str">
            <v>Rani Rahmawati Syafrin</v>
          </cell>
        </row>
        <row r="1020">
          <cell r="B1020" t="str">
            <v>F1B011071</v>
          </cell>
          <cell r="C1020" t="str">
            <v>Renyta Monica L.</v>
          </cell>
        </row>
        <row r="1021">
          <cell r="B1021" t="str">
            <v>F1B011072</v>
          </cell>
          <cell r="C1021" t="str">
            <v>Restu Nopiandi I</v>
          </cell>
        </row>
        <row r="1022">
          <cell r="B1022" t="str">
            <v>F1B011074</v>
          </cell>
          <cell r="C1022" t="str">
            <v>Rosmaeni Agustina</v>
          </cell>
        </row>
        <row r="1023">
          <cell r="B1023" t="str">
            <v>F1B011075</v>
          </cell>
          <cell r="C1023" t="str">
            <v>Rosmalita Arini</v>
          </cell>
        </row>
        <row r="1024">
          <cell r="B1024" t="str">
            <v>F1B011076</v>
          </cell>
          <cell r="C1024" t="str">
            <v>Rozan Fahriady</v>
          </cell>
        </row>
        <row r="1025">
          <cell r="B1025" t="str">
            <v>F1B011077</v>
          </cell>
          <cell r="C1025" t="str">
            <v>Sarah</v>
          </cell>
        </row>
        <row r="1026">
          <cell r="B1026" t="str">
            <v>F1B011078</v>
          </cell>
          <cell r="C1026" t="str">
            <v>Sayekti Woro Kusrini</v>
          </cell>
        </row>
        <row r="1027">
          <cell r="B1027" t="str">
            <v>F1B011079</v>
          </cell>
          <cell r="C1027" t="str">
            <v>Sirajuddin Idris</v>
          </cell>
        </row>
        <row r="1028">
          <cell r="B1028" t="str">
            <v>F1B011080</v>
          </cell>
          <cell r="C1028" t="str">
            <v>Siti Nurul Fatihatun</v>
          </cell>
        </row>
        <row r="1029">
          <cell r="B1029" t="str">
            <v>F1B011081</v>
          </cell>
          <cell r="C1029" t="str">
            <v>Sofiyan Wahyudi</v>
          </cell>
        </row>
        <row r="1030">
          <cell r="B1030" t="str">
            <v>F1B011084</v>
          </cell>
          <cell r="C1030" t="str">
            <v>Susilawati Riskia</v>
          </cell>
        </row>
        <row r="1031">
          <cell r="B1031" t="str">
            <v>F1B011085</v>
          </cell>
          <cell r="C1031" t="str">
            <v>Tajuddin</v>
          </cell>
        </row>
        <row r="1032">
          <cell r="B1032" t="str">
            <v>F1B011086</v>
          </cell>
          <cell r="C1032" t="str">
            <v>Taufik Akbar Nuri</v>
          </cell>
        </row>
        <row r="1033">
          <cell r="B1033" t="str">
            <v>F1B011087</v>
          </cell>
          <cell r="C1033" t="str">
            <v>Tirmizi Yasir Rozak</v>
          </cell>
        </row>
        <row r="1034">
          <cell r="B1034" t="str">
            <v>F1B011088</v>
          </cell>
          <cell r="C1034" t="str">
            <v>Waesal Karni</v>
          </cell>
        </row>
        <row r="1035">
          <cell r="B1035" t="str">
            <v>F1B011089</v>
          </cell>
          <cell r="C1035" t="str">
            <v>Walid Hayaza</v>
          </cell>
        </row>
        <row r="1036">
          <cell r="B1036" t="str">
            <v>F1B011090</v>
          </cell>
          <cell r="C1036" t="str">
            <v>Wayan Sugiantara</v>
          </cell>
        </row>
        <row r="1037">
          <cell r="B1037" t="str">
            <v>F1B011091</v>
          </cell>
          <cell r="C1037" t="str">
            <v>Wiratama Iman Ramdha</v>
          </cell>
        </row>
        <row r="1038">
          <cell r="B1038" t="str">
            <v>F1B011092</v>
          </cell>
          <cell r="C1038" t="str">
            <v>Yakub Mardianto</v>
          </cell>
        </row>
        <row r="1039">
          <cell r="B1039" t="str">
            <v>F1B011093</v>
          </cell>
          <cell r="C1039" t="str">
            <v>Yuli Astuti H</v>
          </cell>
        </row>
        <row r="1040">
          <cell r="B1040" t="str">
            <v>F1B011095</v>
          </cell>
          <cell r="C1040" t="str">
            <v>Zahrawandi</v>
          </cell>
        </row>
        <row r="1041">
          <cell r="B1041" t="str">
            <v>F1B011096</v>
          </cell>
          <cell r="C1041" t="str">
            <v>Zamhariratib</v>
          </cell>
        </row>
        <row r="1042">
          <cell r="B1042" t="str">
            <v>F1B011097</v>
          </cell>
          <cell r="C1042" t="str">
            <v>Zayyan Atsigah</v>
          </cell>
        </row>
        <row r="1043">
          <cell r="B1043" t="str">
            <v>F1B211021</v>
          </cell>
          <cell r="C1043" t="str">
            <v>Edwin Saleh</v>
          </cell>
        </row>
        <row r="1044">
          <cell r="B1044" t="str">
            <v>F1B211024</v>
          </cell>
          <cell r="C1044" t="str">
            <v>Eskayanti Usi Awalia</v>
          </cell>
        </row>
        <row r="1045">
          <cell r="B1045" t="str">
            <v>F1B211029</v>
          </cell>
          <cell r="C1045" t="str">
            <v>Gessy Anggraeni</v>
          </cell>
        </row>
        <row r="1046">
          <cell r="B1046" t="str">
            <v>F1B211060</v>
          </cell>
          <cell r="C1046" t="str">
            <v>Muhammad Bilal Bin A</v>
          </cell>
        </row>
        <row r="1047">
          <cell r="B1047" t="str">
            <v>F1B211065</v>
          </cell>
          <cell r="C1047" t="str">
            <v>Niswatun Hasanah</v>
          </cell>
        </row>
        <row r="1048">
          <cell r="B1048" t="str">
            <v>F1B211073</v>
          </cell>
          <cell r="C1048" t="str">
            <v>Rezky Gallant Charis</v>
          </cell>
        </row>
        <row r="1049">
          <cell r="B1049" t="str">
            <v>F1B211082</v>
          </cell>
          <cell r="C1049" t="str">
            <v>Yuli Hartini</v>
          </cell>
        </row>
        <row r="1050">
          <cell r="B1050" t="str">
            <v>F1B211083</v>
          </cell>
          <cell r="C1050" t="str">
            <v>Suliati Aini</v>
          </cell>
        </row>
        <row r="1051">
          <cell r="B1051" t="str">
            <v>F1B211094</v>
          </cell>
          <cell r="C1051" t="str">
            <v>Yusron Al Misri</v>
          </cell>
        </row>
        <row r="1052">
          <cell r="B1052" t="str">
            <v>F1B111001</v>
          </cell>
          <cell r="C1052" t="str">
            <v>Adhar</v>
          </cell>
        </row>
        <row r="1053">
          <cell r="B1053" t="str">
            <v>F1B111002</v>
          </cell>
          <cell r="C1053" t="str">
            <v>Agus Budi Nurcahyono</v>
          </cell>
        </row>
        <row r="1054">
          <cell r="B1054" t="str">
            <v>F1B111003</v>
          </cell>
          <cell r="C1054" t="str">
            <v>Ahmad Furkon</v>
          </cell>
        </row>
        <row r="1055">
          <cell r="B1055" t="str">
            <v>F1B111004</v>
          </cell>
          <cell r="C1055" t="str">
            <v>Ahmadi</v>
          </cell>
        </row>
        <row r="1056">
          <cell r="B1056" t="str">
            <v>F1B111005</v>
          </cell>
          <cell r="C1056" t="str">
            <v>Ahsanul Warasatul S</v>
          </cell>
        </row>
        <row r="1057">
          <cell r="B1057" t="str">
            <v>F1B111006</v>
          </cell>
          <cell r="C1057" t="str">
            <v>Alfan Aditya</v>
          </cell>
        </row>
        <row r="1058">
          <cell r="B1058" t="str">
            <v>F1B111007</v>
          </cell>
          <cell r="C1058" t="str">
            <v>Andika Nugraha</v>
          </cell>
        </row>
        <row r="1059">
          <cell r="B1059" t="str">
            <v>F1B111008</v>
          </cell>
          <cell r="C1059" t="str">
            <v>Arif Hidayatullah</v>
          </cell>
        </row>
        <row r="1060">
          <cell r="B1060" t="str">
            <v>F1B111009</v>
          </cell>
          <cell r="C1060" t="str">
            <v>Arifubillah</v>
          </cell>
        </row>
        <row r="1061">
          <cell r="B1061" t="str">
            <v>F1B111010</v>
          </cell>
          <cell r="C1061" t="str">
            <v>Awaluddin</v>
          </cell>
        </row>
        <row r="1062">
          <cell r="B1062" t="str">
            <v>F1B111011</v>
          </cell>
          <cell r="C1062" t="str">
            <v>Bahrudin</v>
          </cell>
        </row>
        <row r="1063">
          <cell r="B1063" t="str">
            <v>F1B111012</v>
          </cell>
          <cell r="C1063" t="str">
            <v>Baiq Ifi Nawal Akifi</v>
          </cell>
        </row>
        <row r="1064">
          <cell r="B1064" t="str">
            <v>F1B111013</v>
          </cell>
          <cell r="C1064" t="str">
            <v>Dedi Darmawan</v>
          </cell>
        </row>
        <row r="1065">
          <cell r="B1065" t="str">
            <v>F1B111014</v>
          </cell>
          <cell r="C1065" t="str">
            <v>Dian Asgar</v>
          </cell>
        </row>
        <row r="1066">
          <cell r="B1066" t="str">
            <v>F1B111015</v>
          </cell>
          <cell r="C1066" t="str">
            <v>Dwi Kurniawan P</v>
          </cell>
        </row>
        <row r="1067">
          <cell r="B1067" t="str">
            <v>F1B111016</v>
          </cell>
          <cell r="C1067" t="str">
            <v>Eka Fuji Hastuti</v>
          </cell>
        </row>
        <row r="1068">
          <cell r="B1068" t="str">
            <v>F1B111017</v>
          </cell>
          <cell r="C1068" t="str">
            <v>Erina Nursholihatun</v>
          </cell>
        </row>
        <row r="1069">
          <cell r="B1069" t="str">
            <v>F1B111018</v>
          </cell>
          <cell r="C1069" t="str">
            <v>Fahrurrozi</v>
          </cell>
        </row>
        <row r="1070">
          <cell r="B1070" t="str">
            <v>F1B111019</v>
          </cell>
          <cell r="C1070" t="str">
            <v>Fathurrahman</v>
          </cell>
        </row>
        <row r="1071">
          <cell r="B1071" t="str">
            <v>F1B111020</v>
          </cell>
          <cell r="C1071" t="str">
            <v>Ghalib Mansur Thalib</v>
          </cell>
        </row>
        <row r="1072">
          <cell r="B1072" t="str">
            <v>F1B111021</v>
          </cell>
          <cell r="C1072" t="str">
            <v>Haerurrozi</v>
          </cell>
        </row>
        <row r="1073">
          <cell r="B1073" t="str">
            <v>F1B111022</v>
          </cell>
          <cell r="C1073" t="str">
            <v>Hamdahurrahman</v>
          </cell>
        </row>
        <row r="1074">
          <cell r="B1074" t="str">
            <v>F1B111023</v>
          </cell>
          <cell r="C1074" t="str">
            <v>Heruna Saputra</v>
          </cell>
        </row>
        <row r="1075">
          <cell r="B1075" t="str">
            <v>F1B111024</v>
          </cell>
          <cell r="C1075" t="str">
            <v>Hulaipi</v>
          </cell>
        </row>
        <row r="1076">
          <cell r="B1076" t="str">
            <v>F1B111025</v>
          </cell>
          <cell r="C1076" t="str">
            <v>Husnul Kahpi</v>
          </cell>
        </row>
        <row r="1077">
          <cell r="B1077" t="str">
            <v>F1B111026</v>
          </cell>
          <cell r="C1077" t="str">
            <v>I Ketut Astana</v>
          </cell>
        </row>
        <row r="1078">
          <cell r="B1078" t="str">
            <v>F1B111027</v>
          </cell>
          <cell r="C1078" t="str">
            <v>I Made Sulastra</v>
          </cell>
        </row>
        <row r="1079">
          <cell r="B1079" t="str">
            <v>F1B111028</v>
          </cell>
          <cell r="C1079" t="str">
            <v>Idra Baradha Hadi S</v>
          </cell>
        </row>
        <row r="1080">
          <cell r="B1080" t="str">
            <v>F1B111029</v>
          </cell>
          <cell r="C1080" t="str">
            <v>Ika Ratna Carolia</v>
          </cell>
        </row>
        <row r="1081">
          <cell r="B1081" t="str">
            <v>F1B111030</v>
          </cell>
          <cell r="C1081" t="str">
            <v>Islahudin</v>
          </cell>
        </row>
        <row r="1082">
          <cell r="B1082" t="str">
            <v>F1B111031</v>
          </cell>
          <cell r="C1082" t="str">
            <v>Ita Isnawati</v>
          </cell>
        </row>
        <row r="1083">
          <cell r="B1083" t="str">
            <v>F1B111032</v>
          </cell>
          <cell r="C1083" t="str">
            <v>Jumadi</v>
          </cell>
        </row>
        <row r="1084">
          <cell r="B1084" t="str">
            <v>F1B111033</v>
          </cell>
          <cell r="C1084" t="str">
            <v>Jumait</v>
          </cell>
        </row>
        <row r="1085">
          <cell r="B1085" t="str">
            <v>F1B111034</v>
          </cell>
          <cell r="C1085" t="str">
            <v>Jusman Alfian Sofian</v>
          </cell>
        </row>
        <row r="1086">
          <cell r="B1086" t="str">
            <v>F1B111035</v>
          </cell>
          <cell r="C1086" t="str">
            <v>Khairul Nizam</v>
          </cell>
        </row>
        <row r="1087">
          <cell r="B1087" t="str">
            <v>F1B111036</v>
          </cell>
          <cell r="C1087" t="str">
            <v>Lalu Anja Sukmana</v>
          </cell>
        </row>
        <row r="1088">
          <cell r="B1088" t="str">
            <v>F1B111037</v>
          </cell>
          <cell r="C1088" t="str">
            <v>Lalu Dwi Oktana S</v>
          </cell>
        </row>
        <row r="1089">
          <cell r="B1089" t="str">
            <v>F1B111038</v>
          </cell>
          <cell r="C1089" t="str">
            <v>Lalu Zulkarman</v>
          </cell>
        </row>
        <row r="1090">
          <cell r="B1090" t="str">
            <v>F1B111039</v>
          </cell>
          <cell r="C1090" t="str">
            <v>Lina Usmiati</v>
          </cell>
        </row>
        <row r="1091">
          <cell r="B1091" t="str">
            <v>F1B111040</v>
          </cell>
          <cell r="C1091" t="str">
            <v>Linda Komalasari</v>
          </cell>
        </row>
        <row r="1092">
          <cell r="B1092" t="str">
            <v>F1B111041</v>
          </cell>
          <cell r="C1092" t="str">
            <v>M Ahsanul Khaliq</v>
          </cell>
        </row>
        <row r="1093">
          <cell r="B1093" t="str">
            <v>F1B111042</v>
          </cell>
          <cell r="C1093" t="str">
            <v>M Edi Purnawan</v>
          </cell>
        </row>
        <row r="1094">
          <cell r="B1094" t="str">
            <v>F1B111043</v>
          </cell>
          <cell r="C1094" t="str">
            <v>M Febriansyah Fadli</v>
          </cell>
        </row>
        <row r="1095">
          <cell r="B1095" t="str">
            <v>F1B111044</v>
          </cell>
          <cell r="C1095" t="str">
            <v>M Irwan Rinaldi</v>
          </cell>
        </row>
        <row r="1096">
          <cell r="B1096" t="str">
            <v>F1B111045</v>
          </cell>
          <cell r="C1096" t="str">
            <v>M Nurrahman</v>
          </cell>
        </row>
        <row r="1097">
          <cell r="B1097" t="str">
            <v>F1B111046</v>
          </cell>
          <cell r="C1097" t="str">
            <v>M Rifai</v>
          </cell>
        </row>
        <row r="1098">
          <cell r="B1098" t="str">
            <v>F1B111047</v>
          </cell>
          <cell r="C1098" t="str">
            <v>M Sofyan Hakim</v>
          </cell>
        </row>
        <row r="1099">
          <cell r="B1099" t="str">
            <v>F1B111048</v>
          </cell>
          <cell r="C1099" t="str">
            <v>Mahyudi</v>
          </cell>
        </row>
        <row r="1100">
          <cell r="B1100" t="str">
            <v>F1B111049</v>
          </cell>
          <cell r="C1100" t="str">
            <v>Marwan</v>
          </cell>
        </row>
        <row r="1101">
          <cell r="B1101" t="str">
            <v>F1B111050</v>
          </cell>
          <cell r="C1101" t="str">
            <v>Maswandi Putra</v>
          </cell>
        </row>
        <row r="1102">
          <cell r="B1102" t="str">
            <v>F1B111051</v>
          </cell>
          <cell r="C1102" t="str">
            <v>Mhd Munawir Haris</v>
          </cell>
        </row>
        <row r="1103">
          <cell r="B1103" t="str">
            <v>F1B111052</v>
          </cell>
          <cell r="C1103" t="str">
            <v>Muhamad Syukran</v>
          </cell>
        </row>
        <row r="1104">
          <cell r="B1104" t="str">
            <v>F1B111053</v>
          </cell>
          <cell r="C1104" t="str">
            <v>Muhammad Rifai</v>
          </cell>
        </row>
        <row r="1105">
          <cell r="B1105" t="str">
            <v>F1B111054</v>
          </cell>
          <cell r="C1105" t="str">
            <v>Muhammad Sofyan</v>
          </cell>
        </row>
        <row r="1106">
          <cell r="B1106" t="str">
            <v>F1B111055</v>
          </cell>
          <cell r="C1106" t="str">
            <v>Muhammad Torik</v>
          </cell>
        </row>
        <row r="1107">
          <cell r="B1107" t="str">
            <v>F1B111056</v>
          </cell>
          <cell r="C1107" t="str">
            <v>Muhammad Taufiq Alvian</v>
          </cell>
        </row>
        <row r="1108">
          <cell r="B1108" t="str">
            <v>F1B111057</v>
          </cell>
          <cell r="C1108" t="str">
            <v>Mulyadi Hidayat</v>
          </cell>
        </row>
        <row r="1109">
          <cell r="B1109" t="str">
            <v>F1B111058</v>
          </cell>
          <cell r="C1109" t="str">
            <v>Nasriadi</v>
          </cell>
        </row>
        <row r="1110">
          <cell r="B1110" t="str">
            <v>F1B111059</v>
          </cell>
          <cell r="C1110" t="str">
            <v>Nukrah</v>
          </cell>
        </row>
        <row r="1111">
          <cell r="B1111" t="str">
            <v>F1B111060</v>
          </cell>
          <cell r="C1111" t="str">
            <v>Nurhayati</v>
          </cell>
        </row>
        <row r="1112">
          <cell r="B1112" t="str">
            <v>F1B111061</v>
          </cell>
          <cell r="C1112" t="str">
            <v>Nurman Hermawan</v>
          </cell>
        </row>
        <row r="1113">
          <cell r="B1113" t="str">
            <v>F1B111062</v>
          </cell>
          <cell r="C1113" t="str">
            <v>Panji Sahri Ramdani</v>
          </cell>
        </row>
        <row r="1114">
          <cell r="B1114" t="str">
            <v>F1B111063</v>
          </cell>
          <cell r="C1114" t="str">
            <v>Prayoga Hidayat</v>
          </cell>
        </row>
        <row r="1115">
          <cell r="B1115" t="str">
            <v>F1B111064</v>
          </cell>
          <cell r="C1115" t="str">
            <v>Prio Hady Setiawan</v>
          </cell>
        </row>
        <row r="1116">
          <cell r="B1116" t="str">
            <v>F1B111065</v>
          </cell>
          <cell r="C1116" t="str">
            <v>Prisma Arya Sandy</v>
          </cell>
        </row>
        <row r="1117">
          <cell r="B1117" t="str">
            <v>F1B111066</v>
          </cell>
          <cell r="C1117" t="str">
            <v>Riastu Gunaji</v>
          </cell>
        </row>
        <row r="1118">
          <cell r="B1118" t="str">
            <v>F1B111067</v>
          </cell>
          <cell r="C1118" t="str">
            <v>Ridwan</v>
          </cell>
        </row>
        <row r="1119">
          <cell r="B1119" t="str">
            <v>F1B111068</v>
          </cell>
          <cell r="C1119" t="str">
            <v>Risa Lugito Saputrq</v>
          </cell>
        </row>
        <row r="1120">
          <cell r="B1120" t="str">
            <v>F1B111069</v>
          </cell>
          <cell r="C1120" t="str">
            <v>Rizal Dies Pratama</v>
          </cell>
        </row>
        <row r="1121">
          <cell r="B1121" t="str">
            <v>F1B111070</v>
          </cell>
          <cell r="C1121" t="str">
            <v>Rizky Idamanti</v>
          </cell>
        </row>
        <row r="1122">
          <cell r="B1122" t="str">
            <v>F1B111071</v>
          </cell>
          <cell r="C1122" t="str">
            <v>Rudi Adhitia</v>
          </cell>
        </row>
        <row r="1123">
          <cell r="B1123" t="str">
            <v>F1B111072</v>
          </cell>
          <cell r="C1123" t="str">
            <v>Rully Ahsani Yusron</v>
          </cell>
        </row>
        <row r="1124">
          <cell r="B1124" t="str">
            <v>F1B111073</v>
          </cell>
          <cell r="C1124" t="str">
            <v>Rusni</v>
          </cell>
        </row>
        <row r="1125">
          <cell r="B1125" t="str">
            <v>F1B111074</v>
          </cell>
          <cell r="C1125" t="str">
            <v>Ryan Trilaksono</v>
          </cell>
        </row>
        <row r="1126">
          <cell r="B1126" t="str">
            <v>F1B111075</v>
          </cell>
          <cell r="C1126" t="str">
            <v>Sahbudin</v>
          </cell>
        </row>
        <row r="1127">
          <cell r="B1127" t="str">
            <v>F1B111076</v>
          </cell>
          <cell r="C1127" t="str">
            <v>Sahdan</v>
          </cell>
        </row>
        <row r="1128">
          <cell r="B1128" t="str">
            <v>F1B111077</v>
          </cell>
          <cell r="C1128" t="str">
            <v>Samsul Hadi</v>
          </cell>
        </row>
        <row r="1129">
          <cell r="B1129" t="str">
            <v>F1B111078</v>
          </cell>
          <cell r="C1129" t="str">
            <v>Silaturrahmi</v>
          </cell>
        </row>
        <row r="1130">
          <cell r="B1130" t="str">
            <v>F1B111079</v>
          </cell>
          <cell r="C1130" t="str">
            <v>Stevira Rahman</v>
          </cell>
        </row>
        <row r="1131">
          <cell r="B1131" t="str">
            <v>F1B111080</v>
          </cell>
          <cell r="C1131" t="str">
            <v>Suhufi Ramadhan</v>
          </cell>
        </row>
        <row r="1132">
          <cell r="B1132" t="str">
            <v>F1B111081</v>
          </cell>
          <cell r="C1132" t="str">
            <v>Sumiyati</v>
          </cell>
        </row>
        <row r="1133">
          <cell r="B1133" t="str">
            <v>F1B111082</v>
          </cell>
          <cell r="C1133" t="str">
            <v>Supratman</v>
          </cell>
        </row>
        <row r="1134">
          <cell r="B1134" t="str">
            <v>F1B111083</v>
          </cell>
          <cell r="C1134" t="str">
            <v>Ully Cahyati</v>
          </cell>
        </row>
        <row r="1135">
          <cell r="B1135" t="str">
            <v>F1B111084</v>
          </cell>
          <cell r="C1135" t="str">
            <v>Wahyudi Gunawan</v>
          </cell>
        </row>
        <row r="1136">
          <cell r="B1136" t="str">
            <v>F1B111085</v>
          </cell>
          <cell r="C1136" t="str">
            <v>Yoyok Eko Saputro D</v>
          </cell>
        </row>
        <row r="1137">
          <cell r="B1137" t="str">
            <v>F1B111086</v>
          </cell>
          <cell r="C1137" t="str">
            <v>Siti Ardiyanti Viviana Putri</v>
          </cell>
        </row>
        <row r="1138">
          <cell r="B1138" t="str">
            <v>F1B111087</v>
          </cell>
          <cell r="C1138" t="str">
            <v>Yusika Ade Prakasih</v>
          </cell>
        </row>
        <row r="1139">
          <cell r="B1139" t="str">
            <v>F1B111088</v>
          </cell>
          <cell r="C1139" t="str">
            <v>Zulkarnaemi</v>
          </cell>
        </row>
        <row r="1140">
          <cell r="B1140" t="str">
            <v>F1B111089</v>
          </cell>
          <cell r="C1140" t="str">
            <v>Zulkarnaen Adi S</v>
          </cell>
        </row>
        <row r="1141">
          <cell r="B1141" t="str">
            <v>F1B012001</v>
          </cell>
          <cell r="C1141" t="str">
            <v>Aan Kurniawan</v>
          </cell>
        </row>
        <row r="1142">
          <cell r="B1142" t="str">
            <v>F1B012002</v>
          </cell>
          <cell r="C1142" t="str">
            <v>Abdul Chalel Rahman</v>
          </cell>
        </row>
        <row r="1143">
          <cell r="B1143" t="str">
            <v>F1B012003</v>
          </cell>
          <cell r="C1143" t="str">
            <v>Abdul Hafiz</v>
          </cell>
        </row>
        <row r="1144">
          <cell r="B1144" t="str">
            <v>F1B012004</v>
          </cell>
          <cell r="C1144" t="str">
            <v>Adi Muzayyad</v>
          </cell>
        </row>
        <row r="1145">
          <cell r="B1145" t="str">
            <v>F1B012005</v>
          </cell>
          <cell r="C1145" t="str">
            <v>Ahmad Amrillah</v>
          </cell>
        </row>
        <row r="1146">
          <cell r="B1146" t="str">
            <v>F1B012006</v>
          </cell>
          <cell r="C1146" t="str">
            <v>Ahmad Jalaludin</v>
          </cell>
        </row>
        <row r="1147">
          <cell r="B1147" t="str">
            <v>F1B012007</v>
          </cell>
          <cell r="C1147" t="str">
            <v>Alan Vikhta</v>
          </cell>
        </row>
        <row r="1148">
          <cell r="B1148" t="str">
            <v>F1B212008</v>
          </cell>
          <cell r="C1148" t="str">
            <v>Ali Farhan</v>
          </cell>
        </row>
        <row r="1149">
          <cell r="B1149" t="str">
            <v>F1B012009</v>
          </cell>
          <cell r="C1149" t="str">
            <v>Amirudin</v>
          </cell>
        </row>
        <row r="1150">
          <cell r="B1150" t="str">
            <v>F1B012010</v>
          </cell>
          <cell r="C1150" t="str">
            <v>Ana Lestari</v>
          </cell>
        </row>
        <row r="1151">
          <cell r="B1151" t="str">
            <v>F1B012011</v>
          </cell>
          <cell r="C1151" t="str">
            <v>Andep Saputra</v>
          </cell>
        </row>
        <row r="1152">
          <cell r="B1152" t="str">
            <v>F1B012012</v>
          </cell>
          <cell r="C1152" t="str">
            <v>Andryo Iskandar</v>
          </cell>
        </row>
        <row r="1153">
          <cell r="B1153" t="str">
            <v>F1B012013</v>
          </cell>
          <cell r="C1153" t="str">
            <v>Anna Afif Aprian</v>
          </cell>
        </row>
        <row r="1154">
          <cell r="B1154" t="str">
            <v>F1B012014</v>
          </cell>
          <cell r="C1154" t="str">
            <v>Aresta Daniel</v>
          </cell>
        </row>
        <row r="1155">
          <cell r="B1155" t="str">
            <v>F1B212015</v>
          </cell>
          <cell r="C1155" t="str">
            <v>Arif Tirtana Nirman</v>
          </cell>
        </row>
        <row r="1156">
          <cell r="B1156" t="str">
            <v>F1B212016</v>
          </cell>
          <cell r="C1156" t="str">
            <v>Arry Ardyawan</v>
          </cell>
        </row>
        <row r="1157">
          <cell r="B1157" t="str">
            <v>F1B012017</v>
          </cell>
          <cell r="C1157" t="str">
            <v>Atiq Qurata Ayun</v>
          </cell>
        </row>
        <row r="1158">
          <cell r="B1158" t="str">
            <v>F1B012018</v>
          </cell>
          <cell r="C1158" t="str">
            <v>Bangun Juliardi</v>
          </cell>
        </row>
        <row r="1159">
          <cell r="B1159" t="str">
            <v>F1B012019</v>
          </cell>
          <cell r="C1159" t="str">
            <v>Bayu Andipa</v>
          </cell>
        </row>
        <row r="1160">
          <cell r="B1160" t="str">
            <v>F1B012020</v>
          </cell>
          <cell r="C1160" t="str">
            <v>Budi Fitrianti</v>
          </cell>
        </row>
        <row r="1161">
          <cell r="B1161" t="str">
            <v>F1B012021</v>
          </cell>
          <cell r="C1161" t="str">
            <v>Budiman</v>
          </cell>
        </row>
        <row r="1162">
          <cell r="B1162" t="str">
            <v>F1B012022</v>
          </cell>
          <cell r="C1162" t="str">
            <v>Desi Andriani Rahman</v>
          </cell>
        </row>
        <row r="1163">
          <cell r="B1163" t="str">
            <v>F1B012023</v>
          </cell>
          <cell r="C1163" t="str">
            <v>Diah Ayu Maulidina</v>
          </cell>
        </row>
        <row r="1164">
          <cell r="B1164" t="str">
            <v>F1B012024</v>
          </cell>
          <cell r="C1164" t="str">
            <v>Dian Nihry Yusnil Wadud</v>
          </cell>
        </row>
        <row r="1165">
          <cell r="B1165" t="str">
            <v>F1B012025</v>
          </cell>
          <cell r="C1165" t="str">
            <v>Dinar Yuliyanti</v>
          </cell>
        </row>
        <row r="1166">
          <cell r="B1166" t="str">
            <v>F1B012026</v>
          </cell>
          <cell r="C1166" t="str">
            <v>Endang Sakinah</v>
          </cell>
        </row>
        <row r="1167">
          <cell r="B1167" t="str">
            <v>F1B212027</v>
          </cell>
          <cell r="C1167" t="str">
            <v>Erwinsyah</v>
          </cell>
        </row>
        <row r="1168">
          <cell r="B1168" t="str">
            <v>F1B212028</v>
          </cell>
          <cell r="C1168" t="str">
            <v>Eva Satriana Putra</v>
          </cell>
        </row>
        <row r="1169">
          <cell r="B1169" t="str">
            <v>F1B212029</v>
          </cell>
          <cell r="C1169" t="str">
            <v>Fadhli Indrawan</v>
          </cell>
        </row>
        <row r="1170">
          <cell r="B1170" t="str">
            <v>F1B012030</v>
          </cell>
          <cell r="C1170" t="str">
            <v>Fibrian Ismayadi</v>
          </cell>
        </row>
        <row r="1171">
          <cell r="B1171" t="str">
            <v>F1B012031</v>
          </cell>
          <cell r="C1171" t="str">
            <v>Fiqri Jamal</v>
          </cell>
        </row>
        <row r="1172">
          <cell r="B1172" t="str">
            <v>F1B212032</v>
          </cell>
          <cell r="C1172" t="str">
            <v>Firman Mulyawan</v>
          </cell>
        </row>
        <row r="1173">
          <cell r="B1173" t="str">
            <v>F1B212033</v>
          </cell>
          <cell r="C1173" t="str">
            <v>Gilang Ramadhan</v>
          </cell>
        </row>
        <row r="1174">
          <cell r="B1174" t="str">
            <v>F1B212034</v>
          </cell>
          <cell r="C1174" t="str">
            <v>Haerul Hidayat</v>
          </cell>
        </row>
        <row r="1175">
          <cell r="B1175" t="str">
            <v>F1B012035</v>
          </cell>
          <cell r="C1175" t="str">
            <v>Hamdan Makbul</v>
          </cell>
        </row>
        <row r="1176">
          <cell r="B1176" t="str">
            <v>F1B012036</v>
          </cell>
          <cell r="C1176" t="str">
            <v>Hamdani Am</v>
          </cell>
        </row>
        <row r="1177">
          <cell r="B1177" t="str">
            <v>F1B012037</v>
          </cell>
          <cell r="C1177" t="str">
            <v>Hendra Kurniawansyah Putra</v>
          </cell>
        </row>
        <row r="1178">
          <cell r="B1178" t="str">
            <v>F1B212038</v>
          </cell>
          <cell r="C1178" t="str">
            <v>Heni Edrianti</v>
          </cell>
        </row>
        <row r="1179">
          <cell r="B1179" t="str">
            <v>F1B012039</v>
          </cell>
          <cell r="C1179" t="str">
            <v>I Made Ardana</v>
          </cell>
        </row>
        <row r="1180">
          <cell r="B1180" t="str">
            <v>F1B212040</v>
          </cell>
          <cell r="C1180" t="str">
            <v>I Made Puja Artana</v>
          </cell>
        </row>
        <row r="1181">
          <cell r="B1181" t="str">
            <v>F1B212041</v>
          </cell>
          <cell r="C1181" t="str">
            <v>I Putu Andika P</v>
          </cell>
        </row>
        <row r="1182">
          <cell r="B1182" t="str">
            <v>F1B012042</v>
          </cell>
          <cell r="C1182" t="str">
            <v>I Wayan Sutrisna</v>
          </cell>
        </row>
        <row r="1183">
          <cell r="B1183" t="str">
            <v>F1B012043</v>
          </cell>
          <cell r="C1183" t="str">
            <v>Ilham Prasetiawan</v>
          </cell>
        </row>
        <row r="1184">
          <cell r="B1184" t="str">
            <v>F1B012044</v>
          </cell>
          <cell r="C1184" t="str">
            <v>Imam Al Ghazali</v>
          </cell>
        </row>
        <row r="1185">
          <cell r="B1185" t="str">
            <v>F1B012045</v>
          </cell>
          <cell r="C1185" t="str">
            <v>Iqbal Chan Saputra</v>
          </cell>
        </row>
        <row r="1186">
          <cell r="B1186" t="str">
            <v>F1B012046</v>
          </cell>
          <cell r="C1186" t="str">
            <v>Ira Oktafigara</v>
          </cell>
        </row>
        <row r="1187">
          <cell r="B1187" t="str">
            <v>F1B012047</v>
          </cell>
          <cell r="C1187" t="str">
            <v>Irma Wira Sari Putri</v>
          </cell>
        </row>
        <row r="1188">
          <cell r="B1188" t="str">
            <v>F1B012048</v>
          </cell>
          <cell r="C1188" t="str">
            <v>Khairil Abdi</v>
          </cell>
        </row>
        <row r="1189">
          <cell r="B1189" t="str">
            <v>F1B012049</v>
          </cell>
          <cell r="C1189" t="str">
            <v>Komang Buda Artha</v>
          </cell>
        </row>
        <row r="1190">
          <cell r="B1190" t="str">
            <v>F1B012050</v>
          </cell>
          <cell r="C1190" t="str">
            <v>Lalu Alfian Wahyudi</v>
          </cell>
        </row>
        <row r="1191">
          <cell r="B1191" t="str">
            <v>F1B012051</v>
          </cell>
          <cell r="C1191" t="str">
            <v>Lalu Rudi Oky S</v>
          </cell>
        </row>
        <row r="1192">
          <cell r="B1192" t="str">
            <v>F1B212052</v>
          </cell>
          <cell r="C1192" t="str">
            <v>Lalu Saukat Noorbani</v>
          </cell>
        </row>
        <row r="1193">
          <cell r="B1193" t="str">
            <v>F1B212053</v>
          </cell>
          <cell r="C1193" t="str">
            <v>Lia Puspitawati</v>
          </cell>
        </row>
        <row r="1194">
          <cell r="B1194" t="str">
            <v>F1B212054</v>
          </cell>
          <cell r="C1194" t="str">
            <v>M Novan Subandi</v>
          </cell>
        </row>
        <row r="1195">
          <cell r="B1195" t="str">
            <v>F1B012055</v>
          </cell>
          <cell r="C1195" t="str">
            <v>M. Ikhlas Setiawan</v>
          </cell>
        </row>
        <row r="1196">
          <cell r="B1196" t="str">
            <v>F1B012056</v>
          </cell>
          <cell r="C1196" t="str">
            <v>M. Imam Sopiansyah</v>
          </cell>
        </row>
        <row r="1197">
          <cell r="B1197" t="str">
            <v>F1B012057</v>
          </cell>
          <cell r="C1197" t="str">
            <v>M. Kuraish Shihab</v>
          </cell>
        </row>
        <row r="1198">
          <cell r="B1198" t="str">
            <v>F1B012058</v>
          </cell>
          <cell r="C1198" t="str">
            <v>M. Ma'Ruf</v>
          </cell>
        </row>
        <row r="1199">
          <cell r="B1199" t="str">
            <v>F1B212059</v>
          </cell>
          <cell r="C1199" t="str">
            <v>Maseus Nabasa S</v>
          </cell>
        </row>
        <row r="1200">
          <cell r="B1200" t="str">
            <v>F1B012060</v>
          </cell>
          <cell r="C1200" t="str">
            <v>Maulidiya Zofani</v>
          </cell>
        </row>
        <row r="1201">
          <cell r="B1201" t="str">
            <v>F1B012061</v>
          </cell>
          <cell r="C1201" t="str">
            <v>Mohammad Farid Ghozi</v>
          </cell>
        </row>
        <row r="1202">
          <cell r="B1202" t="str">
            <v>F1B012062</v>
          </cell>
          <cell r="C1202" t="str">
            <v>Mohammad Taufik H</v>
          </cell>
        </row>
        <row r="1203">
          <cell r="B1203" t="str">
            <v>F1B012063</v>
          </cell>
          <cell r="C1203" t="str">
            <v>Muchtar Efendi</v>
          </cell>
        </row>
        <row r="1204">
          <cell r="B1204" t="str">
            <v>F1B012064</v>
          </cell>
          <cell r="C1204" t="str">
            <v>Muh. Irfan</v>
          </cell>
        </row>
        <row r="1205">
          <cell r="B1205" t="str">
            <v>F1B012065</v>
          </cell>
          <cell r="C1205" t="str">
            <v>Muhammad Iqbal</v>
          </cell>
        </row>
        <row r="1206">
          <cell r="B1206" t="str">
            <v>F1B212066</v>
          </cell>
          <cell r="C1206" t="str">
            <v>Muhammad Nauval</v>
          </cell>
        </row>
        <row r="1207">
          <cell r="B1207" t="str">
            <v>F1B012067</v>
          </cell>
          <cell r="C1207" t="str">
            <v>Muhammad Rizal</v>
          </cell>
        </row>
        <row r="1208">
          <cell r="B1208" t="str">
            <v>F1B212068</v>
          </cell>
          <cell r="C1208" t="str">
            <v>Muhammad Tabrani</v>
          </cell>
        </row>
        <row r="1209">
          <cell r="B1209" t="str">
            <v>F1B012069</v>
          </cell>
          <cell r="C1209" t="str">
            <v>Muhammad Yahya Jaber</v>
          </cell>
        </row>
        <row r="1210">
          <cell r="B1210" t="str">
            <v>F1B012070</v>
          </cell>
          <cell r="C1210" t="str">
            <v>Muna Aulia</v>
          </cell>
        </row>
        <row r="1211">
          <cell r="B1211" t="str">
            <v>F1B012071</v>
          </cell>
          <cell r="C1211" t="str">
            <v>Nahwan Rasyad</v>
          </cell>
        </row>
        <row r="1212">
          <cell r="B1212" t="str">
            <v>F1B012072</v>
          </cell>
          <cell r="C1212" t="str">
            <v>Nita Maulina</v>
          </cell>
        </row>
        <row r="1213">
          <cell r="B1213" t="str">
            <v>F1B212073</v>
          </cell>
          <cell r="C1213" t="str">
            <v>Nurfazilah</v>
          </cell>
        </row>
        <row r="1214">
          <cell r="B1214" t="str">
            <v>F1B012074</v>
          </cell>
          <cell r="C1214" t="str">
            <v>Nurjannah</v>
          </cell>
        </row>
        <row r="1215">
          <cell r="B1215" t="str">
            <v>F1B012075</v>
          </cell>
          <cell r="C1215" t="str">
            <v>Pahrurrozi</v>
          </cell>
        </row>
        <row r="1216">
          <cell r="B1216" t="str">
            <v>F1B012076</v>
          </cell>
          <cell r="C1216" t="str">
            <v>Rachmat Jaelani</v>
          </cell>
        </row>
        <row r="1217">
          <cell r="B1217" t="str">
            <v>F1B012077</v>
          </cell>
          <cell r="C1217" t="str">
            <v>Ramli Zaenudin</v>
          </cell>
        </row>
        <row r="1218">
          <cell r="B1218" t="str">
            <v>F1B012078</v>
          </cell>
          <cell r="C1218" t="str">
            <v>Rangga Purnama</v>
          </cell>
        </row>
        <row r="1219">
          <cell r="B1219" t="str">
            <v>F1B012079</v>
          </cell>
          <cell r="C1219" t="str">
            <v>Rani Arum Aisytiani</v>
          </cell>
        </row>
        <row r="1220">
          <cell r="B1220" t="str">
            <v>F1B212080</v>
          </cell>
          <cell r="C1220" t="str">
            <v>Ratu Alfa Febriani</v>
          </cell>
        </row>
        <row r="1221">
          <cell r="B1221" t="str">
            <v>F1B012081</v>
          </cell>
          <cell r="C1221" t="str">
            <v>Reza Subandi</v>
          </cell>
        </row>
        <row r="1222">
          <cell r="B1222" t="str">
            <v>F1B012082</v>
          </cell>
          <cell r="C1222" t="str">
            <v>Rifky Irawan</v>
          </cell>
        </row>
        <row r="1223">
          <cell r="B1223" t="str">
            <v>F1B012083</v>
          </cell>
          <cell r="C1223" t="str">
            <v>Rini Jayanti</v>
          </cell>
        </row>
        <row r="1224">
          <cell r="B1224" t="str">
            <v>F1B212084</v>
          </cell>
          <cell r="C1224" t="str">
            <v>Rizal Satria Aryadi</v>
          </cell>
        </row>
        <row r="1225">
          <cell r="B1225" t="str">
            <v>F1B012085</v>
          </cell>
          <cell r="C1225" t="str">
            <v>Rudy Rinjayani Putra</v>
          </cell>
        </row>
        <row r="1226">
          <cell r="B1226" t="str">
            <v>F1B012086</v>
          </cell>
          <cell r="C1226" t="str">
            <v>Samsudin</v>
          </cell>
        </row>
        <row r="1227">
          <cell r="B1227" t="str">
            <v>F1B012087</v>
          </cell>
          <cell r="C1227" t="str">
            <v>Sandy Febrian R</v>
          </cell>
        </row>
        <row r="1228">
          <cell r="B1228" t="str">
            <v>F1B012088</v>
          </cell>
          <cell r="C1228" t="str">
            <v>Sanynita Kiskindy</v>
          </cell>
        </row>
        <row r="1229">
          <cell r="B1229" t="str">
            <v>F1B012089</v>
          </cell>
          <cell r="C1229" t="str">
            <v>Subaidi</v>
          </cell>
        </row>
        <row r="1230">
          <cell r="B1230" t="str">
            <v>F1B212090</v>
          </cell>
          <cell r="C1230" t="str">
            <v>Suhaili Rahman</v>
          </cell>
        </row>
        <row r="1231">
          <cell r="B1231" t="str">
            <v>F1B012091</v>
          </cell>
          <cell r="C1231" t="str">
            <v>Syarif Alawi</v>
          </cell>
        </row>
        <row r="1232">
          <cell r="B1232" t="str">
            <v>F1B012092</v>
          </cell>
          <cell r="C1232" t="str">
            <v>Tari Widya Ariany</v>
          </cell>
        </row>
        <row r="1233">
          <cell r="B1233" t="str">
            <v>F1B012093</v>
          </cell>
          <cell r="C1233" t="str">
            <v>Ulil Amri</v>
          </cell>
        </row>
        <row r="1234">
          <cell r="B1234" t="str">
            <v>F1B012094</v>
          </cell>
          <cell r="C1234" t="str">
            <v>Vickrarrosyadie</v>
          </cell>
        </row>
        <row r="1235">
          <cell r="B1235" t="str">
            <v>F1B012095</v>
          </cell>
          <cell r="C1235" t="str">
            <v>Wawan Setya Hadi</v>
          </cell>
        </row>
        <row r="1236">
          <cell r="B1236" t="str">
            <v>F1B012096</v>
          </cell>
          <cell r="C1236" t="str">
            <v>Wili Rahmat Muhamad</v>
          </cell>
        </row>
        <row r="1237">
          <cell r="B1237" t="str">
            <v>F1B012097</v>
          </cell>
          <cell r="C1237" t="str">
            <v>Yanti Listi Septiarini</v>
          </cell>
        </row>
        <row r="1238">
          <cell r="B1238" t="str">
            <v>F1B012098</v>
          </cell>
          <cell r="C1238" t="str">
            <v>Yulita Susilawati</v>
          </cell>
        </row>
        <row r="1239">
          <cell r="B1239" t="str">
            <v>F1B212099</v>
          </cell>
          <cell r="C1239" t="str">
            <v>Yuristira Furqon</v>
          </cell>
        </row>
        <row r="1240">
          <cell r="B1240" t="str">
            <v>F1B012100</v>
          </cell>
          <cell r="C1240" t="str">
            <v>Daniel Manyamboi</v>
          </cell>
        </row>
        <row r="1241">
          <cell r="B1241" t="str">
            <v>F1B112001</v>
          </cell>
          <cell r="C1241" t="str">
            <v xml:space="preserve">Ade Jodi Harmawan   </v>
          </cell>
        </row>
        <row r="1242">
          <cell r="B1242" t="str">
            <v>F1B112002</v>
          </cell>
          <cell r="C1242" t="str">
            <v>Adi Candra Setiawan</v>
          </cell>
        </row>
        <row r="1243">
          <cell r="B1243" t="str">
            <v>F1B112003</v>
          </cell>
          <cell r="C1243" t="str">
            <v>Aditya Kadarusman</v>
          </cell>
        </row>
        <row r="1244">
          <cell r="B1244" t="str">
            <v>F1B112004</v>
          </cell>
          <cell r="C1244" t="str">
            <v>Alimudin Embu Tara</v>
          </cell>
        </row>
        <row r="1245">
          <cell r="B1245" t="str">
            <v>F1B112005</v>
          </cell>
          <cell r="C1245" t="str">
            <v>Andar Apriadi</v>
          </cell>
        </row>
        <row r="1246">
          <cell r="B1246" t="str">
            <v>F1B112006</v>
          </cell>
          <cell r="C1246" t="str">
            <v>Arie Listianto</v>
          </cell>
        </row>
        <row r="1247">
          <cell r="B1247" t="str">
            <v>F1B112007</v>
          </cell>
          <cell r="C1247" t="str">
            <v>Arif Faisal Tanjung</v>
          </cell>
        </row>
        <row r="1248">
          <cell r="B1248" t="str">
            <v>F1B112008</v>
          </cell>
          <cell r="C1248" t="str">
            <v>Armansyah</v>
          </cell>
        </row>
        <row r="1249">
          <cell r="B1249" t="str">
            <v>F1B112009</v>
          </cell>
          <cell r="C1249" t="str">
            <v>Arwin Juliansyah</v>
          </cell>
        </row>
        <row r="1250">
          <cell r="B1250" t="str">
            <v>F1B112010</v>
          </cell>
          <cell r="C1250" t="str">
            <v>Azumardi Affan</v>
          </cell>
        </row>
        <row r="1251">
          <cell r="B1251" t="str">
            <v>F1B112011</v>
          </cell>
          <cell r="C1251" t="str">
            <v>Cokorda Indra D P</v>
          </cell>
        </row>
        <row r="1252">
          <cell r="B1252" t="str">
            <v>F1B112012</v>
          </cell>
          <cell r="C1252" t="str">
            <v>Daniel</v>
          </cell>
        </row>
        <row r="1253">
          <cell r="B1253" t="str">
            <v>F1B112013</v>
          </cell>
          <cell r="C1253" t="str">
            <v>Danu Eka Purnama</v>
          </cell>
        </row>
        <row r="1254">
          <cell r="B1254" t="str">
            <v>F1B112014</v>
          </cell>
          <cell r="C1254" t="str">
            <v>Darmawan Andisaputra</v>
          </cell>
        </row>
        <row r="1255">
          <cell r="B1255" t="str">
            <v>F1B112015</v>
          </cell>
          <cell r="C1255" t="str">
            <v>Didin Januwardi</v>
          </cell>
        </row>
        <row r="1256">
          <cell r="B1256" t="str">
            <v>F1B112016</v>
          </cell>
          <cell r="C1256" t="str">
            <v>Ditya Timur Aska</v>
          </cell>
        </row>
        <row r="1257">
          <cell r="B1257" t="str">
            <v>F1B112017</v>
          </cell>
          <cell r="C1257" t="str">
            <v>Dwinanto Romdhani</v>
          </cell>
        </row>
        <row r="1258">
          <cell r="B1258" t="str">
            <v>F1B112018</v>
          </cell>
          <cell r="C1258" t="str">
            <v>Edi Zulkarnain</v>
          </cell>
        </row>
        <row r="1259">
          <cell r="B1259" t="str">
            <v>F1B112019</v>
          </cell>
          <cell r="C1259" t="str">
            <v>Erwin Rosdianto</v>
          </cell>
        </row>
        <row r="1260">
          <cell r="B1260" t="str">
            <v>F1B112020</v>
          </cell>
          <cell r="C1260" t="str">
            <v>Fathi Zulfikri</v>
          </cell>
        </row>
        <row r="1261">
          <cell r="B1261" t="str">
            <v>F1B112021</v>
          </cell>
          <cell r="C1261" t="str">
            <v>Fatonny Ilham K P</v>
          </cell>
        </row>
        <row r="1262">
          <cell r="B1262" t="str">
            <v>F1B112022</v>
          </cell>
          <cell r="C1262" t="str">
            <v>Felix Superanto</v>
          </cell>
        </row>
        <row r="1263">
          <cell r="B1263" t="str">
            <v>F1B112023</v>
          </cell>
          <cell r="C1263" t="str">
            <v>Fiqri Auliah Willian</v>
          </cell>
        </row>
        <row r="1264">
          <cell r="B1264" t="str">
            <v>F1B112024</v>
          </cell>
          <cell r="C1264" t="str">
            <v>Frendhi Iman</v>
          </cell>
        </row>
        <row r="1265">
          <cell r="B1265" t="str">
            <v>F1B112025</v>
          </cell>
          <cell r="C1265" t="str">
            <v>Haerur Rosyid</v>
          </cell>
        </row>
        <row r="1266">
          <cell r="B1266" t="str">
            <v>F1B112026</v>
          </cell>
          <cell r="C1266" t="str">
            <v>Hartono Fiyono</v>
          </cell>
        </row>
        <row r="1267">
          <cell r="B1267" t="str">
            <v>F1B112027</v>
          </cell>
          <cell r="C1267" t="str">
            <v>Husni Tamrin</v>
          </cell>
        </row>
        <row r="1268">
          <cell r="B1268" t="str">
            <v>F1B112028</v>
          </cell>
          <cell r="C1268" t="str">
            <v>I Nyoman Tri Amijaya</v>
          </cell>
        </row>
        <row r="1269">
          <cell r="B1269" t="str">
            <v>F1B112029</v>
          </cell>
          <cell r="C1269" t="str">
            <v>I Putu Artha S Y</v>
          </cell>
        </row>
        <row r="1270">
          <cell r="B1270" t="str">
            <v>F1B112030</v>
          </cell>
          <cell r="C1270" t="str">
            <v>I Wayan Juniartha</v>
          </cell>
        </row>
        <row r="1271">
          <cell r="B1271" t="str">
            <v>F1B112031</v>
          </cell>
          <cell r="C1271" t="str">
            <v>I Wy Eka Sabda P</v>
          </cell>
        </row>
        <row r="1272">
          <cell r="B1272" t="str">
            <v>F1B112032</v>
          </cell>
          <cell r="C1272" t="str">
            <v>Imansyah Surya G</v>
          </cell>
        </row>
        <row r="1273">
          <cell r="B1273" t="str">
            <v>F1B112033</v>
          </cell>
          <cell r="C1273" t="str">
            <v>Irpan Susanto</v>
          </cell>
        </row>
        <row r="1274">
          <cell r="B1274" t="str">
            <v>F1B112034</v>
          </cell>
          <cell r="C1274" t="str">
            <v>Januar</v>
          </cell>
        </row>
        <row r="1275">
          <cell r="B1275" t="str">
            <v>F1B112035</v>
          </cell>
          <cell r="C1275" t="str">
            <v>Krisnogonus P M</v>
          </cell>
        </row>
        <row r="1276">
          <cell r="B1276" t="str">
            <v>F1B112036</v>
          </cell>
          <cell r="C1276" t="str">
            <v>M Ali Akbar</v>
          </cell>
        </row>
        <row r="1277">
          <cell r="B1277" t="str">
            <v>F1B112037</v>
          </cell>
          <cell r="C1277" t="str">
            <v>Muh Idris</v>
          </cell>
        </row>
        <row r="1278">
          <cell r="B1278" t="str">
            <v>F1B112038</v>
          </cell>
          <cell r="C1278" t="str">
            <v>Muhammad Ali Hanapi</v>
          </cell>
        </row>
        <row r="1279">
          <cell r="B1279" t="str">
            <v>F1B112039</v>
          </cell>
          <cell r="C1279" t="str">
            <v>Muhammad Basri</v>
          </cell>
        </row>
        <row r="1280">
          <cell r="B1280" t="str">
            <v>F1B112040</v>
          </cell>
          <cell r="C1280" t="str">
            <v>Muhammad Irfan</v>
          </cell>
        </row>
        <row r="1281">
          <cell r="B1281" t="str">
            <v>F1B112041</v>
          </cell>
          <cell r="C1281" t="str">
            <v>Muhammad Mukram Hadi</v>
          </cell>
        </row>
        <row r="1282">
          <cell r="B1282" t="str">
            <v>F1B112042</v>
          </cell>
          <cell r="C1282" t="str">
            <v>Muhammad Satriawan A</v>
          </cell>
        </row>
        <row r="1283">
          <cell r="B1283" t="str">
            <v>F1B112043</v>
          </cell>
          <cell r="C1283" t="str">
            <v>Nisfu Syaban</v>
          </cell>
        </row>
        <row r="1284">
          <cell r="B1284" t="str">
            <v>F1B112044</v>
          </cell>
          <cell r="C1284" t="str">
            <v>Pakhrijan Rajibullah</v>
          </cell>
        </row>
        <row r="1285">
          <cell r="B1285" t="str">
            <v>F1B112045</v>
          </cell>
          <cell r="C1285" t="str">
            <v>Reza Fahlevi</v>
          </cell>
        </row>
        <row r="1286">
          <cell r="B1286" t="str">
            <v>F1B112046</v>
          </cell>
          <cell r="C1286" t="str">
            <v>Ricky Lucky Hidayat</v>
          </cell>
        </row>
        <row r="1287">
          <cell r="B1287" t="str">
            <v>F1B112047</v>
          </cell>
          <cell r="C1287" t="str">
            <v>Riko Putra Kusuma</v>
          </cell>
        </row>
        <row r="1288">
          <cell r="B1288" t="str">
            <v>F1B112048</v>
          </cell>
          <cell r="C1288" t="str">
            <v>Rudi Maftuh A</v>
          </cell>
        </row>
        <row r="1289">
          <cell r="B1289" t="str">
            <v>F1B112049</v>
          </cell>
          <cell r="C1289" t="str">
            <v>Shopianto</v>
          </cell>
        </row>
        <row r="1290">
          <cell r="B1290" t="str">
            <v>F1B112050</v>
          </cell>
          <cell r="C1290" t="str">
            <v>Siti Salmiati</v>
          </cell>
        </row>
        <row r="1291">
          <cell r="B1291" t="str">
            <v>F1B112051</v>
          </cell>
          <cell r="C1291" t="str">
            <v>Teguh Agamawan Putra</v>
          </cell>
        </row>
        <row r="1292">
          <cell r="B1292" t="str">
            <v>F1B112052</v>
          </cell>
          <cell r="C1292" t="str">
            <v>Yanti Fitria</v>
          </cell>
        </row>
        <row r="1293">
          <cell r="B1293" t="str">
            <v>F1B112053</v>
          </cell>
          <cell r="C1293" t="str">
            <v>Yogi Suprianto</v>
          </cell>
        </row>
        <row r="1294">
          <cell r="B1294" t="str">
            <v>F1B112054</v>
          </cell>
          <cell r="C1294" t="str">
            <v>Zakaria</v>
          </cell>
        </row>
        <row r="1295">
          <cell r="B1295" t="str">
            <v>F1B013001</v>
          </cell>
          <cell r="C1295" t="str">
            <v>Aan Setiawan</v>
          </cell>
        </row>
        <row r="1296">
          <cell r="B1296" t="str">
            <v>F1B013002</v>
          </cell>
          <cell r="C1296" t="str">
            <v>Abdul Amar Gifari Amirudin</v>
          </cell>
        </row>
        <row r="1297">
          <cell r="B1297" t="str">
            <v>F1B013003</v>
          </cell>
          <cell r="C1297" t="str">
            <v>Abdul Mujahidin</v>
          </cell>
        </row>
        <row r="1298">
          <cell r="B1298" t="str">
            <v>F1B013004</v>
          </cell>
          <cell r="C1298" t="str">
            <v>Abdul Wakil</v>
          </cell>
        </row>
        <row r="1299">
          <cell r="B1299" t="str">
            <v>F1B013005</v>
          </cell>
          <cell r="C1299" t="str">
            <v>Ade Pradana</v>
          </cell>
        </row>
        <row r="1300">
          <cell r="B1300" t="str">
            <v>F1B013006</v>
          </cell>
          <cell r="C1300" t="str">
            <v>Adi Hidayat</v>
          </cell>
        </row>
        <row r="1301">
          <cell r="B1301" t="str">
            <v>F1B013007</v>
          </cell>
          <cell r="C1301" t="str">
            <v>Afria Budiman</v>
          </cell>
        </row>
        <row r="1302">
          <cell r="B1302" t="str">
            <v>F1B013009</v>
          </cell>
          <cell r="C1302" t="str">
            <v>Ahmad Fahril</v>
          </cell>
        </row>
        <row r="1303">
          <cell r="B1303" t="str">
            <v>F1B013010</v>
          </cell>
          <cell r="C1303" t="str">
            <v>Ahmad Sandi Yayan S</v>
          </cell>
        </row>
        <row r="1304">
          <cell r="B1304" t="str">
            <v>F1B013011</v>
          </cell>
          <cell r="C1304" t="str">
            <v>Ahmad Yani</v>
          </cell>
        </row>
        <row r="1305">
          <cell r="B1305" t="str">
            <v>F1B013012</v>
          </cell>
          <cell r="C1305" t="str">
            <v>Akhmad Zaenudin</v>
          </cell>
        </row>
        <row r="1306">
          <cell r="B1306" t="str">
            <v>F1B013013</v>
          </cell>
          <cell r="C1306" t="str">
            <v>Ali Akbar Filian</v>
          </cell>
        </row>
        <row r="1307">
          <cell r="B1307" t="str">
            <v>F1B013014</v>
          </cell>
          <cell r="C1307" t="str">
            <v>Amirul Haj</v>
          </cell>
        </row>
        <row r="1308">
          <cell r="B1308" t="str">
            <v>F1B013015</v>
          </cell>
          <cell r="C1308" t="str">
            <v>Amriansyah</v>
          </cell>
        </row>
        <row r="1309">
          <cell r="B1309" t="str">
            <v>F1B013016</v>
          </cell>
          <cell r="C1309" t="str">
            <v>Andi Jasmana Putra</v>
          </cell>
        </row>
        <row r="1310">
          <cell r="B1310" t="str">
            <v>F1B013017</v>
          </cell>
          <cell r="C1310" t="str">
            <v>Andi Nur Setiawan</v>
          </cell>
        </row>
        <row r="1311">
          <cell r="B1311" t="str">
            <v>F1B013018</v>
          </cell>
          <cell r="C1311" t="str">
            <v>Andika Amanatullah</v>
          </cell>
        </row>
        <row r="1312">
          <cell r="B1312" t="str">
            <v>F1B013019</v>
          </cell>
          <cell r="C1312" t="str">
            <v>Anshari Fahmi</v>
          </cell>
        </row>
        <row r="1313">
          <cell r="B1313" t="str">
            <v>F1B013020</v>
          </cell>
          <cell r="C1313" t="str">
            <v>Ardi Wijaya Kusuma</v>
          </cell>
        </row>
        <row r="1314">
          <cell r="B1314" t="str">
            <v>F1B013021</v>
          </cell>
          <cell r="C1314" t="str">
            <v>Bagus Dwi Cahyo</v>
          </cell>
        </row>
        <row r="1315">
          <cell r="B1315" t="str">
            <v>F1B013022</v>
          </cell>
          <cell r="C1315" t="str">
            <v>Bustanul Arifin</v>
          </cell>
        </row>
        <row r="1316">
          <cell r="B1316" t="str">
            <v>F1B013023</v>
          </cell>
          <cell r="C1316" t="str">
            <v>Christina Octaviani</v>
          </cell>
        </row>
        <row r="1317">
          <cell r="B1317" t="str">
            <v>F1B013024</v>
          </cell>
          <cell r="C1317" t="str">
            <v>Dina Amalia</v>
          </cell>
        </row>
        <row r="1318">
          <cell r="B1318" t="str">
            <v>F1B013025</v>
          </cell>
          <cell r="C1318" t="str">
            <v>Egi Wijaya Kusuma</v>
          </cell>
        </row>
        <row r="1319">
          <cell r="B1319" t="str">
            <v>F1B013026</v>
          </cell>
          <cell r="C1319" t="str">
            <v>Erwin Rosdian O</v>
          </cell>
        </row>
        <row r="1320">
          <cell r="B1320" t="str">
            <v>F1B013027</v>
          </cell>
          <cell r="C1320" t="str">
            <v>Fargan Tanjung</v>
          </cell>
        </row>
        <row r="1321">
          <cell r="B1321" t="str">
            <v>F1B013028</v>
          </cell>
          <cell r="C1321" t="str">
            <v>Fildzah Azzyati</v>
          </cell>
        </row>
        <row r="1322">
          <cell r="B1322" t="str">
            <v>F1B013029</v>
          </cell>
          <cell r="C1322" t="str">
            <v>Fitra Anugerah</v>
          </cell>
        </row>
        <row r="1323">
          <cell r="B1323" t="str">
            <v>F1B013030</v>
          </cell>
          <cell r="C1323" t="str">
            <v>Gede Adi Aryawan</v>
          </cell>
        </row>
        <row r="1324">
          <cell r="B1324" t="str">
            <v>F1B013031</v>
          </cell>
          <cell r="C1324" t="str">
            <v>Gufran</v>
          </cell>
        </row>
        <row r="1325">
          <cell r="B1325" t="str">
            <v>F1B013032</v>
          </cell>
          <cell r="C1325" t="str">
            <v>Hairil</v>
          </cell>
        </row>
        <row r="1326">
          <cell r="B1326" t="str">
            <v>F1B013033</v>
          </cell>
          <cell r="C1326" t="str">
            <v>Halif Halifah Agung</v>
          </cell>
        </row>
        <row r="1327">
          <cell r="B1327" t="str">
            <v>F1B013034</v>
          </cell>
          <cell r="C1327" t="str">
            <v>Hasanul Basri</v>
          </cell>
        </row>
        <row r="1328">
          <cell r="B1328" t="str">
            <v>F1B013035</v>
          </cell>
          <cell r="C1328" t="str">
            <v>Hendra Sasmita</v>
          </cell>
        </row>
        <row r="1329">
          <cell r="B1329" t="str">
            <v>F1B013036</v>
          </cell>
          <cell r="C1329" t="str">
            <v>Hilman Aditya Suharyadi</v>
          </cell>
        </row>
        <row r="1330">
          <cell r="B1330" t="str">
            <v>F1B013037</v>
          </cell>
          <cell r="C1330" t="str">
            <v>Hilyati Aula</v>
          </cell>
        </row>
        <row r="1331">
          <cell r="B1331" t="str">
            <v>F1B013038</v>
          </cell>
          <cell r="C1331" t="str">
            <v>Husein Faisal Harharah</v>
          </cell>
        </row>
        <row r="1332">
          <cell r="B1332" t="str">
            <v>F1B013039</v>
          </cell>
          <cell r="C1332" t="str">
            <v>I Dewa Ketut Sudarman Nida</v>
          </cell>
        </row>
        <row r="1333">
          <cell r="B1333" t="str">
            <v>F1B013040</v>
          </cell>
          <cell r="C1333" t="str">
            <v>I Komang Sulendra</v>
          </cell>
        </row>
        <row r="1334">
          <cell r="B1334" t="str">
            <v>F1B013041</v>
          </cell>
          <cell r="C1334" t="str">
            <v>I Nengah Suhartawan</v>
          </cell>
        </row>
        <row r="1335">
          <cell r="B1335" t="str">
            <v>F1B013042</v>
          </cell>
          <cell r="C1335" t="str">
            <v>I Nyoman Mega Dharmawan</v>
          </cell>
        </row>
        <row r="1336">
          <cell r="B1336" t="str">
            <v>F1B013043</v>
          </cell>
          <cell r="C1336" t="str">
            <v>I Putu Dody Widihartawan</v>
          </cell>
        </row>
        <row r="1337">
          <cell r="B1337" t="str">
            <v>F1B013044</v>
          </cell>
          <cell r="C1337" t="str">
            <v>Imam Sastiawan</v>
          </cell>
        </row>
        <row r="1338">
          <cell r="B1338" t="str">
            <v>F1B013045</v>
          </cell>
          <cell r="C1338" t="str">
            <v>Indah Puspita</v>
          </cell>
        </row>
        <row r="1339">
          <cell r="B1339" t="str">
            <v>F1B013046</v>
          </cell>
          <cell r="C1339" t="str">
            <v>Irwan Jayadi</v>
          </cell>
        </row>
        <row r="1340">
          <cell r="B1340" t="str">
            <v>F1B013047</v>
          </cell>
          <cell r="C1340" t="str">
            <v>Izfan Yunus</v>
          </cell>
        </row>
        <row r="1341">
          <cell r="B1341" t="str">
            <v>F1B013048</v>
          </cell>
          <cell r="C1341" t="str">
            <v>Jalu Kartiko Putro Caroko</v>
          </cell>
        </row>
        <row r="1342">
          <cell r="B1342" t="str">
            <v>F1B013049</v>
          </cell>
          <cell r="C1342" t="str">
            <v>Juli Anugrah Pratama</v>
          </cell>
        </row>
        <row r="1343">
          <cell r="B1343" t="str">
            <v>F1B013050</v>
          </cell>
          <cell r="C1343" t="str">
            <v>Khaerul Umayah</v>
          </cell>
        </row>
        <row r="1344">
          <cell r="B1344" t="str">
            <v>F1B013051</v>
          </cell>
          <cell r="C1344" t="str">
            <v>Kiki Rizki Amalia</v>
          </cell>
        </row>
        <row r="1345">
          <cell r="B1345" t="str">
            <v>F1B013052</v>
          </cell>
          <cell r="C1345" t="str">
            <v>Komang Bagus Khrisna Murti</v>
          </cell>
        </row>
        <row r="1346">
          <cell r="B1346" t="str">
            <v>F1B013053</v>
          </cell>
          <cell r="C1346" t="str">
            <v>L. Muh. Fathul Aziz Al-Azhari</v>
          </cell>
        </row>
        <row r="1347">
          <cell r="B1347" t="str">
            <v>F1B013054</v>
          </cell>
          <cell r="C1347" t="str">
            <v>Lalu Angger Prasetia</v>
          </cell>
        </row>
        <row r="1348">
          <cell r="B1348" t="str">
            <v>F1B013055</v>
          </cell>
          <cell r="C1348" t="str">
            <v>Lalu Imam Adiguna R</v>
          </cell>
        </row>
        <row r="1349">
          <cell r="B1349" t="str">
            <v>F1B013056</v>
          </cell>
          <cell r="C1349" t="str">
            <v>Lalu Yayan Setiawan</v>
          </cell>
        </row>
        <row r="1350">
          <cell r="B1350" t="str">
            <v>F1B013057</v>
          </cell>
          <cell r="C1350" t="str">
            <v>Lukman Al Hakim</v>
          </cell>
        </row>
        <row r="1351">
          <cell r="B1351" t="str">
            <v>F1B013058</v>
          </cell>
          <cell r="C1351" t="str">
            <v>Lusi Hendrayani</v>
          </cell>
        </row>
        <row r="1352">
          <cell r="B1352" t="str">
            <v>F1B013059</v>
          </cell>
          <cell r="C1352" t="str">
            <v>M. Najmul Fadli</v>
          </cell>
        </row>
        <row r="1353">
          <cell r="B1353" t="str">
            <v>F1B013060</v>
          </cell>
          <cell r="C1353" t="str">
            <v>M. Windi Marta Pratama</v>
          </cell>
        </row>
        <row r="1354">
          <cell r="B1354" t="str">
            <v>F1B013061</v>
          </cell>
          <cell r="C1354" t="str">
            <v>Marsuni</v>
          </cell>
        </row>
        <row r="1355">
          <cell r="B1355" t="str">
            <v>F1B013062</v>
          </cell>
          <cell r="C1355" t="str">
            <v>Martajaya Gunawan</v>
          </cell>
        </row>
        <row r="1356">
          <cell r="B1356" t="str">
            <v>F1B013063</v>
          </cell>
          <cell r="C1356" t="str">
            <v>Moh. Zohrul Himam</v>
          </cell>
        </row>
        <row r="1357">
          <cell r="B1357" t="str">
            <v>F1B013064</v>
          </cell>
          <cell r="C1357" t="str">
            <v>Muh. Khaerur Rafiq</v>
          </cell>
        </row>
        <row r="1358">
          <cell r="B1358" t="str">
            <v>F1B013065</v>
          </cell>
          <cell r="C1358" t="str">
            <v>Muh Zaini Baihaqi</v>
          </cell>
        </row>
        <row r="1359">
          <cell r="B1359" t="str">
            <v>F1B013066</v>
          </cell>
          <cell r="C1359" t="str">
            <v>Muhammad Irsyadul U</v>
          </cell>
        </row>
        <row r="1360">
          <cell r="B1360" t="str">
            <v>F1B013067</v>
          </cell>
          <cell r="C1360" t="str">
            <v>Muhammad Khaeri Jafr</v>
          </cell>
        </row>
        <row r="1361">
          <cell r="B1361" t="str">
            <v>F1B013068</v>
          </cell>
          <cell r="C1361" t="str">
            <v>Muhammad Rasyid</v>
          </cell>
        </row>
        <row r="1362">
          <cell r="B1362" t="str">
            <v>F1B013069</v>
          </cell>
          <cell r="C1362" t="str">
            <v>Muhammad Rizki Riadi</v>
          </cell>
        </row>
        <row r="1363">
          <cell r="B1363" t="str">
            <v>F1B013070</v>
          </cell>
          <cell r="C1363" t="str">
            <v>Muhammad Rizqi</v>
          </cell>
        </row>
        <row r="1364">
          <cell r="B1364" t="str">
            <v>F1B013071</v>
          </cell>
          <cell r="C1364" t="str">
            <v>Muhsan</v>
          </cell>
        </row>
        <row r="1365">
          <cell r="B1365" t="str">
            <v>F1B013072</v>
          </cell>
          <cell r="C1365" t="str">
            <v>Naharudin</v>
          </cell>
        </row>
        <row r="1366">
          <cell r="B1366" t="str">
            <v>F1B013073</v>
          </cell>
          <cell r="C1366" t="str">
            <v>Nazoar Hamkari</v>
          </cell>
        </row>
        <row r="1367">
          <cell r="B1367" t="str">
            <v>F1B013074</v>
          </cell>
          <cell r="C1367" t="str">
            <v>Ni Made Yuniarti</v>
          </cell>
        </row>
        <row r="1368">
          <cell r="B1368" t="str">
            <v>F1B013075</v>
          </cell>
          <cell r="C1368" t="str">
            <v>Nurhayati</v>
          </cell>
        </row>
        <row r="1369">
          <cell r="B1369" t="str">
            <v>F1B013076</v>
          </cell>
          <cell r="C1369" t="str">
            <v>Nurul Fatin Jannatin</v>
          </cell>
        </row>
        <row r="1370">
          <cell r="B1370" t="str">
            <v>F1B013077</v>
          </cell>
          <cell r="C1370" t="str">
            <v>Rayasa Puringgar P P</v>
          </cell>
        </row>
        <row r="1371">
          <cell r="B1371" t="str">
            <v>F1B013078</v>
          </cell>
          <cell r="C1371" t="str">
            <v>Pharran Pratama Iskandar</v>
          </cell>
        </row>
        <row r="1372">
          <cell r="B1372" t="str">
            <v>F1B013079</v>
          </cell>
          <cell r="C1372" t="str">
            <v>Rivaldy Ahyana</v>
          </cell>
        </row>
        <row r="1373">
          <cell r="B1373" t="str">
            <v>F1B013080</v>
          </cell>
          <cell r="C1373" t="str">
            <v>Rizka Apriliani</v>
          </cell>
        </row>
        <row r="1374">
          <cell r="B1374" t="str">
            <v>F1B013081</v>
          </cell>
          <cell r="C1374" t="str">
            <v>Rizqiyan Apriyadi</v>
          </cell>
        </row>
        <row r="1375">
          <cell r="B1375" t="str">
            <v>F1B013082</v>
          </cell>
          <cell r="C1375" t="str">
            <v>Rutendi Ridwan Hasan</v>
          </cell>
        </row>
        <row r="1376">
          <cell r="B1376" t="str">
            <v>F1B013083</v>
          </cell>
          <cell r="C1376" t="str">
            <v>Samsul Aminnudin</v>
          </cell>
        </row>
        <row r="1377">
          <cell r="B1377" t="str">
            <v>F1B013084</v>
          </cell>
          <cell r="C1377" t="str">
            <v>Samsul Hadi</v>
          </cell>
        </row>
        <row r="1378">
          <cell r="B1378" t="str">
            <v>F1B013085</v>
          </cell>
          <cell r="C1378" t="str">
            <v>Satria Wirawan</v>
          </cell>
        </row>
        <row r="1379">
          <cell r="B1379" t="str">
            <v>F1B013086</v>
          </cell>
          <cell r="C1379" t="str">
            <v>Shofian Tsaury</v>
          </cell>
        </row>
        <row r="1380">
          <cell r="B1380" t="str">
            <v>F1B013087</v>
          </cell>
          <cell r="C1380" t="str">
            <v>Sri Wahyuningsih</v>
          </cell>
        </row>
        <row r="1381">
          <cell r="B1381" t="str">
            <v>F1B013088</v>
          </cell>
          <cell r="C1381" t="str">
            <v>Supriyadi T P</v>
          </cell>
        </row>
        <row r="1382">
          <cell r="B1382" t="str">
            <v>F1B013089</v>
          </cell>
          <cell r="C1382" t="str">
            <v>Surya Hidayat</v>
          </cell>
        </row>
        <row r="1383">
          <cell r="B1383" t="str">
            <v>F1B013090</v>
          </cell>
          <cell r="C1383" t="str">
            <v>Taharudin</v>
          </cell>
        </row>
        <row r="1384">
          <cell r="B1384" t="str">
            <v>F1B013091</v>
          </cell>
          <cell r="C1384" t="str">
            <v>Tirangga Ansori</v>
          </cell>
        </row>
        <row r="1385">
          <cell r="B1385" t="str">
            <v>F1B013092</v>
          </cell>
          <cell r="C1385" t="str">
            <v>Wahyu Septriandi S</v>
          </cell>
        </row>
        <row r="1386">
          <cell r="B1386" t="str">
            <v>F1B013093</v>
          </cell>
          <cell r="C1386" t="str">
            <v>Windi Fikran Taupani</v>
          </cell>
        </row>
        <row r="1387">
          <cell r="B1387" t="str">
            <v>F1B013094</v>
          </cell>
          <cell r="C1387" t="str">
            <v>Yudi Saputra</v>
          </cell>
        </row>
        <row r="1388">
          <cell r="B1388" t="str">
            <v>F1B013095</v>
          </cell>
          <cell r="C1388" t="str">
            <v>Yudiko Sanjaya</v>
          </cell>
        </row>
        <row r="1389">
          <cell r="B1389" t="str">
            <v>F1B013096</v>
          </cell>
          <cell r="C1389" t="str">
            <v>Yuni Karina Sholeha</v>
          </cell>
        </row>
        <row r="1390">
          <cell r="B1390" t="str">
            <v>F1B013097</v>
          </cell>
          <cell r="C1390" t="str">
            <v>Zakiatun Rodiah</v>
          </cell>
        </row>
        <row r="1391">
          <cell r="B1391" t="str">
            <v>F1B013098</v>
          </cell>
          <cell r="C1391" t="str">
            <v>Zulhadi</v>
          </cell>
        </row>
        <row r="1392">
          <cell r="B1392" t="str">
            <v>F1B113001</v>
          </cell>
          <cell r="C1392" t="str">
            <v>Adam Vergian B</v>
          </cell>
        </row>
        <row r="1393">
          <cell r="B1393" t="str">
            <v>F1B113002</v>
          </cell>
          <cell r="C1393" t="str">
            <v>Ahmad Fajri Aulia</v>
          </cell>
        </row>
        <row r="1394">
          <cell r="B1394" t="str">
            <v>F1B113003</v>
          </cell>
          <cell r="C1394" t="str">
            <v>Amwaluddin</v>
          </cell>
        </row>
        <row r="1395">
          <cell r="B1395" t="str">
            <v>F1B113004</v>
          </cell>
          <cell r="C1395" t="str">
            <v>Armandiansyah</v>
          </cell>
        </row>
        <row r="1396">
          <cell r="B1396" t="str">
            <v>F1B113005</v>
          </cell>
          <cell r="C1396" t="str">
            <v>Donny Eka Febrianto</v>
          </cell>
        </row>
        <row r="1397">
          <cell r="B1397" t="str">
            <v>F1B113006</v>
          </cell>
          <cell r="C1397" t="str">
            <v>Elan Criyanto</v>
          </cell>
        </row>
        <row r="1398">
          <cell r="B1398" t="str">
            <v>F1B113007</v>
          </cell>
          <cell r="C1398" t="str">
            <v>Endang Faisol</v>
          </cell>
        </row>
        <row r="1399">
          <cell r="B1399" t="str">
            <v>F1B113008</v>
          </cell>
          <cell r="C1399" t="str">
            <v>Fuji At</v>
          </cell>
        </row>
        <row r="1400">
          <cell r="B1400" t="str">
            <v>F1B113009</v>
          </cell>
          <cell r="C1400" t="str">
            <v>Galih Wirayuda</v>
          </cell>
        </row>
        <row r="1401">
          <cell r="B1401" t="str">
            <v>F1B113010</v>
          </cell>
          <cell r="C1401" t="str">
            <v>Gaos Shafroni</v>
          </cell>
        </row>
        <row r="1402">
          <cell r="B1402" t="str">
            <v>F1B113011</v>
          </cell>
          <cell r="C1402" t="str">
            <v>Hafidzoh</v>
          </cell>
        </row>
        <row r="1403">
          <cell r="B1403" t="str">
            <v>F1B113012</v>
          </cell>
          <cell r="C1403" t="str">
            <v>I Gusti Ngurah Ry</v>
          </cell>
        </row>
        <row r="1404">
          <cell r="B1404" t="str">
            <v>F1B113013</v>
          </cell>
          <cell r="C1404" t="str">
            <v>I Nengah Agus Yogiardhita</v>
          </cell>
        </row>
        <row r="1405">
          <cell r="B1405" t="str">
            <v>F1B113014</v>
          </cell>
          <cell r="C1405" t="str">
            <v>Ibnul Sahgianto</v>
          </cell>
        </row>
        <row r="1406">
          <cell r="B1406" t="str">
            <v>F1B113015</v>
          </cell>
          <cell r="C1406" t="str">
            <v>Imam Rahmatullah S</v>
          </cell>
        </row>
        <row r="1407">
          <cell r="B1407" t="str">
            <v>F1B113016</v>
          </cell>
          <cell r="C1407" t="str">
            <v>Juzi Syukran</v>
          </cell>
        </row>
        <row r="1408">
          <cell r="B1408" t="str">
            <v>F1B113017</v>
          </cell>
          <cell r="C1408" t="str">
            <v>Khairy Azmi H</v>
          </cell>
        </row>
        <row r="1409">
          <cell r="B1409" t="str">
            <v>F1B113018</v>
          </cell>
          <cell r="C1409" t="str">
            <v>Kiagus Ferdian Akbar</v>
          </cell>
        </row>
        <row r="1410">
          <cell r="B1410" t="str">
            <v>F1B113019</v>
          </cell>
          <cell r="C1410" t="str">
            <v>L Dicky Hendriyan</v>
          </cell>
        </row>
        <row r="1411">
          <cell r="B1411" t="str">
            <v>F1B113020</v>
          </cell>
          <cell r="C1411" t="str">
            <v>Lalu Herianto</v>
          </cell>
        </row>
        <row r="1412">
          <cell r="B1412" t="str">
            <v>F1B113021</v>
          </cell>
          <cell r="C1412" t="str">
            <v>Lalu Muhammad Ibnu N</v>
          </cell>
        </row>
        <row r="1413">
          <cell r="B1413" t="str">
            <v>F1B113022</v>
          </cell>
          <cell r="C1413" t="str">
            <v>Lazarus Christian P</v>
          </cell>
        </row>
        <row r="1414">
          <cell r="B1414" t="str">
            <v>F1B113023</v>
          </cell>
          <cell r="C1414" t="str">
            <v>M Azmi Saputra</v>
          </cell>
        </row>
        <row r="1415">
          <cell r="B1415" t="str">
            <v>F1B113024</v>
          </cell>
          <cell r="C1415" t="str">
            <v>Maratus Soleha</v>
          </cell>
        </row>
        <row r="1416">
          <cell r="B1416" t="str">
            <v>F1B113025</v>
          </cell>
          <cell r="C1416" t="str">
            <v>Mega Asmara P</v>
          </cell>
        </row>
        <row r="1417">
          <cell r="B1417" t="str">
            <v>F1B113026</v>
          </cell>
          <cell r="C1417" t="str">
            <v>Muhamad Ardi Rahman</v>
          </cell>
        </row>
        <row r="1418">
          <cell r="B1418" t="str">
            <v>F1B113027</v>
          </cell>
          <cell r="C1418" t="str">
            <v>Nanang Muhammad H</v>
          </cell>
        </row>
        <row r="1419">
          <cell r="B1419" t="str">
            <v>F1B113028</v>
          </cell>
          <cell r="C1419" t="str">
            <v>Puguh Dwiantara</v>
          </cell>
        </row>
        <row r="1420">
          <cell r="B1420" t="str">
            <v>F1B113029</v>
          </cell>
          <cell r="C1420" t="str">
            <v>Rangga Fajar Maulana</v>
          </cell>
        </row>
        <row r="1421">
          <cell r="B1421" t="str">
            <v>F1B113030</v>
          </cell>
          <cell r="C1421" t="str">
            <v>Rizal Adi Saputra</v>
          </cell>
        </row>
        <row r="1422">
          <cell r="B1422" t="str">
            <v>F1B113031</v>
          </cell>
          <cell r="C1422" t="str">
            <v>Sadiq Ramadhoan</v>
          </cell>
        </row>
        <row r="1423">
          <cell r="B1423" t="str">
            <v>F1B113032</v>
          </cell>
          <cell r="C1423" t="str">
            <v>Samsul Azwari</v>
          </cell>
        </row>
        <row r="1424">
          <cell r="B1424" t="str">
            <v>F1B113033</v>
          </cell>
          <cell r="C1424" t="str">
            <v>Serly Marlina</v>
          </cell>
        </row>
        <row r="1425">
          <cell r="B1425" t="str">
            <v>F1B113034</v>
          </cell>
          <cell r="C1425" t="str">
            <v>Shir Ajie Asmoro</v>
          </cell>
        </row>
        <row r="1426">
          <cell r="B1426" t="str">
            <v>F1B113035</v>
          </cell>
          <cell r="C1426" t="str">
            <v>Silvia Rahm Widya W</v>
          </cell>
        </row>
        <row r="1427">
          <cell r="B1427" t="str">
            <v>F1B113036</v>
          </cell>
          <cell r="C1427" t="str">
            <v>Syarif Aulia Rahman</v>
          </cell>
        </row>
        <row r="1428">
          <cell r="B1428" t="str">
            <v>F1B113037</v>
          </cell>
          <cell r="C1428" t="str">
            <v>Ulul Azmi</v>
          </cell>
        </row>
        <row r="1429">
          <cell r="B1429" t="str">
            <v>F1B113038</v>
          </cell>
          <cell r="C1429" t="str">
            <v>Umar Saji Rabbani</v>
          </cell>
        </row>
        <row r="1430">
          <cell r="B1430" t="str">
            <v>F1B113039</v>
          </cell>
          <cell r="C1430" t="str">
            <v>Via Agesta Prastya</v>
          </cell>
        </row>
        <row r="1431">
          <cell r="B1431" t="str">
            <v>F1B113040</v>
          </cell>
          <cell r="C1431" t="str">
            <v>Yunisety Wibawa</v>
          </cell>
        </row>
        <row r="1432">
          <cell r="B1432" t="str">
            <v>F1B014001</v>
          </cell>
          <cell r="C1432" t="str">
            <v>Abdurrahman Sudaesi</v>
          </cell>
        </row>
        <row r="1433">
          <cell r="B1433" t="str">
            <v>F1B014002</v>
          </cell>
          <cell r="C1433" t="str">
            <v>Agung Dananjaya Adhi</v>
          </cell>
        </row>
        <row r="1434">
          <cell r="B1434" t="str">
            <v>F1B014003</v>
          </cell>
          <cell r="C1434" t="str">
            <v>Ahmad Marizki</v>
          </cell>
        </row>
        <row r="1435">
          <cell r="B1435" t="str">
            <v>F1B014004</v>
          </cell>
          <cell r="C1435" t="str">
            <v>Ahmad Maulana Ari S</v>
          </cell>
        </row>
        <row r="1436">
          <cell r="B1436" t="str">
            <v>F1B014005</v>
          </cell>
          <cell r="C1436" t="str">
            <v>Ahmad Zulkifli</v>
          </cell>
        </row>
        <row r="1437">
          <cell r="B1437" t="str">
            <v>F1B014006</v>
          </cell>
          <cell r="C1437" t="str">
            <v>Aldhi Rizaldhi</v>
          </cell>
        </row>
        <row r="1438">
          <cell r="B1438" t="str">
            <v>F1B014007</v>
          </cell>
          <cell r="C1438" t="str">
            <v>Alif Hamzah Setiawan</v>
          </cell>
        </row>
        <row r="1439">
          <cell r="B1439" t="str">
            <v>F1B014008</v>
          </cell>
          <cell r="C1439" t="str">
            <v>Andi Restu Wiyono</v>
          </cell>
        </row>
        <row r="1440">
          <cell r="B1440" t="str">
            <v>F1B014009</v>
          </cell>
          <cell r="C1440" t="str">
            <v>Andi Tedy Sutedy</v>
          </cell>
        </row>
        <row r="1441">
          <cell r="B1441" t="str">
            <v>F1B014010</v>
          </cell>
          <cell r="C1441" t="str">
            <v>Aqil Rudiya Wibowo</v>
          </cell>
        </row>
        <row r="1442">
          <cell r="B1442" t="str">
            <v>F1B014011</v>
          </cell>
          <cell r="C1442" t="str">
            <v>Arif Rahman</v>
          </cell>
        </row>
        <row r="1443">
          <cell r="B1443" t="str">
            <v>F1B014012</v>
          </cell>
          <cell r="C1443" t="str">
            <v>Arman Ashari</v>
          </cell>
        </row>
        <row r="1444">
          <cell r="B1444" t="str">
            <v>F1B014013</v>
          </cell>
          <cell r="C1444" t="str">
            <v>Asmah Aulia</v>
          </cell>
        </row>
        <row r="1445">
          <cell r="B1445" t="str">
            <v>F1B014014</v>
          </cell>
          <cell r="C1445" t="str">
            <v>Baiq Reghina Septihana</v>
          </cell>
        </row>
        <row r="1446">
          <cell r="B1446" t="str">
            <v>F1B014015</v>
          </cell>
          <cell r="C1446" t="str">
            <v>Bakhtiar Syamsi Pratama</v>
          </cell>
        </row>
        <row r="1447">
          <cell r="B1447" t="str">
            <v>F1B014016</v>
          </cell>
          <cell r="C1447" t="str">
            <v>Binsar Albert Fernandes Gultom</v>
          </cell>
        </row>
        <row r="1448">
          <cell r="B1448" t="str">
            <v>F1B014017</v>
          </cell>
          <cell r="C1448" t="str">
            <v>Birrul Walidain</v>
          </cell>
        </row>
        <row r="1449">
          <cell r="B1449" t="str">
            <v>F1B014018</v>
          </cell>
          <cell r="C1449" t="str">
            <v>Buyung Satrya Anugrah</v>
          </cell>
        </row>
        <row r="1450">
          <cell r="B1450" t="str">
            <v>F1B014019</v>
          </cell>
          <cell r="C1450" t="str">
            <v>Dewi Septiana A</v>
          </cell>
        </row>
        <row r="1451">
          <cell r="B1451" t="str">
            <v>F1B014020</v>
          </cell>
          <cell r="C1451" t="str">
            <v>Didik Hadumi Setiaji</v>
          </cell>
        </row>
        <row r="1452">
          <cell r="B1452" t="str">
            <v>F1B014021</v>
          </cell>
          <cell r="C1452" t="str">
            <v>Eka Aprianto</v>
          </cell>
        </row>
        <row r="1453">
          <cell r="B1453" t="str">
            <v>F1B014022</v>
          </cell>
          <cell r="C1453" t="str">
            <v>Eka Prasetya Akbar</v>
          </cell>
        </row>
        <row r="1454">
          <cell r="B1454" t="str">
            <v>F1B014023</v>
          </cell>
          <cell r="C1454" t="str">
            <v>Erni Dwi Jayanti</v>
          </cell>
        </row>
        <row r="1455">
          <cell r="B1455" t="str">
            <v>F1B014024</v>
          </cell>
          <cell r="C1455" t="str">
            <v>Faizal Rinaldi</v>
          </cell>
        </row>
        <row r="1456">
          <cell r="B1456" t="str">
            <v>F1B014025</v>
          </cell>
          <cell r="C1456" t="str">
            <v>Firman Hadi</v>
          </cell>
        </row>
        <row r="1457">
          <cell r="B1457" t="str">
            <v>F1B014026</v>
          </cell>
          <cell r="C1457" t="str">
            <v>Galang Purnama Hadi</v>
          </cell>
        </row>
        <row r="1458">
          <cell r="B1458" t="str">
            <v>F1B014027</v>
          </cell>
          <cell r="C1458" t="str">
            <v>Galuh Hardi Pratama</v>
          </cell>
        </row>
        <row r="1459">
          <cell r="B1459" t="str">
            <v>F1B014028</v>
          </cell>
          <cell r="C1459" t="str">
            <v>Habib Ali</v>
          </cell>
        </row>
        <row r="1460">
          <cell r="B1460" t="str">
            <v>F1B014029</v>
          </cell>
          <cell r="C1460" t="str">
            <v>Haerul Fahmi</v>
          </cell>
        </row>
        <row r="1461">
          <cell r="B1461" t="str">
            <v>F1B014030</v>
          </cell>
          <cell r="C1461" t="str">
            <v>Haqullah Nur Ukassyah</v>
          </cell>
        </row>
        <row r="1462">
          <cell r="B1462" t="str">
            <v>F1B014031</v>
          </cell>
          <cell r="C1462" t="str">
            <v>Hasmil Hadi</v>
          </cell>
        </row>
        <row r="1463">
          <cell r="B1463" t="str">
            <v>F1B014032</v>
          </cell>
          <cell r="C1463" t="str">
            <v>Heru Iswadi</v>
          </cell>
        </row>
        <row r="1464">
          <cell r="B1464" t="str">
            <v>F1B014033</v>
          </cell>
          <cell r="C1464" t="str">
            <v>Hizbul Wathon Purnama</v>
          </cell>
        </row>
        <row r="1465">
          <cell r="B1465" t="str">
            <v>F1B014034</v>
          </cell>
          <cell r="C1465" t="str">
            <v>I Deni Bayu Efendi</v>
          </cell>
        </row>
        <row r="1466">
          <cell r="B1466" t="str">
            <v>F1B014035</v>
          </cell>
          <cell r="C1466" t="str">
            <v>I Gede Karnawa Adnyana</v>
          </cell>
        </row>
        <row r="1467">
          <cell r="B1467" t="str">
            <v>F1B014036</v>
          </cell>
          <cell r="C1467" t="str">
            <v>Ignaxius Mahendra Hary Anggara</v>
          </cell>
        </row>
        <row r="1468">
          <cell r="B1468" t="str">
            <v>F1B014037</v>
          </cell>
          <cell r="C1468" t="str">
            <v>Ilham Nandiya Utomo</v>
          </cell>
        </row>
        <row r="1469">
          <cell r="B1469" t="str">
            <v>F1B014038</v>
          </cell>
          <cell r="C1469" t="str">
            <v>Imam Hidayat</v>
          </cell>
        </row>
        <row r="1470">
          <cell r="B1470" t="str">
            <v>F1B014039</v>
          </cell>
          <cell r="C1470" t="str">
            <v>Imron Mujahidin</v>
          </cell>
        </row>
        <row r="1471">
          <cell r="B1471" t="str">
            <v>F1B014040</v>
          </cell>
          <cell r="C1471" t="str">
            <v>Indra Jaya Huswanto</v>
          </cell>
        </row>
        <row r="1472">
          <cell r="B1472" t="str">
            <v>F1B014041</v>
          </cell>
          <cell r="C1472" t="str">
            <v>Infa Andrian</v>
          </cell>
        </row>
        <row r="1473">
          <cell r="B1473" t="str">
            <v>F1B014042</v>
          </cell>
          <cell r="C1473" t="str">
            <v>Irawan Budi Artana</v>
          </cell>
        </row>
        <row r="1474">
          <cell r="B1474" t="str">
            <v>F1B014043</v>
          </cell>
          <cell r="C1474" t="str">
            <v>Irvan Saputra</v>
          </cell>
        </row>
        <row r="1475">
          <cell r="B1475" t="str">
            <v>F1B014044</v>
          </cell>
          <cell r="C1475" t="str">
            <v>Ishfa Kautsari Puteri Suryani</v>
          </cell>
        </row>
        <row r="1476">
          <cell r="B1476" t="str">
            <v>F1B014045</v>
          </cell>
          <cell r="C1476" t="str">
            <v>Ivan Hadi</v>
          </cell>
        </row>
        <row r="1477">
          <cell r="B1477" t="str">
            <v>F1B014046</v>
          </cell>
          <cell r="C1477" t="str">
            <v>Izhal Ladunni</v>
          </cell>
        </row>
        <row r="1478">
          <cell r="B1478" t="str">
            <v>F1B014047</v>
          </cell>
          <cell r="C1478" t="str">
            <v>Jaelani</v>
          </cell>
        </row>
        <row r="1479">
          <cell r="B1479" t="str">
            <v>F1B014048</v>
          </cell>
          <cell r="C1479" t="str">
            <v>Jaka Sabroli Ihsan</v>
          </cell>
        </row>
        <row r="1480">
          <cell r="B1480" t="str">
            <v>F1B014049</v>
          </cell>
          <cell r="C1480" t="str">
            <v>Khaerunisa</v>
          </cell>
        </row>
        <row r="1481">
          <cell r="B1481" t="str">
            <v>F1B014050</v>
          </cell>
          <cell r="C1481" t="str">
            <v>Khidir Wira Sya`Bani</v>
          </cell>
        </row>
        <row r="1482">
          <cell r="B1482" t="str">
            <v>F1B014051</v>
          </cell>
          <cell r="C1482" t="str">
            <v>Lalu Gusman Tajri</v>
          </cell>
        </row>
        <row r="1483">
          <cell r="B1483" t="str">
            <v>F1B014052</v>
          </cell>
          <cell r="C1483" t="str">
            <v>Lalu Muhammad Cezar Dhiandra Sudarwin</v>
          </cell>
        </row>
        <row r="1484">
          <cell r="B1484" t="str">
            <v>F1B014053</v>
          </cell>
          <cell r="C1484" t="str">
            <v>Lalu Pranata Dharma Putra</v>
          </cell>
        </row>
        <row r="1485">
          <cell r="B1485" t="str">
            <v>F1B014054</v>
          </cell>
          <cell r="C1485" t="str">
            <v>Lisna Hasyimawati Y</v>
          </cell>
        </row>
        <row r="1486">
          <cell r="B1486" t="str">
            <v>F1B014055</v>
          </cell>
          <cell r="C1486" t="str">
            <v>Lalu Arioki Setiadi</v>
          </cell>
        </row>
        <row r="1487">
          <cell r="B1487" t="str">
            <v>F1B014056</v>
          </cell>
          <cell r="C1487" t="str">
            <v>M Oni</v>
          </cell>
        </row>
        <row r="1488">
          <cell r="B1488" t="str">
            <v>F1B014057</v>
          </cell>
          <cell r="C1488" t="str">
            <v>M Uwais Alfarabi</v>
          </cell>
        </row>
        <row r="1489">
          <cell r="B1489" t="str">
            <v>F1B014058</v>
          </cell>
          <cell r="C1489" t="str">
            <v>Martadho Dhia Ikhtiarin</v>
          </cell>
        </row>
        <row r="1490">
          <cell r="B1490" t="str">
            <v>F1B014059</v>
          </cell>
          <cell r="C1490" t="str">
            <v>Muhamad Baehagi</v>
          </cell>
        </row>
        <row r="1491">
          <cell r="B1491" t="str">
            <v>F1B014060</v>
          </cell>
          <cell r="C1491" t="str">
            <v>Muhammad Aulia`Ul Insan</v>
          </cell>
        </row>
        <row r="1492">
          <cell r="B1492" t="str">
            <v>F1B014061</v>
          </cell>
          <cell r="C1492" t="str">
            <v>Muhammad Darmawan</v>
          </cell>
        </row>
        <row r="1493">
          <cell r="B1493" t="str">
            <v>F1B014062</v>
          </cell>
          <cell r="C1493" t="str">
            <v>Muhammad Dzaky Al Munir Asri</v>
          </cell>
        </row>
        <row r="1494">
          <cell r="B1494" t="str">
            <v>F1B014063</v>
          </cell>
          <cell r="C1494" t="str">
            <v>Muhammad Fahrurrozi</v>
          </cell>
        </row>
        <row r="1495">
          <cell r="B1495" t="str">
            <v>F1B014064</v>
          </cell>
          <cell r="C1495" t="str">
            <v>Muhammad Izzul Amri Akbar</v>
          </cell>
        </row>
        <row r="1496">
          <cell r="B1496" t="str">
            <v>F1B014065</v>
          </cell>
          <cell r="C1496" t="str">
            <v>Muhammad Sya'Roni Mujahidin</v>
          </cell>
        </row>
        <row r="1497">
          <cell r="B1497" t="str">
            <v>F1B014066</v>
          </cell>
          <cell r="C1497" t="str">
            <v>Muhammad Syamsu Iqbal</v>
          </cell>
        </row>
        <row r="1498">
          <cell r="B1498" t="str">
            <v>F1B014067</v>
          </cell>
          <cell r="C1498" t="str">
            <v>Muhammad Tahrim</v>
          </cell>
        </row>
        <row r="1499">
          <cell r="B1499" t="str">
            <v>F1B014068</v>
          </cell>
          <cell r="C1499" t="str">
            <v>Muhammad Ulul Azmi</v>
          </cell>
        </row>
        <row r="1500">
          <cell r="B1500" t="str">
            <v>F1B014069</v>
          </cell>
          <cell r="C1500" t="str">
            <v>Muhammad Yusrin</v>
          </cell>
        </row>
        <row r="1501">
          <cell r="B1501" t="str">
            <v>F1B014070</v>
          </cell>
          <cell r="C1501" t="str">
            <v>Muhammad.Tamrin</v>
          </cell>
        </row>
        <row r="1502">
          <cell r="B1502" t="str">
            <v>F1B014071</v>
          </cell>
          <cell r="C1502" t="str">
            <v>Muliadi</v>
          </cell>
        </row>
        <row r="1503">
          <cell r="B1503" t="str">
            <v>F1B014072</v>
          </cell>
          <cell r="C1503" t="str">
            <v>Murowe Hakiki</v>
          </cell>
        </row>
        <row r="1504">
          <cell r="B1504" t="str">
            <v>F1B014073</v>
          </cell>
          <cell r="C1504" t="str">
            <v>Najman Babgi</v>
          </cell>
        </row>
        <row r="1505">
          <cell r="B1505" t="str">
            <v>F1B014074</v>
          </cell>
          <cell r="C1505" t="str">
            <v>Najmi Babgi</v>
          </cell>
        </row>
        <row r="1506">
          <cell r="B1506" t="str">
            <v>F1B014075</v>
          </cell>
          <cell r="C1506" t="str">
            <v>Nanang Rahmat S</v>
          </cell>
        </row>
        <row r="1507">
          <cell r="B1507" t="str">
            <v>F1B014076</v>
          </cell>
          <cell r="C1507" t="str">
            <v>Nanda Mardiensyah</v>
          </cell>
        </row>
        <row r="1508">
          <cell r="B1508" t="str">
            <v>F1B014077</v>
          </cell>
          <cell r="C1508" t="str">
            <v>Novia Nitta Rizkia R</v>
          </cell>
        </row>
        <row r="1509">
          <cell r="B1509" t="str">
            <v>F1B014078</v>
          </cell>
          <cell r="C1509" t="str">
            <v>Nur Suharni</v>
          </cell>
        </row>
        <row r="1510">
          <cell r="B1510" t="str">
            <v>F1B014079</v>
          </cell>
          <cell r="C1510" t="str">
            <v>Raden Fadlan Efendi</v>
          </cell>
        </row>
        <row r="1511">
          <cell r="B1511" t="str">
            <v>F1B014080</v>
          </cell>
          <cell r="C1511" t="str">
            <v>Raden Wanun Santun</v>
          </cell>
        </row>
        <row r="1512">
          <cell r="B1512" t="str">
            <v>F1B014081</v>
          </cell>
          <cell r="C1512" t="str">
            <v>Rais Wandi</v>
          </cell>
        </row>
        <row r="1513">
          <cell r="B1513" t="str">
            <v>F1B014082</v>
          </cell>
          <cell r="C1513" t="str">
            <v>Rendra Din Wanto</v>
          </cell>
        </row>
        <row r="1514">
          <cell r="B1514" t="str">
            <v>F1B014083</v>
          </cell>
          <cell r="C1514" t="str">
            <v>Rijalul Amri</v>
          </cell>
        </row>
        <row r="1515">
          <cell r="B1515" t="str">
            <v>F1B014084</v>
          </cell>
          <cell r="C1515" t="str">
            <v>Riyan Rizkiyawan</v>
          </cell>
        </row>
        <row r="1516">
          <cell r="B1516" t="str">
            <v>F1B014085</v>
          </cell>
          <cell r="C1516" t="str">
            <v>Rizal Ermiazis K</v>
          </cell>
        </row>
        <row r="1517">
          <cell r="B1517" t="str">
            <v>F1B014086</v>
          </cell>
          <cell r="C1517" t="str">
            <v>Rizky Hadriyan</v>
          </cell>
        </row>
        <row r="1518">
          <cell r="B1518" t="str">
            <v>F1B014087</v>
          </cell>
          <cell r="C1518" t="str">
            <v>Rozi Hidayatulloh</v>
          </cell>
        </row>
        <row r="1519">
          <cell r="B1519" t="str">
            <v>F1B014088</v>
          </cell>
          <cell r="C1519" t="str">
            <v>Rozi Pahlefi Edi Pradana</v>
          </cell>
        </row>
        <row r="1520">
          <cell r="B1520" t="str">
            <v>F1B014089</v>
          </cell>
          <cell r="C1520" t="str">
            <v>Ruslan Efendi</v>
          </cell>
        </row>
        <row r="1521">
          <cell r="B1521" t="str">
            <v>F1B014090</v>
          </cell>
          <cell r="C1521" t="str">
            <v>Sahlan</v>
          </cell>
        </row>
        <row r="1522">
          <cell r="B1522" t="str">
            <v>F1B014091</v>
          </cell>
          <cell r="C1522" t="str">
            <v>Sahrul</v>
          </cell>
        </row>
        <row r="1523">
          <cell r="B1523" t="str">
            <v>F1B014092</v>
          </cell>
          <cell r="C1523" t="str">
            <v>Shofian Tsauri</v>
          </cell>
        </row>
        <row r="1524">
          <cell r="B1524" t="str">
            <v>F1B014093</v>
          </cell>
          <cell r="C1524" t="str">
            <v>Shova Salsabila</v>
          </cell>
        </row>
        <row r="1525">
          <cell r="B1525" t="str">
            <v>F1B014094</v>
          </cell>
          <cell r="C1525" t="str">
            <v>Siti Nirham Nurul Aini</v>
          </cell>
        </row>
        <row r="1526">
          <cell r="B1526" t="str">
            <v>F1B014095</v>
          </cell>
          <cell r="C1526" t="str">
            <v>Sudirman Alfian</v>
          </cell>
        </row>
        <row r="1527">
          <cell r="B1527" t="str">
            <v>F1B014096</v>
          </cell>
          <cell r="C1527" t="str">
            <v>Suhaili</v>
          </cell>
        </row>
        <row r="1528">
          <cell r="B1528" t="str">
            <v>F1B014097</v>
          </cell>
          <cell r="C1528" t="str">
            <v>Sumahar</v>
          </cell>
        </row>
        <row r="1529">
          <cell r="B1529" t="str">
            <v>F1B014098</v>
          </cell>
          <cell r="C1529" t="str">
            <v>Surahmin</v>
          </cell>
        </row>
        <row r="1530">
          <cell r="B1530" t="str">
            <v>F1B014099</v>
          </cell>
          <cell r="C1530" t="str">
            <v>Syarif Hidayaturrahman</v>
          </cell>
        </row>
        <row r="1531">
          <cell r="B1531" t="str">
            <v>F1B014100</v>
          </cell>
          <cell r="C1531" t="str">
            <v>Tarmuzi</v>
          </cell>
        </row>
        <row r="1532">
          <cell r="B1532" t="str">
            <v>F1B014101</v>
          </cell>
          <cell r="C1532" t="str">
            <v>Tasmini Haryati</v>
          </cell>
        </row>
        <row r="1533">
          <cell r="B1533" t="str">
            <v>F1B014102</v>
          </cell>
          <cell r="C1533" t="str">
            <v>Titin Risti</v>
          </cell>
        </row>
        <row r="1534">
          <cell r="B1534" t="str">
            <v>F1B014103</v>
          </cell>
          <cell r="C1534" t="str">
            <v>Toufani Rizal Alfari</v>
          </cell>
        </row>
        <row r="1535">
          <cell r="B1535" t="str">
            <v>F1B014104</v>
          </cell>
          <cell r="C1535" t="str">
            <v>Vionna Wedhariny</v>
          </cell>
        </row>
        <row r="1536">
          <cell r="B1536" t="str">
            <v>F1B014105</v>
          </cell>
          <cell r="C1536" t="str">
            <v>Warman Apriandi Saputra</v>
          </cell>
        </row>
        <row r="1537">
          <cell r="B1537" t="str">
            <v>F1B014106</v>
          </cell>
          <cell r="C1537" t="str">
            <v>Yadin Akhmalagani</v>
          </cell>
        </row>
        <row r="1538">
          <cell r="B1538" t="str">
            <v>F1B014107</v>
          </cell>
          <cell r="C1538" t="str">
            <v>Yuansah Purnama Sidi</v>
          </cell>
        </row>
        <row r="1539">
          <cell r="B1539" t="str">
            <v>F1B014108</v>
          </cell>
          <cell r="C1539" t="str">
            <v>Zurlina Izmi</v>
          </cell>
        </row>
        <row r="1540">
          <cell r="B1540" t="str">
            <v>F1B114001</v>
          </cell>
          <cell r="C1540" t="str">
            <v>Adi Purna</v>
          </cell>
        </row>
        <row r="1541">
          <cell r="B1541" t="str">
            <v>F1B114002</v>
          </cell>
          <cell r="C1541" t="str">
            <v>Aditya Ramadhan</v>
          </cell>
        </row>
        <row r="1542">
          <cell r="B1542" t="str">
            <v>F1B114003</v>
          </cell>
          <cell r="C1542" t="str">
            <v>Agus Supandi</v>
          </cell>
        </row>
        <row r="1543">
          <cell r="B1543" t="str">
            <v>F1B114004</v>
          </cell>
          <cell r="C1543" t="str">
            <v>Akhmad Akhir Bulan</v>
          </cell>
        </row>
        <row r="1544">
          <cell r="B1544" t="str">
            <v>F1B114005</v>
          </cell>
          <cell r="C1544" t="str">
            <v>Aryas Dinata</v>
          </cell>
        </row>
        <row r="1545">
          <cell r="B1545" t="str">
            <v>F1B114006</v>
          </cell>
          <cell r="C1545" t="str">
            <v>Bayu Ramadhan</v>
          </cell>
        </row>
        <row r="1546">
          <cell r="B1546" t="str">
            <v>F1B114007</v>
          </cell>
          <cell r="C1546" t="str">
            <v>Bije Syiapriadi D</v>
          </cell>
        </row>
        <row r="1547">
          <cell r="B1547" t="str">
            <v>F1B114008</v>
          </cell>
          <cell r="C1547" t="str">
            <v>Brian Abby Ariestyo Wiryandito</v>
          </cell>
        </row>
        <row r="1548">
          <cell r="B1548" t="str">
            <v>F1B114009</v>
          </cell>
          <cell r="C1548" t="str">
            <v>Dana Selvia Hadiswara</v>
          </cell>
        </row>
        <row r="1549">
          <cell r="B1549" t="str">
            <v>F1B114010</v>
          </cell>
          <cell r="C1549" t="str">
            <v>Eka Marta Siomi</v>
          </cell>
        </row>
        <row r="1550">
          <cell r="B1550" t="str">
            <v>F1B114011</v>
          </cell>
          <cell r="C1550" t="str">
            <v>Erwin Lingga Saputra</v>
          </cell>
        </row>
        <row r="1551">
          <cell r="B1551" t="str">
            <v>F1B114012</v>
          </cell>
          <cell r="C1551" t="str">
            <v>Fathul Aziz</v>
          </cell>
        </row>
        <row r="1552">
          <cell r="B1552" t="str">
            <v>F1B114013</v>
          </cell>
          <cell r="C1552" t="str">
            <v>Fathul Aziz Bin Zainuddin</v>
          </cell>
        </row>
        <row r="1553">
          <cell r="B1553" t="str">
            <v>F1B114014</v>
          </cell>
          <cell r="C1553" t="str">
            <v>Hamdun</v>
          </cell>
        </row>
        <row r="1554">
          <cell r="B1554" t="str">
            <v>F1B114015</v>
          </cell>
          <cell r="C1554" t="str">
            <v>Hasan Azhari</v>
          </cell>
        </row>
        <row r="1555">
          <cell r="B1555" t="str">
            <v>F1B114016</v>
          </cell>
          <cell r="C1555" t="str">
            <v>Herlan</v>
          </cell>
        </row>
        <row r="1556">
          <cell r="B1556" t="str">
            <v>F1B114017</v>
          </cell>
          <cell r="C1556" t="str">
            <v>Hidayatur Rahman</v>
          </cell>
        </row>
        <row r="1557">
          <cell r="B1557" t="str">
            <v>F1B114018</v>
          </cell>
          <cell r="C1557" t="str">
            <v>I Gusti Bagus Hendra Pradipta</v>
          </cell>
        </row>
        <row r="1558">
          <cell r="B1558" t="str">
            <v>F1B114019</v>
          </cell>
          <cell r="C1558" t="str">
            <v>Imam Muamar</v>
          </cell>
        </row>
        <row r="1559">
          <cell r="B1559" t="str">
            <v>F1B114020</v>
          </cell>
          <cell r="C1559" t="str">
            <v>Imran</v>
          </cell>
        </row>
        <row r="1560">
          <cell r="B1560" t="str">
            <v>F1B114021</v>
          </cell>
          <cell r="C1560" t="str">
            <v>Jauhari Maknun</v>
          </cell>
        </row>
        <row r="1561">
          <cell r="B1561" t="str">
            <v>F1B114022</v>
          </cell>
          <cell r="C1561" t="str">
            <v>Juwita Asri</v>
          </cell>
        </row>
        <row r="1562">
          <cell r="B1562" t="str">
            <v>F1B114023</v>
          </cell>
          <cell r="C1562" t="str">
            <v>M Zoni Rahman</v>
          </cell>
        </row>
        <row r="1563">
          <cell r="B1563" t="str">
            <v>F1B114024</v>
          </cell>
          <cell r="C1563" t="str">
            <v>M. Risqy</v>
          </cell>
        </row>
        <row r="1564">
          <cell r="B1564" t="str">
            <v>F1B114025</v>
          </cell>
          <cell r="C1564" t="str">
            <v>Muammar Ghirahandi Hamaris</v>
          </cell>
        </row>
        <row r="1565">
          <cell r="B1565" t="str">
            <v>F1B114026</v>
          </cell>
          <cell r="C1565" t="str">
            <v>Muhammad Fahrurrijal</v>
          </cell>
        </row>
        <row r="1566">
          <cell r="B1566" t="str">
            <v>F1B114027</v>
          </cell>
          <cell r="C1566" t="str">
            <v>Muhammad Febrian Ramadan</v>
          </cell>
        </row>
        <row r="1567">
          <cell r="B1567" t="str">
            <v>F1B114028</v>
          </cell>
          <cell r="C1567" t="str">
            <v>Muhammad Hajrul Muzaqi</v>
          </cell>
        </row>
        <row r="1568">
          <cell r="B1568" t="str">
            <v>F1B114029</v>
          </cell>
          <cell r="C1568" t="str">
            <v>Muhammad Yusuf Kordowi</v>
          </cell>
        </row>
        <row r="1569">
          <cell r="B1569" t="str">
            <v>F1B114030</v>
          </cell>
          <cell r="C1569" t="str">
            <v>Putra Rahmat Ramadan</v>
          </cell>
        </row>
        <row r="1570">
          <cell r="B1570" t="str">
            <v>F1B114031</v>
          </cell>
          <cell r="C1570" t="str">
            <v>Saputra Ramdani</v>
          </cell>
        </row>
        <row r="1571">
          <cell r="B1571" t="str">
            <v>F1B114032</v>
          </cell>
          <cell r="C1571" t="str">
            <v>Sarif Hidayatullah</v>
          </cell>
        </row>
        <row r="1572">
          <cell r="B1572" t="str">
            <v>F1B114033</v>
          </cell>
          <cell r="C1572" t="str">
            <v>Septiana Hardianti</v>
          </cell>
        </row>
        <row r="1573">
          <cell r="B1573" t="str">
            <v>F1B114034</v>
          </cell>
          <cell r="C1573" t="str">
            <v>Syukriawan</v>
          </cell>
        </row>
        <row r="1574">
          <cell r="B1574" t="str">
            <v>F1B114035</v>
          </cell>
          <cell r="C1574" t="str">
            <v>Yosef I Gede Marthana</v>
          </cell>
        </row>
        <row r="1575">
          <cell r="B1575" t="str">
            <v>F1B015001</v>
          </cell>
          <cell r="C1575" t="str">
            <v>Abdul Latif Azhari</v>
          </cell>
        </row>
        <row r="1576">
          <cell r="B1576" t="str">
            <v>F1B015002</v>
          </cell>
          <cell r="C1576" t="str">
            <v>Ahmad Khadimullah</v>
          </cell>
        </row>
        <row r="1577">
          <cell r="B1577" t="str">
            <v>F1B015003</v>
          </cell>
          <cell r="C1577" t="str">
            <v>Ahmad Qodri</v>
          </cell>
        </row>
        <row r="1578">
          <cell r="B1578" t="str">
            <v>F1B015004</v>
          </cell>
          <cell r="C1578" t="str">
            <v>Alusia Fatmamalini</v>
          </cell>
        </row>
        <row r="1579">
          <cell r="B1579" t="str">
            <v>F1B015005</v>
          </cell>
          <cell r="C1579" t="str">
            <v>Ananda Ghufran</v>
          </cell>
        </row>
        <row r="1580">
          <cell r="B1580" t="str">
            <v>F1B015006</v>
          </cell>
          <cell r="C1580" t="str">
            <v>Ananta Parameswara</v>
          </cell>
        </row>
        <row r="1581">
          <cell r="B1581" t="str">
            <v>F1B015007</v>
          </cell>
          <cell r="C1581" t="str">
            <v>Anas Segaf Mulachela</v>
          </cell>
        </row>
        <row r="1582">
          <cell r="B1582" t="str">
            <v>F1B015008</v>
          </cell>
          <cell r="C1582" t="str">
            <v>Andi Akbar Hidayat</v>
          </cell>
        </row>
        <row r="1583">
          <cell r="B1583" t="str">
            <v>F1B015009</v>
          </cell>
          <cell r="C1583" t="str">
            <v>Andi Ardhian</v>
          </cell>
        </row>
        <row r="1584">
          <cell r="B1584" t="str">
            <v>F1B015010</v>
          </cell>
          <cell r="C1584" t="str">
            <v>Ari Mulyo Prakoso</v>
          </cell>
        </row>
        <row r="1585">
          <cell r="B1585" t="str">
            <v>F1B015011</v>
          </cell>
          <cell r="C1585" t="str">
            <v>Chandra Ahmad Gumilang</v>
          </cell>
        </row>
        <row r="1586">
          <cell r="B1586" t="str">
            <v>F1B015012</v>
          </cell>
          <cell r="C1586" t="str">
            <v>Dwi Elok Anggraeni</v>
          </cell>
        </row>
        <row r="1587">
          <cell r="B1587" t="str">
            <v>F1B015013</v>
          </cell>
          <cell r="C1587" t="str">
            <v>Eva Estia Ningsih</v>
          </cell>
        </row>
        <row r="1588">
          <cell r="B1588" t="str">
            <v>F1B015014</v>
          </cell>
          <cell r="C1588" t="str">
            <v>Fahmi Yardi</v>
          </cell>
        </row>
        <row r="1589">
          <cell r="B1589" t="str">
            <v>F1B015015</v>
          </cell>
          <cell r="C1589" t="str">
            <v>Fakhrurrahman</v>
          </cell>
        </row>
        <row r="1590">
          <cell r="B1590" t="str">
            <v>F1B015016</v>
          </cell>
          <cell r="C1590" t="str">
            <v>Febry Dwi Fitrianto</v>
          </cell>
        </row>
        <row r="1591">
          <cell r="B1591" t="str">
            <v>F1B015017</v>
          </cell>
          <cell r="C1591" t="str">
            <v>Fezi Ofa Abdul Gani</v>
          </cell>
        </row>
        <row r="1592">
          <cell r="B1592" t="str">
            <v>F1B015018</v>
          </cell>
          <cell r="C1592" t="str">
            <v>Fitriani Julianti</v>
          </cell>
        </row>
        <row r="1593">
          <cell r="B1593" t="str">
            <v>F1B015019</v>
          </cell>
          <cell r="C1593" t="str">
            <v>Gopinda</v>
          </cell>
        </row>
        <row r="1594">
          <cell r="B1594" t="str">
            <v>F1B015020</v>
          </cell>
          <cell r="C1594" t="str">
            <v>Halbat Akmaral Aziad</v>
          </cell>
        </row>
        <row r="1595">
          <cell r="B1595" t="str">
            <v>F1B015021</v>
          </cell>
          <cell r="C1595" t="str">
            <v>Hari Surya Satma Bowo</v>
          </cell>
        </row>
        <row r="1596">
          <cell r="B1596" t="str">
            <v>F1B015022</v>
          </cell>
          <cell r="C1596" t="str">
            <v>Hengki Juniarta</v>
          </cell>
        </row>
        <row r="1597">
          <cell r="B1597" t="str">
            <v>F1B015023</v>
          </cell>
          <cell r="C1597" t="str">
            <v>Herofika Rosid</v>
          </cell>
        </row>
        <row r="1598">
          <cell r="B1598" t="str">
            <v>F1B015024</v>
          </cell>
          <cell r="C1598" t="str">
            <v>Heru Rizky Suwito</v>
          </cell>
        </row>
        <row r="1599">
          <cell r="B1599" t="str">
            <v>F1B015025</v>
          </cell>
          <cell r="C1599" t="str">
            <v>Hizbullah Saputra</v>
          </cell>
        </row>
        <row r="1600">
          <cell r="B1600" t="str">
            <v>F1B015026</v>
          </cell>
          <cell r="C1600" t="str">
            <v>I Komang Yudhi Satya Nugraha</v>
          </cell>
        </row>
        <row r="1601">
          <cell r="B1601" t="str">
            <v>F1B015027</v>
          </cell>
          <cell r="C1601" t="str">
            <v>I Made Bayu Krisna Putra</v>
          </cell>
        </row>
        <row r="1602">
          <cell r="B1602" t="str">
            <v>F1B015028</v>
          </cell>
          <cell r="C1602" t="str">
            <v>I Made Nugroho Wahyu Kristianto</v>
          </cell>
        </row>
        <row r="1603">
          <cell r="B1603" t="str">
            <v>F1B015029</v>
          </cell>
          <cell r="C1603" t="str">
            <v>I Made Sandi Budi Putra</v>
          </cell>
        </row>
        <row r="1604">
          <cell r="B1604" t="str">
            <v>F1B015030</v>
          </cell>
          <cell r="C1604" t="str">
            <v>I Nyoman Agus Budiyawan</v>
          </cell>
        </row>
        <row r="1605">
          <cell r="B1605" t="str">
            <v>F1B015031</v>
          </cell>
          <cell r="C1605" t="str">
            <v>I Putu Yogi Artha</v>
          </cell>
        </row>
        <row r="1606">
          <cell r="B1606" t="str">
            <v>F1B015032</v>
          </cell>
          <cell r="C1606" t="str">
            <v>Ibnu Zyad</v>
          </cell>
        </row>
        <row r="1607">
          <cell r="B1607" t="str">
            <v>F1B015033</v>
          </cell>
          <cell r="C1607" t="str">
            <v>Ifan Hariadi</v>
          </cell>
        </row>
        <row r="1608">
          <cell r="B1608" t="str">
            <v>F1B015034</v>
          </cell>
          <cell r="C1608" t="str">
            <v>Ika Suryani</v>
          </cell>
        </row>
        <row r="1609">
          <cell r="B1609" t="str">
            <v>F1B015035</v>
          </cell>
          <cell r="C1609" t="str">
            <v>Ikhlas Anugerah</v>
          </cell>
        </row>
        <row r="1610">
          <cell r="B1610" t="str">
            <v>F1B015036</v>
          </cell>
          <cell r="C1610" t="str">
            <v>Imam Syaukani</v>
          </cell>
        </row>
        <row r="1611">
          <cell r="B1611" t="str">
            <v>F1B015037</v>
          </cell>
          <cell r="C1611" t="str">
            <v>Isnawati</v>
          </cell>
        </row>
        <row r="1612">
          <cell r="B1612" t="str">
            <v>F1B015038</v>
          </cell>
          <cell r="C1612" t="str">
            <v>Jumarip</v>
          </cell>
        </row>
        <row r="1613">
          <cell r="B1613" t="str">
            <v>F1B015039</v>
          </cell>
          <cell r="C1613" t="str">
            <v>Juniyan Wisnu Rohadi</v>
          </cell>
        </row>
        <row r="1614">
          <cell r="B1614" t="str">
            <v>F1B015040</v>
          </cell>
          <cell r="C1614" t="str">
            <v>Kenya Damayanti Priyatna</v>
          </cell>
        </row>
        <row r="1615">
          <cell r="B1615" t="str">
            <v>F1B015041</v>
          </cell>
          <cell r="C1615" t="str">
            <v>Khaira Abda</v>
          </cell>
        </row>
        <row r="1616">
          <cell r="B1616" t="str">
            <v>F1B015042</v>
          </cell>
          <cell r="C1616" t="str">
            <v>Khairur Rozaq</v>
          </cell>
        </row>
        <row r="1617">
          <cell r="B1617" t="str">
            <v>F1B015043</v>
          </cell>
          <cell r="C1617" t="str">
            <v>Lalu Muhammad Paozan.</v>
          </cell>
        </row>
        <row r="1618">
          <cell r="B1618" t="str">
            <v>F1B015044</v>
          </cell>
          <cell r="C1618" t="str">
            <v>Lalu Rizal Saputra Junistiawan</v>
          </cell>
        </row>
        <row r="1619">
          <cell r="B1619" t="str">
            <v>F1B015045</v>
          </cell>
          <cell r="C1619" t="str">
            <v>Laskar Wathoni Prabowo</v>
          </cell>
        </row>
        <row r="1620">
          <cell r="B1620" t="str">
            <v>F1B015046</v>
          </cell>
          <cell r="C1620" t="str">
            <v>Lukman Parhan</v>
          </cell>
        </row>
        <row r="1621">
          <cell r="B1621" t="str">
            <v>F1B015047</v>
          </cell>
          <cell r="C1621" t="str">
            <v>M. Khaerul Anwar</v>
          </cell>
        </row>
        <row r="1622">
          <cell r="B1622" t="str">
            <v>F1B015048</v>
          </cell>
          <cell r="C1622" t="str">
            <v>M. Yusuf Yahya</v>
          </cell>
        </row>
        <row r="1623">
          <cell r="B1623" t="str">
            <v>F1B015049</v>
          </cell>
          <cell r="C1623" t="str">
            <v>M. Fauzan Alfargani</v>
          </cell>
        </row>
        <row r="1624">
          <cell r="B1624" t="str">
            <v>F1B015050</v>
          </cell>
          <cell r="C1624" t="str">
            <v>Mahiga Suhita Kusuma Wardhani</v>
          </cell>
        </row>
        <row r="1625">
          <cell r="B1625" t="str">
            <v>F1B015051</v>
          </cell>
          <cell r="C1625" t="str">
            <v>Meti Puspa Syabani</v>
          </cell>
        </row>
        <row r="1626">
          <cell r="B1626" t="str">
            <v>F1B015052</v>
          </cell>
          <cell r="C1626" t="str">
            <v>Moh. Iqbal Hakim</v>
          </cell>
        </row>
        <row r="1627">
          <cell r="B1627" t="str">
            <v>F1B015053</v>
          </cell>
          <cell r="C1627" t="str">
            <v>Mohamad Husnul Haris</v>
          </cell>
        </row>
        <row r="1628">
          <cell r="B1628" t="str">
            <v>F1B015054</v>
          </cell>
          <cell r="C1628" t="str">
            <v>Mohamad Suprayadi</v>
          </cell>
        </row>
        <row r="1629">
          <cell r="B1629" t="str">
            <v>F1B015055</v>
          </cell>
          <cell r="C1629" t="str">
            <v>Muh. Aghung Trisna Wiyadhi</v>
          </cell>
        </row>
        <row r="1630">
          <cell r="B1630" t="str">
            <v>F1B015056</v>
          </cell>
          <cell r="C1630" t="str">
            <v>Muhamad Hasbi Berlian</v>
          </cell>
        </row>
        <row r="1631">
          <cell r="B1631" t="str">
            <v>F1B015057</v>
          </cell>
          <cell r="C1631" t="str">
            <v>Muhamad Rama Adipitra</v>
          </cell>
        </row>
        <row r="1632">
          <cell r="B1632" t="str">
            <v>F1B015058</v>
          </cell>
          <cell r="C1632" t="str">
            <v>Muhammad Adam A. N.</v>
          </cell>
        </row>
        <row r="1633">
          <cell r="B1633" t="str">
            <v>F1B015059</v>
          </cell>
          <cell r="C1633" t="str">
            <v>Muhammad Afrizal Ghifari Rasyda</v>
          </cell>
        </row>
        <row r="1634">
          <cell r="B1634" t="str">
            <v>F1B015060</v>
          </cell>
          <cell r="C1634" t="str">
            <v>Muhammad Agam Maulana</v>
          </cell>
        </row>
        <row r="1635">
          <cell r="B1635" t="str">
            <v>F1B015061</v>
          </cell>
          <cell r="C1635" t="str">
            <v>Muhammad Alfiyan Chairi Hakim</v>
          </cell>
        </row>
        <row r="1636">
          <cell r="B1636" t="str">
            <v>F1B015062</v>
          </cell>
          <cell r="C1636" t="str">
            <v>Muhammad Amri Akbar</v>
          </cell>
        </row>
        <row r="1637">
          <cell r="B1637" t="str">
            <v>F1B015063</v>
          </cell>
          <cell r="C1637" t="str">
            <v>Muhammad Fajar Alghiffari</v>
          </cell>
        </row>
        <row r="1638">
          <cell r="B1638" t="str">
            <v>F1B015064</v>
          </cell>
          <cell r="C1638" t="str">
            <v>Muhammad Fajri</v>
          </cell>
        </row>
        <row r="1639">
          <cell r="B1639" t="str">
            <v>F1B015065</v>
          </cell>
          <cell r="C1639" t="str">
            <v>Muhammad Juaeni</v>
          </cell>
        </row>
        <row r="1640">
          <cell r="B1640" t="str">
            <v>F1B015066</v>
          </cell>
          <cell r="C1640" t="str">
            <v>Muhammad Setiawan</v>
          </cell>
        </row>
        <row r="1641">
          <cell r="B1641" t="str">
            <v>F1B015067</v>
          </cell>
          <cell r="C1641" t="str">
            <v>Muhammad Suyudi Wahyu Sinangga</v>
          </cell>
        </row>
        <row r="1642">
          <cell r="B1642" t="str">
            <v>F1B015068</v>
          </cell>
          <cell r="C1642" t="str">
            <v>Muhtadin Akbar</v>
          </cell>
        </row>
        <row r="1643">
          <cell r="B1643" t="str">
            <v>F1B015069</v>
          </cell>
          <cell r="C1643" t="str">
            <v>Ni Made Anggraeni</v>
          </cell>
        </row>
        <row r="1644">
          <cell r="B1644" t="str">
            <v>F1B015070</v>
          </cell>
          <cell r="C1644" t="str">
            <v>Nila Yustina Triani</v>
          </cell>
        </row>
        <row r="1645">
          <cell r="B1645" t="str">
            <v>F1B015071</v>
          </cell>
          <cell r="C1645" t="str">
            <v>Nora Intan Huswari</v>
          </cell>
        </row>
        <row r="1646">
          <cell r="B1646" t="str">
            <v>F1B015072</v>
          </cell>
          <cell r="C1646" t="str">
            <v>Noviana</v>
          </cell>
        </row>
        <row r="1647">
          <cell r="B1647" t="str">
            <v>F1B015073</v>
          </cell>
          <cell r="C1647" t="str">
            <v>Pikri Hidayat</v>
          </cell>
        </row>
        <row r="1648">
          <cell r="B1648" t="str">
            <v>F1B015074</v>
          </cell>
          <cell r="C1648" t="str">
            <v>Pramono</v>
          </cell>
        </row>
        <row r="1649">
          <cell r="B1649" t="str">
            <v>F1B015075</v>
          </cell>
          <cell r="C1649" t="str">
            <v>Prasetyo</v>
          </cell>
        </row>
        <row r="1650">
          <cell r="B1650" t="str">
            <v>F1B015076</v>
          </cell>
          <cell r="C1650" t="str">
            <v>Rahmad Zainul Hidayat</v>
          </cell>
        </row>
        <row r="1651">
          <cell r="B1651" t="str">
            <v>F1B015077</v>
          </cell>
          <cell r="C1651" t="str">
            <v>Rahman Hidayat</v>
          </cell>
        </row>
        <row r="1652">
          <cell r="B1652" t="str">
            <v>F1B015078</v>
          </cell>
          <cell r="C1652" t="str">
            <v>Rahmat Ramadhan</v>
          </cell>
        </row>
        <row r="1653">
          <cell r="B1653" t="str">
            <v>F1B015079</v>
          </cell>
          <cell r="C1653" t="str">
            <v>Ramadan Wibi Surya Aji</v>
          </cell>
        </row>
        <row r="1654">
          <cell r="B1654" t="str">
            <v>F1B015080</v>
          </cell>
          <cell r="C1654" t="str">
            <v>Ramdayanti</v>
          </cell>
        </row>
        <row r="1655">
          <cell r="B1655" t="str">
            <v>F1B015081</v>
          </cell>
          <cell r="C1655" t="str">
            <v>Reta Arsita</v>
          </cell>
        </row>
        <row r="1656">
          <cell r="B1656" t="str">
            <v>F1B015082</v>
          </cell>
          <cell r="C1656" t="str">
            <v>Rijalul Hidayat</v>
          </cell>
        </row>
        <row r="1657">
          <cell r="B1657" t="str">
            <v>F1B015083</v>
          </cell>
          <cell r="C1657" t="str">
            <v>Rizqi Dwi Cahyo Utomo</v>
          </cell>
        </row>
        <row r="1658">
          <cell r="B1658" t="str">
            <v>F1B015084</v>
          </cell>
          <cell r="C1658" t="str">
            <v>Satrya Bhayangkara Poetra</v>
          </cell>
        </row>
        <row r="1659">
          <cell r="B1659" t="str">
            <v>F1B015085</v>
          </cell>
          <cell r="C1659" t="str">
            <v>Sri Kurniawati</v>
          </cell>
        </row>
        <row r="1660">
          <cell r="B1660" t="str">
            <v>F1B015086</v>
          </cell>
          <cell r="C1660" t="str">
            <v>Surya Darma</v>
          </cell>
        </row>
        <row r="1661">
          <cell r="B1661" t="str">
            <v>F1B015087</v>
          </cell>
          <cell r="C1661" t="str">
            <v>Taufik</v>
          </cell>
        </row>
        <row r="1662">
          <cell r="B1662" t="str">
            <v>F1B015088</v>
          </cell>
          <cell r="C1662" t="str">
            <v>Varra Silvia Adinda</v>
          </cell>
        </row>
        <row r="1663">
          <cell r="B1663" t="str">
            <v>F1B015089</v>
          </cell>
          <cell r="C1663" t="str">
            <v>Wahyuni Rahimatullah</v>
          </cell>
        </row>
        <row r="1664">
          <cell r="B1664" t="str">
            <v>F1B015090</v>
          </cell>
          <cell r="C1664" t="str">
            <v>Yani Sasumbar</v>
          </cell>
        </row>
        <row r="1665">
          <cell r="B1665" t="str">
            <v>F1B015091</v>
          </cell>
          <cell r="C1665" t="str">
            <v>Yanuar Rizki Wulang G</v>
          </cell>
        </row>
        <row r="1666">
          <cell r="B1666" t="str">
            <v>F1B015092</v>
          </cell>
          <cell r="C1666" t="str">
            <v>Zul Afrianto</v>
          </cell>
        </row>
        <row r="1667">
          <cell r="B1667" t="str">
            <v>F1B115001</v>
          </cell>
          <cell r="C1667" t="str">
            <v>Ade Media Taruna</v>
          </cell>
        </row>
        <row r="1668">
          <cell r="B1668" t="str">
            <v>F1B115002</v>
          </cell>
          <cell r="C1668" t="str">
            <v>Agus Supriadi</v>
          </cell>
        </row>
        <row r="1669">
          <cell r="B1669" t="str">
            <v>F1B115003</v>
          </cell>
          <cell r="C1669" t="str">
            <v>Aji Bayu Samudra Alim</v>
          </cell>
        </row>
        <row r="1670">
          <cell r="B1670" t="str">
            <v>F1B115004</v>
          </cell>
          <cell r="C1670" t="str">
            <v>Andzar Qinthara</v>
          </cell>
        </row>
        <row r="1671">
          <cell r="B1671" t="str">
            <v>F1B115005</v>
          </cell>
          <cell r="C1671" t="str">
            <v>Anwar Sapi'I</v>
          </cell>
        </row>
        <row r="1672">
          <cell r="B1672" t="str">
            <v>F1B115006</v>
          </cell>
          <cell r="C1672" t="str">
            <v>Bagas Akbar Aznurinto</v>
          </cell>
        </row>
        <row r="1673">
          <cell r="B1673" t="str">
            <v>F1B115007</v>
          </cell>
          <cell r="C1673" t="str">
            <v>Baihaki</v>
          </cell>
        </row>
        <row r="1674">
          <cell r="B1674" t="str">
            <v>F1B115008</v>
          </cell>
          <cell r="C1674" t="str">
            <v>Esi Birahmatihi</v>
          </cell>
        </row>
        <row r="1675">
          <cell r="B1675" t="str">
            <v>F1B115009</v>
          </cell>
          <cell r="C1675" t="str">
            <v>Fadilah Kurniati</v>
          </cell>
        </row>
        <row r="1676">
          <cell r="B1676" t="str">
            <v>F1B115010</v>
          </cell>
          <cell r="C1676" t="str">
            <v>Fahri Kusumahardi</v>
          </cell>
        </row>
        <row r="1677">
          <cell r="B1677" t="str">
            <v>F1B115011</v>
          </cell>
          <cell r="C1677" t="str">
            <v>Fikran Wahyudi</v>
          </cell>
        </row>
        <row r="1678">
          <cell r="B1678" t="str">
            <v>F1B115012</v>
          </cell>
          <cell r="C1678" t="str">
            <v>Harza Wisnu Saputra</v>
          </cell>
        </row>
        <row r="1679">
          <cell r="B1679" t="str">
            <v>F1B115013</v>
          </cell>
          <cell r="C1679" t="str">
            <v>Heru Wilukman Hakim</v>
          </cell>
        </row>
        <row r="1680">
          <cell r="B1680" t="str">
            <v>F1B115014</v>
          </cell>
          <cell r="C1680" t="str">
            <v>Ilhamuddin</v>
          </cell>
        </row>
        <row r="1681">
          <cell r="B1681" t="str">
            <v>F1B115015</v>
          </cell>
          <cell r="C1681" t="str">
            <v>Ilman Hidayat</v>
          </cell>
        </row>
        <row r="1682">
          <cell r="B1682" t="str">
            <v>F1B115016</v>
          </cell>
          <cell r="C1682" t="str">
            <v>Imam Syuhada</v>
          </cell>
        </row>
        <row r="1683">
          <cell r="B1683" t="str">
            <v>F1B115017</v>
          </cell>
          <cell r="C1683" t="str">
            <v>Izma Jayadi</v>
          </cell>
        </row>
        <row r="1684">
          <cell r="B1684" t="str">
            <v>F1B115018</v>
          </cell>
          <cell r="C1684" t="str">
            <v>Januarman Maulana Putra</v>
          </cell>
        </row>
        <row r="1685">
          <cell r="B1685" t="str">
            <v>F1B115019</v>
          </cell>
          <cell r="C1685" t="str">
            <v>Jumriati</v>
          </cell>
        </row>
        <row r="1686">
          <cell r="B1686" t="str">
            <v>F1B115020</v>
          </cell>
          <cell r="C1686" t="str">
            <v>Khairil Sudarmanto</v>
          </cell>
        </row>
        <row r="1687">
          <cell r="B1687" t="str">
            <v>F1B115021</v>
          </cell>
          <cell r="C1687" t="str">
            <v>Lalu Triawanri Novianung</v>
          </cell>
        </row>
        <row r="1688">
          <cell r="B1688" t="str">
            <v>F1B115022</v>
          </cell>
          <cell r="C1688" t="str">
            <v>Lazarina Mariana</v>
          </cell>
        </row>
        <row r="1689">
          <cell r="B1689" t="str">
            <v>F1B115023</v>
          </cell>
          <cell r="C1689" t="str">
            <v>M. Habibillah</v>
          </cell>
        </row>
        <row r="1690">
          <cell r="B1690" t="str">
            <v>F1B115024</v>
          </cell>
          <cell r="C1690" t="str">
            <v>M. Zahdan B.K</v>
          </cell>
        </row>
        <row r="1691">
          <cell r="B1691" t="str">
            <v>F1B115025</v>
          </cell>
          <cell r="C1691" t="str">
            <v>Merry Michellina</v>
          </cell>
        </row>
        <row r="1692">
          <cell r="B1692" t="str">
            <v>F1B115026</v>
          </cell>
          <cell r="C1692" t="str">
            <v>Muchammad Bagir</v>
          </cell>
        </row>
        <row r="1693">
          <cell r="B1693" t="str">
            <v>F1B115027</v>
          </cell>
          <cell r="C1693" t="str">
            <v>Muhamad Nudisantana Riswandi</v>
          </cell>
        </row>
        <row r="1694">
          <cell r="B1694" t="str">
            <v>F1B115028</v>
          </cell>
          <cell r="C1694" t="str">
            <v>Muhamad Rivan Riyandi</v>
          </cell>
        </row>
        <row r="1695">
          <cell r="B1695" t="str">
            <v>F1B115029</v>
          </cell>
          <cell r="C1695" t="str">
            <v>Muhamat Taufik</v>
          </cell>
        </row>
        <row r="1696">
          <cell r="B1696" t="str">
            <v>F1B115030</v>
          </cell>
          <cell r="C1696" t="str">
            <v>Muhammad Fiqril</v>
          </cell>
        </row>
        <row r="1697">
          <cell r="B1697" t="str">
            <v>F1B115031</v>
          </cell>
          <cell r="C1697" t="str">
            <v>Muhammad Riza Pratama S</v>
          </cell>
        </row>
        <row r="1698">
          <cell r="B1698" t="str">
            <v>F1B115032</v>
          </cell>
          <cell r="C1698" t="str">
            <v>Muhammad Rozziq Syaputra</v>
          </cell>
        </row>
        <row r="1699">
          <cell r="B1699" t="str">
            <v>F1B115033</v>
          </cell>
          <cell r="C1699" t="str">
            <v>Muhammad Zikryawan Fikri Wahid</v>
          </cell>
        </row>
        <row r="1700">
          <cell r="B1700" t="str">
            <v>F1B115034</v>
          </cell>
          <cell r="C1700" t="str">
            <v>Naufal Atsauri</v>
          </cell>
        </row>
        <row r="1701">
          <cell r="B1701" t="str">
            <v>F1B115035</v>
          </cell>
          <cell r="C1701" t="str">
            <v>Rika Kariyana</v>
          </cell>
        </row>
        <row r="1702">
          <cell r="B1702" t="str">
            <v>F1B115036</v>
          </cell>
          <cell r="C1702" t="str">
            <v>Rima Silviana</v>
          </cell>
        </row>
        <row r="1703">
          <cell r="B1703" t="str">
            <v>F1B115037</v>
          </cell>
          <cell r="C1703" t="str">
            <v>Robi Yusrilma Hadi</v>
          </cell>
        </row>
        <row r="1704">
          <cell r="B1704" t="str">
            <v>F1B115038</v>
          </cell>
          <cell r="C1704" t="str">
            <v>Salsabilla</v>
          </cell>
        </row>
        <row r="1705">
          <cell r="B1705" t="str">
            <v>F1B115039</v>
          </cell>
          <cell r="C1705" t="str">
            <v>Shadiqul Aminurrahman</v>
          </cell>
        </row>
        <row r="1706">
          <cell r="B1706" t="str">
            <v>F1B115040</v>
          </cell>
          <cell r="C1706" t="str">
            <v>Subhan Hadi</v>
          </cell>
        </row>
        <row r="1707">
          <cell r="B1707" t="str">
            <v>F1B115041</v>
          </cell>
          <cell r="C1707" t="str">
            <v>Sulhan Khaerudin</v>
          </cell>
        </row>
        <row r="1708">
          <cell r="B1708" t="str">
            <v>F1B115042</v>
          </cell>
          <cell r="C1708" t="str">
            <v>Tommy Agus Gunawan</v>
          </cell>
        </row>
        <row r="1709">
          <cell r="B1709" t="str">
            <v>F1B115043</v>
          </cell>
          <cell r="C1709" t="str">
            <v>Trisna Taruna</v>
          </cell>
        </row>
        <row r="1710">
          <cell r="B1710" t="str">
            <v>F1B115044</v>
          </cell>
          <cell r="C1710" t="str">
            <v>Wulan Yuniarti</v>
          </cell>
        </row>
        <row r="1711">
          <cell r="B1711" t="str">
            <v>F1B016001</v>
          </cell>
          <cell r="C1711" t="str">
            <v>Achmad Gildas Thauty</v>
          </cell>
        </row>
        <row r="1712">
          <cell r="B1712" t="str">
            <v>F1B016002</v>
          </cell>
          <cell r="C1712" t="str">
            <v>Ade Nusa Putra Dinata</v>
          </cell>
        </row>
        <row r="1713">
          <cell r="B1713" t="str">
            <v>F1B016003</v>
          </cell>
          <cell r="C1713" t="str">
            <v>Afi Sepiyandi</v>
          </cell>
        </row>
        <row r="1714">
          <cell r="B1714" t="str">
            <v>F1B016004</v>
          </cell>
          <cell r="C1714" t="str">
            <v>Ahmad Efendi</v>
          </cell>
        </row>
        <row r="1715">
          <cell r="B1715" t="str">
            <v>F1B016005</v>
          </cell>
          <cell r="C1715" t="str">
            <v>Ahmad Khairul Fareza</v>
          </cell>
        </row>
        <row r="1716">
          <cell r="B1716" t="str">
            <v>F1B016006</v>
          </cell>
          <cell r="C1716" t="str">
            <v>Ahmad Muntaha</v>
          </cell>
        </row>
        <row r="1717">
          <cell r="B1717" t="str">
            <v>F1B016007</v>
          </cell>
          <cell r="C1717" t="str">
            <v>Ahmad Syamsudin Hambali</v>
          </cell>
        </row>
        <row r="1718">
          <cell r="B1718" t="str">
            <v>F1B016008</v>
          </cell>
          <cell r="C1718" t="str">
            <v>Aizul Fikri Almugni</v>
          </cell>
        </row>
        <row r="1719">
          <cell r="B1719" t="str">
            <v>F1B016009</v>
          </cell>
          <cell r="C1719" t="str">
            <v>Alfan Suffa Pramana</v>
          </cell>
        </row>
        <row r="1720">
          <cell r="B1720" t="str">
            <v>F1B016010</v>
          </cell>
          <cell r="C1720" t="str">
            <v>Alfian Romli</v>
          </cell>
        </row>
        <row r="1721">
          <cell r="B1721" t="str">
            <v>F1B016011</v>
          </cell>
          <cell r="C1721" t="str">
            <v>Alif Adi Prasetya</v>
          </cell>
        </row>
        <row r="1722">
          <cell r="B1722" t="str">
            <v>F1B016012</v>
          </cell>
          <cell r="C1722" t="str">
            <v>Alparizi</v>
          </cell>
        </row>
        <row r="1723">
          <cell r="B1723" t="str">
            <v>F1B016013</v>
          </cell>
          <cell r="C1723" t="str">
            <v>Andre Fikriawan</v>
          </cell>
        </row>
        <row r="1724">
          <cell r="B1724" t="str">
            <v>F1B016014</v>
          </cell>
          <cell r="C1724" t="str">
            <v>Anindya Septy Cahyani</v>
          </cell>
        </row>
        <row r="1725">
          <cell r="B1725" t="str">
            <v>F1B016015</v>
          </cell>
          <cell r="C1725" t="str">
            <v>Ansari Indrawan Asikin</v>
          </cell>
        </row>
        <row r="1726">
          <cell r="B1726" t="str">
            <v>F1B016016</v>
          </cell>
          <cell r="C1726" t="str">
            <v>Ardiansyah</v>
          </cell>
        </row>
        <row r="1727">
          <cell r="B1727" t="str">
            <v>F1B016017</v>
          </cell>
          <cell r="C1727" t="str">
            <v>Ari Satriadi</v>
          </cell>
        </row>
        <row r="1728">
          <cell r="B1728" t="str">
            <v>F1B016018</v>
          </cell>
          <cell r="C1728" t="str">
            <v>Arif Hidayat</v>
          </cell>
        </row>
        <row r="1729">
          <cell r="B1729" t="str">
            <v>F1B016019</v>
          </cell>
          <cell r="C1729" t="str">
            <v>Azriansyah</v>
          </cell>
        </row>
        <row r="1730">
          <cell r="B1730" t="str">
            <v>F1B016020</v>
          </cell>
          <cell r="C1730" t="str">
            <v>Dimas Akbar Juliawan</v>
          </cell>
        </row>
        <row r="1731">
          <cell r="B1731" t="str">
            <v>F1B016021</v>
          </cell>
          <cell r="C1731" t="str">
            <v>Dira Pratiwi</v>
          </cell>
        </row>
        <row r="1732">
          <cell r="B1732" t="str">
            <v>F1B016022</v>
          </cell>
          <cell r="C1732" t="str">
            <v>Dodi Seftiawan</v>
          </cell>
        </row>
        <row r="1733">
          <cell r="B1733" t="str">
            <v>F1B016023</v>
          </cell>
          <cell r="C1733" t="str">
            <v>Dominik Dwi Satya</v>
          </cell>
        </row>
        <row r="1734">
          <cell r="B1734" t="str">
            <v>F1B016024</v>
          </cell>
          <cell r="C1734" t="str">
            <v>Dzulhaini Asmarini Rismayani</v>
          </cell>
        </row>
        <row r="1735">
          <cell r="B1735" t="str">
            <v>F1B016025</v>
          </cell>
          <cell r="C1735" t="str">
            <v>Eggie Yayang Dewangga Rilangi</v>
          </cell>
        </row>
        <row r="1736">
          <cell r="B1736" t="str">
            <v>F1B016026</v>
          </cell>
          <cell r="C1736" t="str">
            <v>Gilang Putra Abidin</v>
          </cell>
        </row>
        <row r="1737">
          <cell r="B1737" t="str">
            <v>F1B016027</v>
          </cell>
          <cell r="C1737" t="str">
            <v>Gugun Jofandi</v>
          </cell>
        </row>
        <row r="1738">
          <cell r="B1738" t="str">
            <v>F1B016028</v>
          </cell>
          <cell r="C1738" t="str">
            <v>Guruh La'La Gibran</v>
          </cell>
        </row>
        <row r="1739">
          <cell r="B1739" t="str">
            <v>F1B016029</v>
          </cell>
          <cell r="C1739" t="str">
            <v>Hasan Basri.</v>
          </cell>
        </row>
        <row r="1740">
          <cell r="B1740" t="str">
            <v>F1B016030</v>
          </cell>
          <cell r="C1740" t="str">
            <v>I Komang Gde Ram` Kumara</v>
          </cell>
        </row>
        <row r="1741">
          <cell r="B1741" t="str">
            <v>F1B016031</v>
          </cell>
          <cell r="C1741" t="str">
            <v>I Made Satya Semaya Yasa</v>
          </cell>
        </row>
        <row r="1742">
          <cell r="B1742" t="str">
            <v>F1B016032</v>
          </cell>
          <cell r="C1742" t="str">
            <v>I Wayan Yoga Antara</v>
          </cell>
        </row>
        <row r="1743">
          <cell r="B1743" t="str">
            <v>F1B016033</v>
          </cell>
          <cell r="C1743" t="str">
            <v>Ibzani Ilham Sahgianto</v>
          </cell>
        </row>
        <row r="1744">
          <cell r="B1744" t="str">
            <v>F1B016034</v>
          </cell>
          <cell r="C1744" t="str">
            <v>Iksanul Insan.</v>
          </cell>
        </row>
        <row r="1745">
          <cell r="B1745" t="str">
            <v>F1B016035</v>
          </cell>
          <cell r="C1745" t="str">
            <v>Ilham Bayuaji Pamungkas</v>
          </cell>
        </row>
        <row r="1746">
          <cell r="B1746" t="str">
            <v>F1B016036</v>
          </cell>
          <cell r="C1746" t="str">
            <v>Indra Budiman</v>
          </cell>
        </row>
        <row r="1747">
          <cell r="B1747" t="str">
            <v>F1B016037</v>
          </cell>
          <cell r="C1747" t="str">
            <v>Indra Sastra</v>
          </cell>
        </row>
        <row r="1748">
          <cell r="B1748" t="str">
            <v>F1B016038</v>
          </cell>
          <cell r="C1748" t="str">
            <v>Jhon Dhovy</v>
          </cell>
        </row>
        <row r="1749">
          <cell r="B1749" t="str">
            <v>F1B016039</v>
          </cell>
          <cell r="C1749" t="str">
            <v>Julian Wahidin.S</v>
          </cell>
        </row>
        <row r="1750">
          <cell r="B1750" t="str">
            <v>F1B016040</v>
          </cell>
          <cell r="C1750" t="str">
            <v>Ketut Agam Sarahita</v>
          </cell>
        </row>
        <row r="1751">
          <cell r="B1751" t="str">
            <v>F1B016041</v>
          </cell>
          <cell r="C1751" t="str">
            <v>Khilda Ayu Safitri</v>
          </cell>
        </row>
        <row r="1752">
          <cell r="B1752" t="str">
            <v>F1B016042</v>
          </cell>
          <cell r="C1752" t="str">
            <v>Krisna Adjie Dewantara</v>
          </cell>
        </row>
        <row r="1753">
          <cell r="B1753" t="str">
            <v>F1B016043</v>
          </cell>
          <cell r="C1753" t="str">
            <v>Lalu Ary Kurniawan Hardi</v>
          </cell>
        </row>
        <row r="1754">
          <cell r="B1754" t="str">
            <v>F1B016044</v>
          </cell>
          <cell r="C1754" t="str">
            <v>Lalu Dede Cahya Julia</v>
          </cell>
        </row>
        <row r="1755">
          <cell r="B1755" t="str">
            <v>F1B016045</v>
          </cell>
          <cell r="C1755" t="str">
            <v>Lalu Fiqihilmi</v>
          </cell>
        </row>
        <row r="1756">
          <cell r="B1756" t="str">
            <v>F1B016046</v>
          </cell>
          <cell r="C1756" t="str">
            <v>Lalu Gede Rifky Azhary</v>
          </cell>
        </row>
        <row r="1757">
          <cell r="B1757" t="str">
            <v>F1B016047</v>
          </cell>
          <cell r="C1757" t="str">
            <v>Lalu Hamdan Hasim Tomberi</v>
          </cell>
        </row>
        <row r="1758">
          <cell r="B1758" t="str">
            <v>F1B016048</v>
          </cell>
          <cell r="C1758" t="str">
            <v>Lalu Putranse Permana</v>
          </cell>
        </row>
        <row r="1759">
          <cell r="B1759" t="str">
            <v>F1B016049</v>
          </cell>
          <cell r="C1759" t="str">
            <v>Lalu Rizki Tampati</v>
          </cell>
        </row>
        <row r="1760">
          <cell r="B1760" t="str">
            <v>F1B016050</v>
          </cell>
          <cell r="C1760" t="str">
            <v>Lalu Septian Wahyu Adipratama</v>
          </cell>
        </row>
        <row r="1761">
          <cell r="B1761" t="str">
            <v>F1B016051</v>
          </cell>
          <cell r="C1761" t="str">
            <v>M. Andi Zikri</v>
          </cell>
        </row>
        <row r="1762">
          <cell r="B1762" t="str">
            <v>F1B016052</v>
          </cell>
          <cell r="C1762" t="str">
            <v>M. Imran Junaedi</v>
          </cell>
        </row>
        <row r="1763">
          <cell r="B1763" t="str">
            <v>F1B016053</v>
          </cell>
          <cell r="C1763" t="str">
            <v>M. Noviandi</v>
          </cell>
        </row>
        <row r="1764">
          <cell r="B1764" t="str">
            <v>F1B016054</v>
          </cell>
          <cell r="C1764" t="str">
            <v>M. Nur Arisa Putra</v>
          </cell>
        </row>
        <row r="1765">
          <cell r="B1765" t="str">
            <v>F1B016055</v>
          </cell>
          <cell r="C1765" t="str">
            <v>M. Rivaldi Harjian</v>
          </cell>
        </row>
        <row r="1766">
          <cell r="B1766" t="str">
            <v>F1B016056</v>
          </cell>
          <cell r="C1766" t="str">
            <v>M.Iip Wahyu Nurfallah</v>
          </cell>
        </row>
        <row r="1767">
          <cell r="B1767" t="str">
            <v>F1B016057</v>
          </cell>
          <cell r="C1767" t="str">
            <v>Masitha Maghfirah</v>
          </cell>
        </row>
        <row r="1768">
          <cell r="B1768" t="str">
            <v>F1B016058</v>
          </cell>
          <cell r="C1768" t="str">
            <v>Mgs Fandy Tjahya Dwinanta Maulani Thambrin</v>
          </cell>
        </row>
        <row r="1769">
          <cell r="B1769" t="str">
            <v>F1B016059</v>
          </cell>
          <cell r="C1769" t="str">
            <v>Mira Aulia</v>
          </cell>
        </row>
        <row r="1770">
          <cell r="B1770" t="str">
            <v>F1B016060</v>
          </cell>
          <cell r="C1770" t="str">
            <v>Moh. Nurul Ikhsan</v>
          </cell>
        </row>
        <row r="1771">
          <cell r="B1771" t="str">
            <v>F1B016061</v>
          </cell>
          <cell r="C1771" t="str">
            <v>Muh Fahrurrozi</v>
          </cell>
        </row>
        <row r="1772">
          <cell r="B1772" t="str">
            <v>F1B016062</v>
          </cell>
          <cell r="C1772" t="str">
            <v>Muhaini</v>
          </cell>
        </row>
        <row r="1773">
          <cell r="B1773" t="str">
            <v>F1B016063</v>
          </cell>
          <cell r="C1773" t="str">
            <v>Muhamad Anjas Cahyo Nugroho</v>
          </cell>
        </row>
        <row r="1774">
          <cell r="B1774" t="str">
            <v>F1B016064</v>
          </cell>
          <cell r="C1774" t="str">
            <v>Muhamad Syarif</v>
          </cell>
        </row>
        <row r="1775">
          <cell r="B1775" t="str">
            <v>F1B016065</v>
          </cell>
          <cell r="C1775" t="str">
            <v>Muhammad Aji Mubarak</v>
          </cell>
        </row>
        <row r="1776">
          <cell r="B1776" t="str">
            <v>F1B016066</v>
          </cell>
          <cell r="C1776" t="str">
            <v>Muhammad Ariyanda Zulyadiansyah</v>
          </cell>
        </row>
        <row r="1777">
          <cell r="B1777" t="str">
            <v>F1B016067</v>
          </cell>
          <cell r="C1777" t="str">
            <v>Muhammad Fauzi Mardani</v>
          </cell>
        </row>
        <row r="1778">
          <cell r="B1778" t="str">
            <v>F1B016068</v>
          </cell>
          <cell r="C1778" t="str">
            <v>Muhammad Irfan Hidayat</v>
          </cell>
        </row>
        <row r="1779">
          <cell r="B1779" t="str">
            <v>F1B016069</v>
          </cell>
          <cell r="C1779" t="str">
            <v>Muhammad Kurniawan</v>
          </cell>
        </row>
        <row r="1780">
          <cell r="B1780" t="str">
            <v>F1B016070</v>
          </cell>
          <cell r="C1780" t="str">
            <v>Muhammad Nur Taufiqurrahman</v>
          </cell>
        </row>
        <row r="1781">
          <cell r="B1781" t="str">
            <v>F1B016071</v>
          </cell>
          <cell r="C1781" t="str">
            <v>Muhammad Rizaldy Winata</v>
          </cell>
        </row>
        <row r="1782">
          <cell r="B1782" t="str">
            <v>F1B016072</v>
          </cell>
          <cell r="C1782" t="str">
            <v>Muhammad Zaenal Saori</v>
          </cell>
        </row>
        <row r="1783">
          <cell r="B1783" t="str">
            <v>F1B016073</v>
          </cell>
          <cell r="C1783" t="str">
            <v>Nugie Danialki</v>
          </cell>
        </row>
        <row r="1784">
          <cell r="B1784" t="str">
            <v>F1B016074</v>
          </cell>
          <cell r="C1784" t="str">
            <v>Nurfian Maulana</v>
          </cell>
        </row>
        <row r="1785">
          <cell r="B1785" t="str">
            <v>F1B016075</v>
          </cell>
          <cell r="C1785" t="str">
            <v>Pandit Phalalowi Paramartha</v>
          </cell>
        </row>
        <row r="1786">
          <cell r="B1786" t="str">
            <v>F1B016076</v>
          </cell>
          <cell r="C1786" t="str">
            <v>Putri Minawardani</v>
          </cell>
        </row>
        <row r="1787">
          <cell r="B1787" t="str">
            <v>F1B016077</v>
          </cell>
          <cell r="C1787" t="str">
            <v>Putu Ngurah Gilang Bagaskara</v>
          </cell>
        </row>
        <row r="1788">
          <cell r="B1788" t="str">
            <v>F1B016078</v>
          </cell>
          <cell r="C1788" t="str">
            <v>Radifan Akbar Thirafi Maulana</v>
          </cell>
        </row>
        <row r="1789">
          <cell r="B1789" t="str">
            <v>F1B016079</v>
          </cell>
          <cell r="C1789" t="str">
            <v>Raditya Bayu Pradipta</v>
          </cell>
        </row>
        <row r="1790">
          <cell r="B1790" t="str">
            <v>F1B016080</v>
          </cell>
          <cell r="C1790" t="str">
            <v>Rahmat Jaelani</v>
          </cell>
        </row>
        <row r="1791">
          <cell r="B1791" t="str">
            <v>F1B016081</v>
          </cell>
          <cell r="C1791" t="str">
            <v xml:space="preserve">Ramadhoni Putra Bimantara </v>
          </cell>
        </row>
        <row r="1792">
          <cell r="B1792" t="str">
            <v>F1B016082</v>
          </cell>
          <cell r="C1792" t="str">
            <v>Ratu Hadijah Sulastri</v>
          </cell>
        </row>
        <row r="1793">
          <cell r="B1793" t="str">
            <v>F1B016083</v>
          </cell>
          <cell r="C1793" t="str">
            <v>Ridho Tri Kurniasandi</v>
          </cell>
        </row>
        <row r="1794">
          <cell r="B1794" t="str">
            <v>F1B016084</v>
          </cell>
          <cell r="C1794" t="str">
            <v>Risky Ade Sanjaya</v>
          </cell>
        </row>
        <row r="1795">
          <cell r="B1795" t="str">
            <v>F1B016085</v>
          </cell>
          <cell r="C1795" t="str">
            <v>Rizky Yudiansyah</v>
          </cell>
        </row>
        <row r="1796">
          <cell r="B1796" t="str">
            <v>F1B016086</v>
          </cell>
          <cell r="C1796" t="str">
            <v>Robby Nata Wijaya</v>
          </cell>
        </row>
        <row r="1797">
          <cell r="B1797" t="str">
            <v>F1B016087</v>
          </cell>
          <cell r="C1797" t="str">
            <v>Safiraturrahmi</v>
          </cell>
        </row>
        <row r="1798">
          <cell r="B1798" t="str">
            <v>F1B016088</v>
          </cell>
          <cell r="C1798" t="str">
            <v>Sandy Yusril Ihzah</v>
          </cell>
        </row>
        <row r="1799">
          <cell r="B1799" t="str">
            <v>F1B016089</v>
          </cell>
          <cell r="C1799" t="str">
            <v>Sari Nurhidayati</v>
          </cell>
        </row>
        <row r="1800">
          <cell r="B1800" t="str">
            <v>F1B016090</v>
          </cell>
          <cell r="C1800" t="str">
            <v>Satria Karara</v>
          </cell>
        </row>
        <row r="1801">
          <cell r="B1801" t="str">
            <v>F1B016091</v>
          </cell>
          <cell r="C1801" t="str">
            <v>Seftian Haqiqi Adnan</v>
          </cell>
        </row>
        <row r="1802">
          <cell r="B1802" t="str">
            <v>F1B016092</v>
          </cell>
          <cell r="C1802" t="str">
            <v>Sonya Arnes Ratu Loly</v>
          </cell>
        </row>
        <row r="1803">
          <cell r="B1803" t="str">
            <v>F1B016093</v>
          </cell>
          <cell r="C1803" t="str">
            <v>Sulton Hadi</v>
          </cell>
        </row>
        <row r="1804">
          <cell r="B1804" t="str">
            <v>F1B016094</v>
          </cell>
          <cell r="C1804" t="str">
            <v>Suryadi</v>
          </cell>
        </row>
        <row r="1805">
          <cell r="B1805" t="str">
            <v>F1B016095</v>
          </cell>
          <cell r="C1805" t="str">
            <v>Syafiq Sazali</v>
          </cell>
        </row>
        <row r="1806">
          <cell r="B1806" t="str">
            <v>F1B016096</v>
          </cell>
          <cell r="C1806" t="str">
            <v>Verina Valentina</v>
          </cell>
        </row>
        <row r="1807">
          <cell r="B1807" t="str">
            <v>F1B016097</v>
          </cell>
          <cell r="C1807" t="str">
            <v>Winaldi Nurrahman</v>
          </cell>
        </row>
        <row r="1808">
          <cell r="B1808" t="str">
            <v>F1B016098</v>
          </cell>
          <cell r="C1808" t="str">
            <v>Yeni Minarti</v>
          </cell>
        </row>
        <row r="1809">
          <cell r="B1809" t="str">
            <v>F1B016099</v>
          </cell>
          <cell r="C1809" t="str">
            <v>Yogi Andrio Fitroh Hayadi</v>
          </cell>
        </row>
        <row r="1810">
          <cell r="B1810" t="str">
            <v>F1B016100</v>
          </cell>
          <cell r="C1810" t="str">
            <v>Yogi Khaerul Hidayat</v>
          </cell>
        </row>
        <row r="1811">
          <cell r="B1811" t="str">
            <v>F1B016101</v>
          </cell>
          <cell r="C1811" t="str">
            <v>Yudha Aryadi Zuhal</v>
          </cell>
        </row>
        <row r="1812">
          <cell r="B1812" t="str">
            <v>F1B016102</v>
          </cell>
          <cell r="C1812" t="str">
            <v>Yudhi Agus Syahroni</v>
          </cell>
        </row>
        <row r="1813">
          <cell r="B1813" t="str">
            <v>F1B016103</v>
          </cell>
          <cell r="C1813" t="str">
            <v>Yusron Rizki Ardiansyah</v>
          </cell>
        </row>
        <row r="1814">
          <cell r="B1814" t="str">
            <v>F1B116001</v>
          </cell>
          <cell r="C1814" t="str">
            <v>Ahmad Muhajir</v>
          </cell>
        </row>
        <row r="1815">
          <cell r="B1815" t="str">
            <v>F1B116002</v>
          </cell>
          <cell r="C1815" t="str">
            <v>Arya Apriansyah</v>
          </cell>
        </row>
        <row r="1816">
          <cell r="B1816" t="str">
            <v>F1B116003</v>
          </cell>
          <cell r="C1816" t="str">
            <v>Doni Pranata</v>
          </cell>
        </row>
        <row r="1817">
          <cell r="B1817" t="str">
            <v>F1B116004</v>
          </cell>
          <cell r="C1817" t="str">
            <v>Fahrur Rozi</v>
          </cell>
        </row>
        <row r="1818">
          <cell r="B1818" t="str">
            <v>F1B116005</v>
          </cell>
          <cell r="C1818" t="str">
            <v>Fendy Kurniawan</v>
          </cell>
        </row>
        <row r="1819">
          <cell r="B1819" t="str">
            <v>F1B116006</v>
          </cell>
          <cell r="C1819" t="str">
            <v>Haqrulloh</v>
          </cell>
        </row>
        <row r="1820">
          <cell r="B1820" t="str">
            <v>F1B116007</v>
          </cell>
          <cell r="C1820" t="str">
            <v>Haris Munandar</v>
          </cell>
        </row>
        <row r="1821">
          <cell r="B1821" t="str">
            <v>F1B116008</v>
          </cell>
          <cell r="C1821" t="str">
            <v>Harjo Sumitro</v>
          </cell>
        </row>
        <row r="1822">
          <cell r="B1822" t="str">
            <v>F1B116009</v>
          </cell>
          <cell r="C1822" t="str">
            <v>Hasan Basri</v>
          </cell>
        </row>
        <row r="1823">
          <cell r="B1823" t="str">
            <v>F1B116010</v>
          </cell>
          <cell r="C1823" t="str">
            <v>Ihsan Syaputro</v>
          </cell>
        </row>
        <row r="1824">
          <cell r="B1824" t="str">
            <v>F1B116011</v>
          </cell>
          <cell r="C1824" t="str">
            <v>Ilyas</v>
          </cell>
        </row>
        <row r="1825">
          <cell r="B1825" t="str">
            <v>F1B116012</v>
          </cell>
          <cell r="C1825" t="str">
            <v>Jemmy Febry Sumanda</v>
          </cell>
        </row>
        <row r="1826">
          <cell r="B1826" t="str">
            <v>F1B116013</v>
          </cell>
          <cell r="C1826" t="str">
            <v>L Mohamad Iskandar Zulkarnaen</v>
          </cell>
        </row>
        <row r="1827">
          <cell r="B1827" t="str">
            <v>F1B116014</v>
          </cell>
          <cell r="C1827" t="str">
            <v>Lalu Arif Tasibana</v>
          </cell>
        </row>
        <row r="1828">
          <cell r="B1828" t="str">
            <v>F1B116015</v>
          </cell>
          <cell r="C1828" t="str">
            <v>Lalu Mahsar Khairudi</v>
          </cell>
        </row>
        <row r="1829">
          <cell r="B1829" t="str">
            <v>F1B116016</v>
          </cell>
          <cell r="C1829" t="str">
            <v>Lalu Mohamad Faesal Rahman</v>
          </cell>
        </row>
        <row r="1830">
          <cell r="B1830" t="str">
            <v>F1B116017</v>
          </cell>
          <cell r="C1830" t="str">
            <v xml:space="preserve">Maulana Adi Prasetio </v>
          </cell>
        </row>
        <row r="1831">
          <cell r="B1831" t="str">
            <v>F1B116018</v>
          </cell>
          <cell r="C1831" t="str">
            <v>Muhammad Azmi</v>
          </cell>
        </row>
        <row r="1832">
          <cell r="B1832" t="str">
            <v>F1B116019</v>
          </cell>
          <cell r="C1832" t="str">
            <v>Muhammad Iqbal</v>
          </cell>
        </row>
        <row r="1833">
          <cell r="B1833" t="str">
            <v>F1B116020</v>
          </cell>
          <cell r="C1833" t="str">
            <v>Muhammad Zarrin Al Mansyury</v>
          </cell>
        </row>
        <row r="1834">
          <cell r="B1834" t="str">
            <v>F1B116021</v>
          </cell>
          <cell r="C1834" t="str">
            <v>Nelin Ayu Nirwana</v>
          </cell>
        </row>
        <row r="1835">
          <cell r="B1835" t="str">
            <v>F1B116022</v>
          </cell>
          <cell r="C1835" t="str">
            <v>Nova Hendri Kurniawan</v>
          </cell>
        </row>
        <row r="1836">
          <cell r="B1836" t="str">
            <v>F1B116023</v>
          </cell>
          <cell r="C1836" t="str">
            <v>Rahmad Hidayat</v>
          </cell>
        </row>
        <row r="1837">
          <cell r="B1837" t="str">
            <v>F1B116024</v>
          </cell>
          <cell r="C1837" t="str">
            <v>Rena Ramdinawati</v>
          </cell>
        </row>
        <row r="1838">
          <cell r="B1838" t="str">
            <v>F1B116025</v>
          </cell>
          <cell r="C1838" t="str">
            <v>Risman Alfian Luthfi</v>
          </cell>
        </row>
        <row r="1839">
          <cell r="B1839" t="str">
            <v>F1B116026</v>
          </cell>
          <cell r="C1839" t="str">
            <v>Rizal Rizki Illahi</v>
          </cell>
        </row>
        <row r="1840">
          <cell r="B1840" t="str">
            <v>F1B116027</v>
          </cell>
          <cell r="C1840" t="str">
            <v>Royhan Adeka Saputra</v>
          </cell>
        </row>
        <row r="1841">
          <cell r="B1841" t="str">
            <v>F1B116028</v>
          </cell>
          <cell r="C1841" t="str">
            <v>Sigit Purwanto</v>
          </cell>
        </row>
        <row r="1842">
          <cell r="B1842" t="str">
            <v>F1B116029</v>
          </cell>
          <cell r="C1842" t="str">
            <v>Taufik Zubaidillah</v>
          </cell>
        </row>
        <row r="1843">
          <cell r="B1843" t="str">
            <v>F1B116030</v>
          </cell>
          <cell r="C1843" t="str">
            <v>Yanuariadi</v>
          </cell>
        </row>
        <row r="1844">
          <cell r="B1844" t="str">
            <v>F1B116031</v>
          </cell>
          <cell r="C1844" t="str">
            <v>Yhudi Sutiyono</v>
          </cell>
        </row>
        <row r="1845">
          <cell r="B1845" t="str">
            <v>F1B116032</v>
          </cell>
          <cell r="C1845" t="str">
            <v>Yuma</v>
          </cell>
        </row>
        <row r="1846">
          <cell r="B1846" t="str">
            <v>F1B116033</v>
          </cell>
          <cell r="C1846" t="str">
            <v>Yusril Bagas Sevyanto</v>
          </cell>
        </row>
        <row r="1847">
          <cell r="B1847" t="str">
            <v>F1B116034</v>
          </cell>
          <cell r="C1847" t="str">
            <v>Yusron Alif Setiawan</v>
          </cell>
        </row>
        <row r="1848">
          <cell r="B1848" t="str">
            <v>F1B017001</v>
          </cell>
          <cell r="C1848" t="str">
            <v>ABDIL GANI</v>
          </cell>
        </row>
        <row r="1849">
          <cell r="B1849" t="str">
            <v>F1B017002</v>
          </cell>
          <cell r="C1849" t="str">
            <v>Abdul Karim</v>
          </cell>
        </row>
        <row r="1850">
          <cell r="B1850" t="str">
            <v>F1B017003</v>
          </cell>
          <cell r="C1850" t="str">
            <v>ABID ADIKA JUHARSA</v>
          </cell>
        </row>
        <row r="1851">
          <cell r="B1851" t="str">
            <v>F1B017004</v>
          </cell>
          <cell r="C1851" t="str">
            <v>ACHMAD TORIQ IVANDA</v>
          </cell>
        </row>
        <row r="1852">
          <cell r="B1852" t="str">
            <v>F1B017005</v>
          </cell>
          <cell r="C1852" t="str">
            <v>ADI DARMA MURDALI</v>
          </cell>
        </row>
        <row r="1853">
          <cell r="B1853" t="str">
            <v>F1B017006</v>
          </cell>
          <cell r="C1853" t="str">
            <v>ADITYA RIZKI KURNIAWAN</v>
          </cell>
        </row>
        <row r="1854">
          <cell r="B1854" t="str">
            <v>F1B017007</v>
          </cell>
          <cell r="C1854" t="str">
            <v>Ahdiat Aunul Hipzi</v>
          </cell>
        </row>
        <row r="1855">
          <cell r="B1855" t="str">
            <v>F1B017008</v>
          </cell>
          <cell r="C1855" t="str">
            <v>Ahmad Gozali</v>
          </cell>
        </row>
        <row r="1856">
          <cell r="B1856" t="str">
            <v>F1B017009</v>
          </cell>
          <cell r="C1856" t="str">
            <v>AJI SUMIARDI</v>
          </cell>
        </row>
        <row r="1857">
          <cell r="B1857" t="str">
            <v>F1B017010</v>
          </cell>
          <cell r="C1857" t="str">
            <v>AKBAR RAIHAN HILMY</v>
          </cell>
        </row>
        <row r="1858">
          <cell r="B1858" t="str">
            <v>F1B017011</v>
          </cell>
          <cell r="C1858" t="str">
            <v>Alfan Juninsyah</v>
          </cell>
        </row>
        <row r="1859">
          <cell r="B1859" t="str">
            <v>F1B017012</v>
          </cell>
          <cell r="C1859" t="str">
            <v>ALFAN MAJDI</v>
          </cell>
        </row>
        <row r="1860">
          <cell r="B1860" t="str">
            <v>F1B017013</v>
          </cell>
          <cell r="C1860" t="str">
            <v>ANGGRIANI</v>
          </cell>
        </row>
        <row r="1861">
          <cell r="B1861" t="str">
            <v>F1B017014</v>
          </cell>
          <cell r="C1861" t="str">
            <v>ANTHORUL HAKIM MASRI</v>
          </cell>
        </row>
        <row r="1862">
          <cell r="B1862" t="str">
            <v>F1B017015</v>
          </cell>
          <cell r="C1862" t="str">
            <v>APRIALDY BUDI SAPUTRA</v>
          </cell>
        </row>
        <row r="1863">
          <cell r="B1863" t="str">
            <v>F1B017016</v>
          </cell>
          <cell r="C1863" t="str">
            <v>ARDIANTO</v>
          </cell>
        </row>
        <row r="1864">
          <cell r="B1864" t="str">
            <v>F1B017017</v>
          </cell>
          <cell r="C1864" t="str">
            <v>ARI SUBAGYO</v>
          </cell>
        </row>
        <row r="1865">
          <cell r="B1865" t="str">
            <v>F1B017018</v>
          </cell>
          <cell r="C1865" t="str">
            <v>ARIEFUDIN</v>
          </cell>
        </row>
        <row r="1866">
          <cell r="B1866" t="str">
            <v>F1B017019</v>
          </cell>
          <cell r="C1866" t="str">
            <v>ARMAN HIDAYAT</v>
          </cell>
        </row>
        <row r="1867">
          <cell r="B1867" t="str">
            <v>F1B017020</v>
          </cell>
          <cell r="C1867" t="str">
            <v>Arya Anang Putra Manggali</v>
          </cell>
        </row>
        <row r="1868">
          <cell r="B1868" t="str">
            <v>F1B017021</v>
          </cell>
          <cell r="C1868" t="str">
            <v>As'ad Zaenul Arham</v>
          </cell>
        </row>
        <row r="1869">
          <cell r="B1869" t="str">
            <v>F1B017022</v>
          </cell>
          <cell r="C1869" t="str">
            <v>Bayu Hermawan</v>
          </cell>
        </row>
        <row r="1870">
          <cell r="B1870" t="str">
            <v>F1B017023</v>
          </cell>
          <cell r="C1870" t="str">
            <v>BUNGA AGITA LITYA PRIBADI</v>
          </cell>
        </row>
        <row r="1871">
          <cell r="B1871" t="str">
            <v>F1B017024</v>
          </cell>
          <cell r="C1871" t="str">
            <v>DENY RAHMAN</v>
          </cell>
        </row>
        <row r="1872">
          <cell r="B1872" t="str">
            <v>F1B017025</v>
          </cell>
          <cell r="C1872" t="str">
            <v>DIKA PRATAMA</v>
          </cell>
        </row>
        <row r="1873">
          <cell r="B1873" t="str">
            <v>F1B017026</v>
          </cell>
          <cell r="C1873" t="str">
            <v>ELVIRA SEPTIANA HASBI</v>
          </cell>
        </row>
        <row r="1874">
          <cell r="B1874" t="str">
            <v>F1B017027</v>
          </cell>
          <cell r="C1874" t="str">
            <v>ERLANGGA DWIVIDI PUTRA</v>
          </cell>
        </row>
        <row r="1875">
          <cell r="B1875" t="str">
            <v>F1B017028</v>
          </cell>
          <cell r="C1875" t="str">
            <v>Faisal Ahmadi</v>
          </cell>
        </row>
        <row r="1876">
          <cell r="B1876" t="str">
            <v>F1B017029</v>
          </cell>
          <cell r="C1876" t="str">
            <v>FEBIA NINGRUM SOSROWIJOYO</v>
          </cell>
        </row>
        <row r="1877">
          <cell r="B1877" t="str">
            <v>F1B017030</v>
          </cell>
          <cell r="C1877" t="str">
            <v>Haetun Nissa</v>
          </cell>
        </row>
        <row r="1878">
          <cell r="B1878" t="str">
            <v>F1B017031</v>
          </cell>
          <cell r="C1878" t="str">
            <v>HASBI WIRIAN</v>
          </cell>
        </row>
        <row r="1879">
          <cell r="B1879" t="str">
            <v>F1B017032</v>
          </cell>
          <cell r="C1879" t="str">
            <v>Hoti Atabia</v>
          </cell>
        </row>
        <row r="1880">
          <cell r="B1880" t="str">
            <v>F1B017033</v>
          </cell>
          <cell r="C1880" t="str">
            <v>I MADE HENDRA ARIAMBAWA</v>
          </cell>
        </row>
        <row r="1881">
          <cell r="B1881" t="str">
            <v>F1B017034</v>
          </cell>
          <cell r="C1881" t="str">
            <v>I Made Wisnu Kusuma Putra</v>
          </cell>
        </row>
        <row r="1882">
          <cell r="B1882" t="str">
            <v>F1B017035</v>
          </cell>
          <cell r="C1882" t="str">
            <v>I PUTU DENNY WAHYU KURNIAWAN</v>
          </cell>
        </row>
        <row r="1883">
          <cell r="B1883" t="str">
            <v>F1B017036</v>
          </cell>
          <cell r="C1883" t="str">
            <v>I Wayan Erik Jayantika</v>
          </cell>
        </row>
        <row r="1884">
          <cell r="B1884" t="str">
            <v>F1B017037</v>
          </cell>
          <cell r="C1884" t="str">
            <v>IKHWANI SYAHBANA</v>
          </cell>
        </row>
        <row r="1885">
          <cell r="B1885" t="str">
            <v>F1B017038</v>
          </cell>
          <cell r="C1885" t="str">
            <v>INDRA TRI OKTAVIANSYAH</v>
          </cell>
        </row>
        <row r="1886">
          <cell r="B1886" t="str">
            <v>F1B017039</v>
          </cell>
          <cell r="C1886" t="str">
            <v>Irga Difani</v>
          </cell>
        </row>
        <row r="1887">
          <cell r="B1887" t="str">
            <v>F1B017040</v>
          </cell>
          <cell r="C1887" t="str">
            <v>IRMAN ZAKARIYA</v>
          </cell>
        </row>
        <row r="1888">
          <cell r="B1888" t="str">
            <v>F1B017041</v>
          </cell>
          <cell r="C1888" t="str">
            <v>JOSHUA HENRY RIVALDO SIANTURI</v>
          </cell>
        </row>
        <row r="1889">
          <cell r="B1889" t="str">
            <v>F1B017042</v>
          </cell>
          <cell r="C1889" t="str">
            <v>JULIA KAMILATIN</v>
          </cell>
        </row>
        <row r="1890">
          <cell r="B1890" t="str">
            <v>F1B017043</v>
          </cell>
          <cell r="C1890" t="str">
            <v>JULIAN MINDRIA ROSYADI</v>
          </cell>
        </row>
        <row r="1891">
          <cell r="B1891" t="str">
            <v>F1B017044</v>
          </cell>
          <cell r="C1891" t="str">
            <v>KHAERUL MAJDI ASH-SHIDDIQY</v>
          </cell>
        </row>
        <row r="1892">
          <cell r="B1892" t="str">
            <v>F1B017045</v>
          </cell>
          <cell r="C1892" t="str">
            <v>KOMANG AGUS TRI ARTHAWAN RADIN</v>
          </cell>
        </row>
        <row r="1893">
          <cell r="B1893" t="str">
            <v>F1B017046</v>
          </cell>
          <cell r="C1893" t="str">
            <v>KUSMANTO MANSYUR</v>
          </cell>
        </row>
        <row r="1894">
          <cell r="B1894" t="str">
            <v>F1B017047</v>
          </cell>
          <cell r="C1894" t="str">
            <v>Laliza Ulwani</v>
          </cell>
        </row>
        <row r="1895">
          <cell r="B1895" t="str">
            <v>F1B017048</v>
          </cell>
          <cell r="C1895" t="str">
            <v>LALU ISHADI DARWINATA</v>
          </cell>
        </row>
        <row r="1896">
          <cell r="B1896" t="str">
            <v>F1B017049</v>
          </cell>
          <cell r="C1896" t="str">
            <v>Lalu Moh.Junaidi Idris</v>
          </cell>
        </row>
        <row r="1897">
          <cell r="B1897" t="str">
            <v>F1B017050</v>
          </cell>
          <cell r="C1897" t="str">
            <v>Lalu Muhammad Iqbal Herdianto</v>
          </cell>
        </row>
        <row r="1898">
          <cell r="B1898" t="str">
            <v>F1B017051</v>
          </cell>
          <cell r="C1898" t="str">
            <v>Lalu Yuda Ardika</v>
          </cell>
        </row>
        <row r="1899">
          <cell r="B1899" t="str">
            <v>F1B017052</v>
          </cell>
          <cell r="C1899" t="str">
            <v>Lista Intan Pratiwi</v>
          </cell>
        </row>
        <row r="1900">
          <cell r="B1900" t="str">
            <v>F1B017053</v>
          </cell>
          <cell r="C1900" t="str">
            <v>M. ALFI ASHABANA</v>
          </cell>
        </row>
        <row r="1901">
          <cell r="B1901" t="str">
            <v>F1B017054</v>
          </cell>
          <cell r="C1901" t="str">
            <v>M. RILAN AMPURAMA R</v>
          </cell>
        </row>
        <row r="1902">
          <cell r="B1902" t="str">
            <v>F1B017055</v>
          </cell>
          <cell r="C1902" t="str">
            <v>M. Rizka Zulfikri</v>
          </cell>
        </row>
        <row r="1903">
          <cell r="B1903" t="str">
            <v>F1B017056</v>
          </cell>
          <cell r="C1903" t="str">
            <v>M.YUNUS</v>
          </cell>
        </row>
        <row r="1904">
          <cell r="B1904" t="str">
            <v>F1B017057</v>
          </cell>
          <cell r="C1904" t="str">
            <v>MAULANA ABDILLAH</v>
          </cell>
        </row>
        <row r="1905">
          <cell r="B1905" t="str">
            <v>F1B017058</v>
          </cell>
          <cell r="C1905" t="str">
            <v>MUH FADIL</v>
          </cell>
        </row>
        <row r="1906">
          <cell r="B1906" t="str">
            <v>F1B017059</v>
          </cell>
          <cell r="C1906" t="str">
            <v>Muhamad Fachrul Amri</v>
          </cell>
        </row>
        <row r="1907">
          <cell r="B1907" t="str">
            <v>F1B017060</v>
          </cell>
          <cell r="C1907" t="str">
            <v>MUHAMAD FAJRIN AKBAR</v>
          </cell>
        </row>
        <row r="1908">
          <cell r="B1908" t="str">
            <v>F1B017061</v>
          </cell>
          <cell r="C1908" t="str">
            <v>Muhammad Abdul Haris Ramdan</v>
          </cell>
        </row>
        <row r="1909">
          <cell r="B1909" t="str">
            <v>F1B017062</v>
          </cell>
          <cell r="C1909" t="str">
            <v>MUHAMMAD ABDULLOH HAMZAN</v>
          </cell>
        </row>
        <row r="1910">
          <cell r="B1910" t="str">
            <v>F1B017063</v>
          </cell>
          <cell r="C1910" t="str">
            <v>MUHAMMAD ALFARIZI PUTRA</v>
          </cell>
        </row>
        <row r="1911">
          <cell r="B1911" t="str">
            <v>F1B017064</v>
          </cell>
          <cell r="C1911" t="str">
            <v>Muhammad Fikriansyah</v>
          </cell>
        </row>
        <row r="1912">
          <cell r="B1912" t="str">
            <v>F1B017065</v>
          </cell>
          <cell r="C1912" t="str">
            <v>MUHAMMAD HAMDANI</v>
          </cell>
        </row>
        <row r="1913">
          <cell r="B1913" t="str">
            <v>F1B017066</v>
          </cell>
          <cell r="C1913" t="str">
            <v>MUHAMMAD IQBAL FIRDAUS</v>
          </cell>
        </row>
        <row r="1914">
          <cell r="B1914" t="str">
            <v>F1B017067</v>
          </cell>
          <cell r="C1914" t="str">
            <v>Muhammad Rafly Junizar Ratuloly</v>
          </cell>
        </row>
        <row r="1915">
          <cell r="B1915" t="str">
            <v>F1B017068</v>
          </cell>
          <cell r="C1915" t="str">
            <v>MUHAMMAD RIZAL AKBAR</v>
          </cell>
        </row>
        <row r="1916">
          <cell r="B1916" t="str">
            <v>F1B017069</v>
          </cell>
          <cell r="C1916" t="str">
            <v>MUHAMMAD RIZKY PRASETYA</v>
          </cell>
        </row>
        <row r="1917">
          <cell r="B1917" t="str">
            <v>F1B017070</v>
          </cell>
          <cell r="C1917" t="str">
            <v>Muhammad Rolan Alfian</v>
          </cell>
        </row>
        <row r="1918">
          <cell r="B1918" t="str">
            <v>F1B017071</v>
          </cell>
          <cell r="C1918" t="str">
            <v>MUHAMMAD SATRIAJI AROFA</v>
          </cell>
        </row>
        <row r="1919">
          <cell r="B1919" t="str">
            <v>F1B017072</v>
          </cell>
          <cell r="C1919" t="str">
            <v>Muhammad Vergiawan Saputra</v>
          </cell>
        </row>
        <row r="1920">
          <cell r="B1920" t="str">
            <v>F1B017073</v>
          </cell>
          <cell r="C1920" t="str">
            <v>Muhammad Ziyad Al Kautsar</v>
          </cell>
        </row>
        <row r="1921">
          <cell r="B1921" t="str">
            <v>F1B017074</v>
          </cell>
          <cell r="C1921" t="str">
            <v>Mujabir</v>
          </cell>
        </row>
        <row r="1922">
          <cell r="B1922" t="str">
            <v>F1B017075</v>
          </cell>
          <cell r="C1922" t="str">
            <v>MUSTAIN NASRULLAH</v>
          </cell>
        </row>
        <row r="1923">
          <cell r="B1923" t="str">
            <v>F1B017076</v>
          </cell>
          <cell r="C1923" t="str">
            <v>Nindu Warda Tiara Putri</v>
          </cell>
        </row>
        <row r="1924">
          <cell r="B1924" t="str">
            <v>F1B017077</v>
          </cell>
          <cell r="C1924" t="str">
            <v>RACHMAD ADITYA BARUNA PUTRA</v>
          </cell>
        </row>
        <row r="1925">
          <cell r="B1925" t="str">
            <v>F1B017078</v>
          </cell>
          <cell r="C1925" t="str">
            <v>Restu Sandi</v>
          </cell>
        </row>
        <row r="1926">
          <cell r="B1926" t="str">
            <v>F1B017079</v>
          </cell>
          <cell r="C1926" t="str">
            <v>Rifalda Fadilla Lady</v>
          </cell>
        </row>
        <row r="1927">
          <cell r="B1927" t="str">
            <v>F1B017080</v>
          </cell>
          <cell r="C1927" t="str">
            <v>RIZKI AMRIYANSYAH</v>
          </cell>
        </row>
        <row r="1928">
          <cell r="B1928" t="str">
            <v>F1B017081</v>
          </cell>
          <cell r="C1928" t="str">
            <v>ROSDIANA</v>
          </cell>
        </row>
        <row r="1929">
          <cell r="B1929" t="str">
            <v>F1B017082</v>
          </cell>
          <cell r="C1929" t="str">
            <v>SARIF FAISAL</v>
          </cell>
        </row>
        <row r="1930">
          <cell r="B1930" t="str">
            <v>F1B017083</v>
          </cell>
          <cell r="C1930" t="str">
            <v>SOFIAN ICHSAN MULADI</v>
          </cell>
        </row>
        <row r="1931">
          <cell r="B1931" t="str">
            <v>F1B017084</v>
          </cell>
          <cell r="C1931" t="str">
            <v>Subhawal Chair</v>
          </cell>
        </row>
        <row r="1932">
          <cell r="B1932" t="str">
            <v>F1B017085</v>
          </cell>
          <cell r="C1932" t="str">
            <v>SUGANDA ALPAYUS</v>
          </cell>
        </row>
        <row r="1933">
          <cell r="B1933" t="str">
            <v>F1B017086</v>
          </cell>
          <cell r="C1933" t="str">
            <v>SYAMSUL RIZQY</v>
          </cell>
        </row>
        <row r="1934">
          <cell r="B1934" t="str">
            <v>F1B017087</v>
          </cell>
          <cell r="C1934" t="str">
            <v>Syarif Hidayatullah</v>
          </cell>
        </row>
        <row r="1935">
          <cell r="B1935" t="str">
            <v>F1B017088</v>
          </cell>
          <cell r="C1935" t="str">
            <v>Tanda Wardana</v>
          </cell>
        </row>
        <row r="1936">
          <cell r="B1936" t="str">
            <v>F1B017089</v>
          </cell>
          <cell r="C1936" t="str">
            <v>TONI YAZID ALBUSTON</v>
          </cell>
        </row>
        <row r="1937">
          <cell r="B1937" t="str">
            <v>F1B017090</v>
          </cell>
          <cell r="C1937" t="str">
            <v>TRI NAFISAH HIDAYATI</v>
          </cell>
        </row>
        <row r="1938">
          <cell r="B1938" t="str">
            <v>F1B017091</v>
          </cell>
          <cell r="C1938" t="str">
            <v>Virgian Puji Hadianto</v>
          </cell>
        </row>
        <row r="1939">
          <cell r="B1939" t="str">
            <v>F1B017092</v>
          </cell>
          <cell r="C1939" t="str">
            <v>Wahyatul Zulkaidah</v>
          </cell>
        </row>
        <row r="1940">
          <cell r="B1940" t="str">
            <v>F1B017093</v>
          </cell>
          <cell r="C1940" t="str">
            <v>YANI YUSTIKA MARAWALI</v>
          </cell>
        </row>
        <row r="1941">
          <cell r="B1941" t="str">
            <v>F1B017094</v>
          </cell>
          <cell r="C1941" t="str">
            <v>YURANATA</v>
          </cell>
        </row>
        <row r="1942">
          <cell r="B1942" t="str">
            <v>F1B017095</v>
          </cell>
          <cell r="C1942" t="str">
            <v>YUSRIL IHZA MAHENDRA</v>
          </cell>
        </row>
        <row r="1943">
          <cell r="B1943" t="str">
            <v>F1B017096</v>
          </cell>
          <cell r="C1943" t="str">
            <v>YUSRIL SAEFURRASYID</v>
          </cell>
        </row>
        <row r="1944">
          <cell r="B1944" t="str">
            <v>F1B017097</v>
          </cell>
          <cell r="C1944" t="str">
            <v>Zihan Rizky Parawansyah</v>
          </cell>
        </row>
        <row r="1945">
          <cell r="B1945" t="str">
            <v>F1B017098</v>
          </cell>
          <cell r="C1945" t="str">
            <v>MUHAMMAD ALGHAZ NAWI</v>
          </cell>
        </row>
        <row r="1946">
          <cell r="B1946" t="str">
            <v>F1B117001</v>
          </cell>
          <cell r="C1946" t="str">
            <v>Abi Laskar</v>
          </cell>
        </row>
        <row r="1947">
          <cell r="B1947" t="str">
            <v>F1B117002</v>
          </cell>
          <cell r="C1947" t="str">
            <v>ADE PUTRA CAHYADI</v>
          </cell>
        </row>
        <row r="1948">
          <cell r="B1948" t="str">
            <v>F1B117003</v>
          </cell>
          <cell r="C1948" t="str">
            <v>Adelia Rizky Febrianti</v>
          </cell>
        </row>
        <row r="1949">
          <cell r="B1949" t="str">
            <v>F1B117004</v>
          </cell>
          <cell r="C1949" t="str">
            <v>AHMAD RAJABUL AKBAR KHAIRU</v>
          </cell>
        </row>
        <row r="1950">
          <cell r="B1950" t="str">
            <v>F1B117005</v>
          </cell>
          <cell r="C1950" t="str">
            <v>Akbar Majid</v>
          </cell>
        </row>
        <row r="1951">
          <cell r="B1951" t="str">
            <v>F1B117006</v>
          </cell>
          <cell r="C1951" t="str">
            <v>ANDI MUHAMAD HANIF</v>
          </cell>
        </row>
        <row r="1952">
          <cell r="B1952" t="str">
            <v>F1B117007</v>
          </cell>
          <cell r="C1952" t="str">
            <v>ANDIKA RAHMAN</v>
          </cell>
        </row>
        <row r="1953">
          <cell r="B1953" t="str">
            <v>F1B117008</v>
          </cell>
          <cell r="C1953" t="str">
            <v>ANDRE PRATAMA</v>
          </cell>
        </row>
        <row r="1954">
          <cell r="B1954" t="str">
            <v>F1B117009</v>
          </cell>
          <cell r="C1954" t="str">
            <v>Andrean Eko Ramadhan</v>
          </cell>
        </row>
        <row r="1955">
          <cell r="B1955" t="str">
            <v>F1B117010</v>
          </cell>
          <cell r="C1955" t="str">
            <v>Arga Sutri Pratama</v>
          </cell>
        </row>
        <row r="1956">
          <cell r="B1956" t="str">
            <v>F1B117011</v>
          </cell>
          <cell r="C1956" t="str">
            <v>BAYU ADE SURYA</v>
          </cell>
        </row>
        <row r="1957">
          <cell r="B1957" t="str">
            <v>F1B117012</v>
          </cell>
          <cell r="C1957" t="str">
            <v>ERLAN BAHTIAR</v>
          </cell>
        </row>
        <row r="1958">
          <cell r="B1958" t="str">
            <v>F1B117013</v>
          </cell>
          <cell r="C1958" t="str">
            <v>Fadhli Eko Prasetyo</v>
          </cell>
        </row>
        <row r="1959">
          <cell r="B1959" t="str">
            <v>F1B117014</v>
          </cell>
          <cell r="C1959" t="str">
            <v>FANNY WINDARY BATANIA</v>
          </cell>
        </row>
        <row r="1960">
          <cell r="B1960" t="str">
            <v>F1B117015</v>
          </cell>
          <cell r="C1960" t="str">
            <v>Gali Galuh Sakti</v>
          </cell>
        </row>
        <row r="1961">
          <cell r="B1961" t="str">
            <v>F1B117016</v>
          </cell>
          <cell r="C1961" t="str">
            <v>Gauss Nur Salam</v>
          </cell>
        </row>
        <row r="1962">
          <cell r="B1962" t="str">
            <v>F1B117017</v>
          </cell>
          <cell r="C1962" t="str">
            <v>HELMY AMALIA ARIESTA</v>
          </cell>
        </row>
        <row r="1963">
          <cell r="B1963" t="str">
            <v>F1B117018</v>
          </cell>
          <cell r="C1963" t="str">
            <v>Ilham Muhammad</v>
          </cell>
        </row>
        <row r="1964">
          <cell r="B1964" t="str">
            <v>F1B117019</v>
          </cell>
          <cell r="C1964" t="str">
            <v>KHAIRUL MUAMALAH</v>
          </cell>
        </row>
        <row r="1965">
          <cell r="B1965" t="str">
            <v>F1B117020</v>
          </cell>
          <cell r="C1965" t="str">
            <v>LENKA AURELIE YUDHISTIRA</v>
          </cell>
        </row>
        <row r="1966">
          <cell r="B1966" t="str">
            <v>F1B117021</v>
          </cell>
          <cell r="C1966" t="str">
            <v>M. AL ZAIDIN</v>
          </cell>
        </row>
        <row r="1967">
          <cell r="B1967" t="str">
            <v>F1B117022</v>
          </cell>
          <cell r="C1967" t="str">
            <v>M. Fauzul Akbar</v>
          </cell>
        </row>
        <row r="1968">
          <cell r="B1968" t="str">
            <v>F1B117023</v>
          </cell>
          <cell r="C1968" t="str">
            <v>M. FAISAL</v>
          </cell>
        </row>
        <row r="1969">
          <cell r="B1969" t="str">
            <v>F1B117024</v>
          </cell>
          <cell r="C1969" t="str">
            <v>Muh. Riski Ramadhan</v>
          </cell>
        </row>
        <row r="1970">
          <cell r="B1970" t="str">
            <v>F1B117025</v>
          </cell>
          <cell r="C1970" t="str">
            <v>MUH. SALDA WINTARA</v>
          </cell>
        </row>
        <row r="1971">
          <cell r="B1971" t="str">
            <v>F1B117026</v>
          </cell>
          <cell r="C1971" t="str">
            <v>MUHAMMAD KHAIRUL HADI SYURAHMAN</v>
          </cell>
        </row>
        <row r="1972">
          <cell r="B1972" t="str">
            <v>F1B117027</v>
          </cell>
          <cell r="C1972" t="str">
            <v>MUHAMMAD MUKALLIBIN</v>
          </cell>
        </row>
        <row r="1973">
          <cell r="B1973" t="str">
            <v>F1B117028</v>
          </cell>
          <cell r="C1973" t="str">
            <v>MUHAMMAD NABIL</v>
          </cell>
        </row>
        <row r="1974">
          <cell r="B1974" t="str">
            <v>F1B117029</v>
          </cell>
          <cell r="C1974" t="str">
            <v>Muhammad Thoriq Dwi Setyawan</v>
          </cell>
        </row>
        <row r="1975">
          <cell r="B1975" t="str">
            <v>F1B117030</v>
          </cell>
          <cell r="C1975" t="str">
            <v>NURAFRINA</v>
          </cell>
        </row>
        <row r="1976">
          <cell r="B1976" t="str">
            <v>F1B117031</v>
          </cell>
          <cell r="C1976" t="str">
            <v>RAHMAT ADITYA PRADANA</v>
          </cell>
        </row>
        <row r="1977">
          <cell r="B1977" t="str">
            <v>F1B117032</v>
          </cell>
          <cell r="C1977" t="str">
            <v>RAMZY TAUFIQ HANIF</v>
          </cell>
        </row>
        <row r="1978">
          <cell r="B1978" t="str">
            <v>F1B117033</v>
          </cell>
          <cell r="C1978" t="str">
            <v>Rian Hendrawan</v>
          </cell>
        </row>
        <row r="1979">
          <cell r="B1979" t="str">
            <v>F1B117034</v>
          </cell>
          <cell r="C1979" t="str">
            <v>RISKI KHARISMA PUTRA</v>
          </cell>
        </row>
        <row r="1980">
          <cell r="B1980" t="str">
            <v>F1B117035</v>
          </cell>
          <cell r="C1980" t="str">
            <v>Rizalul Haq</v>
          </cell>
        </row>
        <row r="1981">
          <cell r="B1981" t="str">
            <v>F1B117036</v>
          </cell>
          <cell r="C1981" t="str">
            <v>Rizka Mardani</v>
          </cell>
        </row>
        <row r="1982">
          <cell r="B1982" t="str">
            <v>F1B117037</v>
          </cell>
          <cell r="C1982" t="str">
            <v>Tejaman Mulki</v>
          </cell>
        </row>
        <row r="1983">
          <cell r="B1983" t="str">
            <v>F1B117038</v>
          </cell>
          <cell r="C1983" t="str">
            <v>VENI ASTUTI</v>
          </cell>
        </row>
        <row r="1984">
          <cell r="B1984" t="str">
            <v>F1B117039</v>
          </cell>
          <cell r="C1984" t="str">
            <v>Wahyu Siopano</v>
          </cell>
        </row>
        <row r="1985">
          <cell r="B1985" t="str">
            <v>F1B117040</v>
          </cell>
          <cell r="C1985" t="str">
            <v>WILLY HISBULLOH FAUZY FIRDAUS</v>
          </cell>
        </row>
        <row r="1986">
          <cell r="B1986" t="str">
            <v>F1B117041</v>
          </cell>
          <cell r="C1986" t="str">
            <v>WILLY PRADIYANTO</v>
          </cell>
        </row>
        <row r="1987">
          <cell r="B1987" t="str">
            <v>F1B018001</v>
          </cell>
          <cell r="C1987" t="str">
            <v>AHMAD FAZLIN ARDIAN</v>
          </cell>
        </row>
        <row r="1988">
          <cell r="B1988" t="str">
            <v>F1B018002</v>
          </cell>
          <cell r="C1988" t="str">
            <v>AHMAD UMAR</v>
          </cell>
        </row>
        <row r="1989">
          <cell r="B1989" t="str">
            <v>F1B018003</v>
          </cell>
          <cell r="C1989" t="str">
            <v>ALDYKA FALERA</v>
          </cell>
        </row>
        <row r="1990">
          <cell r="B1990" t="str">
            <v>F1B018004</v>
          </cell>
          <cell r="C1990" t="str">
            <v>ALFAN FADHILA RAMDHANI</v>
          </cell>
        </row>
        <row r="1991">
          <cell r="B1991" t="str">
            <v>F1B018005</v>
          </cell>
          <cell r="C1991" t="str">
            <v>ALFATH MAULANA</v>
          </cell>
        </row>
        <row r="1992">
          <cell r="B1992" t="str">
            <v>F1B018006</v>
          </cell>
          <cell r="C1992" t="str">
            <v>ANDIKA PRAKOSO</v>
          </cell>
        </row>
        <row r="1993">
          <cell r="B1993" t="str">
            <v>F1B018007</v>
          </cell>
          <cell r="C1993" t="str">
            <v>ANGGA DANISTIAN</v>
          </cell>
        </row>
        <row r="1994">
          <cell r="B1994" t="str">
            <v>F1B018008</v>
          </cell>
          <cell r="C1994" t="str">
            <v>ANGGA ROJALI</v>
          </cell>
        </row>
        <row r="1995">
          <cell r="B1995" t="str">
            <v>F1B018009</v>
          </cell>
          <cell r="C1995" t="str">
            <v>ARI SATRIA</v>
          </cell>
        </row>
        <row r="1996">
          <cell r="B1996" t="str">
            <v>F1B018010</v>
          </cell>
          <cell r="C1996" t="str">
            <v>BADRUL MUHAYAT</v>
          </cell>
        </row>
        <row r="1997">
          <cell r="B1997" t="str">
            <v>F1B018011</v>
          </cell>
          <cell r="C1997" t="str">
            <v>BAGI HARTAWAN</v>
          </cell>
        </row>
        <row r="1998">
          <cell r="B1998" t="str">
            <v>F1B018012</v>
          </cell>
          <cell r="C1998" t="str">
            <v>BAIK ZOHRATUL WARDAH</v>
          </cell>
        </row>
        <row r="1999">
          <cell r="B1999" t="str">
            <v>F1B018013</v>
          </cell>
          <cell r="C1999" t="str">
            <v>BRIAN ABIYASA AJI PRATAMA</v>
          </cell>
        </row>
        <row r="2000">
          <cell r="B2000" t="str">
            <v>F1B018014</v>
          </cell>
          <cell r="C2000" t="str">
            <v>DEWA MADE ANOM DIRGANTARA</v>
          </cell>
        </row>
        <row r="2001">
          <cell r="B2001" t="str">
            <v>F1B018015</v>
          </cell>
          <cell r="C2001" t="str">
            <v>DIO YUDHA PRAWIRA BAKARY</v>
          </cell>
        </row>
        <row r="2002">
          <cell r="B2002" t="str">
            <v>F1B018016</v>
          </cell>
          <cell r="C2002" t="str">
            <v>DIWAN ZINI ARSI</v>
          </cell>
        </row>
        <row r="2003">
          <cell r="B2003" t="str">
            <v>F1B018017</v>
          </cell>
          <cell r="C2003" t="str">
            <v>EKA RIZKY ADHANSYAH ALATHAS</v>
          </cell>
        </row>
        <row r="2004">
          <cell r="B2004" t="str">
            <v>F1B018018</v>
          </cell>
          <cell r="C2004" t="str">
            <v>EVANIA ERNESTIN CHANDRA</v>
          </cell>
        </row>
        <row r="2005">
          <cell r="B2005" t="str">
            <v>F1B018019</v>
          </cell>
          <cell r="C2005" t="str">
            <v>FAHRU RAHMAN</v>
          </cell>
        </row>
        <row r="2006">
          <cell r="B2006" t="str">
            <v>F1B018020</v>
          </cell>
          <cell r="C2006" t="str">
            <v>FIDYAH AJENG WULANDARI</v>
          </cell>
        </row>
        <row r="2007">
          <cell r="B2007" t="str">
            <v>F1B018021</v>
          </cell>
          <cell r="C2007" t="str">
            <v>FIKRI</v>
          </cell>
        </row>
        <row r="2008">
          <cell r="B2008" t="str">
            <v>F1B018022</v>
          </cell>
          <cell r="C2008" t="str">
            <v>FRANSISKUS XAVERIUS ARIO SETYOAJIE</v>
          </cell>
        </row>
        <row r="2009">
          <cell r="B2009" t="str">
            <v>F1B018023</v>
          </cell>
          <cell r="C2009" t="str">
            <v>HAFIZAH</v>
          </cell>
        </row>
        <row r="2010">
          <cell r="B2010" t="str">
            <v>F1B018024</v>
          </cell>
          <cell r="C2010" t="str">
            <v>HAQQI FITRAH AMRI</v>
          </cell>
        </row>
        <row r="2011">
          <cell r="B2011" t="str">
            <v>F1B018025</v>
          </cell>
          <cell r="C2011" t="str">
            <v>I GUSTI BAGUS ADI PRAMANA</v>
          </cell>
        </row>
        <row r="2012">
          <cell r="B2012" t="str">
            <v>F1B018026</v>
          </cell>
          <cell r="C2012" t="str">
            <v>I MADE DWI ANDIKA SAPUTRA</v>
          </cell>
        </row>
        <row r="2013">
          <cell r="B2013" t="str">
            <v>F1B018027</v>
          </cell>
          <cell r="C2013" t="str">
            <v>I MADE GDE YUDI DARMAWAN</v>
          </cell>
        </row>
        <row r="2014">
          <cell r="B2014" t="str">
            <v>F1B018028</v>
          </cell>
          <cell r="C2014" t="str">
            <v>ILHAM ZAHIDIN</v>
          </cell>
        </row>
        <row r="2015">
          <cell r="B2015" t="str">
            <v>F1B018029</v>
          </cell>
          <cell r="C2015" t="str">
            <v>IMAM EFENDI</v>
          </cell>
        </row>
        <row r="2016">
          <cell r="B2016" t="str">
            <v>F1B018030</v>
          </cell>
          <cell r="C2016" t="str">
            <v>ISLAHUL ANWAR</v>
          </cell>
        </row>
        <row r="2017">
          <cell r="B2017" t="str">
            <v>F1B018031</v>
          </cell>
          <cell r="C2017" t="str">
            <v>KAROMATUL HIKMAH</v>
          </cell>
        </row>
        <row r="2018">
          <cell r="B2018" t="str">
            <v>F1B018032</v>
          </cell>
          <cell r="C2018" t="str">
            <v>KHAERUL KUSUMA</v>
          </cell>
        </row>
        <row r="2019">
          <cell r="B2019" t="str">
            <v>F1B018033</v>
          </cell>
          <cell r="C2019" t="str">
            <v>KOMANG DANDY SURYA ADRIAWAN</v>
          </cell>
        </row>
        <row r="2020">
          <cell r="B2020" t="str">
            <v>F1B018034</v>
          </cell>
          <cell r="C2020" t="str">
            <v>LALU WIR HANAN HADI</v>
          </cell>
        </row>
        <row r="2021">
          <cell r="B2021" t="str">
            <v>F1B018035</v>
          </cell>
          <cell r="C2021" t="str">
            <v>M. WAWAN KURNIAWAN</v>
          </cell>
        </row>
        <row r="2022">
          <cell r="B2022" t="str">
            <v>F1B018036</v>
          </cell>
          <cell r="C2022" t="str">
            <v>MARIA GABRIELA FALENSIA WATU</v>
          </cell>
        </row>
        <row r="2023">
          <cell r="B2023" t="str">
            <v>F1B018037</v>
          </cell>
          <cell r="C2023" t="str">
            <v>MEGA YUNITA DIADARA</v>
          </cell>
        </row>
        <row r="2024">
          <cell r="B2024" t="str">
            <v>F1B018038</v>
          </cell>
          <cell r="C2024" t="str">
            <v>MOH RIZKAN SATORI</v>
          </cell>
        </row>
        <row r="2025">
          <cell r="B2025" t="str">
            <v>F1B018039</v>
          </cell>
          <cell r="C2025" t="str">
            <v>MOH. SULTANULMAHDI</v>
          </cell>
        </row>
        <row r="2026">
          <cell r="B2026" t="str">
            <v>F1B018040</v>
          </cell>
          <cell r="C2026" t="str">
            <v>MUH. NOVIAN HADI ZAEN</v>
          </cell>
        </row>
        <row r="2027">
          <cell r="B2027" t="str">
            <v>F1B018041</v>
          </cell>
          <cell r="C2027" t="str">
            <v>MUH.MUQIMUDDIN SHOLIH</v>
          </cell>
        </row>
        <row r="2028">
          <cell r="B2028" t="str">
            <v>F1B018042</v>
          </cell>
          <cell r="C2028" t="str">
            <v>MUHAMAD KIFLAN AFFANDI</v>
          </cell>
        </row>
        <row r="2029">
          <cell r="B2029" t="str">
            <v>F1B018043</v>
          </cell>
          <cell r="C2029" t="str">
            <v>MUHAMMAD ANTONY ARANTA</v>
          </cell>
        </row>
        <row r="2030">
          <cell r="B2030" t="str">
            <v>F1B018044</v>
          </cell>
          <cell r="C2030" t="str">
            <v>MUHAMMAD ARIFUDDIN MUCHTAR</v>
          </cell>
        </row>
        <row r="2031">
          <cell r="B2031" t="str">
            <v>F1B018045</v>
          </cell>
          <cell r="C2031" t="str">
            <v>MUHAMMAD FADIL</v>
          </cell>
        </row>
        <row r="2032">
          <cell r="B2032" t="str">
            <v>F1B018046</v>
          </cell>
          <cell r="C2032" t="str">
            <v>MUHAMMAD KHOIRUR RIZKI</v>
          </cell>
        </row>
        <row r="2033">
          <cell r="B2033" t="str">
            <v>F1B018047</v>
          </cell>
          <cell r="C2033" t="str">
            <v>MUHAMMAD SULTAN PUTRA SETYONO</v>
          </cell>
        </row>
        <row r="2034">
          <cell r="B2034" t="str">
            <v>F1B018048</v>
          </cell>
          <cell r="C2034" t="str">
            <v>NABILLA PINKAN IBANEZ</v>
          </cell>
        </row>
        <row r="2035">
          <cell r="B2035" t="str">
            <v>F1B018049</v>
          </cell>
          <cell r="C2035" t="str">
            <v>NANDITA DIANDA</v>
          </cell>
        </row>
        <row r="2036">
          <cell r="B2036" t="str">
            <v>F1B018050</v>
          </cell>
          <cell r="C2036" t="str">
            <v>NATASYA DEWI ASTUTI</v>
          </cell>
        </row>
        <row r="2037">
          <cell r="B2037" t="str">
            <v>F1B018051</v>
          </cell>
          <cell r="C2037" t="str">
            <v>NINA MULANA</v>
          </cell>
        </row>
        <row r="2038">
          <cell r="B2038" t="str">
            <v>F1B018052</v>
          </cell>
          <cell r="C2038" t="str">
            <v>NURSYAHID</v>
          </cell>
        </row>
        <row r="2039">
          <cell r="B2039" t="str">
            <v>F1B018053</v>
          </cell>
          <cell r="C2039" t="str">
            <v>OVY MELIYANDIKA</v>
          </cell>
        </row>
        <row r="2040">
          <cell r="B2040" t="str">
            <v>F1B018054</v>
          </cell>
          <cell r="C2040" t="str">
            <v>RAHMAT MUHAJIR</v>
          </cell>
        </row>
        <row r="2041">
          <cell r="B2041" t="str">
            <v>F1B018055</v>
          </cell>
          <cell r="C2041" t="str">
            <v>RAMDANI SAPUTRA</v>
          </cell>
        </row>
        <row r="2042">
          <cell r="B2042" t="str">
            <v>F1B018056</v>
          </cell>
          <cell r="C2042" t="str">
            <v>RANGGA SATRIA WIRABANGSA</v>
          </cell>
        </row>
        <row r="2043">
          <cell r="B2043" t="str">
            <v>F1B018057</v>
          </cell>
          <cell r="C2043" t="str">
            <v>REFDIAN NAJM DENDRA RHAMA KRIDASWORO</v>
          </cell>
        </row>
        <row r="2044">
          <cell r="B2044" t="str">
            <v>F1B018058</v>
          </cell>
          <cell r="C2044" t="str">
            <v>RIZKI FEBRIA SATRIADI</v>
          </cell>
        </row>
        <row r="2045">
          <cell r="B2045" t="str">
            <v>F1B018059</v>
          </cell>
          <cell r="C2045" t="str">
            <v>ROBBY HUDIANSYAH</v>
          </cell>
        </row>
        <row r="2046">
          <cell r="B2046" t="str">
            <v>F1B018060</v>
          </cell>
          <cell r="C2046" t="str">
            <v>SASKIA KHAIRUNNISA JUNEP</v>
          </cell>
        </row>
        <row r="2047">
          <cell r="B2047" t="str">
            <v>F1B018061</v>
          </cell>
          <cell r="C2047" t="str">
            <v>SEPTIAN ADITIYA WARDANA</v>
          </cell>
        </row>
        <row r="2048">
          <cell r="B2048" t="str">
            <v>F1B018062</v>
          </cell>
          <cell r="C2048" t="str">
            <v>SIMSON ALBERT TOGAR DAFARIUS</v>
          </cell>
        </row>
        <row r="2049">
          <cell r="B2049" t="str">
            <v>F1B018063</v>
          </cell>
          <cell r="C2049" t="str">
            <v>SINDI HIKMALA</v>
          </cell>
        </row>
        <row r="2050">
          <cell r="B2050" t="str">
            <v>F1B018064</v>
          </cell>
          <cell r="C2050" t="str">
            <v>SULTHON ZAMRONI</v>
          </cell>
        </row>
        <row r="2051">
          <cell r="B2051" t="str">
            <v>F1B018065</v>
          </cell>
          <cell r="C2051" t="str">
            <v>TAUFIK EKA PRATAMA</v>
          </cell>
        </row>
        <row r="2052">
          <cell r="B2052" t="str">
            <v>F1B018066</v>
          </cell>
          <cell r="C2052" t="str">
            <v>WENVY ANDANI</v>
          </cell>
        </row>
        <row r="2053">
          <cell r="B2053" t="str">
            <v>F1B018067</v>
          </cell>
          <cell r="C2053" t="str">
            <v>YOGI SOPIAN HARIS</v>
          </cell>
        </row>
        <row r="2054">
          <cell r="B2054" t="str">
            <v>F1B018068</v>
          </cell>
          <cell r="C2054" t="str">
            <v>YUSRIL MAHENDRA</v>
          </cell>
        </row>
        <row r="2055">
          <cell r="B2055" t="str">
            <v>F1B018069</v>
          </cell>
          <cell r="C2055" t="str">
            <v>MATELDA HINDOM</v>
          </cell>
        </row>
        <row r="2056">
          <cell r="B2056" t="str">
            <v>F1B018070</v>
          </cell>
          <cell r="C2056" t="str">
            <v>ABDUL AZIZ</v>
          </cell>
        </row>
        <row r="2057">
          <cell r="B2057" t="str">
            <v>F1B018071</v>
          </cell>
          <cell r="C2057" t="str">
            <v>ADAM MILANDO</v>
          </cell>
        </row>
        <row r="2058">
          <cell r="B2058" t="str">
            <v>F1B018072</v>
          </cell>
          <cell r="C2058" t="str">
            <v>AGUS PRATOMI MULYO</v>
          </cell>
        </row>
        <row r="2059">
          <cell r="B2059" t="str">
            <v>F1B018073</v>
          </cell>
          <cell r="C2059" t="str">
            <v>ANANDA NUR HIDAYAT</v>
          </cell>
        </row>
        <row r="2060">
          <cell r="B2060" t="str">
            <v>F1B018074</v>
          </cell>
          <cell r="C2060" t="str">
            <v>BAIQ HIDAYATUL ZOHRIAH</v>
          </cell>
        </row>
        <row r="2061">
          <cell r="B2061" t="str">
            <v>F1B018075</v>
          </cell>
          <cell r="C2061" t="str">
            <v>ETI NURBAITI</v>
          </cell>
        </row>
        <row r="2062">
          <cell r="B2062" t="str">
            <v>F1B018076</v>
          </cell>
          <cell r="C2062" t="str">
            <v>HERLAN SATYA WIJAYA</v>
          </cell>
        </row>
        <row r="2063">
          <cell r="B2063" t="str">
            <v>F1B018077</v>
          </cell>
          <cell r="C2063" t="str">
            <v>ILHAMI PRAMADITYA</v>
          </cell>
        </row>
        <row r="2064">
          <cell r="B2064" t="str">
            <v>F1B018078</v>
          </cell>
          <cell r="C2064" t="str">
            <v>IRFAN</v>
          </cell>
        </row>
        <row r="2065">
          <cell r="B2065" t="str">
            <v>F1B018079</v>
          </cell>
          <cell r="C2065" t="str">
            <v>KHUSNUL FITRIANI</v>
          </cell>
        </row>
        <row r="2066">
          <cell r="B2066" t="str">
            <v>F1B018080</v>
          </cell>
          <cell r="C2066" t="str">
            <v>LALU DEAWAN CINDAGE</v>
          </cell>
        </row>
        <row r="2067">
          <cell r="B2067" t="str">
            <v>F1B018081</v>
          </cell>
          <cell r="C2067" t="str">
            <v>LALU RAHMAT MAGFIRAH</v>
          </cell>
        </row>
        <row r="2068">
          <cell r="B2068" t="str">
            <v>F1B018082</v>
          </cell>
          <cell r="C2068" t="str">
            <v xml:space="preserve">LALU THORIQ RAMADHANI </v>
          </cell>
        </row>
        <row r="2069">
          <cell r="B2069" t="str">
            <v>F1B018083</v>
          </cell>
          <cell r="C2069" t="str">
            <v>M. KHAIRI AZHARI</v>
          </cell>
        </row>
        <row r="2070">
          <cell r="B2070" t="str">
            <v>F1B018084</v>
          </cell>
          <cell r="C2070" t="str">
            <v>MASYKURI  YA ZAINURI</v>
          </cell>
        </row>
        <row r="2071">
          <cell r="B2071" t="str">
            <v>F1B018085</v>
          </cell>
          <cell r="C2071" t="str">
            <v>MAULIDDIN NUR MUHAMMAD</v>
          </cell>
        </row>
        <row r="2072">
          <cell r="B2072" t="str">
            <v>F1B018086</v>
          </cell>
          <cell r="C2072" t="str">
            <v>MUHAMAD HANAFI</v>
          </cell>
        </row>
        <row r="2073">
          <cell r="B2073" t="str">
            <v>F1B018087</v>
          </cell>
          <cell r="C2073" t="str">
            <v>MUHAMMAD ALAMSYAH</v>
          </cell>
        </row>
        <row r="2074">
          <cell r="B2074" t="str">
            <v>F1B018088</v>
          </cell>
          <cell r="C2074" t="str">
            <v>NIAZI ZAM-ZAMI</v>
          </cell>
        </row>
        <row r="2075">
          <cell r="B2075" t="str">
            <v>F1B018089</v>
          </cell>
          <cell r="C2075" t="str">
            <v>RIKI SAPUTRA</v>
          </cell>
        </row>
        <row r="2076">
          <cell r="B2076" t="str">
            <v>F1B018090</v>
          </cell>
          <cell r="C2076" t="str">
            <v>RIZZA HALWANI</v>
          </cell>
        </row>
        <row r="2077">
          <cell r="B2077" t="str">
            <v>F1B018091</v>
          </cell>
          <cell r="C2077" t="str">
            <v>ROBY HANDIKA</v>
          </cell>
        </row>
        <row r="2078">
          <cell r="B2078" t="str">
            <v>F1B018092</v>
          </cell>
          <cell r="C2078" t="str">
            <v>TOMI SAHIDIN</v>
          </cell>
        </row>
        <row r="2079">
          <cell r="B2079" t="str">
            <v>F1B018093</v>
          </cell>
          <cell r="C2079" t="str">
            <v>TOPARANA AMRULLAH</v>
          </cell>
        </row>
        <row r="2080">
          <cell r="B2080" t="str">
            <v>F1B018094</v>
          </cell>
          <cell r="C2080" t="str">
            <v>YUDI DERI PRATAMA</v>
          </cell>
        </row>
        <row r="2081">
          <cell r="B2081" t="str">
            <v>F1B018095</v>
          </cell>
          <cell r="C2081" t="str">
            <v>YUNITA SAKIRA</v>
          </cell>
        </row>
        <row r="2082">
          <cell r="B2082" t="str">
            <v>F1B018096</v>
          </cell>
          <cell r="C2082" t="str">
            <v>YUSUF KAUTSAR ROHIMAN</v>
          </cell>
        </row>
        <row r="2083">
          <cell r="B2083" t="str">
            <v>F1B018097</v>
          </cell>
          <cell r="C2083" t="str">
            <v>ZULFAKAR SATRIA DANIAZIS</v>
          </cell>
        </row>
        <row r="2084">
          <cell r="B2084" t="str">
            <v>F1B018098</v>
          </cell>
          <cell r="C2084" t="str">
            <v>Muhammad Adnin Azminda</v>
          </cell>
        </row>
        <row r="2085">
          <cell r="B2085" t="str">
            <v>F1B018099</v>
          </cell>
          <cell r="C2085" t="str">
            <v>Dimas Arya Pratama</v>
          </cell>
        </row>
        <row r="2086">
          <cell r="B2086" t="str">
            <v>F1B018100</v>
          </cell>
          <cell r="C2086" t="str">
            <v>Muhammad</v>
          </cell>
        </row>
        <row r="2087">
          <cell r="B2087" t="str">
            <v>F1B118001</v>
          </cell>
          <cell r="C2087" t="str">
            <v>ANDI AZBAR</v>
          </cell>
        </row>
        <row r="2088">
          <cell r="B2088" t="str">
            <v>F1B118002</v>
          </cell>
          <cell r="C2088" t="str">
            <v>DANI ANWAR MUSADDAT</v>
          </cell>
        </row>
        <row r="2089">
          <cell r="B2089" t="str">
            <v>F1B118003</v>
          </cell>
          <cell r="C2089" t="str">
            <v>RODY SAFRI IRAWANSYAH</v>
          </cell>
        </row>
        <row r="2090">
          <cell r="B2090" t="str">
            <v>F1B118004</v>
          </cell>
          <cell r="C2090" t="str">
            <v>ADAM HADI WIBOWO</v>
          </cell>
        </row>
        <row r="2091">
          <cell r="B2091" t="str">
            <v>F1B118005</v>
          </cell>
          <cell r="C2091" t="str">
            <v>AFRIZAL ALIMUDIN</v>
          </cell>
        </row>
        <row r="2092">
          <cell r="B2092" t="str">
            <v>F1B118006</v>
          </cell>
          <cell r="C2092" t="str">
            <v>AHMAD ZULKUSWARI</v>
          </cell>
        </row>
        <row r="2093">
          <cell r="B2093" t="str">
            <v>F1B118007</v>
          </cell>
          <cell r="C2093" t="str">
            <v>ALFIYANI ADILAH</v>
          </cell>
        </row>
        <row r="2094">
          <cell r="B2094" t="str">
            <v>F1B118008</v>
          </cell>
          <cell r="C2094" t="str">
            <v>AMRINA ROSYIDA</v>
          </cell>
        </row>
        <row r="2095">
          <cell r="B2095" t="str">
            <v>F1B118009</v>
          </cell>
          <cell r="C2095" t="str">
            <v>ANDI TRI RAMDHANY</v>
          </cell>
        </row>
        <row r="2096">
          <cell r="B2096" t="str">
            <v>F1B118010</v>
          </cell>
          <cell r="C2096" t="str">
            <v>ANDRI WAHYUDI</v>
          </cell>
        </row>
        <row r="2097">
          <cell r="B2097" t="str">
            <v>F1B118011</v>
          </cell>
          <cell r="C2097" t="str">
            <v>ARINDA SAFIRA</v>
          </cell>
        </row>
        <row r="2098">
          <cell r="B2098" t="str">
            <v>F1B118012</v>
          </cell>
          <cell r="C2098" t="str">
            <v>AYNUL YAQIN</v>
          </cell>
        </row>
        <row r="2099">
          <cell r="B2099" t="str">
            <v>F1B118013</v>
          </cell>
          <cell r="C2099" t="str">
            <v>BOY TIMOTIUS HUTAURUK</v>
          </cell>
        </row>
        <row r="2100">
          <cell r="B2100" t="str">
            <v>F1B118014</v>
          </cell>
          <cell r="C2100" t="str">
            <v>DEA HILFIANA</v>
          </cell>
        </row>
        <row r="2101">
          <cell r="B2101" t="str">
            <v>F1B118015</v>
          </cell>
          <cell r="C2101" t="str">
            <v xml:space="preserve">DECKY ARDHYADWIPA JANUSTANTO </v>
          </cell>
        </row>
        <row r="2102">
          <cell r="B2102" t="str">
            <v>F1B118016</v>
          </cell>
          <cell r="C2102" t="str">
            <v>DIDIN SETIAWAN</v>
          </cell>
        </row>
        <row r="2103">
          <cell r="B2103" t="str">
            <v>F1B118017</v>
          </cell>
          <cell r="C2103" t="str">
            <v>ENRICO ANANTA PRATAMA</v>
          </cell>
        </row>
        <row r="2104">
          <cell r="B2104" t="str">
            <v>F1B118018</v>
          </cell>
          <cell r="C2104" t="str">
            <v>GALLAN EKA RAMADHANI</v>
          </cell>
        </row>
        <row r="2105">
          <cell r="B2105" t="str">
            <v>F1B118019</v>
          </cell>
          <cell r="C2105" t="str">
            <v>GURUH KHEDAR NURMAHSYA</v>
          </cell>
        </row>
        <row r="2106">
          <cell r="B2106" t="str">
            <v>F1B118020</v>
          </cell>
          <cell r="C2106" t="str">
            <v>I KOMANG YOGA TRI PRANATA</v>
          </cell>
        </row>
        <row r="2107">
          <cell r="B2107" t="str">
            <v>F1B118021</v>
          </cell>
          <cell r="C2107" t="str">
            <v>IDA AYU NYOMAN ISWARI WIKAPTI</v>
          </cell>
        </row>
        <row r="2108">
          <cell r="B2108" t="str">
            <v>F1B118022</v>
          </cell>
          <cell r="C2108" t="str">
            <v>IDA BAGUS ADITYA LAKSAMANA DHARMA</v>
          </cell>
        </row>
        <row r="2109">
          <cell r="B2109" t="str">
            <v>F1B118023</v>
          </cell>
          <cell r="C2109" t="str">
            <v>JEFRI HAWARI</v>
          </cell>
        </row>
        <row r="2110">
          <cell r="B2110" t="str">
            <v>F1B118024</v>
          </cell>
          <cell r="C2110" t="str">
            <v>KASFUL GHOUSY</v>
          </cell>
        </row>
        <row r="2111">
          <cell r="B2111" t="str">
            <v>F1B118025</v>
          </cell>
          <cell r="C2111" t="str">
            <v>KRIS AGUS SALIM</v>
          </cell>
        </row>
        <row r="2112">
          <cell r="B2112" t="str">
            <v>F1B118026</v>
          </cell>
          <cell r="C2112" t="str">
            <v>LALU BIJE KALIH DENI RUPAWAN</v>
          </cell>
        </row>
        <row r="2113">
          <cell r="B2113" t="str">
            <v>F1B118027</v>
          </cell>
          <cell r="C2113" t="str">
            <v>M. ALFIN JUFASHA</v>
          </cell>
        </row>
        <row r="2114">
          <cell r="B2114" t="str">
            <v>F1B118028</v>
          </cell>
          <cell r="C2114" t="str">
            <v>MICHAEL STEFLEN LEPONG</v>
          </cell>
        </row>
        <row r="2115">
          <cell r="B2115" t="str">
            <v>F1B118029</v>
          </cell>
          <cell r="C2115" t="str">
            <v>MOHAMAD ABDUL AZIS</v>
          </cell>
        </row>
        <row r="2116">
          <cell r="B2116" t="str">
            <v>F1B118030</v>
          </cell>
          <cell r="C2116" t="str">
            <v>MUHAMAD RENALDI ALFARISHI</v>
          </cell>
        </row>
        <row r="2117">
          <cell r="B2117" t="str">
            <v>F1B118031</v>
          </cell>
          <cell r="C2117" t="str">
            <v>MUHAMAD RIZKI PERDAMAIAN</v>
          </cell>
        </row>
        <row r="2118">
          <cell r="B2118" t="str">
            <v>F1B118032</v>
          </cell>
          <cell r="C2118" t="str">
            <v>MUHAMMAD AHMAL RIZKI</v>
          </cell>
        </row>
        <row r="2119">
          <cell r="B2119" t="str">
            <v>F1B118033</v>
          </cell>
          <cell r="C2119" t="str">
            <v>MUHAMMAD AHMILURRIZQI DAHLAN</v>
          </cell>
        </row>
        <row r="2120">
          <cell r="B2120" t="str">
            <v>F1B118034</v>
          </cell>
          <cell r="C2120" t="str">
            <v>MUHAMMAD FATTAAKHUN NIZAR</v>
          </cell>
        </row>
        <row r="2121">
          <cell r="B2121" t="str">
            <v>F1B118035</v>
          </cell>
          <cell r="C2121" t="str">
            <v>MUHAMMAD FEBRIAN ULMAYADI PRATAMA</v>
          </cell>
        </row>
        <row r="2122">
          <cell r="B2122" t="str">
            <v>F1B118036</v>
          </cell>
          <cell r="C2122" t="str">
            <v>MUHAMMAD NAZARUL MADANI</v>
          </cell>
        </row>
        <row r="2123">
          <cell r="B2123" t="str">
            <v>F1B118037</v>
          </cell>
          <cell r="C2123" t="str">
            <v>MUHAMMAD SATRIAWAN</v>
          </cell>
        </row>
        <row r="2124">
          <cell r="B2124" t="str">
            <v>F1B118038</v>
          </cell>
          <cell r="C2124" t="str">
            <v>MUHAMMAD YUNUS</v>
          </cell>
        </row>
        <row r="2125">
          <cell r="B2125" t="str">
            <v>F1B118039</v>
          </cell>
          <cell r="C2125" t="str">
            <v>MUHAMMAD YUSTIAR IMAMI</v>
          </cell>
        </row>
        <row r="2126">
          <cell r="B2126" t="str">
            <v>F1B118040</v>
          </cell>
          <cell r="C2126" t="str">
            <v>MUHAMMAD ZAENUL HASANI</v>
          </cell>
        </row>
        <row r="2127">
          <cell r="B2127" t="str">
            <v>F1B118041</v>
          </cell>
          <cell r="C2127" t="str">
            <v>MUHAMMAD ZUHAIR HAMAMI</v>
          </cell>
        </row>
        <row r="2128">
          <cell r="B2128" t="str">
            <v>F1B118042</v>
          </cell>
          <cell r="C2128" t="str">
            <v>MUHTAR</v>
          </cell>
        </row>
        <row r="2129">
          <cell r="B2129" t="str">
            <v>F1B118043</v>
          </cell>
          <cell r="C2129" t="str">
            <v>NOPA APRIANTO</v>
          </cell>
        </row>
        <row r="2130">
          <cell r="B2130" t="str">
            <v>F1B118044</v>
          </cell>
          <cell r="C2130" t="str">
            <v>NOVIAN DWI CAHYO</v>
          </cell>
        </row>
        <row r="2131">
          <cell r="B2131" t="str">
            <v>F1B118045</v>
          </cell>
          <cell r="C2131" t="str">
            <v>PANJI AKBAR</v>
          </cell>
        </row>
        <row r="2132">
          <cell r="B2132" t="str">
            <v>F1B118046</v>
          </cell>
          <cell r="C2132" t="str">
            <v>RAHMAT HIDAYAT</v>
          </cell>
        </row>
        <row r="2133">
          <cell r="B2133" t="str">
            <v>F1B118047</v>
          </cell>
          <cell r="C2133" t="str">
            <v>RAIZHA KHALIFAH AL-ARDHY SAYYIDINA</v>
          </cell>
        </row>
        <row r="2134">
          <cell r="B2134" t="str">
            <v>F1B118048</v>
          </cell>
          <cell r="C2134" t="str">
            <v>RIRIN DYAS RAMADHANTI</v>
          </cell>
        </row>
        <row r="2135">
          <cell r="B2135" t="str">
            <v>F1B118049</v>
          </cell>
          <cell r="C2135" t="str">
            <v>SAKATWA DAMMA WICAYO</v>
          </cell>
        </row>
        <row r="2136">
          <cell r="B2136" t="str">
            <v>F1B118050</v>
          </cell>
          <cell r="C2136" t="str">
            <v>SEPTIAWAN ABRORI</v>
          </cell>
        </row>
        <row r="2137">
          <cell r="B2137" t="str">
            <v>F1B118051</v>
          </cell>
          <cell r="C2137" t="str">
            <v>SERLYNITA</v>
          </cell>
        </row>
        <row r="2138">
          <cell r="B2138" t="str">
            <v>F1B118052</v>
          </cell>
          <cell r="C2138" t="str">
            <v>SRI DEWI YULIANA ATMAJAYA</v>
          </cell>
        </row>
        <row r="2139">
          <cell r="B2139" t="str">
            <v>F1B118053</v>
          </cell>
          <cell r="C2139" t="str">
            <v>SUHAEMIN</v>
          </cell>
        </row>
        <row r="2140">
          <cell r="B2140" t="str">
            <v>F1B118054</v>
          </cell>
          <cell r="C2140" t="str">
            <v xml:space="preserve">SURYA AQIDAH </v>
          </cell>
        </row>
        <row r="2141">
          <cell r="B2141" t="str">
            <v>F1B118055</v>
          </cell>
          <cell r="C2141" t="str">
            <v>SYAROFI RIDYASMARA</v>
          </cell>
        </row>
        <row r="2142">
          <cell r="B2142" t="str">
            <v>F1B118056</v>
          </cell>
          <cell r="C2142" t="str">
            <v>TEGUH SUTRADI</v>
          </cell>
        </row>
        <row r="2143">
          <cell r="B2143" t="str">
            <v>F1B118057</v>
          </cell>
          <cell r="C2143" t="str">
            <v>TITISAN WAHYU NURUL LAILA</v>
          </cell>
        </row>
        <row r="2144">
          <cell r="B2144" t="str">
            <v>F1B118058</v>
          </cell>
          <cell r="C2144" t="str">
            <v>TYAS AYUNING SAVITRI</v>
          </cell>
        </row>
        <row r="2145">
          <cell r="B2145" t="str">
            <v>F1B118059</v>
          </cell>
          <cell r="C2145" t="str">
            <v>VERA ZULIANA</v>
          </cell>
        </row>
        <row r="2146">
          <cell r="B2146" t="str">
            <v>F1B118060</v>
          </cell>
          <cell r="C2146" t="str">
            <v>VIVIANA HERLITA VIDIASARI</v>
          </cell>
        </row>
        <row r="2147">
          <cell r="B2147" t="str">
            <v>F1B118061</v>
          </cell>
          <cell r="C2147" t="str">
            <v>WANDA DWI KUNCOROJATI</v>
          </cell>
        </row>
        <row r="2148">
          <cell r="B2148" t="str">
            <v>F1B118062</v>
          </cell>
          <cell r="C2148" t="str">
            <v>WILITAMA TANTOSA</v>
          </cell>
        </row>
        <row r="2149">
          <cell r="B2149" t="str">
            <v>F1B118063</v>
          </cell>
          <cell r="C2149" t="str">
            <v>Sukirman</v>
          </cell>
        </row>
        <row r="2150">
          <cell r="B2150" t="str">
            <v>F1B118064</v>
          </cell>
          <cell r="C2150" t="str">
            <v>Muhammad Laylul Mustagfirin</v>
          </cell>
        </row>
        <row r="2151">
          <cell r="B2151" t="str">
            <v>F1B118065</v>
          </cell>
          <cell r="C2151" t="str">
            <v>I Gusti Agung Abhirama Wijaya Anggadipa</v>
          </cell>
        </row>
        <row r="2152">
          <cell r="B2152" t="str">
            <v>F1B019001</v>
          </cell>
          <cell r="C2152" t="str">
            <v>Aazamzain Habibi</v>
          </cell>
        </row>
        <row r="2153">
          <cell r="B2153" t="str">
            <v>F1B019002</v>
          </cell>
          <cell r="C2153" t="str">
            <v>Abdid Daiyyan Oja</v>
          </cell>
        </row>
        <row r="2154">
          <cell r="B2154" t="str">
            <v>F1B019003</v>
          </cell>
          <cell r="C2154" t="str">
            <v>Abiyyi Tiffano Mahanur Putra</v>
          </cell>
        </row>
        <row r="2155">
          <cell r="B2155" t="str">
            <v>F1B019004</v>
          </cell>
          <cell r="C2155" t="str">
            <v>Achmad Evin Kafrawi</v>
          </cell>
        </row>
        <row r="2156">
          <cell r="B2156" t="str">
            <v>F1B019005</v>
          </cell>
          <cell r="C2156" t="str">
            <v>Ade Safarudin Madani</v>
          </cell>
        </row>
        <row r="2157">
          <cell r="B2157" t="str">
            <v>F1B019006</v>
          </cell>
          <cell r="C2157" t="str">
            <v>Ade Setian Kusuma Wijaya</v>
          </cell>
        </row>
        <row r="2158">
          <cell r="B2158" t="str">
            <v>F1B019007</v>
          </cell>
          <cell r="C2158" t="str">
            <v>Aditya Sari Caessar</v>
          </cell>
        </row>
        <row r="2159">
          <cell r="B2159" t="str">
            <v>F1B019008</v>
          </cell>
          <cell r="C2159" t="str">
            <v>Afina Praba Larasati</v>
          </cell>
        </row>
        <row r="2160">
          <cell r="B2160" t="str">
            <v>F1B019009</v>
          </cell>
          <cell r="C2160" t="str">
            <v>Agung Putra Sarkila</v>
          </cell>
        </row>
        <row r="2161">
          <cell r="B2161" t="str">
            <v>F1B019010</v>
          </cell>
          <cell r="C2161" t="str">
            <v>Agus Hariadi</v>
          </cell>
        </row>
        <row r="2162">
          <cell r="B2162" t="str">
            <v>F1B019011</v>
          </cell>
          <cell r="C2162" t="str">
            <v>Ahmad Alfian</v>
          </cell>
        </row>
        <row r="2163">
          <cell r="B2163" t="str">
            <v>F1B019012</v>
          </cell>
          <cell r="C2163" t="str">
            <v xml:space="preserve">Ahmad Irfan Apriadi </v>
          </cell>
        </row>
        <row r="2164">
          <cell r="B2164" t="str">
            <v>F1B019013</v>
          </cell>
          <cell r="C2164" t="str">
            <v>Ahmad Ray Surya Surenggana</v>
          </cell>
        </row>
        <row r="2165">
          <cell r="B2165" t="str">
            <v>F1B019014</v>
          </cell>
          <cell r="C2165" t="str">
            <v>Ahmad Rosyid Ganausi</v>
          </cell>
        </row>
        <row r="2166">
          <cell r="B2166" t="str">
            <v>F1B019015</v>
          </cell>
          <cell r="C2166" t="str">
            <v>Ahmad Shalsha Faraidh</v>
          </cell>
        </row>
        <row r="2167">
          <cell r="B2167" t="str">
            <v>F1B019016</v>
          </cell>
          <cell r="C2167" t="str">
            <v>Ahmad Sukran Ma'Mun</v>
          </cell>
        </row>
        <row r="2168">
          <cell r="B2168" t="str">
            <v>F1B019017</v>
          </cell>
          <cell r="C2168" t="str">
            <v>Ainul Hikam</v>
          </cell>
        </row>
        <row r="2169">
          <cell r="B2169" t="str">
            <v>F1B019018</v>
          </cell>
          <cell r="C2169" t="str">
            <v>Aldi Aryanugraha Mahendra</v>
          </cell>
        </row>
        <row r="2170">
          <cell r="B2170" t="str">
            <v>F1B019019</v>
          </cell>
          <cell r="C2170" t="str">
            <v>Aldin Nauval Firas Qany</v>
          </cell>
        </row>
        <row r="2171">
          <cell r="B2171" t="str">
            <v>F1B019020</v>
          </cell>
          <cell r="C2171" t="str">
            <v>Alfa Izatul Iman</v>
          </cell>
        </row>
        <row r="2172">
          <cell r="B2172" t="str">
            <v>F1B019021</v>
          </cell>
          <cell r="C2172" t="str">
            <v>Alfansyah Baadilla</v>
          </cell>
        </row>
        <row r="2173">
          <cell r="B2173" t="str">
            <v>F1B019022</v>
          </cell>
          <cell r="C2173" t="str">
            <v>Alfiyyah Reghina Larasati</v>
          </cell>
        </row>
        <row r="2174">
          <cell r="B2174" t="str">
            <v>F1B019023</v>
          </cell>
          <cell r="C2174" t="str">
            <v>Anang Ma'Ruf</v>
          </cell>
        </row>
        <row r="2175">
          <cell r="B2175" t="str">
            <v>F1B019024</v>
          </cell>
          <cell r="C2175" t="str">
            <v>Andika Rizaldy</v>
          </cell>
        </row>
        <row r="2176">
          <cell r="B2176" t="str">
            <v>F1B019025</v>
          </cell>
          <cell r="C2176" t="str">
            <v>Aptana Azmi</v>
          </cell>
        </row>
        <row r="2177">
          <cell r="B2177" t="str">
            <v>F1B019026</v>
          </cell>
          <cell r="C2177" t="str">
            <v>Arif Hakam Hidayat</v>
          </cell>
        </row>
        <row r="2178">
          <cell r="B2178" t="str">
            <v>F1B019027</v>
          </cell>
          <cell r="C2178" t="str">
            <v xml:space="preserve">Arlan Aji Saputra </v>
          </cell>
        </row>
        <row r="2179">
          <cell r="B2179" t="str">
            <v>F1B019028</v>
          </cell>
          <cell r="C2179" t="str">
            <v>Asrul Deniarahman</v>
          </cell>
        </row>
        <row r="2180">
          <cell r="B2180" t="str">
            <v>F1B019029</v>
          </cell>
          <cell r="C2180" t="str">
            <v>Aufa Dhiya Ulhak</v>
          </cell>
        </row>
        <row r="2181">
          <cell r="B2181" t="str">
            <v>F1B019030</v>
          </cell>
          <cell r="C2181" t="str">
            <v>Aulia Adela</v>
          </cell>
        </row>
        <row r="2182">
          <cell r="B2182" t="str">
            <v>F1B019031</v>
          </cell>
          <cell r="C2182" t="str">
            <v>Aulia Widya Prastuti</v>
          </cell>
        </row>
        <row r="2183">
          <cell r="B2183" t="str">
            <v>F1B019032</v>
          </cell>
          <cell r="C2183" t="str">
            <v>Aurina Willy Ghodina</v>
          </cell>
        </row>
        <row r="2184">
          <cell r="B2184" t="str">
            <v>F1B019033</v>
          </cell>
          <cell r="C2184" t="str">
            <v>Azhar</v>
          </cell>
        </row>
        <row r="2185">
          <cell r="B2185" t="str">
            <v>F1B019034</v>
          </cell>
          <cell r="C2185" t="str">
            <v>Aziz Zun Hakim</v>
          </cell>
        </row>
        <row r="2186">
          <cell r="B2186" t="str">
            <v>F1B019035</v>
          </cell>
          <cell r="C2186" t="str">
            <v>Bayu Aldiansyah</v>
          </cell>
        </row>
        <row r="2187">
          <cell r="B2187" t="str">
            <v>F1B019036</v>
          </cell>
          <cell r="C2187" t="str">
            <v>Chaeru Rachmadi Putra</v>
          </cell>
        </row>
        <row r="2188">
          <cell r="B2188" t="str">
            <v>F1B019037</v>
          </cell>
          <cell r="C2188" t="str">
            <v>Cok Indah Purnama Putri</v>
          </cell>
        </row>
        <row r="2189">
          <cell r="B2189" t="str">
            <v>F1B019038</v>
          </cell>
          <cell r="C2189" t="str">
            <v>Destiarani</v>
          </cell>
        </row>
        <row r="2190">
          <cell r="B2190" t="str">
            <v>F1B019039</v>
          </cell>
          <cell r="C2190" t="str">
            <v>Dhika Aufa Hardinata</v>
          </cell>
        </row>
        <row r="2191">
          <cell r="B2191" t="str">
            <v>F1B019040</v>
          </cell>
          <cell r="C2191" t="str">
            <v>Diaz Dwi Kurniawan</v>
          </cell>
        </row>
        <row r="2192">
          <cell r="B2192" t="str">
            <v>F1B019041</v>
          </cell>
          <cell r="C2192" t="str">
            <v>Diky Aryadi</v>
          </cell>
        </row>
        <row r="2193">
          <cell r="B2193" t="str">
            <v>F1B019042</v>
          </cell>
          <cell r="C2193" t="str">
            <v>Dimas Teguh Adi Karya</v>
          </cell>
        </row>
        <row r="2194">
          <cell r="B2194" t="str">
            <v>F1B019043</v>
          </cell>
          <cell r="C2194" t="str">
            <v>Dina Hakiki</v>
          </cell>
        </row>
        <row r="2195">
          <cell r="B2195" t="str">
            <v>F1B019044</v>
          </cell>
          <cell r="C2195" t="str">
            <v>Djodi Putra Ramadhan</v>
          </cell>
        </row>
        <row r="2196">
          <cell r="B2196" t="str">
            <v>F1B019045</v>
          </cell>
          <cell r="C2196" t="str">
            <v>Eggy Fahmi Al Bourhanie</v>
          </cell>
        </row>
        <row r="2197">
          <cell r="B2197" t="str">
            <v>F1B019046</v>
          </cell>
          <cell r="C2197" t="str">
            <v>Eka Handika Rasidin</v>
          </cell>
        </row>
        <row r="2198">
          <cell r="B2198" t="str">
            <v>F1B019047</v>
          </cell>
          <cell r="C2198" t="str">
            <v>Erlan Taneza</v>
          </cell>
        </row>
        <row r="2199">
          <cell r="B2199" t="str">
            <v>F1B019048</v>
          </cell>
          <cell r="C2199" t="str">
            <v>Ersa Satria Pradana</v>
          </cell>
        </row>
        <row r="2200">
          <cell r="B2200" t="str">
            <v>F1B019049</v>
          </cell>
          <cell r="C2200" t="str">
            <v>Fadillah Muslimah</v>
          </cell>
        </row>
        <row r="2201">
          <cell r="B2201" t="str">
            <v>F1B019050</v>
          </cell>
          <cell r="C2201" t="str">
            <v>Fahmi Jafari</v>
          </cell>
        </row>
        <row r="2202">
          <cell r="B2202" t="str">
            <v>F1B019051</v>
          </cell>
          <cell r="C2202" t="str">
            <v>Fahrun Nizar</v>
          </cell>
        </row>
        <row r="2203">
          <cell r="B2203" t="str">
            <v>F1B019052</v>
          </cell>
          <cell r="C2203" t="str">
            <v>Farhad</v>
          </cell>
        </row>
        <row r="2204">
          <cell r="B2204" t="str">
            <v>F1B019053</v>
          </cell>
          <cell r="C2204" t="str">
            <v>Febrian Rizky</v>
          </cell>
        </row>
        <row r="2205">
          <cell r="B2205" t="str">
            <v>F1B019054</v>
          </cell>
          <cell r="C2205" t="str">
            <v>Febrilianto Kusuma Pratama</v>
          </cell>
        </row>
        <row r="2206">
          <cell r="B2206" t="str">
            <v>F1B019055</v>
          </cell>
          <cell r="C2206" t="str">
            <v>Feldy Novanda Mulkan</v>
          </cell>
        </row>
        <row r="2207">
          <cell r="B2207" t="str">
            <v>F1B019056</v>
          </cell>
          <cell r="C2207" t="str">
            <v>Firda Amelia</v>
          </cell>
        </row>
        <row r="2208">
          <cell r="B2208" t="str">
            <v>F1B019057</v>
          </cell>
          <cell r="C2208" t="str">
            <v>Frederick Benaya Situmorang</v>
          </cell>
        </row>
        <row r="2209">
          <cell r="B2209" t="str">
            <v>F1B019058</v>
          </cell>
          <cell r="C2209" t="str">
            <v>Gilang Hidayatullah</v>
          </cell>
        </row>
        <row r="2210">
          <cell r="B2210" t="str">
            <v>F1B019059</v>
          </cell>
          <cell r="C2210" t="str">
            <v>Haidir</v>
          </cell>
        </row>
        <row r="2211">
          <cell r="B2211" t="str">
            <v>F1B019060</v>
          </cell>
          <cell r="C2211" t="str">
            <v>Hanif Qodri Abdullah</v>
          </cell>
        </row>
        <row r="2212">
          <cell r="B2212" t="str">
            <v>F1B019061</v>
          </cell>
          <cell r="C2212" t="str">
            <v>Hidayatullah</v>
          </cell>
        </row>
        <row r="2213">
          <cell r="B2213" t="str">
            <v>F1B019062</v>
          </cell>
          <cell r="C2213" t="str">
            <v>Husnul Fuady</v>
          </cell>
        </row>
        <row r="2214">
          <cell r="B2214" t="str">
            <v>F1B019063</v>
          </cell>
          <cell r="C2214" t="str">
            <v>I Gede Dhio Chandhya Narayasa</v>
          </cell>
        </row>
        <row r="2215">
          <cell r="B2215" t="str">
            <v>F1B019064</v>
          </cell>
          <cell r="C2215" t="str">
            <v>I Gede Raka Nugraha Wirayudha</v>
          </cell>
        </row>
        <row r="2216">
          <cell r="B2216" t="str">
            <v>F1B019065</v>
          </cell>
          <cell r="C2216" t="str">
            <v>I Gede Tubagus Wiranata</v>
          </cell>
        </row>
        <row r="2217">
          <cell r="B2217" t="str">
            <v>F1B019066</v>
          </cell>
          <cell r="C2217" t="str">
            <v>I Gusti Bagus Indra Permana</v>
          </cell>
        </row>
        <row r="2218">
          <cell r="B2218" t="str">
            <v>F1B019067</v>
          </cell>
          <cell r="C2218" t="str">
            <v>I Made Yudi Dharmawan</v>
          </cell>
        </row>
        <row r="2219">
          <cell r="B2219" t="str">
            <v>F1B019068</v>
          </cell>
          <cell r="C2219" t="str">
            <v>I Nyoman Dimas Bayu Semara Putra</v>
          </cell>
        </row>
        <row r="2220">
          <cell r="B2220" t="str">
            <v>F1B019069</v>
          </cell>
          <cell r="C2220" t="str">
            <v>Ilvina Sya'Rani</v>
          </cell>
        </row>
        <row r="2221">
          <cell r="B2221" t="str">
            <v>F1B019070</v>
          </cell>
          <cell r="C2221" t="str">
            <v>Imam Hidayat</v>
          </cell>
        </row>
        <row r="2222">
          <cell r="B2222" t="str">
            <v>F1B019071</v>
          </cell>
          <cell r="C2222" t="str">
            <v>Inayatullah</v>
          </cell>
        </row>
        <row r="2223">
          <cell r="B2223" t="str">
            <v>F1B019072</v>
          </cell>
          <cell r="C2223" t="str">
            <v>Indra Andhika Benu</v>
          </cell>
        </row>
        <row r="2224">
          <cell r="B2224" t="str">
            <v>F1B019073</v>
          </cell>
          <cell r="C2224" t="str">
            <v>Insan Adhibuana Priyatna</v>
          </cell>
        </row>
        <row r="2225">
          <cell r="B2225" t="str">
            <v>F1B019074</v>
          </cell>
          <cell r="C2225" t="str">
            <v>Jalaluddin Muhammad Akbar</v>
          </cell>
        </row>
        <row r="2226">
          <cell r="B2226" t="str">
            <v>F1B019075</v>
          </cell>
          <cell r="C2226" t="str">
            <v>Kinkin Ayu Pramesty</v>
          </cell>
        </row>
        <row r="2227">
          <cell r="B2227" t="str">
            <v>F1B019076</v>
          </cell>
          <cell r="C2227" t="str">
            <v xml:space="preserve">L. M. Ryas Amin Akbar </v>
          </cell>
        </row>
        <row r="2228">
          <cell r="B2228" t="str">
            <v>F1B019077</v>
          </cell>
          <cell r="C2228" t="str">
            <v>Lalu Ferdian Yusuf</v>
          </cell>
        </row>
        <row r="2229">
          <cell r="B2229" t="str">
            <v>F1B019078</v>
          </cell>
          <cell r="C2229" t="str">
            <v>Lalu Moh. Adam Kurniawan</v>
          </cell>
        </row>
        <row r="2230">
          <cell r="B2230" t="str">
            <v>F1B019079</v>
          </cell>
          <cell r="C2230" t="str">
            <v>Lalu Ocky Saktiya Luhung</v>
          </cell>
        </row>
        <row r="2231">
          <cell r="B2231" t="str">
            <v>F1B019080</v>
          </cell>
          <cell r="C2231" t="str">
            <v>Lalu Reza Adrian</v>
          </cell>
        </row>
        <row r="2232">
          <cell r="B2232" t="str">
            <v>F1B019081</v>
          </cell>
          <cell r="C2232" t="str">
            <v>Lalu Tohirul Akhyar</v>
          </cell>
        </row>
        <row r="2233">
          <cell r="B2233" t="str">
            <v>F1B019082</v>
          </cell>
          <cell r="C2233" t="str">
            <v>M Ramdanil Abidin</v>
          </cell>
        </row>
        <row r="2234">
          <cell r="B2234" t="str">
            <v>F1B019083</v>
          </cell>
          <cell r="C2234" t="str">
            <v>M. Abdul Azis</v>
          </cell>
        </row>
        <row r="2235">
          <cell r="B2235" t="str">
            <v>F1B019084</v>
          </cell>
          <cell r="C2235" t="str">
            <v>M. Adrain Rahman</v>
          </cell>
        </row>
        <row r="2236">
          <cell r="B2236" t="str">
            <v>F1B019085</v>
          </cell>
          <cell r="C2236" t="str">
            <v>M. Alfian Adi Sarjuni</v>
          </cell>
        </row>
        <row r="2237">
          <cell r="B2237" t="str">
            <v>F1B019086</v>
          </cell>
          <cell r="C2237" t="str">
            <v>M. Andre Sopian Vikta</v>
          </cell>
        </row>
        <row r="2238">
          <cell r="B2238" t="str">
            <v>F1B019087</v>
          </cell>
          <cell r="C2238" t="str">
            <v>M. Aprinaldi</v>
          </cell>
        </row>
        <row r="2239">
          <cell r="B2239" t="str">
            <v>F1B019088</v>
          </cell>
          <cell r="C2239" t="str">
            <v>M. Didik Cahya Indirman</v>
          </cell>
        </row>
        <row r="2240">
          <cell r="B2240" t="str">
            <v>F1B019089</v>
          </cell>
          <cell r="C2240" t="str">
            <v>M.Rifyal Ka'Bah</v>
          </cell>
        </row>
        <row r="2241">
          <cell r="B2241" t="str">
            <v>F1B019090</v>
          </cell>
          <cell r="C2241" t="str">
            <v>Mila Sopiana</v>
          </cell>
        </row>
        <row r="2242">
          <cell r="B2242" t="str">
            <v>F1B019091</v>
          </cell>
          <cell r="C2242" t="str">
            <v>Mila Wahyuni</v>
          </cell>
        </row>
        <row r="2243">
          <cell r="B2243" t="str">
            <v>F1B019092</v>
          </cell>
          <cell r="C2243" t="str">
            <v>Muh. Faisal Pratama</v>
          </cell>
        </row>
        <row r="2244">
          <cell r="B2244" t="str">
            <v>F1B019093</v>
          </cell>
          <cell r="C2244" t="str">
            <v>Muh. Fitratul Akbar</v>
          </cell>
        </row>
        <row r="2245">
          <cell r="B2245" t="str">
            <v>F1B019094</v>
          </cell>
          <cell r="C2245" t="str">
            <v>Muhamad Zulfikri</v>
          </cell>
        </row>
        <row r="2246">
          <cell r="B2246" t="str">
            <v>F1B019095</v>
          </cell>
          <cell r="C2246" t="str">
            <v>Muhammad Abdul Aziz</v>
          </cell>
        </row>
        <row r="2247">
          <cell r="B2247" t="str">
            <v>F1B019096</v>
          </cell>
          <cell r="C2247" t="str">
            <v>Muhammad Haikal Rabbani</v>
          </cell>
        </row>
        <row r="2248">
          <cell r="B2248" t="str">
            <v>F1B019097</v>
          </cell>
          <cell r="C2248" t="str">
            <v>Muhammad Irsal Fajriefendy</v>
          </cell>
        </row>
        <row r="2249">
          <cell r="B2249" t="str">
            <v>F1B019098</v>
          </cell>
          <cell r="C2249" t="str">
            <v>Muhammad Novrizal</v>
          </cell>
        </row>
        <row r="2250">
          <cell r="B2250" t="str">
            <v>F1B019099</v>
          </cell>
          <cell r="C2250" t="str">
            <v>Muhammad Riezqul Fikri</v>
          </cell>
        </row>
        <row r="2251">
          <cell r="B2251" t="str">
            <v>F1B019100</v>
          </cell>
          <cell r="C2251" t="str">
            <v>Muhammad Rizki Ramadhan</v>
          </cell>
        </row>
        <row r="2252">
          <cell r="B2252" t="str">
            <v>F1B019101</v>
          </cell>
          <cell r="C2252" t="str">
            <v>Muhammad Rizqy Ananda</v>
          </cell>
        </row>
        <row r="2253">
          <cell r="B2253" t="str">
            <v>F1B019102</v>
          </cell>
          <cell r="C2253" t="str">
            <v>Muhammad Zulfy Ramdani</v>
          </cell>
        </row>
        <row r="2254">
          <cell r="B2254" t="str">
            <v>F1B019103</v>
          </cell>
          <cell r="C2254" t="str">
            <v>Mujahidin</v>
          </cell>
        </row>
        <row r="2255">
          <cell r="B2255" t="str">
            <v>F1B019104</v>
          </cell>
          <cell r="C2255" t="str">
            <v>Mukti Wibawanto</v>
          </cell>
        </row>
        <row r="2256">
          <cell r="B2256" t="str">
            <v>F1B019105</v>
          </cell>
          <cell r="C2256" t="str">
            <v>Multahadi</v>
          </cell>
        </row>
        <row r="2257">
          <cell r="B2257" t="str">
            <v>F1B019106</v>
          </cell>
          <cell r="C2257" t="str">
            <v>Ni Wayan Gusning Widiawati</v>
          </cell>
        </row>
        <row r="2258">
          <cell r="B2258" t="str">
            <v>F1B019107</v>
          </cell>
          <cell r="C2258" t="str">
            <v>Nopenda Audi Tamami</v>
          </cell>
        </row>
        <row r="2259">
          <cell r="B2259" t="str">
            <v>F1B019108</v>
          </cell>
          <cell r="C2259" t="str">
            <v>Nur Afifah Syarifah</v>
          </cell>
        </row>
        <row r="2260">
          <cell r="B2260" t="str">
            <v>F1B019109</v>
          </cell>
          <cell r="C2260" t="str">
            <v>Nur Fitratunnisa</v>
          </cell>
        </row>
        <row r="2261">
          <cell r="B2261" t="str">
            <v>F1B019110</v>
          </cell>
          <cell r="C2261" t="str">
            <v>Nur Gina Maulina</v>
          </cell>
        </row>
        <row r="2262">
          <cell r="B2262" t="str">
            <v>F1B019111</v>
          </cell>
          <cell r="C2262" t="str">
            <v>Nurfajrin</v>
          </cell>
        </row>
        <row r="2263">
          <cell r="B2263" t="str">
            <v>F1B019112</v>
          </cell>
          <cell r="C2263" t="str">
            <v>Nurkholis Majid</v>
          </cell>
        </row>
        <row r="2264">
          <cell r="B2264" t="str">
            <v>F1B019113</v>
          </cell>
          <cell r="C2264" t="str">
            <v>Nurrochman Hartadi Dasrien</v>
          </cell>
        </row>
        <row r="2265">
          <cell r="B2265" t="str">
            <v>F1B019114</v>
          </cell>
          <cell r="C2265" t="str">
            <v>Prasetyo Asnawy Pangestu</v>
          </cell>
        </row>
        <row r="2266">
          <cell r="B2266" t="str">
            <v>F1B019115</v>
          </cell>
          <cell r="C2266" t="str">
            <v>Raditia Astarina</v>
          </cell>
        </row>
        <row r="2267">
          <cell r="B2267" t="str">
            <v>F1B019116</v>
          </cell>
          <cell r="C2267" t="str">
            <v>Rahman Yunizar</v>
          </cell>
        </row>
        <row r="2268">
          <cell r="B2268" t="str">
            <v>F1B019117</v>
          </cell>
          <cell r="C2268" t="str">
            <v>Rahmat Agus Firdaus</v>
          </cell>
        </row>
        <row r="2269">
          <cell r="B2269" t="str">
            <v>F1B019118</v>
          </cell>
          <cell r="C2269" t="str">
            <v>Rahmat Riyadi Yearham</v>
          </cell>
        </row>
        <row r="2270">
          <cell r="B2270" t="str">
            <v>F1B019119</v>
          </cell>
          <cell r="C2270" t="str">
            <v>Raranta Asmara</v>
          </cell>
        </row>
        <row r="2271">
          <cell r="B2271" t="str">
            <v>F1B019120</v>
          </cell>
          <cell r="C2271" t="str">
            <v>Rifaldi Ramadhan</v>
          </cell>
        </row>
        <row r="2272">
          <cell r="B2272" t="str">
            <v>F1B019121</v>
          </cell>
          <cell r="C2272" t="str">
            <v>Rifqi Athaullah Ilham</v>
          </cell>
        </row>
        <row r="2273">
          <cell r="B2273" t="str">
            <v>F1B019122</v>
          </cell>
          <cell r="C2273" t="str">
            <v>Rijal Thabrani</v>
          </cell>
        </row>
        <row r="2274">
          <cell r="B2274" t="str">
            <v>F1B019123</v>
          </cell>
          <cell r="C2274" t="str">
            <v>Rio Syarifuddin</v>
          </cell>
        </row>
        <row r="2275">
          <cell r="B2275" t="str">
            <v>F1B019124</v>
          </cell>
          <cell r="C2275" t="str">
            <v>Risma Prasasti Adithama</v>
          </cell>
        </row>
        <row r="2276">
          <cell r="B2276" t="str">
            <v>F1B019125</v>
          </cell>
          <cell r="C2276" t="str">
            <v>Riyan Fathurrahman</v>
          </cell>
        </row>
        <row r="2277">
          <cell r="B2277" t="str">
            <v>F1B019126</v>
          </cell>
          <cell r="C2277" t="str">
            <v>Rizky Aulia Safitri</v>
          </cell>
        </row>
        <row r="2278">
          <cell r="B2278" t="str">
            <v>F1B019127</v>
          </cell>
          <cell r="C2278" t="str">
            <v>Rohul Iman</v>
          </cell>
        </row>
        <row r="2279">
          <cell r="B2279" t="str">
            <v>F1B019128</v>
          </cell>
          <cell r="C2279" t="str">
            <v>Rosliana Hakim</v>
          </cell>
        </row>
        <row r="2280">
          <cell r="B2280" t="str">
            <v>F1B019129</v>
          </cell>
          <cell r="C2280" t="str">
            <v>Saputra</v>
          </cell>
        </row>
        <row r="2281">
          <cell r="B2281" t="str">
            <v>F1B019130</v>
          </cell>
          <cell r="C2281" t="str">
            <v>Sarah Khairunnisa Nabila</v>
          </cell>
        </row>
        <row r="2282">
          <cell r="B2282" t="str">
            <v>F1B019131</v>
          </cell>
          <cell r="C2282" t="str">
            <v>Son Aji Isnan</v>
          </cell>
        </row>
        <row r="2283">
          <cell r="B2283" t="str">
            <v>F1B019132</v>
          </cell>
          <cell r="C2283" t="str">
            <v>Sopyan Roni</v>
          </cell>
        </row>
        <row r="2284">
          <cell r="B2284" t="str">
            <v>F1B019133</v>
          </cell>
          <cell r="C2284" t="str">
            <v>Sri Astuti Karyawati</v>
          </cell>
        </row>
        <row r="2285">
          <cell r="B2285" t="str">
            <v>F1B019134</v>
          </cell>
          <cell r="C2285" t="str">
            <v>Syahrul Azegap</v>
          </cell>
        </row>
        <row r="2286">
          <cell r="B2286" t="str">
            <v>F1B019135</v>
          </cell>
          <cell r="C2286" t="str">
            <v>Taufik Hidayat</v>
          </cell>
        </row>
        <row r="2287">
          <cell r="B2287" t="str">
            <v>F1B019136</v>
          </cell>
          <cell r="C2287" t="str">
            <v>Taufik Hidayat</v>
          </cell>
        </row>
        <row r="2288">
          <cell r="B2288" t="str">
            <v>F1B019137</v>
          </cell>
          <cell r="C2288" t="str">
            <v>Tegar Atma Hidayat</v>
          </cell>
        </row>
        <row r="2289">
          <cell r="B2289" t="str">
            <v>F1B019138</v>
          </cell>
          <cell r="C2289" t="str">
            <v>Tizar Sepli Abiyusani</v>
          </cell>
        </row>
        <row r="2290">
          <cell r="B2290" t="str">
            <v>F1B019139</v>
          </cell>
          <cell r="C2290" t="str">
            <v>Ulul Albab Al Mujaddidy</v>
          </cell>
        </row>
        <row r="2291">
          <cell r="B2291" t="str">
            <v>F1B019140</v>
          </cell>
          <cell r="C2291" t="str">
            <v>Wahyu Ichsan Rizaldy</v>
          </cell>
        </row>
        <row r="2292">
          <cell r="B2292" t="str">
            <v>F1B019141</v>
          </cell>
          <cell r="C2292" t="str">
            <v>Wahyu Kurniawan</v>
          </cell>
        </row>
        <row r="2293">
          <cell r="B2293" t="str">
            <v>F1B019142</v>
          </cell>
          <cell r="C2293" t="str">
            <v>Wawan Setiawan</v>
          </cell>
        </row>
        <row r="2294">
          <cell r="B2294" t="str">
            <v>F1B019143</v>
          </cell>
          <cell r="C2294" t="str">
            <v>Yaris Saefi</v>
          </cell>
        </row>
        <row r="2295">
          <cell r="B2295" t="str">
            <v>F1B019144</v>
          </cell>
          <cell r="C2295" t="str">
            <v>Yohanes Febrianus Tali</v>
          </cell>
        </row>
        <row r="2296">
          <cell r="B2296" t="str">
            <v>F1B019145</v>
          </cell>
          <cell r="C2296" t="str">
            <v>Yuzril Hidayat</v>
          </cell>
        </row>
        <row r="2297">
          <cell r="B2297" t="str">
            <v>F1B019146</v>
          </cell>
          <cell r="C2297" t="str">
            <v>Zahratul Laily</v>
          </cell>
        </row>
        <row r="2298">
          <cell r="B2298" t="str">
            <v>F1B019147</v>
          </cell>
          <cell r="C2298" t="str">
            <v>Zulfikar</v>
          </cell>
        </row>
        <row r="2299">
          <cell r="B2299" t="str">
            <v>F1B019148</v>
          </cell>
          <cell r="C2299" t="str">
            <v>Zulhan Ozi Firmanu</v>
          </cell>
        </row>
        <row r="2300">
          <cell r="B2300" t="str">
            <v>F1B019149</v>
          </cell>
          <cell r="C2300" t="str">
            <v>Zulkipli</v>
          </cell>
        </row>
        <row r="2301">
          <cell r="B2301" t="str">
            <v>F1B020001</v>
          </cell>
          <cell r="C2301" t="str">
            <v>Ade Safitra</v>
          </cell>
        </row>
        <row r="2302">
          <cell r="B2302" t="str">
            <v>F1B020002</v>
          </cell>
          <cell r="C2302" t="str">
            <v>Adelia Pramesty Setyaning Putri</v>
          </cell>
        </row>
        <row r="2303">
          <cell r="B2303" t="str">
            <v>F1B020003</v>
          </cell>
          <cell r="C2303" t="str">
            <v>Agil Maulana Nanda Riady</v>
          </cell>
        </row>
        <row r="2304">
          <cell r="B2304" t="str">
            <v>F1B020004</v>
          </cell>
          <cell r="C2304" t="str">
            <v>Agnes Dwi Pinalia</v>
          </cell>
        </row>
        <row r="2305">
          <cell r="B2305" t="str">
            <v>F1B020005</v>
          </cell>
          <cell r="C2305" t="str">
            <v>Agung Hardiansyah</v>
          </cell>
        </row>
        <row r="2306">
          <cell r="B2306" t="str">
            <v>F1B020006</v>
          </cell>
          <cell r="C2306" t="str">
            <v>Ahmad Gilang Failasuf</v>
          </cell>
        </row>
        <row r="2307">
          <cell r="B2307" t="str">
            <v>F1B020007</v>
          </cell>
          <cell r="C2307" t="str">
            <v>Ahmad Nova Alfandi</v>
          </cell>
        </row>
        <row r="2308">
          <cell r="B2308" t="str">
            <v>F1B020008</v>
          </cell>
          <cell r="C2308" t="str">
            <v>Ahmad Riki Baihaki</v>
          </cell>
        </row>
        <row r="2309">
          <cell r="B2309" t="str">
            <v>F1B020009</v>
          </cell>
          <cell r="C2309" t="str">
            <v>Ahmad Rosidi</v>
          </cell>
        </row>
        <row r="2310">
          <cell r="B2310" t="str">
            <v>F1B020010</v>
          </cell>
          <cell r="C2310" t="str">
            <v>Ahmad Satriadi</v>
          </cell>
        </row>
        <row r="2311">
          <cell r="B2311" t="str">
            <v>F1B020011</v>
          </cell>
          <cell r="C2311" t="str">
            <v>Alfan Satria Pratama</v>
          </cell>
        </row>
        <row r="2312">
          <cell r="B2312" t="str">
            <v>F1B020012</v>
          </cell>
          <cell r="C2312" t="str">
            <v>Alifya Ma'sum</v>
          </cell>
        </row>
        <row r="2313">
          <cell r="B2313" t="str">
            <v>F1B020013</v>
          </cell>
          <cell r="C2313" t="str">
            <v>Allan Naufal Saputra</v>
          </cell>
        </row>
        <row r="2314">
          <cell r="B2314" t="str">
            <v>F1B020014</v>
          </cell>
          <cell r="C2314" t="str">
            <v>Alvian Deandy Nugraha</v>
          </cell>
        </row>
        <row r="2315">
          <cell r="B2315" t="str">
            <v>F1B020015</v>
          </cell>
          <cell r="C2315" t="str">
            <v>Anang Ragil Saputro</v>
          </cell>
        </row>
        <row r="2316">
          <cell r="B2316" t="str">
            <v>F1B020016</v>
          </cell>
          <cell r="C2316" t="str">
            <v>Annisa Ridzky Fajrina. J</v>
          </cell>
        </row>
        <row r="2317">
          <cell r="B2317" t="str">
            <v>F1B020017</v>
          </cell>
          <cell r="C2317" t="str">
            <v xml:space="preserve">Ardiansyah </v>
          </cell>
        </row>
        <row r="2318">
          <cell r="B2318" t="str">
            <v>F1B020018</v>
          </cell>
          <cell r="C2318" t="str">
            <v>Ariel Azzumaro Bisri</v>
          </cell>
        </row>
        <row r="2319">
          <cell r="B2319" t="str">
            <v>F1B020019</v>
          </cell>
          <cell r="C2319" t="str">
            <v>Arsyika Dwina Chyntia</v>
          </cell>
        </row>
        <row r="2320">
          <cell r="B2320" t="str">
            <v>F1B020020</v>
          </cell>
          <cell r="C2320" t="str">
            <v>Arya Kusuma Widana</v>
          </cell>
        </row>
        <row r="2321">
          <cell r="B2321" t="str">
            <v>F1B020021</v>
          </cell>
          <cell r="C2321" t="str">
            <v>Azrial Thaslimin Akbar</v>
          </cell>
        </row>
        <row r="2322">
          <cell r="B2322" t="str">
            <v>F1B020022</v>
          </cell>
          <cell r="C2322" t="str">
            <v>Bagas Briantara Putra Wiwaha</v>
          </cell>
        </row>
        <row r="2323">
          <cell r="B2323" t="str">
            <v>F1B020023</v>
          </cell>
          <cell r="C2323" t="str">
            <v>Barry Ziqrurahman</v>
          </cell>
        </row>
        <row r="2324">
          <cell r="B2324" t="str">
            <v>F1B020024</v>
          </cell>
          <cell r="C2324" t="str">
            <v>Bayu Bakti Ronaldi</v>
          </cell>
        </row>
        <row r="2325">
          <cell r="B2325" t="str">
            <v>F1B020025</v>
          </cell>
          <cell r="C2325" t="str">
            <v>Chotibul Umam Wiranda</v>
          </cell>
        </row>
        <row r="2326">
          <cell r="B2326" t="str">
            <v>F1B020026</v>
          </cell>
          <cell r="C2326" t="str">
            <v>Cindy Putri Dwiyana</v>
          </cell>
        </row>
        <row r="2327">
          <cell r="B2327" t="str">
            <v>F1B020027</v>
          </cell>
          <cell r="C2327" t="str">
            <v>Danar Hadi Bachtiar</v>
          </cell>
        </row>
        <row r="2328">
          <cell r="B2328" t="str">
            <v>F1B020028</v>
          </cell>
          <cell r="C2328" t="str">
            <v>Deanaldo Setiawan Aninfento</v>
          </cell>
        </row>
        <row r="2329">
          <cell r="B2329" t="str">
            <v>F1B020029</v>
          </cell>
          <cell r="C2329" t="str">
            <v>Dhafin Rizky Aldino</v>
          </cell>
        </row>
        <row r="2330">
          <cell r="B2330" t="str">
            <v>F1B020030</v>
          </cell>
          <cell r="C2330" t="str">
            <v>Dion Pratama Putra</v>
          </cell>
        </row>
        <row r="2331">
          <cell r="B2331" t="str">
            <v>F1B020031</v>
          </cell>
          <cell r="C2331" t="str">
            <v>Diva Septiawan</v>
          </cell>
        </row>
        <row r="2332">
          <cell r="B2332" t="str">
            <v>F1B020032</v>
          </cell>
          <cell r="C2332" t="str">
            <v>Dony Anggara</v>
          </cell>
        </row>
        <row r="2333">
          <cell r="B2333" t="str">
            <v>F1B020033</v>
          </cell>
          <cell r="C2333" t="str">
            <v>Dwi Juliadi Kusumayadi</v>
          </cell>
        </row>
        <row r="2334">
          <cell r="B2334" t="str">
            <v>F1B020034</v>
          </cell>
          <cell r="C2334" t="str">
            <v>Eko Prasetyo Wicaksono</v>
          </cell>
        </row>
        <row r="2335">
          <cell r="B2335" t="str">
            <v>F1B020035</v>
          </cell>
          <cell r="C2335" t="str">
            <v>Eny Maryani</v>
          </cell>
        </row>
        <row r="2336">
          <cell r="B2336" t="str">
            <v>F1B020036</v>
          </cell>
          <cell r="C2336" t="str">
            <v>Ergi Putra Febtiawan</v>
          </cell>
        </row>
        <row r="2337">
          <cell r="B2337" t="str">
            <v>F1B020037</v>
          </cell>
          <cell r="C2337" t="str">
            <v>Esas Rahmat Muharam</v>
          </cell>
        </row>
        <row r="2338">
          <cell r="B2338" t="str">
            <v>F1B020038</v>
          </cell>
          <cell r="C2338" t="str">
            <v>Farhan Ahmad Suharyadi</v>
          </cell>
        </row>
        <row r="2339">
          <cell r="B2339" t="str">
            <v>F1B020039</v>
          </cell>
          <cell r="C2339" t="str">
            <v>Farhan Al Kutubi</v>
          </cell>
        </row>
        <row r="2340">
          <cell r="B2340" t="str">
            <v>F1B020040</v>
          </cell>
          <cell r="C2340" t="str">
            <v>Fatihurroyyan</v>
          </cell>
        </row>
        <row r="2341">
          <cell r="B2341" t="str">
            <v>F1B020041</v>
          </cell>
          <cell r="C2341" t="str">
            <v>Faturrahman</v>
          </cell>
        </row>
        <row r="2342">
          <cell r="B2342" t="str">
            <v>F1B020042</v>
          </cell>
          <cell r="C2342" t="str">
            <v>Firdaus Rabbani Romadhan</v>
          </cell>
        </row>
        <row r="2343">
          <cell r="B2343" t="str">
            <v>F1B020043</v>
          </cell>
          <cell r="C2343" t="str">
            <v>Fitratul Karimah</v>
          </cell>
        </row>
        <row r="2344">
          <cell r="B2344" t="str">
            <v>F1B020044</v>
          </cell>
          <cell r="C2344" t="str">
            <v>Fredy Setiawan Kusuma</v>
          </cell>
        </row>
        <row r="2345">
          <cell r="B2345" t="str">
            <v>F1B020045</v>
          </cell>
          <cell r="C2345" t="str">
            <v>Galih Dimas Aryoso</v>
          </cell>
        </row>
        <row r="2346">
          <cell r="B2346" t="str">
            <v>F1B020046</v>
          </cell>
          <cell r="C2346" t="str">
            <v>Gilang Ramadhan</v>
          </cell>
        </row>
        <row r="2347">
          <cell r="B2347" t="str">
            <v>F1B020047</v>
          </cell>
          <cell r="C2347" t="str">
            <v>Gladys Fouriza Ibanez</v>
          </cell>
        </row>
        <row r="2348">
          <cell r="B2348" t="str">
            <v>F1B020048</v>
          </cell>
          <cell r="C2348" t="str">
            <v>Hans Riadhi Syamsi</v>
          </cell>
        </row>
        <row r="2349">
          <cell r="B2349" t="str">
            <v>F1B020049</v>
          </cell>
          <cell r="C2349" t="str">
            <v>Hendrawansyah</v>
          </cell>
        </row>
        <row r="2350">
          <cell r="B2350" t="str">
            <v>F1B020050</v>
          </cell>
          <cell r="C2350" t="str">
            <v>I Gede Aji Putra Tangkas</v>
          </cell>
        </row>
        <row r="2351">
          <cell r="B2351" t="str">
            <v>F1B020051</v>
          </cell>
          <cell r="C2351" t="str">
            <v>I Komang Indra Pramana</v>
          </cell>
        </row>
        <row r="2352">
          <cell r="B2352" t="str">
            <v>F1B020052</v>
          </cell>
          <cell r="C2352" t="str">
            <v>I Made Bayu Suarjaya</v>
          </cell>
        </row>
        <row r="2353">
          <cell r="B2353" t="str">
            <v>F1B020053</v>
          </cell>
          <cell r="C2353" t="str">
            <v>I Made Gita Yoga</v>
          </cell>
        </row>
        <row r="2354">
          <cell r="B2354" t="str">
            <v>F1B020054</v>
          </cell>
          <cell r="C2354" t="str">
            <v>I Putu Arya Indra Jaya</v>
          </cell>
        </row>
        <row r="2355">
          <cell r="B2355" t="str">
            <v>F1B020055</v>
          </cell>
          <cell r="C2355" t="str">
            <v>Iffah Fikriana Al Nurin</v>
          </cell>
        </row>
        <row r="2356">
          <cell r="B2356" t="str">
            <v>F1B020056</v>
          </cell>
          <cell r="C2356" t="str">
            <v>Ilham Nusantara</v>
          </cell>
        </row>
        <row r="2357">
          <cell r="B2357" t="str">
            <v>F1B020057</v>
          </cell>
          <cell r="C2357" t="str">
            <v>Intan Novita Sari</v>
          </cell>
        </row>
        <row r="2358">
          <cell r="B2358" t="str">
            <v>F1B020058</v>
          </cell>
          <cell r="C2358" t="str">
            <v>Kevin Asgaryansyah</v>
          </cell>
        </row>
        <row r="2359">
          <cell r="B2359" t="str">
            <v>F1B020059</v>
          </cell>
          <cell r="C2359" t="str">
            <v>Lalu Alaudin Ibnu Tajuddin Faqih</v>
          </cell>
        </row>
        <row r="2360">
          <cell r="B2360" t="str">
            <v>F1B020060</v>
          </cell>
          <cell r="C2360" t="str">
            <v>Lalu Aria Gagas Yuridi</v>
          </cell>
        </row>
        <row r="2361">
          <cell r="B2361" t="str">
            <v>F1B020061</v>
          </cell>
          <cell r="C2361" t="str">
            <v>Lalu Efry Bani Akhry</v>
          </cell>
        </row>
        <row r="2362">
          <cell r="B2362" t="str">
            <v>F1B020062</v>
          </cell>
          <cell r="C2362" t="str">
            <v>Lalu Galuh Adi Mukti</v>
          </cell>
        </row>
        <row r="2363">
          <cell r="B2363" t="str">
            <v>F1B020063</v>
          </cell>
          <cell r="C2363" t="str">
            <v>Lalu Muhammad Alif Rafli</v>
          </cell>
        </row>
        <row r="2364">
          <cell r="B2364" t="str">
            <v>F1B020064</v>
          </cell>
          <cell r="C2364" t="str">
            <v>Lalu Muhammad Daffa Adyfari</v>
          </cell>
        </row>
        <row r="2365">
          <cell r="B2365" t="str">
            <v>F1B020065</v>
          </cell>
          <cell r="C2365" t="str">
            <v>Lutvi Alwan</v>
          </cell>
        </row>
        <row r="2366">
          <cell r="B2366" t="str">
            <v>F1B020066</v>
          </cell>
          <cell r="C2366" t="str">
            <v>M. Ahleyani</v>
          </cell>
        </row>
        <row r="2367">
          <cell r="B2367" t="str">
            <v>F1B020067</v>
          </cell>
          <cell r="C2367" t="str">
            <v>M. Akbar Alamsyah</v>
          </cell>
        </row>
        <row r="2368">
          <cell r="B2368" t="str">
            <v>F1B020068</v>
          </cell>
          <cell r="C2368" t="str">
            <v>M. Alan W G Sya'ban</v>
          </cell>
        </row>
        <row r="2369">
          <cell r="B2369" t="str">
            <v>F1B020069</v>
          </cell>
          <cell r="C2369" t="str">
            <v>M. Erik Panji Dwi Satya</v>
          </cell>
        </row>
        <row r="2370">
          <cell r="B2370" t="str">
            <v>F1B020070</v>
          </cell>
          <cell r="C2370" t="str">
            <v>M. Fajar Wirayudha</v>
          </cell>
        </row>
        <row r="2371">
          <cell r="B2371" t="str">
            <v>F1B020071</v>
          </cell>
          <cell r="C2371" t="str">
            <v>M. Irdani Syafari Fiddin</v>
          </cell>
        </row>
        <row r="2372">
          <cell r="B2372" t="str">
            <v>F1B020072</v>
          </cell>
          <cell r="C2372" t="str">
            <v>M. Rifqi Rhf</v>
          </cell>
        </row>
        <row r="2373">
          <cell r="B2373" t="str">
            <v>F1B020073</v>
          </cell>
          <cell r="C2373" t="str">
            <v>M. Salman Faris</v>
          </cell>
        </row>
        <row r="2374">
          <cell r="B2374" t="str">
            <v>F1B020074</v>
          </cell>
          <cell r="C2374" t="str">
            <v>M.Yusron Azzahidi</v>
          </cell>
        </row>
        <row r="2375">
          <cell r="B2375" t="str">
            <v>F1B020075</v>
          </cell>
          <cell r="C2375" t="str">
            <v>Malik Gading Dirgantara</v>
          </cell>
        </row>
        <row r="2376">
          <cell r="B2376" t="str">
            <v>F1B020076</v>
          </cell>
          <cell r="C2376" t="str">
            <v>Maulana Ridho Alfarizqa</v>
          </cell>
        </row>
        <row r="2377">
          <cell r="B2377" t="str">
            <v>F1B020077</v>
          </cell>
          <cell r="C2377" t="str">
            <v>Mochamad Dary Rochmani</v>
          </cell>
        </row>
        <row r="2378">
          <cell r="B2378" t="str">
            <v>F1B020078</v>
          </cell>
          <cell r="C2378" t="str">
            <v>Moh. Aryan Hastadi</v>
          </cell>
        </row>
        <row r="2379">
          <cell r="B2379" t="str">
            <v>F1B020079</v>
          </cell>
          <cell r="C2379" t="str">
            <v>Mohammad Wahyu Urzaes</v>
          </cell>
        </row>
        <row r="2380">
          <cell r="B2380" t="str">
            <v>F1B020080</v>
          </cell>
          <cell r="C2380" t="str">
            <v>Muh Anfal Solihin</v>
          </cell>
        </row>
        <row r="2381">
          <cell r="B2381" t="str">
            <v>F1B020081</v>
          </cell>
          <cell r="C2381" t="str">
            <v>Muh. Aziz Febriadi</v>
          </cell>
        </row>
        <row r="2382">
          <cell r="B2382" t="str">
            <v>F1B020082</v>
          </cell>
          <cell r="C2382" t="str">
            <v>Muh. Izzul Islam</v>
          </cell>
        </row>
        <row r="2383">
          <cell r="B2383" t="str">
            <v>F1B020083</v>
          </cell>
          <cell r="C2383" t="str">
            <v>Muhamad Farhan Wahyudi</v>
          </cell>
        </row>
        <row r="2384">
          <cell r="B2384" t="str">
            <v>F1B020084</v>
          </cell>
          <cell r="C2384" t="str">
            <v>Muhamad Nanang Indrajaya Saputra</v>
          </cell>
        </row>
        <row r="2385">
          <cell r="B2385" t="str">
            <v>F1B020085</v>
          </cell>
          <cell r="C2385" t="str">
            <v xml:space="preserve">Muhamad Rizky Alfian </v>
          </cell>
        </row>
        <row r="2386">
          <cell r="B2386" t="str">
            <v>F1B020086</v>
          </cell>
          <cell r="C2386" t="str">
            <v>Muhamad Sardi Sopian</v>
          </cell>
        </row>
        <row r="2387">
          <cell r="B2387" t="str">
            <v>F1B020087</v>
          </cell>
          <cell r="C2387" t="str">
            <v>Muhammad Anis Arrafi</v>
          </cell>
        </row>
        <row r="2388">
          <cell r="B2388" t="str">
            <v>F1B020088</v>
          </cell>
          <cell r="C2388" t="str">
            <v>Muhammad Arif Madani</v>
          </cell>
        </row>
        <row r="2389">
          <cell r="B2389" t="str">
            <v>F1B020089</v>
          </cell>
          <cell r="C2389" t="str">
            <v>Muhammad Arif Ramadhan</v>
          </cell>
        </row>
        <row r="2390">
          <cell r="B2390" t="str">
            <v>F1B020090</v>
          </cell>
          <cell r="C2390" t="str">
            <v>Muhammad Attar Bensani Safar</v>
          </cell>
        </row>
        <row r="2391">
          <cell r="B2391" t="str">
            <v>F1B020091</v>
          </cell>
          <cell r="C2391" t="str">
            <v>Muhammad Aulia Urrahman</v>
          </cell>
        </row>
        <row r="2392">
          <cell r="B2392" t="str">
            <v>F1B020092</v>
          </cell>
          <cell r="C2392" t="str">
            <v>Muhammad Faizur Rivan</v>
          </cell>
        </row>
        <row r="2393">
          <cell r="B2393" t="str">
            <v>F1B020093</v>
          </cell>
          <cell r="C2393" t="str">
            <v>Muhammad Fandi Ramadhan</v>
          </cell>
        </row>
        <row r="2394">
          <cell r="B2394" t="str">
            <v>F1B020094</v>
          </cell>
          <cell r="C2394" t="str">
            <v>Muhammad Fathin Lafani</v>
          </cell>
        </row>
        <row r="2395">
          <cell r="B2395" t="str">
            <v>F1B020095</v>
          </cell>
          <cell r="C2395" t="str">
            <v>Muhammad Jordan</v>
          </cell>
        </row>
        <row r="2396">
          <cell r="B2396" t="str">
            <v>F1B020096</v>
          </cell>
          <cell r="C2396" t="str">
            <v>Muhammad Rasidi</v>
          </cell>
        </row>
        <row r="2397">
          <cell r="B2397" t="str">
            <v>F1B020097</v>
          </cell>
          <cell r="C2397" t="str">
            <v>Muhammad Rasyad Trialgi</v>
          </cell>
        </row>
        <row r="2398">
          <cell r="B2398" t="str">
            <v>F1B020098</v>
          </cell>
          <cell r="C2398" t="str">
            <v>Muhammad Rifky Pratama</v>
          </cell>
        </row>
        <row r="2399">
          <cell r="B2399" t="str">
            <v>F1B020099</v>
          </cell>
          <cell r="C2399" t="str">
            <v>Muhammad Rifqi Aulya</v>
          </cell>
        </row>
        <row r="2400">
          <cell r="B2400" t="str">
            <v>F1B020100</v>
          </cell>
          <cell r="C2400" t="str">
            <v>Muhammad Riyadhus Sholihin</v>
          </cell>
        </row>
        <row r="2401">
          <cell r="B2401" t="str">
            <v>F1B020101</v>
          </cell>
          <cell r="C2401" t="str">
            <v>Muhammad Sarsana Yuwana Rimayanto</v>
          </cell>
        </row>
        <row r="2402">
          <cell r="B2402" t="str">
            <v>F1B020102</v>
          </cell>
          <cell r="C2402" t="str">
            <v>Muhammad Subandi</v>
          </cell>
        </row>
        <row r="2403">
          <cell r="B2403" t="str">
            <v>F1B020103</v>
          </cell>
          <cell r="C2403" t="str">
            <v>Mujni Ahmad Ali</v>
          </cell>
        </row>
        <row r="2404">
          <cell r="B2404" t="str">
            <v>F1B020104</v>
          </cell>
          <cell r="C2404" t="str">
            <v>Nanda Juliawan</v>
          </cell>
        </row>
        <row r="2405">
          <cell r="B2405" t="str">
            <v>F1B020105</v>
          </cell>
          <cell r="C2405" t="str">
            <v>Nasution</v>
          </cell>
        </row>
        <row r="2406">
          <cell r="B2406" t="str">
            <v>F1B020106</v>
          </cell>
          <cell r="C2406" t="str">
            <v>Naufal Fauzy</v>
          </cell>
        </row>
        <row r="2407">
          <cell r="B2407" t="str">
            <v>F1B020107</v>
          </cell>
          <cell r="C2407" t="str">
            <v>Nova Riana</v>
          </cell>
        </row>
        <row r="2408">
          <cell r="B2408" t="str">
            <v>F1B020108</v>
          </cell>
          <cell r="C2408" t="str">
            <v>Noval Aziz Syhabudin</v>
          </cell>
        </row>
        <row r="2409">
          <cell r="B2409" t="str">
            <v>F1B020109</v>
          </cell>
          <cell r="C2409" t="str">
            <v>Novi Rizka Ramdani</v>
          </cell>
        </row>
        <row r="2410">
          <cell r="B2410" t="str">
            <v>F1B020110</v>
          </cell>
          <cell r="C2410" t="str">
            <v>Nur Aiza</v>
          </cell>
        </row>
        <row r="2411">
          <cell r="B2411" t="str">
            <v>F1B020111</v>
          </cell>
          <cell r="C2411" t="str">
            <v>Nurholis Majid</v>
          </cell>
        </row>
        <row r="2412">
          <cell r="B2412" t="str">
            <v>F1B020112</v>
          </cell>
          <cell r="C2412" t="str">
            <v>Nurul Hasanah</v>
          </cell>
        </row>
        <row r="2413">
          <cell r="B2413" t="str">
            <v>F1B020113</v>
          </cell>
          <cell r="C2413" t="str">
            <v>Nurul Watoni</v>
          </cell>
        </row>
        <row r="2414">
          <cell r="B2414" t="str">
            <v>F1B020114</v>
          </cell>
          <cell r="C2414" t="str">
            <v>Octavia Natasha</v>
          </cell>
        </row>
        <row r="2415">
          <cell r="B2415" t="str">
            <v>F1B020115</v>
          </cell>
          <cell r="C2415" t="str">
            <v>Putra Pratama Tambora</v>
          </cell>
        </row>
        <row r="2416">
          <cell r="B2416" t="str">
            <v>F1B020116</v>
          </cell>
          <cell r="C2416" t="str">
            <v>Rachmad Maulana</v>
          </cell>
        </row>
        <row r="2417">
          <cell r="B2417" t="str">
            <v>F1B020117</v>
          </cell>
          <cell r="C2417" t="str">
            <v xml:space="preserve">Rafly Hadi Pangestu </v>
          </cell>
        </row>
        <row r="2418">
          <cell r="B2418" t="str">
            <v>F1B020118</v>
          </cell>
          <cell r="C2418" t="str">
            <v>Rahmat Ardinan Aziz</v>
          </cell>
        </row>
        <row r="2419">
          <cell r="B2419" t="str">
            <v>F1B020119</v>
          </cell>
          <cell r="C2419" t="str">
            <v>Ramadhani</v>
          </cell>
        </row>
        <row r="2420">
          <cell r="B2420" t="str">
            <v>F1B020120</v>
          </cell>
          <cell r="C2420" t="str">
            <v>Randy Ardiansyah</v>
          </cell>
        </row>
        <row r="2421">
          <cell r="B2421" t="str">
            <v>F1B020121</v>
          </cell>
          <cell r="C2421" t="str">
            <v>Ridho Ramdani</v>
          </cell>
        </row>
        <row r="2422">
          <cell r="B2422" t="str">
            <v>F1B020122</v>
          </cell>
          <cell r="C2422" t="str">
            <v>Ridwanzah</v>
          </cell>
        </row>
        <row r="2423">
          <cell r="B2423" t="str">
            <v>F1B020123</v>
          </cell>
          <cell r="C2423" t="str">
            <v>Rifqi Wahyuhadi Widnur</v>
          </cell>
        </row>
        <row r="2424">
          <cell r="B2424" t="str">
            <v>F1B020124</v>
          </cell>
          <cell r="C2424" t="str">
            <v>Rizki Saputra</v>
          </cell>
        </row>
        <row r="2425">
          <cell r="B2425" t="str">
            <v>F1B020125</v>
          </cell>
          <cell r="C2425" t="str">
            <v>Rizki Zulfian Nasrul Muna</v>
          </cell>
        </row>
        <row r="2426">
          <cell r="B2426" t="str">
            <v>F1B020126</v>
          </cell>
          <cell r="C2426" t="str">
            <v>Rizky Al Varez</v>
          </cell>
        </row>
        <row r="2427">
          <cell r="B2427" t="str">
            <v>F1B020127</v>
          </cell>
          <cell r="C2427" t="str">
            <v>Rosalia Nurhasanah</v>
          </cell>
        </row>
        <row r="2428">
          <cell r="B2428" t="str">
            <v>F1B020128</v>
          </cell>
          <cell r="C2428" t="str">
            <v>Rosihan Adi Wijaya</v>
          </cell>
        </row>
        <row r="2429">
          <cell r="B2429" t="str">
            <v>F1B020129</v>
          </cell>
          <cell r="C2429" t="str">
            <v>Saepol Pahmi Idris</v>
          </cell>
        </row>
        <row r="2430">
          <cell r="B2430" t="str">
            <v>F1B020130</v>
          </cell>
          <cell r="C2430" t="str">
            <v>Sahid Sultoni</v>
          </cell>
        </row>
        <row r="2431">
          <cell r="B2431" t="str">
            <v>F1B020131</v>
          </cell>
          <cell r="C2431" t="str">
            <v>Salman Aga Khan</v>
          </cell>
        </row>
        <row r="2432">
          <cell r="B2432" t="str">
            <v>F1B020132</v>
          </cell>
          <cell r="C2432" t="str">
            <v xml:space="preserve">Satriyawan Mandala Putra </v>
          </cell>
        </row>
        <row r="2433">
          <cell r="B2433" t="str">
            <v>F1B020133</v>
          </cell>
          <cell r="C2433" t="str">
            <v>Sayyidis Syariful Halim</v>
          </cell>
        </row>
        <row r="2434">
          <cell r="B2434" t="str">
            <v>F1B020134</v>
          </cell>
          <cell r="C2434" t="str">
            <v>Seftian Aditya Maulana</v>
          </cell>
        </row>
        <row r="2435">
          <cell r="B2435" t="str">
            <v>F1B020135</v>
          </cell>
          <cell r="C2435" t="str">
            <v>Sigarsiano Aslam Firmanata</v>
          </cell>
        </row>
        <row r="2436">
          <cell r="B2436" t="str">
            <v>F1B020136</v>
          </cell>
          <cell r="C2436" t="str">
            <v>Suanggoro Legowo</v>
          </cell>
        </row>
        <row r="2437">
          <cell r="B2437" t="str">
            <v>F1B020137</v>
          </cell>
          <cell r="C2437" t="str">
            <v>Suci Raditya Yadnya</v>
          </cell>
        </row>
        <row r="2438">
          <cell r="B2438" t="str">
            <v>F1B020138</v>
          </cell>
          <cell r="C2438" t="str">
            <v>Sulistio Wahyu Hamdani</v>
          </cell>
        </row>
        <row r="2439">
          <cell r="B2439" t="str">
            <v>F1B020139</v>
          </cell>
          <cell r="C2439" t="str">
            <v>Syahrul Firmansyah</v>
          </cell>
        </row>
        <row r="2440">
          <cell r="B2440" t="str">
            <v>F1B020140</v>
          </cell>
          <cell r="C2440" t="str">
            <v>Tubagus Muhamad Entus Kurnia</v>
          </cell>
        </row>
        <row r="2441">
          <cell r="B2441" t="str">
            <v>F1B020141</v>
          </cell>
          <cell r="C2441" t="str">
            <v>Urief Arsani Atma Putra</v>
          </cell>
        </row>
        <row r="2442">
          <cell r="B2442" t="str">
            <v>F1B020142</v>
          </cell>
          <cell r="C2442" t="str">
            <v>Venny Aprilia Jamal</v>
          </cell>
        </row>
        <row r="2443">
          <cell r="B2443" t="str">
            <v>F1B020143</v>
          </cell>
          <cell r="C2443" t="str">
            <v>Vicky Esa Zulpanuri</v>
          </cell>
        </row>
        <row r="2444">
          <cell r="B2444" t="str">
            <v>F1B020144</v>
          </cell>
          <cell r="C2444" t="str">
            <v>Vina Febriana</v>
          </cell>
        </row>
        <row r="2445">
          <cell r="B2445" t="str">
            <v>F1B020145</v>
          </cell>
          <cell r="C2445" t="str">
            <v>Virgiawan Al Ayubi Pratama</v>
          </cell>
        </row>
        <row r="2446">
          <cell r="B2446" t="str">
            <v>F1B020146</v>
          </cell>
          <cell r="C2446" t="str">
            <v>Wahyu Chandra Parhadi</v>
          </cell>
        </row>
        <row r="2447">
          <cell r="B2447" t="str">
            <v>F1B020147</v>
          </cell>
          <cell r="C2447" t="str">
            <v>Wieny Amalia Pratiwi</v>
          </cell>
        </row>
        <row r="2448">
          <cell r="B2448" t="str">
            <v>F1B020148</v>
          </cell>
          <cell r="C2448" t="str">
            <v>Wilad Surya Mandala</v>
          </cell>
        </row>
        <row r="2449">
          <cell r="B2449" t="str">
            <v>F1B020149</v>
          </cell>
          <cell r="C2449" t="str">
            <v>Winda Sari Aprilia</v>
          </cell>
        </row>
        <row r="2450">
          <cell r="B2450" t="str">
            <v>F1B020150</v>
          </cell>
          <cell r="C2450" t="str">
            <v xml:space="preserve">Yayan Amrullah </v>
          </cell>
        </row>
        <row r="2451">
          <cell r="B2451" t="str">
            <v>F1B020151</v>
          </cell>
          <cell r="C2451" t="str">
            <v>Zainul Akbar</v>
          </cell>
        </row>
        <row r="2452">
          <cell r="B2452" t="str">
            <v>F1B020152</v>
          </cell>
          <cell r="C2452" t="str">
            <v>Zainul Hadi Ramdhani</v>
          </cell>
        </row>
        <row r="2453">
          <cell r="B2453" t="str">
            <v>F1B020153</v>
          </cell>
          <cell r="C2453" t="str">
            <v>M. Aryfansyah Azima</v>
          </cell>
        </row>
        <row r="2454">
          <cell r="B2454" t="str">
            <v>F1B020154</v>
          </cell>
          <cell r="C2454" t="str">
            <v>MUH HAFIZIN</v>
          </cell>
        </row>
        <row r="2455">
          <cell r="B2455" t="str">
            <v>F1B020155</v>
          </cell>
          <cell r="C2455" t="str">
            <v>MUHAMMAD ALDI KURNIA AS'ARI</v>
          </cell>
        </row>
        <row r="2456">
          <cell r="B2456" t="str">
            <v>F1B020156</v>
          </cell>
          <cell r="C2456" t="str">
            <v>Robby Eka Prasetyo</v>
          </cell>
        </row>
        <row r="2457">
          <cell r="B2457" t="str">
            <v>F1B020157</v>
          </cell>
          <cell r="C2457" t="str">
            <v>Lalu Aidil Hasimi</v>
          </cell>
        </row>
        <row r="2458">
          <cell r="B2458" t="str">
            <v>F1B021001</v>
          </cell>
          <cell r="C2458" t="str">
            <v>Ahmad Zunun Tabrani</v>
          </cell>
        </row>
        <row r="2459">
          <cell r="B2459" t="str">
            <v>F1B021002</v>
          </cell>
          <cell r="C2459" t="str">
            <v>Aqshaldi Azayaka Al Majid</v>
          </cell>
        </row>
        <row r="2460">
          <cell r="B2460" t="str">
            <v>F1B021003</v>
          </cell>
          <cell r="C2460" t="str">
            <v>Azwajum Mutohharoh</v>
          </cell>
        </row>
        <row r="2461">
          <cell r="B2461" t="str">
            <v>F1B021004</v>
          </cell>
          <cell r="C2461" t="str">
            <v>Beni Nungroho Sudiantoro</v>
          </cell>
        </row>
        <row r="2462">
          <cell r="B2462" t="str">
            <v>F1B021005</v>
          </cell>
          <cell r="C2462" t="str">
            <v>Citra Putri Maharani</v>
          </cell>
        </row>
        <row r="2463">
          <cell r="B2463" t="str">
            <v>F1B021006</v>
          </cell>
          <cell r="C2463" t="str">
            <v>Elita Putri</v>
          </cell>
        </row>
        <row r="2464">
          <cell r="B2464" t="str">
            <v>F1B021007</v>
          </cell>
          <cell r="C2464" t="str">
            <v>Ellyn Perdana Ansari</v>
          </cell>
        </row>
        <row r="2465">
          <cell r="B2465" t="str">
            <v>F1B021008</v>
          </cell>
          <cell r="C2465" t="str">
            <v>I Made Surya Widiajaya Putra</v>
          </cell>
        </row>
        <row r="2466">
          <cell r="B2466" t="str">
            <v>F1B021009</v>
          </cell>
          <cell r="C2466" t="str">
            <v>Lalu Rizki Aftartu</v>
          </cell>
        </row>
        <row r="2467">
          <cell r="B2467" t="str">
            <v>F1B021010</v>
          </cell>
          <cell r="C2467" t="str">
            <v>Lalu Sirdi Zunistira</v>
          </cell>
        </row>
        <row r="2468">
          <cell r="B2468" t="str">
            <v>F1B021011</v>
          </cell>
          <cell r="C2468" t="str">
            <v>M. Zohri</v>
          </cell>
        </row>
        <row r="2469">
          <cell r="B2469" t="str">
            <v>F1B021012</v>
          </cell>
          <cell r="C2469" t="str">
            <v>Mochamad Iqbal Ramanda</v>
          </cell>
        </row>
        <row r="2470">
          <cell r="B2470" t="str">
            <v>F1B021013</v>
          </cell>
          <cell r="C2470" t="str">
            <v>Mugni Al Rasyid</v>
          </cell>
        </row>
        <row r="2471">
          <cell r="B2471" t="str">
            <v>F1B021014</v>
          </cell>
          <cell r="C2471" t="str">
            <v>Muh Fakhrul Afif</v>
          </cell>
        </row>
        <row r="2472">
          <cell r="B2472" t="str">
            <v>F1B021015</v>
          </cell>
          <cell r="C2472" t="str">
            <v>Muhammad Fahril</v>
          </cell>
        </row>
        <row r="2473">
          <cell r="B2473" t="str">
            <v>F1B021016</v>
          </cell>
          <cell r="C2473" t="str">
            <v>Muhammad Fathul Hadi</v>
          </cell>
        </row>
        <row r="2474">
          <cell r="B2474" t="str">
            <v>F1B021017</v>
          </cell>
          <cell r="C2474" t="str">
            <v>Nizar Nazmi</v>
          </cell>
        </row>
        <row r="2475">
          <cell r="B2475" t="str">
            <v>F1B021018</v>
          </cell>
          <cell r="C2475" t="str">
            <v>Noversa Mas Wilananda</v>
          </cell>
        </row>
        <row r="2476">
          <cell r="B2476" t="str">
            <v>F1B021019</v>
          </cell>
          <cell r="C2476" t="str">
            <v>Nur Habiiburrahman</v>
          </cell>
        </row>
        <row r="2477">
          <cell r="B2477" t="str">
            <v>F1B021020</v>
          </cell>
          <cell r="C2477" t="str">
            <v>Padlul Azmi</v>
          </cell>
        </row>
        <row r="2478">
          <cell r="B2478" t="str">
            <v>F1B021021</v>
          </cell>
          <cell r="C2478" t="str">
            <v>Rahmat Aprial Sabandi</v>
          </cell>
        </row>
        <row r="2479">
          <cell r="B2479" t="str">
            <v>F1B021022</v>
          </cell>
          <cell r="C2479" t="str">
            <v>Saskia Astuti</v>
          </cell>
        </row>
        <row r="2480">
          <cell r="B2480" t="str">
            <v>F1B021023</v>
          </cell>
          <cell r="C2480" t="str">
            <v>Servy Wahyuningsih</v>
          </cell>
        </row>
        <row r="2481">
          <cell r="B2481" t="str">
            <v>F1B021024</v>
          </cell>
          <cell r="C2481" t="str">
            <v>Solianti</v>
          </cell>
        </row>
        <row r="2482">
          <cell r="B2482" t="str">
            <v>F1B021025</v>
          </cell>
          <cell r="C2482" t="str">
            <v>Syahrin Ramadhan</v>
          </cell>
        </row>
        <row r="2483">
          <cell r="B2483" t="str">
            <v>F1B021026</v>
          </cell>
          <cell r="C2483" t="str">
            <v>Wili Ardianto</v>
          </cell>
        </row>
        <row r="2484">
          <cell r="B2484" t="str">
            <v>F1B021027</v>
          </cell>
          <cell r="C2484" t="str">
            <v>Adhimas Rizqi Pramana</v>
          </cell>
        </row>
        <row r="2485">
          <cell r="B2485" t="str">
            <v>F1B021028</v>
          </cell>
          <cell r="C2485" t="str">
            <v>Aditya Rahman</v>
          </cell>
        </row>
        <row r="2486">
          <cell r="B2486" t="str">
            <v>F1B021029</v>
          </cell>
          <cell r="C2486" t="str">
            <v>Anak Agung Gede Sila Adrindra Wardana</v>
          </cell>
        </row>
        <row r="2487">
          <cell r="B2487" t="str">
            <v>F1B021030</v>
          </cell>
          <cell r="C2487" t="str">
            <v>Angga Pratama Hadinata</v>
          </cell>
        </row>
        <row r="2488">
          <cell r="B2488" t="str">
            <v>F1B021031</v>
          </cell>
          <cell r="C2488" t="str">
            <v>Anugrah Ramadhan</v>
          </cell>
        </row>
        <row r="2489">
          <cell r="B2489" t="str">
            <v>F1B021032</v>
          </cell>
          <cell r="C2489" t="str">
            <v>Anur Ramadhan</v>
          </cell>
        </row>
        <row r="2490">
          <cell r="B2490" t="str">
            <v>F1B021033</v>
          </cell>
          <cell r="C2490" t="str">
            <v>Aras Maulana Musaddad</v>
          </cell>
        </row>
        <row r="2491">
          <cell r="B2491" t="str">
            <v>F1B021034</v>
          </cell>
          <cell r="C2491" t="str">
            <v>Azhari</v>
          </cell>
        </row>
        <row r="2492">
          <cell r="B2492" t="str">
            <v>F1B021035</v>
          </cell>
          <cell r="C2492" t="str">
            <v>Bayu Nanda Anwar</v>
          </cell>
        </row>
        <row r="2493">
          <cell r="B2493" t="str">
            <v>F1B021036</v>
          </cell>
          <cell r="C2493" t="str">
            <v>Dea Santika</v>
          </cell>
        </row>
        <row r="2494">
          <cell r="B2494" t="str">
            <v>F1B021037</v>
          </cell>
          <cell r="C2494" t="str">
            <v>Dian Hartono</v>
          </cell>
        </row>
        <row r="2495">
          <cell r="B2495" t="str">
            <v>F1B021038</v>
          </cell>
          <cell r="C2495" t="str">
            <v>Dicky Rangga Satrio Aprian</v>
          </cell>
        </row>
        <row r="2496">
          <cell r="B2496" t="str">
            <v>F1B021039</v>
          </cell>
          <cell r="C2496" t="str">
            <v>Erlani</v>
          </cell>
        </row>
        <row r="2497">
          <cell r="B2497" t="str">
            <v>F1B021040</v>
          </cell>
          <cell r="C2497" t="str">
            <v>Ernawati</v>
          </cell>
        </row>
        <row r="2498">
          <cell r="B2498" t="str">
            <v>F1B021041</v>
          </cell>
          <cell r="C2498" t="str">
            <v>Fadil Al Zurais</v>
          </cell>
        </row>
        <row r="2499">
          <cell r="B2499" t="str">
            <v>F1B021042</v>
          </cell>
          <cell r="C2499" t="str">
            <v>Fahad Brahima</v>
          </cell>
        </row>
        <row r="2500">
          <cell r="B2500" t="str">
            <v>F1B021043</v>
          </cell>
          <cell r="C2500" t="str">
            <v>Femiona Tintari</v>
          </cell>
        </row>
        <row r="2501">
          <cell r="B2501" t="str">
            <v>F1B021044</v>
          </cell>
          <cell r="C2501" t="str">
            <v>Gea Darsa Darma Wanggi</v>
          </cell>
        </row>
        <row r="2502">
          <cell r="B2502" t="str">
            <v>F1B021045</v>
          </cell>
          <cell r="C2502" t="str">
            <v>Harfani Puidi</v>
          </cell>
        </row>
        <row r="2503">
          <cell r="B2503" t="str">
            <v>F1B021046</v>
          </cell>
          <cell r="C2503" t="str">
            <v>Harsandi Hidayatullah</v>
          </cell>
        </row>
        <row r="2504">
          <cell r="B2504" t="str">
            <v>F1B021047</v>
          </cell>
          <cell r="C2504" t="str">
            <v>Muhammad Helmi Astianto</v>
          </cell>
        </row>
        <row r="2505">
          <cell r="B2505" t="str">
            <v>F1B021048</v>
          </cell>
          <cell r="C2505" t="str">
            <v>I Gede Yudhistira Prabawa</v>
          </cell>
        </row>
        <row r="2506">
          <cell r="B2506" t="str">
            <v>F1B021049</v>
          </cell>
          <cell r="C2506" t="str">
            <v>I Gusti Ngurah Agung Satya Permana</v>
          </cell>
        </row>
        <row r="2507">
          <cell r="B2507" t="str">
            <v>F1B021050</v>
          </cell>
          <cell r="C2507" t="str">
            <v>I Komang Krisna Dwipayana Wadhiesta</v>
          </cell>
        </row>
        <row r="2508">
          <cell r="B2508" t="str">
            <v>F1B021051</v>
          </cell>
          <cell r="C2508" t="str">
            <v>I Putu Dinascita Landhidous</v>
          </cell>
        </row>
        <row r="2509">
          <cell r="B2509" t="str">
            <v>F1B021052</v>
          </cell>
          <cell r="C2509" t="str">
            <v>Ihda Adhevina</v>
          </cell>
        </row>
        <row r="2510">
          <cell r="B2510" t="str">
            <v>F1B021053</v>
          </cell>
          <cell r="C2510" t="str">
            <v>Imam Akbar Pratama</v>
          </cell>
        </row>
        <row r="2511">
          <cell r="B2511" t="str">
            <v>F1B021054</v>
          </cell>
          <cell r="C2511" t="str">
            <v>Iswa Eldiranata</v>
          </cell>
        </row>
        <row r="2512">
          <cell r="B2512" t="str">
            <v>F1B021055</v>
          </cell>
          <cell r="C2512" t="str">
            <v>Iswanti</v>
          </cell>
        </row>
        <row r="2513">
          <cell r="B2513" t="str">
            <v>F1B021056</v>
          </cell>
          <cell r="C2513" t="str">
            <v>Khusnul Mar'Iyah</v>
          </cell>
        </row>
        <row r="2514">
          <cell r="B2514" t="str">
            <v>F1B021057</v>
          </cell>
          <cell r="C2514" t="str">
            <v>Kurniawati</v>
          </cell>
        </row>
        <row r="2515">
          <cell r="B2515" t="str">
            <v>F1B021058</v>
          </cell>
          <cell r="C2515" t="str">
            <v>Lalu Abdurrahman Zulfan</v>
          </cell>
        </row>
        <row r="2516">
          <cell r="B2516" t="str">
            <v>F1B021059</v>
          </cell>
          <cell r="C2516" t="str">
            <v>Lalu Arya Sopansyah</v>
          </cell>
        </row>
        <row r="2517">
          <cell r="B2517" t="str">
            <v>F1B021060</v>
          </cell>
          <cell r="C2517" t="str">
            <v>Lalu Deni Urif Sukma</v>
          </cell>
        </row>
        <row r="2518">
          <cell r="B2518" t="str">
            <v>F1B021061</v>
          </cell>
          <cell r="C2518" t="str">
            <v>Lalu Hulaimy Arif</v>
          </cell>
        </row>
        <row r="2519">
          <cell r="B2519" t="str">
            <v>F1B021062</v>
          </cell>
          <cell r="C2519" t="str">
            <v>M. Iqballul Haq</v>
          </cell>
        </row>
        <row r="2520">
          <cell r="B2520" t="str">
            <v>F1B021063</v>
          </cell>
          <cell r="C2520" t="str">
            <v>M. Rifqi</v>
          </cell>
        </row>
        <row r="2521">
          <cell r="B2521" t="str">
            <v>F1B021064</v>
          </cell>
          <cell r="C2521" t="str">
            <v>M. Rusli Arrasyid</v>
          </cell>
        </row>
        <row r="2522">
          <cell r="B2522" t="str">
            <v>F1B021065</v>
          </cell>
          <cell r="C2522" t="str">
            <v>Made Surya Dana</v>
          </cell>
        </row>
        <row r="2523">
          <cell r="B2523" t="str">
            <v>F1B021066</v>
          </cell>
          <cell r="C2523" t="str">
            <v>Maelani Fauziah</v>
          </cell>
        </row>
        <row r="2524">
          <cell r="B2524" t="str">
            <v>F1B021067</v>
          </cell>
          <cell r="C2524" t="str">
            <v>Mohammad Awi Randa</v>
          </cell>
        </row>
        <row r="2525">
          <cell r="B2525" t="str">
            <v>F1B021068</v>
          </cell>
          <cell r="C2525" t="str">
            <v>Much. Dede Pratama</v>
          </cell>
        </row>
        <row r="2526">
          <cell r="B2526" t="str">
            <v>F1B021069</v>
          </cell>
          <cell r="C2526" t="str">
            <v>Muhamad Jaesa</v>
          </cell>
        </row>
        <row r="2527">
          <cell r="B2527" t="str">
            <v>F1B021070</v>
          </cell>
          <cell r="C2527" t="str">
            <v>Muhamad Safari</v>
          </cell>
        </row>
        <row r="2528">
          <cell r="B2528" t="str">
            <v>F1B021071</v>
          </cell>
          <cell r="C2528" t="str">
            <v>Muhammad Alreza Dwinugroho Ramadhan</v>
          </cell>
        </row>
        <row r="2529">
          <cell r="B2529" t="str">
            <v>F1B021072</v>
          </cell>
          <cell r="C2529" t="str">
            <v>Muhammad Arief Fiqron Saputra</v>
          </cell>
        </row>
        <row r="2530">
          <cell r="B2530" t="str">
            <v>F1B021073</v>
          </cell>
          <cell r="C2530" t="str">
            <v>Muhammad Arya Hermayanto Saputra</v>
          </cell>
        </row>
        <row r="2531">
          <cell r="B2531" t="str">
            <v>F1B021074</v>
          </cell>
          <cell r="C2531" t="str">
            <v>Muhammad Azhari</v>
          </cell>
        </row>
        <row r="2532">
          <cell r="B2532" t="str">
            <v>F1B021075</v>
          </cell>
          <cell r="C2532" t="str">
            <v>Muhammad Azmi Atsani</v>
          </cell>
        </row>
        <row r="2533">
          <cell r="B2533" t="str">
            <v>F1B021076</v>
          </cell>
          <cell r="C2533" t="str">
            <v>Muhammad Fauzan Al-Farisi Za</v>
          </cell>
        </row>
        <row r="2534">
          <cell r="B2534" t="str">
            <v>F1B021077</v>
          </cell>
          <cell r="C2534" t="str">
            <v>Muhammad Iqromul Aziz</v>
          </cell>
        </row>
        <row r="2535">
          <cell r="B2535" t="str">
            <v>F1B021078</v>
          </cell>
          <cell r="C2535" t="str">
            <v>Muhammad Isron Al Farizi</v>
          </cell>
        </row>
        <row r="2536">
          <cell r="B2536" t="str">
            <v>F1B021079</v>
          </cell>
          <cell r="C2536" t="str">
            <v>Muhammad Rakha Putra Susetyo</v>
          </cell>
        </row>
        <row r="2537">
          <cell r="B2537" t="str">
            <v>F1B021080</v>
          </cell>
          <cell r="C2537" t="str">
            <v>Muhammad Ro'Id Al Rafif</v>
          </cell>
        </row>
        <row r="2538">
          <cell r="B2538" t="str">
            <v>F1B021081</v>
          </cell>
          <cell r="C2538" t="str">
            <v>Muli Anjani</v>
          </cell>
        </row>
        <row r="2539">
          <cell r="B2539" t="str">
            <v>F1B021082</v>
          </cell>
          <cell r="C2539" t="str">
            <v>Munawarah Azizah</v>
          </cell>
        </row>
        <row r="2540">
          <cell r="B2540" t="str">
            <v>F1B021083</v>
          </cell>
          <cell r="C2540" t="str">
            <v>Mutiara Indah Permata Hati</v>
          </cell>
        </row>
        <row r="2541">
          <cell r="B2541" t="str">
            <v>F1B021084</v>
          </cell>
          <cell r="C2541" t="str">
            <v>Nasril Hanan</v>
          </cell>
        </row>
        <row r="2542">
          <cell r="B2542" t="str">
            <v>F1B021085</v>
          </cell>
          <cell r="C2542" t="str">
            <v>Nur Nilam Sari</v>
          </cell>
        </row>
        <row r="2543">
          <cell r="B2543" t="str">
            <v>F1B021086</v>
          </cell>
          <cell r="C2543" t="str">
            <v>Patmawati</v>
          </cell>
        </row>
        <row r="2544">
          <cell r="B2544" t="str">
            <v>F1B021087</v>
          </cell>
          <cell r="C2544" t="str">
            <v>Rahmat Albiyan Samudera</v>
          </cell>
        </row>
        <row r="2545">
          <cell r="B2545" t="str">
            <v>F1B021088</v>
          </cell>
          <cell r="C2545" t="str">
            <v>Silman Mausulin</v>
          </cell>
        </row>
        <row r="2546">
          <cell r="B2546" t="str">
            <v>F1B021089</v>
          </cell>
          <cell r="C2546" t="str">
            <v>Sri Kusmiati</v>
          </cell>
        </row>
        <row r="2547">
          <cell r="B2547" t="str">
            <v>F1B021090</v>
          </cell>
          <cell r="C2547" t="str">
            <v>Subhan Hidayat</v>
          </cell>
        </row>
        <row r="2548">
          <cell r="B2548" t="str">
            <v>F1B021091</v>
          </cell>
          <cell r="C2548" t="str">
            <v>Sulfi Wahyudi Ramadan</v>
          </cell>
        </row>
        <row r="2549">
          <cell r="B2549" t="str">
            <v>F1B021092</v>
          </cell>
          <cell r="C2549" t="str">
            <v>Surya Jagad</v>
          </cell>
        </row>
        <row r="2550">
          <cell r="B2550" t="str">
            <v>F1B021093</v>
          </cell>
          <cell r="C2550" t="str">
            <v>Susanti</v>
          </cell>
        </row>
        <row r="2551">
          <cell r="B2551" t="str">
            <v>F1B021094</v>
          </cell>
          <cell r="C2551" t="str">
            <v>Tannia Rosali Oktaviani</v>
          </cell>
        </row>
        <row r="2552">
          <cell r="B2552" t="str">
            <v>F1B021095</v>
          </cell>
          <cell r="C2552" t="str">
            <v>Tiara Nurul Aziza</v>
          </cell>
        </row>
        <row r="2553">
          <cell r="B2553" t="str">
            <v>F1B021096</v>
          </cell>
          <cell r="C2553" t="str">
            <v>Tjandi Marka Sutjiono</v>
          </cell>
        </row>
        <row r="2554">
          <cell r="B2554" t="str">
            <v>F1B021097</v>
          </cell>
          <cell r="C2554" t="str">
            <v>Umar Mukhtar</v>
          </cell>
        </row>
        <row r="2555">
          <cell r="B2555" t="str">
            <v>F1B021098</v>
          </cell>
          <cell r="C2555" t="str">
            <v>Yudi Solahuddin</v>
          </cell>
        </row>
        <row r="2556">
          <cell r="B2556" t="str">
            <v>F1B021099</v>
          </cell>
          <cell r="C2556" t="str">
            <v>Zamzami Ahmad</v>
          </cell>
        </row>
        <row r="2557">
          <cell r="B2557" t="str">
            <v>F1B021100</v>
          </cell>
          <cell r="C2557" t="str">
            <v>Agung Firmansyah Adam</v>
          </cell>
        </row>
        <row r="2558">
          <cell r="B2558" t="str">
            <v>F1B021101</v>
          </cell>
          <cell r="C2558" t="str">
            <v>Ahmad Ibnu Ma'Ad</v>
          </cell>
        </row>
        <row r="2559">
          <cell r="B2559" t="str">
            <v>F1B021102</v>
          </cell>
          <cell r="C2559" t="str">
            <v>Ahmad Rian Maulidani</v>
          </cell>
        </row>
        <row r="2560">
          <cell r="B2560" t="str">
            <v>F1B021103</v>
          </cell>
          <cell r="C2560" t="str">
            <v>Ahmad Yaziddul Bustamy</v>
          </cell>
        </row>
        <row r="2561">
          <cell r="B2561" t="str">
            <v>F1B021104</v>
          </cell>
          <cell r="C2561" t="str">
            <v>Akmal Dzaki</v>
          </cell>
        </row>
        <row r="2562">
          <cell r="B2562" t="str">
            <v>F1B021105</v>
          </cell>
          <cell r="C2562" t="str">
            <v>Aldi Anasrullah</v>
          </cell>
        </row>
        <row r="2563">
          <cell r="B2563" t="str">
            <v>F1B021106</v>
          </cell>
          <cell r="C2563" t="str">
            <v>Aldy Pitia Akbar</v>
          </cell>
        </row>
        <row r="2564">
          <cell r="B2564" t="str">
            <v>F1B021107</v>
          </cell>
          <cell r="C2564" t="str">
            <v>Alfarizal Goro</v>
          </cell>
        </row>
        <row r="2565">
          <cell r="B2565" t="str">
            <v>F1B021108</v>
          </cell>
          <cell r="C2565" t="str">
            <v>Alus Rizaldy Oktavianto</v>
          </cell>
        </row>
        <row r="2566">
          <cell r="B2566" t="str">
            <v>F1B021109</v>
          </cell>
          <cell r="C2566" t="str">
            <v>Alvin Maulana</v>
          </cell>
        </row>
        <row r="2567">
          <cell r="B2567" t="str">
            <v>F1B021110</v>
          </cell>
          <cell r="C2567" t="str">
            <v>Andi Tegar Panca Restu</v>
          </cell>
        </row>
        <row r="2568">
          <cell r="B2568" t="str">
            <v>F1B021111</v>
          </cell>
          <cell r="C2568" t="str">
            <v>Asrul Sani</v>
          </cell>
        </row>
        <row r="2569">
          <cell r="B2569" t="str">
            <v>F1B021112</v>
          </cell>
          <cell r="C2569" t="str">
            <v>Baiq Sri Dewi Hartanti</v>
          </cell>
        </row>
        <row r="2570">
          <cell r="B2570" t="str">
            <v>F1B021113</v>
          </cell>
          <cell r="C2570" t="str">
            <v>Baital Ihsoni</v>
          </cell>
        </row>
        <row r="2571">
          <cell r="B2571" t="str">
            <v>F1B021114</v>
          </cell>
          <cell r="C2571" t="str">
            <v xml:space="preserve">Dini Ayuastina </v>
          </cell>
        </row>
        <row r="2572">
          <cell r="B2572" t="str">
            <v>F1B021115</v>
          </cell>
          <cell r="C2572" t="str">
            <v>Fadhillah Umar Rahman</v>
          </cell>
        </row>
        <row r="2573">
          <cell r="B2573" t="str">
            <v>F1B021116</v>
          </cell>
          <cell r="C2573" t="str">
            <v>Fadila Rizkina Aulia</v>
          </cell>
        </row>
        <row r="2574">
          <cell r="B2574" t="str">
            <v>F1B021117</v>
          </cell>
          <cell r="C2574" t="str">
            <v>Feri Surya Saputra</v>
          </cell>
        </row>
        <row r="2575">
          <cell r="B2575" t="str">
            <v>F1B021118</v>
          </cell>
          <cell r="C2575" t="str">
            <v>Galih Destari Andaresta</v>
          </cell>
        </row>
        <row r="2576">
          <cell r="B2576" t="str">
            <v>F1B021119</v>
          </cell>
          <cell r="C2576" t="str">
            <v>Gatot Triono Senoaji</v>
          </cell>
        </row>
        <row r="2577">
          <cell r="B2577" t="str">
            <v>F1B021120</v>
          </cell>
          <cell r="C2577" t="str">
            <v>Gidion Aldi Fenta</v>
          </cell>
        </row>
        <row r="2578">
          <cell r="B2578" t="str">
            <v>F1B021121</v>
          </cell>
          <cell r="C2578" t="str">
            <v>Hadian Nazori</v>
          </cell>
        </row>
        <row r="2579">
          <cell r="B2579" t="str">
            <v>F1B021122</v>
          </cell>
          <cell r="C2579" t="str">
            <v>Imam Hidayatullah</v>
          </cell>
        </row>
        <row r="2580">
          <cell r="B2580" t="str">
            <v>F1B021123</v>
          </cell>
          <cell r="C2580" t="str">
            <v>Imam Soleh Sallahuddin</v>
          </cell>
        </row>
        <row r="2581">
          <cell r="B2581" t="str">
            <v>F1B021124</v>
          </cell>
          <cell r="C2581" t="str">
            <v>Khaerul Umam</v>
          </cell>
        </row>
        <row r="2582">
          <cell r="B2582" t="str">
            <v>F1B021125</v>
          </cell>
          <cell r="C2582" t="str">
            <v>Lalu Lazuardi Pandu Paranata</v>
          </cell>
        </row>
        <row r="2583">
          <cell r="B2583" t="str">
            <v>F1B021126</v>
          </cell>
          <cell r="C2583" t="str">
            <v>Lalu Muhamad Roviq Akbar</v>
          </cell>
        </row>
        <row r="2584">
          <cell r="B2584" t="str">
            <v>F1B021127</v>
          </cell>
          <cell r="C2584" t="str">
            <v>Lalu Surya Anggara</v>
          </cell>
        </row>
        <row r="2585">
          <cell r="B2585" t="str">
            <v>F1B021128</v>
          </cell>
          <cell r="C2585" t="str">
            <v>M. Rafif Akhdan</v>
          </cell>
        </row>
        <row r="2586">
          <cell r="B2586" t="str">
            <v>F1B021129</v>
          </cell>
          <cell r="C2586" t="str">
            <v>M.Marcellino Pratama</v>
          </cell>
        </row>
        <row r="2587">
          <cell r="B2587" t="str">
            <v>F1B021130</v>
          </cell>
          <cell r="C2587" t="str">
            <v>M.Yudhistira Ardani</v>
          </cell>
        </row>
        <row r="2588">
          <cell r="B2588" t="str">
            <v>F1B021131</v>
          </cell>
          <cell r="C2588" t="str">
            <v>Muh Rhama Insan Kamil</v>
          </cell>
        </row>
        <row r="2589">
          <cell r="B2589" t="str">
            <v>F1B021132</v>
          </cell>
          <cell r="C2589" t="str">
            <v>Muh. Akmal Hidayatullah</v>
          </cell>
        </row>
        <row r="2590">
          <cell r="B2590" t="str">
            <v>F1B021133</v>
          </cell>
          <cell r="C2590" t="str">
            <v>Muhamad Malikurrohim</v>
          </cell>
        </row>
        <row r="2591">
          <cell r="B2591" t="str">
            <v>F1B021134</v>
          </cell>
          <cell r="C2591" t="str">
            <v>Muhammad Affan Fadila</v>
          </cell>
        </row>
        <row r="2592">
          <cell r="B2592" t="str">
            <v>F1B021135</v>
          </cell>
          <cell r="C2592" t="str">
            <v>Muhammad Alpan Pratama</v>
          </cell>
        </row>
        <row r="2593">
          <cell r="B2593" t="str">
            <v>F1B021136</v>
          </cell>
          <cell r="C2593" t="str">
            <v>Muhammad Mirafuddin</v>
          </cell>
        </row>
        <row r="2594">
          <cell r="B2594" t="str">
            <v>F1B021137</v>
          </cell>
          <cell r="C2594" t="str">
            <v>Muhammad Rafli</v>
          </cell>
        </row>
        <row r="2595">
          <cell r="B2595" t="str">
            <v>F1B021138</v>
          </cell>
          <cell r="C2595" t="str">
            <v>Muhammad Raihan Firdaus</v>
          </cell>
        </row>
        <row r="2596">
          <cell r="B2596" t="str">
            <v>F1B021139</v>
          </cell>
          <cell r="C2596" t="str">
            <v>Muhammad Zahied Ifansyah</v>
          </cell>
        </row>
        <row r="2597">
          <cell r="B2597" t="str">
            <v>F1B021140</v>
          </cell>
          <cell r="C2597" t="str">
            <v>Naurah Amanda Khairunnisah</v>
          </cell>
        </row>
        <row r="2598">
          <cell r="B2598" t="str">
            <v>F1B021141</v>
          </cell>
          <cell r="C2598" t="str">
            <v xml:space="preserve">Nurhalisa Aprianti </v>
          </cell>
        </row>
        <row r="2599">
          <cell r="B2599" t="str">
            <v>F1B021142</v>
          </cell>
          <cell r="C2599" t="str">
            <v>Parwan Hidir Kahfi</v>
          </cell>
        </row>
        <row r="2600">
          <cell r="B2600" t="str">
            <v>F1B021143</v>
          </cell>
          <cell r="C2600" t="str">
            <v>Pradino Septiyawan</v>
          </cell>
        </row>
        <row r="2601">
          <cell r="B2601" t="str">
            <v>F1B021144</v>
          </cell>
          <cell r="C2601" t="str">
            <v>Putri Iriyani Purnama Sari</v>
          </cell>
        </row>
        <row r="2602">
          <cell r="B2602" t="str">
            <v>F1B021145</v>
          </cell>
          <cell r="C2602" t="str">
            <v>Rail Sandy</v>
          </cell>
        </row>
        <row r="2603">
          <cell r="B2603" t="str">
            <v>F1B021146</v>
          </cell>
          <cell r="C2603" t="str">
            <v>Reska Al Fiansyah</v>
          </cell>
        </row>
        <row r="2604">
          <cell r="B2604" t="str">
            <v>F1B021147</v>
          </cell>
          <cell r="C2604" t="str">
            <v>Ridho Budi Prasetyo</v>
          </cell>
        </row>
        <row r="2605">
          <cell r="B2605" t="str">
            <v>F1B021148</v>
          </cell>
          <cell r="C2605" t="str">
            <v>Sagir Tarmizi</v>
          </cell>
        </row>
        <row r="2606">
          <cell r="B2606" t="str">
            <v>F1B021149</v>
          </cell>
          <cell r="C2606" t="str">
            <v>Sekar Jaka Mukti</v>
          </cell>
        </row>
        <row r="2607">
          <cell r="B2607" t="str">
            <v>F1B021150</v>
          </cell>
          <cell r="C2607" t="str">
            <v>Sony Hidayat</v>
          </cell>
        </row>
        <row r="2608">
          <cell r="B2608" t="str">
            <v>F1B021151</v>
          </cell>
          <cell r="C2608" t="str">
            <v>Taufikurahman</v>
          </cell>
        </row>
        <row r="2609">
          <cell r="B2609" t="str">
            <v>F1B021152</v>
          </cell>
          <cell r="C2609" t="str">
            <v>Wahyu Dinata</v>
          </cell>
        </row>
        <row r="2610">
          <cell r="B2610" t="str">
            <v>F1B021153</v>
          </cell>
          <cell r="C2610" t="str">
            <v>Wandy Febriansyah</v>
          </cell>
        </row>
        <row r="2611">
          <cell r="B2611" t="str">
            <v>F1B021154</v>
          </cell>
          <cell r="C2611" t="str">
            <v>Yanuar Abdi Ramadhan</v>
          </cell>
        </row>
        <row r="2612">
          <cell r="B2612" t="str">
            <v>F1B021155</v>
          </cell>
          <cell r="C2612" t="str">
            <v>Zhera Putri Yulianingsih</v>
          </cell>
        </row>
        <row r="2613">
          <cell r="B2613" t="str">
            <v>F1B019150</v>
          </cell>
          <cell r="C2613" t="str">
            <v>ARFANDO GRASANANDO</v>
          </cell>
        </row>
        <row r="2614">
          <cell r="B2614" t="str">
            <v>F1B022001</v>
          </cell>
          <cell r="C2614" t="str">
            <v>ABDUR ROHIMA</v>
          </cell>
        </row>
        <row r="2615">
          <cell r="B2615" t="str">
            <v>F1B022002</v>
          </cell>
          <cell r="C2615" t="str">
            <v>ADI SANJAYA</v>
          </cell>
        </row>
        <row r="2616">
          <cell r="B2616" t="str">
            <v>F1B022003</v>
          </cell>
          <cell r="C2616" t="str">
            <v>AHMAD MUFLIH AL-FADHAL</v>
          </cell>
        </row>
        <row r="2617">
          <cell r="B2617" t="str">
            <v>F1B022004</v>
          </cell>
          <cell r="C2617" t="str">
            <v>AIRA RAKMAH</v>
          </cell>
        </row>
        <row r="2618">
          <cell r="B2618" t="str">
            <v>F1B022005</v>
          </cell>
          <cell r="C2618" t="str">
            <v>ALFID JIHAD ALFATIH</v>
          </cell>
        </row>
        <row r="2619">
          <cell r="B2619" t="str">
            <v>F1B022006</v>
          </cell>
          <cell r="C2619" t="str">
            <v>APRIALKAKA FIRDAUS ARISKI</v>
          </cell>
        </row>
        <row r="2620">
          <cell r="B2620" t="str">
            <v>F1B022007</v>
          </cell>
          <cell r="C2620" t="str">
            <v>ARYA BIMO ZULPIKRIYAN</v>
          </cell>
        </row>
        <row r="2621">
          <cell r="B2621" t="str">
            <v>F1B022008</v>
          </cell>
          <cell r="C2621" t="str">
            <v>CRISNITA NOVIANDA</v>
          </cell>
        </row>
        <row r="2622">
          <cell r="B2622" t="str">
            <v>F1B022009</v>
          </cell>
          <cell r="C2622" t="str">
            <v>DEWI RAMDIANI</v>
          </cell>
        </row>
        <row r="2623">
          <cell r="B2623" t="str">
            <v>F1B022010</v>
          </cell>
          <cell r="C2623" t="str">
            <v>DZAALIKAL FAUZUL KABIIR DACHLAN</v>
          </cell>
        </row>
        <row r="2624">
          <cell r="B2624" t="str">
            <v>F1B022011</v>
          </cell>
          <cell r="C2624" t="str">
            <v>FAJAR IQBAL FATUR RAHMATULLAH</v>
          </cell>
        </row>
        <row r="2625">
          <cell r="B2625" t="str">
            <v>F1B022012</v>
          </cell>
          <cell r="C2625" t="str">
            <v>ILHAM ARAFAT ARRAZY</v>
          </cell>
        </row>
        <row r="2626">
          <cell r="B2626" t="str">
            <v>F1B022013</v>
          </cell>
          <cell r="C2626" t="str">
            <v>IMAM ABDUL AZIS</v>
          </cell>
        </row>
        <row r="2627">
          <cell r="B2627" t="str">
            <v>F1B022014</v>
          </cell>
          <cell r="C2627" t="str">
            <v>JAIRIN</v>
          </cell>
        </row>
        <row r="2628">
          <cell r="B2628" t="str">
            <v>F1B022015</v>
          </cell>
          <cell r="C2628" t="str">
            <v>KHUSNUL KHOTIMAH</v>
          </cell>
        </row>
        <row r="2629">
          <cell r="B2629" t="str">
            <v>F1B022016</v>
          </cell>
          <cell r="C2629" t="str">
            <v>LALU BAYU WAHYUDI</v>
          </cell>
        </row>
        <row r="2630">
          <cell r="B2630" t="str">
            <v>F1B022017</v>
          </cell>
          <cell r="C2630" t="str">
            <v>LALU RIZKI HADI PRATAMA</v>
          </cell>
        </row>
        <row r="2631">
          <cell r="B2631" t="str">
            <v>F1B022018</v>
          </cell>
          <cell r="C2631" t="str">
            <v>M. YUSRIL ZAMRONI</v>
          </cell>
        </row>
        <row r="2632">
          <cell r="B2632" t="str">
            <v>F1B022019</v>
          </cell>
          <cell r="C2632" t="str">
            <v>MOCH. TADJULMUSLIMIN ADAMRUMAE</v>
          </cell>
        </row>
        <row r="2633">
          <cell r="B2633" t="str">
            <v>F1B022020</v>
          </cell>
          <cell r="C2633" t="str">
            <v>MUH. ARIF ZANZABIEL</v>
          </cell>
        </row>
        <row r="2634">
          <cell r="B2634" t="str">
            <v>F1B022021</v>
          </cell>
          <cell r="C2634" t="str">
            <v>MUHAMMAD AZHARI</v>
          </cell>
        </row>
        <row r="2635">
          <cell r="B2635" t="str">
            <v>F1B022022</v>
          </cell>
          <cell r="C2635" t="str">
            <v>NANANG APRIAWAN</v>
          </cell>
        </row>
        <row r="2636">
          <cell r="B2636" t="str">
            <v>F1B022023</v>
          </cell>
          <cell r="C2636" t="str">
            <v>PUTRI ZAHRINA</v>
          </cell>
        </row>
        <row r="2637">
          <cell r="B2637" t="str">
            <v>F1B022024</v>
          </cell>
          <cell r="C2637" t="str">
            <v>RIA WAHYUSARI</v>
          </cell>
        </row>
        <row r="2638">
          <cell r="B2638" t="str">
            <v>F1B022025</v>
          </cell>
          <cell r="C2638" t="str">
            <v>RIYAN HIDAYATULLOH</v>
          </cell>
        </row>
        <row r="2639">
          <cell r="B2639" t="str">
            <v>F1B022026</v>
          </cell>
          <cell r="C2639" t="str">
            <v>WAHYU FIRMANSYAH</v>
          </cell>
        </row>
        <row r="2640">
          <cell r="B2640" t="str">
            <v>F1B022027</v>
          </cell>
          <cell r="C2640" t="str">
            <v>YOULAN PRASATYA AZSAHRI</v>
          </cell>
        </row>
        <row r="2641">
          <cell r="B2641" t="str">
            <v>F1B022028</v>
          </cell>
          <cell r="C2641" t="str">
            <v>ADELA BUSTAMI AYUNINDA</v>
          </cell>
        </row>
        <row r="2642">
          <cell r="B2642" t="str">
            <v>F1B022029</v>
          </cell>
          <cell r="C2642" t="str">
            <v>ADIL TIARA RAHMANSYAH</v>
          </cell>
        </row>
        <row r="2643">
          <cell r="B2643" t="str">
            <v>F1B022030</v>
          </cell>
          <cell r="C2643" t="str">
            <v>AFIF FACHROZY</v>
          </cell>
        </row>
        <row r="2644">
          <cell r="B2644" t="str">
            <v>F1B022031</v>
          </cell>
          <cell r="C2644" t="str">
            <v>AHMAD DARUSMAN MASHANI</v>
          </cell>
        </row>
        <row r="2645">
          <cell r="B2645" t="str">
            <v>F1B022032</v>
          </cell>
          <cell r="C2645" t="str">
            <v>AHMAD MIDUL</v>
          </cell>
        </row>
        <row r="2646">
          <cell r="B2646" t="str">
            <v>F1B022033</v>
          </cell>
          <cell r="C2646" t="str">
            <v>AHYANI RAMZAN</v>
          </cell>
        </row>
        <row r="2647">
          <cell r="B2647" t="str">
            <v>F1B022034</v>
          </cell>
          <cell r="C2647" t="str">
            <v>AMI MUHAMAD GUNTUR</v>
          </cell>
        </row>
        <row r="2648">
          <cell r="B2648" t="str">
            <v>F1B022035</v>
          </cell>
          <cell r="C2648" t="str">
            <v>AMIRUL MU'MININ</v>
          </cell>
        </row>
        <row r="2649">
          <cell r="B2649" t="str">
            <v>F1B022036</v>
          </cell>
          <cell r="C2649" t="str">
            <v>ARDY PRATAMA</v>
          </cell>
        </row>
        <row r="2650">
          <cell r="B2650" t="str">
            <v>F1B022037</v>
          </cell>
          <cell r="C2650" t="str">
            <v>ARNOLD FERNANDO</v>
          </cell>
        </row>
        <row r="2651">
          <cell r="B2651" t="str">
            <v>F1B022038</v>
          </cell>
          <cell r="C2651" t="str">
            <v>BAHJATUL LUTFI ANWAR</v>
          </cell>
        </row>
        <row r="2652">
          <cell r="B2652" t="str">
            <v>F1B022039</v>
          </cell>
          <cell r="C2652" t="str">
            <v>BAIQ TIYUR ASMARA GADING</v>
          </cell>
        </row>
        <row r="2653">
          <cell r="B2653" t="str">
            <v>F1B022040</v>
          </cell>
          <cell r="C2653" t="str">
            <v>BAIQ WINATA RAHMADENA</v>
          </cell>
        </row>
        <row r="2654">
          <cell r="B2654" t="str">
            <v>F1B022041</v>
          </cell>
          <cell r="C2654" t="str">
            <v>CINDY ANGELIA KARTIKA</v>
          </cell>
        </row>
        <row r="2655">
          <cell r="B2655" t="str">
            <v>F1B022042</v>
          </cell>
          <cell r="C2655" t="str">
            <v>DESI FATMALA SUSILAWATI</v>
          </cell>
        </row>
        <row r="2656">
          <cell r="B2656" t="str">
            <v>F1B022043</v>
          </cell>
          <cell r="C2656" t="str">
            <v>DIAN SAPRIAWAN</v>
          </cell>
        </row>
        <row r="2657">
          <cell r="B2657" t="str">
            <v>F1B022044</v>
          </cell>
          <cell r="C2657" t="str">
            <v>ELANG FATIH AKRAM</v>
          </cell>
        </row>
        <row r="2658">
          <cell r="B2658" t="str">
            <v>F1B022045</v>
          </cell>
          <cell r="C2658" t="str">
            <v>FADEL FATAYA LUKMAN</v>
          </cell>
        </row>
        <row r="2659">
          <cell r="B2659" t="str">
            <v>F1B022046</v>
          </cell>
          <cell r="C2659" t="str">
            <v>FAHRU RAMADHAN</v>
          </cell>
        </row>
        <row r="2660">
          <cell r="B2660" t="str">
            <v>F1B022047</v>
          </cell>
          <cell r="C2660" t="str">
            <v>FANI FARHAN RAMADHAN</v>
          </cell>
        </row>
        <row r="2661">
          <cell r="B2661" t="str">
            <v>F1B022048</v>
          </cell>
          <cell r="C2661" t="str">
            <v>FARHAN ADHA ILHAM</v>
          </cell>
        </row>
        <row r="2662">
          <cell r="B2662" t="str">
            <v>F1B022049</v>
          </cell>
          <cell r="C2662" t="str">
            <v>FAUZAN ZULFIKAR</v>
          </cell>
        </row>
        <row r="2663">
          <cell r="B2663" t="str">
            <v>F1B022050</v>
          </cell>
          <cell r="C2663" t="str">
            <v>FAZHARUL HADID</v>
          </cell>
        </row>
        <row r="2664">
          <cell r="B2664" t="str">
            <v>F1B022051</v>
          </cell>
          <cell r="C2664" t="str">
            <v>FIRMAN MAULANA</v>
          </cell>
        </row>
        <row r="2665">
          <cell r="B2665" t="str">
            <v>F1B022052</v>
          </cell>
          <cell r="C2665" t="str">
            <v>GENTA BUANA BUTSIANTO</v>
          </cell>
        </row>
        <row r="2666">
          <cell r="B2666" t="str">
            <v>F1B022053</v>
          </cell>
          <cell r="C2666" t="str">
            <v>HARIS SETYO ADI</v>
          </cell>
        </row>
        <row r="2667">
          <cell r="B2667" t="str">
            <v>F1B022054</v>
          </cell>
          <cell r="C2667" t="str">
            <v>HARISMAN</v>
          </cell>
        </row>
        <row r="2668">
          <cell r="B2668" t="str">
            <v>F1B022055</v>
          </cell>
          <cell r="C2668" t="str">
            <v>HEFTA ARIAWAN</v>
          </cell>
        </row>
        <row r="2669">
          <cell r="B2669" t="str">
            <v>F1B022056</v>
          </cell>
          <cell r="C2669" t="str">
            <v>HUSNUL HOTIMAH</v>
          </cell>
        </row>
        <row r="2670">
          <cell r="B2670" t="str">
            <v>F1B022057</v>
          </cell>
          <cell r="C2670" t="str">
            <v>I KADEK SURYA ATMAJA</v>
          </cell>
        </row>
        <row r="2671">
          <cell r="B2671" t="str">
            <v>F1B022058</v>
          </cell>
          <cell r="C2671" t="str">
            <v>IRFAN</v>
          </cell>
        </row>
        <row r="2672">
          <cell r="B2672" t="str">
            <v>F1B022059</v>
          </cell>
          <cell r="C2672" t="str">
            <v>ISMA DAMARA</v>
          </cell>
        </row>
        <row r="2673">
          <cell r="B2673" t="str">
            <v>F1B022060</v>
          </cell>
          <cell r="C2673" t="str">
            <v>IVAN NUR RAHMAN</v>
          </cell>
        </row>
        <row r="2674">
          <cell r="B2674" t="str">
            <v>F1B022061</v>
          </cell>
          <cell r="C2674" t="str">
            <v>LALU BENI JAYUSMAN</v>
          </cell>
        </row>
        <row r="2675">
          <cell r="B2675" t="str">
            <v>F1B022062</v>
          </cell>
          <cell r="C2675" t="str">
            <v>LALU MUHAMMAD ILHAM IDRIS</v>
          </cell>
        </row>
        <row r="2676">
          <cell r="B2676" t="str">
            <v>F1B022063</v>
          </cell>
          <cell r="C2676" t="str">
            <v>LALU NAOFAL ARKAN</v>
          </cell>
        </row>
        <row r="2677">
          <cell r="B2677" t="str">
            <v>F1B022064</v>
          </cell>
          <cell r="C2677" t="str">
            <v>LALU RAGIL AKBAR</v>
          </cell>
        </row>
        <row r="2678">
          <cell r="B2678" t="str">
            <v>F1B022065</v>
          </cell>
          <cell r="C2678" t="str">
            <v>LALU SEJATI NUGERAHAFIZ</v>
          </cell>
        </row>
        <row r="2679">
          <cell r="B2679" t="str">
            <v>F1B022066</v>
          </cell>
          <cell r="C2679" t="str">
            <v>LALU SIDDIQ ABDUSSOMAD</v>
          </cell>
        </row>
        <row r="2680">
          <cell r="B2680" t="str">
            <v>F1B022067</v>
          </cell>
          <cell r="C2680" t="str">
            <v>LALU ZACKY ALFIAN MUHAMAD</v>
          </cell>
        </row>
        <row r="2681">
          <cell r="B2681" t="str">
            <v>F1B022068</v>
          </cell>
          <cell r="C2681" t="str">
            <v>M. AGIS SAPUTRA</v>
          </cell>
        </row>
        <row r="2682">
          <cell r="B2682" t="str">
            <v>F1B022069</v>
          </cell>
          <cell r="C2682" t="str">
            <v>M. FALLAH AULLDRYANSYAH</v>
          </cell>
        </row>
        <row r="2683">
          <cell r="B2683" t="str">
            <v>F1B022070</v>
          </cell>
          <cell r="C2683" t="str">
            <v>M. JUFARIL AIMALUDIN</v>
          </cell>
        </row>
        <row r="2684">
          <cell r="B2684" t="str">
            <v>F1B022071</v>
          </cell>
          <cell r="C2684" t="str">
            <v>MATTHEW FREDERICK FRANKLIN HUTAPEA</v>
          </cell>
        </row>
        <row r="2685">
          <cell r="B2685" t="str">
            <v>F1B022072</v>
          </cell>
          <cell r="C2685" t="str">
            <v>MAULA SANGGILI</v>
          </cell>
        </row>
        <row r="2686">
          <cell r="B2686" t="str">
            <v>F1B022073</v>
          </cell>
          <cell r="C2686" t="str">
            <v>MIKHAEL VELDEN</v>
          </cell>
        </row>
        <row r="2687">
          <cell r="B2687" t="str">
            <v>F1B022074</v>
          </cell>
          <cell r="C2687" t="str">
            <v>MIRZA GAUTAMANDALA</v>
          </cell>
        </row>
        <row r="2688">
          <cell r="B2688" t="str">
            <v>F1B022075</v>
          </cell>
          <cell r="C2688" t="str">
            <v>MOHAMMAD ROHID</v>
          </cell>
        </row>
        <row r="2689">
          <cell r="B2689" t="str">
            <v>F1B022076</v>
          </cell>
          <cell r="C2689" t="str">
            <v>MUH. SALSABILA FAHLEFI</v>
          </cell>
        </row>
        <row r="2690">
          <cell r="B2690" t="str">
            <v>F1B022077</v>
          </cell>
          <cell r="C2690" t="str">
            <v>MUHAMMAD CHANDRA FINANDA</v>
          </cell>
        </row>
        <row r="2691">
          <cell r="B2691" t="str">
            <v>F1B022078</v>
          </cell>
          <cell r="C2691" t="str">
            <v>MUHAMMAD DAFA AUFA EMIL</v>
          </cell>
        </row>
        <row r="2692">
          <cell r="B2692" t="str">
            <v>F1B022079</v>
          </cell>
          <cell r="C2692" t="str">
            <v>MUHAMMAD DAFFA FADHLULLAH</v>
          </cell>
        </row>
        <row r="2693">
          <cell r="B2693" t="str">
            <v>F1B022080</v>
          </cell>
          <cell r="C2693" t="str">
            <v>MUHAMMAD DINUL HAQQI SAEFI</v>
          </cell>
        </row>
        <row r="2694">
          <cell r="B2694" t="str">
            <v>F1B022081</v>
          </cell>
          <cell r="C2694" t="str">
            <v>MUHAMMAD MAULA</v>
          </cell>
        </row>
        <row r="2695">
          <cell r="B2695" t="str">
            <v>F1B022082</v>
          </cell>
          <cell r="C2695" t="str">
            <v>MUHAMMAD NAUFAL WIDYANTARA</v>
          </cell>
        </row>
        <row r="2696">
          <cell r="B2696" t="str">
            <v>F1B022083</v>
          </cell>
          <cell r="C2696" t="str">
            <v>MUHAMMAD RAFLI SAPUTRA</v>
          </cell>
        </row>
        <row r="2697">
          <cell r="B2697" t="str">
            <v>F1B022084</v>
          </cell>
          <cell r="C2697" t="str">
            <v>MUHAMMAD YUSRON</v>
          </cell>
        </row>
        <row r="2698">
          <cell r="B2698" t="str">
            <v>F1B022085</v>
          </cell>
          <cell r="C2698" t="str">
            <v>MUSLIHIN</v>
          </cell>
        </row>
        <row r="2699">
          <cell r="B2699" t="str">
            <v>F1B022086</v>
          </cell>
          <cell r="C2699" t="str">
            <v>NANANG ANDHIKA PUTRA</v>
          </cell>
        </row>
        <row r="2700">
          <cell r="B2700" t="str">
            <v>F1B022087</v>
          </cell>
          <cell r="C2700" t="str">
            <v>PENGKI SAPUTRA</v>
          </cell>
        </row>
        <row r="2701">
          <cell r="B2701" t="str">
            <v>F1B022088</v>
          </cell>
          <cell r="C2701" t="str">
            <v>RIKI AZIZIA ULHAQ</v>
          </cell>
        </row>
        <row r="2702">
          <cell r="B2702" t="str">
            <v>F1B022089</v>
          </cell>
          <cell r="C2702" t="str">
            <v>RIZKI APRIAN</v>
          </cell>
        </row>
        <row r="2703">
          <cell r="B2703" t="str">
            <v>F1B022090</v>
          </cell>
          <cell r="C2703" t="str">
            <v>ROMY TRI WIRABHAKTI</v>
          </cell>
        </row>
        <row r="2704">
          <cell r="B2704" t="str">
            <v>F1B022091</v>
          </cell>
          <cell r="C2704" t="str">
            <v>RUZIANI</v>
          </cell>
        </row>
        <row r="2705">
          <cell r="B2705" t="str">
            <v>F1B022092</v>
          </cell>
          <cell r="C2705" t="str">
            <v>SAFITRI NURUL SUHADA</v>
          </cell>
        </row>
        <row r="2706">
          <cell r="B2706" t="str">
            <v>F1B022093</v>
          </cell>
          <cell r="C2706" t="str">
            <v>SAPTRI WIGUNA GANI</v>
          </cell>
        </row>
        <row r="2707">
          <cell r="B2707" t="str">
            <v>F1B022094</v>
          </cell>
          <cell r="C2707" t="str">
            <v>SATRIA DHARMA PRATAMA</v>
          </cell>
        </row>
        <row r="2708">
          <cell r="B2708" t="str">
            <v>F1B022095</v>
          </cell>
          <cell r="C2708" t="str">
            <v>SOFYAN HIDAYAT</v>
          </cell>
        </row>
        <row r="2709">
          <cell r="B2709" t="str">
            <v>F1B022096</v>
          </cell>
          <cell r="C2709" t="str">
            <v>SYARIFA HADIATUSSOBRINA</v>
          </cell>
        </row>
        <row r="2710">
          <cell r="B2710" t="str">
            <v>F1B022097</v>
          </cell>
          <cell r="C2710" t="str">
            <v>THARIQ HISYAM</v>
          </cell>
        </row>
        <row r="2711">
          <cell r="B2711" t="str">
            <v>F1B022098</v>
          </cell>
          <cell r="C2711" t="str">
            <v>YUSRON CHOLISTYO</v>
          </cell>
        </row>
        <row r="2712">
          <cell r="B2712" t="str">
            <v>F1B022099</v>
          </cell>
          <cell r="C2712" t="str">
            <v>ILHAM RAMDANIL</v>
          </cell>
        </row>
        <row r="2713">
          <cell r="B2713" t="str">
            <v>F1B022100</v>
          </cell>
          <cell r="C2713" t="str">
            <v>KHAIRUL ANAM</v>
          </cell>
        </row>
        <row r="2714">
          <cell r="B2714" t="str">
            <v>F1B022101</v>
          </cell>
          <cell r="C2714" t="str">
            <v>ABIANDA AIMAR RAHMAN</v>
          </cell>
        </row>
        <row r="2715">
          <cell r="B2715" t="str">
            <v>F1B022102</v>
          </cell>
          <cell r="C2715" t="str">
            <v>AFDI KHAIRUL MUZADI</v>
          </cell>
        </row>
        <row r="2716">
          <cell r="B2716" t="str">
            <v>F1B022103</v>
          </cell>
          <cell r="C2716" t="str">
            <v>AGIL OKTAVIAN RAMADHANI</v>
          </cell>
        </row>
        <row r="2717">
          <cell r="B2717" t="str">
            <v>F1B022104</v>
          </cell>
          <cell r="C2717" t="str">
            <v>AMMY SABILA KAMIL</v>
          </cell>
        </row>
        <row r="2718">
          <cell r="B2718" t="str">
            <v>F1B022105</v>
          </cell>
          <cell r="C2718" t="str">
            <v>ARDHIKA RIZKY RAMADHAN</v>
          </cell>
        </row>
        <row r="2719">
          <cell r="B2719" t="str">
            <v>F1B022106</v>
          </cell>
          <cell r="C2719" t="str">
            <v>ARGA ANDIKA JAYENG RIZKY FAJRI RIDHO</v>
          </cell>
        </row>
        <row r="2720">
          <cell r="B2720" t="str">
            <v>F1B022107</v>
          </cell>
          <cell r="C2720" t="str">
            <v>AUZA'I SYA'BAN</v>
          </cell>
        </row>
        <row r="2721">
          <cell r="B2721" t="str">
            <v>F1B022108</v>
          </cell>
          <cell r="C2721" t="str">
            <v>BAIQ ISRATULLAH</v>
          </cell>
        </row>
        <row r="2722">
          <cell r="B2722" t="str">
            <v>F1B022109</v>
          </cell>
          <cell r="C2722" t="str">
            <v>BAMBANG SUNARDI</v>
          </cell>
        </row>
        <row r="2723">
          <cell r="B2723" t="str">
            <v>F1B022110</v>
          </cell>
          <cell r="C2723" t="str">
            <v>BQ NADIYA ROHMATEN</v>
          </cell>
        </row>
        <row r="2724">
          <cell r="B2724" t="str">
            <v>F1B022111</v>
          </cell>
          <cell r="C2724" t="str">
            <v>DIAN SUSILA RATU</v>
          </cell>
        </row>
        <row r="2725">
          <cell r="B2725" t="str">
            <v>F1B022112</v>
          </cell>
          <cell r="C2725" t="str">
            <v xml:space="preserve">FHITO ZULKARNAEN </v>
          </cell>
        </row>
        <row r="2726">
          <cell r="B2726" t="str">
            <v>F1B022113</v>
          </cell>
          <cell r="C2726" t="str">
            <v>HAFIZAN</v>
          </cell>
        </row>
        <row r="2727">
          <cell r="B2727" t="str">
            <v>F1B022114</v>
          </cell>
          <cell r="C2727" t="str">
            <v>HANIF ABDURAHMAN</v>
          </cell>
        </row>
        <row r="2728">
          <cell r="B2728" t="str">
            <v>F1B022115</v>
          </cell>
          <cell r="C2728" t="str">
            <v>HULUL WIDIANI</v>
          </cell>
        </row>
        <row r="2729">
          <cell r="B2729" t="str">
            <v>F1B022116</v>
          </cell>
          <cell r="C2729" t="str">
            <v xml:space="preserve">IDAN TOHA MUZOFAR </v>
          </cell>
        </row>
        <row r="2730">
          <cell r="B2730" t="str">
            <v>F1B022117</v>
          </cell>
          <cell r="C2730" t="str">
            <v>L. RIZKY PANGDUA RAMADHAN</v>
          </cell>
        </row>
        <row r="2731">
          <cell r="B2731" t="str">
            <v>F1B022118</v>
          </cell>
          <cell r="C2731" t="str">
            <v>LALU ARDI MARTA WIJAYA</v>
          </cell>
        </row>
        <row r="2732">
          <cell r="B2732" t="str">
            <v>F1B022119</v>
          </cell>
          <cell r="C2732" t="str">
            <v>M. AJI ZAJULI PRASETYA</v>
          </cell>
        </row>
        <row r="2733">
          <cell r="B2733" t="str">
            <v>F1B022120</v>
          </cell>
          <cell r="C2733" t="str">
            <v>M. FARHAN JAMIL</v>
          </cell>
        </row>
        <row r="2734">
          <cell r="B2734" t="str">
            <v>F1B022121</v>
          </cell>
          <cell r="C2734" t="str">
            <v>M. SEQIP BAMBANG FEBRIANTO</v>
          </cell>
        </row>
        <row r="2735">
          <cell r="B2735" t="str">
            <v>F1B022122</v>
          </cell>
          <cell r="C2735" t="str">
            <v xml:space="preserve">M.MUFTI FIRAZULLAH </v>
          </cell>
        </row>
        <row r="2736">
          <cell r="B2736" t="str">
            <v>F1B022123</v>
          </cell>
          <cell r="C2736" t="str">
            <v>MADE KRISNA SURYANA PUTRA</v>
          </cell>
        </row>
        <row r="2737">
          <cell r="B2737" t="str">
            <v>F1B022124</v>
          </cell>
          <cell r="C2737" t="str">
            <v>MAULANA AHMAD</v>
          </cell>
        </row>
        <row r="2738">
          <cell r="B2738" t="str">
            <v>F1B022125</v>
          </cell>
          <cell r="C2738" t="str">
            <v>MICHAEL JONATHAN MASLOKA</v>
          </cell>
        </row>
        <row r="2739">
          <cell r="B2739" t="str">
            <v>F1B022126</v>
          </cell>
          <cell r="C2739" t="str">
            <v>MOHAMMAD ADAM RIZKY</v>
          </cell>
        </row>
        <row r="2740">
          <cell r="B2740" t="str">
            <v>F1B022127</v>
          </cell>
          <cell r="C2740" t="str">
            <v>MUH. TEGUH FUJIRAT</v>
          </cell>
        </row>
        <row r="2741">
          <cell r="B2741" t="str">
            <v>F1B022128</v>
          </cell>
          <cell r="C2741" t="str">
            <v>MUHAMAD ASWIN YUSRIH ADITAMA</v>
          </cell>
        </row>
        <row r="2742">
          <cell r="B2742" t="str">
            <v>F1B022129</v>
          </cell>
          <cell r="C2742" t="str">
            <v>MUHAMAD FAJAR HIDAYATULLAH</v>
          </cell>
        </row>
        <row r="2743">
          <cell r="B2743" t="str">
            <v>F1B022130</v>
          </cell>
          <cell r="C2743" t="str">
            <v>MUHAMAD HENDRI JANUARTA</v>
          </cell>
        </row>
        <row r="2744">
          <cell r="B2744" t="str">
            <v>F1B022131</v>
          </cell>
          <cell r="C2744" t="str">
            <v>MUHAMAD JUMADA PUTRA</v>
          </cell>
        </row>
        <row r="2745">
          <cell r="B2745" t="str">
            <v>F1B022132</v>
          </cell>
          <cell r="C2745" t="str">
            <v>MUHAMMAD ARAFAT SYAWAL</v>
          </cell>
        </row>
        <row r="2746">
          <cell r="B2746" t="str">
            <v>F1B022133</v>
          </cell>
          <cell r="C2746" t="str">
            <v>MUHAMMAD BIMA PUTRA AMARKHAN</v>
          </cell>
        </row>
        <row r="2747">
          <cell r="B2747" t="str">
            <v>F1B022134</v>
          </cell>
          <cell r="C2747" t="str">
            <v xml:space="preserve">MUHAMMAD GISMA FEBRIAN </v>
          </cell>
        </row>
        <row r="2748">
          <cell r="B2748" t="str">
            <v>F1B022135</v>
          </cell>
          <cell r="C2748" t="str">
            <v>MUHAMMAD KHAIRIL FURQON</v>
          </cell>
        </row>
        <row r="2749">
          <cell r="B2749" t="str">
            <v>F1B022136</v>
          </cell>
          <cell r="C2749" t="str">
            <v>MUHAMAD RIZALDI</v>
          </cell>
        </row>
        <row r="2750">
          <cell r="B2750" t="str">
            <v>F1B022137</v>
          </cell>
          <cell r="C2750" t="str">
            <v>MUHAMMAD ROSYAD AFANDI</v>
          </cell>
        </row>
        <row r="2751">
          <cell r="B2751" t="str">
            <v>F1B022138</v>
          </cell>
          <cell r="C2751" t="str">
            <v>NADYA EKA PUTRI</v>
          </cell>
        </row>
        <row r="2752">
          <cell r="B2752" t="str">
            <v>F1B022139</v>
          </cell>
          <cell r="C2752" t="str">
            <v>NENDAH OKTAVIANY</v>
          </cell>
        </row>
        <row r="2753">
          <cell r="B2753" t="str">
            <v>F1B022140</v>
          </cell>
          <cell r="C2753" t="str">
            <v>PAHMI ALI</v>
          </cell>
        </row>
        <row r="2754">
          <cell r="B2754" t="str">
            <v>F1B022141</v>
          </cell>
          <cell r="C2754" t="str">
            <v>RAHMAN BUDI IRWANSYAH</v>
          </cell>
        </row>
        <row r="2755">
          <cell r="B2755" t="str">
            <v>F1B022142</v>
          </cell>
          <cell r="C2755" t="str">
            <v>RAYMOND JONATHAN SENTOSA</v>
          </cell>
        </row>
        <row r="2756">
          <cell r="B2756" t="str">
            <v>F1B022143</v>
          </cell>
          <cell r="C2756" t="str">
            <v>RICKY SAPUTRA</v>
          </cell>
        </row>
        <row r="2757">
          <cell r="B2757" t="str">
            <v>F1B022144</v>
          </cell>
          <cell r="C2757" t="str">
            <v>RIFKI BAIHAQI</v>
          </cell>
        </row>
        <row r="2758">
          <cell r="B2758" t="str">
            <v>F1B022145</v>
          </cell>
          <cell r="C2758" t="str">
            <v>RIZKI ARYANDA RAHMAN</v>
          </cell>
        </row>
        <row r="2759">
          <cell r="B2759" t="str">
            <v>F1B022146</v>
          </cell>
          <cell r="C2759" t="str">
            <v>ROHAN JAYADI</v>
          </cell>
        </row>
        <row r="2760">
          <cell r="B2760" t="str">
            <v>F1B022147</v>
          </cell>
          <cell r="C2760" t="str">
            <v>SHAKILLA AURA ZAHRANI</v>
          </cell>
        </row>
        <row r="2761">
          <cell r="B2761" t="str">
            <v>F1B022148</v>
          </cell>
          <cell r="C2761" t="str">
            <v>WAHYU ISTIQO'</v>
          </cell>
        </row>
        <row r="2762">
          <cell r="B2762" t="str">
            <v>F1B022149</v>
          </cell>
          <cell r="C2762" t="str">
            <v>ZAENUDIN</v>
          </cell>
        </row>
        <row r="2763">
          <cell r="B2763" t="str">
            <v>F1B022150</v>
          </cell>
          <cell r="C2763" t="str">
            <v>LALU ARYA PRAYOGA MUKTI</v>
          </cell>
        </row>
        <row r="2764">
          <cell r="B2764" t="str">
            <v>F1B022151</v>
          </cell>
          <cell r="C2764" t="str">
            <v>MOH. AHLUL NUSUKI</v>
          </cell>
        </row>
        <row r="2765">
          <cell r="B2765" t="str">
            <v>F1B022152</v>
          </cell>
          <cell r="C2765" t="str">
            <v>R.M. FAWAID KERTA SASMITA</v>
          </cell>
        </row>
        <row r="2766">
          <cell r="B2766" t="str">
            <v>F1B022153</v>
          </cell>
          <cell r="C2766" t="str">
            <v>ARI SAPUTRA</v>
          </cell>
        </row>
      </sheetData>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00"/>
      <sheetName val="mhs elektro-BESAR"/>
      <sheetName val="mhs elektro-kecil"/>
      <sheetName val="Sheet1"/>
    </sheetNames>
    <sheetDataSet>
      <sheetData sheetId="0"/>
      <sheetData sheetId="1"/>
      <sheetData sheetId="2">
        <row r="5">
          <cell r="B5" t="str">
            <v>F1B000001</v>
          </cell>
          <cell r="C5" t="str">
            <v>Addinul Haq</v>
          </cell>
          <cell r="D5" t="e">
            <v>#N/A</v>
          </cell>
        </row>
        <row r="6">
          <cell r="B6" t="str">
            <v>F1B000002</v>
          </cell>
          <cell r="C6" t="str">
            <v>Ahmad Yusi</v>
          </cell>
          <cell r="D6" t="e">
            <v>#N/A</v>
          </cell>
        </row>
        <row r="7">
          <cell r="B7" t="str">
            <v>F1B000003</v>
          </cell>
          <cell r="C7" t="str">
            <v>Ahyar Rasyidi</v>
          </cell>
          <cell r="D7" t="e">
            <v>#N/A</v>
          </cell>
        </row>
        <row r="8">
          <cell r="B8" t="str">
            <v>F1B000004</v>
          </cell>
          <cell r="C8" t="str">
            <v>Ainul Habasiah</v>
          </cell>
          <cell r="D8" t="e">
            <v>#N/A</v>
          </cell>
        </row>
        <row r="9">
          <cell r="B9" t="str">
            <v>F1B000005</v>
          </cell>
          <cell r="C9" t="str">
            <v>Alfa Anggawasita</v>
          </cell>
          <cell r="D9" t="e">
            <v>#N/A</v>
          </cell>
        </row>
        <row r="10">
          <cell r="B10" t="str">
            <v>F1B000006</v>
          </cell>
          <cell r="C10" t="str">
            <v>Ali Samudra</v>
          </cell>
          <cell r="D10" t="e">
            <v>#N/A</v>
          </cell>
        </row>
        <row r="11">
          <cell r="B11" t="str">
            <v>F1B000007</v>
          </cell>
          <cell r="C11" t="str">
            <v>Alyul Marwan</v>
          </cell>
          <cell r="D11" t="e">
            <v>#N/A</v>
          </cell>
        </row>
        <row r="12">
          <cell r="B12" t="str">
            <v>F1B000008</v>
          </cell>
          <cell r="C12" t="str">
            <v>Ambang Martadinata</v>
          </cell>
          <cell r="D12" t="e">
            <v>#N/A</v>
          </cell>
        </row>
        <row r="13">
          <cell r="B13" t="str">
            <v>F1B000009</v>
          </cell>
          <cell r="C13" t="str">
            <v>Aminullah</v>
          </cell>
          <cell r="D13" t="e">
            <v>#N/A</v>
          </cell>
        </row>
        <row r="14">
          <cell r="B14" t="str">
            <v>F1B000010</v>
          </cell>
          <cell r="C14" t="str">
            <v>A.A. Bagus N.</v>
          </cell>
          <cell r="D14" t="e">
            <v>#N/A</v>
          </cell>
        </row>
        <row r="15">
          <cell r="B15" t="str">
            <v>F1B000011</v>
          </cell>
          <cell r="C15" t="str">
            <v>Andi Sofyan Anas</v>
          </cell>
          <cell r="D15" t="e">
            <v>#N/A</v>
          </cell>
        </row>
        <row r="16">
          <cell r="B16" t="str">
            <v>F1B000012</v>
          </cell>
          <cell r="C16" t="str">
            <v>Anggreni</v>
          </cell>
          <cell r="D16" t="e">
            <v>#N/A</v>
          </cell>
        </row>
        <row r="17">
          <cell r="B17" t="str">
            <v>F1B000013</v>
          </cell>
          <cell r="C17" t="str">
            <v>Apriliana Rahmawati</v>
          </cell>
          <cell r="D17" t="e">
            <v>#N/A</v>
          </cell>
        </row>
        <row r="18">
          <cell r="B18" t="str">
            <v>F1B000014</v>
          </cell>
          <cell r="C18" t="str">
            <v>Ari Mariam</v>
          </cell>
          <cell r="D18" t="e">
            <v>#N/A</v>
          </cell>
        </row>
        <row r="19">
          <cell r="B19" t="str">
            <v>F1B000015</v>
          </cell>
          <cell r="C19" t="str">
            <v>Arifunnatik</v>
          </cell>
          <cell r="D19" t="e">
            <v>#N/A</v>
          </cell>
        </row>
        <row r="20">
          <cell r="B20" t="str">
            <v>F1B000016</v>
          </cell>
          <cell r="C20" t="str">
            <v>Aris Munandar</v>
          </cell>
          <cell r="D20" t="e">
            <v>#N/A</v>
          </cell>
        </row>
        <row r="21">
          <cell r="B21" t="str">
            <v>F1B000017</v>
          </cell>
          <cell r="C21" t="str">
            <v>Arytia Poerwaningsih</v>
          </cell>
          <cell r="D21" t="e">
            <v>#N/A</v>
          </cell>
        </row>
        <row r="22">
          <cell r="B22" t="str">
            <v>F1B000018</v>
          </cell>
          <cell r="C22" t="str">
            <v>Azwar Azizi</v>
          </cell>
          <cell r="D22" t="e">
            <v>#N/A</v>
          </cell>
        </row>
        <row r="23">
          <cell r="B23" t="str">
            <v>F1B000019</v>
          </cell>
          <cell r="C23" t="str">
            <v>Baiq Arlina Samsu</v>
          </cell>
          <cell r="D23" t="e">
            <v>#N/A</v>
          </cell>
        </row>
        <row r="24">
          <cell r="B24" t="str">
            <v>F1B000020</v>
          </cell>
          <cell r="C24" t="str">
            <v>Benny Maryadi</v>
          </cell>
          <cell r="D24" t="e">
            <v>#N/A</v>
          </cell>
        </row>
        <row r="25">
          <cell r="B25" t="str">
            <v>F1B000021</v>
          </cell>
          <cell r="C25" t="str">
            <v>Cahyanti</v>
          </cell>
          <cell r="D25" t="e">
            <v>#N/A</v>
          </cell>
        </row>
        <row r="26">
          <cell r="B26" t="str">
            <v>F1B000022</v>
          </cell>
          <cell r="C26" t="str">
            <v>Dahliawati</v>
          </cell>
          <cell r="D26" t="e">
            <v>#N/A</v>
          </cell>
        </row>
        <row r="27">
          <cell r="B27" t="str">
            <v>F1B000023</v>
          </cell>
          <cell r="C27" t="str">
            <v>Dikki Aria M</v>
          </cell>
          <cell r="D27" t="e">
            <v>#N/A</v>
          </cell>
        </row>
        <row r="28">
          <cell r="B28" t="str">
            <v>F1B000024</v>
          </cell>
          <cell r="C28" t="str">
            <v>Erna Sulistyaningsih</v>
          </cell>
          <cell r="D28" t="e">
            <v>#N/A</v>
          </cell>
        </row>
        <row r="29">
          <cell r="B29" t="str">
            <v>F1B000025</v>
          </cell>
          <cell r="C29" t="str">
            <v>Faidah</v>
          </cell>
          <cell r="D29" t="e">
            <v>#N/A</v>
          </cell>
        </row>
        <row r="30">
          <cell r="B30" t="str">
            <v>F1B000026</v>
          </cell>
          <cell r="C30" t="str">
            <v>Farial</v>
          </cell>
          <cell r="D30" t="e">
            <v>#N/A</v>
          </cell>
        </row>
        <row r="31">
          <cell r="B31" t="str">
            <v>F1B000027</v>
          </cell>
          <cell r="C31" t="str">
            <v>Firdaus</v>
          </cell>
          <cell r="D31" t="e">
            <v>#N/A</v>
          </cell>
        </row>
        <row r="32">
          <cell r="B32" t="str">
            <v>F1B000028</v>
          </cell>
          <cell r="C32" t="str">
            <v>Hana Estiyanto</v>
          </cell>
          <cell r="D32" t="e">
            <v>#N/A</v>
          </cell>
        </row>
        <row r="33">
          <cell r="B33" t="str">
            <v>F1B000029</v>
          </cell>
          <cell r="C33" t="str">
            <v>Heri Wahyudi</v>
          </cell>
          <cell r="D33" t="e">
            <v>#N/A</v>
          </cell>
        </row>
        <row r="34">
          <cell r="B34" t="str">
            <v>F1B000030</v>
          </cell>
          <cell r="C34" t="str">
            <v>Herry Jaya Kusuma</v>
          </cell>
          <cell r="D34" t="e">
            <v>#N/A</v>
          </cell>
        </row>
        <row r="35">
          <cell r="B35" t="str">
            <v>F1B000031</v>
          </cell>
          <cell r="C35" t="str">
            <v>I G A Nym Aryani</v>
          </cell>
          <cell r="D35" t="e">
            <v>#N/A</v>
          </cell>
        </row>
        <row r="36">
          <cell r="B36" t="str">
            <v>F1B000032</v>
          </cell>
          <cell r="C36" t="str">
            <v>I Ketut Darmayasa</v>
          </cell>
          <cell r="D36" t="e">
            <v>#N/A</v>
          </cell>
        </row>
        <row r="37">
          <cell r="B37" t="str">
            <v>F1B000033</v>
          </cell>
          <cell r="C37" t="str">
            <v>I Wyn Agus Arimbawa</v>
          </cell>
          <cell r="D37" t="e">
            <v>#N/A</v>
          </cell>
        </row>
        <row r="38">
          <cell r="B38" t="str">
            <v>F1B000034</v>
          </cell>
          <cell r="C38" t="str">
            <v>Ilham</v>
          </cell>
          <cell r="D38" t="e">
            <v>#N/A</v>
          </cell>
        </row>
        <row r="39">
          <cell r="B39" t="str">
            <v>F1B000035</v>
          </cell>
          <cell r="C39" t="str">
            <v>Jarir</v>
          </cell>
          <cell r="D39" t="e">
            <v>#N/A</v>
          </cell>
        </row>
        <row r="40">
          <cell r="B40" t="str">
            <v>F1B000036</v>
          </cell>
          <cell r="C40" t="str">
            <v>Juma'Yah</v>
          </cell>
          <cell r="D40" t="e">
            <v>#N/A</v>
          </cell>
        </row>
        <row r="41">
          <cell r="B41" t="str">
            <v>F1B000037</v>
          </cell>
          <cell r="C41" t="str">
            <v>Khairul Muhaimin</v>
          </cell>
          <cell r="D41" t="e">
            <v>#N/A</v>
          </cell>
        </row>
        <row r="42">
          <cell r="B42" t="str">
            <v>F1B000038</v>
          </cell>
          <cell r="C42" t="str">
            <v>Khairuddin</v>
          </cell>
          <cell r="D42" t="e">
            <v>#N/A</v>
          </cell>
        </row>
        <row r="43">
          <cell r="B43" t="str">
            <v>F1B000039</v>
          </cell>
          <cell r="C43" t="str">
            <v>L Andi Aguspian K</v>
          </cell>
          <cell r="D43" t="e">
            <v>#N/A</v>
          </cell>
        </row>
        <row r="44">
          <cell r="B44" t="str">
            <v>F1B000040</v>
          </cell>
          <cell r="C44" t="str">
            <v>Mirafuddin</v>
          </cell>
          <cell r="D44" t="e">
            <v>#N/A</v>
          </cell>
        </row>
        <row r="45">
          <cell r="B45" t="str">
            <v>F1B000041</v>
          </cell>
          <cell r="C45" t="str">
            <v>Moh. Pahlevi</v>
          </cell>
          <cell r="D45" t="e">
            <v>#N/A</v>
          </cell>
        </row>
        <row r="46">
          <cell r="B46" t="str">
            <v>F1B000042</v>
          </cell>
          <cell r="C46" t="str">
            <v>Muhammad Taufan A.Z.</v>
          </cell>
          <cell r="D46" t="e">
            <v>#N/A</v>
          </cell>
        </row>
        <row r="47">
          <cell r="B47" t="str">
            <v>F1B000043</v>
          </cell>
          <cell r="C47" t="str">
            <v>Mustaen</v>
          </cell>
          <cell r="D47" t="e">
            <v>#N/A</v>
          </cell>
        </row>
        <row r="48">
          <cell r="B48" t="str">
            <v>F1B000044</v>
          </cell>
          <cell r="C48" t="str">
            <v>Ni Luh Indreswari</v>
          </cell>
          <cell r="D48" t="e">
            <v>#N/A</v>
          </cell>
        </row>
        <row r="49">
          <cell r="B49" t="str">
            <v>F1B000045</v>
          </cell>
          <cell r="C49" t="str">
            <v>Niken Arumdati</v>
          </cell>
          <cell r="D49" t="e">
            <v>#N/A</v>
          </cell>
        </row>
        <row r="50">
          <cell r="B50" t="str">
            <v>F1B000046</v>
          </cell>
          <cell r="C50" t="str">
            <v>Rismawati</v>
          </cell>
          <cell r="D50" t="e">
            <v>#N/A</v>
          </cell>
        </row>
        <row r="51">
          <cell r="B51" t="str">
            <v>F1B000047</v>
          </cell>
          <cell r="C51" t="str">
            <v>Saeful</v>
          </cell>
          <cell r="D51" t="e">
            <v>#N/A</v>
          </cell>
        </row>
        <row r="52">
          <cell r="B52" t="str">
            <v>F1B000048</v>
          </cell>
          <cell r="C52" t="str">
            <v>Salman Jauhari</v>
          </cell>
          <cell r="D52" t="e">
            <v>#N/A</v>
          </cell>
        </row>
        <row r="53">
          <cell r="B53" t="str">
            <v>F1B000049</v>
          </cell>
          <cell r="C53" t="str">
            <v>Selamet Indra R.</v>
          </cell>
          <cell r="D53" t="e">
            <v>#N/A</v>
          </cell>
        </row>
        <row r="54">
          <cell r="B54" t="str">
            <v>F1B000050</v>
          </cell>
          <cell r="C54" t="str">
            <v>Sigit Herjunodarpito</v>
          </cell>
          <cell r="D54" t="e">
            <v>#N/A</v>
          </cell>
        </row>
        <row r="55">
          <cell r="B55" t="str">
            <v>F1B000051</v>
          </cell>
          <cell r="C55" t="str">
            <v>Sri Pebrianti</v>
          </cell>
          <cell r="D55" t="e">
            <v>#N/A</v>
          </cell>
        </row>
        <row r="56">
          <cell r="B56" t="str">
            <v>F1B000052</v>
          </cell>
          <cell r="C56" t="str">
            <v>Sulhaini</v>
          </cell>
          <cell r="D56" t="e">
            <v>#N/A</v>
          </cell>
        </row>
        <row r="57">
          <cell r="B57" t="str">
            <v>F1B000053</v>
          </cell>
          <cell r="C57" t="str">
            <v>Surya Darmawan</v>
          </cell>
          <cell r="D57" t="e">
            <v>#N/A</v>
          </cell>
        </row>
        <row r="58">
          <cell r="B58" t="str">
            <v>F1B000054</v>
          </cell>
          <cell r="C58" t="str">
            <v>Surya Ibrani</v>
          </cell>
          <cell r="D58" t="e">
            <v>#N/A</v>
          </cell>
        </row>
        <row r="59">
          <cell r="B59" t="str">
            <v>F1B000055</v>
          </cell>
          <cell r="C59" t="str">
            <v>Syauqi Irsyadi</v>
          </cell>
          <cell r="D59" t="e">
            <v>#N/A</v>
          </cell>
        </row>
        <row r="60">
          <cell r="B60" t="str">
            <v>F1B000056</v>
          </cell>
          <cell r="C60" t="str">
            <v>Tjokorda Adhy W.</v>
          </cell>
          <cell r="D60" t="e">
            <v>#N/A</v>
          </cell>
        </row>
        <row r="61">
          <cell r="B61" t="str">
            <v>F1B000057</v>
          </cell>
          <cell r="C61" t="str">
            <v>Tri Setyo Adisaputro</v>
          </cell>
          <cell r="D61" t="e">
            <v>#N/A</v>
          </cell>
        </row>
        <row r="62">
          <cell r="B62" t="str">
            <v>F1B000058</v>
          </cell>
          <cell r="C62" t="str">
            <v>Ummy Kharismawati</v>
          </cell>
          <cell r="D62" t="e">
            <v>#N/A</v>
          </cell>
        </row>
        <row r="63">
          <cell r="B63" t="str">
            <v>F1B000059</v>
          </cell>
          <cell r="C63" t="str">
            <v>Virgorika Dwiningsih</v>
          </cell>
          <cell r="D63" t="e">
            <v>#N/A</v>
          </cell>
        </row>
        <row r="64">
          <cell r="B64" t="str">
            <v>F1B000060</v>
          </cell>
          <cell r="C64" t="str">
            <v>Wawan Yudi Efendi</v>
          </cell>
          <cell r="D64" t="e">
            <v>#N/A</v>
          </cell>
        </row>
        <row r="65">
          <cell r="B65" t="str">
            <v>F1B000061</v>
          </cell>
          <cell r="C65" t="str">
            <v>Wildatul Hakim</v>
          </cell>
          <cell r="D65" t="e">
            <v>#N/A</v>
          </cell>
        </row>
        <row r="66">
          <cell r="B66" t="str">
            <v>F1B000062</v>
          </cell>
          <cell r="C66" t="str">
            <v>Yosep Pirnawan</v>
          </cell>
          <cell r="D66" t="e">
            <v>#N/A</v>
          </cell>
        </row>
        <row r="67">
          <cell r="B67" t="str">
            <v>F1B000063</v>
          </cell>
          <cell r="C67" t="str">
            <v>Yosi Febriadi</v>
          </cell>
          <cell r="D67" t="e">
            <v>#N/A</v>
          </cell>
        </row>
        <row r="68">
          <cell r="B68" t="str">
            <v>F1B000064</v>
          </cell>
          <cell r="C68" t="str">
            <v>Yulia Rosiana</v>
          </cell>
          <cell r="D68" t="e">
            <v>#N/A</v>
          </cell>
        </row>
        <row r="69">
          <cell r="B69" t="str">
            <v>F1B000065</v>
          </cell>
          <cell r="C69" t="str">
            <v>Yus Rizal</v>
          </cell>
          <cell r="D69" t="e">
            <v>#N/A</v>
          </cell>
        </row>
        <row r="70">
          <cell r="B70" t="str">
            <v>F1B001001</v>
          </cell>
          <cell r="C70" t="str">
            <v>Abdul Syukur</v>
          </cell>
          <cell r="D70" t="e">
            <v>#N/A</v>
          </cell>
        </row>
        <row r="71">
          <cell r="B71" t="str">
            <v>F1B001002</v>
          </cell>
          <cell r="C71" t="str">
            <v>Agri Yuslhliyanta U</v>
          </cell>
          <cell r="D71" t="e">
            <v>#N/A</v>
          </cell>
        </row>
        <row r="72">
          <cell r="B72" t="str">
            <v>F1B001003</v>
          </cell>
          <cell r="C72" t="str">
            <v>Agus Amirullah</v>
          </cell>
          <cell r="D72" t="e">
            <v>#N/A</v>
          </cell>
        </row>
        <row r="73">
          <cell r="B73" t="str">
            <v>F1B001004</v>
          </cell>
          <cell r="C73" t="str">
            <v>Alfiani Jihati</v>
          </cell>
          <cell r="D73" t="e">
            <v>#N/A</v>
          </cell>
        </row>
        <row r="74">
          <cell r="B74" t="str">
            <v>F1B001005</v>
          </cell>
          <cell r="C74" t="str">
            <v>Amar Yasir</v>
          </cell>
          <cell r="D74" t="e">
            <v>#N/A</v>
          </cell>
        </row>
        <row r="75">
          <cell r="B75" t="str">
            <v>F1B001006</v>
          </cell>
          <cell r="C75" t="str">
            <v>Andi Nurjana K</v>
          </cell>
          <cell r="D75" t="e">
            <v>#N/A</v>
          </cell>
        </row>
        <row r="76">
          <cell r="B76" t="str">
            <v>F1B001007</v>
          </cell>
          <cell r="C76" t="str">
            <v>Andini Desita  K. Kh</v>
          </cell>
          <cell r="D76" t="e">
            <v>#N/A</v>
          </cell>
        </row>
        <row r="77">
          <cell r="B77" t="str">
            <v>F1B001008</v>
          </cell>
          <cell r="C77" t="str">
            <v>Ari Usman</v>
          </cell>
          <cell r="D77" t="e">
            <v>#N/A</v>
          </cell>
        </row>
        <row r="78">
          <cell r="B78" t="str">
            <v>F1B001009</v>
          </cell>
          <cell r="C78" t="str">
            <v>Asrul Hadi</v>
          </cell>
          <cell r="D78" t="e">
            <v>#N/A</v>
          </cell>
        </row>
        <row r="79">
          <cell r="B79" t="str">
            <v>F1B001010</v>
          </cell>
          <cell r="C79" t="str">
            <v>B Dhiana Wulandary S.</v>
          </cell>
          <cell r="D79" t="e">
            <v>#N/A</v>
          </cell>
        </row>
        <row r="80">
          <cell r="B80" t="str">
            <v>F1B001011</v>
          </cell>
          <cell r="C80" t="str">
            <v>B Ika Apriandini</v>
          </cell>
          <cell r="D80" t="e">
            <v>#N/A</v>
          </cell>
        </row>
        <row r="81">
          <cell r="B81" t="str">
            <v>F1B001012</v>
          </cell>
          <cell r="C81" t="str">
            <v>Chandra Hidayat</v>
          </cell>
          <cell r="D81" t="e">
            <v>#N/A</v>
          </cell>
        </row>
        <row r="82">
          <cell r="B82" t="str">
            <v>F1B001013</v>
          </cell>
          <cell r="C82" t="str">
            <v>Chozin Kurniawan</v>
          </cell>
          <cell r="D82" t="e">
            <v>#N/A</v>
          </cell>
        </row>
        <row r="83">
          <cell r="B83" t="str">
            <v>F1B001014</v>
          </cell>
          <cell r="C83" t="str">
            <v>Cintya Aswina</v>
          </cell>
          <cell r="D83" t="e">
            <v>#N/A</v>
          </cell>
        </row>
        <row r="84">
          <cell r="B84" t="str">
            <v>F1B001015</v>
          </cell>
          <cell r="C84" t="str">
            <v>Erika Ramadhani</v>
          </cell>
          <cell r="D84" t="e">
            <v>#N/A</v>
          </cell>
        </row>
        <row r="85">
          <cell r="B85" t="str">
            <v>F1B001016</v>
          </cell>
          <cell r="C85" t="str">
            <v>Ermiana</v>
          </cell>
          <cell r="D85" t="e">
            <v>#N/A</v>
          </cell>
        </row>
        <row r="86">
          <cell r="B86" t="str">
            <v>F1B001017</v>
          </cell>
          <cell r="C86" t="str">
            <v>Erwin Sofyan</v>
          </cell>
          <cell r="D86" t="e">
            <v>#N/A</v>
          </cell>
        </row>
        <row r="87">
          <cell r="B87" t="str">
            <v>F1B001018</v>
          </cell>
          <cell r="C87" t="str">
            <v>Fahruddin</v>
          </cell>
          <cell r="D87" t="e">
            <v>#N/A</v>
          </cell>
        </row>
        <row r="88">
          <cell r="B88" t="str">
            <v>F1B001019</v>
          </cell>
          <cell r="C88" t="str">
            <v>Fakhri Surahman</v>
          </cell>
          <cell r="D88" t="e">
            <v>#N/A</v>
          </cell>
        </row>
        <row r="89">
          <cell r="B89" t="str">
            <v>F1B001020</v>
          </cell>
          <cell r="C89" t="str">
            <v>Faqihuddin Syawal W</v>
          </cell>
          <cell r="D89" t="e">
            <v>#N/A</v>
          </cell>
        </row>
        <row r="90">
          <cell r="B90" t="str">
            <v>F1B001021</v>
          </cell>
          <cell r="C90" t="str">
            <v>Fathul Hamdi</v>
          </cell>
          <cell r="D90" t="e">
            <v>#N/A</v>
          </cell>
        </row>
        <row r="91">
          <cell r="B91" t="str">
            <v>F1B001022</v>
          </cell>
          <cell r="C91" t="str">
            <v>Handreanus B N Nahak</v>
          </cell>
          <cell r="D91" t="e">
            <v>#N/A</v>
          </cell>
        </row>
        <row r="92">
          <cell r="B92" t="str">
            <v>F1B001023</v>
          </cell>
          <cell r="C92" t="str">
            <v>Hasan Badri</v>
          </cell>
          <cell r="D92" t="e">
            <v>#N/A</v>
          </cell>
        </row>
        <row r="93">
          <cell r="B93" t="str">
            <v>F1B001024</v>
          </cell>
          <cell r="C93" t="str">
            <v>Heri Rahman</v>
          </cell>
          <cell r="D93" t="e">
            <v>#N/A</v>
          </cell>
        </row>
        <row r="94">
          <cell r="B94" t="str">
            <v>F1B001025</v>
          </cell>
          <cell r="C94" t="str">
            <v>Hermansyah</v>
          </cell>
          <cell r="D94" t="e">
            <v>#N/A</v>
          </cell>
        </row>
        <row r="95">
          <cell r="B95" t="str">
            <v>F1B001026</v>
          </cell>
          <cell r="C95" t="str">
            <v>Hijrah Saputra</v>
          </cell>
          <cell r="D95" t="e">
            <v>#N/A</v>
          </cell>
        </row>
        <row r="96">
          <cell r="B96" t="str">
            <v>F1B001027</v>
          </cell>
          <cell r="C96" t="str">
            <v>I Gede Ary Sanjaya</v>
          </cell>
          <cell r="D96" t="e">
            <v>#N/A</v>
          </cell>
        </row>
        <row r="97">
          <cell r="B97" t="str">
            <v>F1B001028</v>
          </cell>
          <cell r="C97" t="str">
            <v>I Nengah Andriawan</v>
          </cell>
          <cell r="D97" t="e">
            <v>#N/A</v>
          </cell>
        </row>
        <row r="98">
          <cell r="B98" t="str">
            <v>F1B001029</v>
          </cell>
          <cell r="C98" t="str">
            <v>I Nym Wartawan</v>
          </cell>
          <cell r="D98" t="e">
            <v>#N/A</v>
          </cell>
        </row>
        <row r="99">
          <cell r="B99" t="str">
            <v>F1B001030</v>
          </cell>
          <cell r="C99" t="str">
            <v>I Putu Agustiawan A</v>
          </cell>
          <cell r="D99" t="e">
            <v>#N/A</v>
          </cell>
        </row>
        <row r="100">
          <cell r="B100" t="str">
            <v>F1B001031</v>
          </cell>
          <cell r="C100" t="str">
            <v>I Wayan Yudiarte</v>
          </cell>
          <cell r="D100" t="e">
            <v>#N/A</v>
          </cell>
        </row>
        <row r="101">
          <cell r="B101" t="str">
            <v>F1B001032</v>
          </cell>
          <cell r="C101" t="str">
            <v>Ida Harianti</v>
          </cell>
          <cell r="D101" t="e">
            <v>#N/A</v>
          </cell>
        </row>
        <row r="102">
          <cell r="B102" t="str">
            <v>F1B001033</v>
          </cell>
          <cell r="C102" t="str">
            <v>Lalu Akhmad Hifzi</v>
          </cell>
          <cell r="D102" t="e">
            <v>#N/A</v>
          </cell>
        </row>
        <row r="103">
          <cell r="B103" t="str">
            <v>F1B001034</v>
          </cell>
          <cell r="C103" t="str">
            <v>Luthfi Hidayat</v>
          </cell>
          <cell r="D103" t="e">
            <v>#N/A</v>
          </cell>
        </row>
        <row r="104">
          <cell r="B104" t="str">
            <v>F1B001035</v>
          </cell>
          <cell r="C104" t="str">
            <v>M A Nazrin</v>
          </cell>
          <cell r="D104" t="e">
            <v>#N/A</v>
          </cell>
        </row>
        <row r="105">
          <cell r="B105" t="str">
            <v>F1B001036</v>
          </cell>
          <cell r="C105" t="str">
            <v>Mala Rohayanita</v>
          </cell>
          <cell r="D105" t="e">
            <v>#N/A</v>
          </cell>
        </row>
        <row r="106">
          <cell r="B106" t="str">
            <v>F1B001037</v>
          </cell>
          <cell r="C106" t="str">
            <v>Muhamad Isnaini</v>
          </cell>
          <cell r="D106" t="e">
            <v>#N/A</v>
          </cell>
        </row>
        <row r="107">
          <cell r="B107" t="str">
            <v>F1B001038</v>
          </cell>
          <cell r="C107" t="str">
            <v>Muhammad Salman</v>
          </cell>
          <cell r="D107" t="e">
            <v>#N/A</v>
          </cell>
        </row>
        <row r="108">
          <cell r="B108" t="str">
            <v>F1B001039</v>
          </cell>
          <cell r="C108" t="str">
            <v>Muh. Zia Ul Haq</v>
          </cell>
          <cell r="D108" t="e">
            <v>#N/A</v>
          </cell>
        </row>
        <row r="109">
          <cell r="B109" t="str">
            <v>F1B001040</v>
          </cell>
          <cell r="C109" t="str">
            <v>Netty Hidayati</v>
          </cell>
          <cell r="D109" t="e">
            <v>#N/A</v>
          </cell>
        </row>
        <row r="110">
          <cell r="B110" t="str">
            <v>F1B001041</v>
          </cell>
          <cell r="C110" t="str">
            <v>Nia Kurniati</v>
          </cell>
          <cell r="D110" t="e">
            <v>#N/A</v>
          </cell>
        </row>
        <row r="111">
          <cell r="B111" t="str">
            <v>F1B001042</v>
          </cell>
          <cell r="C111" t="str">
            <v>Nisriyani</v>
          </cell>
          <cell r="D111" t="e">
            <v>#N/A</v>
          </cell>
        </row>
        <row r="112">
          <cell r="B112" t="str">
            <v>F1B001043</v>
          </cell>
          <cell r="C112" t="str">
            <v>Novi Nurul Ain</v>
          </cell>
          <cell r="D112" t="e">
            <v>#N/A</v>
          </cell>
        </row>
        <row r="113">
          <cell r="B113" t="str">
            <v>F1B001044</v>
          </cell>
          <cell r="C113" t="str">
            <v>Nursyafriady</v>
          </cell>
          <cell r="D113" t="e">
            <v>#N/A</v>
          </cell>
        </row>
        <row r="114">
          <cell r="B114" t="str">
            <v>F1B001045</v>
          </cell>
          <cell r="C114" t="str">
            <v>Piktor Panjaitan</v>
          </cell>
          <cell r="D114" t="e">
            <v>#N/A</v>
          </cell>
        </row>
        <row r="115">
          <cell r="B115" t="str">
            <v>F1B001046</v>
          </cell>
          <cell r="C115" t="str">
            <v>Purwanto Suryawan U</v>
          </cell>
          <cell r="D115" t="e">
            <v>#N/A</v>
          </cell>
        </row>
        <row r="116">
          <cell r="B116" t="str">
            <v>F1B001047</v>
          </cell>
          <cell r="C116" t="str">
            <v>Rahmat Dwi Satrio</v>
          </cell>
          <cell r="D116" t="e">
            <v>#N/A</v>
          </cell>
        </row>
        <row r="117">
          <cell r="B117" t="str">
            <v>F1B001048</v>
          </cell>
          <cell r="C117" t="str">
            <v>Rahmawati</v>
          </cell>
          <cell r="D117" t="e">
            <v>#N/A</v>
          </cell>
        </row>
        <row r="118">
          <cell r="B118" t="str">
            <v>F1B001049</v>
          </cell>
          <cell r="C118" t="str">
            <v>Ribut Ambika</v>
          </cell>
          <cell r="D118" t="e">
            <v>#N/A</v>
          </cell>
        </row>
        <row r="119">
          <cell r="B119" t="str">
            <v>F1B001050</v>
          </cell>
          <cell r="C119" t="str">
            <v>Ridho Arip Ilhamsyah</v>
          </cell>
          <cell r="D119" t="e">
            <v>#N/A</v>
          </cell>
        </row>
        <row r="120">
          <cell r="B120" t="str">
            <v>F1B001051</v>
          </cell>
          <cell r="C120" t="str">
            <v>Satriawan</v>
          </cell>
          <cell r="D120" t="e">
            <v>#N/A</v>
          </cell>
        </row>
        <row r="121">
          <cell r="B121" t="str">
            <v>F1B001052</v>
          </cell>
          <cell r="C121" t="str">
            <v>Sri Purnawati</v>
          </cell>
          <cell r="D121" t="e">
            <v>#N/A</v>
          </cell>
        </row>
        <row r="122">
          <cell r="B122" t="str">
            <v>F1B001053</v>
          </cell>
          <cell r="C122" t="str">
            <v>St Ruhyatinsyah</v>
          </cell>
          <cell r="D122" t="e">
            <v>#N/A</v>
          </cell>
        </row>
        <row r="123">
          <cell r="B123" t="str">
            <v>F1B001054</v>
          </cell>
          <cell r="C123" t="str">
            <v>Suriadin</v>
          </cell>
          <cell r="D123" t="e">
            <v>#N/A</v>
          </cell>
        </row>
        <row r="124">
          <cell r="B124" t="str">
            <v>F1B001055</v>
          </cell>
          <cell r="C124" t="str">
            <v>Suwandi</v>
          </cell>
          <cell r="D124" t="e">
            <v>#N/A</v>
          </cell>
        </row>
        <row r="125">
          <cell r="B125" t="str">
            <v>F1B001056</v>
          </cell>
          <cell r="C125" t="str">
            <v>Syafwan Hadi</v>
          </cell>
          <cell r="D125" t="e">
            <v>#N/A</v>
          </cell>
        </row>
        <row r="126">
          <cell r="B126" t="str">
            <v>F1B001057</v>
          </cell>
          <cell r="C126" t="str">
            <v>Tony Nurwidyanto</v>
          </cell>
          <cell r="D126" t="e">
            <v>#N/A</v>
          </cell>
        </row>
        <row r="127">
          <cell r="B127" t="str">
            <v>F1B001058</v>
          </cell>
          <cell r="C127" t="str">
            <v>Topan Pribadi</v>
          </cell>
          <cell r="D127" t="e">
            <v>#N/A</v>
          </cell>
        </row>
        <row r="128">
          <cell r="B128" t="str">
            <v>F1B001059</v>
          </cell>
          <cell r="C128" t="str">
            <v>Unally Huwayuti</v>
          </cell>
          <cell r="D128" t="e">
            <v>#N/A</v>
          </cell>
        </row>
        <row r="129">
          <cell r="B129" t="str">
            <v>F1B001060</v>
          </cell>
          <cell r="C129" t="str">
            <v>Wahyudi</v>
          </cell>
          <cell r="D129" t="e">
            <v>#N/A</v>
          </cell>
        </row>
        <row r="130">
          <cell r="B130" t="str">
            <v>F1B001061</v>
          </cell>
          <cell r="C130" t="str">
            <v>Wira Fadlun</v>
          </cell>
          <cell r="D130" t="e">
            <v>#N/A</v>
          </cell>
        </row>
        <row r="131">
          <cell r="B131" t="str">
            <v>F1B001062</v>
          </cell>
          <cell r="C131" t="str">
            <v>Yulisyah</v>
          </cell>
          <cell r="D131" t="e">
            <v>#N/A</v>
          </cell>
        </row>
        <row r="132">
          <cell r="B132" t="str">
            <v>F1B001063</v>
          </cell>
          <cell r="C132" t="str">
            <v>Zuhriadi</v>
          </cell>
          <cell r="D132" t="e">
            <v>#N/A</v>
          </cell>
        </row>
        <row r="133">
          <cell r="B133" t="str">
            <v>F1B001064</v>
          </cell>
          <cell r="C133" t="str">
            <v>Zulfadli</v>
          </cell>
          <cell r="D133" t="e">
            <v>#N/A</v>
          </cell>
        </row>
        <row r="134">
          <cell r="B134" t="str">
            <v>F1B001065</v>
          </cell>
          <cell r="C134" t="str">
            <v>Lusia Azmi</v>
          </cell>
          <cell r="D134" t="e">
            <v>#N/A</v>
          </cell>
        </row>
        <row r="135">
          <cell r="B135" t="str">
            <v>F1B002001</v>
          </cell>
          <cell r="C135" t="str">
            <v>Adi Budiansyah</v>
          </cell>
          <cell r="D135" t="e">
            <v>#N/A</v>
          </cell>
        </row>
        <row r="136">
          <cell r="B136" t="str">
            <v>F1B002002</v>
          </cell>
          <cell r="C136" t="str">
            <v>Ady Radyansyah</v>
          </cell>
          <cell r="D136" t="e">
            <v>#N/A</v>
          </cell>
        </row>
        <row r="137">
          <cell r="B137" t="str">
            <v>F1B002003</v>
          </cell>
          <cell r="C137" t="str">
            <v>Agus Nugroho</v>
          </cell>
          <cell r="D137" t="e">
            <v>#N/A</v>
          </cell>
        </row>
        <row r="138">
          <cell r="B138" t="str">
            <v>F1B002004</v>
          </cell>
          <cell r="C138" t="str">
            <v>Agus Rumantika</v>
          </cell>
          <cell r="D138" t="e">
            <v>#N/A</v>
          </cell>
        </row>
        <row r="139">
          <cell r="B139" t="str">
            <v>F1B002005</v>
          </cell>
          <cell r="C139" t="str">
            <v>Ahmad Junaidi</v>
          </cell>
          <cell r="D139" t="e">
            <v>#N/A</v>
          </cell>
        </row>
        <row r="140">
          <cell r="B140" t="str">
            <v>F1B002006</v>
          </cell>
          <cell r="C140" t="str">
            <v>Akhmad Habsari</v>
          </cell>
          <cell r="D140" t="e">
            <v>#N/A</v>
          </cell>
        </row>
        <row r="141">
          <cell r="B141" t="str">
            <v>F1B002007</v>
          </cell>
          <cell r="C141" t="str">
            <v>Ali Surya Putra</v>
          </cell>
          <cell r="D141" t="e">
            <v>#N/A</v>
          </cell>
        </row>
        <row r="142">
          <cell r="B142" t="str">
            <v>F1B002008</v>
          </cell>
          <cell r="C142" t="str">
            <v>Annisa Rachmawati</v>
          </cell>
          <cell r="D142" t="e">
            <v>#N/A</v>
          </cell>
        </row>
        <row r="143">
          <cell r="B143" t="str">
            <v>F1B002009</v>
          </cell>
          <cell r="C143" t="str">
            <v>Apriliana Hadiyanti</v>
          </cell>
          <cell r="D143" t="e">
            <v>#N/A</v>
          </cell>
        </row>
        <row r="144">
          <cell r="B144" t="str">
            <v>F1B002010</v>
          </cell>
          <cell r="C144" t="str">
            <v>Ardes Hardian</v>
          </cell>
          <cell r="D144" t="e">
            <v>#N/A</v>
          </cell>
        </row>
        <row r="145">
          <cell r="B145" t="str">
            <v>F1B002011</v>
          </cell>
          <cell r="C145" t="str">
            <v>Arief</v>
          </cell>
          <cell r="D145" t="e">
            <v>#N/A</v>
          </cell>
        </row>
        <row r="146">
          <cell r="B146" t="str">
            <v>F1B002012</v>
          </cell>
          <cell r="C146" t="str">
            <v>Arif Bakti Setianto</v>
          </cell>
          <cell r="D146" t="e">
            <v>#N/A</v>
          </cell>
        </row>
        <row r="147">
          <cell r="B147" t="str">
            <v>F1B002013</v>
          </cell>
          <cell r="C147" t="str">
            <v>Arya Jaya</v>
          </cell>
          <cell r="D147" t="e">
            <v>#N/A</v>
          </cell>
        </row>
        <row r="148">
          <cell r="B148" t="str">
            <v>F1B002014</v>
          </cell>
          <cell r="C148" t="str">
            <v>Asep Yudistira</v>
          </cell>
          <cell r="D148" t="e">
            <v>#N/A</v>
          </cell>
        </row>
        <row r="149">
          <cell r="B149" t="str">
            <v>F1B002015</v>
          </cell>
          <cell r="C149" t="str">
            <v>B. Reni Yunita</v>
          </cell>
          <cell r="D149" t="e">
            <v>#N/A</v>
          </cell>
        </row>
        <row r="150">
          <cell r="B150" t="str">
            <v>F1B002016</v>
          </cell>
          <cell r="C150" t="str">
            <v>Baiq Mahyuni</v>
          </cell>
          <cell r="D150" t="e">
            <v>#N/A</v>
          </cell>
        </row>
        <row r="151">
          <cell r="B151" t="str">
            <v>F1B002017</v>
          </cell>
          <cell r="C151" t="str">
            <v>Betal Jani Arifin</v>
          </cell>
          <cell r="D151" t="e">
            <v>#N/A</v>
          </cell>
        </row>
        <row r="152">
          <cell r="B152" t="str">
            <v>F1B002018</v>
          </cell>
          <cell r="C152" t="str">
            <v>Bonifasius Rahardito T.</v>
          </cell>
          <cell r="D152" t="e">
            <v>#N/A</v>
          </cell>
        </row>
        <row r="153">
          <cell r="B153" t="str">
            <v>F1B002019</v>
          </cell>
          <cell r="C153" t="str">
            <v>Budi Susanto</v>
          </cell>
          <cell r="D153" t="e">
            <v>#N/A</v>
          </cell>
        </row>
        <row r="154">
          <cell r="B154" t="str">
            <v>F1B002020</v>
          </cell>
          <cell r="C154" t="str">
            <v>Camelia</v>
          </cell>
          <cell r="D154" t="e">
            <v>#N/A</v>
          </cell>
        </row>
        <row r="155">
          <cell r="B155" t="str">
            <v>F1B002021</v>
          </cell>
          <cell r="C155" t="str">
            <v>Catur Adi Nugroho</v>
          </cell>
          <cell r="D155" t="e">
            <v>#N/A</v>
          </cell>
        </row>
        <row r="156">
          <cell r="B156" t="str">
            <v>F1B002022</v>
          </cell>
          <cell r="C156" t="str">
            <v>Edi Kusmayadi</v>
          </cell>
          <cell r="D156" t="e">
            <v>#N/A</v>
          </cell>
        </row>
        <row r="157">
          <cell r="B157" t="str">
            <v>F1B002023</v>
          </cell>
          <cell r="C157" t="str">
            <v>Era Safwati</v>
          </cell>
          <cell r="D157" t="e">
            <v>#N/A</v>
          </cell>
        </row>
        <row r="158">
          <cell r="B158" t="str">
            <v>F1B002024</v>
          </cell>
          <cell r="C158" t="str">
            <v>Erwin Aris Prianggo</v>
          </cell>
          <cell r="D158" t="e">
            <v>#N/A</v>
          </cell>
        </row>
        <row r="159">
          <cell r="B159" t="str">
            <v>F1B002025</v>
          </cell>
          <cell r="C159" t="str">
            <v>Erwinsyah</v>
          </cell>
          <cell r="D159" t="e">
            <v>#N/A</v>
          </cell>
        </row>
        <row r="160">
          <cell r="B160" t="str">
            <v>F1B002026</v>
          </cell>
          <cell r="C160" t="str">
            <v>Fadli</v>
          </cell>
          <cell r="D160" t="e">
            <v>#N/A</v>
          </cell>
        </row>
        <row r="161">
          <cell r="B161" t="str">
            <v>F1B002027</v>
          </cell>
          <cell r="C161" t="str">
            <v>Gede Agus Aditya</v>
          </cell>
          <cell r="D161" t="e">
            <v>#N/A</v>
          </cell>
        </row>
        <row r="162">
          <cell r="B162" t="str">
            <v>F1B002028</v>
          </cell>
          <cell r="C162" t="str">
            <v>Harlendra Pribadi Putra</v>
          </cell>
          <cell r="D162" t="e">
            <v>#N/A</v>
          </cell>
        </row>
        <row r="163">
          <cell r="B163" t="str">
            <v>F1B002029</v>
          </cell>
          <cell r="C163" t="str">
            <v>Hermawan</v>
          </cell>
          <cell r="D163" t="e">
            <v>#N/A</v>
          </cell>
        </row>
        <row r="164">
          <cell r="B164" t="str">
            <v>F1B002030</v>
          </cell>
          <cell r="C164" t="str">
            <v>Heru Suryadi</v>
          </cell>
          <cell r="D164" t="e">
            <v>#N/A</v>
          </cell>
        </row>
        <row r="165">
          <cell r="B165" t="str">
            <v>F1B002031</v>
          </cell>
          <cell r="C165" t="str">
            <v>I Gusti Agung Rai Adiyasa</v>
          </cell>
          <cell r="D165" t="e">
            <v>#N/A</v>
          </cell>
        </row>
        <row r="166">
          <cell r="B166" t="str">
            <v>F1B002032</v>
          </cell>
          <cell r="C166" t="str">
            <v>Idham Hadi Surya</v>
          </cell>
          <cell r="D166" t="e">
            <v>#N/A</v>
          </cell>
        </row>
        <row r="167">
          <cell r="B167" t="str">
            <v>F1B002033</v>
          </cell>
          <cell r="C167" t="str">
            <v>Ikhwani Hawari</v>
          </cell>
          <cell r="D167" t="e">
            <v>#N/A</v>
          </cell>
        </row>
        <row r="168">
          <cell r="B168" t="str">
            <v>F1B002034</v>
          </cell>
          <cell r="C168" t="str">
            <v>Ilham Ramdani</v>
          </cell>
          <cell r="D168" t="e">
            <v>#N/A</v>
          </cell>
        </row>
        <row r="169">
          <cell r="B169" t="str">
            <v>F1B002035</v>
          </cell>
          <cell r="C169" t="str">
            <v>Imam Choiri</v>
          </cell>
          <cell r="D169" t="e">
            <v>#N/A</v>
          </cell>
        </row>
        <row r="170">
          <cell r="B170" t="str">
            <v>F1B002036</v>
          </cell>
          <cell r="C170" t="str">
            <v>Kadek Widianiti</v>
          </cell>
          <cell r="D170" t="e">
            <v>#N/A</v>
          </cell>
        </row>
        <row r="171">
          <cell r="B171" t="str">
            <v>F1B002037</v>
          </cell>
          <cell r="C171" t="str">
            <v>L. Iip Widya Purna Praja</v>
          </cell>
          <cell r="D171" t="e">
            <v>#N/A</v>
          </cell>
        </row>
        <row r="172">
          <cell r="B172" t="str">
            <v>F1B002038</v>
          </cell>
          <cell r="C172" t="str">
            <v>Lale Diah Handayani</v>
          </cell>
          <cell r="D172" t="e">
            <v>#N/A</v>
          </cell>
        </row>
        <row r="173">
          <cell r="B173" t="str">
            <v>F1B002039</v>
          </cell>
          <cell r="C173" t="str">
            <v>Legiman</v>
          </cell>
          <cell r="D173" t="e">
            <v>#N/A</v>
          </cell>
        </row>
        <row r="174">
          <cell r="B174" t="str">
            <v>F1B002040</v>
          </cell>
          <cell r="C174" t="str">
            <v>M. Alfian Methana</v>
          </cell>
          <cell r="D174" t="e">
            <v>#N/A</v>
          </cell>
        </row>
        <row r="175">
          <cell r="B175" t="str">
            <v>F1B002041</v>
          </cell>
          <cell r="C175" t="str">
            <v>M. Fauzi Zulkarnaen</v>
          </cell>
          <cell r="D175" t="e">
            <v>#N/A</v>
          </cell>
        </row>
        <row r="176">
          <cell r="B176" t="str">
            <v>F1B002042</v>
          </cell>
          <cell r="C176" t="str">
            <v>Martha Asmara Fandi</v>
          </cell>
          <cell r="D176" t="e">
            <v>#N/A</v>
          </cell>
        </row>
        <row r="177">
          <cell r="B177" t="str">
            <v>F1B002043</v>
          </cell>
          <cell r="C177" t="str">
            <v>Marthilda Suprayitna</v>
          </cell>
          <cell r="D177" t="e">
            <v>#N/A</v>
          </cell>
        </row>
        <row r="178">
          <cell r="B178" t="str">
            <v>F1B002044</v>
          </cell>
          <cell r="C178" t="str">
            <v>Maskuri</v>
          </cell>
          <cell r="D178" t="e">
            <v>#N/A</v>
          </cell>
        </row>
        <row r="179">
          <cell r="B179" t="str">
            <v>F1B002045</v>
          </cell>
          <cell r="C179" t="str">
            <v>Moammar Zain Tabroni</v>
          </cell>
          <cell r="D179" t="e">
            <v>#N/A</v>
          </cell>
        </row>
        <row r="180">
          <cell r="B180" t="str">
            <v>F1B002046</v>
          </cell>
          <cell r="C180" t="str">
            <v>Nanang Suprayetno</v>
          </cell>
          <cell r="D180" t="e">
            <v>#N/A</v>
          </cell>
        </row>
        <row r="181">
          <cell r="B181" t="str">
            <v>F1B002047</v>
          </cell>
          <cell r="C181" t="str">
            <v>Nanalisa T. Rahayau</v>
          </cell>
          <cell r="D181" t="e">
            <v>#N/A</v>
          </cell>
        </row>
        <row r="182">
          <cell r="B182" t="str">
            <v>F1B002048</v>
          </cell>
          <cell r="C182" t="str">
            <v>Nova Aryanto</v>
          </cell>
          <cell r="D182" t="e">
            <v>#N/A</v>
          </cell>
        </row>
        <row r="183">
          <cell r="B183" t="str">
            <v>F1B002049</v>
          </cell>
          <cell r="C183" t="str">
            <v>Reti Restiati Wulan</v>
          </cell>
          <cell r="D183" t="e">
            <v>#N/A</v>
          </cell>
        </row>
        <row r="184">
          <cell r="B184" t="str">
            <v>F1B002050</v>
          </cell>
          <cell r="C184" t="str">
            <v>Rio Berliandinata Munas</v>
          </cell>
          <cell r="D184" t="e">
            <v>#N/A</v>
          </cell>
        </row>
        <row r="185">
          <cell r="B185" t="str">
            <v>F1B002051</v>
          </cell>
          <cell r="C185" t="str">
            <v>Sahrul Ahyar Rosidi</v>
          </cell>
          <cell r="D185" t="e">
            <v>#N/A</v>
          </cell>
        </row>
        <row r="186">
          <cell r="B186" t="str">
            <v>F1B002052</v>
          </cell>
          <cell r="C186" t="str">
            <v>Sri Muliawati</v>
          </cell>
          <cell r="D186" t="e">
            <v>#N/A</v>
          </cell>
        </row>
        <row r="187">
          <cell r="B187" t="str">
            <v>F1B002053</v>
          </cell>
          <cell r="C187" t="str">
            <v>Suhaili Dermawanto</v>
          </cell>
          <cell r="D187" t="e">
            <v>#N/A</v>
          </cell>
        </row>
        <row r="188">
          <cell r="B188" t="str">
            <v>F1B002054</v>
          </cell>
          <cell r="C188" t="str">
            <v>Sumawarti</v>
          </cell>
          <cell r="D188" t="e">
            <v>#N/A</v>
          </cell>
        </row>
        <row r="189">
          <cell r="B189" t="str">
            <v>F1B002055</v>
          </cell>
          <cell r="C189" t="str">
            <v>Syaifuddin Syuhri</v>
          </cell>
          <cell r="D189" t="e">
            <v>#N/A</v>
          </cell>
        </row>
        <row r="190">
          <cell r="B190" t="str">
            <v>F1B002056</v>
          </cell>
          <cell r="C190" t="str">
            <v>Tita Marlina Abdul Gani</v>
          </cell>
          <cell r="D190" t="e">
            <v>#N/A</v>
          </cell>
        </row>
        <row r="191">
          <cell r="B191" t="str">
            <v>F1B002057</v>
          </cell>
          <cell r="C191" t="str">
            <v>Toni Gusmiran</v>
          </cell>
          <cell r="D191" t="e">
            <v>#N/A</v>
          </cell>
        </row>
        <row r="192">
          <cell r="B192" t="str">
            <v>F1B002058</v>
          </cell>
          <cell r="C192" t="str">
            <v>Tri Agung Jiwantoro</v>
          </cell>
          <cell r="D192" t="e">
            <v>#N/A</v>
          </cell>
        </row>
        <row r="193">
          <cell r="B193" t="str">
            <v>F1B002059</v>
          </cell>
          <cell r="C193" t="str">
            <v>Tri Wahyuni</v>
          </cell>
          <cell r="D193" t="e">
            <v>#N/A</v>
          </cell>
        </row>
        <row r="194">
          <cell r="B194" t="str">
            <v>F1B002060</v>
          </cell>
          <cell r="C194" t="str">
            <v>Trisna Maryani</v>
          </cell>
          <cell r="D194" t="e">
            <v>#N/A</v>
          </cell>
        </row>
        <row r="195">
          <cell r="B195" t="str">
            <v>F1B002061</v>
          </cell>
          <cell r="C195" t="str">
            <v>Yenni Fahriaumi</v>
          </cell>
          <cell r="D195" t="e">
            <v>#N/A</v>
          </cell>
        </row>
        <row r="196">
          <cell r="B196" t="str">
            <v>F1B002062</v>
          </cell>
          <cell r="C196" t="str">
            <v>Yudi Kusnagin</v>
          </cell>
          <cell r="D196" t="e">
            <v>#N/A</v>
          </cell>
        </row>
        <row r="197">
          <cell r="B197" t="str">
            <v>F1B002063</v>
          </cell>
          <cell r="C197" t="str">
            <v>Yunita Ardina Putri</v>
          </cell>
          <cell r="D197" t="e">
            <v>#N/A</v>
          </cell>
        </row>
        <row r="198">
          <cell r="B198" t="str">
            <v>F1B002064</v>
          </cell>
          <cell r="C198" t="str">
            <v>Zainullah</v>
          </cell>
          <cell r="D198" t="e">
            <v>#N/A</v>
          </cell>
        </row>
        <row r="199">
          <cell r="B199" t="str">
            <v>F1B003001</v>
          </cell>
          <cell r="C199" t="str">
            <v>Abdul Haris</v>
          </cell>
          <cell r="D199" t="e">
            <v>#N/A</v>
          </cell>
        </row>
        <row r="200">
          <cell r="B200" t="str">
            <v>F1B003002</v>
          </cell>
          <cell r="C200" t="str">
            <v>Abdul Wahab</v>
          </cell>
          <cell r="D200" t="e">
            <v>#N/A</v>
          </cell>
        </row>
        <row r="201">
          <cell r="B201" t="str">
            <v>F1B003003</v>
          </cell>
          <cell r="C201" t="str">
            <v>Algazali Isra A.</v>
          </cell>
          <cell r="D201" t="e">
            <v>#N/A</v>
          </cell>
        </row>
        <row r="202">
          <cell r="B202" t="str">
            <v>F1B003004</v>
          </cell>
          <cell r="C202" t="str">
            <v>Andan Januar Jaya</v>
          </cell>
          <cell r="D202" t="e">
            <v>#N/A</v>
          </cell>
        </row>
        <row r="203">
          <cell r="B203" t="str">
            <v>F1B003005</v>
          </cell>
          <cell r="C203" t="str">
            <v>Andri Cahyadi</v>
          </cell>
          <cell r="D203" t="e">
            <v>#N/A</v>
          </cell>
        </row>
        <row r="204">
          <cell r="B204" t="str">
            <v>F1B003006</v>
          </cell>
          <cell r="C204" t="str">
            <v>Andrian Syafrial H.</v>
          </cell>
          <cell r="D204" t="e">
            <v>#N/A</v>
          </cell>
        </row>
        <row r="205">
          <cell r="B205" t="str">
            <v>F1B003007</v>
          </cell>
          <cell r="C205" t="str">
            <v>Angdrekson</v>
          </cell>
          <cell r="D205" t="e">
            <v>#N/A</v>
          </cell>
        </row>
        <row r="206">
          <cell r="B206" t="str">
            <v>F1B003008</v>
          </cell>
          <cell r="C206" t="str">
            <v>Aryaningsih Komala R.</v>
          </cell>
          <cell r="D206" t="e">
            <v>#N/A</v>
          </cell>
        </row>
        <row r="207">
          <cell r="B207" t="str">
            <v>F1B003009</v>
          </cell>
          <cell r="C207" t="str">
            <v>B. Eka Agusrina</v>
          </cell>
          <cell r="D207" t="e">
            <v>#N/A</v>
          </cell>
        </row>
        <row r="208">
          <cell r="B208" t="str">
            <v>F1B003010</v>
          </cell>
          <cell r="C208" t="str">
            <v>Baiq Noktah Handani</v>
          </cell>
          <cell r="D208" t="e">
            <v>#N/A</v>
          </cell>
        </row>
        <row r="209">
          <cell r="B209" t="str">
            <v>F1B003011</v>
          </cell>
          <cell r="C209" t="str">
            <v>Budi Darmawan</v>
          </cell>
          <cell r="D209" t="e">
            <v>#N/A</v>
          </cell>
        </row>
        <row r="210">
          <cell r="B210" t="str">
            <v>F1B003012</v>
          </cell>
          <cell r="C210" t="str">
            <v>Cipta Ramadhani</v>
          </cell>
          <cell r="D210" t="e">
            <v>#N/A</v>
          </cell>
        </row>
        <row r="211">
          <cell r="B211" t="str">
            <v>F1B003013</v>
          </cell>
          <cell r="C211" t="str">
            <v>Deden Ahmad Dedi R.</v>
          </cell>
          <cell r="D211" t="e">
            <v>#N/A</v>
          </cell>
        </row>
        <row r="212">
          <cell r="B212" t="str">
            <v>F1B003014</v>
          </cell>
          <cell r="C212" t="str">
            <v>Eddy Kurniawan</v>
          </cell>
          <cell r="D212" t="e">
            <v>#N/A</v>
          </cell>
        </row>
        <row r="213">
          <cell r="B213" t="str">
            <v>F1B003015</v>
          </cell>
          <cell r="C213" t="str">
            <v>Edi Waskita Putra</v>
          </cell>
          <cell r="D213" t="e">
            <v>#N/A</v>
          </cell>
        </row>
        <row r="214">
          <cell r="B214" t="str">
            <v>F1B003016</v>
          </cell>
          <cell r="C214" t="str">
            <v>Efni Yunita</v>
          </cell>
          <cell r="D214" t="e">
            <v>#N/A</v>
          </cell>
        </row>
        <row r="215">
          <cell r="B215" t="str">
            <v>F1B003017</v>
          </cell>
          <cell r="C215" t="str">
            <v>Eka Krismaningsih</v>
          </cell>
          <cell r="D215" t="e">
            <v>#N/A</v>
          </cell>
        </row>
        <row r="216">
          <cell r="B216" t="str">
            <v>F1B003018</v>
          </cell>
          <cell r="C216" t="str">
            <v>Endang Sukma Negara</v>
          </cell>
          <cell r="D216" t="e">
            <v>#N/A</v>
          </cell>
        </row>
        <row r="217">
          <cell r="B217" t="str">
            <v>F1B003019</v>
          </cell>
          <cell r="C217" t="str">
            <v>Enisa Putri</v>
          </cell>
          <cell r="D217" t="e">
            <v>#N/A</v>
          </cell>
        </row>
        <row r="218">
          <cell r="B218" t="str">
            <v>F1B003020</v>
          </cell>
          <cell r="C218" t="str">
            <v>Fahri Alamsyah</v>
          </cell>
          <cell r="D218" t="e">
            <v>#N/A</v>
          </cell>
        </row>
        <row r="219">
          <cell r="B219" t="str">
            <v>F1B003021</v>
          </cell>
          <cell r="C219" t="str">
            <v>Fajar Ardiyansyah</v>
          </cell>
          <cell r="D219" t="e">
            <v>#N/A</v>
          </cell>
        </row>
        <row r="220">
          <cell r="B220" t="str">
            <v>F1B003022</v>
          </cell>
          <cell r="C220" t="str">
            <v>Felix Ashadi W</v>
          </cell>
          <cell r="D220" t="e">
            <v>#N/A</v>
          </cell>
        </row>
        <row r="221">
          <cell r="B221" t="str">
            <v>F1B003023</v>
          </cell>
          <cell r="C221" t="str">
            <v>Fitri Bimantoro</v>
          </cell>
          <cell r="D221" t="e">
            <v>#N/A</v>
          </cell>
        </row>
        <row r="222">
          <cell r="B222" t="str">
            <v>F1B003024</v>
          </cell>
          <cell r="C222" t="str">
            <v>Friadi Munandar</v>
          </cell>
          <cell r="D222" t="e">
            <v>#N/A</v>
          </cell>
        </row>
        <row r="223">
          <cell r="B223" t="str">
            <v>F1B003025</v>
          </cell>
          <cell r="C223" t="str">
            <v>Fujairin</v>
          </cell>
          <cell r="D223" t="e">
            <v>#N/A</v>
          </cell>
        </row>
        <row r="224">
          <cell r="B224" t="str">
            <v>F1B003026</v>
          </cell>
          <cell r="C224" t="str">
            <v>Hamdani</v>
          </cell>
          <cell r="D224" t="e">
            <v>#N/A</v>
          </cell>
        </row>
        <row r="225">
          <cell r="B225" t="str">
            <v>F1B003027</v>
          </cell>
          <cell r="C225" t="str">
            <v>Hartono</v>
          </cell>
          <cell r="D225" t="e">
            <v>#N/A</v>
          </cell>
        </row>
        <row r="226">
          <cell r="B226" t="str">
            <v>F1B003028</v>
          </cell>
          <cell r="C226" t="str">
            <v>Hendra Rosadi</v>
          </cell>
          <cell r="D226" t="e">
            <v>#N/A</v>
          </cell>
        </row>
        <row r="227">
          <cell r="B227" t="str">
            <v>F1B003029</v>
          </cell>
          <cell r="C227" t="str">
            <v>I G A Ika Asridhani</v>
          </cell>
          <cell r="D227" t="e">
            <v>#N/A</v>
          </cell>
        </row>
        <row r="228">
          <cell r="B228" t="str">
            <v>F1B003030</v>
          </cell>
          <cell r="C228" t="str">
            <v>I Gede Ngurah S.</v>
          </cell>
          <cell r="D228" t="e">
            <v>#N/A</v>
          </cell>
        </row>
        <row r="229">
          <cell r="B229" t="str">
            <v>F1B003031</v>
          </cell>
          <cell r="C229" t="str">
            <v>I Gede Oka Suardana</v>
          </cell>
          <cell r="D229" t="e">
            <v>#N/A</v>
          </cell>
        </row>
        <row r="230">
          <cell r="B230" t="str">
            <v>F1B003032</v>
          </cell>
          <cell r="C230" t="str">
            <v>I Made Dian Setiawan</v>
          </cell>
          <cell r="D230" t="e">
            <v>#N/A</v>
          </cell>
        </row>
        <row r="231">
          <cell r="B231" t="str">
            <v>F1B003033</v>
          </cell>
          <cell r="C231" t="str">
            <v>I Made Sri Wirdiata</v>
          </cell>
          <cell r="D231" t="e">
            <v>#N/A</v>
          </cell>
        </row>
        <row r="232">
          <cell r="B232" t="str">
            <v>F1B003034</v>
          </cell>
          <cell r="C232" t="str">
            <v>I Wayan Adi Yuliarta</v>
          </cell>
          <cell r="D232" t="e">
            <v>#N/A</v>
          </cell>
        </row>
        <row r="233">
          <cell r="B233" t="str">
            <v>F1B003035</v>
          </cell>
          <cell r="C233" t="str">
            <v>I Gst Agung Surya N</v>
          </cell>
          <cell r="D233" t="e">
            <v>#N/A</v>
          </cell>
        </row>
        <row r="234">
          <cell r="B234" t="str">
            <v>F1B003036</v>
          </cell>
          <cell r="C234" t="str">
            <v>Imran Iswandi</v>
          </cell>
          <cell r="D234" t="e">
            <v>#N/A</v>
          </cell>
        </row>
        <row r="235">
          <cell r="B235" t="str">
            <v>F1B003037</v>
          </cell>
          <cell r="C235" t="str">
            <v>Imran Muliadi</v>
          </cell>
          <cell r="D235" t="e">
            <v>#N/A</v>
          </cell>
        </row>
        <row r="236">
          <cell r="B236" t="str">
            <v>F1B003038</v>
          </cell>
          <cell r="C236" t="str">
            <v>Kadek Reni Astuti</v>
          </cell>
          <cell r="D236" t="e">
            <v>#N/A</v>
          </cell>
        </row>
        <row r="237">
          <cell r="B237" t="str">
            <v>F1B003039</v>
          </cell>
          <cell r="C237" t="str">
            <v>Khrismanto Ayub N</v>
          </cell>
          <cell r="D237" t="e">
            <v>#N/A</v>
          </cell>
        </row>
        <row r="238">
          <cell r="B238" t="str">
            <v>F1B003040</v>
          </cell>
          <cell r="C238" t="str">
            <v>Lalu Hadika Atmaja</v>
          </cell>
          <cell r="D238" t="e">
            <v>#N/A</v>
          </cell>
        </row>
        <row r="239">
          <cell r="B239" t="str">
            <v>F1B003041</v>
          </cell>
          <cell r="C239" t="str">
            <v>Luthfi Ali</v>
          </cell>
          <cell r="D239" t="e">
            <v>#N/A</v>
          </cell>
        </row>
        <row r="240">
          <cell r="B240" t="str">
            <v>F1B003042</v>
          </cell>
          <cell r="C240" t="str">
            <v>M. Hidayaturrahman</v>
          </cell>
          <cell r="D240" t="e">
            <v>#N/A</v>
          </cell>
        </row>
        <row r="241">
          <cell r="B241" t="str">
            <v>F1B003043</v>
          </cell>
          <cell r="C241" t="str">
            <v>M. Sofian</v>
          </cell>
          <cell r="D241" t="e">
            <v>#N/A</v>
          </cell>
        </row>
        <row r="242">
          <cell r="B242" t="str">
            <v>F1B003044</v>
          </cell>
          <cell r="C242" t="str">
            <v>Manshur Fahmi</v>
          </cell>
          <cell r="D242" t="e">
            <v>#N/A</v>
          </cell>
        </row>
        <row r="243">
          <cell r="B243" t="str">
            <v>F1B003045</v>
          </cell>
          <cell r="C243" t="str">
            <v>Martya Raspita Sari</v>
          </cell>
          <cell r="D243" t="e">
            <v>#N/A</v>
          </cell>
        </row>
        <row r="244">
          <cell r="B244" t="str">
            <v>F1B003046</v>
          </cell>
          <cell r="C244" t="str">
            <v>Masjudin</v>
          </cell>
          <cell r="D244" t="e">
            <v>#N/A</v>
          </cell>
        </row>
        <row r="245">
          <cell r="B245" t="str">
            <v>F1B003047</v>
          </cell>
          <cell r="C245" t="str">
            <v>Mazhar</v>
          </cell>
          <cell r="D245" t="e">
            <v>#N/A</v>
          </cell>
        </row>
        <row r="246">
          <cell r="B246" t="str">
            <v>F1B003048</v>
          </cell>
          <cell r="C246" t="str">
            <v>Nurhidayati</v>
          </cell>
          <cell r="D246" t="e">
            <v>#N/A</v>
          </cell>
        </row>
        <row r="247">
          <cell r="B247" t="str">
            <v>F1B003049</v>
          </cell>
          <cell r="C247" t="str">
            <v>Nuzuluddin Fikar</v>
          </cell>
          <cell r="D247" t="e">
            <v>#N/A</v>
          </cell>
        </row>
        <row r="248">
          <cell r="B248" t="str">
            <v>F1B003050</v>
          </cell>
          <cell r="C248" t="str">
            <v>Nym Gede Wetan R</v>
          </cell>
          <cell r="D248" t="e">
            <v>#N/A</v>
          </cell>
        </row>
        <row r="249">
          <cell r="B249" t="str">
            <v>F1B003051</v>
          </cell>
          <cell r="C249" t="str">
            <v>Putu Edwin M</v>
          </cell>
          <cell r="D249" t="e">
            <v>#N/A</v>
          </cell>
        </row>
        <row r="250">
          <cell r="B250" t="str">
            <v>F1B003052</v>
          </cell>
          <cell r="C250" t="str">
            <v>Qitmir Hayatullah</v>
          </cell>
          <cell r="D250" t="e">
            <v>#N/A</v>
          </cell>
        </row>
        <row r="251">
          <cell r="B251" t="str">
            <v>F1B003053</v>
          </cell>
          <cell r="C251" t="str">
            <v>R. Bayu Sukamdani P</v>
          </cell>
          <cell r="D251" t="e">
            <v>#N/A</v>
          </cell>
        </row>
        <row r="252">
          <cell r="B252" t="str">
            <v>F1B003054</v>
          </cell>
          <cell r="C252" t="str">
            <v>Rahadi</v>
          </cell>
          <cell r="D252" t="e">
            <v>#N/A</v>
          </cell>
        </row>
        <row r="253">
          <cell r="B253" t="str">
            <v>F1B003055</v>
          </cell>
          <cell r="C253" t="str">
            <v>Rahmanudin</v>
          </cell>
          <cell r="D253" t="e">
            <v>#N/A</v>
          </cell>
        </row>
        <row r="254">
          <cell r="B254" t="str">
            <v>F1B003056</v>
          </cell>
          <cell r="C254" t="str">
            <v>Ray Sastri</v>
          </cell>
          <cell r="D254" t="e">
            <v>#N/A</v>
          </cell>
        </row>
        <row r="255">
          <cell r="B255" t="str">
            <v>F1B003057</v>
          </cell>
          <cell r="C255" t="str">
            <v>Ria Fitriani</v>
          </cell>
          <cell r="D255" t="e">
            <v>#N/A</v>
          </cell>
        </row>
        <row r="256">
          <cell r="B256" t="str">
            <v>F1B003058</v>
          </cell>
          <cell r="C256" t="str">
            <v>Ruslan Hidayat</v>
          </cell>
          <cell r="D256" t="e">
            <v>#N/A</v>
          </cell>
        </row>
        <row r="257">
          <cell r="B257" t="str">
            <v>F1B003059</v>
          </cell>
          <cell r="C257" t="str">
            <v>Ruspandani Heru M.</v>
          </cell>
          <cell r="D257" t="e">
            <v>#N/A</v>
          </cell>
        </row>
        <row r="258">
          <cell r="B258" t="str">
            <v>F1B003060</v>
          </cell>
          <cell r="C258" t="str">
            <v>Rusyidi Hikmawan</v>
          </cell>
          <cell r="D258" t="e">
            <v>#N/A</v>
          </cell>
        </row>
        <row r="259">
          <cell r="B259" t="str">
            <v>F1B003061</v>
          </cell>
          <cell r="C259" t="str">
            <v>Sardi Satriawan</v>
          </cell>
          <cell r="D259" t="e">
            <v>#N/A</v>
          </cell>
        </row>
        <row r="260">
          <cell r="B260" t="str">
            <v>F1B003062</v>
          </cell>
          <cell r="C260" t="str">
            <v>Satriasyah Haris S.</v>
          </cell>
          <cell r="D260" t="e">
            <v>#N/A</v>
          </cell>
        </row>
        <row r="261">
          <cell r="B261" t="str">
            <v>F1B003063</v>
          </cell>
          <cell r="C261" t="str">
            <v>Satriawan</v>
          </cell>
          <cell r="D261" t="e">
            <v>#N/A</v>
          </cell>
        </row>
        <row r="262">
          <cell r="B262" t="str">
            <v>F1B003064</v>
          </cell>
          <cell r="C262" t="str">
            <v>Sofyan Hadi Salim</v>
          </cell>
          <cell r="D262" t="e">
            <v>#N/A</v>
          </cell>
        </row>
        <row r="263">
          <cell r="B263" t="str">
            <v>F1B003065</v>
          </cell>
          <cell r="C263" t="str">
            <v>Surniah</v>
          </cell>
          <cell r="D263" t="e">
            <v>#N/A</v>
          </cell>
        </row>
        <row r="264">
          <cell r="B264" t="str">
            <v>F1B003066</v>
          </cell>
          <cell r="C264" t="str">
            <v>Suthami Aries Saputra</v>
          </cell>
          <cell r="D264" t="e">
            <v>#N/A</v>
          </cell>
        </row>
        <row r="265">
          <cell r="B265" t="str">
            <v>F1B003067</v>
          </cell>
          <cell r="C265" t="str">
            <v>Yudi Irawan</v>
          </cell>
          <cell r="D265" t="e">
            <v>#N/A</v>
          </cell>
        </row>
        <row r="266">
          <cell r="B266" t="str">
            <v>F1B003068</v>
          </cell>
          <cell r="C266" t="str">
            <v>Yusnia Nur Ardiani</v>
          </cell>
          <cell r="D266" t="e">
            <v>#N/A</v>
          </cell>
        </row>
        <row r="267">
          <cell r="B267" t="str">
            <v>F1B003069</v>
          </cell>
          <cell r="C267" t="str">
            <v>Zaky Rahman</v>
          </cell>
          <cell r="D267" t="e">
            <v>#N/A</v>
          </cell>
        </row>
        <row r="268">
          <cell r="B268" t="str">
            <v>F1B004001</v>
          </cell>
          <cell r="C268" t="str">
            <v>A. A. Ngurah Oka B S</v>
          </cell>
          <cell r="D268" t="e">
            <v>#N/A</v>
          </cell>
        </row>
        <row r="269">
          <cell r="B269" t="str">
            <v>F1B004002</v>
          </cell>
          <cell r="C269" t="str">
            <v>Abdul Hafiz</v>
          </cell>
          <cell r="D269" t="e">
            <v>#N/A</v>
          </cell>
        </row>
        <row r="270">
          <cell r="B270" t="str">
            <v>F1B004003</v>
          </cell>
          <cell r="C270" t="str">
            <v>Abdul Malik Firmansyah</v>
          </cell>
          <cell r="D270" t="e">
            <v>#N/A</v>
          </cell>
        </row>
        <row r="271">
          <cell r="B271" t="str">
            <v>F1B004004</v>
          </cell>
          <cell r="C271" t="str">
            <v>Agus Fachruddin</v>
          </cell>
          <cell r="D271" t="e">
            <v>#N/A</v>
          </cell>
        </row>
        <row r="272">
          <cell r="B272" t="str">
            <v>F1B004005</v>
          </cell>
          <cell r="C272" t="str">
            <v>Ahmad Musa</v>
          </cell>
          <cell r="D272" t="e">
            <v>#N/A</v>
          </cell>
        </row>
        <row r="273">
          <cell r="B273" t="str">
            <v>F1B004006</v>
          </cell>
          <cell r="C273" t="str">
            <v>Akhiruddin</v>
          </cell>
          <cell r="D273" t="e">
            <v>#N/A</v>
          </cell>
        </row>
        <row r="274">
          <cell r="B274" t="str">
            <v>F1B004007</v>
          </cell>
          <cell r="C274" t="str">
            <v>Aprilia Pungkas</v>
          </cell>
          <cell r="D274" t="e">
            <v>#N/A</v>
          </cell>
        </row>
        <row r="275">
          <cell r="B275" t="str">
            <v>F1B004008</v>
          </cell>
          <cell r="C275" t="str">
            <v>Arif Budimansyah</v>
          </cell>
          <cell r="D275" t="e">
            <v>#N/A</v>
          </cell>
        </row>
        <row r="276">
          <cell r="B276" t="str">
            <v>F1B004009</v>
          </cell>
          <cell r="C276" t="str">
            <v>Atimurrahman</v>
          </cell>
          <cell r="D276" t="e">
            <v>#N/A</v>
          </cell>
        </row>
        <row r="277">
          <cell r="B277" t="str">
            <v>F1B004010</v>
          </cell>
          <cell r="C277" t="str">
            <v>Azwan Umar Wahyu S</v>
          </cell>
          <cell r="D277" t="e">
            <v>#N/A</v>
          </cell>
        </row>
        <row r="278">
          <cell r="B278" t="str">
            <v>F1B004011</v>
          </cell>
          <cell r="C278" t="str">
            <v>Badaruddin</v>
          </cell>
          <cell r="D278" t="e">
            <v>#N/A</v>
          </cell>
        </row>
        <row r="279">
          <cell r="B279" t="str">
            <v>F1B004012</v>
          </cell>
          <cell r="C279" t="str">
            <v>Baiq Vita Selvia Utami</v>
          </cell>
          <cell r="D279" t="e">
            <v>#N/A</v>
          </cell>
        </row>
        <row r="280">
          <cell r="B280" t="str">
            <v>F1B004013</v>
          </cell>
          <cell r="C280" t="str">
            <v>Budi Soechaemi</v>
          </cell>
          <cell r="D280" t="e">
            <v>#N/A</v>
          </cell>
        </row>
        <row r="281">
          <cell r="B281" t="str">
            <v>F1B004014</v>
          </cell>
          <cell r="C281" t="str">
            <v>Deddy Azwar</v>
          </cell>
          <cell r="D281" t="e">
            <v>#N/A</v>
          </cell>
        </row>
        <row r="282">
          <cell r="B282" t="str">
            <v>F1B004015</v>
          </cell>
          <cell r="C282" t="str">
            <v>Desak Made Dewi Putri</v>
          </cell>
          <cell r="D282" t="e">
            <v>#N/A</v>
          </cell>
        </row>
        <row r="283">
          <cell r="B283" t="str">
            <v>F1B004016</v>
          </cell>
          <cell r="C283" t="str">
            <v>Dimas Kurniansyah P</v>
          </cell>
          <cell r="D283" t="e">
            <v>#N/A</v>
          </cell>
        </row>
        <row r="284">
          <cell r="B284" t="str">
            <v>F1B004017</v>
          </cell>
          <cell r="C284" t="str">
            <v>Edy Jaswadi</v>
          </cell>
          <cell r="D284" t="e">
            <v>#N/A</v>
          </cell>
        </row>
        <row r="285">
          <cell r="B285" t="str">
            <v>F1B004018</v>
          </cell>
          <cell r="C285" t="str">
            <v>Ema Rizka Nurliana</v>
          </cell>
          <cell r="D285" t="e">
            <v>#N/A</v>
          </cell>
        </row>
        <row r="286">
          <cell r="B286" t="str">
            <v>F1B004019</v>
          </cell>
          <cell r="C286" t="str">
            <v>Faidlul Ilahi</v>
          </cell>
          <cell r="D286" t="e">
            <v>#N/A</v>
          </cell>
        </row>
        <row r="287">
          <cell r="B287" t="str">
            <v>F1B004020</v>
          </cell>
          <cell r="C287" t="str">
            <v>Fanandri Hafsari</v>
          </cell>
          <cell r="D287" t="e">
            <v>#N/A</v>
          </cell>
        </row>
        <row r="288">
          <cell r="B288" t="str">
            <v>F1B004021</v>
          </cell>
          <cell r="C288" t="str">
            <v>Fandi Adriano B</v>
          </cell>
          <cell r="D288" t="e">
            <v>#N/A</v>
          </cell>
        </row>
        <row r="289">
          <cell r="B289" t="str">
            <v>F1B004022</v>
          </cell>
          <cell r="C289" t="str">
            <v>Firman Kardiansyah</v>
          </cell>
          <cell r="D289" t="e">
            <v>#N/A</v>
          </cell>
        </row>
        <row r="290">
          <cell r="B290" t="str">
            <v>F1B004023</v>
          </cell>
          <cell r="C290" t="str">
            <v>Firmansyah</v>
          </cell>
          <cell r="D290" t="e">
            <v>#N/A</v>
          </cell>
        </row>
        <row r="291">
          <cell r="B291" t="str">
            <v>F1B004024</v>
          </cell>
          <cell r="C291" t="str">
            <v>Fitrah Nuramal</v>
          </cell>
          <cell r="D291" t="e">
            <v>#N/A</v>
          </cell>
        </row>
        <row r="292">
          <cell r="B292" t="str">
            <v>F1B004025</v>
          </cell>
          <cell r="C292" t="str">
            <v>Galich Indra W</v>
          </cell>
          <cell r="D292" t="e">
            <v>#N/A</v>
          </cell>
        </row>
        <row r="293">
          <cell r="B293" t="str">
            <v>F1B004026</v>
          </cell>
          <cell r="C293" t="str">
            <v>Gede Prathama S</v>
          </cell>
          <cell r="D293" t="e">
            <v>#N/A</v>
          </cell>
        </row>
        <row r="294">
          <cell r="B294" t="str">
            <v>F1B004027</v>
          </cell>
          <cell r="C294" t="str">
            <v>Halil Akhyar</v>
          </cell>
          <cell r="D294" t="e">
            <v>#N/A</v>
          </cell>
        </row>
        <row r="295">
          <cell r="B295" t="str">
            <v>F1B004028</v>
          </cell>
          <cell r="C295" t="str">
            <v>Hendra Febriawan</v>
          </cell>
          <cell r="D295" t="e">
            <v>#N/A</v>
          </cell>
        </row>
        <row r="296">
          <cell r="B296" t="str">
            <v>F1B004029</v>
          </cell>
          <cell r="C296" t="str">
            <v>Hery Teguh Setiawan</v>
          </cell>
          <cell r="D296" t="e">
            <v>#N/A</v>
          </cell>
        </row>
        <row r="297">
          <cell r="B297" t="str">
            <v>F1B004030</v>
          </cell>
          <cell r="C297" t="str">
            <v>Heri Adi Wijaya K</v>
          </cell>
          <cell r="D297" t="e">
            <v>#N/A</v>
          </cell>
        </row>
        <row r="298">
          <cell r="B298" t="str">
            <v>F1B004031</v>
          </cell>
          <cell r="C298" t="str">
            <v>Husnul Chotimah</v>
          </cell>
          <cell r="D298" t="e">
            <v>#N/A</v>
          </cell>
        </row>
        <row r="299">
          <cell r="B299" t="str">
            <v>F1B004032</v>
          </cell>
          <cell r="C299" t="str">
            <v>I Gde Aditya P S</v>
          </cell>
          <cell r="D299" t="e">
            <v>#N/A</v>
          </cell>
        </row>
        <row r="300">
          <cell r="B300" t="str">
            <v>F1B004033</v>
          </cell>
          <cell r="C300" t="str">
            <v>I Gst Bgs Hary S K</v>
          </cell>
          <cell r="D300" t="e">
            <v>#N/A</v>
          </cell>
        </row>
        <row r="301">
          <cell r="B301" t="str">
            <v>F1B004034</v>
          </cell>
          <cell r="C301" t="str">
            <v>I Km Gd Sutrisna P</v>
          </cell>
          <cell r="D301" t="e">
            <v>#N/A</v>
          </cell>
        </row>
        <row r="302">
          <cell r="B302" t="str">
            <v>F1B004035</v>
          </cell>
          <cell r="C302" t="str">
            <v>I Made Oka Suwartana</v>
          </cell>
          <cell r="D302" t="e">
            <v>#N/A</v>
          </cell>
        </row>
        <row r="303">
          <cell r="B303" t="str">
            <v>F1B004036</v>
          </cell>
          <cell r="C303" t="str">
            <v>I Made Surya Mulyanto</v>
          </cell>
          <cell r="D303" t="e">
            <v>#N/A</v>
          </cell>
        </row>
        <row r="304">
          <cell r="B304" t="str">
            <v>F1B004037</v>
          </cell>
          <cell r="C304" t="str">
            <v>Ibnu Solihin</v>
          </cell>
          <cell r="D304" t="e">
            <v>#N/A</v>
          </cell>
        </row>
        <row r="305">
          <cell r="B305" t="str">
            <v>F1B004038</v>
          </cell>
          <cell r="C305" t="str">
            <v>Intan Sri Rusianita</v>
          </cell>
          <cell r="D305" t="e">
            <v>#N/A</v>
          </cell>
        </row>
        <row r="306">
          <cell r="B306" t="str">
            <v>F1B004039</v>
          </cell>
          <cell r="C306" t="str">
            <v>Irwansyah</v>
          </cell>
          <cell r="D306" t="e">
            <v>#N/A</v>
          </cell>
        </row>
        <row r="307">
          <cell r="B307" t="str">
            <v>F1B004040</v>
          </cell>
          <cell r="C307" t="str">
            <v>Ismi Isti Wahida Isya</v>
          </cell>
          <cell r="D307" t="e">
            <v>#N/A</v>
          </cell>
        </row>
        <row r="308">
          <cell r="B308" t="str">
            <v>F1B004041</v>
          </cell>
          <cell r="C308" t="str">
            <v>Jery Agus Pratama</v>
          </cell>
          <cell r="D308" t="e">
            <v>#N/A</v>
          </cell>
        </row>
        <row r="309">
          <cell r="B309" t="str">
            <v>F1B004042</v>
          </cell>
          <cell r="C309" t="str">
            <v>Khairil Ansyori</v>
          </cell>
          <cell r="D309" t="e">
            <v>#N/A</v>
          </cell>
        </row>
        <row r="310">
          <cell r="B310" t="str">
            <v>F1B004043</v>
          </cell>
          <cell r="C310" t="str">
            <v>Kusuma Wijaya</v>
          </cell>
          <cell r="D310" t="e">
            <v>#N/A</v>
          </cell>
        </row>
        <row r="311">
          <cell r="B311" t="str">
            <v>F1B004044</v>
          </cell>
          <cell r="C311" t="str">
            <v>Lalu Budi Sahibul Azmi</v>
          </cell>
          <cell r="D311" t="e">
            <v>#N/A</v>
          </cell>
        </row>
        <row r="312">
          <cell r="B312" t="str">
            <v>F1B004045</v>
          </cell>
          <cell r="C312" t="str">
            <v>Lalu Irzan Suhari</v>
          </cell>
          <cell r="D312" t="e">
            <v>#N/A</v>
          </cell>
        </row>
        <row r="313">
          <cell r="B313" t="str">
            <v>F1B004046</v>
          </cell>
          <cell r="C313" t="str">
            <v>Lalu M. Zahirudin</v>
          </cell>
          <cell r="D313" t="e">
            <v>#N/A</v>
          </cell>
        </row>
        <row r="314">
          <cell r="B314" t="str">
            <v>F1B004047</v>
          </cell>
          <cell r="C314" t="str">
            <v>Lalu Moh. Rusli</v>
          </cell>
          <cell r="D314" t="e">
            <v>#N/A</v>
          </cell>
        </row>
        <row r="315">
          <cell r="B315" t="str">
            <v>F1B004048</v>
          </cell>
          <cell r="C315" t="str">
            <v>M. Arfian Hasan</v>
          </cell>
          <cell r="D315" t="e">
            <v>#N/A</v>
          </cell>
        </row>
        <row r="316">
          <cell r="B316" t="str">
            <v>F1B004049</v>
          </cell>
          <cell r="C316" t="str">
            <v>M. Januar Rosyihandi</v>
          </cell>
          <cell r="D316" t="e">
            <v>#N/A</v>
          </cell>
        </row>
        <row r="317">
          <cell r="B317" t="str">
            <v>F1B004050</v>
          </cell>
          <cell r="C317" t="str">
            <v>M. Raihanun Nasariah</v>
          </cell>
          <cell r="D317" t="e">
            <v>#N/A</v>
          </cell>
        </row>
        <row r="318">
          <cell r="B318" t="str">
            <v>F1B004051</v>
          </cell>
          <cell r="C318" t="str">
            <v>Mahayadi</v>
          </cell>
          <cell r="D318" t="e">
            <v>#N/A</v>
          </cell>
        </row>
        <row r="319">
          <cell r="B319" t="str">
            <v>F1B004052</v>
          </cell>
          <cell r="C319" t="str">
            <v>Mellinda Astria</v>
          </cell>
          <cell r="D319" t="e">
            <v>#N/A</v>
          </cell>
        </row>
        <row r="320">
          <cell r="B320" t="str">
            <v>F1B004053</v>
          </cell>
          <cell r="C320" t="str">
            <v>Muh. Abubakar Sidik</v>
          </cell>
          <cell r="D320" t="e">
            <v>#N/A</v>
          </cell>
        </row>
        <row r="321">
          <cell r="B321" t="str">
            <v>F1B004054</v>
          </cell>
          <cell r="C321" t="str">
            <v>Muh. Khaironi</v>
          </cell>
          <cell r="D321" t="e">
            <v>#N/A</v>
          </cell>
        </row>
        <row r="322">
          <cell r="B322" t="str">
            <v>F1B004055</v>
          </cell>
          <cell r="C322" t="str">
            <v>Muhamad Rangga</v>
          </cell>
          <cell r="D322" t="e">
            <v>#N/A</v>
          </cell>
        </row>
        <row r="323">
          <cell r="B323" t="str">
            <v>F1B004056</v>
          </cell>
          <cell r="C323" t="str">
            <v>Muhammad Yani Efendi</v>
          </cell>
          <cell r="D323" t="e">
            <v>#N/A</v>
          </cell>
        </row>
        <row r="324">
          <cell r="B324" t="str">
            <v>F1B004057</v>
          </cell>
          <cell r="C324" t="str">
            <v>Ni Kadek Esti Oktami</v>
          </cell>
          <cell r="D324" t="e">
            <v>#N/A</v>
          </cell>
        </row>
        <row r="325">
          <cell r="B325" t="str">
            <v>F1B004058</v>
          </cell>
          <cell r="C325" t="str">
            <v>Ni Luh Sudesni</v>
          </cell>
          <cell r="D325" t="e">
            <v>#N/A</v>
          </cell>
        </row>
        <row r="326">
          <cell r="B326" t="str">
            <v>F1B004059</v>
          </cell>
          <cell r="C326" t="str">
            <v>Nila Wati Prawiroos</v>
          </cell>
          <cell r="D326" t="e">
            <v>#N/A</v>
          </cell>
        </row>
        <row r="327">
          <cell r="B327" t="str">
            <v>F1B004060</v>
          </cell>
          <cell r="C327" t="str">
            <v>Nurhidayanti</v>
          </cell>
          <cell r="D327" t="e">
            <v>#N/A</v>
          </cell>
        </row>
        <row r="328">
          <cell r="B328" t="str">
            <v>F1B004061</v>
          </cell>
          <cell r="C328" t="str">
            <v>Oemar Syarif</v>
          </cell>
          <cell r="D328" t="e">
            <v>#N/A</v>
          </cell>
        </row>
        <row r="329">
          <cell r="B329" t="str">
            <v>F1B004062</v>
          </cell>
          <cell r="C329" t="str">
            <v>Oky Nurahim Wahyudi</v>
          </cell>
          <cell r="D329" t="e">
            <v>#N/A</v>
          </cell>
        </row>
        <row r="330">
          <cell r="B330" t="str">
            <v>F1B004063</v>
          </cell>
          <cell r="C330" t="str">
            <v>Prasetyadiguna</v>
          </cell>
          <cell r="D330" t="e">
            <v>#N/A</v>
          </cell>
        </row>
        <row r="331">
          <cell r="B331" t="str">
            <v>F1B004064</v>
          </cell>
          <cell r="C331" t="str">
            <v>Raehani</v>
          </cell>
          <cell r="D331" t="e">
            <v>#N/A</v>
          </cell>
        </row>
        <row r="332">
          <cell r="B332" t="str">
            <v>F1B004065</v>
          </cell>
          <cell r="C332" t="str">
            <v>Rahmat Setiawan</v>
          </cell>
          <cell r="D332" t="e">
            <v>#N/A</v>
          </cell>
        </row>
        <row r="333">
          <cell r="B333" t="str">
            <v>F1B004066</v>
          </cell>
          <cell r="C333" t="str">
            <v>Ririn Wismayanti</v>
          </cell>
          <cell r="D333" t="e">
            <v>#N/A</v>
          </cell>
        </row>
        <row r="334">
          <cell r="B334" t="str">
            <v>F1B004067</v>
          </cell>
          <cell r="C334" t="str">
            <v>Rodia Akbar</v>
          </cell>
          <cell r="D334" t="e">
            <v>#N/A</v>
          </cell>
        </row>
        <row r="335">
          <cell r="B335" t="str">
            <v>F1B004068</v>
          </cell>
          <cell r="C335" t="str">
            <v>Rosita Wahyuningsih</v>
          </cell>
          <cell r="D335" t="e">
            <v>#N/A</v>
          </cell>
        </row>
        <row r="336">
          <cell r="B336" t="str">
            <v>F1B004069</v>
          </cell>
          <cell r="C336" t="str">
            <v>S Fathillah</v>
          </cell>
          <cell r="D336" t="e">
            <v>#N/A</v>
          </cell>
        </row>
        <row r="337">
          <cell r="B337" t="str">
            <v>F1B004070</v>
          </cell>
          <cell r="C337" t="str">
            <v>Satria Utama</v>
          </cell>
          <cell r="D337" t="e">
            <v>#N/A</v>
          </cell>
        </row>
        <row r="338">
          <cell r="B338" t="str">
            <v>F1B004071</v>
          </cell>
          <cell r="C338" t="str">
            <v>Sri Nugroho Atmojo</v>
          </cell>
          <cell r="D338" t="e">
            <v>#N/A</v>
          </cell>
        </row>
        <row r="339">
          <cell r="B339" t="str">
            <v>F1B004072</v>
          </cell>
          <cell r="C339" t="str">
            <v>Suhaidi</v>
          </cell>
          <cell r="D339" t="e">
            <v>#N/A</v>
          </cell>
        </row>
        <row r="340">
          <cell r="B340" t="str">
            <v>F1B004073</v>
          </cell>
          <cell r="C340" t="str">
            <v>Supriadi</v>
          </cell>
          <cell r="D340" t="e">
            <v>#N/A</v>
          </cell>
        </row>
        <row r="341">
          <cell r="B341" t="str">
            <v>F1B004074</v>
          </cell>
          <cell r="C341" t="str">
            <v>Suriah Ardhiana</v>
          </cell>
          <cell r="D341" t="e">
            <v>#N/A</v>
          </cell>
        </row>
        <row r="342">
          <cell r="B342" t="str">
            <v>F1B004075</v>
          </cell>
          <cell r="C342" t="str">
            <v>Syafrullah</v>
          </cell>
          <cell r="D342" t="e">
            <v>#N/A</v>
          </cell>
        </row>
        <row r="343">
          <cell r="B343" t="str">
            <v>F1B004076</v>
          </cell>
          <cell r="C343" t="str">
            <v>Taufikurahman</v>
          </cell>
          <cell r="D343" t="e">
            <v>#N/A</v>
          </cell>
        </row>
        <row r="344">
          <cell r="B344" t="str">
            <v>F1B004077</v>
          </cell>
          <cell r="C344" t="str">
            <v>Taufiqqurrahman</v>
          </cell>
          <cell r="D344" t="e">
            <v>#N/A</v>
          </cell>
        </row>
        <row r="345">
          <cell r="B345" t="str">
            <v>F1B004078</v>
          </cell>
          <cell r="C345" t="str">
            <v>Ummu Nur Imamah</v>
          </cell>
          <cell r="D345" t="e">
            <v>#N/A</v>
          </cell>
        </row>
        <row r="346">
          <cell r="B346" t="str">
            <v>F1B004079</v>
          </cell>
          <cell r="C346" t="str">
            <v>Vivin Dwi Agustin</v>
          </cell>
          <cell r="D346" t="e">
            <v>#N/A</v>
          </cell>
        </row>
        <row r="347">
          <cell r="B347" t="str">
            <v>F1B004080</v>
          </cell>
          <cell r="C347" t="str">
            <v>Wahyu Ramadhan</v>
          </cell>
          <cell r="D347" t="e">
            <v>#N/A</v>
          </cell>
        </row>
        <row r="348">
          <cell r="B348" t="str">
            <v>F1B004081</v>
          </cell>
          <cell r="C348" t="str">
            <v>Wersan Agus Saputra</v>
          </cell>
          <cell r="D348" t="e">
            <v>#N/A</v>
          </cell>
        </row>
        <row r="349">
          <cell r="B349" t="str">
            <v>F1B004082</v>
          </cell>
          <cell r="C349" t="str">
            <v>Wiro Jaswandi Maharja</v>
          </cell>
          <cell r="D349" t="e">
            <v>#N/A</v>
          </cell>
        </row>
        <row r="350">
          <cell r="B350" t="str">
            <v>F1B004083</v>
          </cell>
          <cell r="C350" t="str">
            <v>Wisnu Widianto Permadi</v>
          </cell>
          <cell r="D350" t="e">
            <v>#N/A</v>
          </cell>
        </row>
        <row r="351">
          <cell r="B351" t="str">
            <v>F1B004084</v>
          </cell>
          <cell r="C351" t="str">
            <v>Wiwied Putra Perdana</v>
          </cell>
          <cell r="D351" t="e">
            <v>#N/A</v>
          </cell>
        </row>
        <row r="352">
          <cell r="B352" t="str">
            <v>F1B004085</v>
          </cell>
          <cell r="C352" t="str">
            <v>Yuliana Handayani</v>
          </cell>
          <cell r="D352" t="e">
            <v>#N/A</v>
          </cell>
        </row>
        <row r="353">
          <cell r="B353" t="str">
            <v>F1B005001</v>
          </cell>
          <cell r="C353" t="str">
            <v>Abi Abdul Sadi</v>
          </cell>
          <cell r="D353" t="e">
            <v>#N/A</v>
          </cell>
        </row>
        <row r="354">
          <cell r="B354" t="str">
            <v>F1B005002</v>
          </cell>
          <cell r="C354" t="str">
            <v>Aditya Putra</v>
          </cell>
          <cell r="D354" t="e">
            <v>#N/A</v>
          </cell>
        </row>
        <row r="355">
          <cell r="B355" t="str">
            <v>F1B005003</v>
          </cell>
          <cell r="C355" t="str">
            <v>Agra Ananggadipa</v>
          </cell>
          <cell r="D355" t="e">
            <v>#N/A</v>
          </cell>
        </row>
        <row r="356">
          <cell r="B356" t="str">
            <v>F1B005004</v>
          </cell>
          <cell r="C356" t="str">
            <v>Akbar Satryantho</v>
          </cell>
          <cell r="D356" t="e">
            <v>#N/A</v>
          </cell>
        </row>
        <row r="357">
          <cell r="B357" t="str">
            <v>F1B005005</v>
          </cell>
          <cell r="C357" t="str">
            <v>Alpan Hadi</v>
          </cell>
          <cell r="D357" t="e">
            <v>#N/A</v>
          </cell>
        </row>
        <row r="358">
          <cell r="B358" t="str">
            <v>F1B005006</v>
          </cell>
          <cell r="C358" t="str">
            <v>Andri Irfan</v>
          </cell>
          <cell r="D358" t="e">
            <v>#N/A</v>
          </cell>
        </row>
        <row r="359">
          <cell r="B359" t="str">
            <v>F1B005007</v>
          </cell>
          <cell r="C359" t="str">
            <v>Ari Dahfid</v>
          </cell>
          <cell r="D359" t="e">
            <v>#N/A</v>
          </cell>
        </row>
        <row r="360">
          <cell r="B360" t="str">
            <v>F1B005008</v>
          </cell>
          <cell r="C360" t="str">
            <v>Azhari Hasbi</v>
          </cell>
          <cell r="D360" t="e">
            <v>#N/A</v>
          </cell>
        </row>
        <row r="361">
          <cell r="B361" t="str">
            <v>F1B005009</v>
          </cell>
          <cell r="C361" t="str">
            <v>Baiq Atika Pratiwi Listiani</v>
          </cell>
          <cell r="D361" t="e">
            <v>#N/A</v>
          </cell>
        </row>
        <row r="362">
          <cell r="B362" t="str">
            <v>F1B005010</v>
          </cell>
          <cell r="C362" t="str">
            <v>Dea Nur Asri</v>
          </cell>
          <cell r="D362" t="e">
            <v>#N/A</v>
          </cell>
        </row>
        <row r="363">
          <cell r="B363" t="str">
            <v>F1B005011</v>
          </cell>
          <cell r="C363" t="str">
            <v>Dedek Hudayana</v>
          </cell>
          <cell r="D363" t="e">
            <v>#N/A</v>
          </cell>
        </row>
        <row r="364">
          <cell r="B364" t="str">
            <v>F1B005012</v>
          </cell>
          <cell r="C364" t="str">
            <v>Dewa Putu Puspa</v>
          </cell>
          <cell r="D364" t="e">
            <v>#N/A</v>
          </cell>
        </row>
        <row r="365">
          <cell r="B365" t="str">
            <v>F1B005013</v>
          </cell>
          <cell r="C365" t="str">
            <v>Donny Adithia</v>
          </cell>
          <cell r="D365" t="e">
            <v>#N/A</v>
          </cell>
        </row>
        <row r="366">
          <cell r="B366" t="str">
            <v>F1B005014</v>
          </cell>
          <cell r="C366" t="str">
            <v>Elis Baiduri</v>
          </cell>
          <cell r="D366" t="e">
            <v>#N/A</v>
          </cell>
        </row>
        <row r="367">
          <cell r="B367" t="str">
            <v>F1B005015</v>
          </cell>
          <cell r="C367" t="str">
            <v>Erika Fithriaty</v>
          </cell>
          <cell r="D367" t="e">
            <v>#N/A</v>
          </cell>
        </row>
        <row r="368">
          <cell r="B368" t="str">
            <v>F1B005016</v>
          </cell>
          <cell r="C368" t="str">
            <v>Faisaludin</v>
          </cell>
          <cell r="D368" t="e">
            <v>#N/A</v>
          </cell>
        </row>
        <row r="369">
          <cell r="B369" t="str">
            <v>F1B005017</v>
          </cell>
          <cell r="C369" t="str">
            <v>Fithra Mubarak</v>
          </cell>
          <cell r="D369" t="e">
            <v>#N/A</v>
          </cell>
        </row>
        <row r="370">
          <cell r="B370" t="str">
            <v>F1B005018</v>
          </cell>
          <cell r="C370" t="str">
            <v>Fitria Husniayati</v>
          </cell>
          <cell r="D370" t="e">
            <v>#N/A</v>
          </cell>
        </row>
        <row r="371">
          <cell r="B371" t="str">
            <v>F1B005019</v>
          </cell>
          <cell r="C371" t="str">
            <v>Fredi Tri Winoto</v>
          </cell>
          <cell r="D371" t="e">
            <v>#N/A</v>
          </cell>
        </row>
        <row r="372">
          <cell r="B372" t="str">
            <v>F1B005020</v>
          </cell>
          <cell r="C372" t="str">
            <v>Fuad Fauzi Choiruman</v>
          </cell>
          <cell r="D372" t="e">
            <v>#N/A</v>
          </cell>
        </row>
        <row r="373">
          <cell r="B373" t="str">
            <v>F1B005021</v>
          </cell>
          <cell r="C373" t="str">
            <v>Hardhika Tusan S</v>
          </cell>
          <cell r="D373" t="e">
            <v>#N/A</v>
          </cell>
        </row>
        <row r="374">
          <cell r="B374" t="str">
            <v>F1B005022</v>
          </cell>
          <cell r="C374" t="str">
            <v>Harunurrasyid</v>
          </cell>
          <cell r="D374" t="e">
            <v>#N/A</v>
          </cell>
        </row>
        <row r="375">
          <cell r="B375" t="str">
            <v>F1B005023</v>
          </cell>
          <cell r="C375" t="str">
            <v>Humam Balya</v>
          </cell>
          <cell r="D375" t="e">
            <v>#N/A</v>
          </cell>
        </row>
        <row r="376">
          <cell r="B376" t="str">
            <v>F1B005024</v>
          </cell>
          <cell r="C376" t="str">
            <v>I Dewa Made Ady Indrawan</v>
          </cell>
          <cell r="D376" t="e">
            <v>#N/A</v>
          </cell>
        </row>
        <row r="377">
          <cell r="B377" t="str">
            <v>F1B005025</v>
          </cell>
          <cell r="C377" t="str">
            <v>I Gde Eka Adnyana</v>
          </cell>
          <cell r="D377" t="e">
            <v>#N/A</v>
          </cell>
        </row>
        <row r="378">
          <cell r="B378" t="str">
            <v>F1B005026</v>
          </cell>
          <cell r="C378" t="str">
            <v>I Gde Nike W</v>
          </cell>
          <cell r="D378" t="e">
            <v>#N/A</v>
          </cell>
        </row>
        <row r="379">
          <cell r="B379" t="str">
            <v>F1B005027</v>
          </cell>
          <cell r="C379" t="str">
            <v>I Komang Agus S A P</v>
          </cell>
          <cell r="D379" t="e">
            <v>#N/A</v>
          </cell>
        </row>
        <row r="380">
          <cell r="B380" t="str">
            <v>F1B005028</v>
          </cell>
          <cell r="C380" t="str">
            <v>I Made Rakendra W</v>
          </cell>
          <cell r="D380" t="e">
            <v>#N/A</v>
          </cell>
        </row>
        <row r="381">
          <cell r="B381" t="str">
            <v>F1B005029</v>
          </cell>
          <cell r="C381" t="str">
            <v>I Nengah Sumartha Widya</v>
          </cell>
          <cell r="D381" t="e">
            <v>#N/A</v>
          </cell>
        </row>
        <row r="382">
          <cell r="B382" t="str">
            <v>F1B005030</v>
          </cell>
          <cell r="C382" t="str">
            <v>I Putu Raka Osiana</v>
          </cell>
          <cell r="D382" t="e">
            <v>#N/A</v>
          </cell>
        </row>
        <row r="383">
          <cell r="B383" t="str">
            <v>F1B005031</v>
          </cell>
          <cell r="C383" t="str">
            <v>Ida Ayu Sutrisni</v>
          </cell>
          <cell r="D383" t="e">
            <v>#N/A</v>
          </cell>
        </row>
        <row r="384">
          <cell r="B384" t="str">
            <v>F1B005032</v>
          </cell>
          <cell r="C384" t="str">
            <v>Indah Ismaidah</v>
          </cell>
          <cell r="D384" t="e">
            <v>#N/A</v>
          </cell>
        </row>
        <row r="385">
          <cell r="B385" t="str">
            <v>F1B005033</v>
          </cell>
          <cell r="C385" t="str">
            <v>Kamarudin</v>
          </cell>
          <cell r="D385" t="e">
            <v>#N/A</v>
          </cell>
        </row>
        <row r="386">
          <cell r="B386" t="str">
            <v>F1B005034</v>
          </cell>
          <cell r="C386" t="str">
            <v>Khobeb Suroyo</v>
          </cell>
          <cell r="D386" t="e">
            <v>#N/A</v>
          </cell>
        </row>
        <row r="387">
          <cell r="B387" t="str">
            <v>F1B005035</v>
          </cell>
          <cell r="C387" t="str">
            <v>Khomaini</v>
          </cell>
          <cell r="D387" t="e">
            <v>#N/A</v>
          </cell>
        </row>
        <row r="388">
          <cell r="B388" t="str">
            <v>F1B005036</v>
          </cell>
          <cell r="C388" t="str">
            <v>Komari Yuli A</v>
          </cell>
          <cell r="D388" t="e">
            <v>#N/A</v>
          </cell>
        </row>
        <row r="389">
          <cell r="B389" t="str">
            <v>F1B005037</v>
          </cell>
          <cell r="C389" t="str">
            <v>L. Habibi Asmarakandi</v>
          </cell>
          <cell r="D389" t="e">
            <v>#N/A</v>
          </cell>
        </row>
        <row r="390">
          <cell r="B390" t="str">
            <v>F1B005038</v>
          </cell>
          <cell r="C390" t="str">
            <v>Lalu Arwan Darmajaya</v>
          </cell>
          <cell r="D390" t="e">
            <v>#N/A</v>
          </cell>
        </row>
        <row r="391">
          <cell r="B391" t="str">
            <v>F1B005039</v>
          </cell>
          <cell r="C391" t="str">
            <v>Lalu Betara Padmayuda</v>
          </cell>
          <cell r="D391" t="e">
            <v>#N/A</v>
          </cell>
        </row>
        <row r="392">
          <cell r="B392" t="str">
            <v>F1B005040</v>
          </cell>
          <cell r="C392" t="str">
            <v>Lalu Darma Kusuma</v>
          </cell>
          <cell r="D392" t="e">
            <v>#N/A</v>
          </cell>
        </row>
        <row r="393">
          <cell r="B393" t="str">
            <v>F1B005041</v>
          </cell>
          <cell r="C393" t="str">
            <v>M. Khaidir Maulana</v>
          </cell>
          <cell r="D393" t="e">
            <v>#N/A</v>
          </cell>
        </row>
        <row r="394">
          <cell r="B394" t="str">
            <v>F1B005042</v>
          </cell>
          <cell r="C394" t="str">
            <v>M. Tunggur Suryawan</v>
          </cell>
          <cell r="D394" t="e">
            <v>#N/A</v>
          </cell>
        </row>
        <row r="395">
          <cell r="B395" t="str">
            <v>F1B005043</v>
          </cell>
          <cell r="C395" t="str">
            <v>M. Syukran Endriawan</v>
          </cell>
          <cell r="D395" t="e">
            <v>#N/A</v>
          </cell>
        </row>
        <row r="396">
          <cell r="B396" t="str">
            <v>F1B005044</v>
          </cell>
          <cell r="C396" t="str">
            <v>M. Takdir Akbari Putra</v>
          </cell>
          <cell r="D396" t="e">
            <v>#N/A</v>
          </cell>
        </row>
        <row r="397">
          <cell r="B397" t="str">
            <v>F1B005045</v>
          </cell>
          <cell r="C397" t="str">
            <v>Mira Melinda</v>
          </cell>
          <cell r="D397" t="e">
            <v>#N/A</v>
          </cell>
        </row>
        <row r="398">
          <cell r="B398" t="str">
            <v>F1B005046</v>
          </cell>
          <cell r="C398" t="str">
            <v>Moh. Fazrin</v>
          </cell>
          <cell r="D398" t="e">
            <v>#N/A</v>
          </cell>
        </row>
        <row r="399">
          <cell r="B399" t="str">
            <v>F1B005047</v>
          </cell>
          <cell r="C399" t="str">
            <v>Moh. Hery Y</v>
          </cell>
          <cell r="D399" t="e">
            <v>#N/A</v>
          </cell>
        </row>
        <row r="400">
          <cell r="B400" t="str">
            <v>F1B005048</v>
          </cell>
          <cell r="C400" t="str">
            <v>Muh. Azhari Zulfani</v>
          </cell>
          <cell r="D400" t="e">
            <v>#N/A</v>
          </cell>
        </row>
        <row r="401">
          <cell r="B401" t="str">
            <v>F1B005049</v>
          </cell>
          <cell r="C401" t="str">
            <v>Muhammad Nuryadin Bs</v>
          </cell>
          <cell r="D401" t="e">
            <v>#N/A</v>
          </cell>
        </row>
        <row r="402">
          <cell r="B402" t="str">
            <v>F1B005050</v>
          </cell>
          <cell r="C402" t="str">
            <v>Muhammad Reza</v>
          </cell>
          <cell r="D402" t="e">
            <v>#N/A</v>
          </cell>
        </row>
        <row r="403">
          <cell r="B403" t="str">
            <v>F1B005051</v>
          </cell>
          <cell r="C403" t="str">
            <v>Muhammad Robiulazan</v>
          </cell>
          <cell r="D403" t="e">
            <v>#N/A</v>
          </cell>
        </row>
        <row r="404">
          <cell r="B404" t="str">
            <v>F1B005052</v>
          </cell>
          <cell r="C404" t="str">
            <v>Muhammad Sahroni</v>
          </cell>
          <cell r="D404" t="e">
            <v>#N/A</v>
          </cell>
        </row>
        <row r="405">
          <cell r="B405" t="str">
            <v>F1B005053</v>
          </cell>
          <cell r="C405" t="str">
            <v>Muhammad Wahyudi</v>
          </cell>
          <cell r="D405" t="e">
            <v>#N/A</v>
          </cell>
        </row>
        <row r="406">
          <cell r="B406" t="str">
            <v>F1B005054</v>
          </cell>
          <cell r="C406" t="str">
            <v>Muhammad Yamin</v>
          </cell>
          <cell r="D406" t="e">
            <v>#N/A</v>
          </cell>
        </row>
        <row r="407">
          <cell r="B407" t="str">
            <v>F1B005055</v>
          </cell>
          <cell r="C407" t="str">
            <v>Muharis</v>
          </cell>
          <cell r="D407" t="e">
            <v>#N/A</v>
          </cell>
        </row>
        <row r="408">
          <cell r="B408" t="str">
            <v>F1B005056</v>
          </cell>
          <cell r="C408" t="str">
            <v>Muliadin</v>
          </cell>
          <cell r="D408" t="e">
            <v>#N/A</v>
          </cell>
        </row>
        <row r="409">
          <cell r="B409" t="str">
            <v>F1B005057</v>
          </cell>
          <cell r="C409" t="str">
            <v>Mustamin Aripin</v>
          </cell>
          <cell r="D409" t="e">
            <v>#N/A</v>
          </cell>
        </row>
        <row r="410">
          <cell r="B410" t="str">
            <v>F1B005058</v>
          </cell>
          <cell r="C410" t="str">
            <v>Ni Nyoman Novita S</v>
          </cell>
          <cell r="D410" t="e">
            <v>#N/A</v>
          </cell>
        </row>
        <row r="411">
          <cell r="B411" t="str">
            <v>F1B005059</v>
          </cell>
          <cell r="C411" t="str">
            <v>Parlinawati</v>
          </cell>
          <cell r="D411" t="e">
            <v>#N/A</v>
          </cell>
        </row>
        <row r="412">
          <cell r="B412" t="str">
            <v>F1B005060</v>
          </cell>
          <cell r="C412" t="str">
            <v>Putu Eka Jayanti P</v>
          </cell>
          <cell r="D412" t="e">
            <v>#N/A</v>
          </cell>
        </row>
        <row r="413">
          <cell r="B413" t="str">
            <v>F1B005061</v>
          </cell>
          <cell r="C413" t="str">
            <v>Rahmatul Jayadi</v>
          </cell>
          <cell r="D413" t="e">
            <v>#N/A</v>
          </cell>
        </row>
        <row r="414">
          <cell r="B414" t="str">
            <v>F1B005062</v>
          </cell>
          <cell r="C414" t="str">
            <v>Rematomatra Rahmansyah</v>
          </cell>
          <cell r="D414" t="e">
            <v>#N/A</v>
          </cell>
        </row>
        <row r="415">
          <cell r="B415" t="str">
            <v>F1B005063</v>
          </cell>
          <cell r="C415" t="str">
            <v>Rosihan Musa</v>
          </cell>
          <cell r="D415" t="e">
            <v>#N/A</v>
          </cell>
        </row>
        <row r="416">
          <cell r="B416" t="str">
            <v>F1B005064</v>
          </cell>
          <cell r="C416" t="str">
            <v>Russinta Irmayanti</v>
          </cell>
          <cell r="D416" t="e">
            <v>#N/A</v>
          </cell>
        </row>
        <row r="417">
          <cell r="B417" t="str">
            <v>F1B005065</v>
          </cell>
          <cell r="C417" t="str">
            <v>Salman Faris</v>
          </cell>
          <cell r="D417" t="e">
            <v>#N/A</v>
          </cell>
        </row>
        <row r="418">
          <cell r="B418" t="str">
            <v>F1B005066</v>
          </cell>
          <cell r="C418" t="str">
            <v>Sigid Nugroho</v>
          </cell>
          <cell r="D418" t="e">
            <v>#N/A</v>
          </cell>
        </row>
        <row r="419">
          <cell r="B419" t="str">
            <v>F1B005067</v>
          </cell>
          <cell r="C419" t="str">
            <v>Siswadi</v>
          </cell>
          <cell r="D419" t="e">
            <v>#N/A</v>
          </cell>
        </row>
        <row r="420">
          <cell r="B420" t="str">
            <v>F1B005068</v>
          </cell>
          <cell r="C420" t="str">
            <v>Siti Septi</v>
          </cell>
          <cell r="D420" t="e">
            <v>#N/A</v>
          </cell>
        </row>
        <row r="421">
          <cell r="B421" t="str">
            <v>F1B005069</v>
          </cell>
          <cell r="C421" t="str">
            <v>Sofyan Jaya</v>
          </cell>
          <cell r="D421" t="e">
            <v>#N/A</v>
          </cell>
        </row>
        <row r="422">
          <cell r="B422" t="str">
            <v>F1B005070</v>
          </cell>
          <cell r="C422" t="str">
            <v>Sri Kurniawati</v>
          </cell>
          <cell r="D422" t="e">
            <v>#N/A</v>
          </cell>
        </row>
        <row r="423">
          <cell r="B423" t="str">
            <v>F1B005071</v>
          </cell>
          <cell r="C423" t="str">
            <v>Supandi</v>
          </cell>
          <cell r="D423" t="e">
            <v>#N/A</v>
          </cell>
        </row>
        <row r="424">
          <cell r="B424" t="str">
            <v>F1B005072</v>
          </cell>
          <cell r="C424" t="str">
            <v>Syarif Zulhidayah</v>
          </cell>
          <cell r="D424" t="e">
            <v>#N/A</v>
          </cell>
        </row>
        <row r="425">
          <cell r="B425" t="str">
            <v>F1B005073</v>
          </cell>
          <cell r="C425" t="str">
            <v>Tantyo Arfianto</v>
          </cell>
          <cell r="D425" t="e">
            <v>#N/A</v>
          </cell>
        </row>
        <row r="426">
          <cell r="B426" t="str">
            <v>F1B005074</v>
          </cell>
          <cell r="C426" t="str">
            <v>Taufan Timur</v>
          </cell>
          <cell r="D426" t="e">
            <v>#N/A</v>
          </cell>
        </row>
        <row r="427">
          <cell r="B427" t="str">
            <v>F1B005075</v>
          </cell>
          <cell r="C427" t="str">
            <v>Titi Andriani</v>
          </cell>
          <cell r="D427" t="e">
            <v>#N/A</v>
          </cell>
        </row>
        <row r="428">
          <cell r="B428" t="str">
            <v>F1B005076</v>
          </cell>
          <cell r="C428" t="str">
            <v>Ujang Permana</v>
          </cell>
          <cell r="D428" t="e">
            <v>#N/A</v>
          </cell>
        </row>
        <row r="429">
          <cell r="B429" t="str">
            <v>F1B005077</v>
          </cell>
          <cell r="C429" t="str">
            <v>Yohanes Adolf A N</v>
          </cell>
          <cell r="D429" t="e">
            <v>#N/A</v>
          </cell>
        </row>
        <row r="430">
          <cell r="B430" t="str">
            <v>F1B005078</v>
          </cell>
          <cell r="C430" t="str">
            <v>Yufi Febrihadi</v>
          </cell>
          <cell r="D430" t="e">
            <v>#N/A</v>
          </cell>
        </row>
        <row r="431">
          <cell r="B431" t="str">
            <v>F1B005079</v>
          </cell>
          <cell r="C431" t="str">
            <v>Zafitri Purkandi</v>
          </cell>
          <cell r="D431" t="e">
            <v>#N/A</v>
          </cell>
        </row>
        <row r="432">
          <cell r="B432" t="str">
            <v>F1B006001</v>
          </cell>
          <cell r="C432" t="str">
            <v>Abdul Kadir</v>
          </cell>
          <cell r="D432" t="e">
            <v>#N/A</v>
          </cell>
        </row>
        <row r="433">
          <cell r="B433" t="str">
            <v>F1B006002</v>
          </cell>
          <cell r="C433" t="str">
            <v>Abdul Ra'Uf Alfansani</v>
          </cell>
          <cell r="D433" t="e">
            <v>#N/A</v>
          </cell>
        </row>
        <row r="434">
          <cell r="B434" t="str">
            <v>F1B006003</v>
          </cell>
          <cell r="C434" t="str">
            <v>Ady Suharyanto</v>
          </cell>
          <cell r="D434" t="e">
            <v>#N/A</v>
          </cell>
        </row>
        <row r="435">
          <cell r="B435" t="str">
            <v>F1B006004</v>
          </cell>
          <cell r="C435" t="str">
            <v>Agung Surya Wiguna</v>
          </cell>
          <cell r="D435" t="e">
            <v>#N/A</v>
          </cell>
        </row>
        <row r="436">
          <cell r="B436" t="str">
            <v>F1B006005</v>
          </cell>
          <cell r="C436" t="str">
            <v>Ahmad Azhari</v>
          </cell>
          <cell r="D436" t="e">
            <v>#N/A</v>
          </cell>
        </row>
        <row r="437">
          <cell r="B437" t="str">
            <v>F1B006006</v>
          </cell>
          <cell r="C437" t="str">
            <v>Akbar Juliansyah</v>
          </cell>
          <cell r="D437" t="e">
            <v>#N/A</v>
          </cell>
        </row>
        <row r="438">
          <cell r="B438" t="str">
            <v>F1B006007</v>
          </cell>
          <cell r="C438" t="str">
            <v>Akhmad Ardiansyah</v>
          </cell>
          <cell r="D438" t="e">
            <v>#N/A</v>
          </cell>
        </row>
        <row r="439">
          <cell r="B439" t="str">
            <v>F1B006008</v>
          </cell>
          <cell r="C439" t="str">
            <v>Amir Hasanudin Fauzi</v>
          </cell>
          <cell r="D439" t="e">
            <v>#N/A</v>
          </cell>
        </row>
        <row r="440">
          <cell r="B440" t="str">
            <v>F1B006009</v>
          </cell>
          <cell r="C440" t="str">
            <v>Ana Asyikur Rohmani</v>
          </cell>
          <cell r="D440" t="e">
            <v>#N/A</v>
          </cell>
        </row>
        <row r="441">
          <cell r="B441" t="str">
            <v>F1B006010</v>
          </cell>
          <cell r="C441" t="str">
            <v>Ariadi Utomo</v>
          </cell>
          <cell r="D441" t="e">
            <v>#N/A</v>
          </cell>
        </row>
        <row r="442">
          <cell r="B442" t="str">
            <v>F1B006011</v>
          </cell>
          <cell r="C442" t="str">
            <v>Ariyan Nurrahman</v>
          </cell>
          <cell r="D442" t="e">
            <v>#N/A</v>
          </cell>
        </row>
        <row r="443">
          <cell r="B443" t="str">
            <v>F1B006012</v>
          </cell>
          <cell r="C443" t="str">
            <v>Arya Bangbang Sastra G.</v>
          </cell>
          <cell r="D443" t="e">
            <v>#N/A</v>
          </cell>
        </row>
        <row r="444">
          <cell r="B444" t="str">
            <v>F1B006013</v>
          </cell>
          <cell r="C444" t="str">
            <v>Bagus Hariangga P.K.</v>
          </cell>
          <cell r="D444" t="e">
            <v>#N/A</v>
          </cell>
        </row>
        <row r="445">
          <cell r="B445" t="str">
            <v>F1B006014</v>
          </cell>
          <cell r="C445" t="str">
            <v>Balges Hamdani</v>
          </cell>
          <cell r="D445" t="e">
            <v>#N/A</v>
          </cell>
        </row>
        <row r="446">
          <cell r="B446" t="str">
            <v>F1B006015</v>
          </cell>
          <cell r="C446" t="str">
            <v>Das Rizal</v>
          </cell>
          <cell r="D446" t="e">
            <v>#N/A</v>
          </cell>
        </row>
        <row r="447">
          <cell r="B447" t="str">
            <v>F1B006016</v>
          </cell>
          <cell r="C447" t="str">
            <v>Denny Suarna Utama</v>
          </cell>
          <cell r="D447" t="e">
            <v>#N/A</v>
          </cell>
        </row>
        <row r="448">
          <cell r="B448" t="str">
            <v>F1B006017</v>
          </cell>
          <cell r="C448" t="str">
            <v>Deny Wardi Kurniawan</v>
          </cell>
          <cell r="D448" t="e">
            <v>#N/A</v>
          </cell>
        </row>
        <row r="449">
          <cell r="B449" t="str">
            <v>F1B006018</v>
          </cell>
          <cell r="C449" t="str">
            <v>Devy Jayantri Unggari</v>
          </cell>
          <cell r="D449" t="e">
            <v>#N/A</v>
          </cell>
        </row>
        <row r="450">
          <cell r="B450" t="str">
            <v>F1B006019</v>
          </cell>
          <cell r="C450" t="str">
            <v>Dhimas Budi Pratama</v>
          </cell>
          <cell r="D450" t="e">
            <v>#N/A</v>
          </cell>
        </row>
        <row r="451">
          <cell r="B451" t="str">
            <v>F1B006020</v>
          </cell>
          <cell r="C451" t="str">
            <v>Dwi Agussusanti F.</v>
          </cell>
          <cell r="D451" t="e">
            <v>#N/A</v>
          </cell>
        </row>
        <row r="452">
          <cell r="B452" t="str">
            <v>F1B006021</v>
          </cell>
          <cell r="C452" t="str">
            <v>En Mahsyar</v>
          </cell>
          <cell r="D452" t="e">
            <v>#N/A</v>
          </cell>
        </row>
        <row r="453">
          <cell r="B453" t="str">
            <v>F1B006022</v>
          </cell>
          <cell r="C453" t="str">
            <v>Eva Rosdiana Dewi</v>
          </cell>
          <cell r="D453" t="e">
            <v>#N/A</v>
          </cell>
        </row>
        <row r="454">
          <cell r="B454" t="str">
            <v>F1B006023</v>
          </cell>
          <cell r="C454" t="str">
            <v>Farchan Radyansah</v>
          </cell>
          <cell r="D454" t="e">
            <v>#N/A</v>
          </cell>
        </row>
        <row r="455">
          <cell r="B455" t="str">
            <v>F1B006024</v>
          </cell>
          <cell r="C455" t="str">
            <v>Fetty Nursofy Ristianty</v>
          </cell>
          <cell r="D455" t="e">
            <v>#N/A</v>
          </cell>
        </row>
        <row r="456">
          <cell r="B456" t="str">
            <v>F1B006025</v>
          </cell>
          <cell r="C456" t="str">
            <v>Firman Adidaya</v>
          </cell>
          <cell r="D456" t="e">
            <v>#N/A</v>
          </cell>
        </row>
        <row r="457">
          <cell r="B457" t="str">
            <v>F1B006026</v>
          </cell>
          <cell r="C457" t="str">
            <v>Gede Hendy Hardiana</v>
          </cell>
          <cell r="D457" t="e">
            <v>#N/A</v>
          </cell>
        </row>
        <row r="458">
          <cell r="B458" t="str">
            <v>F1B006027</v>
          </cell>
          <cell r="C458" t="str">
            <v>Gst. Bgs. Surya Dharma Wibawa</v>
          </cell>
          <cell r="D458" t="e">
            <v>#N/A</v>
          </cell>
        </row>
        <row r="459">
          <cell r="B459" t="str">
            <v>F1B006028</v>
          </cell>
          <cell r="C459" t="str">
            <v>Haerul Isnadi</v>
          </cell>
          <cell r="D459" t="e">
            <v>#N/A</v>
          </cell>
        </row>
        <row r="460">
          <cell r="B460" t="str">
            <v>F1B006029</v>
          </cell>
          <cell r="C460" t="str">
            <v>Hendro Satriadi</v>
          </cell>
          <cell r="D460" t="e">
            <v>#N/A</v>
          </cell>
        </row>
        <row r="461">
          <cell r="B461" t="str">
            <v>F1B006030</v>
          </cell>
          <cell r="C461" t="str">
            <v>Henry Sayyidiman</v>
          </cell>
          <cell r="D461" t="e">
            <v>#N/A</v>
          </cell>
        </row>
        <row r="462">
          <cell r="B462" t="str">
            <v>F1B006031</v>
          </cell>
          <cell r="C462" t="str">
            <v>Herman Sofyan</v>
          </cell>
          <cell r="D462" t="e">
            <v>#N/A</v>
          </cell>
        </row>
        <row r="463">
          <cell r="B463" t="str">
            <v>F1B006032</v>
          </cell>
          <cell r="C463" t="str">
            <v>Hidayati Vitria Ningsih</v>
          </cell>
          <cell r="D463" t="e">
            <v>#N/A</v>
          </cell>
        </row>
        <row r="464">
          <cell r="B464" t="str">
            <v>F1B006033</v>
          </cell>
          <cell r="C464" t="str">
            <v>I Gusti Agung Ary Suardana</v>
          </cell>
          <cell r="D464" t="e">
            <v>#N/A</v>
          </cell>
        </row>
        <row r="465">
          <cell r="B465" t="str">
            <v>F1B006034</v>
          </cell>
          <cell r="C465" t="str">
            <v>I Gusti Ayu Ita Kusmira</v>
          </cell>
          <cell r="D465" t="e">
            <v>#N/A</v>
          </cell>
        </row>
        <row r="466">
          <cell r="B466" t="str">
            <v>F1B006035</v>
          </cell>
          <cell r="C466" t="str">
            <v>I Nyoman Gede Aryarta</v>
          </cell>
          <cell r="D466" t="e">
            <v>#N/A</v>
          </cell>
        </row>
        <row r="467">
          <cell r="B467" t="str">
            <v>F1B006036</v>
          </cell>
          <cell r="C467" t="str">
            <v>I Wyn Eka Rudytha Harimbawa</v>
          </cell>
          <cell r="D467" t="e">
            <v>#N/A</v>
          </cell>
        </row>
        <row r="468">
          <cell r="B468" t="str">
            <v>F1B006037</v>
          </cell>
          <cell r="C468" t="str">
            <v>Ibnu Shina</v>
          </cell>
          <cell r="D468" t="e">
            <v>#N/A</v>
          </cell>
        </row>
        <row r="469">
          <cell r="B469" t="str">
            <v>F1B006038</v>
          </cell>
          <cell r="C469" t="str">
            <v>Idkham Affandi</v>
          </cell>
          <cell r="D469" t="e">
            <v>#N/A</v>
          </cell>
        </row>
        <row r="470">
          <cell r="B470" t="str">
            <v>F1B006039</v>
          </cell>
          <cell r="C470" t="str">
            <v>Ilmayati</v>
          </cell>
          <cell r="D470" t="e">
            <v>#N/A</v>
          </cell>
        </row>
        <row r="471">
          <cell r="B471" t="str">
            <v>F1B006040</v>
          </cell>
          <cell r="C471" t="str">
            <v>Imam Hermawan</v>
          </cell>
          <cell r="D471" t="e">
            <v>#N/A</v>
          </cell>
        </row>
        <row r="472">
          <cell r="B472" t="str">
            <v>F1B006041</v>
          </cell>
          <cell r="C472" t="str">
            <v>Indra Darmawan</v>
          </cell>
          <cell r="D472" t="e">
            <v>#N/A</v>
          </cell>
        </row>
        <row r="473">
          <cell r="B473" t="str">
            <v>F1B006042</v>
          </cell>
          <cell r="C473" t="str">
            <v>Isnu Handibrata Eko Putra</v>
          </cell>
          <cell r="D473" t="e">
            <v>#N/A</v>
          </cell>
        </row>
        <row r="474">
          <cell r="B474" t="str">
            <v>F1B006043</v>
          </cell>
          <cell r="C474" t="str">
            <v>I Wayan Agus Sudharma</v>
          </cell>
          <cell r="D474" t="e">
            <v>#N/A</v>
          </cell>
        </row>
        <row r="475">
          <cell r="B475" t="str">
            <v>F1B006044</v>
          </cell>
          <cell r="C475" t="str">
            <v>Kenyya Venaringan De Side</v>
          </cell>
          <cell r="D475" t="e">
            <v>#N/A</v>
          </cell>
        </row>
        <row r="476">
          <cell r="B476" t="str">
            <v>F1B006045</v>
          </cell>
          <cell r="C476" t="str">
            <v>Lalu M. Nanang Magadi</v>
          </cell>
          <cell r="D476" t="e">
            <v>#N/A</v>
          </cell>
        </row>
        <row r="477">
          <cell r="B477" t="str">
            <v>F1B006046</v>
          </cell>
          <cell r="C477" t="str">
            <v>Lalu Ary Rizki R.</v>
          </cell>
          <cell r="D477" t="e">
            <v>#N/A</v>
          </cell>
        </row>
        <row r="478">
          <cell r="B478" t="str">
            <v>F1B006047</v>
          </cell>
          <cell r="C478" t="str">
            <v>Lalu Hendra Chrisma</v>
          </cell>
          <cell r="D478" t="e">
            <v>#N/A</v>
          </cell>
        </row>
        <row r="479">
          <cell r="B479" t="str">
            <v>F1B006048</v>
          </cell>
          <cell r="C479" t="str">
            <v>L. Satrya Atma Winata</v>
          </cell>
          <cell r="D479" t="e">
            <v>#N/A</v>
          </cell>
        </row>
        <row r="480">
          <cell r="B480" t="str">
            <v>F1B006049</v>
          </cell>
          <cell r="C480" t="str">
            <v>Linda Rahmawati S.</v>
          </cell>
          <cell r="D480" t="e">
            <v>#N/A</v>
          </cell>
        </row>
        <row r="481">
          <cell r="B481" t="str">
            <v>F1B006050</v>
          </cell>
          <cell r="C481" t="str">
            <v>M. Ghazali</v>
          </cell>
          <cell r="D481" t="e">
            <v>#N/A</v>
          </cell>
        </row>
        <row r="482">
          <cell r="B482" t="str">
            <v>F1B006051</v>
          </cell>
          <cell r="C482" t="str">
            <v>M. Ibrahim Iqbal.</v>
          </cell>
          <cell r="D482" t="e">
            <v>#N/A</v>
          </cell>
        </row>
        <row r="483">
          <cell r="B483" t="str">
            <v>F1B006052</v>
          </cell>
          <cell r="C483" t="str">
            <v>M. Marjan Basri</v>
          </cell>
          <cell r="D483" t="e">
            <v>#N/A</v>
          </cell>
        </row>
        <row r="484">
          <cell r="B484" t="str">
            <v>F1B006053</v>
          </cell>
          <cell r="C484" t="str">
            <v>M. Mizan Asrori</v>
          </cell>
          <cell r="D484" t="e">
            <v>#N/A</v>
          </cell>
        </row>
        <row r="485">
          <cell r="B485" t="str">
            <v>F1B006054</v>
          </cell>
          <cell r="C485" t="str">
            <v>M. Septiadi Rangga Permana</v>
          </cell>
          <cell r="D485" t="e">
            <v>#N/A</v>
          </cell>
        </row>
        <row r="486">
          <cell r="B486" t="str">
            <v>F1B006055</v>
          </cell>
          <cell r="C486" t="str">
            <v>M. Trisna Abung Z.</v>
          </cell>
          <cell r="D486" t="e">
            <v>#N/A</v>
          </cell>
        </row>
        <row r="487">
          <cell r="B487" t="str">
            <v>F1B006056</v>
          </cell>
          <cell r="C487" t="str">
            <v>Mardiyah Hidayati</v>
          </cell>
          <cell r="D487" t="e">
            <v>#N/A</v>
          </cell>
        </row>
        <row r="488">
          <cell r="B488" t="str">
            <v>F1B006057</v>
          </cell>
          <cell r="C488" t="str">
            <v>Maulana Suriakin</v>
          </cell>
          <cell r="D488" t="e">
            <v>#N/A</v>
          </cell>
        </row>
        <row r="489">
          <cell r="B489" t="str">
            <v>F1B006058</v>
          </cell>
          <cell r="C489" t="str">
            <v>M. Riza Rizky</v>
          </cell>
          <cell r="D489" t="e">
            <v>#N/A</v>
          </cell>
        </row>
        <row r="490">
          <cell r="B490" t="str">
            <v>F1B006059</v>
          </cell>
          <cell r="C490" t="str">
            <v>Mohamad Isywan</v>
          </cell>
          <cell r="D490" t="e">
            <v>#N/A</v>
          </cell>
        </row>
        <row r="491">
          <cell r="B491" t="str">
            <v>F1B006060</v>
          </cell>
          <cell r="C491" t="str">
            <v>Muhamad Adi Tofan</v>
          </cell>
          <cell r="D491" t="e">
            <v>#N/A</v>
          </cell>
        </row>
        <row r="492">
          <cell r="B492" t="str">
            <v>F1B006061</v>
          </cell>
          <cell r="C492" t="str">
            <v>Muhammad Rohmadanyah</v>
          </cell>
          <cell r="D492" t="e">
            <v>#N/A</v>
          </cell>
        </row>
        <row r="493">
          <cell r="B493" t="str">
            <v>F1B006062</v>
          </cell>
          <cell r="C493" t="str">
            <v>M. Tontowi Jauhari</v>
          </cell>
          <cell r="D493" t="e">
            <v>#N/A</v>
          </cell>
        </row>
        <row r="494">
          <cell r="B494" t="str">
            <v>F1B006063</v>
          </cell>
          <cell r="C494" t="str">
            <v>Nasrullah</v>
          </cell>
          <cell r="D494" t="e">
            <v>#N/A</v>
          </cell>
        </row>
        <row r="495">
          <cell r="B495" t="str">
            <v>F1B006064</v>
          </cell>
          <cell r="C495" t="str">
            <v>Ni Nym. Komala Pradini</v>
          </cell>
          <cell r="D495" t="e">
            <v>#N/A</v>
          </cell>
        </row>
        <row r="496">
          <cell r="B496" t="str">
            <v>F1B006065</v>
          </cell>
          <cell r="C496" t="str">
            <v>Nina Suhari</v>
          </cell>
          <cell r="D496" t="e">
            <v>#N/A</v>
          </cell>
        </row>
        <row r="497">
          <cell r="B497" t="str">
            <v>F1B006066</v>
          </cell>
          <cell r="C497" t="str">
            <v>Nyoman Esa Saradharma</v>
          </cell>
          <cell r="D497" t="e">
            <v>#N/A</v>
          </cell>
        </row>
        <row r="498">
          <cell r="B498" t="str">
            <v>F1B006067</v>
          </cell>
          <cell r="C498" t="str">
            <v>Patria Jaka Kusuma</v>
          </cell>
          <cell r="D498" t="e">
            <v>#N/A</v>
          </cell>
        </row>
        <row r="499">
          <cell r="B499" t="str">
            <v>F1B006068</v>
          </cell>
          <cell r="C499" t="str">
            <v>Rany Zuriatna Utami</v>
          </cell>
          <cell r="D499" t="e">
            <v>#N/A</v>
          </cell>
        </row>
        <row r="500">
          <cell r="B500" t="str">
            <v>F1B006069</v>
          </cell>
          <cell r="C500" t="str">
            <v>Rio Hadi Widodo</v>
          </cell>
          <cell r="D500" t="e">
            <v>#N/A</v>
          </cell>
        </row>
        <row r="501">
          <cell r="B501" t="str">
            <v>F1B006070</v>
          </cell>
          <cell r="C501" t="str">
            <v>Ririn Bhardiasyah</v>
          </cell>
          <cell r="D501" t="e">
            <v>#N/A</v>
          </cell>
        </row>
        <row r="502">
          <cell r="B502" t="str">
            <v>F1B006071</v>
          </cell>
          <cell r="C502" t="str">
            <v>Risang Prayekti</v>
          </cell>
          <cell r="D502" t="e">
            <v>#N/A</v>
          </cell>
        </row>
        <row r="503">
          <cell r="B503" t="str">
            <v>F1B006072</v>
          </cell>
          <cell r="C503" t="str">
            <v>Rita Dewi Sukmawati S.</v>
          </cell>
          <cell r="D503" t="e">
            <v>#N/A</v>
          </cell>
        </row>
        <row r="504">
          <cell r="B504" t="str">
            <v>F1B006073</v>
          </cell>
          <cell r="C504" t="str">
            <v>Rosiawan</v>
          </cell>
          <cell r="D504" t="e">
            <v>#N/A</v>
          </cell>
        </row>
        <row r="505">
          <cell r="B505" t="str">
            <v>F1B006074</v>
          </cell>
          <cell r="C505" t="str">
            <v>R. R. Dwie Rosmiyati</v>
          </cell>
          <cell r="D505" t="e">
            <v>#N/A</v>
          </cell>
        </row>
        <row r="506">
          <cell r="B506" t="str">
            <v>F1B006075</v>
          </cell>
          <cell r="C506" t="str">
            <v>Salimyul Pathurrahmah</v>
          </cell>
          <cell r="D506" t="e">
            <v>#N/A</v>
          </cell>
        </row>
        <row r="507">
          <cell r="B507" t="str">
            <v>F1B006076</v>
          </cell>
          <cell r="C507" t="str">
            <v>Shinta Primasari</v>
          </cell>
          <cell r="D507" t="e">
            <v>#N/A</v>
          </cell>
        </row>
        <row r="508">
          <cell r="B508" t="str">
            <v>F1B006077</v>
          </cell>
          <cell r="C508" t="str">
            <v>Sumiati</v>
          </cell>
          <cell r="D508" t="e">
            <v>#N/A</v>
          </cell>
        </row>
        <row r="509">
          <cell r="B509" t="str">
            <v>F1B006078</v>
          </cell>
          <cell r="C509" t="str">
            <v>Suwandi Jaya Pratama</v>
          </cell>
          <cell r="D509" t="e">
            <v>#N/A</v>
          </cell>
        </row>
        <row r="510">
          <cell r="B510" t="str">
            <v>F1B006079</v>
          </cell>
          <cell r="C510" t="str">
            <v>Syamsurya Haruna A. B</v>
          </cell>
          <cell r="D510" t="e">
            <v>#N/A</v>
          </cell>
        </row>
        <row r="511">
          <cell r="B511" t="str">
            <v>F1B006080</v>
          </cell>
          <cell r="C511" t="str">
            <v>Syamsurrijal</v>
          </cell>
          <cell r="D511" t="e">
            <v>#N/A</v>
          </cell>
        </row>
        <row r="512">
          <cell r="B512" t="str">
            <v>F1B006081</v>
          </cell>
          <cell r="C512" t="str">
            <v>Thendriani Yastenti</v>
          </cell>
          <cell r="D512" t="e">
            <v>#N/A</v>
          </cell>
        </row>
        <row r="513">
          <cell r="B513" t="str">
            <v>F1B006082</v>
          </cell>
          <cell r="C513" t="str">
            <v>Titik Kurnia Rahman</v>
          </cell>
          <cell r="D513" t="e">
            <v>#N/A</v>
          </cell>
        </row>
        <row r="514">
          <cell r="B514" t="str">
            <v>F1B006083</v>
          </cell>
          <cell r="C514" t="str">
            <v>Trie Adriany Sofiana</v>
          </cell>
          <cell r="D514" t="e">
            <v>#N/A</v>
          </cell>
        </row>
        <row r="515">
          <cell r="B515" t="str">
            <v>F1B006084</v>
          </cell>
          <cell r="C515" t="str">
            <v>Yoga Wiguna Pratama</v>
          </cell>
          <cell r="D515" t="e">
            <v>#N/A</v>
          </cell>
        </row>
        <row r="516">
          <cell r="B516" t="str">
            <v>F1B006085</v>
          </cell>
          <cell r="C516" t="str">
            <v>Zulkarnaen</v>
          </cell>
          <cell r="D516" t="e">
            <v>#N/A</v>
          </cell>
        </row>
        <row r="517">
          <cell r="B517" t="str">
            <v>F1B007001</v>
          </cell>
          <cell r="C517" t="str">
            <v>Ade Hendra Saputra</v>
          </cell>
          <cell r="D517" t="e">
            <v>#N/A</v>
          </cell>
        </row>
        <row r="518">
          <cell r="B518" t="str">
            <v>F1B007002</v>
          </cell>
          <cell r="C518" t="str">
            <v>Agus Eka Juniartha</v>
          </cell>
          <cell r="D518" t="e">
            <v>#N/A</v>
          </cell>
        </row>
        <row r="519">
          <cell r="B519" t="str">
            <v>F1B007003</v>
          </cell>
          <cell r="C519" t="str">
            <v>Agus Fathurrahman</v>
          </cell>
          <cell r="D519" t="e">
            <v>#N/A</v>
          </cell>
        </row>
        <row r="520">
          <cell r="B520" t="str">
            <v>F1B007004</v>
          </cell>
          <cell r="C520" t="str">
            <v>Agus Hermanto</v>
          </cell>
          <cell r="D520" t="e">
            <v>#N/A</v>
          </cell>
        </row>
        <row r="521">
          <cell r="B521" t="str">
            <v>F1B007005</v>
          </cell>
          <cell r="C521" t="str">
            <v>Ahmad Juaini</v>
          </cell>
          <cell r="D521" t="e">
            <v>#N/A</v>
          </cell>
        </row>
        <row r="522">
          <cell r="B522" t="str">
            <v>F1B007006</v>
          </cell>
          <cell r="C522" t="str">
            <v>Ahmad Yusri Amry</v>
          </cell>
          <cell r="D522" t="e">
            <v>#N/A</v>
          </cell>
        </row>
        <row r="523">
          <cell r="B523" t="str">
            <v>F1B007007</v>
          </cell>
          <cell r="C523" t="str">
            <v>Aldy Kusdianto</v>
          </cell>
          <cell r="D523" t="e">
            <v>#N/A</v>
          </cell>
        </row>
        <row r="524">
          <cell r="B524" t="str">
            <v>F1B007008</v>
          </cell>
          <cell r="C524" t="str">
            <v>Alfian Nugraha</v>
          </cell>
          <cell r="D524" t="e">
            <v>#N/A</v>
          </cell>
        </row>
        <row r="525">
          <cell r="B525" t="str">
            <v>F1B007009</v>
          </cell>
          <cell r="C525" t="str">
            <v>Annas Rahma Fath</v>
          </cell>
          <cell r="D525" t="e">
            <v>#N/A</v>
          </cell>
        </row>
        <row r="526">
          <cell r="B526" t="str">
            <v>F1B007010</v>
          </cell>
          <cell r="C526" t="str">
            <v>Arief Mulyawan</v>
          </cell>
          <cell r="D526" t="e">
            <v>#N/A</v>
          </cell>
        </row>
        <row r="527">
          <cell r="B527" t="str">
            <v>F1B007011</v>
          </cell>
          <cell r="C527" t="str">
            <v>Arizal Dwiantara</v>
          </cell>
          <cell r="D527" t="e">
            <v>#N/A</v>
          </cell>
        </row>
        <row r="528">
          <cell r="B528" t="str">
            <v>F1B007012</v>
          </cell>
          <cell r="C528" t="str">
            <v>Beni Haerul Jalil</v>
          </cell>
          <cell r="D528" t="e">
            <v>#N/A</v>
          </cell>
        </row>
        <row r="529">
          <cell r="B529" t="str">
            <v>F1B007013</v>
          </cell>
          <cell r="C529" t="str">
            <v>Cancer Devartha</v>
          </cell>
          <cell r="D529" t="e">
            <v>#N/A</v>
          </cell>
        </row>
        <row r="530">
          <cell r="B530" t="str">
            <v>F1B007014</v>
          </cell>
          <cell r="C530" t="str">
            <v>Dede Setiawan</v>
          </cell>
          <cell r="D530" t="e">
            <v>#N/A</v>
          </cell>
        </row>
        <row r="531">
          <cell r="B531" t="str">
            <v>F1B007015</v>
          </cell>
          <cell r="C531" t="str">
            <v>Dian Kosasih</v>
          </cell>
          <cell r="D531" t="e">
            <v>#N/A</v>
          </cell>
        </row>
        <row r="532">
          <cell r="B532" t="str">
            <v>F1B007016</v>
          </cell>
          <cell r="C532" t="str">
            <v>Diman Gusriansya</v>
          </cell>
          <cell r="D532" t="e">
            <v>#N/A</v>
          </cell>
        </row>
        <row r="533">
          <cell r="B533" t="str">
            <v>F1B007017</v>
          </cell>
          <cell r="C533" t="str">
            <v>Dwi Pandu Santoso</v>
          </cell>
          <cell r="D533" t="e">
            <v>#N/A</v>
          </cell>
        </row>
        <row r="534">
          <cell r="B534" t="str">
            <v>F1B007018</v>
          </cell>
          <cell r="C534" t="str">
            <v>Erfan Wiranata</v>
          </cell>
          <cell r="D534" t="e">
            <v>#N/A</v>
          </cell>
        </row>
        <row r="535">
          <cell r="B535" t="str">
            <v>F1B007019</v>
          </cell>
          <cell r="C535" t="str">
            <v>Erma Suryani</v>
          </cell>
          <cell r="D535" t="e">
            <v>#N/A</v>
          </cell>
        </row>
        <row r="536">
          <cell r="B536" t="str">
            <v>F1B007020</v>
          </cell>
          <cell r="C536" t="str">
            <v>Farid Fadillah</v>
          </cell>
          <cell r="D536" t="e">
            <v>#N/A</v>
          </cell>
        </row>
        <row r="537">
          <cell r="B537" t="str">
            <v>F1B007021</v>
          </cell>
          <cell r="C537" t="str">
            <v>Feni Satria Ningsih</v>
          </cell>
          <cell r="D537" t="e">
            <v>#N/A</v>
          </cell>
        </row>
        <row r="538">
          <cell r="B538" t="str">
            <v>F1B007022</v>
          </cell>
          <cell r="C538" t="str">
            <v>Ferly Yunas</v>
          </cell>
          <cell r="D538" t="e">
            <v>#N/A</v>
          </cell>
        </row>
        <row r="539">
          <cell r="B539" t="str">
            <v>F1B007023</v>
          </cell>
          <cell r="C539" t="str">
            <v>Finta Firga S Rayes</v>
          </cell>
          <cell r="D539" t="e">
            <v>#N/A</v>
          </cell>
        </row>
        <row r="540">
          <cell r="B540" t="str">
            <v>F1B007024</v>
          </cell>
          <cell r="C540" t="str">
            <v>Gilang Gumilang A P</v>
          </cell>
          <cell r="D540" t="e">
            <v>#N/A</v>
          </cell>
        </row>
        <row r="541">
          <cell r="B541" t="str">
            <v>F1B007025</v>
          </cell>
          <cell r="C541" t="str">
            <v>Gunawan M Idris</v>
          </cell>
          <cell r="D541" t="e">
            <v>#N/A</v>
          </cell>
        </row>
        <row r="542">
          <cell r="B542" t="str">
            <v>F1B007026</v>
          </cell>
          <cell r="C542" t="str">
            <v>Hamdan Hari</v>
          </cell>
          <cell r="D542" t="e">
            <v>#N/A</v>
          </cell>
        </row>
        <row r="543">
          <cell r="B543" t="str">
            <v>F1B007027</v>
          </cell>
          <cell r="C543" t="str">
            <v>Hazinatul Asror</v>
          </cell>
          <cell r="D543" t="e">
            <v>#N/A</v>
          </cell>
        </row>
        <row r="544">
          <cell r="B544" t="str">
            <v>F1B007028</v>
          </cell>
          <cell r="C544" t="str">
            <v>Hermin Wahyuningsih</v>
          </cell>
          <cell r="D544" t="e">
            <v>#N/A</v>
          </cell>
        </row>
        <row r="545">
          <cell r="B545" t="str">
            <v>F1B007029</v>
          </cell>
          <cell r="C545" t="str">
            <v>I Gede Adi Gunawan</v>
          </cell>
          <cell r="D545" t="e">
            <v>#N/A</v>
          </cell>
        </row>
        <row r="546">
          <cell r="B546" t="str">
            <v>F1B007030</v>
          </cell>
          <cell r="C546" t="str">
            <v>I Made Ariana Ningga</v>
          </cell>
          <cell r="D546" t="e">
            <v>#N/A</v>
          </cell>
        </row>
        <row r="547">
          <cell r="B547" t="str">
            <v>F1B007031</v>
          </cell>
          <cell r="C547" t="str">
            <v>I Made Saputra Adiya</v>
          </cell>
          <cell r="D547" t="e">
            <v>#N/A</v>
          </cell>
        </row>
        <row r="548">
          <cell r="B548" t="str">
            <v>F1B007032</v>
          </cell>
          <cell r="C548" t="str">
            <v>Ida Bgs Anggara W</v>
          </cell>
          <cell r="D548" t="e">
            <v>#N/A</v>
          </cell>
        </row>
        <row r="549">
          <cell r="B549" t="str">
            <v>F1B007033</v>
          </cell>
          <cell r="C549" t="str">
            <v>I Gusti Agung Bagus S</v>
          </cell>
          <cell r="D549" t="e">
            <v>#N/A</v>
          </cell>
        </row>
        <row r="550">
          <cell r="B550" t="str">
            <v>F1B007034</v>
          </cell>
          <cell r="C550" t="str">
            <v>I Gusti Bagus Eryk S</v>
          </cell>
          <cell r="D550" t="e">
            <v>#N/A</v>
          </cell>
        </row>
        <row r="551">
          <cell r="B551" t="str">
            <v>F1B007035</v>
          </cell>
          <cell r="C551" t="str">
            <v>Ilhamuddin</v>
          </cell>
          <cell r="D551" t="e">
            <v>#N/A</v>
          </cell>
        </row>
        <row r="552">
          <cell r="B552" t="str">
            <v>F1B007036</v>
          </cell>
          <cell r="C552" t="str">
            <v>I Nyoman Tri Santiana</v>
          </cell>
          <cell r="D552" t="e">
            <v>#N/A</v>
          </cell>
        </row>
        <row r="553">
          <cell r="B553" t="str">
            <v>F1B007037</v>
          </cell>
          <cell r="C553" t="str">
            <v>Irfan Januarianto</v>
          </cell>
          <cell r="D553" t="e">
            <v>#N/A</v>
          </cell>
        </row>
        <row r="554">
          <cell r="B554" t="str">
            <v>F1B007038</v>
          </cell>
          <cell r="C554" t="str">
            <v>Iwan Kurnia Setiawan</v>
          </cell>
          <cell r="D554" t="e">
            <v>#N/A</v>
          </cell>
        </row>
        <row r="555">
          <cell r="B555" t="str">
            <v>F1B007039</v>
          </cell>
          <cell r="C555" t="str">
            <v>Jaka Edy Saputra</v>
          </cell>
          <cell r="D555" t="e">
            <v>#N/A</v>
          </cell>
        </row>
        <row r="556">
          <cell r="B556" t="str">
            <v>F1B007040</v>
          </cell>
          <cell r="C556" t="str">
            <v>Jaka Samudra</v>
          </cell>
          <cell r="D556" t="e">
            <v>#N/A</v>
          </cell>
        </row>
        <row r="557">
          <cell r="B557" t="str">
            <v>F1B007041</v>
          </cell>
          <cell r="C557" t="str">
            <v>Jan Arismawati</v>
          </cell>
          <cell r="D557" t="e">
            <v>#N/A</v>
          </cell>
        </row>
        <row r="558">
          <cell r="B558" t="str">
            <v>F1B007042</v>
          </cell>
          <cell r="C558" t="str">
            <v>Jonata Purba</v>
          </cell>
          <cell r="D558" t="e">
            <v>#N/A</v>
          </cell>
        </row>
        <row r="559">
          <cell r="B559" t="str">
            <v>F1B007043</v>
          </cell>
          <cell r="C559" t="str">
            <v>Juraiddin</v>
          </cell>
          <cell r="D559" t="e">
            <v>#N/A</v>
          </cell>
        </row>
        <row r="560">
          <cell r="B560" t="str">
            <v>F1B007044</v>
          </cell>
          <cell r="C560" t="str">
            <v>Kabul Budi Artawan</v>
          </cell>
          <cell r="D560" t="e">
            <v>#N/A</v>
          </cell>
        </row>
        <row r="561">
          <cell r="B561" t="str">
            <v>F1B007045</v>
          </cell>
          <cell r="C561" t="str">
            <v>Lalu Fauzi S</v>
          </cell>
          <cell r="D561" t="e">
            <v>#N/A</v>
          </cell>
        </row>
        <row r="562">
          <cell r="B562" t="str">
            <v>F1B007046</v>
          </cell>
          <cell r="C562" t="str">
            <v>M Hajrin Hendra Y</v>
          </cell>
          <cell r="D562" t="e">
            <v>#N/A</v>
          </cell>
        </row>
        <row r="563">
          <cell r="B563" t="str">
            <v>F1B007047</v>
          </cell>
          <cell r="C563" t="str">
            <v>M Umar Zubayyin</v>
          </cell>
          <cell r="D563" t="e">
            <v>#N/A</v>
          </cell>
        </row>
        <row r="564">
          <cell r="B564" t="str">
            <v>F1B007048</v>
          </cell>
          <cell r="C564" t="str">
            <v>Maman Suryawan</v>
          </cell>
          <cell r="D564" t="e">
            <v>#N/A</v>
          </cell>
        </row>
        <row r="565">
          <cell r="B565" t="str">
            <v>F1B007049</v>
          </cell>
          <cell r="C565" t="str">
            <v>Mami Faujiah</v>
          </cell>
          <cell r="D565" t="e">
            <v>#N/A</v>
          </cell>
        </row>
        <row r="566">
          <cell r="B566" t="str">
            <v>F1B007050</v>
          </cell>
          <cell r="C566" t="str">
            <v>Marwan Nulhakam</v>
          </cell>
          <cell r="D566" t="e">
            <v>#N/A</v>
          </cell>
        </row>
        <row r="567">
          <cell r="B567" t="str">
            <v>F1B007051</v>
          </cell>
          <cell r="C567" t="str">
            <v>Maswan</v>
          </cell>
          <cell r="D567" t="e">
            <v>#N/A</v>
          </cell>
        </row>
        <row r="568">
          <cell r="B568" t="str">
            <v>F1B007052</v>
          </cell>
          <cell r="C568" t="str">
            <v>Mizar Febrian</v>
          </cell>
          <cell r="D568" t="e">
            <v>#N/A</v>
          </cell>
        </row>
        <row r="569">
          <cell r="B569" t="str">
            <v>F1B007053</v>
          </cell>
          <cell r="C569" t="str">
            <v>Mohammad Sabri</v>
          </cell>
          <cell r="D569" t="e">
            <v>#N/A</v>
          </cell>
        </row>
        <row r="570">
          <cell r="B570" t="str">
            <v>F1B007054</v>
          </cell>
          <cell r="C570" t="str">
            <v>Muh. Rifqi Hadi</v>
          </cell>
          <cell r="D570" t="e">
            <v>#N/A</v>
          </cell>
        </row>
        <row r="571">
          <cell r="B571" t="str">
            <v>F1B007055</v>
          </cell>
          <cell r="C571" t="str">
            <v>Muhamad Paezal Nasri</v>
          </cell>
          <cell r="D571" t="e">
            <v>#N/A</v>
          </cell>
        </row>
        <row r="572">
          <cell r="B572" t="str">
            <v>F1B007056</v>
          </cell>
          <cell r="C572" t="str">
            <v>Muhammad Fitrah</v>
          </cell>
          <cell r="D572" t="e">
            <v>#N/A</v>
          </cell>
        </row>
        <row r="573">
          <cell r="B573" t="str">
            <v>F1B007057</v>
          </cell>
          <cell r="C573" t="str">
            <v>Muhammad Mumtaz</v>
          </cell>
          <cell r="D573" t="e">
            <v>#N/A</v>
          </cell>
        </row>
        <row r="574">
          <cell r="B574" t="str">
            <v>F1B007058</v>
          </cell>
          <cell r="C574" t="str">
            <v>Murdiansyah</v>
          </cell>
          <cell r="D574" t="e">
            <v>#N/A</v>
          </cell>
        </row>
        <row r="575">
          <cell r="B575" t="str">
            <v>F1B007059</v>
          </cell>
          <cell r="C575" t="str">
            <v>Muh. Triguna Wibawa</v>
          </cell>
          <cell r="D575" t="e">
            <v>#N/A</v>
          </cell>
        </row>
        <row r="576">
          <cell r="B576" t="str">
            <v>F1B007060</v>
          </cell>
          <cell r="C576" t="str">
            <v>Nawir One Taufik</v>
          </cell>
          <cell r="D576" t="e">
            <v>#N/A</v>
          </cell>
        </row>
        <row r="577">
          <cell r="B577" t="str">
            <v>F1B007061</v>
          </cell>
          <cell r="C577" t="str">
            <v>Ni Nyoman Sulendri</v>
          </cell>
          <cell r="D577" t="e">
            <v>#N/A</v>
          </cell>
        </row>
        <row r="578">
          <cell r="B578" t="str">
            <v>F1B007062</v>
          </cell>
          <cell r="C578" t="str">
            <v>Novia Rizki Amalia</v>
          </cell>
          <cell r="D578" t="e">
            <v>#N/A</v>
          </cell>
        </row>
        <row r="579">
          <cell r="B579" t="str">
            <v>F1B007063</v>
          </cell>
          <cell r="C579" t="str">
            <v>Rana Yudistira Priya</v>
          </cell>
          <cell r="D579" t="e">
            <v>#N/A</v>
          </cell>
        </row>
        <row r="580">
          <cell r="B580" t="str">
            <v>F1B007064</v>
          </cell>
          <cell r="C580" t="str">
            <v>Reza Harlan</v>
          </cell>
          <cell r="D580" t="e">
            <v>#N/A</v>
          </cell>
        </row>
        <row r="581">
          <cell r="B581" t="str">
            <v>F1B007065</v>
          </cell>
          <cell r="C581" t="str">
            <v>Reza Rachmadani Fajrin</v>
          </cell>
          <cell r="D581" t="e">
            <v>#N/A</v>
          </cell>
        </row>
        <row r="582">
          <cell r="B582" t="str">
            <v>F1B007066</v>
          </cell>
          <cell r="C582" t="str">
            <v>Riska Permana Hikmah</v>
          </cell>
          <cell r="D582" t="e">
            <v>#N/A</v>
          </cell>
        </row>
        <row r="583">
          <cell r="B583" t="str">
            <v>F1B007067</v>
          </cell>
          <cell r="C583" t="str">
            <v>Romdhany Irawan</v>
          </cell>
          <cell r="D583" t="e">
            <v>#N/A</v>
          </cell>
        </row>
        <row r="584">
          <cell r="B584" t="str">
            <v>F1B007068</v>
          </cell>
          <cell r="C584" t="str">
            <v>Romi Muhendrawan</v>
          </cell>
          <cell r="D584" t="e">
            <v>#N/A</v>
          </cell>
        </row>
        <row r="585">
          <cell r="B585" t="str">
            <v>F1B007069</v>
          </cell>
          <cell r="C585" t="str">
            <v>Rosidi</v>
          </cell>
          <cell r="D585" t="e">
            <v>#N/A</v>
          </cell>
        </row>
        <row r="586">
          <cell r="B586" t="str">
            <v>F1B007070</v>
          </cell>
          <cell r="C586" t="str">
            <v>Ryan Pratama</v>
          </cell>
          <cell r="D586" t="e">
            <v>#N/A</v>
          </cell>
        </row>
        <row r="587">
          <cell r="B587" t="str">
            <v>F1B007071</v>
          </cell>
          <cell r="C587" t="str">
            <v>Safrijal Lutfi Rajak</v>
          </cell>
          <cell r="D587" t="e">
            <v>#N/A</v>
          </cell>
        </row>
        <row r="588">
          <cell r="B588" t="str">
            <v>F1B007072</v>
          </cell>
          <cell r="C588" t="str">
            <v>Septia Haryani</v>
          </cell>
          <cell r="D588" t="e">
            <v>#N/A</v>
          </cell>
        </row>
        <row r="589">
          <cell r="B589" t="str">
            <v>F1B007073</v>
          </cell>
          <cell r="C589" t="str">
            <v>Sigit Hari Pranoto</v>
          </cell>
          <cell r="D589" t="e">
            <v>#N/A</v>
          </cell>
        </row>
        <row r="590">
          <cell r="B590" t="str">
            <v>F1B007074</v>
          </cell>
          <cell r="C590" t="str">
            <v>Singgih Herjuno Jati</v>
          </cell>
          <cell r="D590" t="e">
            <v>#N/A</v>
          </cell>
        </row>
        <row r="591">
          <cell r="B591" t="str">
            <v>F1B007075</v>
          </cell>
          <cell r="C591" t="str">
            <v>Sofyan Hadi Ahmad</v>
          </cell>
          <cell r="D591" t="e">
            <v>#N/A</v>
          </cell>
        </row>
        <row r="592">
          <cell r="B592" t="str">
            <v>F1B007076</v>
          </cell>
          <cell r="C592" t="str">
            <v>Sony Syawaliansyah</v>
          </cell>
          <cell r="D592" t="e">
            <v>#N/A</v>
          </cell>
        </row>
        <row r="593">
          <cell r="B593" t="str">
            <v>F1B007077</v>
          </cell>
          <cell r="C593" t="str">
            <v>Su'Adah</v>
          </cell>
          <cell r="D593" t="e">
            <v>#N/A</v>
          </cell>
        </row>
        <row r="594">
          <cell r="B594" t="str">
            <v>F1B007078</v>
          </cell>
          <cell r="C594" t="str">
            <v>Suharsono</v>
          </cell>
          <cell r="D594" t="e">
            <v>#N/A</v>
          </cell>
        </row>
        <row r="595">
          <cell r="B595" t="str">
            <v>F1B007079</v>
          </cell>
          <cell r="C595" t="str">
            <v>Syaeful Bahri</v>
          </cell>
          <cell r="D595" t="e">
            <v>#N/A</v>
          </cell>
        </row>
        <row r="596">
          <cell r="B596" t="str">
            <v>F1B007080</v>
          </cell>
          <cell r="C596" t="str">
            <v>Syahrul Mubarak</v>
          </cell>
          <cell r="D596" t="e">
            <v>#N/A</v>
          </cell>
        </row>
        <row r="597">
          <cell r="B597" t="str">
            <v>F1B007081</v>
          </cell>
          <cell r="C597" t="str">
            <v>Syamsurizal</v>
          </cell>
          <cell r="D597" t="e">
            <v>#N/A</v>
          </cell>
        </row>
        <row r="598">
          <cell r="B598" t="str">
            <v>F1B007082</v>
          </cell>
          <cell r="C598" t="str">
            <v>Taufik Kurrahman</v>
          </cell>
          <cell r="D598" t="e">
            <v>#N/A</v>
          </cell>
        </row>
        <row r="599">
          <cell r="B599" t="str">
            <v>F1B007083</v>
          </cell>
          <cell r="C599" t="str">
            <v>Twenty Dwi Yuli</v>
          </cell>
          <cell r="D599" t="e">
            <v>#N/A</v>
          </cell>
        </row>
        <row r="600">
          <cell r="B600" t="str">
            <v>F1B007084</v>
          </cell>
          <cell r="C600" t="str">
            <v>Zumri</v>
          </cell>
          <cell r="D600" t="e">
            <v>#N/A</v>
          </cell>
        </row>
        <row r="601">
          <cell r="B601" t="str">
            <v>F1B008001</v>
          </cell>
          <cell r="C601" t="str">
            <v>Nurul Hidayah</v>
          </cell>
          <cell r="D601" t="e">
            <v>#N/A</v>
          </cell>
        </row>
        <row r="602">
          <cell r="B602" t="str">
            <v>F1B008002</v>
          </cell>
          <cell r="C602" t="str">
            <v>Gede Gunarta</v>
          </cell>
          <cell r="D602" t="e">
            <v>#N/A</v>
          </cell>
        </row>
        <row r="603">
          <cell r="B603" t="str">
            <v>F1B008003</v>
          </cell>
          <cell r="C603" t="str">
            <v>Vivi Dwi Aprillia</v>
          </cell>
          <cell r="D603" t="e">
            <v>#N/A</v>
          </cell>
        </row>
        <row r="604">
          <cell r="B604" t="str">
            <v>F1B008004</v>
          </cell>
          <cell r="C604" t="str">
            <v>Ahmad Zafrullah M</v>
          </cell>
          <cell r="D604" t="e">
            <v>#N/A</v>
          </cell>
        </row>
        <row r="605">
          <cell r="B605" t="str">
            <v>F1B008005</v>
          </cell>
          <cell r="C605" t="str">
            <v>Bayu Wibisana</v>
          </cell>
          <cell r="D605" t="e">
            <v>#N/A</v>
          </cell>
        </row>
        <row r="606">
          <cell r="B606" t="str">
            <v>F1B008006</v>
          </cell>
          <cell r="C606" t="str">
            <v>Asgar</v>
          </cell>
          <cell r="D606" t="e">
            <v>#N/A</v>
          </cell>
        </row>
        <row r="607">
          <cell r="B607" t="str">
            <v>F1B008007</v>
          </cell>
          <cell r="C607" t="str">
            <v>Yanita Avlia</v>
          </cell>
          <cell r="D607" t="e">
            <v>#N/A</v>
          </cell>
        </row>
        <row r="608">
          <cell r="B608" t="str">
            <v>F1B008008</v>
          </cell>
          <cell r="C608" t="str">
            <v>Susi Susanti</v>
          </cell>
          <cell r="D608" t="e">
            <v>#N/A</v>
          </cell>
        </row>
        <row r="609">
          <cell r="B609" t="str">
            <v>F1B008009</v>
          </cell>
          <cell r="C609" t="str">
            <v>Wahyudi Septiawan</v>
          </cell>
          <cell r="D609" t="e">
            <v>#N/A</v>
          </cell>
        </row>
        <row r="610">
          <cell r="B610" t="str">
            <v>F1B008010</v>
          </cell>
          <cell r="C610" t="str">
            <v>Yusuf Pratama</v>
          </cell>
          <cell r="D610" t="e">
            <v>#N/A</v>
          </cell>
        </row>
        <row r="611">
          <cell r="B611" t="str">
            <v>F1B008011</v>
          </cell>
          <cell r="C611" t="str">
            <v>Ramaditia Ds</v>
          </cell>
          <cell r="D611" t="e">
            <v>#N/A</v>
          </cell>
        </row>
        <row r="612">
          <cell r="B612" t="str">
            <v>F1B008012</v>
          </cell>
          <cell r="C612" t="str">
            <v>Lita Nirmala Sari</v>
          </cell>
          <cell r="D612" t="e">
            <v>#N/A</v>
          </cell>
        </row>
        <row r="613">
          <cell r="B613" t="str">
            <v>F1B008013</v>
          </cell>
          <cell r="C613" t="str">
            <v>Wahyu Efrayana</v>
          </cell>
          <cell r="D613" t="e">
            <v>#N/A</v>
          </cell>
        </row>
        <row r="614">
          <cell r="B614" t="str">
            <v>F1B008014</v>
          </cell>
          <cell r="C614" t="str">
            <v>Sari Ismi Wardani</v>
          </cell>
          <cell r="D614" t="e">
            <v>#N/A</v>
          </cell>
        </row>
        <row r="615">
          <cell r="B615" t="str">
            <v>F1B008015</v>
          </cell>
          <cell r="C615" t="str">
            <v>Anggara Wardi Hamzah</v>
          </cell>
          <cell r="D615" t="e">
            <v>#N/A</v>
          </cell>
        </row>
        <row r="616">
          <cell r="B616" t="str">
            <v>F1B008016</v>
          </cell>
          <cell r="C616" t="str">
            <v>Syachrir Eka Putra</v>
          </cell>
          <cell r="D616" t="e">
            <v>#N/A</v>
          </cell>
        </row>
        <row r="617">
          <cell r="B617" t="str">
            <v>F1B008017</v>
          </cell>
          <cell r="C617" t="str">
            <v>Suhariman</v>
          </cell>
          <cell r="D617" t="e">
            <v>#N/A</v>
          </cell>
        </row>
        <row r="618">
          <cell r="B618" t="str">
            <v>F1B008018</v>
          </cell>
          <cell r="C618" t="str">
            <v>Rachmi Hidayati</v>
          </cell>
          <cell r="D618" t="e">
            <v>#N/A</v>
          </cell>
        </row>
        <row r="619">
          <cell r="B619" t="str">
            <v>F1B008019</v>
          </cell>
          <cell r="C619" t="str">
            <v>Lalu Amrullah</v>
          </cell>
          <cell r="D619" t="e">
            <v>#N/A</v>
          </cell>
        </row>
        <row r="620">
          <cell r="B620" t="str">
            <v>F1B008020</v>
          </cell>
          <cell r="C620" t="str">
            <v>I Dewa Made Dwi P U</v>
          </cell>
          <cell r="D620" t="e">
            <v>#N/A</v>
          </cell>
        </row>
        <row r="621">
          <cell r="B621" t="str">
            <v>F1B008027</v>
          </cell>
          <cell r="C621" t="str">
            <v>Putu Regi Pratama</v>
          </cell>
          <cell r="D621" t="e">
            <v>#N/A</v>
          </cell>
        </row>
        <row r="622">
          <cell r="B622" t="str">
            <v>F1B008022</v>
          </cell>
          <cell r="C622" t="str">
            <v>M. Rangga Akbar</v>
          </cell>
          <cell r="D622" t="e">
            <v>#N/A</v>
          </cell>
        </row>
        <row r="623">
          <cell r="B623" t="str">
            <v>F1B008023</v>
          </cell>
          <cell r="C623" t="str">
            <v>Rochmad Eko Suyudi</v>
          </cell>
          <cell r="D623" t="e">
            <v>#N/A</v>
          </cell>
        </row>
        <row r="624">
          <cell r="B624" t="str">
            <v>F1B008024</v>
          </cell>
          <cell r="C624" t="str">
            <v>Yul Alfan Rosadi</v>
          </cell>
          <cell r="D624" t="e">
            <v>#N/A</v>
          </cell>
        </row>
        <row r="625">
          <cell r="B625" t="str">
            <v>F1B008025</v>
          </cell>
          <cell r="C625" t="str">
            <v>Sukma Pramudya</v>
          </cell>
          <cell r="D625" t="e">
            <v>#N/A</v>
          </cell>
        </row>
        <row r="626">
          <cell r="B626" t="str">
            <v>F1B008026</v>
          </cell>
          <cell r="C626" t="str">
            <v>Ryan Natha Mandratama</v>
          </cell>
          <cell r="D626" t="e">
            <v>#N/A</v>
          </cell>
        </row>
        <row r="627">
          <cell r="B627" t="str">
            <v>F1B008021</v>
          </cell>
          <cell r="C627" t="str">
            <v>Amalia Utami</v>
          </cell>
          <cell r="D627" t="e">
            <v>#N/A</v>
          </cell>
        </row>
        <row r="628">
          <cell r="B628" t="str">
            <v>F1B008028</v>
          </cell>
          <cell r="C628" t="str">
            <v>Ahmad Humaidi</v>
          </cell>
          <cell r="D628" t="e">
            <v>#N/A</v>
          </cell>
        </row>
        <row r="629">
          <cell r="B629" t="str">
            <v>F1B008029</v>
          </cell>
          <cell r="C629" t="str">
            <v>Apriadi</v>
          </cell>
          <cell r="D629" t="e">
            <v>#N/A</v>
          </cell>
        </row>
        <row r="630">
          <cell r="B630" t="str">
            <v>F1B008030</v>
          </cell>
          <cell r="C630" t="str">
            <v>Hadi Wibowo</v>
          </cell>
          <cell r="D630" t="e">
            <v>#N/A</v>
          </cell>
        </row>
        <row r="631">
          <cell r="B631" t="str">
            <v>F1B008031</v>
          </cell>
          <cell r="C631" t="str">
            <v>Imam Takharruby</v>
          </cell>
          <cell r="D631" t="e">
            <v>#N/A</v>
          </cell>
        </row>
        <row r="632">
          <cell r="B632" t="str">
            <v>F1B008032</v>
          </cell>
          <cell r="C632" t="str">
            <v>L. Moh. Khaerussalihin</v>
          </cell>
          <cell r="D632" t="e">
            <v>#N/A</v>
          </cell>
        </row>
        <row r="633">
          <cell r="B633" t="str">
            <v>F1B008033</v>
          </cell>
          <cell r="C633" t="str">
            <v>Md Dwi Putra Arsana</v>
          </cell>
          <cell r="D633" t="e">
            <v>#N/A</v>
          </cell>
        </row>
        <row r="634">
          <cell r="B634" t="str">
            <v>F1B008034</v>
          </cell>
          <cell r="C634" t="str">
            <v>Imam Jayadi Putra</v>
          </cell>
          <cell r="D634" t="e">
            <v>#N/A</v>
          </cell>
        </row>
        <row r="635">
          <cell r="B635" t="str">
            <v>F1B008035</v>
          </cell>
          <cell r="C635" t="str">
            <v>Muhamad Zuhri</v>
          </cell>
          <cell r="D635" t="e">
            <v>#N/A</v>
          </cell>
        </row>
        <row r="636">
          <cell r="B636" t="str">
            <v>F1B008036</v>
          </cell>
          <cell r="C636" t="str">
            <v>Yuesvian Disthira Na</v>
          </cell>
          <cell r="D636" t="e">
            <v>#N/A</v>
          </cell>
        </row>
        <row r="637">
          <cell r="B637" t="str">
            <v>F1B008037</v>
          </cell>
          <cell r="C637" t="str">
            <v>Firqah Saimur R.</v>
          </cell>
          <cell r="D637" t="e">
            <v>#N/A</v>
          </cell>
        </row>
        <row r="638">
          <cell r="B638" t="str">
            <v>F1B008038</v>
          </cell>
          <cell r="C638" t="str">
            <v>L. M. Edy Estrada</v>
          </cell>
          <cell r="D638" t="e">
            <v>#N/A</v>
          </cell>
        </row>
        <row r="639">
          <cell r="B639" t="str">
            <v>F1B008039</v>
          </cell>
          <cell r="C639" t="str">
            <v>Muhammad Jabaruddin</v>
          </cell>
          <cell r="D639" t="e">
            <v>#N/A</v>
          </cell>
        </row>
        <row r="640">
          <cell r="B640" t="str">
            <v>F1B008040</v>
          </cell>
          <cell r="C640" t="str">
            <v>Eka Meilia Suryanti</v>
          </cell>
          <cell r="D640" t="e">
            <v>#N/A</v>
          </cell>
        </row>
        <row r="641">
          <cell r="B641" t="str">
            <v>F1B008041</v>
          </cell>
          <cell r="C641" t="str">
            <v>Ga Vera Subiantari D</v>
          </cell>
          <cell r="D641" t="e">
            <v>#N/A</v>
          </cell>
        </row>
        <row r="642">
          <cell r="B642" t="str">
            <v>F1B008042</v>
          </cell>
          <cell r="C642" t="str">
            <v>Mayzar Annas</v>
          </cell>
          <cell r="D642" t="e">
            <v>#N/A</v>
          </cell>
        </row>
        <row r="643">
          <cell r="B643" t="str">
            <v>F1B008043</v>
          </cell>
          <cell r="C643" t="str">
            <v>Hartayadi Mandraguna</v>
          </cell>
          <cell r="D643" t="e">
            <v>#N/A</v>
          </cell>
        </row>
        <row r="644">
          <cell r="B644" t="str">
            <v>F1B008044</v>
          </cell>
          <cell r="C644" t="str">
            <v>Arief Taufikurrahman</v>
          </cell>
          <cell r="D644" t="e">
            <v>#N/A</v>
          </cell>
        </row>
        <row r="645">
          <cell r="B645" t="str">
            <v>F1B008045</v>
          </cell>
          <cell r="C645" t="str">
            <v>Humaidi</v>
          </cell>
          <cell r="D645" t="e">
            <v>#N/A</v>
          </cell>
        </row>
        <row r="646">
          <cell r="B646" t="str">
            <v>F1B008046</v>
          </cell>
          <cell r="C646" t="str">
            <v>Khaerul Hazi</v>
          </cell>
          <cell r="D646" t="e">
            <v>#N/A</v>
          </cell>
        </row>
        <row r="647">
          <cell r="B647" t="str">
            <v>F1B008047</v>
          </cell>
          <cell r="C647" t="str">
            <v>Andra Priatma</v>
          </cell>
          <cell r="D647" t="e">
            <v>#N/A</v>
          </cell>
        </row>
        <row r="648">
          <cell r="B648" t="str">
            <v>F1B008048</v>
          </cell>
          <cell r="C648" t="str">
            <v>Lalu Muhamad Hasri B</v>
          </cell>
          <cell r="D648" t="e">
            <v>#N/A</v>
          </cell>
        </row>
        <row r="649">
          <cell r="B649" t="str">
            <v>F1B008049</v>
          </cell>
          <cell r="C649" t="str">
            <v>Zulfadli</v>
          </cell>
          <cell r="D649" t="e">
            <v>#N/A</v>
          </cell>
        </row>
        <row r="650">
          <cell r="B650" t="str">
            <v>F1B008050</v>
          </cell>
          <cell r="C650" t="str">
            <v>Addin Gama Bertaqwa</v>
          </cell>
          <cell r="D650" t="e">
            <v>#N/A</v>
          </cell>
        </row>
        <row r="651">
          <cell r="B651" t="str">
            <v>F1B008051</v>
          </cell>
          <cell r="C651" t="str">
            <v>Sari Fitri Amalia</v>
          </cell>
          <cell r="D651" t="e">
            <v>#N/A</v>
          </cell>
        </row>
        <row r="652">
          <cell r="B652" t="str">
            <v>F1B008052</v>
          </cell>
          <cell r="C652" t="str">
            <v>Adi Abdul Hanan</v>
          </cell>
          <cell r="D652" t="e">
            <v>#N/A</v>
          </cell>
        </row>
        <row r="653">
          <cell r="B653" t="str">
            <v>F1B008053</v>
          </cell>
          <cell r="C653" t="str">
            <v>Adriansyah Eko S.</v>
          </cell>
          <cell r="D653" t="e">
            <v>#N/A</v>
          </cell>
        </row>
        <row r="654">
          <cell r="B654" t="str">
            <v>F1B008054</v>
          </cell>
          <cell r="C654" t="str">
            <v>Indra Jaya</v>
          </cell>
          <cell r="D654" t="e">
            <v>#N/A</v>
          </cell>
        </row>
        <row r="655">
          <cell r="B655" t="str">
            <v>F1B008055</v>
          </cell>
          <cell r="C655" t="str">
            <v>Hamdiana</v>
          </cell>
          <cell r="D655" t="e">
            <v>#N/A</v>
          </cell>
        </row>
        <row r="656">
          <cell r="B656" t="str">
            <v>F1B008056</v>
          </cell>
          <cell r="C656" t="str">
            <v>Arga Fausta Saputra</v>
          </cell>
          <cell r="D656" t="e">
            <v>#N/A</v>
          </cell>
        </row>
        <row r="657">
          <cell r="B657" t="str">
            <v>F1B008057</v>
          </cell>
          <cell r="C657" t="str">
            <v>Furqanurrahman</v>
          </cell>
          <cell r="D657" t="e">
            <v>#N/A</v>
          </cell>
        </row>
        <row r="658">
          <cell r="B658" t="str">
            <v>F1B008058</v>
          </cell>
          <cell r="C658" t="str">
            <v>Sabdi Sapriadi</v>
          </cell>
          <cell r="D658" t="e">
            <v>#N/A</v>
          </cell>
        </row>
        <row r="659">
          <cell r="B659" t="str">
            <v>F1B008059</v>
          </cell>
          <cell r="C659" t="str">
            <v>Muhammad Defrian Pratama</v>
          </cell>
          <cell r="D659" t="e">
            <v>#N/A</v>
          </cell>
        </row>
        <row r="660">
          <cell r="B660" t="str">
            <v>F1B008060</v>
          </cell>
          <cell r="C660" t="str">
            <v>Nazarul Bastomi</v>
          </cell>
          <cell r="D660" t="e">
            <v>#N/A</v>
          </cell>
        </row>
        <row r="661">
          <cell r="B661" t="str">
            <v>F1B008061</v>
          </cell>
          <cell r="C661" t="str">
            <v>Taufik Insani</v>
          </cell>
          <cell r="D661" t="e">
            <v>#N/A</v>
          </cell>
        </row>
        <row r="662">
          <cell r="B662" t="str">
            <v>F1B008062</v>
          </cell>
          <cell r="C662" t="str">
            <v>Ryadus Shalihin</v>
          </cell>
          <cell r="D662" t="e">
            <v>#N/A</v>
          </cell>
        </row>
        <row r="663">
          <cell r="B663" t="str">
            <v>F1B008063</v>
          </cell>
          <cell r="C663" t="str">
            <v>Ahmad Rosidin Talib</v>
          </cell>
          <cell r="D663" t="e">
            <v>#N/A</v>
          </cell>
        </row>
        <row r="664">
          <cell r="B664" t="str">
            <v>F1B008064</v>
          </cell>
          <cell r="C664" t="str">
            <v>Suban</v>
          </cell>
          <cell r="D664" t="e">
            <v>#N/A</v>
          </cell>
        </row>
        <row r="665">
          <cell r="B665" t="str">
            <v>F1B008065</v>
          </cell>
          <cell r="C665" t="str">
            <v>Muh. Eko Surtianto</v>
          </cell>
          <cell r="D665" t="e">
            <v>#N/A</v>
          </cell>
        </row>
        <row r="666">
          <cell r="B666" t="str">
            <v>F1B008066</v>
          </cell>
          <cell r="C666" t="str">
            <v>Heri Irawan</v>
          </cell>
          <cell r="D666" t="e">
            <v>#N/A</v>
          </cell>
        </row>
        <row r="667">
          <cell r="B667" t="str">
            <v>F1B008067</v>
          </cell>
          <cell r="C667" t="str">
            <v>Fahroni Ardiansyah</v>
          </cell>
          <cell r="D667" t="e">
            <v>#N/A</v>
          </cell>
        </row>
        <row r="668">
          <cell r="B668" t="str">
            <v>F1B008068</v>
          </cell>
          <cell r="C668" t="str">
            <v>Hikmah Aulyanti</v>
          </cell>
          <cell r="D668" t="e">
            <v>#N/A</v>
          </cell>
        </row>
        <row r="669">
          <cell r="B669" t="str">
            <v>F1B008069</v>
          </cell>
          <cell r="C669" t="str">
            <v>Asraruddin</v>
          </cell>
          <cell r="D669" t="e">
            <v>#N/A</v>
          </cell>
        </row>
        <row r="670">
          <cell r="B670" t="str">
            <v>F1B008070</v>
          </cell>
          <cell r="C670" t="str">
            <v>Rana Yuristia A</v>
          </cell>
          <cell r="D670" t="e">
            <v>#N/A</v>
          </cell>
        </row>
        <row r="671">
          <cell r="B671" t="str">
            <v>F1B008071</v>
          </cell>
          <cell r="C671" t="str">
            <v>Titin Utari</v>
          </cell>
          <cell r="D671" t="e">
            <v>#N/A</v>
          </cell>
        </row>
        <row r="672">
          <cell r="B672" t="str">
            <v>F1B008072</v>
          </cell>
          <cell r="C672" t="str">
            <v>Ade Agus Rifkianta</v>
          </cell>
          <cell r="D672" t="e">
            <v>#N/A</v>
          </cell>
        </row>
        <row r="673">
          <cell r="B673" t="str">
            <v>F1B008073</v>
          </cell>
          <cell r="C673" t="str">
            <v>Khurniawan Eko S</v>
          </cell>
          <cell r="D673" t="e">
            <v>#N/A</v>
          </cell>
        </row>
        <row r="674">
          <cell r="B674" t="str">
            <v>F1B008074</v>
          </cell>
          <cell r="C674" t="str">
            <v>Muhammad Yusuf</v>
          </cell>
          <cell r="D674" t="e">
            <v>#N/A</v>
          </cell>
        </row>
        <row r="675">
          <cell r="B675" t="str">
            <v>F1B008075</v>
          </cell>
          <cell r="C675" t="str">
            <v>Ki Agus Riza Rachmadi</v>
          </cell>
          <cell r="D675" t="e">
            <v>#N/A</v>
          </cell>
        </row>
        <row r="676">
          <cell r="B676" t="str">
            <v>F1B008076</v>
          </cell>
          <cell r="C676" t="str">
            <v>Gunawan Putra</v>
          </cell>
          <cell r="D676" t="e">
            <v>#N/A</v>
          </cell>
        </row>
        <row r="677">
          <cell r="B677" t="str">
            <v>F1B008077</v>
          </cell>
          <cell r="C677" t="str">
            <v>Dewa Made Artana</v>
          </cell>
          <cell r="D677" t="e">
            <v>#N/A</v>
          </cell>
        </row>
        <row r="678">
          <cell r="B678" t="str">
            <v>F1B008078</v>
          </cell>
          <cell r="C678" t="str">
            <v>Lalu Gede Irawan Sen</v>
          </cell>
          <cell r="D678" t="e">
            <v>#N/A</v>
          </cell>
        </row>
        <row r="679">
          <cell r="B679" t="str">
            <v>F1B008079</v>
          </cell>
          <cell r="C679" t="str">
            <v>Pratama Rinad W</v>
          </cell>
          <cell r="D679" t="e">
            <v>#N/A</v>
          </cell>
        </row>
        <row r="680">
          <cell r="B680" t="str">
            <v>F1B008080</v>
          </cell>
          <cell r="C680" t="str">
            <v>Sahdan Ashari</v>
          </cell>
          <cell r="D680" t="e">
            <v>#N/A</v>
          </cell>
        </row>
        <row r="681">
          <cell r="B681" t="str">
            <v>F1B008081</v>
          </cell>
          <cell r="C681" t="str">
            <v>Paris Ali Topan</v>
          </cell>
          <cell r="D681" t="e">
            <v>#N/A</v>
          </cell>
        </row>
        <row r="682">
          <cell r="B682" t="str">
            <v>F1B008082</v>
          </cell>
          <cell r="C682" t="str">
            <v>Rosi Iswandi</v>
          </cell>
          <cell r="D682" t="e">
            <v>#N/A</v>
          </cell>
        </row>
        <row r="683">
          <cell r="B683" t="str">
            <v>F1B008083</v>
          </cell>
          <cell r="C683" t="str">
            <v>Wahyu Arif Pridana</v>
          </cell>
          <cell r="D683" t="e">
            <v>#N/A</v>
          </cell>
        </row>
        <row r="684">
          <cell r="B684" t="str">
            <v>F1B008084</v>
          </cell>
          <cell r="C684" t="str">
            <v>Ziadatia Azmi</v>
          </cell>
          <cell r="D684" t="e">
            <v>#N/A</v>
          </cell>
        </row>
        <row r="685">
          <cell r="B685" t="str">
            <v>F1B008085</v>
          </cell>
          <cell r="C685" t="str">
            <v>I Dewa Made Dwi Arsa</v>
          </cell>
          <cell r="D685" t="e">
            <v>#N/A</v>
          </cell>
        </row>
        <row r="686">
          <cell r="B686" t="str">
            <v>F1B008086</v>
          </cell>
          <cell r="C686" t="str">
            <v>Adi Imam Supriadi</v>
          </cell>
          <cell r="D686" t="e">
            <v>#N/A</v>
          </cell>
        </row>
        <row r="687">
          <cell r="B687" t="str">
            <v>F1B008087</v>
          </cell>
          <cell r="C687" t="str">
            <v>Andrian Azhari</v>
          </cell>
          <cell r="D687" t="e">
            <v>#N/A</v>
          </cell>
        </row>
        <row r="688">
          <cell r="B688" t="str">
            <v>F1B008088</v>
          </cell>
          <cell r="C688" t="str">
            <v>Muhammad Harun</v>
          </cell>
          <cell r="D688" t="e">
            <v>#N/A</v>
          </cell>
        </row>
        <row r="689">
          <cell r="B689" t="str">
            <v>F1B009001</v>
          </cell>
          <cell r="C689" t="str">
            <v>M. Izzudin Fikrie</v>
          </cell>
          <cell r="D689" t="e">
            <v>#N/A</v>
          </cell>
        </row>
        <row r="690">
          <cell r="B690" t="str">
            <v>F1B009002</v>
          </cell>
          <cell r="C690" t="str">
            <v>Lenny Apriliyana</v>
          </cell>
          <cell r="D690" t="e">
            <v>#N/A</v>
          </cell>
        </row>
        <row r="691">
          <cell r="B691" t="str">
            <v>F1B009003</v>
          </cell>
          <cell r="C691" t="str">
            <v>Budi Pratama Putra</v>
          </cell>
          <cell r="D691" t="e">
            <v>#N/A</v>
          </cell>
        </row>
        <row r="692">
          <cell r="B692" t="str">
            <v>F1B009004</v>
          </cell>
          <cell r="C692" t="str">
            <v>Hesti Pramurti</v>
          </cell>
          <cell r="D692" t="e">
            <v>#N/A</v>
          </cell>
        </row>
        <row r="693">
          <cell r="B693" t="str">
            <v>F1B009005</v>
          </cell>
          <cell r="C693" t="str">
            <v>Lalu Rio Anggita Prastya</v>
          </cell>
          <cell r="D693" t="e">
            <v>#N/A</v>
          </cell>
        </row>
        <row r="694">
          <cell r="B694" t="str">
            <v>F1B009006</v>
          </cell>
          <cell r="C694" t="str">
            <v>Siryantini Nurul Adnin</v>
          </cell>
          <cell r="D694" t="e">
            <v>#N/A</v>
          </cell>
        </row>
        <row r="695">
          <cell r="B695" t="str">
            <v>F1B009007</v>
          </cell>
          <cell r="C695" t="str">
            <v>Tina Dwi Jayanti</v>
          </cell>
          <cell r="D695" t="e">
            <v>#N/A</v>
          </cell>
        </row>
        <row r="696">
          <cell r="B696" t="str">
            <v>F1B009008</v>
          </cell>
          <cell r="C696" t="str">
            <v>Agus Salim</v>
          </cell>
          <cell r="D696" t="e">
            <v>#N/A</v>
          </cell>
        </row>
        <row r="697">
          <cell r="B697" t="str">
            <v>F1B009009</v>
          </cell>
          <cell r="C697" t="str">
            <v>Wildan Faisal Harhara</v>
          </cell>
          <cell r="D697" t="e">
            <v>#N/A</v>
          </cell>
        </row>
        <row r="698">
          <cell r="B698" t="str">
            <v>F1B009010</v>
          </cell>
          <cell r="C698" t="str">
            <v>Farida Nur Trisa Agustin</v>
          </cell>
          <cell r="D698" t="e">
            <v>#N/A</v>
          </cell>
        </row>
        <row r="699">
          <cell r="B699" t="str">
            <v>F1B009011</v>
          </cell>
          <cell r="C699" t="str">
            <v>M. Rahman Irawan Hadiningrat</v>
          </cell>
          <cell r="D699" t="e">
            <v>#N/A</v>
          </cell>
        </row>
        <row r="700">
          <cell r="B700" t="str">
            <v>F1B009012</v>
          </cell>
          <cell r="C700" t="str">
            <v>Ni Putu Yuniantari</v>
          </cell>
          <cell r="D700" t="e">
            <v>#N/A</v>
          </cell>
        </row>
        <row r="701">
          <cell r="B701" t="str">
            <v>F1B009013</v>
          </cell>
          <cell r="C701" t="str">
            <v>M. Syarul Ramadhan</v>
          </cell>
          <cell r="D701" t="e">
            <v>#N/A</v>
          </cell>
        </row>
        <row r="702">
          <cell r="B702" t="str">
            <v>F1B009014</v>
          </cell>
          <cell r="C702" t="str">
            <v>Syawaluddin Kamali</v>
          </cell>
          <cell r="D702" t="e">
            <v>#N/A</v>
          </cell>
        </row>
        <row r="703">
          <cell r="B703" t="str">
            <v>F1B009015</v>
          </cell>
          <cell r="C703" t="str">
            <v>Mahzan Yadi</v>
          </cell>
          <cell r="D703" t="e">
            <v>#N/A</v>
          </cell>
        </row>
        <row r="704">
          <cell r="B704" t="str">
            <v>F1B009016</v>
          </cell>
          <cell r="C704" t="str">
            <v>Al Gumara</v>
          </cell>
          <cell r="D704" t="e">
            <v>#N/A</v>
          </cell>
        </row>
        <row r="705">
          <cell r="B705" t="str">
            <v>F1B009017</v>
          </cell>
          <cell r="C705" t="str">
            <v>Septa Prasetyo Yudono</v>
          </cell>
          <cell r="D705" t="e">
            <v>#N/A</v>
          </cell>
        </row>
        <row r="706">
          <cell r="B706" t="str">
            <v>F1B009018</v>
          </cell>
          <cell r="C706" t="str">
            <v>Rina Prihaty Octaviana</v>
          </cell>
          <cell r="D706" t="e">
            <v>#N/A</v>
          </cell>
        </row>
        <row r="707">
          <cell r="B707" t="str">
            <v>F1B009019</v>
          </cell>
          <cell r="C707" t="str">
            <v>I. A. Mas Candra Dewi</v>
          </cell>
          <cell r="D707" t="e">
            <v>#N/A</v>
          </cell>
        </row>
        <row r="708">
          <cell r="B708" t="str">
            <v>F1B009020</v>
          </cell>
          <cell r="C708" t="str">
            <v>Doddy Banyu Urip</v>
          </cell>
          <cell r="D708" t="e">
            <v>#N/A</v>
          </cell>
        </row>
        <row r="709">
          <cell r="B709" t="str">
            <v>F1B009021</v>
          </cell>
          <cell r="C709" t="str">
            <v>Nugroho Sujatmiko</v>
          </cell>
          <cell r="D709" t="e">
            <v>#N/A</v>
          </cell>
        </row>
        <row r="710">
          <cell r="B710" t="str">
            <v>F1B009022</v>
          </cell>
          <cell r="C710" t="str">
            <v>Hermawan</v>
          </cell>
          <cell r="D710" t="e">
            <v>#N/A</v>
          </cell>
        </row>
        <row r="711">
          <cell r="B711" t="str">
            <v>F1B009023</v>
          </cell>
          <cell r="C711" t="str">
            <v>Danang Januar Dani</v>
          </cell>
          <cell r="D711" t="e">
            <v>#N/A</v>
          </cell>
        </row>
        <row r="712">
          <cell r="B712" t="str">
            <v>F1B009024</v>
          </cell>
          <cell r="C712" t="str">
            <v>Yudi Hapizi</v>
          </cell>
          <cell r="D712" t="e">
            <v>#N/A</v>
          </cell>
        </row>
        <row r="713">
          <cell r="B713" t="str">
            <v>F1B009025</v>
          </cell>
          <cell r="C713" t="str">
            <v>Mizan Saarani</v>
          </cell>
          <cell r="D713" t="e">
            <v>#N/A</v>
          </cell>
        </row>
        <row r="714">
          <cell r="B714" t="str">
            <v>F1B009026</v>
          </cell>
          <cell r="C714" t="str">
            <v>Alfian Nurhadi</v>
          </cell>
          <cell r="D714" t="e">
            <v>#N/A</v>
          </cell>
        </row>
        <row r="715">
          <cell r="B715" t="str">
            <v>F1B009027</v>
          </cell>
          <cell r="C715" t="str">
            <v>Indra Sasmita</v>
          </cell>
          <cell r="D715" t="e">
            <v>#N/A</v>
          </cell>
        </row>
        <row r="716">
          <cell r="B716" t="str">
            <v>F1B009028</v>
          </cell>
          <cell r="C716" t="str">
            <v>I Gede Ariya Wibawa</v>
          </cell>
          <cell r="D716" t="e">
            <v>#N/A</v>
          </cell>
        </row>
        <row r="717">
          <cell r="B717" t="str">
            <v>F1B009029</v>
          </cell>
          <cell r="C717" t="str">
            <v>Ihsan</v>
          </cell>
          <cell r="D717" t="e">
            <v>#N/A</v>
          </cell>
        </row>
        <row r="718">
          <cell r="B718" t="str">
            <v>F1B009030</v>
          </cell>
          <cell r="C718" t="str">
            <v>Najmul Ahyar</v>
          </cell>
          <cell r="D718" t="e">
            <v>#N/A</v>
          </cell>
        </row>
        <row r="719">
          <cell r="B719" t="str">
            <v>F1B009031</v>
          </cell>
          <cell r="C719" t="str">
            <v>Rizki Ardiansyah</v>
          </cell>
          <cell r="D719" t="e">
            <v>#N/A</v>
          </cell>
        </row>
        <row r="720">
          <cell r="B720" t="str">
            <v>F1B009032</v>
          </cell>
          <cell r="C720" t="str">
            <v>Baiq Sekar Kedaton</v>
          </cell>
          <cell r="D720" t="e">
            <v>#N/A</v>
          </cell>
        </row>
        <row r="721">
          <cell r="B721" t="str">
            <v>F1B009033</v>
          </cell>
          <cell r="C721" t="str">
            <v>M. Ikhrom Catur Wijatmiko</v>
          </cell>
          <cell r="D721" t="e">
            <v>#N/A</v>
          </cell>
        </row>
        <row r="722">
          <cell r="B722" t="str">
            <v>F1B009034</v>
          </cell>
          <cell r="C722" t="str">
            <v>Putra Agung Pratama</v>
          </cell>
          <cell r="D722" t="e">
            <v>#N/A</v>
          </cell>
        </row>
        <row r="723">
          <cell r="B723" t="str">
            <v>F1B009035</v>
          </cell>
          <cell r="C723" t="str">
            <v>Saddam Husein</v>
          </cell>
          <cell r="D723" t="e">
            <v>#N/A</v>
          </cell>
        </row>
        <row r="724">
          <cell r="B724" t="str">
            <v>F1B009036</v>
          </cell>
          <cell r="C724" t="str">
            <v>Fathur Rahman</v>
          </cell>
          <cell r="D724" t="e">
            <v>#N/A</v>
          </cell>
        </row>
        <row r="725">
          <cell r="B725" t="str">
            <v>F1B009037</v>
          </cell>
          <cell r="C725" t="str">
            <v>Siti Nurmutmainnah</v>
          </cell>
          <cell r="D725" t="e">
            <v>#N/A</v>
          </cell>
        </row>
        <row r="726">
          <cell r="B726" t="str">
            <v>F1B009038</v>
          </cell>
          <cell r="C726" t="str">
            <v>A.A. Istri Oka Widya Lestari</v>
          </cell>
          <cell r="D726" t="e">
            <v>#N/A</v>
          </cell>
        </row>
        <row r="727">
          <cell r="B727" t="str">
            <v>F1B009039</v>
          </cell>
          <cell r="C727" t="str">
            <v>Helmi Baskara</v>
          </cell>
          <cell r="D727" t="e">
            <v>#N/A</v>
          </cell>
        </row>
        <row r="728">
          <cell r="B728" t="str">
            <v>F1B009040</v>
          </cell>
          <cell r="C728" t="str">
            <v>Muhammad Haris</v>
          </cell>
          <cell r="D728" t="e">
            <v>#N/A</v>
          </cell>
        </row>
        <row r="729">
          <cell r="B729" t="str">
            <v>F1B009041</v>
          </cell>
          <cell r="C729" t="str">
            <v>Lalu Hardiawan</v>
          </cell>
          <cell r="D729" t="e">
            <v>#N/A</v>
          </cell>
        </row>
        <row r="730">
          <cell r="B730" t="str">
            <v>F1B009042</v>
          </cell>
          <cell r="C730" t="str">
            <v>Yulia Prayanti</v>
          </cell>
          <cell r="D730" t="e">
            <v>#N/A</v>
          </cell>
        </row>
        <row r="731">
          <cell r="B731" t="str">
            <v>F1B009043</v>
          </cell>
          <cell r="C731" t="str">
            <v>M. Sopian Sahuri</v>
          </cell>
          <cell r="D731" t="e">
            <v>#N/A</v>
          </cell>
        </row>
        <row r="732">
          <cell r="B732" t="str">
            <v>F1B009044</v>
          </cell>
          <cell r="C732" t="str">
            <v>Muzakkir Husaen</v>
          </cell>
          <cell r="D732" t="e">
            <v>#N/A</v>
          </cell>
        </row>
        <row r="733">
          <cell r="B733" t="str">
            <v>F1B009045</v>
          </cell>
          <cell r="C733" t="str">
            <v>A.M. Bayhaqi Usman</v>
          </cell>
          <cell r="D733" t="e">
            <v>#N/A</v>
          </cell>
        </row>
        <row r="734">
          <cell r="B734" t="str">
            <v>F1B009046</v>
          </cell>
          <cell r="C734" t="str">
            <v>Moh. Zuhrol Fata</v>
          </cell>
          <cell r="D734" t="e">
            <v>#N/A</v>
          </cell>
        </row>
        <row r="735">
          <cell r="B735" t="str">
            <v>F1B009047</v>
          </cell>
          <cell r="C735" t="str">
            <v>I Komang Tri Yuliyanto S</v>
          </cell>
          <cell r="D735" t="e">
            <v>#N/A</v>
          </cell>
        </row>
        <row r="736">
          <cell r="B736" t="str">
            <v>F1B009048</v>
          </cell>
          <cell r="C736" t="str">
            <v>Abdurrahman</v>
          </cell>
          <cell r="D736" t="e">
            <v>#N/A</v>
          </cell>
        </row>
        <row r="737">
          <cell r="B737" t="str">
            <v>F1B009049</v>
          </cell>
          <cell r="C737" t="str">
            <v>Reni Puspita Sari</v>
          </cell>
          <cell r="D737" t="e">
            <v>#N/A</v>
          </cell>
        </row>
        <row r="738">
          <cell r="B738" t="str">
            <v>F1B009050</v>
          </cell>
          <cell r="C738" t="str">
            <v>Marsoni</v>
          </cell>
          <cell r="D738" t="e">
            <v>#N/A</v>
          </cell>
        </row>
        <row r="739">
          <cell r="B739" t="str">
            <v>F1B009051</v>
          </cell>
          <cell r="C739" t="str">
            <v>Fatahul Jihad</v>
          </cell>
          <cell r="D739" t="e">
            <v>#N/A</v>
          </cell>
        </row>
        <row r="740">
          <cell r="B740" t="str">
            <v>F1B009052</v>
          </cell>
          <cell r="C740" t="str">
            <v>Rio Hariyoso Mida Hermawan</v>
          </cell>
          <cell r="D740" t="e">
            <v>#N/A</v>
          </cell>
        </row>
        <row r="741">
          <cell r="B741" t="str">
            <v>F1B009053</v>
          </cell>
          <cell r="C741" t="str">
            <v>Nune  Hasan Ismail</v>
          </cell>
          <cell r="D741" t="e">
            <v>#N/A</v>
          </cell>
        </row>
        <row r="742">
          <cell r="B742" t="str">
            <v>F1B009054</v>
          </cell>
          <cell r="C742" t="str">
            <v>M. Rofik Aditia</v>
          </cell>
          <cell r="D742" t="e">
            <v>#N/A</v>
          </cell>
        </row>
        <row r="743">
          <cell r="B743" t="str">
            <v>F1B009055</v>
          </cell>
          <cell r="C743" t="str">
            <v>Riyan Wicaksono</v>
          </cell>
          <cell r="D743" t="e">
            <v>#N/A</v>
          </cell>
        </row>
        <row r="744">
          <cell r="B744" t="str">
            <v>F1B009056</v>
          </cell>
          <cell r="C744" t="str">
            <v>Munawir Halil</v>
          </cell>
          <cell r="D744" t="e">
            <v>#N/A</v>
          </cell>
        </row>
        <row r="745">
          <cell r="B745" t="str">
            <v>F1B009057</v>
          </cell>
          <cell r="C745" t="str">
            <v>Aziz Hari Priyono</v>
          </cell>
          <cell r="D745" t="e">
            <v>#N/A</v>
          </cell>
        </row>
        <row r="746">
          <cell r="B746" t="str">
            <v>F1B009058</v>
          </cell>
          <cell r="C746" t="str">
            <v>Rahmat Herly Febriansyah</v>
          </cell>
          <cell r="D746" t="e">
            <v>#N/A</v>
          </cell>
        </row>
        <row r="747">
          <cell r="B747" t="str">
            <v>F1B009059</v>
          </cell>
          <cell r="C747" t="str">
            <v>Muhammad Rizki Fauzi</v>
          </cell>
          <cell r="D747" t="e">
            <v>#N/A</v>
          </cell>
        </row>
        <row r="748">
          <cell r="B748" t="str">
            <v>F1B009060</v>
          </cell>
          <cell r="C748" t="str">
            <v>L. Arief Rahman Hakim</v>
          </cell>
          <cell r="D748" t="e">
            <v>#N/A</v>
          </cell>
        </row>
        <row r="749">
          <cell r="B749" t="str">
            <v>F1B009061</v>
          </cell>
          <cell r="C749" t="str">
            <v>Erick Brahmadi Mba Sh Pn</v>
          </cell>
          <cell r="D749" t="e">
            <v>#N/A</v>
          </cell>
        </row>
        <row r="750">
          <cell r="B750" t="str">
            <v>F1B009062</v>
          </cell>
          <cell r="C750" t="str">
            <v>L. Jerry Navaro</v>
          </cell>
          <cell r="D750" t="e">
            <v>#N/A</v>
          </cell>
        </row>
        <row r="751">
          <cell r="B751" t="str">
            <v>F1B009063</v>
          </cell>
          <cell r="C751" t="str">
            <v>Bisma Bagus Pamungkas</v>
          </cell>
          <cell r="D751" t="e">
            <v>#N/A</v>
          </cell>
        </row>
        <row r="752">
          <cell r="B752" t="str">
            <v>F1B009064</v>
          </cell>
          <cell r="C752" t="str">
            <v>Riski Rahman</v>
          </cell>
          <cell r="D752" t="e">
            <v>#N/A</v>
          </cell>
        </row>
        <row r="753">
          <cell r="B753" t="str">
            <v>F1B009065</v>
          </cell>
          <cell r="C753" t="str">
            <v>Imam Arief Putrajaya</v>
          </cell>
          <cell r="D753" t="e">
            <v>#N/A</v>
          </cell>
        </row>
        <row r="754">
          <cell r="B754" t="str">
            <v>F1B009066</v>
          </cell>
          <cell r="C754" t="str">
            <v>Syatir</v>
          </cell>
          <cell r="D754" t="e">
            <v>#N/A</v>
          </cell>
        </row>
        <row r="755">
          <cell r="B755" t="str">
            <v>F1B009067</v>
          </cell>
          <cell r="C755" t="str">
            <v>Baiq Nurjanah</v>
          </cell>
          <cell r="D755" t="e">
            <v>#N/A</v>
          </cell>
        </row>
        <row r="756">
          <cell r="B756" t="str">
            <v>F1B009068</v>
          </cell>
          <cell r="C756" t="str">
            <v>Pandu Adhi Nugraha</v>
          </cell>
          <cell r="D756" t="e">
            <v>#N/A</v>
          </cell>
        </row>
        <row r="757">
          <cell r="B757" t="str">
            <v>F1B009069</v>
          </cell>
          <cell r="C757" t="str">
            <v>Muhazin Uswandi</v>
          </cell>
          <cell r="D757" t="e">
            <v>#N/A</v>
          </cell>
        </row>
        <row r="758">
          <cell r="B758" t="str">
            <v>F1B009070</v>
          </cell>
          <cell r="C758" t="str">
            <v>Multazamar  Jan</v>
          </cell>
          <cell r="D758" t="e">
            <v>#N/A</v>
          </cell>
        </row>
        <row r="759">
          <cell r="B759" t="str">
            <v>F1B009071</v>
          </cell>
          <cell r="C759" t="str">
            <v>Subahan Wadi</v>
          </cell>
          <cell r="D759" t="e">
            <v>#N/A</v>
          </cell>
        </row>
        <row r="760">
          <cell r="B760" t="str">
            <v>F1B009072</v>
          </cell>
          <cell r="C760" t="str">
            <v>Eka Yuliana Andea Rosari</v>
          </cell>
          <cell r="D760" t="e">
            <v>#N/A</v>
          </cell>
        </row>
        <row r="761">
          <cell r="B761" t="str">
            <v>F1B009073</v>
          </cell>
          <cell r="C761" t="str">
            <v>Hendri Purnomo</v>
          </cell>
          <cell r="D761" t="e">
            <v>#N/A</v>
          </cell>
        </row>
        <row r="762">
          <cell r="B762" t="str">
            <v>F1B009074</v>
          </cell>
          <cell r="C762" t="str">
            <v>Munawir Gazali</v>
          </cell>
          <cell r="D762" t="e">
            <v>#N/A</v>
          </cell>
        </row>
        <row r="763">
          <cell r="B763" t="str">
            <v>F1B009075</v>
          </cell>
          <cell r="C763" t="str">
            <v>Fendy Pranatha</v>
          </cell>
          <cell r="D763" t="e">
            <v>#N/A</v>
          </cell>
        </row>
        <row r="764">
          <cell r="B764" t="str">
            <v>F1B009076</v>
          </cell>
          <cell r="C764" t="str">
            <v>Fadli</v>
          </cell>
          <cell r="D764" t="e">
            <v>#N/A</v>
          </cell>
        </row>
        <row r="765">
          <cell r="B765" t="str">
            <v>F1B009077</v>
          </cell>
          <cell r="C765" t="str">
            <v>Almasita Anjaswari</v>
          </cell>
          <cell r="D765" t="e">
            <v>#N/A</v>
          </cell>
        </row>
        <row r="766">
          <cell r="B766" t="str">
            <v>F1B009078</v>
          </cell>
          <cell r="C766" t="str">
            <v>I Nengah Sri Dana Merta</v>
          </cell>
          <cell r="D766" t="e">
            <v>#N/A</v>
          </cell>
        </row>
        <row r="767">
          <cell r="B767" t="str">
            <v>F1B009079</v>
          </cell>
          <cell r="C767" t="str">
            <v>Farlin Andriawan</v>
          </cell>
          <cell r="D767" t="e">
            <v>#N/A</v>
          </cell>
        </row>
        <row r="768">
          <cell r="B768" t="str">
            <v>F1B009080</v>
          </cell>
          <cell r="C768" t="str">
            <v>Hamzan Wadi</v>
          </cell>
          <cell r="D768" t="e">
            <v>#N/A</v>
          </cell>
        </row>
        <row r="769">
          <cell r="B769" t="str">
            <v>F1B009081</v>
          </cell>
          <cell r="C769" t="str">
            <v>Marico Putra</v>
          </cell>
          <cell r="D769" t="e">
            <v>#N/A</v>
          </cell>
        </row>
        <row r="770">
          <cell r="B770" t="str">
            <v>F1B009082</v>
          </cell>
          <cell r="C770" t="str">
            <v>Muhamad Sofian Sauri</v>
          </cell>
          <cell r="D770" t="e">
            <v>#N/A</v>
          </cell>
        </row>
        <row r="771">
          <cell r="B771" t="str">
            <v>F1B009083</v>
          </cell>
          <cell r="C771" t="str">
            <v>Muhammad Shaofi</v>
          </cell>
          <cell r="D771" t="e">
            <v>#N/A</v>
          </cell>
        </row>
        <row r="772">
          <cell r="B772" t="str">
            <v>F1B009084</v>
          </cell>
          <cell r="C772" t="str">
            <v>Fajar Rizkianto</v>
          </cell>
          <cell r="D772" t="e">
            <v>#N/A</v>
          </cell>
        </row>
        <row r="773">
          <cell r="B773" t="str">
            <v>F1B009085</v>
          </cell>
          <cell r="C773" t="str">
            <v>Ahmad Zaenuri</v>
          </cell>
          <cell r="D773" t="e">
            <v>#N/A</v>
          </cell>
        </row>
        <row r="774">
          <cell r="B774" t="str">
            <v>F1B009086</v>
          </cell>
          <cell r="C774" t="str">
            <v>Ratmiaji</v>
          </cell>
          <cell r="D774" t="e">
            <v>#N/A</v>
          </cell>
        </row>
        <row r="775">
          <cell r="B775" t="str">
            <v>F1B009087</v>
          </cell>
          <cell r="C775" t="str">
            <v>Muhamad Zul Akhir</v>
          </cell>
          <cell r="D775" t="e">
            <v>#N/A</v>
          </cell>
        </row>
        <row r="776">
          <cell r="B776" t="str">
            <v>F1B009088</v>
          </cell>
          <cell r="C776" t="str">
            <v>Hidayat Abwandi</v>
          </cell>
          <cell r="D776" t="e">
            <v>#N/A</v>
          </cell>
        </row>
        <row r="777">
          <cell r="B777" t="str">
            <v>F1B009090</v>
          </cell>
          <cell r="C777" t="str">
            <v>Ary Kurniadi Irawan</v>
          </cell>
          <cell r="D777" t="e">
            <v>#N/A</v>
          </cell>
        </row>
        <row r="778">
          <cell r="B778" t="str">
            <v>F1B010001</v>
          </cell>
          <cell r="C778" t="str">
            <v>Anggelina Ginting</v>
          </cell>
          <cell r="D778" t="e">
            <v>#N/A</v>
          </cell>
        </row>
        <row r="779">
          <cell r="B779" t="str">
            <v>F1B010002</v>
          </cell>
          <cell r="C779" t="str">
            <v>Arifatul Hidayati</v>
          </cell>
          <cell r="D779" t="e">
            <v>#N/A</v>
          </cell>
        </row>
        <row r="780">
          <cell r="B780" t="str">
            <v>F1B010003</v>
          </cell>
          <cell r="C780" t="str">
            <v>Adi Pralyanto A</v>
          </cell>
          <cell r="D780" t="e">
            <v>#N/A</v>
          </cell>
        </row>
        <row r="781">
          <cell r="B781" t="str">
            <v>F1B010004</v>
          </cell>
          <cell r="C781" t="str">
            <v>Sulpan</v>
          </cell>
          <cell r="D781" t="e">
            <v>#N/A</v>
          </cell>
        </row>
        <row r="782">
          <cell r="B782" t="str">
            <v>F1B010005</v>
          </cell>
          <cell r="C782" t="str">
            <v>Parisma Debakti</v>
          </cell>
          <cell r="D782" t="e">
            <v>#N/A</v>
          </cell>
        </row>
        <row r="783">
          <cell r="B783" t="str">
            <v>F1B010006</v>
          </cell>
          <cell r="C783" t="str">
            <v>Arswendi Prayuda</v>
          </cell>
          <cell r="D783" t="e">
            <v>#N/A</v>
          </cell>
        </row>
        <row r="784">
          <cell r="B784" t="str">
            <v>F1B010007</v>
          </cell>
          <cell r="C784" t="str">
            <v>Pitaria Rahim Riani</v>
          </cell>
          <cell r="D784" t="e">
            <v>#N/A</v>
          </cell>
        </row>
        <row r="785">
          <cell r="B785" t="str">
            <v>F1B010008</v>
          </cell>
          <cell r="C785" t="str">
            <v>Edi Wiranata</v>
          </cell>
          <cell r="D785" t="e">
            <v>#N/A</v>
          </cell>
        </row>
        <row r="786">
          <cell r="B786" t="str">
            <v>F1B010009</v>
          </cell>
          <cell r="C786" t="str">
            <v>I Wayan Sujatmika</v>
          </cell>
          <cell r="D786" t="e">
            <v>#N/A</v>
          </cell>
        </row>
        <row r="787">
          <cell r="B787" t="str">
            <v>F1B010010</v>
          </cell>
          <cell r="C787" t="str">
            <v>Wahyu Surya Permana</v>
          </cell>
          <cell r="D787" t="e">
            <v>#N/A</v>
          </cell>
        </row>
        <row r="788">
          <cell r="B788" t="str">
            <v>F1B010011</v>
          </cell>
          <cell r="C788" t="str">
            <v>Tatik Muliani</v>
          </cell>
          <cell r="D788" t="e">
            <v>#N/A</v>
          </cell>
        </row>
        <row r="789">
          <cell r="B789" t="str">
            <v>F1B010012</v>
          </cell>
          <cell r="C789" t="str">
            <v>Hairurrozikin</v>
          </cell>
          <cell r="D789" t="e">
            <v>#N/A</v>
          </cell>
        </row>
        <row r="790">
          <cell r="B790" t="str">
            <v>F1B010013</v>
          </cell>
          <cell r="C790" t="str">
            <v>Samsul Bahraen</v>
          </cell>
          <cell r="D790" t="e">
            <v>#N/A</v>
          </cell>
        </row>
        <row r="791">
          <cell r="B791" t="str">
            <v>F1B010014</v>
          </cell>
          <cell r="C791" t="str">
            <v>Ristica Tyas Surya</v>
          </cell>
          <cell r="D791" t="e">
            <v>#N/A</v>
          </cell>
        </row>
        <row r="792">
          <cell r="B792" t="str">
            <v>F1B010015</v>
          </cell>
          <cell r="C792" t="str">
            <v>Ratna Hidayati Sari</v>
          </cell>
          <cell r="D792" t="e">
            <v>#N/A</v>
          </cell>
        </row>
        <row r="793">
          <cell r="B793" t="str">
            <v>F1B010016</v>
          </cell>
          <cell r="C793" t="str">
            <v>Rizal Bahteran</v>
          </cell>
          <cell r="D793" t="e">
            <v>#N/A</v>
          </cell>
        </row>
        <row r="794">
          <cell r="B794" t="str">
            <v>F1B010017</v>
          </cell>
          <cell r="C794" t="str">
            <v>Makhtir</v>
          </cell>
          <cell r="D794" t="e">
            <v>#N/A</v>
          </cell>
        </row>
        <row r="795">
          <cell r="B795" t="str">
            <v>F1B010018</v>
          </cell>
          <cell r="C795" t="str">
            <v>Juan Justiti</v>
          </cell>
          <cell r="D795" t="e">
            <v>#N/A</v>
          </cell>
        </row>
        <row r="796">
          <cell r="B796" t="str">
            <v>F1B010019</v>
          </cell>
          <cell r="C796" t="str">
            <v>Aisyah</v>
          </cell>
          <cell r="D796" t="e">
            <v>#N/A</v>
          </cell>
        </row>
        <row r="797">
          <cell r="B797" t="str">
            <v>F1B010020</v>
          </cell>
          <cell r="C797" t="str">
            <v>Nur Afrianni Susanto</v>
          </cell>
          <cell r="D797" t="e">
            <v>#N/A</v>
          </cell>
        </row>
        <row r="798">
          <cell r="B798" t="str">
            <v>F1B010021</v>
          </cell>
          <cell r="C798" t="str">
            <v>Puji Hidayat Sari</v>
          </cell>
          <cell r="D798" t="e">
            <v>#N/A</v>
          </cell>
        </row>
        <row r="799">
          <cell r="B799" t="str">
            <v>F1B010022</v>
          </cell>
          <cell r="C799" t="str">
            <v>Adib Manggini</v>
          </cell>
          <cell r="D799" t="e">
            <v>#N/A</v>
          </cell>
        </row>
        <row r="800">
          <cell r="B800" t="str">
            <v>F1B010023</v>
          </cell>
          <cell r="C800" t="str">
            <v>Yuda Pratama Putra K</v>
          </cell>
          <cell r="D800" t="e">
            <v>#N/A</v>
          </cell>
        </row>
        <row r="801">
          <cell r="B801" t="str">
            <v>F1B010024</v>
          </cell>
          <cell r="C801" t="str">
            <v>Zaenul Ilham</v>
          </cell>
          <cell r="D801" t="e">
            <v>#N/A</v>
          </cell>
        </row>
        <row r="802">
          <cell r="B802" t="str">
            <v>F1B010025</v>
          </cell>
          <cell r="C802" t="str">
            <v>Denek Bini Tindih R</v>
          </cell>
          <cell r="D802" t="e">
            <v>#N/A</v>
          </cell>
        </row>
        <row r="803">
          <cell r="B803" t="str">
            <v>F1B010026</v>
          </cell>
          <cell r="C803" t="str">
            <v>Ahmad Yani</v>
          </cell>
          <cell r="D803" t="e">
            <v>#N/A</v>
          </cell>
        </row>
        <row r="804">
          <cell r="B804" t="str">
            <v>F1B010027</v>
          </cell>
          <cell r="C804" t="str">
            <v>Tri Yulianti</v>
          </cell>
          <cell r="D804" t="e">
            <v>#N/A</v>
          </cell>
        </row>
        <row r="805">
          <cell r="B805" t="str">
            <v>F1B010028</v>
          </cell>
          <cell r="C805" t="str">
            <v>Fani Lani Fajrin</v>
          </cell>
          <cell r="D805" t="e">
            <v>#N/A</v>
          </cell>
        </row>
        <row r="806">
          <cell r="B806" t="str">
            <v>F1B010029</v>
          </cell>
          <cell r="C806" t="str">
            <v>Atni Mardiana</v>
          </cell>
          <cell r="D806" t="e">
            <v>#N/A</v>
          </cell>
        </row>
        <row r="807">
          <cell r="B807" t="str">
            <v>F1B010030</v>
          </cell>
          <cell r="C807" t="str">
            <v>Teddy Setya Budi</v>
          </cell>
          <cell r="D807" t="e">
            <v>#N/A</v>
          </cell>
        </row>
        <row r="808">
          <cell r="B808" t="str">
            <v>F1B010031</v>
          </cell>
          <cell r="C808" t="str">
            <v>Taufikkurahman</v>
          </cell>
          <cell r="D808" t="e">
            <v>#N/A</v>
          </cell>
        </row>
        <row r="809">
          <cell r="B809" t="str">
            <v>F1B010032</v>
          </cell>
          <cell r="C809" t="str">
            <v>Mohamad Junaedi</v>
          </cell>
          <cell r="D809" t="e">
            <v>#N/A</v>
          </cell>
        </row>
        <row r="810">
          <cell r="B810" t="str">
            <v>F1B010033</v>
          </cell>
          <cell r="C810" t="str">
            <v>Dian Febriyanullah</v>
          </cell>
          <cell r="D810" t="e">
            <v>#N/A</v>
          </cell>
        </row>
        <row r="811">
          <cell r="B811" t="str">
            <v>F1B010034</v>
          </cell>
          <cell r="C811" t="str">
            <v>M. Nur Ihsan</v>
          </cell>
          <cell r="D811" t="e">
            <v>#N/A</v>
          </cell>
        </row>
        <row r="812">
          <cell r="B812" t="str">
            <v>F1B010035</v>
          </cell>
          <cell r="C812" t="str">
            <v>I Gede Yoga S.</v>
          </cell>
          <cell r="D812" t="e">
            <v>#N/A</v>
          </cell>
        </row>
        <row r="813">
          <cell r="B813" t="str">
            <v>F1B010036</v>
          </cell>
          <cell r="C813" t="str">
            <v>Ainul Hamdani</v>
          </cell>
          <cell r="D813" t="e">
            <v>#N/A</v>
          </cell>
        </row>
        <row r="814">
          <cell r="B814" t="str">
            <v>F1B010037</v>
          </cell>
          <cell r="C814" t="str">
            <v>Panji Family</v>
          </cell>
          <cell r="D814" t="e">
            <v>#N/A</v>
          </cell>
        </row>
        <row r="815">
          <cell r="B815" t="str">
            <v>F1B010038</v>
          </cell>
          <cell r="C815" t="str">
            <v>Aris Widyatmoko</v>
          </cell>
          <cell r="D815" t="e">
            <v>#N/A</v>
          </cell>
        </row>
        <row r="816">
          <cell r="B816" t="str">
            <v>F1B010039</v>
          </cell>
          <cell r="C816" t="str">
            <v>Zamzami Hidayat</v>
          </cell>
          <cell r="D816" t="e">
            <v>#N/A</v>
          </cell>
        </row>
        <row r="817">
          <cell r="B817" t="str">
            <v>F1B010040</v>
          </cell>
          <cell r="C817" t="str">
            <v>I Wayan Suwika A.</v>
          </cell>
          <cell r="D817" t="e">
            <v>#N/A</v>
          </cell>
        </row>
        <row r="818">
          <cell r="B818" t="str">
            <v>F1B010041</v>
          </cell>
          <cell r="C818" t="str">
            <v>Muhammad Fauzy</v>
          </cell>
          <cell r="D818" t="e">
            <v>#N/A</v>
          </cell>
        </row>
        <row r="819">
          <cell r="B819" t="str">
            <v>F1B010042</v>
          </cell>
          <cell r="C819" t="str">
            <v>Izdyad Fathin</v>
          </cell>
          <cell r="D819" t="e">
            <v>#N/A</v>
          </cell>
        </row>
        <row r="820">
          <cell r="B820" t="str">
            <v>F1B010043</v>
          </cell>
          <cell r="C820" t="str">
            <v>Gunawan Prastyo Waas</v>
          </cell>
          <cell r="D820" t="e">
            <v>#N/A</v>
          </cell>
        </row>
        <row r="821">
          <cell r="B821" t="str">
            <v>F1B010044</v>
          </cell>
          <cell r="C821" t="str">
            <v>Ahmad Romzul A</v>
          </cell>
          <cell r="D821" t="e">
            <v>#N/A</v>
          </cell>
        </row>
        <row r="822">
          <cell r="B822" t="str">
            <v>F1B010045</v>
          </cell>
          <cell r="C822" t="str">
            <v>Khaerurrozi Gafthi</v>
          </cell>
          <cell r="D822" t="e">
            <v>#N/A</v>
          </cell>
        </row>
        <row r="823">
          <cell r="B823" t="str">
            <v>F1B010046</v>
          </cell>
          <cell r="C823" t="str">
            <v>Ivan Kurnia Pratama</v>
          </cell>
          <cell r="D823" t="e">
            <v>#N/A</v>
          </cell>
        </row>
        <row r="824">
          <cell r="B824" t="str">
            <v>F1B010047</v>
          </cell>
          <cell r="C824" t="str">
            <v>Ahmad Husanain W.</v>
          </cell>
          <cell r="D824" t="e">
            <v>#N/A</v>
          </cell>
        </row>
        <row r="825">
          <cell r="B825" t="str">
            <v>F1B010048</v>
          </cell>
          <cell r="C825" t="str">
            <v>Erwin Setiawan</v>
          </cell>
          <cell r="D825" t="e">
            <v>#N/A</v>
          </cell>
        </row>
        <row r="826">
          <cell r="B826" t="str">
            <v>F1B010049</v>
          </cell>
          <cell r="C826" t="str">
            <v>Yudie Rahman H</v>
          </cell>
          <cell r="D826" t="e">
            <v>#N/A</v>
          </cell>
        </row>
        <row r="827">
          <cell r="B827" t="str">
            <v>F1B010050</v>
          </cell>
          <cell r="C827" t="str">
            <v>Satriawan Samokti</v>
          </cell>
          <cell r="D827" t="e">
            <v>#N/A</v>
          </cell>
        </row>
        <row r="828">
          <cell r="B828" t="str">
            <v>F1B010051</v>
          </cell>
          <cell r="C828" t="str">
            <v>Muhammad Tohar S.</v>
          </cell>
          <cell r="D828" t="e">
            <v>#N/A</v>
          </cell>
        </row>
        <row r="829">
          <cell r="B829" t="str">
            <v>F1B010052</v>
          </cell>
          <cell r="C829" t="str">
            <v>Hazinatul Asron</v>
          </cell>
          <cell r="D829" t="e">
            <v>#N/A</v>
          </cell>
        </row>
        <row r="830">
          <cell r="B830" t="str">
            <v>F1B010053</v>
          </cell>
          <cell r="C830" t="str">
            <v>Sintia Yosita</v>
          </cell>
          <cell r="D830" t="e">
            <v>#N/A</v>
          </cell>
        </row>
        <row r="831">
          <cell r="B831" t="str">
            <v>F1B010054</v>
          </cell>
          <cell r="C831" t="str">
            <v>Maulana Ishak Said</v>
          </cell>
          <cell r="D831" t="e">
            <v>#N/A</v>
          </cell>
        </row>
        <row r="832">
          <cell r="B832" t="str">
            <v>F1B010055</v>
          </cell>
          <cell r="C832" t="str">
            <v>M. Syahrullail A. P.</v>
          </cell>
          <cell r="D832" t="e">
            <v>#N/A</v>
          </cell>
        </row>
        <row r="833">
          <cell r="B833" t="str">
            <v>F1B010056</v>
          </cell>
          <cell r="C833" t="str">
            <v>Dody Alkaram</v>
          </cell>
          <cell r="D833" t="e">
            <v>#N/A</v>
          </cell>
        </row>
        <row r="834">
          <cell r="B834" t="str">
            <v>F1B010057</v>
          </cell>
          <cell r="C834" t="str">
            <v>Diyan Anggraeni</v>
          </cell>
          <cell r="D834" t="e">
            <v>#N/A</v>
          </cell>
        </row>
        <row r="835">
          <cell r="B835" t="str">
            <v>F1B010058</v>
          </cell>
          <cell r="C835" t="str">
            <v>Ahmad Rudi</v>
          </cell>
          <cell r="D835" t="e">
            <v>#N/A</v>
          </cell>
        </row>
        <row r="836">
          <cell r="B836" t="str">
            <v>F1B010059</v>
          </cell>
          <cell r="C836" t="str">
            <v>Hujjatul Islam</v>
          </cell>
          <cell r="D836" t="e">
            <v>#N/A</v>
          </cell>
        </row>
        <row r="837">
          <cell r="B837" t="str">
            <v>F1B010060</v>
          </cell>
          <cell r="C837" t="str">
            <v>Lalu Bintang A</v>
          </cell>
          <cell r="D837" t="e">
            <v>#N/A</v>
          </cell>
        </row>
        <row r="838">
          <cell r="B838" t="str">
            <v>F1B010061</v>
          </cell>
          <cell r="C838" t="str">
            <v>Dwiyanto Ahmad Fikri</v>
          </cell>
          <cell r="D838" t="e">
            <v>#N/A</v>
          </cell>
        </row>
        <row r="839">
          <cell r="B839" t="str">
            <v>F1B010062</v>
          </cell>
          <cell r="C839" t="str">
            <v>Nawi Naufan Nada</v>
          </cell>
          <cell r="D839" t="e">
            <v>#N/A</v>
          </cell>
        </row>
        <row r="840">
          <cell r="B840" t="str">
            <v>F1B010063</v>
          </cell>
          <cell r="C840" t="str">
            <v>Akfa Wahyudi</v>
          </cell>
          <cell r="D840" t="e">
            <v>#N/A</v>
          </cell>
        </row>
        <row r="841">
          <cell r="B841" t="str">
            <v>F1B010064</v>
          </cell>
          <cell r="C841" t="str">
            <v>Hasyrul Hidayat</v>
          </cell>
          <cell r="D841" t="e">
            <v>#N/A</v>
          </cell>
        </row>
        <row r="842">
          <cell r="B842" t="str">
            <v>F1B010065</v>
          </cell>
          <cell r="C842" t="str">
            <v>Lalu Randy Aditia Pr</v>
          </cell>
          <cell r="D842" t="e">
            <v>#N/A</v>
          </cell>
        </row>
        <row r="843">
          <cell r="B843" t="str">
            <v>F1B010066</v>
          </cell>
          <cell r="C843" t="str">
            <v>Yuliana Fatmi</v>
          </cell>
          <cell r="D843" t="e">
            <v>#N/A</v>
          </cell>
        </row>
        <row r="844">
          <cell r="B844" t="str">
            <v>F1B010067</v>
          </cell>
          <cell r="C844" t="str">
            <v>Padlullah</v>
          </cell>
          <cell r="D844" t="e">
            <v>#N/A</v>
          </cell>
        </row>
        <row r="845">
          <cell r="B845" t="str">
            <v>F1B010068</v>
          </cell>
          <cell r="C845" t="str">
            <v>Alwan Hasmadi</v>
          </cell>
          <cell r="D845" t="e">
            <v>#N/A</v>
          </cell>
        </row>
        <row r="846">
          <cell r="B846" t="str">
            <v>F1B010069</v>
          </cell>
          <cell r="C846" t="str">
            <v>Ahmad Zaini</v>
          </cell>
          <cell r="D846" t="e">
            <v>#N/A</v>
          </cell>
        </row>
        <row r="847">
          <cell r="B847" t="str">
            <v>F1B010070</v>
          </cell>
          <cell r="C847" t="str">
            <v>Andri Supandri</v>
          </cell>
          <cell r="D847" t="e">
            <v>#N/A</v>
          </cell>
        </row>
        <row r="848">
          <cell r="B848" t="str">
            <v>F1B010071</v>
          </cell>
          <cell r="C848" t="str">
            <v>Eko Wahyudi</v>
          </cell>
          <cell r="D848" t="e">
            <v>#N/A</v>
          </cell>
        </row>
        <row r="849">
          <cell r="B849" t="str">
            <v>F1B010072</v>
          </cell>
          <cell r="C849" t="str">
            <v>Imam Hidayat</v>
          </cell>
          <cell r="D849" t="e">
            <v>#N/A</v>
          </cell>
        </row>
        <row r="850">
          <cell r="B850" t="str">
            <v>F1B010073</v>
          </cell>
          <cell r="C850" t="str">
            <v>Julia Rudiyanto</v>
          </cell>
          <cell r="D850" t="e">
            <v>#N/A</v>
          </cell>
        </row>
        <row r="851">
          <cell r="B851" t="str">
            <v>F1B010074</v>
          </cell>
          <cell r="C851" t="str">
            <v>Muhamad Taufik</v>
          </cell>
          <cell r="D851" t="e">
            <v>#N/A</v>
          </cell>
        </row>
        <row r="852">
          <cell r="B852" t="str">
            <v>F1B010075</v>
          </cell>
          <cell r="C852" t="str">
            <v>Nandy Nawaitulah</v>
          </cell>
          <cell r="D852" t="e">
            <v>#N/A</v>
          </cell>
        </row>
        <row r="853">
          <cell r="B853" t="str">
            <v>F1B010076</v>
          </cell>
          <cell r="C853" t="str">
            <v>Saefullah</v>
          </cell>
          <cell r="D853" t="e">
            <v>#N/A</v>
          </cell>
        </row>
        <row r="854">
          <cell r="B854" t="str">
            <v>F1B010077</v>
          </cell>
          <cell r="C854" t="str">
            <v>Ahmad Sadam Syaerozi</v>
          </cell>
          <cell r="D854" t="e">
            <v>#N/A</v>
          </cell>
        </row>
        <row r="855">
          <cell r="B855" t="str">
            <v>F1B010078</v>
          </cell>
          <cell r="C855" t="str">
            <v>Hendra Trisnayadi</v>
          </cell>
          <cell r="D855" t="e">
            <v>#N/A</v>
          </cell>
        </row>
        <row r="856">
          <cell r="B856" t="str">
            <v>F1B010079</v>
          </cell>
          <cell r="C856" t="str">
            <v>Agan Dwidio Cakti</v>
          </cell>
          <cell r="D856" t="e">
            <v>#N/A</v>
          </cell>
        </row>
        <row r="857">
          <cell r="B857" t="str">
            <v>F1B010080</v>
          </cell>
          <cell r="C857" t="str">
            <v>Risca Arie W</v>
          </cell>
          <cell r="D857" t="e">
            <v>#N/A</v>
          </cell>
        </row>
        <row r="858">
          <cell r="B858" t="str">
            <v>F1B010081</v>
          </cell>
          <cell r="C858" t="str">
            <v>Moh. Fitrayadi</v>
          </cell>
          <cell r="D858" t="e">
            <v>#N/A</v>
          </cell>
        </row>
        <row r="859">
          <cell r="B859" t="str">
            <v>F1B010082</v>
          </cell>
          <cell r="C859" t="str">
            <v>Ahmad Urvafi</v>
          </cell>
          <cell r="D859" t="e">
            <v>#N/A</v>
          </cell>
        </row>
        <row r="860">
          <cell r="B860" t="str">
            <v>F1B010083</v>
          </cell>
          <cell r="C860" t="str">
            <v>Rizqi Wahyudi</v>
          </cell>
          <cell r="D860" t="e">
            <v>#N/A</v>
          </cell>
        </row>
        <row r="861">
          <cell r="B861" t="str">
            <v>F1B010084</v>
          </cell>
          <cell r="C861" t="str">
            <v>Sukandrana Arya P</v>
          </cell>
          <cell r="D861" t="e">
            <v>#N/A</v>
          </cell>
        </row>
        <row r="862">
          <cell r="B862" t="str">
            <v>F1B010085</v>
          </cell>
          <cell r="C862" t="str">
            <v>Ari Ardian Khair</v>
          </cell>
          <cell r="D862" t="e">
            <v>#N/A</v>
          </cell>
        </row>
        <row r="863">
          <cell r="B863" t="str">
            <v>F1B010086</v>
          </cell>
          <cell r="C863" t="str">
            <v>Rodika Nurbaiti</v>
          </cell>
          <cell r="D863" t="e">
            <v>#N/A</v>
          </cell>
        </row>
        <row r="864">
          <cell r="B864" t="str">
            <v>F1B010087</v>
          </cell>
          <cell r="C864" t="str">
            <v>Mardian Rizka H.</v>
          </cell>
          <cell r="D864" t="e">
            <v>#N/A</v>
          </cell>
        </row>
        <row r="865">
          <cell r="B865" t="str">
            <v>F1B010088</v>
          </cell>
          <cell r="C865" t="str">
            <v>Heny Wulandari</v>
          </cell>
          <cell r="D865" t="e">
            <v>#N/A</v>
          </cell>
        </row>
        <row r="866">
          <cell r="B866" t="str">
            <v>F1B010089</v>
          </cell>
          <cell r="C866" t="str">
            <v>I Kadek Dharmawan</v>
          </cell>
          <cell r="D866" t="e">
            <v>#N/A</v>
          </cell>
        </row>
        <row r="867">
          <cell r="B867" t="str">
            <v>F1B010090</v>
          </cell>
          <cell r="C867" t="str">
            <v>Andhika Wahyu P.</v>
          </cell>
          <cell r="D867" t="e">
            <v>#N/A</v>
          </cell>
        </row>
        <row r="868">
          <cell r="B868" t="str">
            <v>F1B010091</v>
          </cell>
          <cell r="C868" t="str">
            <v>Rachmanurrasyid</v>
          </cell>
          <cell r="D868" t="e">
            <v>#N/A</v>
          </cell>
        </row>
        <row r="869">
          <cell r="B869" t="str">
            <v>F1B010092</v>
          </cell>
          <cell r="C869" t="str">
            <v>Rizka Hafinatunnisa</v>
          </cell>
          <cell r="D869" t="e">
            <v>#N/A</v>
          </cell>
        </row>
        <row r="870">
          <cell r="B870" t="str">
            <v>F1B110001</v>
          </cell>
          <cell r="C870" t="str">
            <v>Retma Fairoz Ijtihad</v>
          </cell>
          <cell r="D870" t="e">
            <v>#N/A</v>
          </cell>
        </row>
        <row r="871">
          <cell r="B871" t="str">
            <v>F1B110002</v>
          </cell>
          <cell r="C871" t="str">
            <v>Heri Irawan</v>
          </cell>
          <cell r="D871" t="e">
            <v>#N/A</v>
          </cell>
        </row>
        <row r="872">
          <cell r="B872" t="str">
            <v>F1B110003</v>
          </cell>
          <cell r="C872" t="str">
            <v>Agus Jayadi</v>
          </cell>
          <cell r="D872" t="e">
            <v>#N/A</v>
          </cell>
        </row>
        <row r="873">
          <cell r="B873" t="str">
            <v>F1B110004</v>
          </cell>
          <cell r="C873" t="str">
            <v>Ni Kadek Diana S D</v>
          </cell>
          <cell r="D873" t="e">
            <v>#N/A</v>
          </cell>
        </row>
        <row r="874">
          <cell r="B874" t="str">
            <v>F1B110005</v>
          </cell>
          <cell r="C874" t="str">
            <v>Dedy Iskandar</v>
          </cell>
          <cell r="D874" t="e">
            <v>#N/A</v>
          </cell>
        </row>
        <row r="875">
          <cell r="B875" t="str">
            <v>F1B110006</v>
          </cell>
          <cell r="C875" t="str">
            <v>Andi Pramadhana</v>
          </cell>
          <cell r="D875" t="e">
            <v>#N/A</v>
          </cell>
        </row>
        <row r="876">
          <cell r="B876" t="str">
            <v>F1B110007</v>
          </cell>
          <cell r="C876" t="str">
            <v>Suyulussalami</v>
          </cell>
          <cell r="D876" t="e">
            <v>#N/A</v>
          </cell>
        </row>
        <row r="877">
          <cell r="B877" t="str">
            <v>F1B110008</v>
          </cell>
          <cell r="C877" t="str">
            <v>Anwar Fuadi</v>
          </cell>
          <cell r="D877" t="e">
            <v>#N/A</v>
          </cell>
        </row>
        <row r="878">
          <cell r="B878" t="str">
            <v>F1B110009</v>
          </cell>
          <cell r="C878" t="str">
            <v>Ishak</v>
          </cell>
          <cell r="D878" t="e">
            <v>#N/A</v>
          </cell>
        </row>
        <row r="879">
          <cell r="B879" t="str">
            <v>F1B110010</v>
          </cell>
          <cell r="C879" t="str">
            <v>Ghazi Akbar</v>
          </cell>
          <cell r="D879" t="e">
            <v>#N/A</v>
          </cell>
        </row>
        <row r="880">
          <cell r="B880" t="str">
            <v>F1B110011</v>
          </cell>
          <cell r="C880" t="str">
            <v>Adi Sopian Ganda</v>
          </cell>
          <cell r="D880" t="e">
            <v>#N/A</v>
          </cell>
        </row>
        <row r="881">
          <cell r="B881" t="str">
            <v>F1B110012</v>
          </cell>
          <cell r="C881" t="str">
            <v>M. Fadhil Hamzani</v>
          </cell>
          <cell r="D881" t="e">
            <v>#N/A</v>
          </cell>
        </row>
        <row r="882">
          <cell r="B882" t="str">
            <v>F1B110013</v>
          </cell>
          <cell r="C882" t="str">
            <v>Ansori Rafsanjani</v>
          </cell>
          <cell r="D882" t="e">
            <v>#N/A</v>
          </cell>
        </row>
        <row r="883">
          <cell r="B883" t="str">
            <v>F1B110014</v>
          </cell>
          <cell r="C883" t="str">
            <v>Dila Ariy Gi M</v>
          </cell>
          <cell r="D883" t="e">
            <v>#N/A</v>
          </cell>
        </row>
        <row r="884">
          <cell r="B884" t="str">
            <v>F1B110015</v>
          </cell>
          <cell r="C884" t="str">
            <v>Muhammad Azwar</v>
          </cell>
          <cell r="D884" t="e">
            <v>#N/A</v>
          </cell>
        </row>
        <row r="885">
          <cell r="B885" t="str">
            <v>F1B110016</v>
          </cell>
          <cell r="C885" t="str">
            <v>Hamdhani</v>
          </cell>
          <cell r="D885" t="e">
            <v>#N/A</v>
          </cell>
        </row>
        <row r="886">
          <cell r="B886" t="str">
            <v>F1B110017</v>
          </cell>
          <cell r="C886" t="str">
            <v>Rian Hapmiadi</v>
          </cell>
          <cell r="D886" t="e">
            <v>#N/A</v>
          </cell>
        </row>
        <row r="887">
          <cell r="B887" t="str">
            <v>F1B110018</v>
          </cell>
          <cell r="C887" t="str">
            <v>Samsul Hadi</v>
          </cell>
          <cell r="D887" t="e">
            <v>#N/A</v>
          </cell>
        </row>
        <row r="888">
          <cell r="B888" t="str">
            <v>F1B110019</v>
          </cell>
          <cell r="C888" t="str">
            <v>Handrian Saputra</v>
          </cell>
          <cell r="D888" t="e">
            <v>#N/A</v>
          </cell>
        </row>
        <row r="889">
          <cell r="B889" t="str">
            <v>F1B110020</v>
          </cell>
          <cell r="C889" t="str">
            <v>Sri Agustini Yumiati</v>
          </cell>
          <cell r="D889" t="e">
            <v>#N/A</v>
          </cell>
        </row>
        <row r="890">
          <cell r="B890" t="str">
            <v>F1B110021</v>
          </cell>
          <cell r="C890" t="str">
            <v>Deddy Darmawan</v>
          </cell>
          <cell r="D890" t="e">
            <v>#N/A</v>
          </cell>
        </row>
        <row r="891">
          <cell r="B891" t="str">
            <v>F1B110022</v>
          </cell>
          <cell r="C891" t="str">
            <v>M Aqidatul Habibi</v>
          </cell>
          <cell r="D891" t="e">
            <v>#N/A</v>
          </cell>
        </row>
        <row r="892">
          <cell r="B892" t="str">
            <v>F1B110023</v>
          </cell>
          <cell r="C892" t="str">
            <v>Yayuk Cahaya Ningsari</v>
          </cell>
          <cell r="D892" t="e">
            <v>#N/A</v>
          </cell>
        </row>
        <row r="893">
          <cell r="B893" t="str">
            <v>F1B110024</v>
          </cell>
          <cell r="C893" t="str">
            <v>Nanang Kosim</v>
          </cell>
          <cell r="D893" t="e">
            <v>#N/A</v>
          </cell>
        </row>
        <row r="894">
          <cell r="B894" t="str">
            <v>F1B110025</v>
          </cell>
          <cell r="C894" t="str">
            <v>M Bakti Adhiguna</v>
          </cell>
          <cell r="D894" t="e">
            <v>#N/A</v>
          </cell>
        </row>
        <row r="895">
          <cell r="B895" t="str">
            <v>F1B110026</v>
          </cell>
          <cell r="C895" t="str">
            <v>Ana Try Nurseptiana</v>
          </cell>
          <cell r="D895" t="e">
            <v>#N/A</v>
          </cell>
        </row>
        <row r="896">
          <cell r="B896" t="str">
            <v>F1B110027</v>
          </cell>
          <cell r="C896" t="str">
            <v>Ajang Mandariza</v>
          </cell>
          <cell r="D896" t="e">
            <v>#N/A</v>
          </cell>
        </row>
        <row r="897">
          <cell r="B897" t="str">
            <v>F1B110028</v>
          </cell>
          <cell r="C897" t="str">
            <v>Erwin Pratama Hadi</v>
          </cell>
          <cell r="D897" t="e">
            <v>#N/A</v>
          </cell>
        </row>
        <row r="898">
          <cell r="B898" t="str">
            <v>F1B110029</v>
          </cell>
          <cell r="C898" t="str">
            <v>Furqanurrahman</v>
          </cell>
          <cell r="D898" t="e">
            <v>#N/A</v>
          </cell>
        </row>
        <row r="899">
          <cell r="B899" t="str">
            <v>F1B110030</v>
          </cell>
          <cell r="C899" t="str">
            <v>Haerul Umam</v>
          </cell>
          <cell r="D899" t="e">
            <v>#N/A</v>
          </cell>
        </row>
        <row r="900">
          <cell r="B900" t="str">
            <v>F1B110031</v>
          </cell>
          <cell r="C900" t="str">
            <v>Andrian Yudhesha</v>
          </cell>
          <cell r="D900" t="e">
            <v>#N/A</v>
          </cell>
        </row>
        <row r="901">
          <cell r="B901" t="str">
            <v>F1B110032</v>
          </cell>
          <cell r="C901" t="str">
            <v>Gita Prima Putra</v>
          </cell>
          <cell r="D901" t="e">
            <v>#N/A</v>
          </cell>
        </row>
        <row r="902">
          <cell r="B902" t="str">
            <v>F1B110033</v>
          </cell>
          <cell r="C902" t="str">
            <v>Lalu Mayendra Iskandar</v>
          </cell>
          <cell r="D902" t="e">
            <v>#N/A</v>
          </cell>
        </row>
        <row r="903">
          <cell r="B903" t="str">
            <v>F1B110034</v>
          </cell>
          <cell r="C903" t="str">
            <v>Radimas Dhawniel P</v>
          </cell>
          <cell r="D903" t="e">
            <v>#N/A</v>
          </cell>
        </row>
        <row r="904">
          <cell r="B904" t="str">
            <v>F1B110035</v>
          </cell>
          <cell r="C904" t="str">
            <v>Rendy Dwi Parmana</v>
          </cell>
          <cell r="D904" t="e">
            <v>#N/A</v>
          </cell>
        </row>
        <row r="905">
          <cell r="B905" t="str">
            <v>F1B110036</v>
          </cell>
          <cell r="C905" t="str">
            <v>M Azmi Nopiandi</v>
          </cell>
          <cell r="D905" t="e">
            <v>#N/A</v>
          </cell>
        </row>
        <row r="906">
          <cell r="B906" t="str">
            <v>F1B110037</v>
          </cell>
          <cell r="C906" t="str">
            <v>Moh Amin</v>
          </cell>
          <cell r="D906" t="e">
            <v>#N/A</v>
          </cell>
        </row>
        <row r="907">
          <cell r="B907" t="str">
            <v>F1B110038</v>
          </cell>
          <cell r="C907" t="str">
            <v>Eva Susanti</v>
          </cell>
          <cell r="D907" t="e">
            <v>#N/A</v>
          </cell>
        </row>
        <row r="908">
          <cell r="B908" t="str">
            <v>F1B110039</v>
          </cell>
          <cell r="C908" t="str">
            <v>M Fahri Rahman</v>
          </cell>
          <cell r="D908" t="e">
            <v>#N/A</v>
          </cell>
        </row>
        <row r="909">
          <cell r="B909" t="str">
            <v>F1B110040</v>
          </cell>
          <cell r="C909" t="str">
            <v>Husnul Harifandi</v>
          </cell>
          <cell r="D909" t="e">
            <v>#N/A</v>
          </cell>
        </row>
        <row r="910">
          <cell r="B910" t="str">
            <v>F1B110041</v>
          </cell>
          <cell r="C910" t="str">
            <v>Adi Saputra</v>
          </cell>
          <cell r="D910" t="e">
            <v>#N/A</v>
          </cell>
        </row>
        <row r="911">
          <cell r="B911" t="str">
            <v>F1B110042</v>
          </cell>
          <cell r="C911" t="str">
            <v>L Ade Wirawan S</v>
          </cell>
          <cell r="D911" t="e">
            <v>#N/A</v>
          </cell>
        </row>
        <row r="912">
          <cell r="B912" t="str">
            <v>F1B110043</v>
          </cell>
          <cell r="C912" t="str">
            <v>Aditya Dias Dwi C</v>
          </cell>
          <cell r="D912" t="e">
            <v>#N/A</v>
          </cell>
        </row>
        <row r="913">
          <cell r="B913" t="str">
            <v>F1B110044</v>
          </cell>
          <cell r="C913" t="str">
            <v>Asmiwati</v>
          </cell>
          <cell r="D913" t="e">
            <v>#N/A</v>
          </cell>
        </row>
        <row r="914">
          <cell r="B914" t="str">
            <v>F1B110045</v>
          </cell>
          <cell r="C914" t="str">
            <v>Handrayani</v>
          </cell>
          <cell r="D914" t="e">
            <v>#N/A</v>
          </cell>
        </row>
        <row r="915">
          <cell r="B915" t="str">
            <v>F1B110046</v>
          </cell>
          <cell r="C915" t="str">
            <v>Ali Mustofa</v>
          </cell>
          <cell r="D915" t="e">
            <v>#N/A</v>
          </cell>
        </row>
        <row r="916">
          <cell r="B916" t="str">
            <v>F1B110047</v>
          </cell>
          <cell r="C916" t="str">
            <v>Erwin Nuddin</v>
          </cell>
          <cell r="D916" t="e">
            <v>#N/A</v>
          </cell>
        </row>
        <row r="917">
          <cell r="B917" t="str">
            <v>F1B110048</v>
          </cell>
          <cell r="C917" t="str">
            <v>Rahmah Ilyarisma</v>
          </cell>
          <cell r="D917" t="e">
            <v>#N/A</v>
          </cell>
        </row>
        <row r="918">
          <cell r="B918" t="str">
            <v>F1B110049</v>
          </cell>
          <cell r="C918" t="str">
            <v>I Wayan Tunas W</v>
          </cell>
          <cell r="D918" t="e">
            <v>#N/A</v>
          </cell>
        </row>
        <row r="919">
          <cell r="B919" t="str">
            <v>F1B110050</v>
          </cell>
          <cell r="C919" t="str">
            <v>Khairul Uyun</v>
          </cell>
          <cell r="D919" t="e">
            <v>#N/A</v>
          </cell>
        </row>
        <row r="920">
          <cell r="B920" t="str">
            <v>F1B110051</v>
          </cell>
          <cell r="C920" t="str">
            <v>Marzuki Rahman</v>
          </cell>
          <cell r="D920" t="e">
            <v>#N/A</v>
          </cell>
        </row>
        <row r="921">
          <cell r="B921" t="str">
            <v>F1B110052</v>
          </cell>
          <cell r="C921" t="str">
            <v>Ade Zakaria</v>
          </cell>
          <cell r="D921" t="e">
            <v>#N/A</v>
          </cell>
        </row>
        <row r="922">
          <cell r="B922" t="str">
            <v>F1B110053</v>
          </cell>
          <cell r="C922" t="str">
            <v>Saddam Kadir Ranggo</v>
          </cell>
          <cell r="D922" t="e">
            <v>#N/A</v>
          </cell>
        </row>
        <row r="923">
          <cell r="B923" t="str">
            <v>F1B110054</v>
          </cell>
          <cell r="C923" t="str">
            <v>Deny Nurridho</v>
          </cell>
          <cell r="D923" t="e">
            <v>#N/A</v>
          </cell>
        </row>
        <row r="924">
          <cell r="B924" t="str">
            <v>F1B110055</v>
          </cell>
          <cell r="C924" t="str">
            <v>Helni Septa Utani</v>
          </cell>
          <cell r="D924" t="e">
            <v>#N/A</v>
          </cell>
        </row>
        <row r="925">
          <cell r="B925" t="str">
            <v>F1B110056</v>
          </cell>
          <cell r="C925" t="str">
            <v>Galang Saputra</v>
          </cell>
          <cell r="D925" t="e">
            <v>#N/A</v>
          </cell>
        </row>
        <row r="926">
          <cell r="B926" t="str">
            <v>F1B110057</v>
          </cell>
          <cell r="C926" t="str">
            <v>Yulia Pradewi</v>
          </cell>
          <cell r="D926" t="e">
            <v>#N/A</v>
          </cell>
        </row>
        <row r="927">
          <cell r="B927" t="str">
            <v>F1B110058</v>
          </cell>
          <cell r="C927" t="str">
            <v>Dicki Balian Saputra</v>
          </cell>
          <cell r="D927" t="e">
            <v>#N/A</v>
          </cell>
        </row>
        <row r="928">
          <cell r="B928" t="str">
            <v>F1B110059</v>
          </cell>
          <cell r="C928" t="str">
            <v>Winardi Cahaya Putra</v>
          </cell>
          <cell r="D928" t="e">
            <v>#N/A</v>
          </cell>
        </row>
        <row r="929">
          <cell r="B929" t="str">
            <v>F1B110060</v>
          </cell>
          <cell r="C929" t="str">
            <v>M Fathul Aziz</v>
          </cell>
          <cell r="D929" t="e">
            <v>#N/A</v>
          </cell>
        </row>
        <row r="930">
          <cell r="B930" t="str">
            <v>F1B110061</v>
          </cell>
          <cell r="C930" t="str">
            <v>Jafar Numaery</v>
          </cell>
          <cell r="D930" t="e">
            <v>#N/A</v>
          </cell>
        </row>
        <row r="931">
          <cell r="B931" t="str">
            <v>F1B110062</v>
          </cell>
          <cell r="C931" t="str">
            <v>Singgih Ramadhoni</v>
          </cell>
          <cell r="D931" t="e">
            <v>#N/A</v>
          </cell>
        </row>
        <row r="932">
          <cell r="B932" t="str">
            <v>F1B110063</v>
          </cell>
          <cell r="C932" t="str">
            <v>Danang M Arief S P</v>
          </cell>
          <cell r="D932" t="e">
            <v>#N/A</v>
          </cell>
        </row>
        <row r="933">
          <cell r="B933" t="str">
            <v>F1B110064</v>
          </cell>
          <cell r="C933" t="str">
            <v>Diman Gusriansya</v>
          </cell>
          <cell r="D933" t="e">
            <v>#N/A</v>
          </cell>
        </row>
        <row r="934">
          <cell r="B934" t="str">
            <v>F1B110065</v>
          </cell>
          <cell r="C934" t="str">
            <v>Cahya Nugraha</v>
          </cell>
          <cell r="D934" t="e">
            <v>#N/A</v>
          </cell>
        </row>
        <row r="935">
          <cell r="B935" t="str">
            <v>F1B110066</v>
          </cell>
          <cell r="C935" t="str">
            <v>Muhammad</v>
          </cell>
          <cell r="D935" t="e">
            <v>#N/A</v>
          </cell>
        </row>
        <row r="936">
          <cell r="B936" t="str">
            <v>F1B110067</v>
          </cell>
          <cell r="C936" t="str">
            <v>Muhammad Azhari</v>
          </cell>
          <cell r="D936" t="e">
            <v>#N/A</v>
          </cell>
        </row>
        <row r="937">
          <cell r="B937" t="str">
            <v>F1B110068</v>
          </cell>
          <cell r="C937" t="str">
            <v>Suparlan Ardyansyah</v>
          </cell>
          <cell r="D937" t="e">
            <v>#N/A</v>
          </cell>
        </row>
        <row r="938">
          <cell r="B938" t="str">
            <v>F1B110069</v>
          </cell>
          <cell r="C938" t="str">
            <v>Sohibul Ihsan</v>
          </cell>
          <cell r="D938" t="e">
            <v>#N/A</v>
          </cell>
        </row>
        <row r="939">
          <cell r="B939" t="str">
            <v>F1B110070</v>
          </cell>
          <cell r="C939" t="str">
            <v>Basri Rahman</v>
          </cell>
          <cell r="D939" t="e">
            <v>#N/A</v>
          </cell>
        </row>
        <row r="940">
          <cell r="B940" t="str">
            <v>F1B110071</v>
          </cell>
          <cell r="C940" t="str">
            <v>Trendy Niagawan</v>
          </cell>
          <cell r="D940" t="e">
            <v>#N/A</v>
          </cell>
        </row>
        <row r="941">
          <cell r="B941" t="str">
            <v>F1B110072</v>
          </cell>
          <cell r="C941" t="str">
            <v>Mohamad Arifin</v>
          </cell>
          <cell r="D941" t="e">
            <v>#N/A</v>
          </cell>
        </row>
        <row r="942">
          <cell r="B942" t="str">
            <v>F1B110073</v>
          </cell>
          <cell r="C942" t="str">
            <v>Muhamad Johan K</v>
          </cell>
          <cell r="D942" t="e">
            <v>#N/A</v>
          </cell>
        </row>
        <row r="943">
          <cell r="B943" t="str">
            <v>F1B110074</v>
          </cell>
          <cell r="C943" t="str">
            <v>Safardi</v>
          </cell>
          <cell r="D943" t="e">
            <v>#N/A</v>
          </cell>
        </row>
        <row r="944">
          <cell r="B944" t="str">
            <v>F1B110075</v>
          </cell>
          <cell r="C944" t="str">
            <v>Novi Hadiyani</v>
          </cell>
          <cell r="D944" t="e">
            <v>#N/A</v>
          </cell>
        </row>
        <row r="945">
          <cell r="B945" t="str">
            <v>F1B110076</v>
          </cell>
          <cell r="C945" t="str">
            <v>Lalu Ardypati</v>
          </cell>
          <cell r="D945" t="e">
            <v>#N/A</v>
          </cell>
        </row>
        <row r="946">
          <cell r="B946" t="str">
            <v>F1B110077</v>
          </cell>
          <cell r="C946" t="str">
            <v>Khairul Anam</v>
          </cell>
          <cell r="D946" t="e">
            <v>#N/A</v>
          </cell>
        </row>
        <row r="947">
          <cell r="B947" t="str">
            <v>F1B110078</v>
          </cell>
          <cell r="C947" t="str">
            <v>Supriadi</v>
          </cell>
          <cell r="D947" t="e">
            <v>#N/A</v>
          </cell>
        </row>
        <row r="948">
          <cell r="B948" t="str">
            <v>F1B110079</v>
          </cell>
          <cell r="C948" t="str">
            <v>Ikhwan Yusuf</v>
          </cell>
          <cell r="D948" t="e">
            <v>#N/A</v>
          </cell>
        </row>
        <row r="949">
          <cell r="B949" t="str">
            <v>F1B110080</v>
          </cell>
          <cell r="C949" t="str">
            <v>Yusuf Wijaya Utama</v>
          </cell>
          <cell r="D949" t="e">
            <v>#N/A</v>
          </cell>
        </row>
        <row r="950">
          <cell r="B950" t="str">
            <v>F1B110081</v>
          </cell>
          <cell r="C950" t="str">
            <v>Hamzali</v>
          </cell>
          <cell r="D950" t="e">
            <v>#N/A</v>
          </cell>
        </row>
        <row r="951">
          <cell r="B951" t="str">
            <v>F1B110082</v>
          </cell>
          <cell r="C951" t="str">
            <v>Abdul Kadir</v>
          </cell>
          <cell r="D951" t="e">
            <v>#N/A</v>
          </cell>
        </row>
        <row r="952">
          <cell r="B952" t="str">
            <v>F1B110083</v>
          </cell>
          <cell r="C952" t="str">
            <v>Abdul Aziz</v>
          </cell>
          <cell r="D952" t="e">
            <v>#N/A</v>
          </cell>
        </row>
        <row r="953">
          <cell r="B953" t="str">
            <v>F1B110084</v>
          </cell>
          <cell r="C953" t="str">
            <v>Dara Ayu Sasongko</v>
          </cell>
          <cell r="D953" t="e">
            <v>#N/A</v>
          </cell>
        </row>
        <row r="954">
          <cell r="B954" t="str">
            <v>F1B110085</v>
          </cell>
          <cell r="C954" t="str">
            <v>Alfedy Sudarsa</v>
          </cell>
          <cell r="D954" t="e">
            <v>#N/A</v>
          </cell>
        </row>
        <row r="955">
          <cell r="B955" t="str">
            <v>F1B011001</v>
          </cell>
          <cell r="C955" t="str">
            <v>Achmad Kharis P</v>
          </cell>
          <cell r="D955" t="e">
            <v>#N/A</v>
          </cell>
        </row>
        <row r="956">
          <cell r="B956" t="str">
            <v>F1B011002</v>
          </cell>
          <cell r="C956" t="str">
            <v>Agung Hendrawan</v>
          </cell>
          <cell r="D956" t="e">
            <v>#N/A</v>
          </cell>
        </row>
        <row r="957">
          <cell r="B957" t="str">
            <v>F1B011003</v>
          </cell>
          <cell r="C957" t="str">
            <v>Ahmad Farid Wajdi</v>
          </cell>
          <cell r="D957" t="e">
            <v>#N/A</v>
          </cell>
        </row>
        <row r="958">
          <cell r="B958" t="str">
            <v>F1B011004</v>
          </cell>
          <cell r="C958" t="str">
            <v>Ahmad Muhibbin</v>
          </cell>
          <cell r="D958" t="e">
            <v>#N/A</v>
          </cell>
        </row>
        <row r="959">
          <cell r="B959" t="str">
            <v>F1B011005</v>
          </cell>
          <cell r="C959" t="str">
            <v>Ahmad Tantoni</v>
          </cell>
          <cell r="D959" t="e">
            <v>#N/A</v>
          </cell>
        </row>
        <row r="960">
          <cell r="B960" t="str">
            <v>F1B011006</v>
          </cell>
          <cell r="C960" t="str">
            <v>Ahmad Tarmizi Tahir</v>
          </cell>
          <cell r="D960" t="e">
            <v>#N/A</v>
          </cell>
        </row>
        <row r="961">
          <cell r="B961" t="str">
            <v>F1B011007</v>
          </cell>
          <cell r="C961" t="str">
            <v>Aiman Ihsanul Akbar</v>
          </cell>
          <cell r="D961" t="e">
            <v>#N/A</v>
          </cell>
        </row>
        <row r="962">
          <cell r="B962" t="str">
            <v>F1B011008</v>
          </cell>
          <cell r="C962" t="str">
            <v>Alhasibunur</v>
          </cell>
          <cell r="D962" t="e">
            <v>#N/A</v>
          </cell>
        </row>
        <row r="963">
          <cell r="B963" t="str">
            <v>F1B011009</v>
          </cell>
          <cell r="C963" t="str">
            <v>Almurozy Mursidan</v>
          </cell>
          <cell r="D963" t="e">
            <v>#N/A</v>
          </cell>
        </row>
        <row r="964">
          <cell r="B964" t="str">
            <v>F1B011010</v>
          </cell>
          <cell r="C964" t="str">
            <v>Andri Puryoto</v>
          </cell>
          <cell r="D964" t="e">
            <v>#N/A</v>
          </cell>
        </row>
        <row r="965">
          <cell r="B965" t="str">
            <v>F1B011011</v>
          </cell>
          <cell r="C965" t="str">
            <v>Apriadi</v>
          </cell>
          <cell r="D965" t="e">
            <v>#N/A</v>
          </cell>
        </row>
        <row r="966">
          <cell r="B966" t="str">
            <v>F1B011012</v>
          </cell>
          <cell r="C966" t="str">
            <v>Ari Rahmi Hermawati</v>
          </cell>
          <cell r="D966" t="e">
            <v>#N/A</v>
          </cell>
        </row>
        <row r="967">
          <cell r="B967" t="str">
            <v>F1B011013</v>
          </cell>
          <cell r="C967" t="str">
            <v>Ariel Firmansyah</v>
          </cell>
          <cell r="D967" t="e">
            <v>#N/A</v>
          </cell>
        </row>
        <row r="968">
          <cell r="B968" t="str">
            <v>F1B011014</v>
          </cell>
          <cell r="C968" t="str">
            <v>Aryadi Putra</v>
          </cell>
          <cell r="D968" t="e">
            <v>#N/A</v>
          </cell>
        </row>
        <row r="969">
          <cell r="B969" t="str">
            <v>F1B011015</v>
          </cell>
          <cell r="C969" t="str">
            <v>Baiq Widya Ayu Mp</v>
          </cell>
          <cell r="D969" t="e">
            <v>#N/A</v>
          </cell>
        </row>
        <row r="970">
          <cell r="B970" t="str">
            <v>F1B011016</v>
          </cell>
          <cell r="C970" t="str">
            <v>Brian Asrnanda Razak</v>
          </cell>
          <cell r="D970" t="e">
            <v>#N/A</v>
          </cell>
        </row>
        <row r="971">
          <cell r="B971" t="str">
            <v>F1B011017</v>
          </cell>
          <cell r="C971" t="str">
            <v>Darmawan</v>
          </cell>
          <cell r="D971" t="e">
            <v>#N/A</v>
          </cell>
        </row>
        <row r="972">
          <cell r="B972" t="str">
            <v>F1B011018</v>
          </cell>
          <cell r="C972" t="str">
            <v>Dewa Putu Satria W</v>
          </cell>
          <cell r="D972" t="e">
            <v>#N/A</v>
          </cell>
        </row>
        <row r="973">
          <cell r="B973" t="str">
            <v>F1B011019</v>
          </cell>
          <cell r="C973" t="str">
            <v>Dewi Ratna Juita</v>
          </cell>
          <cell r="D973" t="e">
            <v>#N/A</v>
          </cell>
        </row>
        <row r="974">
          <cell r="B974" t="str">
            <v>F1B011020</v>
          </cell>
          <cell r="C974" t="str">
            <v>Dhias Cahyadi F.</v>
          </cell>
          <cell r="D974" t="e">
            <v>#N/A</v>
          </cell>
        </row>
        <row r="975">
          <cell r="B975" t="str">
            <v>F1B011022</v>
          </cell>
          <cell r="C975" t="str">
            <v>Eka Imansyah</v>
          </cell>
          <cell r="D975" t="e">
            <v>#N/A</v>
          </cell>
        </row>
        <row r="976">
          <cell r="B976" t="str">
            <v>F1B011023</v>
          </cell>
          <cell r="C976" t="str">
            <v>Eko Efri Wartanto</v>
          </cell>
          <cell r="D976" t="e">
            <v>#N/A</v>
          </cell>
        </row>
        <row r="977">
          <cell r="B977" t="str">
            <v>F1B011025</v>
          </cell>
          <cell r="C977" t="str">
            <v>Evan Pawaka Utama</v>
          </cell>
          <cell r="D977" t="e">
            <v>#N/A</v>
          </cell>
        </row>
        <row r="978">
          <cell r="B978" t="str">
            <v>F1B011026</v>
          </cell>
          <cell r="C978" t="str">
            <v>Vini Triani</v>
          </cell>
          <cell r="D978" t="e">
            <v>#N/A</v>
          </cell>
        </row>
        <row r="979">
          <cell r="B979" t="str">
            <v>F1B011027</v>
          </cell>
          <cell r="C979" t="str">
            <v>Frans Jordan K W</v>
          </cell>
          <cell r="D979" t="e">
            <v>#N/A</v>
          </cell>
        </row>
        <row r="980">
          <cell r="B980" t="str">
            <v>F1B011028</v>
          </cell>
          <cell r="C980" t="str">
            <v>Gde Wetan Pragena A.</v>
          </cell>
          <cell r="D980" t="e">
            <v>#N/A</v>
          </cell>
        </row>
        <row r="981">
          <cell r="B981" t="str">
            <v>F1B011030</v>
          </cell>
          <cell r="C981" t="str">
            <v>Hadi Keswanto</v>
          </cell>
          <cell r="D981" t="e">
            <v>#N/A</v>
          </cell>
        </row>
        <row r="982">
          <cell r="B982" t="str">
            <v>F1B011031</v>
          </cell>
          <cell r="C982" t="str">
            <v>Haidi Hidayat</v>
          </cell>
          <cell r="D982" t="e">
            <v>#N/A</v>
          </cell>
        </row>
        <row r="983">
          <cell r="B983" t="str">
            <v>F1B011032</v>
          </cell>
          <cell r="C983" t="str">
            <v>Heri Hidayat</v>
          </cell>
          <cell r="D983" t="e">
            <v>#N/A</v>
          </cell>
        </row>
        <row r="984">
          <cell r="B984" t="str">
            <v>F1B011033</v>
          </cell>
          <cell r="C984" t="str">
            <v>I Gede Ferryawan</v>
          </cell>
          <cell r="D984" t="e">
            <v>#N/A</v>
          </cell>
        </row>
        <row r="985">
          <cell r="B985" t="str">
            <v>F1B011034</v>
          </cell>
          <cell r="C985" t="str">
            <v>I Gusti Ayu Kusdiah</v>
          </cell>
          <cell r="D985" t="e">
            <v>#N/A</v>
          </cell>
        </row>
        <row r="986">
          <cell r="B986" t="str">
            <v>F1B011035</v>
          </cell>
          <cell r="C986" t="str">
            <v>I Gede Subagia Artha</v>
          </cell>
          <cell r="D986" t="e">
            <v>#N/A</v>
          </cell>
        </row>
        <row r="987">
          <cell r="B987" t="str">
            <v>F1B011036</v>
          </cell>
          <cell r="C987" t="str">
            <v>I Gusti Ayu Kusdiah Gemeliarana</v>
          </cell>
          <cell r="D987" t="e">
            <v>#N/A</v>
          </cell>
        </row>
        <row r="988">
          <cell r="B988" t="str">
            <v>F1B011037</v>
          </cell>
          <cell r="C988" t="str">
            <v>I Made Ary Swantika</v>
          </cell>
          <cell r="D988" t="e">
            <v>#N/A</v>
          </cell>
        </row>
        <row r="989">
          <cell r="B989" t="str">
            <v>F1B011038</v>
          </cell>
          <cell r="C989" t="str">
            <v>I Made Dwipayana</v>
          </cell>
          <cell r="D989" t="e">
            <v>#N/A</v>
          </cell>
        </row>
        <row r="990">
          <cell r="B990" t="str">
            <v>F1B011039</v>
          </cell>
          <cell r="C990" t="str">
            <v>I Md Sandhi Artha W.</v>
          </cell>
          <cell r="D990" t="e">
            <v>#N/A</v>
          </cell>
        </row>
        <row r="991">
          <cell r="B991" t="str">
            <v>F1B011040</v>
          </cell>
          <cell r="C991" t="str">
            <v>I Nyoman Didik Pramana</v>
          </cell>
          <cell r="D991" t="e">
            <v>#N/A</v>
          </cell>
        </row>
        <row r="992">
          <cell r="B992" t="str">
            <v>F1B011041</v>
          </cell>
          <cell r="C992" t="str">
            <v>I Wayan Arya Putra K</v>
          </cell>
          <cell r="D992" t="e">
            <v>#N/A</v>
          </cell>
        </row>
        <row r="993">
          <cell r="B993" t="str">
            <v>F1B011042</v>
          </cell>
          <cell r="C993" t="str">
            <v>I Wayan Suaryana Put</v>
          </cell>
          <cell r="D993" t="e">
            <v>#N/A</v>
          </cell>
        </row>
        <row r="994">
          <cell r="B994" t="str">
            <v>F1B011043</v>
          </cell>
          <cell r="C994" t="str">
            <v>Ida Bgs Pt Eka Paksi</v>
          </cell>
          <cell r="D994" t="e">
            <v>#N/A</v>
          </cell>
        </row>
        <row r="995">
          <cell r="B995" t="str">
            <v>F1B011044</v>
          </cell>
          <cell r="C995" t="str">
            <v>Iqra Wiryadinata</v>
          </cell>
          <cell r="D995" t="e">
            <v>#N/A</v>
          </cell>
        </row>
        <row r="996">
          <cell r="B996" t="str">
            <v>F1B011045</v>
          </cell>
          <cell r="C996" t="str">
            <v>Jihadun</v>
          </cell>
          <cell r="D996" t="e">
            <v>#N/A</v>
          </cell>
        </row>
        <row r="997">
          <cell r="B997" t="str">
            <v>F1B011046</v>
          </cell>
          <cell r="C997" t="str">
            <v>Kadek Dwi Diani S.P.</v>
          </cell>
          <cell r="D997" t="e">
            <v>#N/A</v>
          </cell>
        </row>
        <row r="998">
          <cell r="B998" t="str">
            <v>F1B011047</v>
          </cell>
          <cell r="C998" t="str">
            <v>Ketut Waga Purnama P</v>
          </cell>
          <cell r="D998" t="e">
            <v>#N/A</v>
          </cell>
        </row>
        <row r="999">
          <cell r="B999" t="str">
            <v>F1B011048</v>
          </cell>
          <cell r="C999" t="str">
            <v>L Wahyu Iman Prajaya</v>
          </cell>
          <cell r="D999" t="e">
            <v>#N/A</v>
          </cell>
        </row>
        <row r="1000">
          <cell r="B1000" t="str">
            <v>F1B011049</v>
          </cell>
          <cell r="C1000" t="str">
            <v>Lalu Ismail Bohari</v>
          </cell>
          <cell r="D1000" t="e">
            <v>#N/A</v>
          </cell>
        </row>
        <row r="1001">
          <cell r="B1001" t="str">
            <v>F1B011050</v>
          </cell>
          <cell r="C1001" t="str">
            <v>Lalu Nauvan K Y</v>
          </cell>
          <cell r="D1001" t="e">
            <v>#N/A</v>
          </cell>
        </row>
        <row r="1002">
          <cell r="B1002" t="str">
            <v>F1B011051</v>
          </cell>
          <cell r="C1002" t="str">
            <v>Lalu Wahyu Dedy A</v>
          </cell>
          <cell r="D1002" t="e">
            <v>#N/A</v>
          </cell>
        </row>
        <row r="1003">
          <cell r="B1003" t="str">
            <v>F1B011052</v>
          </cell>
          <cell r="C1003" t="str">
            <v>M. Musfariawan A.</v>
          </cell>
          <cell r="D1003" t="e">
            <v>#N/A</v>
          </cell>
        </row>
        <row r="1004">
          <cell r="B1004" t="str">
            <v>F1B011053</v>
          </cell>
          <cell r="C1004" t="str">
            <v>M. Rasyidatul Afkari</v>
          </cell>
          <cell r="D1004" t="e">
            <v>#N/A</v>
          </cell>
        </row>
        <row r="1005">
          <cell r="B1005" t="str">
            <v>F1B011054</v>
          </cell>
          <cell r="C1005" t="str">
            <v>Maria Desi Natalia W</v>
          </cell>
          <cell r="D1005" t="e">
            <v>#N/A</v>
          </cell>
        </row>
        <row r="1006">
          <cell r="B1006" t="str">
            <v>F1B011055</v>
          </cell>
          <cell r="C1006" t="str">
            <v>Masyitah Aulia</v>
          </cell>
          <cell r="D1006" t="e">
            <v>#N/A</v>
          </cell>
        </row>
        <row r="1007">
          <cell r="B1007" t="str">
            <v>F1B011056</v>
          </cell>
          <cell r="C1007" t="str">
            <v>Melina</v>
          </cell>
          <cell r="D1007" t="e">
            <v>#N/A</v>
          </cell>
        </row>
        <row r="1008">
          <cell r="B1008" t="str">
            <v>F1B011057</v>
          </cell>
          <cell r="C1008" t="str">
            <v>Moh. Nugraha Kusuma</v>
          </cell>
          <cell r="D1008" t="e">
            <v>#N/A</v>
          </cell>
        </row>
        <row r="1009">
          <cell r="B1009" t="str">
            <v>F1B011058</v>
          </cell>
          <cell r="C1009" t="str">
            <v>Mokh.Aditya Eka S</v>
          </cell>
          <cell r="D1009" t="e">
            <v>#N/A</v>
          </cell>
        </row>
        <row r="1010">
          <cell r="B1010" t="str">
            <v>F1B011059</v>
          </cell>
          <cell r="C1010" t="str">
            <v>Muhamad Ray Andiko</v>
          </cell>
          <cell r="D1010" t="e">
            <v>#N/A</v>
          </cell>
        </row>
        <row r="1011">
          <cell r="B1011" t="str">
            <v>F1B011061</v>
          </cell>
          <cell r="C1011" t="str">
            <v>Muhammad Edwin I</v>
          </cell>
          <cell r="D1011" t="e">
            <v>#N/A</v>
          </cell>
        </row>
        <row r="1012">
          <cell r="B1012" t="str">
            <v>F1B011062</v>
          </cell>
          <cell r="C1012" t="str">
            <v>Muhammad Marendra R</v>
          </cell>
          <cell r="D1012" t="e">
            <v>#N/A</v>
          </cell>
        </row>
        <row r="1013">
          <cell r="B1013" t="str">
            <v>F1B011063</v>
          </cell>
          <cell r="C1013" t="str">
            <v>Muhammad Naironul H.</v>
          </cell>
          <cell r="D1013" t="e">
            <v>#N/A</v>
          </cell>
        </row>
        <row r="1014">
          <cell r="B1014" t="str">
            <v>F1B011064</v>
          </cell>
          <cell r="C1014" t="str">
            <v>M U L I A D I</v>
          </cell>
          <cell r="D1014" t="e">
            <v>#N/A</v>
          </cell>
        </row>
        <row r="1015">
          <cell r="B1015" t="str">
            <v>F1B011066</v>
          </cell>
          <cell r="C1015" t="str">
            <v>Novianti Kusuma W.</v>
          </cell>
          <cell r="D1015" t="e">
            <v>#N/A</v>
          </cell>
        </row>
        <row r="1016">
          <cell r="B1016" t="str">
            <v>F1B011067</v>
          </cell>
          <cell r="C1016" t="str">
            <v>Novita Khasana Putri</v>
          </cell>
          <cell r="D1016" t="e">
            <v>#N/A</v>
          </cell>
        </row>
        <row r="1017">
          <cell r="B1017" t="str">
            <v>F1B011068</v>
          </cell>
          <cell r="C1017" t="str">
            <v>Nurlaily Agustiarini</v>
          </cell>
          <cell r="D1017" t="e">
            <v>#N/A</v>
          </cell>
        </row>
        <row r="1018">
          <cell r="B1018" t="str">
            <v>F1B011069</v>
          </cell>
          <cell r="C1018" t="str">
            <v>Qanur Thariq</v>
          </cell>
          <cell r="D1018" t="e">
            <v>#N/A</v>
          </cell>
        </row>
        <row r="1019">
          <cell r="B1019" t="str">
            <v>F1B011070</v>
          </cell>
          <cell r="C1019" t="str">
            <v>Rani Rahmawati Syafrin</v>
          </cell>
          <cell r="D1019" t="e">
            <v>#N/A</v>
          </cell>
        </row>
        <row r="1020">
          <cell r="B1020" t="str">
            <v>F1B011071</v>
          </cell>
          <cell r="C1020" t="str">
            <v>Renyta Monica L.</v>
          </cell>
          <cell r="D1020" t="e">
            <v>#N/A</v>
          </cell>
        </row>
        <row r="1021">
          <cell r="B1021" t="str">
            <v>F1B011072</v>
          </cell>
          <cell r="C1021" t="str">
            <v>Restu Nopiandi I</v>
          </cell>
          <cell r="D1021" t="e">
            <v>#N/A</v>
          </cell>
        </row>
        <row r="1022">
          <cell r="B1022" t="str">
            <v>F1B011074</v>
          </cell>
          <cell r="C1022" t="str">
            <v>Rosmaeni Agustina</v>
          </cell>
          <cell r="D1022" t="e">
            <v>#N/A</v>
          </cell>
        </row>
        <row r="1023">
          <cell r="B1023" t="str">
            <v>F1B011075</v>
          </cell>
          <cell r="C1023" t="str">
            <v>Rosmalita Arini</v>
          </cell>
          <cell r="D1023" t="e">
            <v>#N/A</v>
          </cell>
        </row>
        <row r="1024">
          <cell r="B1024" t="str">
            <v>F1B011076</v>
          </cell>
          <cell r="C1024" t="str">
            <v>Rozan Fahriady</v>
          </cell>
          <cell r="D1024" t="e">
            <v>#N/A</v>
          </cell>
        </row>
        <row r="1025">
          <cell r="B1025" t="str">
            <v>F1B011077</v>
          </cell>
          <cell r="C1025" t="str">
            <v>Sarah</v>
          </cell>
          <cell r="D1025" t="e">
            <v>#N/A</v>
          </cell>
        </row>
        <row r="1026">
          <cell r="B1026" t="str">
            <v>F1B011078</v>
          </cell>
          <cell r="C1026" t="str">
            <v>Sayekti Woro Kusrini</v>
          </cell>
          <cell r="D1026" t="e">
            <v>#N/A</v>
          </cell>
        </row>
        <row r="1027">
          <cell r="B1027" t="str">
            <v>F1B011079</v>
          </cell>
          <cell r="C1027" t="str">
            <v>Sirajuddin Idris</v>
          </cell>
          <cell r="D1027" t="e">
            <v>#N/A</v>
          </cell>
        </row>
        <row r="1028">
          <cell r="B1028" t="str">
            <v>F1B011080</v>
          </cell>
          <cell r="C1028" t="str">
            <v>Siti Nurul Fatihatun</v>
          </cell>
          <cell r="D1028" t="e">
            <v>#N/A</v>
          </cell>
        </row>
        <row r="1029">
          <cell r="B1029" t="str">
            <v>F1B011081</v>
          </cell>
          <cell r="C1029" t="str">
            <v>Sofiyan Wahyudi</v>
          </cell>
          <cell r="D1029" t="e">
            <v>#N/A</v>
          </cell>
        </row>
        <row r="1030">
          <cell r="B1030" t="str">
            <v>F1B011084</v>
          </cell>
          <cell r="C1030" t="str">
            <v>Susilawati Riskia</v>
          </cell>
          <cell r="D1030" t="e">
            <v>#N/A</v>
          </cell>
        </row>
        <row r="1031">
          <cell r="B1031" t="str">
            <v>F1B011085</v>
          </cell>
          <cell r="C1031" t="str">
            <v>Tajuddin</v>
          </cell>
          <cell r="D1031" t="e">
            <v>#N/A</v>
          </cell>
        </row>
        <row r="1032">
          <cell r="B1032" t="str">
            <v>F1B011086</v>
          </cell>
          <cell r="C1032" t="str">
            <v>Taufik Akbar Nuri</v>
          </cell>
          <cell r="D1032" t="e">
            <v>#N/A</v>
          </cell>
        </row>
        <row r="1033">
          <cell r="B1033" t="str">
            <v>F1B011087</v>
          </cell>
          <cell r="C1033" t="str">
            <v>Tirmizi Yasir Rozak</v>
          </cell>
          <cell r="D1033" t="e">
            <v>#N/A</v>
          </cell>
        </row>
        <row r="1034">
          <cell r="B1034" t="str">
            <v>F1B011088</v>
          </cell>
          <cell r="C1034" t="str">
            <v>Waesal Karni</v>
          </cell>
          <cell r="D1034" t="e">
            <v>#N/A</v>
          </cell>
        </row>
        <row r="1035">
          <cell r="B1035" t="str">
            <v>F1B011089</v>
          </cell>
          <cell r="C1035" t="str">
            <v>Walid Hayaza</v>
          </cell>
          <cell r="D1035" t="e">
            <v>#N/A</v>
          </cell>
        </row>
        <row r="1036">
          <cell r="B1036" t="str">
            <v>F1B011090</v>
          </cell>
          <cell r="C1036" t="str">
            <v>Wayan Sugiantara</v>
          </cell>
          <cell r="D1036" t="e">
            <v>#N/A</v>
          </cell>
        </row>
        <row r="1037">
          <cell r="B1037" t="str">
            <v>F1B011091</v>
          </cell>
          <cell r="C1037" t="str">
            <v>Wiratama Iman Ramdha</v>
          </cell>
          <cell r="D1037" t="e">
            <v>#N/A</v>
          </cell>
        </row>
        <row r="1038">
          <cell r="B1038" t="str">
            <v>F1B011092</v>
          </cell>
          <cell r="C1038" t="str">
            <v>Yakub Mardianto</v>
          </cell>
          <cell r="D1038" t="e">
            <v>#N/A</v>
          </cell>
        </row>
        <row r="1039">
          <cell r="B1039" t="str">
            <v>F1B011093</v>
          </cell>
          <cell r="C1039" t="str">
            <v>Yuli Astuti H</v>
          </cell>
          <cell r="D1039" t="e">
            <v>#N/A</v>
          </cell>
        </row>
        <row r="1040">
          <cell r="B1040" t="str">
            <v>F1B011095</v>
          </cell>
          <cell r="C1040" t="str">
            <v>Zahrawandi</v>
          </cell>
          <cell r="D1040" t="e">
            <v>#N/A</v>
          </cell>
        </row>
        <row r="1041">
          <cell r="B1041" t="str">
            <v>F1B011096</v>
          </cell>
          <cell r="C1041" t="str">
            <v>Zamhariratib</v>
          </cell>
          <cell r="D1041" t="e">
            <v>#N/A</v>
          </cell>
        </row>
        <row r="1042">
          <cell r="B1042" t="str">
            <v>F1B011097</v>
          </cell>
          <cell r="C1042" t="str">
            <v>Zayyan Atsigah</v>
          </cell>
          <cell r="D1042" t="e">
            <v>#N/A</v>
          </cell>
        </row>
        <row r="1043">
          <cell r="B1043" t="str">
            <v>F1B211021</v>
          </cell>
          <cell r="C1043" t="str">
            <v>Edwin Saleh</v>
          </cell>
          <cell r="D1043" t="e">
            <v>#N/A</v>
          </cell>
        </row>
        <row r="1044">
          <cell r="B1044" t="str">
            <v>F1B211024</v>
          </cell>
          <cell r="C1044" t="str">
            <v>Eskayanti Usi Awalia</v>
          </cell>
          <cell r="D1044" t="e">
            <v>#N/A</v>
          </cell>
        </row>
        <row r="1045">
          <cell r="B1045" t="str">
            <v>F1B211029</v>
          </cell>
          <cell r="C1045" t="str">
            <v>Gessy Anggraeni</v>
          </cell>
          <cell r="D1045" t="e">
            <v>#N/A</v>
          </cell>
        </row>
        <row r="1046">
          <cell r="B1046" t="str">
            <v>F1B211060</v>
          </cell>
          <cell r="C1046" t="str">
            <v>Muhammad Bilal Bin A</v>
          </cell>
          <cell r="D1046" t="e">
            <v>#N/A</v>
          </cell>
        </row>
        <row r="1047">
          <cell r="B1047" t="str">
            <v>F1B211065</v>
          </cell>
          <cell r="C1047" t="str">
            <v>Niswatun Hasanah</v>
          </cell>
          <cell r="D1047" t="e">
            <v>#N/A</v>
          </cell>
        </row>
        <row r="1048">
          <cell r="B1048" t="str">
            <v>F1B211073</v>
          </cell>
          <cell r="C1048" t="str">
            <v>Rezky Gallant Charis</v>
          </cell>
          <cell r="D1048" t="e">
            <v>#N/A</v>
          </cell>
        </row>
        <row r="1049">
          <cell r="B1049" t="str">
            <v>F1B211082</v>
          </cell>
          <cell r="C1049" t="str">
            <v>Yuli Hartini</v>
          </cell>
          <cell r="D1049" t="e">
            <v>#N/A</v>
          </cell>
        </row>
        <row r="1050">
          <cell r="B1050" t="str">
            <v>F1B211083</v>
          </cell>
          <cell r="C1050" t="str">
            <v>Suliati Aini</v>
          </cell>
          <cell r="D1050" t="e">
            <v>#N/A</v>
          </cell>
        </row>
        <row r="1051">
          <cell r="B1051" t="str">
            <v>F1B211094</v>
          </cell>
          <cell r="C1051" t="str">
            <v>Yusron Al Misri</v>
          </cell>
          <cell r="D1051" t="e">
            <v>#N/A</v>
          </cell>
        </row>
        <row r="1052">
          <cell r="B1052" t="str">
            <v>F1B111001</v>
          </cell>
          <cell r="C1052" t="str">
            <v>Adhar</v>
          </cell>
          <cell r="D1052" t="e">
            <v>#N/A</v>
          </cell>
        </row>
        <row r="1053">
          <cell r="B1053" t="str">
            <v>F1B111002</v>
          </cell>
          <cell r="C1053" t="str">
            <v>Agus Budi Nurcahyono</v>
          </cell>
          <cell r="D1053" t="e">
            <v>#N/A</v>
          </cell>
        </row>
        <row r="1054">
          <cell r="B1054" t="str">
            <v>F1B111003</v>
          </cell>
          <cell r="C1054" t="str">
            <v>Ahmad Furkon</v>
          </cell>
          <cell r="D1054" t="e">
            <v>#N/A</v>
          </cell>
        </row>
        <row r="1055">
          <cell r="B1055" t="str">
            <v>F1B111004</v>
          </cell>
          <cell r="C1055" t="str">
            <v>Ahmadi</v>
          </cell>
          <cell r="D1055" t="e">
            <v>#N/A</v>
          </cell>
        </row>
        <row r="1056">
          <cell r="B1056" t="str">
            <v>F1B111005</v>
          </cell>
          <cell r="C1056" t="str">
            <v>Ahsanul Warasatul S</v>
          </cell>
          <cell r="D1056" t="e">
            <v>#N/A</v>
          </cell>
        </row>
        <row r="1057">
          <cell r="B1057" t="str">
            <v>F1B111006</v>
          </cell>
          <cell r="C1057" t="str">
            <v>Alfan Aditya</v>
          </cell>
          <cell r="D1057" t="e">
            <v>#N/A</v>
          </cell>
        </row>
        <row r="1058">
          <cell r="B1058" t="str">
            <v>F1B111007</v>
          </cell>
          <cell r="C1058" t="str">
            <v>Andika Nugraha</v>
          </cell>
          <cell r="D1058" t="e">
            <v>#N/A</v>
          </cell>
        </row>
        <row r="1059">
          <cell r="B1059" t="str">
            <v>F1B111008</v>
          </cell>
          <cell r="C1059" t="str">
            <v>Arif Hidayatullah</v>
          </cell>
          <cell r="D1059" t="e">
            <v>#N/A</v>
          </cell>
        </row>
        <row r="1060">
          <cell r="B1060" t="str">
            <v>F1B111009</v>
          </cell>
          <cell r="C1060" t="str">
            <v>Arifubillah</v>
          </cell>
          <cell r="D1060" t="e">
            <v>#N/A</v>
          </cell>
        </row>
        <row r="1061">
          <cell r="B1061" t="str">
            <v>F1B111010</v>
          </cell>
          <cell r="C1061" t="str">
            <v>Awaluddin</v>
          </cell>
          <cell r="D1061" t="e">
            <v>#N/A</v>
          </cell>
        </row>
        <row r="1062">
          <cell r="B1062" t="str">
            <v>F1B111011</v>
          </cell>
          <cell r="C1062" t="str">
            <v>Bahrudin</v>
          </cell>
          <cell r="D1062" t="e">
            <v>#N/A</v>
          </cell>
        </row>
        <row r="1063">
          <cell r="B1063" t="str">
            <v>F1B111012</v>
          </cell>
          <cell r="C1063" t="str">
            <v>Baiq Ifi Nawal Akifi</v>
          </cell>
          <cell r="D1063" t="e">
            <v>#N/A</v>
          </cell>
        </row>
        <row r="1064">
          <cell r="B1064" t="str">
            <v>F1B111013</v>
          </cell>
          <cell r="C1064" t="str">
            <v>Dedi Darmawan</v>
          </cell>
          <cell r="D1064" t="e">
            <v>#N/A</v>
          </cell>
        </row>
        <row r="1065">
          <cell r="B1065" t="str">
            <v>F1B111014</v>
          </cell>
          <cell r="C1065" t="str">
            <v>Dian Asgar</v>
          </cell>
          <cell r="D1065" t="e">
            <v>#N/A</v>
          </cell>
        </row>
        <row r="1066">
          <cell r="B1066" t="str">
            <v>F1B111015</v>
          </cell>
          <cell r="C1066" t="str">
            <v>Dwi Kurniawan P</v>
          </cell>
          <cell r="D1066" t="e">
            <v>#N/A</v>
          </cell>
        </row>
        <row r="1067">
          <cell r="B1067" t="str">
            <v>F1B111016</v>
          </cell>
          <cell r="C1067" t="str">
            <v>Eka Fuji Hastuti</v>
          </cell>
          <cell r="D1067" t="e">
            <v>#N/A</v>
          </cell>
        </row>
        <row r="1068">
          <cell r="B1068" t="str">
            <v>F1B111017</v>
          </cell>
          <cell r="C1068" t="str">
            <v>Erina Nursholihatun</v>
          </cell>
          <cell r="D1068" t="e">
            <v>#N/A</v>
          </cell>
        </row>
        <row r="1069">
          <cell r="B1069" t="str">
            <v>F1B111018</v>
          </cell>
          <cell r="C1069" t="str">
            <v>Fahrurrozi</v>
          </cell>
          <cell r="D1069" t="e">
            <v>#N/A</v>
          </cell>
        </row>
        <row r="1070">
          <cell r="B1070" t="str">
            <v>F1B111019</v>
          </cell>
          <cell r="C1070" t="str">
            <v>Fathurrahman</v>
          </cell>
          <cell r="D1070" t="e">
            <v>#N/A</v>
          </cell>
        </row>
        <row r="1071">
          <cell r="B1071" t="str">
            <v>F1B111020</v>
          </cell>
          <cell r="C1071" t="str">
            <v>Ghalib Mansur Thalib</v>
          </cell>
          <cell r="D1071" t="e">
            <v>#N/A</v>
          </cell>
        </row>
        <row r="1072">
          <cell r="B1072" t="str">
            <v>F1B111021</v>
          </cell>
          <cell r="C1072" t="str">
            <v>Haerurrozi</v>
          </cell>
          <cell r="D1072" t="e">
            <v>#N/A</v>
          </cell>
        </row>
        <row r="1073">
          <cell r="B1073" t="str">
            <v>F1B111022</v>
          </cell>
          <cell r="C1073" t="str">
            <v>Hamdahurrahman</v>
          </cell>
          <cell r="D1073" t="e">
            <v>#N/A</v>
          </cell>
        </row>
        <row r="1074">
          <cell r="B1074" t="str">
            <v>F1B111023</v>
          </cell>
          <cell r="C1074" t="str">
            <v>Heruna Saputra</v>
          </cell>
          <cell r="D1074" t="e">
            <v>#N/A</v>
          </cell>
        </row>
        <row r="1075">
          <cell r="B1075" t="str">
            <v>F1B111024</v>
          </cell>
          <cell r="C1075" t="str">
            <v>Hulaipi</v>
          </cell>
          <cell r="D1075" t="e">
            <v>#N/A</v>
          </cell>
        </row>
        <row r="1076">
          <cell r="B1076" t="str">
            <v>F1B111025</v>
          </cell>
          <cell r="C1076" t="str">
            <v>Husnul Kahpi</v>
          </cell>
          <cell r="D1076" t="e">
            <v>#N/A</v>
          </cell>
        </row>
        <row r="1077">
          <cell r="B1077" t="str">
            <v>F1B111026</v>
          </cell>
          <cell r="C1077" t="str">
            <v>I Ketut Astana</v>
          </cell>
          <cell r="D1077" t="e">
            <v>#N/A</v>
          </cell>
        </row>
        <row r="1078">
          <cell r="B1078" t="str">
            <v>F1B111027</v>
          </cell>
          <cell r="C1078" t="str">
            <v>I Made Sulastra</v>
          </cell>
          <cell r="D1078" t="e">
            <v>#N/A</v>
          </cell>
        </row>
        <row r="1079">
          <cell r="B1079" t="str">
            <v>F1B111028</v>
          </cell>
          <cell r="C1079" t="str">
            <v>Idra Baradha Hadi S</v>
          </cell>
          <cell r="D1079" t="e">
            <v>#N/A</v>
          </cell>
        </row>
        <row r="1080">
          <cell r="B1080" t="str">
            <v>F1B111029</v>
          </cell>
          <cell r="C1080" t="str">
            <v>Ika Ratna Carolia</v>
          </cell>
          <cell r="D1080" t="e">
            <v>#N/A</v>
          </cell>
        </row>
        <row r="1081">
          <cell r="B1081" t="str">
            <v>F1B111030</v>
          </cell>
          <cell r="C1081" t="str">
            <v>Islahudin</v>
          </cell>
          <cell r="D1081" t="e">
            <v>#N/A</v>
          </cell>
        </row>
        <row r="1082">
          <cell r="B1082" t="str">
            <v>F1B111031</v>
          </cell>
          <cell r="C1082" t="str">
            <v>Ita Isnawati</v>
          </cell>
          <cell r="D1082" t="e">
            <v>#N/A</v>
          </cell>
        </row>
        <row r="1083">
          <cell r="B1083" t="str">
            <v>F1B111032</v>
          </cell>
          <cell r="C1083" t="str">
            <v>Jumadi</v>
          </cell>
          <cell r="D1083" t="e">
            <v>#N/A</v>
          </cell>
        </row>
        <row r="1084">
          <cell r="B1084" t="str">
            <v>F1B111033</v>
          </cell>
          <cell r="C1084" t="str">
            <v>Jumait</v>
          </cell>
          <cell r="D1084" t="e">
            <v>#N/A</v>
          </cell>
        </row>
        <row r="1085">
          <cell r="B1085" t="str">
            <v>F1B111034</v>
          </cell>
          <cell r="C1085" t="str">
            <v>Jusman Alfian Sofian</v>
          </cell>
          <cell r="D1085" t="e">
            <v>#N/A</v>
          </cell>
        </row>
        <row r="1086">
          <cell r="B1086" t="str">
            <v>F1B111035</v>
          </cell>
          <cell r="C1086" t="str">
            <v>Khairul Nizam</v>
          </cell>
          <cell r="D1086" t="e">
            <v>#N/A</v>
          </cell>
        </row>
        <row r="1087">
          <cell r="B1087" t="str">
            <v>F1B111036</v>
          </cell>
          <cell r="C1087" t="str">
            <v>Lalu Anja Sukmana</v>
          </cell>
          <cell r="D1087" t="e">
            <v>#N/A</v>
          </cell>
        </row>
        <row r="1088">
          <cell r="B1088" t="str">
            <v>F1B111037</v>
          </cell>
          <cell r="C1088" t="str">
            <v>Lalu Dwi Oktana S</v>
          </cell>
          <cell r="D1088" t="e">
            <v>#N/A</v>
          </cell>
        </row>
        <row r="1089">
          <cell r="B1089" t="str">
            <v>F1B111038</v>
          </cell>
          <cell r="C1089" t="str">
            <v>Lalu Zulkarman</v>
          </cell>
          <cell r="D1089" t="e">
            <v>#N/A</v>
          </cell>
        </row>
        <row r="1090">
          <cell r="B1090" t="str">
            <v>F1B111039</v>
          </cell>
          <cell r="C1090" t="str">
            <v>Lina Usmiati</v>
          </cell>
          <cell r="D1090" t="e">
            <v>#N/A</v>
          </cell>
        </row>
        <row r="1091">
          <cell r="B1091" t="str">
            <v>F1B111040</v>
          </cell>
          <cell r="C1091" t="str">
            <v>Linda Komalasari</v>
          </cell>
          <cell r="D1091" t="e">
            <v>#N/A</v>
          </cell>
        </row>
        <row r="1092">
          <cell r="B1092" t="str">
            <v>F1B111041</v>
          </cell>
          <cell r="C1092" t="str">
            <v>M Ahsanul Khaliq</v>
          </cell>
          <cell r="D1092" t="e">
            <v>#N/A</v>
          </cell>
        </row>
        <row r="1093">
          <cell r="B1093" t="str">
            <v>F1B111042</v>
          </cell>
          <cell r="C1093" t="str">
            <v>M Edi Purnawan</v>
          </cell>
          <cell r="D1093" t="e">
            <v>#N/A</v>
          </cell>
        </row>
        <row r="1094">
          <cell r="B1094" t="str">
            <v>F1B111043</v>
          </cell>
          <cell r="C1094" t="str">
            <v>M Febriansyah Fadli</v>
          </cell>
          <cell r="D1094" t="e">
            <v>#N/A</v>
          </cell>
        </row>
        <row r="1095">
          <cell r="B1095" t="str">
            <v>F1B111044</v>
          </cell>
          <cell r="C1095" t="str">
            <v>M Irwan Rinaldi</v>
          </cell>
          <cell r="D1095" t="e">
            <v>#N/A</v>
          </cell>
        </row>
        <row r="1096">
          <cell r="B1096" t="str">
            <v>F1B111045</v>
          </cell>
          <cell r="C1096" t="str">
            <v>M Nurrahman</v>
          </cell>
          <cell r="D1096" t="e">
            <v>#N/A</v>
          </cell>
        </row>
        <row r="1097">
          <cell r="B1097" t="str">
            <v>F1B111046</v>
          </cell>
          <cell r="C1097" t="str">
            <v>M Rifai</v>
          </cell>
          <cell r="D1097" t="e">
            <v>#N/A</v>
          </cell>
        </row>
        <row r="1098">
          <cell r="B1098" t="str">
            <v>F1B111047</v>
          </cell>
          <cell r="C1098" t="str">
            <v>M Sofyan Hakim</v>
          </cell>
          <cell r="D1098" t="e">
            <v>#N/A</v>
          </cell>
        </row>
        <row r="1099">
          <cell r="B1099" t="str">
            <v>F1B111048</v>
          </cell>
          <cell r="C1099" t="str">
            <v>Mahyudi</v>
          </cell>
          <cell r="D1099" t="e">
            <v>#N/A</v>
          </cell>
        </row>
        <row r="1100">
          <cell r="B1100" t="str">
            <v>F1B111049</v>
          </cell>
          <cell r="C1100" t="str">
            <v>Marwan</v>
          </cell>
          <cell r="D1100" t="e">
            <v>#N/A</v>
          </cell>
        </row>
        <row r="1101">
          <cell r="B1101" t="str">
            <v>F1B111050</v>
          </cell>
          <cell r="C1101" t="str">
            <v>Maswandi Putra</v>
          </cell>
          <cell r="D1101" t="e">
            <v>#N/A</v>
          </cell>
        </row>
        <row r="1102">
          <cell r="B1102" t="str">
            <v>F1B111051</v>
          </cell>
          <cell r="C1102" t="str">
            <v>Mhd Munawir Haris</v>
          </cell>
          <cell r="D1102" t="e">
            <v>#N/A</v>
          </cell>
        </row>
        <row r="1103">
          <cell r="B1103" t="str">
            <v>F1B111052</v>
          </cell>
          <cell r="C1103" t="str">
            <v>Muhamad Syukran</v>
          </cell>
          <cell r="D1103" t="e">
            <v>#N/A</v>
          </cell>
        </row>
        <row r="1104">
          <cell r="B1104" t="str">
            <v>F1B111053</v>
          </cell>
          <cell r="C1104" t="str">
            <v>Muhammad Rifai</v>
          </cell>
          <cell r="D1104" t="e">
            <v>#N/A</v>
          </cell>
        </row>
        <row r="1105">
          <cell r="B1105" t="str">
            <v>F1B111054</v>
          </cell>
          <cell r="C1105" t="str">
            <v>Muhammad Sofyan</v>
          </cell>
          <cell r="D1105" t="e">
            <v>#N/A</v>
          </cell>
        </row>
        <row r="1106">
          <cell r="B1106" t="str">
            <v>F1B111055</v>
          </cell>
          <cell r="C1106" t="str">
            <v>Muhammad Torik</v>
          </cell>
          <cell r="D1106" t="e">
            <v>#N/A</v>
          </cell>
        </row>
        <row r="1107">
          <cell r="B1107" t="str">
            <v>F1B111056</v>
          </cell>
          <cell r="C1107" t="str">
            <v>Muhammad Taufiq Alvian</v>
          </cell>
          <cell r="D1107" t="e">
            <v>#N/A</v>
          </cell>
        </row>
        <row r="1108">
          <cell r="B1108" t="str">
            <v>F1B111057</v>
          </cell>
          <cell r="C1108" t="str">
            <v>Mulyadi Hidayat</v>
          </cell>
          <cell r="D1108" t="e">
            <v>#N/A</v>
          </cell>
        </row>
        <row r="1109">
          <cell r="B1109" t="str">
            <v>F1B111058</v>
          </cell>
          <cell r="C1109" t="str">
            <v>Nasriadi</v>
          </cell>
          <cell r="D1109" t="e">
            <v>#N/A</v>
          </cell>
        </row>
        <row r="1110">
          <cell r="B1110" t="str">
            <v>F1B111059</v>
          </cell>
          <cell r="C1110" t="str">
            <v>Nukrah</v>
          </cell>
          <cell r="D1110" t="e">
            <v>#N/A</v>
          </cell>
        </row>
        <row r="1111">
          <cell r="B1111" t="str">
            <v>F1B111060</v>
          </cell>
          <cell r="C1111" t="str">
            <v>Nurhayati</v>
          </cell>
          <cell r="D1111" t="e">
            <v>#N/A</v>
          </cell>
        </row>
        <row r="1112">
          <cell r="B1112" t="str">
            <v>F1B111061</v>
          </cell>
          <cell r="C1112" t="str">
            <v>Nurman Hermawan</v>
          </cell>
          <cell r="D1112" t="e">
            <v>#N/A</v>
          </cell>
        </row>
        <row r="1113">
          <cell r="B1113" t="str">
            <v>F1B111062</v>
          </cell>
          <cell r="C1113" t="str">
            <v>Panji Sahri Ramdani</v>
          </cell>
          <cell r="D1113" t="e">
            <v>#N/A</v>
          </cell>
        </row>
        <row r="1114">
          <cell r="B1114" t="str">
            <v>F1B111063</v>
          </cell>
          <cell r="C1114" t="str">
            <v>Prayoga Hidayat</v>
          </cell>
          <cell r="D1114" t="e">
            <v>#N/A</v>
          </cell>
        </row>
        <row r="1115">
          <cell r="B1115" t="str">
            <v>F1B111064</v>
          </cell>
          <cell r="C1115" t="str">
            <v>Prio Hady Setiawan</v>
          </cell>
          <cell r="D1115" t="e">
            <v>#N/A</v>
          </cell>
        </row>
        <row r="1116">
          <cell r="B1116" t="str">
            <v>F1B111065</v>
          </cell>
          <cell r="C1116" t="str">
            <v>Prisma Arya Sandy</v>
          </cell>
          <cell r="D1116" t="e">
            <v>#N/A</v>
          </cell>
        </row>
        <row r="1117">
          <cell r="B1117" t="str">
            <v>F1B111066</v>
          </cell>
          <cell r="C1117" t="str">
            <v>Riastu Gunaji</v>
          </cell>
          <cell r="D1117" t="e">
            <v>#N/A</v>
          </cell>
        </row>
        <row r="1118">
          <cell r="B1118" t="str">
            <v>F1B111067</v>
          </cell>
          <cell r="C1118" t="str">
            <v>Ridwan</v>
          </cell>
          <cell r="D1118" t="e">
            <v>#N/A</v>
          </cell>
        </row>
        <row r="1119">
          <cell r="B1119" t="str">
            <v>F1B111068</v>
          </cell>
          <cell r="C1119" t="str">
            <v>Risa Lugito Saputrq</v>
          </cell>
          <cell r="D1119" t="e">
            <v>#N/A</v>
          </cell>
        </row>
        <row r="1120">
          <cell r="B1120" t="str">
            <v>F1B111069</v>
          </cell>
          <cell r="C1120" t="str">
            <v>Rizal Dies Pratama</v>
          </cell>
          <cell r="D1120" t="e">
            <v>#N/A</v>
          </cell>
        </row>
        <row r="1121">
          <cell r="B1121" t="str">
            <v>F1B111070</v>
          </cell>
          <cell r="C1121" t="str">
            <v>Rizky Idamanti</v>
          </cell>
          <cell r="D1121" t="e">
            <v>#N/A</v>
          </cell>
        </row>
        <row r="1122">
          <cell r="B1122" t="str">
            <v>F1B111071</v>
          </cell>
          <cell r="C1122" t="str">
            <v>Rudi Adhitia</v>
          </cell>
          <cell r="D1122" t="e">
            <v>#N/A</v>
          </cell>
        </row>
        <row r="1123">
          <cell r="B1123" t="str">
            <v>F1B111072</v>
          </cell>
          <cell r="C1123" t="str">
            <v>Rully Ahsani Yusron</v>
          </cell>
          <cell r="D1123" t="e">
            <v>#N/A</v>
          </cell>
        </row>
        <row r="1124">
          <cell r="B1124" t="str">
            <v>F1B111073</v>
          </cell>
          <cell r="C1124" t="str">
            <v>Rusni</v>
          </cell>
          <cell r="D1124" t="e">
            <v>#N/A</v>
          </cell>
        </row>
        <row r="1125">
          <cell r="B1125" t="str">
            <v>F1B111074</v>
          </cell>
          <cell r="C1125" t="str">
            <v>Ryan Trilaksono</v>
          </cell>
          <cell r="D1125" t="e">
            <v>#N/A</v>
          </cell>
        </row>
        <row r="1126">
          <cell r="B1126" t="str">
            <v>F1B111075</v>
          </cell>
          <cell r="C1126" t="str">
            <v>Sahbudin</v>
          </cell>
          <cell r="D1126" t="e">
            <v>#N/A</v>
          </cell>
        </row>
        <row r="1127">
          <cell r="B1127" t="str">
            <v>F1B111076</v>
          </cell>
          <cell r="C1127" t="str">
            <v>Sahdan</v>
          </cell>
          <cell r="D1127" t="e">
            <v>#N/A</v>
          </cell>
        </row>
        <row r="1128">
          <cell r="B1128" t="str">
            <v>F1B111077</v>
          </cell>
          <cell r="C1128" t="str">
            <v>Samsul Hadi</v>
          </cell>
          <cell r="D1128" t="e">
            <v>#N/A</v>
          </cell>
        </row>
        <row r="1129">
          <cell r="B1129" t="str">
            <v>F1B111078</v>
          </cell>
          <cell r="C1129" t="str">
            <v>Silaturrahmi</v>
          </cell>
          <cell r="D1129" t="e">
            <v>#N/A</v>
          </cell>
        </row>
        <row r="1130">
          <cell r="B1130" t="str">
            <v>F1B111079</v>
          </cell>
          <cell r="C1130" t="str">
            <v>Stevira Rahman</v>
          </cell>
          <cell r="D1130" t="e">
            <v>#N/A</v>
          </cell>
        </row>
        <row r="1131">
          <cell r="B1131" t="str">
            <v>F1B111080</v>
          </cell>
          <cell r="C1131" t="str">
            <v>Suhufi Ramadhan</v>
          </cell>
          <cell r="D1131" t="e">
            <v>#N/A</v>
          </cell>
        </row>
        <row r="1132">
          <cell r="B1132" t="str">
            <v>F1B111081</v>
          </cell>
          <cell r="C1132" t="str">
            <v>Sumiyati</v>
          </cell>
          <cell r="D1132" t="e">
            <v>#N/A</v>
          </cell>
        </row>
        <row r="1133">
          <cell r="B1133" t="str">
            <v>F1B111082</v>
          </cell>
          <cell r="C1133" t="str">
            <v>Supratman</v>
          </cell>
          <cell r="D1133" t="e">
            <v>#N/A</v>
          </cell>
        </row>
        <row r="1134">
          <cell r="B1134" t="str">
            <v>F1B111083</v>
          </cell>
          <cell r="C1134" t="str">
            <v>Ully Cahyati</v>
          </cell>
          <cell r="D1134" t="e">
            <v>#N/A</v>
          </cell>
        </row>
        <row r="1135">
          <cell r="B1135" t="str">
            <v>F1B111084</v>
          </cell>
          <cell r="C1135" t="str">
            <v>Wahyudi Gunawan</v>
          </cell>
          <cell r="D1135" t="e">
            <v>#N/A</v>
          </cell>
        </row>
        <row r="1136">
          <cell r="B1136" t="str">
            <v>F1B111085</v>
          </cell>
          <cell r="C1136" t="str">
            <v>Yoyok Eko Saputro D</v>
          </cell>
          <cell r="D1136" t="e">
            <v>#N/A</v>
          </cell>
        </row>
        <row r="1137">
          <cell r="B1137" t="str">
            <v>F1B111086</v>
          </cell>
          <cell r="C1137" t="str">
            <v>Siti Ardiyanti Viviana Putri</v>
          </cell>
          <cell r="D1137" t="e">
            <v>#N/A</v>
          </cell>
        </row>
        <row r="1138">
          <cell r="B1138" t="str">
            <v>F1B111087</v>
          </cell>
          <cell r="C1138" t="str">
            <v>Yusika Ade Prakasih</v>
          </cell>
          <cell r="D1138" t="e">
            <v>#N/A</v>
          </cell>
        </row>
        <row r="1139">
          <cell r="B1139" t="str">
            <v>F1B111088</v>
          </cell>
          <cell r="C1139" t="str">
            <v>Zulkarnaemi</v>
          </cell>
          <cell r="D1139" t="e">
            <v>#N/A</v>
          </cell>
        </row>
        <row r="1140">
          <cell r="B1140" t="str">
            <v>F1B111089</v>
          </cell>
          <cell r="C1140" t="str">
            <v>Zulkarnaen Adi S</v>
          </cell>
          <cell r="D1140" t="e">
            <v>#N/A</v>
          </cell>
        </row>
        <row r="1141">
          <cell r="B1141" t="str">
            <v>F1B012001</v>
          </cell>
          <cell r="C1141" t="str">
            <v>Aan Kurniawan</v>
          </cell>
          <cell r="D1141" t="str">
            <v>Teknik Sistem Tenaga</v>
          </cell>
        </row>
        <row r="1142">
          <cell r="B1142" t="str">
            <v>F1B012002</v>
          </cell>
          <cell r="C1142" t="str">
            <v>Abdul Chalel Rahman</v>
          </cell>
          <cell r="D1142" t="str">
            <v>-</v>
          </cell>
        </row>
        <row r="1143">
          <cell r="B1143" t="str">
            <v>F1B012003</v>
          </cell>
          <cell r="C1143" t="str">
            <v>Abdul Hafiz</v>
          </cell>
          <cell r="D1143" t="str">
            <v>-</v>
          </cell>
        </row>
        <row r="1144">
          <cell r="B1144" t="str">
            <v>F1B012004</v>
          </cell>
          <cell r="C1144" t="str">
            <v>Adi Muzayyad</v>
          </cell>
          <cell r="D1144" t="str">
            <v>Teknik Sistem Tenaga</v>
          </cell>
        </row>
        <row r="1145">
          <cell r="B1145" t="str">
            <v>F1B012005</v>
          </cell>
          <cell r="C1145" t="str">
            <v>Ahmad Amrillah</v>
          </cell>
          <cell r="D1145" t="str">
            <v>Teknik Sistem Tenaga</v>
          </cell>
        </row>
        <row r="1146">
          <cell r="B1146" t="str">
            <v>F1B012006</v>
          </cell>
          <cell r="C1146" t="str">
            <v>Ahmad Jalaludin</v>
          </cell>
          <cell r="D1146" t="str">
            <v>Teknik Elektronika &amp; Digital</v>
          </cell>
        </row>
        <row r="1147">
          <cell r="B1147" t="str">
            <v>F1B012007</v>
          </cell>
          <cell r="C1147" t="str">
            <v>Alan Vikhta</v>
          </cell>
          <cell r="D1147" t="str">
            <v>Teknik Informatika &amp; Komputer</v>
          </cell>
        </row>
        <row r="1148">
          <cell r="B1148" t="str">
            <v>F1B212008</v>
          </cell>
          <cell r="C1148" t="str">
            <v>Ali Farhan</v>
          </cell>
          <cell r="D1148" t="str">
            <v>Teknik Informatika &amp; Komputer</v>
          </cell>
        </row>
        <row r="1149">
          <cell r="B1149" t="str">
            <v>F1B012009</v>
          </cell>
          <cell r="C1149" t="str">
            <v>Amirudin</v>
          </cell>
          <cell r="D1149" t="str">
            <v>Teknik Telekomunikasi</v>
          </cell>
        </row>
        <row r="1150">
          <cell r="B1150" t="str">
            <v>F1B012010</v>
          </cell>
          <cell r="C1150" t="str">
            <v>Ana Lestari</v>
          </cell>
          <cell r="D1150" t="str">
            <v>Teknik Telekomunikasi</v>
          </cell>
        </row>
        <row r="1151">
          <cell r="B1151" t="str">
            <v>F1B012011</v>
          </cell>
          <cell r="C1151" t="str">
            <v>Andep Saputra</v>
          </cell>
          <cell r="D1151" t="str">
            <v>Teknik Elektronika &amp; Digital</v>
          </cell>
        </row>
        <row r="1152">
          <cell r="B1152" t="str">
            <v>F1B012012</v>
          </cell>
          <cell r="C1152" t="str">
            <v>Andryo Iskandar</v>
          </cell>
          <cell r="D1152" t="str">
            <v>Teknik Sistem Tenaga</v>
          </cell>
        </row>
        <row r="1153">
          <cell r="B1153" t="str">
            <v>F1B012013</v>
          </cell>
          <cell r="C1153" t="str">
            <v>Anna Afif Aprian</v>
          </cell>
          <cell r="D1153" t="str">
            <v>Teknik Telekomunikasi</v>
          </cell>
        </row>
        <row r="1154">
          <cell r="B1154" t="str">
            <v>F1B012014</v>
          </cell>
          <cell r="C1154" t="str">
            <v>Aresta Daniel</v>
          </cell>
          <cell r="D1154" t="str">
            <v>Teknik Telekomunikasi</v>
          </cell>
        </row>
        <row r="1155">
          <cell r="B1155" t="str">
            <v>F1B212015</v>
          </cell>
          <cell r="C1155" t="str">
            <v>Arif Tirtana Nirman</v>
          </cell>
          <cell r="D1155" t="str">
            <v>-</v>
          </cell>
        </row>
        <row r="1156">
          <cell r="B1156" t="str">
            <v>F1B212016</v>
          </cell>
          <cell r="C1156" t="str">
            <v>Arry Ardyawan</v>
          </cell>
          <cell r="D1156" t="str">
            <v>-</v>
          </cell>
        </row>
        <row r="1157">
          <cell r="B1157" t="str">
            <v>F1B012017</v>
          </cell>
          <cell r="C1157" t="str">
            <v>Atiq Qurata Ayun</v>
          </cell>
          <cell r="D1157" t="str">
            <v>Teknik Informatika &amp; Komputer</v>
          </cell>
        </row>
        <row r="1158">
          <cell r="B1158" t="str">
            <v>F1B012018</v>
          </cell>
          <cell r="C1158" t="str">
            <v>Bangun Juliardi</v>
          </cell>
          <cell r="D1158" t="str">
            <v>-</v>
          </cell>
        </row>
        <row r="1159">
          <cell r="B1159" t="str">
            <v>F1B012019</v>
          </cell>
          <cell r="C1159" t="str">
            <v>Bayu Andipa</v>
          </cell>
          <cell r="D1159" t="str">
            <v>Teknik Sistem Tenaga</v>
          </cell>
        </row>
        <row r="1160">
          <cell r="B1160" t="str">
            <v>F1B012020</v>
          </cell>
          <cell r="C1160" t="str">
            <v>Budi Fitrianti</v>
          </cell>
          <cell r="D1160" t="str">
            <v>Teknik Informatika &amp; Komputer</v>
          </cell>
        </row>
        <row r="1161">
          <cell r="B1161" t="str">
            <v>F1B012021</v>
          </cell>
          <cell r="C1161" t="str">
            <v>Budiman</v>
          </cell>
          <cell r="D1161" t="str">
            <v>-</v>
          </cell>
        </row>
        <row r="1162">
          <cell r="B1162" t="str">
            <v>F1B012022</v>
          </cell>
          <cell r="C1162" t="str">
            <v>Desi Andriani Rahman</v>
          </cell>
          <cell r="D1162" t="str">
            <v>Teknik Informatika &amp; Komputer</v>
          </cell>
        </row>
        <row r="1163">
          <cell r="B1163" t="str">
            <v>F1B012023</v>
          </cell>
          <cell r="C1163" t="str">
            <v>Diah Ayu Maulidina</v>
          </cell>
          <cell r="D1163" t="str">
            <v>-</v>
          </cell>
        </row>
        <row r="1164">
          <cell r="B1164" t="str">
            <v>F1B012024</v>
          </cell>
          <cell r="C1164" t="str">
            <v>Dian Nihry Yusnil Wadud</v>
          </cell>
          <cell r="D1164" t="str">
            <v>Teknik Telekomunikasi</v>
          </cell>
        </row>
        <row r="1165">
          <cell r="B1165" t="str">
            <v>F1B012025</v>
          </cell>
          <cell r="C1165" t="str">
            <v>Dinar Yuliyanti</v>
          </cell>
          <cell r="D1165" t="str">
            <v>Teknik Informatika &amp; Komputer</v>
          </cell>
        </row>
        <row r="1166">
          <cell r="B1166" t="str">
            <v>F1B012026</v>
          </cell>
          <cell r="C1166" t="str">
            <v>Endang Sakinah</v>
          </cell>
          <cell r="D1166" t="str">
            <v>Teknik Telekomunikasi</v>
          </cell>
        </row>
        <row r="1167">
          <cell r="B1167" t="str">
            <v>F1B212027</v>
          </cell>
          <cell r="C1167" t="str">
            <v>Erwinsyah</v>
          </cell>
          <cell r="D1167" t="str">
            <v>Teknik Elektronika &amp; Digital</v>
          </cell>
        </row>
        <row r="1168">
          <cell r="B1168" t="str">
            <v>F1B212028</v>
          </cell>
          <cell r="C1168" t="str">
            <v>Eva Satriana Putra</v>
          </cell>
          <cell r="D1168" t="str">
            <v>-</v>
          </cell>
        </row>
        <row r="1169">
          <cell r="B1169" t="str">
            <v>F1B212029</v>
          </cell>
          <cell r="C1169" t="str">
            <v>Fadhli Indrawan</v>
          </cell>
          <cell r="D1169" t="str">
            <v>-</v>
          </cell>
        </row>
        <row r="1170">
          <cell r="B1170" t="str">
            <v>F1B012030</v>
          </cell>
          <cell r="C1170" t="str">
            <v>Fibrian Ismayadi</v>
          </cell>
          <cell r="D1170" t="str">
            <v>Teknik Elektronika &amp; Digital</v>
          </cell>
        </row>
        <row r="1171">
          <cell r="B1171" t="str">
            <v>F1B012031</v>
          </cell>
          <cell r="C1171" t="str">
            <v>Fiqri Jamal</v>
          </cell>
          <cell r="D1171" t="str">
            <v>Teknik Informatika &amp; Komputer</v>
          </cell>
        </row>
        <row r="1172">
          <cell r="B1172" t="str">
            <v>F1B212032</v>
          </cell>
          <cell r="C1172" t="str">
            <v>Firman Mulyawan</v>
          </cell>
          <cell r="D1172" t="str">
            <v>-</v>
          </cell>
        </row>
        <row r="1173">
          <cell r="B1173" t="str">
            <v>F1B212033</v>
          </cell>
          <cell r="C1173" t="str">
            <v>Gilang Ramadhan</v>
          </cell>
          <cell r="D1173" t="str">
            <v>-</v>
          </cell>
        </row>
        <row r="1174">
          <cell r="B1174" t="str">
            <v>F1B212034</v>
          </cell>
          <cell r="C1174" t="str">
            <v>Haerul Hidayat</v>
          </cell>
          <cell r="D1174" t="str">
            <v>Teknik Informatika &amp; Komputer</v>
          </cell>
        </row>
        <row r="1175">
          <cell r="B1175" t="str">
            <v>F1B012035</v>
          </cell>
          <cell r="C1175" t="str">
            <v>Hamdan Makbul</v>
          </cell>
          <cell r="D1175" t="str">
            <v>Teknik Sistem Tenaga</v>
          </cell>
        </row>
        <row r="1176">
          <cell r="B1176" t="str">
            <v>F1B012036</v>
          </cell>
          <cell r="C1176" t="str">
            <v>Hamdani Am</v>
          </cell>
          <cell r="D1176" t="str">
            <v>-</v>
          </cell>
        </row>
        <row r="1177">
          <cell r="B1177" t="str">
            <v>F1B012037</v>
          </cell>
          <cell r="C1177" t="str">
            <v>Hendra Kurniawansyah Putra</v>
          </cell>
          <cell r="D1177" t="str">
            <v>Teknik Informatika &amp; Komputer</v>
          </cell>
        </row>
        <row r="1178">
          <cell r="B1178" t="str">
            <v>F1B212038</v>
          </cell>
          <cell r="C1178" t="str">
            <v>Heni Edrianti</v>
          </cell>
          <cell r="D1178" t="str">
            <v>Teknik Informatika &amp; Komputer</v>
          </cell>
        </row>
        <row r="1179">
          <cell r="B1179" t="str">
            <v>F1B012039</v>
          </cell>
          <cell r="C1179" t="str">
            <v>I Made Ardana</v>
          </cell>
          <cell r="D1179" t="str">
            <v>Teknik Sistem Tenaga</v>
          </cell>
        </row>
        <row r="1180">
          <cell r="B1180" t="str">
            <v>F1B212040</v>
          </cell>
          <cell r="C1180" t="str">
            <v>I Made Puja Artana</v>
          </cell>
          <cell r="D1180" t="str">
            <v>Teknik Sistem Tenaga</v>
          </cell>
        </row>
        <row r="1181">
          <cell r="B1181" t="str">
            <v>F1B212041</v>
          </cell>
          <cell r="C1181" t="str">
            <v>I Putu Andika P</v>
          </cell>
          <cell r="D1181" t="str">
            <v>Teknik Elektronika &amp; Digital</v>
          </cell>
        </row>
        <row r="1182">
          <cell r="B1182" t="str">
            <v>F1B012042</v>
          </cell>
          <cell r="C1182" t="str">
            <v>I Wayan Sutrisna</v>
          </cell>
          <cell r="D1182" t="str">
            <v>Teknik Sistem Tenaga</v>
          </cell>
        </row>
        <row r="1183">
          <cell r="B1183" t="str">
            <v>F1B012043</v>
          </cell>
          <cell r="C1183" t="str">
            <v>Ilham Prasetiawan</v>
          </cell>
          <cell r="D1183" t="str">
            <v>-</v>
          </cell>
        </row>
        <row r="1184">
          <cell r="B1184" t="str">
            <v>F1B012044</v>
          </cell>
          <cell r="C1184" t="str">
            <v>Imam Al Ghazali</v>
          </cell>
          <cell r="D1184" t="str">
            <v>-</v>
          </cell>
        </row>
        <row r="1185">
          <cell r="B1185" t="str">
            <v>F1B012045</v>
          </cell>
          <cell r="C1185" t="str">
            <v>Iqbal Chan Saputra</v>
          </cell>
          <cell r="D1185" t="str">
            <v>Teknik Sistem Tenaga</v>
          </cell>
        </row>
        <row r="1186">
          <cell r="B1186" t="str">
            <v>F1B012046</v>
          </cell>
          <cell r="C1186" t="str">
            <v>Ira Oktafigara</v>
          </cell>
          <cell r="D1186" t="str">
            <v>Teknik Telekomunikasi</v>
          </cell>
        </row>
        <row r="1187">
          <cell r="B1187" t="str">
            <v>F1B012047</v>
          </cell>
          <cell r="C1187" t="str">
            <v>Irma Wira Sari Putri</v>
          </cell>
          <cell r="D1187" t="str">
            <v>Teknik Informatika &amp; Komputer</v>
          </cell>
        </row>
        <row r="1188">
          <cell r="B1188" t="str">
            <v>F1B012048</v>
          </cell>
          <cell r="C1188" t="str">
            <v>Khairil Abdi</v>
          </cell>
          <cell r="D1188" t="str">
            <v>-</v>
          </cell>
        </row>
        <row r="1189">
          <cell r="B1189" t="str">
            <v>F1B012049</v>
          </cell>
          <cell r="C1189" t="str">
            <v>Komang Buda Artha</v>
          </cell>
          <cell r="D1189" t="str">
            <v>Teknik Informatika &amp; Komputer</v>
          </cell>
        </row>
        <row r="1190">
          <cell r="B1190" t="str">
            <v>F1B012050</v>
          </cell>
          <cell r="C1190" t="str">
            <v>Lalu Alfian Wahyudi</v>
          </cell>
          <cell r="D1190" t="str">
            <v>Teknik Telekomunikasi</v>
          </cell>
        </row>
        <row r="1191">
          <cell r="B1191" t="str">
            <v>F1B012051</v>
          </cell>
          <cell r="C1191" t="str">
            <v>Lalu Rudi Oky S</v>
          </cell>
          <cell r="D1191" t="str">
            <v>-</v>
          </cell>
        </row>
        <row r="1192">
          <cell r="B1192" t="str">
            <v>F1B212052</v>
          </cell>
          <cell r="C1192" t="str">
            <v>Lalu Saukat Noorbani</v>
          </cell>
          <cell r="D1192" t="str">
            <v>Teknik Informatika &amp; Komputer</v>
          </cell>
        </row>
        <row r="1193">
          <cell r="B1193" t="str">
            <v>F1B212053</v>
          </cell>
          <cell r="C1193" t="str">
            <v>Lia Puspitawati</v>
          </cell>
          <cell r="D1193" t="str">
            <v>Teknik Informatika &amp; Komputer</v>
          </cell>
        </row>
        <row r="1194">
          <cell r="B1194" t="str">
            <v>F1B212054</v>
          </cell>
          <cell r="C1194" t="str">
            <v>M Novan Subandi</v>
          </cell>
          <cell r="D1194" t="str">
            <v>-</v>
          </cell>
        </row>
        <row r="1195">
          <cell r="B1195" t="str">
            <v>F1B012055</v>
          </cell>
          <cell r="C1195" t="str">
            <v>M. Ikhlas Setiawan</v>
          </cell>
          <cell r="D1195" t="str">
            <v>Teknik Sistem Tenaga</v>
          </cell>
        </row>
        <row r="1196">
          <cell r="B1196" t="str">
            <v>F1B012056</v>
          </cell>
          <cell r="C1196" t="str">
            <v>M. Imam Sopiansyah</v>
          </cell>
          <cell r="D1196" t="str">
            <v>-</v>
          </cell>
        </row>
        <row r="1197">
          <cell r="B1197" t="str">
            <v>F1B012057</v>
          </cell>
          <cell r="C1197" t="str">
            <v>M. Kuraish Shihab</v>
          </cell>
          <cell r="D1197" t="str">
            <v>Teknik Sistem Tenaga</v>
          </cell>
        </row>
        <row r="1198">
          <cell r="B1198" t="str">
            <v>F1B012058</v>
          </cell>
          <cell r="C1198" t="str">
            <v>M. Ma'Ruf</v>
          </cell>
          <cell r="D1198" t="str">
            <v>Teknik Telekomunikasi</v>
          </cell>
        </row>
        <row r="1199">
          <cell r="B1199" t="str">
            <v>F1B212059</v>
          </cell>
          <cell r="C1199" t="str">
            <v>Maseus Nabasa S</v>
          </cell>
          <cell r="D1199" t="str">
            <v>Teknik Sistem Tenaga</v>
          </cell>
        </row>
        <row r="1200">
          <cell r="B1200" t="str">
            <v>F1B012060</v>
          </cell>
          <cell r="C1200" t="str">
            <v>Maulidiya Zofani</v>
          </cell>
          <cell r="D1200" t="str">
            <v>-</v>
          </cell>
        </row>
        <row r="1201">
          <cell r="B1201" t="str">
            <v>F1B012061</v>
          </cell>
          <cell r="C1201" t="str">
            <v>Mohammad Farid Ghozi</v>
          </cell>
          <cell r="D1201" t="str">
            <v>-</v>
          </cell>
        </row>
        <row r="1202">
          <cell r="B1202" t="str">
            <v>F1B012062</v>
          </cell>
          <cell r="C1202" t="str">
            <v>Mohammad Taufik H</v>
          </cell>
          <cell r="D1202" t="str">
            <v>Teknik Sistem Tenaga</v>
          </cell>
        </row>
        <row r="1203">
          <cell r="B1203" t="str">
            <v>F1B012063</v>
          </cell>
          <cell r="C1203" t="str">
            <v>Muchtar Efendi</v>
          </cell>
          <cell r="D1203" t="str">
            <v>-</v>
          </cell>
        </row>
        <row r="1204">
          <cell r="B1204" t="str">
            <v>F1B012064</v>
          </cell>
          <cell r="C1204" t="str">
            <v>Muh. Irfan</v>
          </cell>
          <cell r="D1204" t="str">
            <v>Teknik Telekomunikasi</v>
          </cell>
        </row>
        <row r="1205">
          <cell r="B1205" t="str">
            <v>F1B012065</v>
          </cell>
          <cell r="C1205" t="str">
            <v>Muhammad Iqbal</v>
          </cell>
          <cell r="D1205" t="str">
            <v>-</v>
          </cell>
        </row>
        <row r="1206">
          <cell r="B1206" t="str">
            <v>F1B212066</v>
          </cell>
          <cell r="C1206" t="str">
            <v>Muhammad Nauval</v>
          </cell>
          <cell r="D1206" t="str">
            <v>Teknik Telekomunikasi</v>
          </cell>
        </row>
        <row r="1207">
          <cell r="B1207" t="str">
            <v>F1B012067</v>
          </cell>
          <cell r="C1207" t="str">
            <v>Muhammad Rizal</v>
          </cell>
          <cell r="D1207" t="str">
            <v>Teknik Elektronika &amp; Digital</v>
          </cell>
        </row>
        <row r="1208">
          <cell r="B1208" t="str">
            <v>F1B212068</v>
          </cell>
          <cell r="C1208" t="str">
            <v>Muhammad Tabrani</v>
          </cell>
          <cell r="D1208" t="str">
            <v>Teknik Informatika &amp; Komputer</v>
          </cell>
        </row>
        <row r="1209">
          <cell r="B1209" t="str">
            <v>F1B012069</v>
          </cell>
          <cell r="C1209" t="str">
            <v>Muhammad Yahya Jaber</v>
          </cell>
          <cell r="D1209" t="str">
            <v>Teknik Informatika &amp; Komputer</v>
          </cell>
        </row>
        <row r="1210">
          <cell r="B1210" t="str">
            <v>F1B012070</v>
          </cell>
          <cell r="C1210" t="str">
            <v>Muna Aulia</v>
          </cell>
          <cell r="D1210" t="str">
            <v>Teknik Informatika &amp; Komputer</v>
          </cell>
        </row>
        <row r="1211">
          <cell r="B1211" t="str">
            <v>F1B012071</v>
          </cell>
          <cell r="C1211" t="str">
            <v>Nahwan Rasyad</v>
          </cell>
          <cell r="D1211" t="str">
            <v>-</v>
          </cell>
        </row>
        <row r="1212">
          <cell r="B1212" t="str">
            <v>F1B012072</v>
          </cell>
          <cell r="C1212" t="str">
            <v>Nita Maulina</v>
          </cell>
          <cell r="D1212" t="str">
            <v>Teknik Informatika &amp; Komputer</v>
          </cell>
        </row>
        <row r="1213">
          <cell r="B1213" t="str">
            <v>F1B212073</v>
          </cell>
          <cell r="C1213" t="str">
            <v>Nurfazilah</v>
          </cell>
          <cell r="D1213" t="str">
            <v>Teknik Informatika &amp; Komputer</v>
          </cell>
        </row>
        <row r="1214">
          <cell r="B1214" t="str">
            <v>F1B012074</v>
          </cell>
          <cell r="C1214" t="str">
            <v>Nurjannah</v>
          </cell>
          <cell r="D1214" t="str">
            <v>Teknik Sistem Tenaga</v>
          </cell>
        </row>
        <row r="1215">
          <cell r="B1215" t="str">
            <v>F1B012075</v>
          </cell>
          <cell r="C1215" t="str">
            <v>Pahrurrozi</v>
          </cell>
          <cell r="D1215" t="str">
            <v>Teknik Telekomunikasi</v>
          </cell>
        </row>
        <row r="1216">
          <cell r="B1216" t="str">
            <v>F1B012076</v>
          </cell>
          <cell r="C1216" t="str">
            <v>Rachmat Jaelani</v>
          </cell>
          <cell r="D1216" t="str">
            <v>Teknik Elektronika &amp; Digital</v>
          </cell>
        </row>
        <row r="1217">
          <cell r="B1217" t="str">
            <v>F1B012077</v>
          </cell>
          <cell r="C1217" t="str">
            <v>Ramli Zaenudin</v>
          </cell>
          <cell r="D1217" t="str">
            <v>Teknik Informatika &amp; Komputer</v>
          </cell>
        </row>
        <row r="1218">
          <cell r="B1218" t="str">
            <v>F1B012078</v>
          </cell>
          <cell r="C1218" t="str">
            <v>Rangga Purnama</v>
          </cell>
          <cell r="D1218" t="str">
            <v>-</v>
          </cell>
        </row>
        <row r="1219">
          <cell r="B1219" t="str">
            <v>F1B012079</v>
          </cell>
          <cell r="C1219" t="str">
            <v>Rani Arum Aisytiani</v>
          </cell>
          <cell r="D1219" t="str">
            <v>Teknik Elektronika &amp; Digital</v>
          </cell>
        </row>
        <row r="1220">
          <cell r="B1220" t="str">
            <v>F1B212080</v>
          </cell>
          <cell r="C1220" t="str">
            <v>Ratu Alfa Febriani</v>
          </cell>
          <cell r="D1220" t="str">
            <v>Teknik Telekomunikasi</v>
          </cell>
        </row>
        <row r="1221">
          <cell r="B1221" t="str">
            <v>F1B012081</v>
          </cell>
          <cell r="C1221" t="str">
            <v>Reza Subandi</v>
          </cell>
          <cell r="D1221" t="str">
            <v>-</v>
          </cell>
        </row>
        <row r="1222">
          <cell r="B1222" t="str">
            <v>F1B012082</v>
          </cell>
          <cell r="C1222" t="str">
            <v>Rifky Irawan</v>
          </cell>
          <cell r="D1222" t="str">
            <v>Teknik Sistem Tenaga</v>
          </cell>
        </row>
        <row r="1223">
          <cell r="B1223" t="str">
            <v>F1B012083</v>
          </cell>
          <cell r="C1223" t="str">
            <v>Rini Jayanti</v>
          </cell>
          <cell r="D1223" t="str">
            <v>Teknik Telekomunikasi</v>
          </cell>
        </row>
        <row r="1224">
          <cell r="B1224" t="str">
            <v>F1B212084</v>
          </cell>
          <cell r="C1224" t="str">
            <v>Rizal Satria Aryadi</v>
          </cell>
          <cell r="D1224" t="str">
            <v>Teknik Elektronika &amp; Digital</v>
          </cell>
        </row>
        <row r="1225">
          <cell r="B1225" t="str">
            <v>F1B012085</v>
          </cell>
          <cell r="C1225" t="str">
            <v>Rudy Rinjayani Putra</v>
          </cell>
          <cell r="D1225" t="str">
            <v>Teknik Elektronika &amp; Digital</v>
          </cell>
        </row>
        <row r="1226">
          <cell r="B1226" t="str">
            <v>F1B012086</v>
          </cell>
          <cell r="C1226" t="str">
            <v>Samsudin</v>
          </cell>
          <cell r="D1226" t="str">
            <v>-</v>
          </cell>
        </row>
        <row r="1227">
          <cell r="B1227" t="str">
            <v>F1B012087</v>
          </cell>
          <cell r="C1227" t="str">
            <v>Sandy Febrian R</v>
          </cell>
          <cell r="D1227" t="str">
            <v>Teknik Telekomunikasi</v>
          </cell>
        </row>
        <row r="1228">
          <cell r="B1228" t="str">
            <v>F1B012088</v>
          </cell>
          <cell r="C1228" t="str">
            <v>Sanynita Kiskindy</v>
          </cell>
          <cell r="D1228" t="str">
            <v>-</v>
          </cell>
        </row>
        <row r="1229">
          <cell r="B1229" t="str">
            <v>F1B012089</v>
          </cell>
          <cell r="C1229" t="str">
            <v>Subaidi</v>
          </cell>
          <cell r="D1229" t="str">
            <v>-</v>
          </cell>
        </row>
        <row r="1230">
          <cell r="B1230" t="str">
            <v>F1B212090</v>
          </cell>
          <cell r="C1230" t="str">
            <v>Suhaili Rahman</v>
          </cell>
          <cell r="D1230" t="str">
            <v>Teknik Elektronika &amp; Digital</v>
          </cell>
        </row>
        <row r="1231">
          <cell r="B1231" t="str">
            <v>F1B012091</v>
          </cell>
          <cell r="C1231" t="str">
            <v>Syarif Alawi</v>
          </cell>
          <cell r="D1231" t="str">
            <v>-</v>
          </cell>
        </row>
        <row r="1232">
          <cell r="B1232" t="str">
            <v>F1B012092</v>
          </cell>
          <cell r="C1232" t="str">
            <v>Tari Widya Ariany</v>
          </cell>
          <cell r="D1232" t="str">
            <v>-</v>
          </cell>
        </row>
        <row r="1233">
          <cell r="B1233" t="str">
            <v>F1B012093</v>
          </cell>
          <cell r="C1233" t="str">
            <v>Ulil Amri</v>
          </cell>
          <cell r="D1233" t="str">
            <v>-</v>
          </cell>
        </row>
        <row r="1234">
          <cell r="B1234" t="str">
            <v>F1B012094</v>
          </cell>
          <cell r="C1234" t="str">
            <v>Vickrarrosyadie</v>
          </cell>
          <cell r="D1234" t="str">
            <v>-</v>
          </cell>
        </row>
        <row r="1235">
          <cell r="B1235" t="str">
            <v>F1B012095</v>
          </cell>
          <cell r="C1235" t="str">
            <v>Wawan Setya Hadi</v>
          </cell>
          <cell r="D1235" t="str">
            <v>-</v>
          </cell>
        </row>
        <row r="1236">
          <cell r="B1236" t="str">
            <v>F1B012096</v>
          </cell>
          <cell r="C1236" t="str">
            <v>Wili Rahmat Muhamad</v>
          </cell>
          <cell r="D1236" t="str">
            <v>Teknik Informatika &amp; Komputer</v>
          </cell>
        </row>
        <row r="1237">
          <cell r="B1237" t="str">
            <v>F1B012097</v>
          </cell>
          <cell r="C1237" t="str">
            <v>Yanti Listi Septiarini</v>
          </cell>
          <cell r="D1237" t="str">
            <v>Teknik Informatika &amp; Komputer</v>
          </cell>
        </row>
        <row r="1238">
          <cell r="B1238" t="str">
            <v>F1B012098</v>
          </cell>
          <cell r="C1238" t="str">
            <v>Yulita Susilawati</v>
          </cell>
          <cell r="D1238" t="str">
            <v>-</v>
          </cell>
        </row>
        <row r="1239">
          <cell r="B1239" t="str">
            <v>F1B212099</v>
          </cell>
          <cell r="C1239" t="str">
            <v>Yuristira Furqon</v>
          </cell>
          <cell r="D1239" t="str">
            <v>-</v>
          </cell>
        </row>
        <row r="1240">
          <cell r="B1240" t="str">
            <v>F1B012100</v>
          </cell>
          <cell r="C1240" t="str">
            <v>Daniel Manyamboi</v>
          </cell>
          <cell r="D1240" t="str">
            <v>-</v>
          </cell>
        </row>
        <row r="1241">
          <cell r="B1241" t="str">
            <v>F1B112001</v>
          </cell>
          <cell r="C1241" t="str">
            <v>Ade Jodi Harmawan</v>
          </cell>
          <cell r="D1241" t="str">
            <v>Teknik Informatika &amp; Komputer</v>
          </cell>
        </row>
        <row r="1242">
          <cell r="B1242" t="str">
            <v>F1B112002</v>
          </cell>
          <cell r="C1242" t="str">
            <v>Adi Candra Setiawan</v>
          </cell>
          <cell r="D1242" t="str">
            <v>-</v>
          </cell>
        </row>
        <row r="1243">
          <cell r="B1243" t="str">
            <v>F1B112003</v>
          </cell>
          <cell r="C1243" t="str">
            <v>Aditya Kadarusman</v>
          </cell>
          <cell r="D1243" t="str">
            <v>Teknik Informatika &amp; Komputer</v>
          </cell>
        </row>
        <row r="1244">
          <cell r="B1244" t="str">
            <v>F1B112004</v>
          </cell>
          <cell r="C1244" t="str">
            <v>Alimudin Embu Tara</v>
          </cell>
          <cell r="D1244" t="str">
            <v>Teknik Informatika &amp; Komputer</v>
          </cell>
        </row>
        <row r="1245">
          <cell r="B1245" t="str">
            <v>F1B112005</v>
          </cell>
          <cell r="C1245" t="str">
            <v>Andar Apriadi</v>
          </cell>
          <cell r="D1245" t="str">
            <v>Teknik Sistem Tenaga</v>
          </cell>
        </row>
        <row r="1246">
          <cell r="B1246" t="str">
            <v>F1B112006</v>
          </cell>
          <cell r="C1246" t="str">
            <v>Arie Listianto</v>
          </cell>
          <cell r="D1246" t="str">
            <v>Teknik Informatika &amp; Komputer</v>
          </cell>
        </row>
        <row r="1247">
          <cell r="B1247" t="str">
            <v>F1B112007</v>
          </cell>
          <cell r="C1247" t="str">
            <v>Arif Faisal Tanjung</v>
          </cell>
          <cell r="D1247" t="str">
            <v>-</v>
          </cell>
        </row>
        <row r="1248">
          <cell r="B1248" t="str">
            <v>F1B112008</v>
          </cell>
          <cell r="C1248" t="str">
            <v>Armansyah</v>
          </cell>
          <cell r="D1248" t="str">
            <v>-</v>
          </cell>
        </row>
        <row r="1249">
          <cell r="B1249" t="str">
            <v>F1B112009</v>
          </cell>
          <cell r="C1249" t="str">
            <v>Arwin Juliansyah</v>
          </cell>
          <cell r="D1249" t="str">
            <v>-</v>
          </cell>
        </row>
        <row r="1250">
          <cell r="B1250" t="str">
            <v>F1B112010</v>
          </cell>
          <cell r="C1250" t="str">
            <v>Azumardi Affan</v>
          </cell>
          <cell r="D1250" t="str">
            <v>-</v>
          </cell>
        </row>
        <row r="1251">
          <cell r="B1251" t="str">
            <v>F1B112011</v>
          </cell>
          <cell r="C1251" t="str">
            <v>Cokorda Indra D P</v>
          </cell>
          <cell r="D1251" t="str">
            <v>Teknik Informatika &amp; Komputer</v>
          </cell>
        </row>
        <row r="1252">
          <cell r="B1252" t="str">
            <v>F1B112012</v>
          </cell>
          <cell r="C1252" t="str">
            <v>Daniel</v>
          </cell>
          <cell r="D1252" t="str">
            <v>-</v>
          </cell>
        </row>
        <row r="1253">
          <cell r="B1253" t="str">
            <v>F1B112013</v>
          </cell>
          <cell r="C1253" t="str">
            <v>Danu Eka Purnama</v>
          </cell>
          <cell r="D1253" t="str">
            <v>-</v>
          </cell>
        </row>
        <row r="1254">
          <cell r="B1254" t="str">
            <v>F1B112014</v>
          </cell>
          <cell r="C1254" t="str">
            <v>Darmawan Andisaputra</v>
          </cell>
          <cell r="D1254" t="str">
            <v>-</v>
          </cell>
        </row>
        <row r="1255">
          <cell r="B1255" t="str">
            <v>F1B112015</v>
          </cell>
          <cell r="C1255" t="str">
            <v>Didin Januwardi</v>
          </cell>
          <cell r="D1255" t="str">
            <v>Teknik Sistem Tenaga</v>
          </cell>
        </row>
        <row r="1256">
          <cell r="B1256" t="str">
            <v>F1B112016</v>
          </cell>
          <cell r="C1256" t="str">
            <v>Ditya Timur Aska</v>
          </cell>
          <cell r="D1256" t="str">
            <v>Teknik Informatika &amp; Komputer</v>
          </cell>
        </row>
        <row r="1257">
          <cell r="B1257" t="str">
            <v>F1B112017</v>
          </cell>
          <cell r="C1257" t="str">
            <v>Dwinanto Romdhani</v>
          </cell>
          <cell r="D1257" t="str">
            <v>Teknik Sistem Tenaga</v>
          </cell>
        </row>
        <row r="1258">
          <cell r="B1258" t="str">
            <v>F1B112018</v>
          </cell>
          <cell r="C1258" t="str">
            <v>Edi Zulkarnain</v>
          </cell>
          <cell r="D1258" t="str">
            <v>Teknik Informatika &amp; Komputer</v>
          </cell>
        </row>
        <row r="1259">
          <cell r="B1259" t="str">
            <v>F1B112019</v>
          </cell>
          <cell r="C1259" t="str">
            <v>Erwin Rosdianto</v>
          </cell>
          <cell r="D1259" t="str">
            <v>-</v>
          </cell>
        </row>
        <row r="1260">
          <cell r="B1260" t="str">
            <v>F1B112020</v>
          </cell>
          <cell r="C1260" t="str">
            <v>Fathi Zulfikri</v>
          </cell>
          <cell r="D1260" t="str">
            <v>-</v>
          </cell>
        </row>
        <row r="1261">
          <cell r="B1261" t="str">
            <v>F1B112021</v>
          </cell>
          <cell r="C1261" t="str">
            <v>Fatonny Ilham K P</v>
          </cell>
          <cell r="D1261" t="str">
            <v>-</v>
          </cell>
        </row>
        <row r="1262">
          <cell r="B1262" t="str">
            <v>F1B112022</v>
          </cell>
          <cell r="C1262" t="str">
            <v>Felix Superanto</v>
          </cell>
          <cell r="D1262" t="str">
            <v>-</v>
          </cell>
        </row>
        <row r="1263">
          <cell r="B1263" t="str">
            <v>F1B112023</v>
          </cell>
          <cell r="C1263" t="str">
            <v>Fiqri Auliah Willian</v>
          </cell>
          <cell r="D1263" t="str">
            <v>-</v>
          </cell>
        </row>
        <row r="1264">
          <cell r="B1264" t="str">
            <v>F1B112024</v>
          </cell>
          <cell r="C1264" t="str">
            <v>Frendhi Iman</v>
          </cell>
          <cell r="D1264" t="str">
            <v>Teknik Informatika &amp; Komputer</v>
          </cell>
        </row>
        <row r="1265">
          <cell r="B1265" t="str">
            <v>F1B112025</v>
          </cell>
          <cell r="C1265" t="str">
            <v>Haerur Rosyid</v>
          </cell>
          <cell r="D1265" t="str">
            <v>Teknik Informatika &amp; Komputer</v>
          </cell>
        </row>
        <row r="1266">
          <cell r="B1266" t="str">
            <v>F1B112026</v>
          </cell>
          <cell r="C1266" t="str">
            <v>Hartono Fiyono</v>
          </cell>
          <cell r="D1266" t="str">
            <v>Teknik Informatika &amp; Komputer</v>
          </cell>
        </row>
        <row r="1267">
          <cell r="B1267" t="str">
            <v>F1B112027</v>
          </cell>
          <cell r="C1267" t="str">
            <v>Husni Tamrin</v>
          </cell>
          <cell r="D1267" t="str">
            <v>Teknik Sistem Tenaga</v>
          </cell>
        </row>
        <row r="1268">
          <cell r="B1268" t="str">
            <v>F1B112028</v>
          </cell>
          <cell r="C1268" t="str">
            <v>I Nyoman Tri Amijaya</v>
          </cell>
          <cell r="D1268" t="str">
            <v>-</v>
          </cell>
        </row>
        <row r="1269">
          <cell r="B1269" t="str">
            <v>F1B112029</v>
          </cell>
          <cell r="C1269" t="str">
            <v>I Putu Artha S Y</v>
          </cell>
          <cell r="D1269" t="str">
            <v>-</v>
          </cell>
        </row>
        <row r="1270">
          <cell r="B1270" t="str">
            <v>F1B112030</v>
          </cell>
          <cell r="C1270" t="str">
            <v>I Wayan Juniartha</v>
          </cell>
          <cell r="D1270" t="str">
            <v>Teknik Informatika &amp; Komputer</v>
          </cell>
        </row>
        <row r="1271">
          <cell r="B1271" t="str">
            <v>F1B112031</v>
          </cell>
          <cell r="C1271" t="str">
            <v>I Wy Eka Sabda P</v>
          </cell>
          <cell r="D1271" t="str">
            <v>Teknik Sistem Tenaga</v>
          </cell>
        </row>
        <row r="1272">
          <cell r="B1272" t="str">
            <v>F1B112032</v>
          </cell>
          <cell r="C1272" t="str">
            <v>Imansyah Surya G</v>
          </cell>
          <cell r="D1272" t="str">
            <v>-</v>
          </cell>
        </row>
        <row r="1273">
          <cell r="B1273" t="str">
            <v>F1B112033</v>
          </cell>
          <cell r="C1273" t="str">
            <v>Irpan Susanto</v>
          </cell>
          <cell r="D1273" t="str">
            <v>-</v>
          </cell>
        </row>
        <row r="1274">
          <cell r="B1274" t="str">
            <v>F1B112034</v>
          </cell>
          <cell r="C1274" t="str">
            <v>Januar</v>
          </cell>
          <cell r="D1274" t="str">
            <v>-</v>
          </cell>
        </row>
        <row r="1275">
          <cell r="B1275" t="str">
            <v>F1B112035</v>
          </cell>
          <cell r="C1275" t="str">
            <v>Krisnogonus P M</v>
          </cell>
          <cell r="D1275" t="str">
            <v>-</v>
          </cell>
        </row>
        <row r="1276">
          <cell r="B1276" t="str">
            <v>F1B112036</v>
          </cell>
          <cell r="C1276" t="str">
            <v>M Ali Akbar</v>
          </cell>
          <cell r="D1276" t="str">
            <v>Teknik Sistem Tenaga</v>
          </cell>
        </row>
        <row r="1277">
          <cell r="B1277" t="str">
            <v>F1B112037</v>
          </cell>
          <cell r="C1277" t="str">
            <v>Muh Idris</v>
          </cell>
          <cell r="D1277" t="str">
            <v>Teknik Sistem Tenaga</v>
          </cell>
        </row>
        <row r="1278">
          <cell r="B1278" t="str">
            <v>F1B112038</v>
          </cell>
          <cell r="C1278" t="str">
            <v>Muhammad Ali Hanapi</v>
          </cell>
          <cell r="D1278" t="str">
            <v>Teknik Informatika &amp; Komputer</v>
          </cell>
        </row>
        <row r="1279">
          <cell r="B1279" t="str">
            <v>F1B112039</v>
          </cell>
          <cell r="C1279" t="str">
            <v>Muhammad Basri</v>
          </cell>
          <cell r="D1279" t="str">
            <v>Teknik Informatika &amp; Komputer</v>
          </cell>
        </row>
        <row r="1280">
          <cell r="B1280" t="str">
            <v>F1B112040</v>
          </cell>
          <cell r="C1280" t="str">
            <v>Muhammad Irfan</v>
          </cell>
          <cell r="D1280" t="str">
            <v>-</v>
          </cell>
        </row>
        <row r="1281">
          <cell r="B1281" t="str">
            <v>F1B112041</v>
          </cell>
          <cell r="C1281" t="str">
            <v>Muhammad Mukram Hadi</v>
          </cell>
          <cell r="D1281" t="str">
            <v>-</v>
          </cell>
        </row>
        <row r="1282">
          <cell r="B1282" t="str">
            <v>F1B112042</v>
          </cell>
          <cell r="C1282" t="str">
            <v>Muhammad Satriawan A</v>
          </cell>
          <cell r="D1282" t="str">
            <v>Teknik Sistem Tenaga</v>
          </cell>
        </row>
        <row r="1283">
          <cell r="B1283" t="str">
            <v>F1B112043</v>
          </cell>
          <cell r="C1283" t="str">
            <v>Nisfu Syaban</v>
          </cell>
          <cell r="D1283" t="str">
            <v>-</v>
          </cell>
        </row>
        <row r="1284">
          <cell r="B1284" t="str">
            <v>F1B112044</v>
          </cell>
          <cell r="C1284" t="str">
            <v>Pakhrijan Rajibullah</v>
          </cell>
          <cell r="D1284" t="str">
            <v>-</v>
          </cell>
        </row>
        <row r="1285">
          <cell r="B1285" t="str">
            <v>F1B112045</v>
          </cell>
          <cell r="C1285" t="str">
            <v>Reza Fahlevi</v>
          </cell>
          <cell r="D1285" t="str">
            <v>-</v>
          </cell>
        </row>
        <row r="1286">
          <cell r="B1286" t="str">
            <v>F1B112046</v>
          </cell>
          <cell r="C1286" t="str">
            <v>Ricky Lucky Hidayat</v>
          </cell>
          <cell r="D1286" t="str">
            <v>-</v>
          </cell>
        </row>
        <row r="1287">
          <cell r="B1287" t="str">
            <v>F1B112047</v>
          </cell>
          <cell r="C1287" t="str">
            <v>Riko Putra Kusuma</v>
          </cell>
          <cell r="D1287" t="str">
            <v>-</v>
          </cell>
        </row>
        <row r="1288">
          <cell r="B1288" t="str">
            <v>F1B112048</v>
          </cell>
          <cell r="C1288" t="str">
            <v>Rudi Maftuh A</v>
          </cell>
          <cell r="D1288" t="str">
            <v>Teknik Informatika &amp; Komputer</v>
          </cell>
        </row>
        <row r="1289">
          <cell r="B1289" t="str">
            <v>F1B112049</v>
          </cell>
          <cell r="C1289" t="str">
            <v>Shopianto</v>
          </cell>
          <cell r="D1289" t="str">
            <v>-</v>
          </cell>
        </row>
        <row r="1290">
          <cell r="B1290" t="str">
            <v>F1B112050</v>
          </cell>
          <cell r="C1290" t="str">
            <v>Siti Salmiati</v>
          </cell>
          <cell r="D1290" t="str">
            <v>-</v>
          </cell>
        </row>
        <row r="1291">
          <cell r="B1291" t="str">
            <v>F1B112051</v>
          </cell>
          <cell r="C1291" t="str">
            <v>Teguh Agamawan Putra</v>
          </cell>
          <cell r="D1291" t="str">
            <v>Teknik Informatika &amp; Komputer</v>
          </cell>
        </row>
        <row r="1292">
          <cell r="B1292" t="str">
            <v>F1B112052</v>
          </cell>
          <cell r="C1292" t="str">
            <v>Yanti Fitria</v>
          </cell>
          <cell r="D1292" t="str">
            <v>-</v>
          </cell>
        </row>
        <row r="1293">
          <cell r="B1293" t="str">
            <v>F1B112053</v>
          </cell>
          <cell r="C1293" t="str">
            <v>Yogi Suprianto</v>
          </cell>
          <cell r="D1293" t="str">
            <v>Teknik Informatika &amp; Komputer</v>
          </cell>
        </row>
        <row r="1294">
          <cell r="B1294" t="str">
            <v>F1B112054</v>
          </cell>
          <cell r="C1294" t="str">
            <v>Zakaria</v>
          </cell>
          <cell r="D1294" t="str">
            <v>-</v>
          </cell>
        </row>
        <row r="1295">
          <cell r="B1295" t="str">
            <v>F1B013001</v>
          </cell>
          <cell r="C1295" t="str">
            <v>Aan Setiawan</v>
          </cell>
          <cell r="D1295" t="str">
            <v>Teknik Sistem Tenaga</v>
          </cell>
        </row>
        <row r="1296">
          <cell r="B1296" t="str">
            <v>F1B013002</v>
          </cell>
          <cell r="C1296" t="str">
            <v>Abdul Amar Gifari Amirudin</v>
          </cell>
          <cell r="D1296" t="str">
            <v>Teknik Informatika &amp; Komputer</v>
          </cell>
        </row>
        <row r="1297">
          <cell r="B1297" t="str">
            <v>F1B013003</v>
          </cell>
          <cell r="C1297" t="str">
            <v>Abdul Mujahidin</v>
          </cell>
          <cell r="D1297" t="str">
            <v>Teknik Sistem Tenaga</v>
          </cell>
        </row>
        <row r="1298">
          <cell r="B1298" t="str">
            <v>F1B013004</v>
          </cell>
          <cell r="C1298" t="str">
            <v>Abdul Wakil</v>
          </cell>
          <cell r="D1298" t="str">
            <v>Teknik Elektronika &amp; Digital</v>
          </cell>
        </row>
        <row r="1299">
          <cell r="B1299" t="str">
            <v>F1B013005</v>
          </cell>
          <cell r="C1299" t="str">
            <v>Ade Pradana</v>
          </cell>
          <cell r="D1299" t="str">
            <v>Teknik Sistem Tenaga</v>
          </cell>
        </row>
        <row r="1300">
          <cell r="B1300" t="str">
            <v>F1B013006</v>
          </cell>
          <cell r="C1300" t="str">
            <v>Adi Hidayat</v>
          </cell>
          <cell r="D1300" t="str">
            <v>-</v>
          </cell>
        </row>
        <row r="1301">
          <cell r="B1301" t="str">
            <v>F1B013007</v>
          </cell>
          <cell r="C1301" t="str">
            <v>Afria Budiman</v>
          </cell>
          <cell r="D1301" t="str">
            <v>Teknik Informatika &amp; Komputer</v>
          </cell>
        </row>
        <row r="1302">
          <cell r="B1302" t="str">
            <v>F1B013009</v>
          </cell>
          <cell r="C1302" t="str">
            <v>Ahmad Fahril</v>
          </cell>
          <cell r="D1302" t="str">
            <v>Teknik Elektronika &amp; Digital</v>
          </cell>
        </row>
        <row r="1303">
          <cell r="B1303" t="str">
            <v>F1B013010</v>
          </cell>
          <cell r="C1303" t="str">
            <v>Ahmad Sandi Yayan S</v>
          </cell>
          <cell r="D1303" t="str">
            <v>Teknik Sistem Tenaga</v>
          </cell>
        </row>
        <row r="1304">
          <cell r="B1304" t="str">
            <v>F1B013011</v>
          </cell>
          <cell r="C1304" t="str">
            <v>Ahmad Yani</v>
          </cell>
          <cell r="D1304" t="str">
            <v>-</v>
          </cell>
        </row>
        <row r="1305">
          <cell r="B1305" t="str">
            <v>F1B013012</v>
          </cell>
          <cell r="C1305" t="str">
            <v>Akhmad Zaenudin</v>
          </cell>
          <cell r="D1305" t="str">
            <v>Teknik Sistem Tenaga</v>
          </cell>
        </row>
        <row r="1306">
          <cell r="B1306" t="str">
            <v>F1B013013</v>
          </cell>
          <cell r="C1306" t="str">
            <v>Ali Akbar Filian</v>
          </cell>
          <cell r="D1306" t="str">
            <v>-</v>
          </cell>
        </row>
        <row r="1307">
          <cell r="B1307" t="str">
            <v>F1B013014</v>
          </cell>
          <cell r="C1307" t="str">
            <v>Amirul Haj</v>
          </cell>
          <cell r="D1307" t="str">
            <v>-</v>
          </cell>
        </row>
        <row r="1308">
          <cell r="B1308" t="str">
            <v>F1B013015</v>
          </cell>
          <cell r="C1308" t="str">
            <v>Amriansyah</v>
          </cell>
          <cell r="D1308" t="str">
            <v>Teknik Telekomunikasi</v>
          </cell>
        </row>
        <row r="1309">
          <cell r="B1309" t="str">
            <v>F1B013016</v>
          </cell>
          <cell r="C1309" t="str">
            <v>Andi Jasmana Putra</v>
          </cell>
          <cell r="D1309" t="str">
            <v>-</v>
          </cell>
        </row>
        <row r="1310">
          <cell r="B1310" t="str">
            <v>F1B013017</v>
          </cell>
          <cell r="C1310" t="str">
            <v>Andi Nur Setiawan</v>
          </cell>
          <cell r="D1310" t="str">
            <v>Teknik Sistem Tenaga</v>
          </cell>
        </row>
        <row r="1311">
          <cell r="B1311" t="str">
            <v>F1B013018</v>
          </cell>
          <cell r="C1311" t="str">
            <v>Andika Amanatullah</v>
          </cell>
          <cell r="D1311" t="str">
            <v>-</v>
          </cell>
        </row>
        <row r="1312">
          <cell r="B1312" t="str">
            <v>F1B013019</v>
          </cell>
          <cell r="C1312" t="str">
            <v>Anshari Fahmi</v>
          </cell>
          <cell r="D1312" t="str">
            <v>-</v>
          </cell>
        </row>
        <row r="1313">
          <cell r="B1313" t="str">
            <v>F1B013020</v>
          </cell>
          <cell r="C1313" t="str">
            <v>Ardi Wijaya Kusuma</v>
          </cell>
          <cell r="D1313" t="str">
            <v>-</v>
          </cell>
        </row>
        <row r="1314">
          <cell r="B1314" t="str">
            <v>F1B013021</v>
          </cell>
          <cell r="C1314" t="str">
            <v>Bagus Dwi Cahyo</v>
          </cell>
          <cell r="D1314" t="str">
            <v>Teknik Elektronika &amp; Digital</v>
          </cell>
        </row>
        <row r="1315">
          <cell r="B1315" t="str">
            <v>F1B013022</v>
          </cell>
          <cell r="C1315" t="str">
            <v>Bustanul Arifin</v>
          </cell>
          <cell r="D1315" t="str">
            <v>-</v>
          </cell>
        </row>
        <row r="1316">
          <cell r="B1316" t="str">
            <v>F1B013023</v>
          </cell>
          <cell r="C1316" t="str">
            <v>Christina Octaviani</v>
          </cell>
          <cell r="D1316" t="str">
            <v>-</v>
          </cell>
        </row>
        <row r="1317">
          <cell r="B1317" t="str">
            <v>F1B013024</v>
          </cell>
          <cell r="C1317" t="str">
            <v>Dina Amalia</v>
          </cell>
          <cell r="D1317" t="str">
            <v>-</v>
          </cell>
        </row>
        <row r="1318">
          <cell r="B1318" t="str">
            <v>F1B013025</v>
          </cell>
          <cell r="C1318" t="str">
            <v>Egi Wijaya Kusuma</v>
          </cell>
          <cell r="D1318" t="str">
            <v>-</v>
          </cell>
        </row>
        <row r="1319">
          <cell r="B1319" t="str">
            <v>F1B013026</v>
          </cell>
          <cell r="C1319" t="str">
            <v>Erwin Rosdian O</v>
          </cell>
          <cell r="D1319" t="str">
            <v>-</v>
          </cell>
        </row>
        <row r="1320">
          <cell r="B1320" t="str">
            <v>F1B013027</v>
          </cell>
          <cell r="C1320" t="str">
            <v>Fargan Tanjung</v>
          </cell>
          <cell r="D1320" t="str">
            <v>Teknik Sistem Tenaga</v>
          </cell>
        </row>
        <row r="1321">
          <cell r="B1321" t="str">
            <v>F1B013028</v>
          </cell>
          <cell r="C1321" t="str">
            <v>Fildzah Azzyati</v>
          </cell>
          <cell r="D1321" t="str">
            <v>Teknik Sistem Tenaga</v>
          </cell>
        </row>
        <row r="1322">
          <cell r="B1322" t="str">
            <v>F1B013029</v>
          </cell>
          <cell r="C1322" t="str">
            <v>Fitra Anugerah</v>
          </cell>
          <cell r="D1322" t="str">
            <v>Teknik Sistem Tenaga</v>
          </cell>
        </row>
        <row r="1323">
          <cell r="B1323" t="str">
            <v>F1B013030</v>
          </cell>
          <cell r="C1323" t="str">
            <v>Gede Adi Aryawan</v>
          </cell>
          <cell r="D1323" t="str">
            <v>Teknik Informatika &amp; Komputer</v>
          </cell>
        </row>
        <row r="1324">
          <cell r="B1324" t="str">
            <v>F1B013031</v>
          </cell>
          <cell r="C1324" t="str">
            <v>Gufran</v>
          </cell>
          <cell r="D1324" t="str">
            <v>Teknik Sistem Tenaga</v>
          </cell>
        </row>
        <row r="1325">
          <cell r="B1325" t="str">
            <v>F1B013032</v>
          </cell>
          <cell r="C1325" t="str">
            <v>Hairil</v>
          </cell>
          <cell r="D1325" t="str">
            <v>Teknik Sistem Tenaga</v>
          </cell>
        </row>
        <row r="1326">
          <cell r="B1326" t="str">
            <v>F1B013033</v>
          </cell>
          <cell r="C1326" t="str">
            <v>Halif Halifah Agung</v>
          </cell>
          <cell r="D1326" t="str">
            <v>-</v>
          </cell>
        </row>
        <row r="1327">
          <cell r="B1327" t="str">
            <v>F1B013034</v>
          </cell>
          <cell r="C1327" t="str">
            <v>Hasanul Basri</v>
          </cell>
          <cell r="D1327" t="str">
            <v>-</v>
          </cell>
        </row>
        <row r="1328">
          <cell r="B1328" t="str">
            <v>F1B013035</v>
          </cell>
          <cell r="C1328" t="str">
            <v>Hendra Sasmita</v>
          </cell>
          <cell r="D1328" t="str">
            <v>Teknik Sistem Tenaga</v>
          </cell>
        </row>
        <row r="1329">
          <cell r="B1329" t="str">
            <v>F1B013036</v>
          </cell>
          <cell r="C1329" t="str">
            <v>Hilman Aditya Suharyadi</v>
          </cell>
          <cell r="D1329" t="str">
            <v>Teknik Elektronika &amp; Digital</v>
          </cell>
        </row>
        <row r="1330">
          <cell r="B1330" t="str">
            <v>F1B013037</v>
          </cell>
          <cell r="C1330" t="str">
            <v>Hilyati Aula</v>
          </cell>
          <cell r="D1330" t="str">
            <v>Teknik Sistem Tenaga</v>
          </cell>
        </row>
        <row r="1331">
          <cell r="B1331" t="str">
            <v>F1B013038</v>
          </cell>
          <cell r="C1331" t="str">
            <v>Husein Faisal Harharah</v>
          </cell>
          <cell r="D1331" t="str">
            <v>Teknik Sistem Tenaga</v>
          </cell>
        </row>
        <row r="1332">
          <cell r="B1332" t="str">
            <v>F1B013039</v>
          </cell>
          <cell r="C1332" t="str">
            <v>I Dewa Ketut Sudarman Nida</v>
          </cell>
          <cell r="D1332" t="str">
            <v>-</v>
          </cell>
        </row>
        <row r="1333">
          <cell r="B1333" t="str">
            <v>F1B013040</v>
          </cell>
          <cell r="C1333" t="str">
            <v>I Komang Sulendra</v>
          </cell>
          <cell r="D1333" t="str">
            <v>Teknik Sistem Tenaga</v>
          </cell>
        </row>
        <row r="1334">
          <cell r="B1334" t="str">
            <v>F1B013041</v>
          </cell>
          <cell r="C1334" t="str">
            <v>I Nengah Suhartawan</v>
          </cell>
          <cell r="D1334" t="str">
            <v>Teknik Elektronika &amp; Digital</v>
          </cell>
        </row>
        <row r="1335">
          <cell r="B1335" t="str">
            <v>F1B013042</v>
          </cell>
          <cell r="C1335" t="str">
            <v>I Nyoman Mega Dharmawan</v>
          </cell>
          <cell r="D1335" t="str">
            <v>Teknik Sistem Tenaga</v>
          </cell>
        </row>
        <row r="1336">
          <cell r="B1336" t="str">
            <v>F1B013043</v>
          </cell>
          <cell r="C1336" t="str">
            <v>I Putu Dody Widihartawan</v>
          </cell>
          <cell r="D1336" t="str">
            <v>Teknik Elektronika &amp; Digital</v>
          </cell>
        </row>
        <row r="1337">
          <cell r="B1337" t="str">
            <v>F1B013044</v>
          </cell>
          <cell r="C1337" t="str">
            <v>Imam Sastiawan</v>
          </cell>
          <cell r="D1337" t="str">
            <v>-</v>
          </cell>
        </row>
        <row r="1338">
          <cell r="B1338" t="str">
            <v>F1B013045</v>
          </cell>
          <cell r="C1338" t="str">
            <v>Indah Puspita</v>
          </cell>
          <cell r="D1338" t="str">
            <v>Teknik Sistem Tenaga</v>
          </cell>
        </row>
        <row r="1339">
          <cell r="B1339" t="str">
            <v>F1B013046</v>
          </cell>
          <cell r="C1339" t="str">
            <v>Irwan Jayadi</v>
          </cell>
          <cell r="D1339" t="str">
            <v>-</v>
          </cell>
        </row>
        <row r="1340">
          <cell r="B1340" t="str">
            <v>F1B013047</v>
          </cell>
          <cell r="C1340" t="str">
            <v>Izfan Yunus</v>
          </cell>
          <cell r="D1340" t="str">
            <v>Teknik Telekomunikasi</v>
          </cell>
        </row>
        <row r="1341">
          <cell r="B1341" t="str">
            <v>F1B013048</v>
          </cell>
          <cell r="C1341" t="str">
            <v>Jalu Kartiko Putro Caroko</v>
          </cell>
          <cell r="D1341" t="str">
            <v>Teknik Elektronika &amp; Digital</v>
          </cell>
        </row>
        <row r="1342">
          <cell r="B1342" t="str">
            <v>F1B013049</v>
          </cell>
          <cell r="C1342" t="str">
            <v>Juli Anugrah Pratama</v>
          </cell>
          <cell r="D1342" t="str">
            <v>Teknik Elektronika &amp; Digital</v>
          </cell>
        </row>
        <row r="1343">
          <cell r="B1343" t="str">
            <v>F1B013050</v>
          </cell>
          <cell r="C1343" t="str">
            <v>Khaerul Umayah</v>
          </cell>
          <cell r="D1343" t="str">
            <v>-</v>
          </cell>
        </row>
        <row r="1344">
          <cell r="B1344" t="str">
            <v>F1B013051</v>
          </cell>
          <cell r="C1344" t="str">
            <v>Kiki Rizki Amalia</v>
          </cell>
          <cell r="D1344" t="str">
            <v>Teknik Sistem Tenaga</v>
          </cell>
        </row>
        <row r="1345">
          <cell r="B1345" t="str">
            <v>F1B013052</v>
          </cell>
          <cell r="C1345" t="str">
            <v>Komang Bagus Khrisna Murti</v>
          </cell>
          <cell r="D1345" t="str">
            <v>Teknik Sistem Tenaga</v>
          </cell>
        </row>
        <row r="1346">
          <cell r="B1346" t="str">
            <v>F1B013053</v>
          </cell>
          <cell r="C1346" t="str">
            <v>L. Muh. Fathul Aziz Al-Azhari</v>
          </cell>
          <cell r="D1346" t="str">
            <v>-</v>
          </cell>
        </row>
        <row r="1347">
          <cell r="B1347" t="str">
            <v>F1B013054</v>
          </cell>
          <cell r="C1347" t="str">
            <v>Lalu Angger Prasetia</v>
          </cell>
          <cell r="D1347" t="str">
            <v>Teknik Elektronika &amp; Digital</v>
          </cell>
        </row>
        <row r="1348">
          <cell r="B1348" t="str">
            <v>F1B013055</v>
          </cell>
          <cell r="C1348" t="str">
            <v>Lalu Imam Adiguna R</v>
          </cell>
          <cell r="D1348" t="str">
            <v>Teknik Informatika &amp; Komputer</v>
          </cell>
        </row>
        <row r="1349">
          <cell r="B1349" t="str">
            <v>F1B013056</v>
          </cell>
          <cell r="C1349" t="str">
            <v>Lalu Yayan Setiawan</v>
          </cell>
          <cell r="D1349" t="str">
            <v>-</v>
          </cell>
        </row>
        <row r="1350">
          <cell r="B1350" t="str">
            <v>F1B013057</v>
          </cell>
          <cell r="C1350" t="str">
            <v>Lukman Al Hakim</v>
          </cell>
          <cell r="D1350" t="str">
            <v>Teknik Elektronika &amp; Digital</v>
          </cell>
        </row>
        <row r="1351">
          <cell r="B1351" t="str">
            <v>F1B013058</v>
          </cell>
          <cell r="C1351" t="str">
            <v>Lusi Hendrayani</v>
          </cell>
          <cell r="D1351" t="str">
            <v>Teknik Telekomunikasi</v>
          </cell>
        </row>
        <row r="1352">
          <cell r="B1352" t="str">
            <v>F1B013059</v>
          </cell>
          <cell r="C1352" t="str">
            <v>M. Najmul Fadli</v>
          </cell>
          <cell r="D1352" t="str">
            <v>Teknik Sistem Tenaga</v>
          </cell>
        </row>
        <row r="1353">
          <cell r="B1353" t="str">
            <v>F1B013060</v>
          </cell>
          <cell r="C1353" t="str">
            <v>M. Windi Marta Pratama</v>
          </cell>
          <cell r="D1353" t="str">
            <v>Teknik Telekomunikasi</v>
          </cell>
        </row>
        <row r="1354">
          <cell r="B1354" t="str">
            <v>F1B013061</v>
          </cell>
          <cell r="C1354" t="str">
            <v>Marsuni</v>
          </cell>
          <cell r="D1354" t="str">
            <v>Teknik Sistem Tenaga</v>
          </cell>
        </row>
        <row r="1355">
          <cell r="B1355" t="str">
            <v>F1B013062</v>
          </cell>
          <cell r="C1355" t="str">
            <v>Martajaya Gunawan</v>
          </cell>
          <cell r="D1355" t="str">
            <v>-</v>
          </cell>
        </row>
        <row r="1356">
          <cell r="B1356" t="str">
            <v>F1B013063</v>
          </cell>
          <cell r="C1356" t="str">
            <v>Moh. Zohrul Himam</v>
          </cell>
          <cell r="D1356" t="str">
            <v>Teknik Elektronika &amp; Digital</v>
          </cell>
        </row>
        <row r="1357">
          <cell r="B1357" t="str">
            <v>F1B013064</v>
          </cell>
          <cell r="C1357" t="str">
            <v>Muh. Khaerur Rafiq</v>
          </cell>
          <cell r="D1357" t="str">
            <v>Teknik Informatika &amp; Komputer</v>
          </cell>
        </row>
        <row r="1358">
          <cell r="B1358" t="str">
            <v>F1B013065</v>
          </cell>
          <cell r="C1358" t="str">
            <v>Muh Zaini Baihaqi</v>
          </cell>
          <cell r="D1358" t="str">
            <v>-</v>
          </cell>
        </row>
        <row r="1359">
          <cell r="B1359" t="str">
            <v>F1B013066</v>
          </cell>
          <cell r="C1359" t="str">
            <v>Muhammad Irsyadul U</v>
          </cell>
          <cell r="D1359" t="str">
            <v>Teknik Sistem Tenaga</v>
          </cell>
        </row>
        <row r="1360">
          <cell r="B1360" t="str">
            <v>F1B013067</v>
          </cell>
          <cell r="C1360" t="str">
            <v>Muhammad Khaeri Jafr</v>
          </cell>
          <cell r="D1360" t="str">
            <v>Teknik Elektronika &amp; Digital</v>
          </cell>
        </row>
        <row r="1361">
          <cell r="B1361" t="str">
            <v>F1B013068</v>
          </cell>
          <cell r="C1361" t="str">
            <v>Muhammad Rasyid</v>
          </cell>
          <cell r="D1361" t="str">
            <v>Teknik Elektronika &amp; Digital</v>
          </cell>
        </row>
        <row r="1362">
          <cell r="B1362" t="str">
            <v>F1B013069</v>
          </cell>
          <cell r="C1362" t="str">
            <v>Muhammad Rizki Riadi</v>
          </cell>
          <cell r="D1362" t="str">
            <v>-</v>
          </cell>
        </row>
        <row r="1363">
          <cell r="B1363" t="str">
            <v>F1B013070</v>
          </cell>
          <cell r="C1363" t="str">
            <v>Muhammad Rizqi</v>
          </cell>
          <cell r="D1363" t="str">
            <v>Teknik Sistem Tenaga</v>
          </cell>
        </row>
        <row r="1364">
          <cell r="B1364" t="str">
            <v>F1B013071</v>
          </cell>
          <cell r="C1364" t="str">
            <v>Muhsan</v>
          </cell>
          <cell r="D1364" t="str">
            <v>Teknik Sistem Tenaga</v>
          </cell>
        </row>
        <row r="1365">
          <cell r="B1365" t="str">
            <v>F1B013072</v>
          </cell>
          <cell r="C1365" t="str">
            <v>Naharudin</v>
          </cell>
          <cell r="D1365" t="str">
            <v>-</v>
          </cell>
        </row>
        <row r="1366">
          <cell r="B1366" t="str">
            <v>F1B013073</v>
          </cell>
          <cell r="C1366" t="str">
            <v>Nazoar Hamkari</v>
          </cell>
          <cell r="D1366" t="str">
            <v>-</v>
          </cell>
        </row>
        <row r="1367">
          <cell r="B1367" t="str">
            <v>F1B013074</v>
          </cell>
          <cell r="C1367" t="str">
            <v>Ni Made Yuniarti</v>
          </cell>
          <cell r="D1367" t="str">
            <v>Teknik Elektronika &amp; Digital</v>
          </cell>
        </row>
        <row r="1368">
          <cell r="B1368" t="str">
            <v>F1B013075</v>
          </cell>
          <cell r="C1368" t="str">
            <v>Nurhayati</v>
          </cell>
          <cell r="D1368" t="str">
            <v>Teknik Sistem Tenaga</v>
          </cell>
        </row>
        <row r="1369">
          <cell r="B1369" t="str">
            <v>F1B013076</v>
          </cell>
          <cell r="C1369" t="str">
            <v>Nurul Fatin Jannatin</v>
          </cell>
          <cell r="D1369" t="str">
            <v>Teknik Telekomunikasi</v>
          </cell>
        </row>
        <row r="1370">
          <cell r="B1370" t="str">
            <v>F1B013077</v>
          </cell>
          <cell r="C1370" t="str">
            <v>Rayasa Puringgar P P</v>
          </cell>
          <cell r="D1370" t="str">
            <v>Teknik Informatika &amp; Komputer</v>
          </cell>
        </row>
        <row r="1371">
          <cell r="B1371" t="str">
            <v>F1B013078</v>
          </cell>
          <cell r="C1371" t="str">
            <v>Pharran Pratama Iskandar</v>
          </cell>
          <cell r="D1371" t="str">
            <v>-</v>
          </cell>
        </row>
        <row r="1372">
          <cell r="B1372" t="str">
            <v>F1B013079</v>
          </cell>
          <cell r="C1372" t="str">
            <v>Rivaldy Ahyana</v>
          </cell>
          <cell r="D1372" t="str">
            <v>-</v>
          </cell>
        </row>
        <row r="1373">
          <cell r="B1373" t="str">
            <v>F1B013080</v>
          </cell>
          <cell r="C1373" t="str">
            <v>Rizka Apriliani</v>
          </cell>
          <cell r="D1373" t="str">
            <v>Teknik Telekomunikasi</v>
          </cell>
        </row>
        <row r="1374">
          <cell r="B1374" t="str">
            <v>F1B013081</v>
          </cell>
          <cell r="C1374" t="str">
            <v>Rizqiyan Apriyadi</v>
          </cell>
          <cell r="D1374" t="str">
            <v>-</v>
          </cell>
        </row>
        <row r="1375">
          <cell r="B1375" t="str">
            <v>F1B013082</v>
          </cell>
          <cell r="C1375" t="str">
            <v>Rutendi Ridwan Hasan</v>
          </cell>
          <cell r="D1375" t="str">
            <v>Teknik Elektronika &amp; Digital</v>
          </cell>
        </row>
        <row r="1376">
          <cell r="B1376" t="str">
            <v>F1B013083</v>
          </cell>
          <cell r="C1376" t="str">
            <v>Samsul Aminnudin</v>
          </cell>
          <cell r="D1376" t="str">
            <v>Teknik Elektronika &amp; Digital</v>
          </cell>
        </row>
        <row r="1377">
          <cell r="B1377" t="str">
            <v>F1B013084</v>
          </cell>
          <cell r="C1377" t="str">
            <v>Samsul Hadi</v>
          </cell>
          <cell r="D1377" t="str">
            <v>Teknik Sistem Tenaga</v>
          </cell>
        </row>
        <row r="1378">
          <cell r="B1378" t="str">
            <v>F1B013085</v>
          </cell>
          <cell r="C1378" t="str">
            <v>Satria Wirawan</v>
          </cell>
          <cell r="D1378" t="str">
            <v>Teknik Informatika &amp; Komputer</v>
          </cell>
        </row>
        <row r="1379">
          <cell r="B1379" t="str">
            <v>F1B013086</v>
          </cell>
          <cell r="C1379" t="str">
            <v>Shofian Tsaury</v>
          </cell>
          <cell r="D1379" t="str">
            <v>Teknik Telekomunikasi</v>
          </cell>
        </row>
        <row r="1380">
          <cell r="B1380" t="str">
            <v>F1B013087</v>
          </cell>
          <cell r="C1380" t="str">
            <v>Sri Wahyuningsih</v>
          </cell>
          <cell r="D1380" t="str">
            <v>Teknik Elektronika &amp; Digital</v>
          </cell>
        </row>
        <row r="1381">
          <cell r="B1381" t="str">
            <v>F1B013088</v>
          </cell>
          <cell r="C1381" t="str">
            <v>Supriyadi T P</v>
          </cell>
          <cell r="D1381" t="str">
            <v>Teknik Elektronika &amp; Digital</v>
          </cell>
        </row>
        <row r="1382">
          <cell r="B1382" t="str">
            <v>F1B013089</v>
          </cell>
          <cell r="C1382" t="str">
            <v>Surya Hidayat</v>
          </cell>
          <cell r="D1382" t="str">
            <v>Teknik Sistem Tenaga</v>
          </cell>
        </row>
        <row r="1383">
          <cell r="B1383" t="str">
            <v>F1B013090</v>
          </cell>
          <cell r="C1383" t="str">
            <v>Taharudin</v>
          </cell>
          <cell r="D1383" t="str">
            <v>Teknik Sistem Tenaga</v>
          </cell>
        </row>
        <row r="1384">
          <cell r="B1384" t="str">
            <v>F1B013091</v>
          </cell>
          <cell r="C1384" t="str">
            <v>Tirangga Ansori</v>
          </cell>
          <cell r="D1384" t="str">
            <v>Teknik Sistem Tenaga</v>
          </cell>
        </row>
        <row r="1385">
          <cell r="B1385" t="str">
            <v>F1B013092</v>
          </cell>
          <cell r="C1385" t="str">
            <v>Wahyu Septriandi S</v>
          </cell>
          <cell r="D1385" t="str">
            <v>Teknik Informatika &amp; Komputer</v>
          </cell>
        </row>
        <row r="1386">
          <cell r="B1386" t="str">
            <v>F1B013093</v>
          </cell>
          <cell r="C1386" t="str">
            <v>Windi Fikran Taupani</v>
          </cell>
          <cell r="D1386" t="str">
            <v>Teknik Sistem Tenaga</v>
          </cell>
        </row>
        <row r="1387">
          <cell r="B1387" t="str">
            <v>F1B013094</v>
          </cell>
          <cell r="C1387" t="str">
            <v>Yudi Saputra</v>
          </cell>
          <cell r="D1387" t="str">
            <v>-</v>
          </cell>
        </row>
        <row r="1388">
          <cell r="B1388" t="str">
            <v>F1B013095</v>
          </cell>
          <cell r="C1388" t="str">
            <v>Yudiko Sanjaya</v>
          </cell>
          <cell r="D1388" t="str">
            <v>-</v>
          </cell>
        </row>
        <row r="1389">
          <cell r="B1389" t="str">
            <v>F1B013096</v>
          </cell>
          <cell r="C1389" t="str">
            <v>Yuni Karina Sholeha</v>
          </cell>
          <cell r="D1389" t="str">
            <v>Teknik Elektronika &amp; Digital</v>
          </cell>
        </row>
        <row r="1390">
          <cell r="B1390" t="str">
            <v>F1B013097</v>
          </cell>
          <cell r="C1390" t="str">
            <v>Zakiatun Rodiah</v>
          </cell>
          <cell r="D1390" t="str">
            <v>Teknik Sistem Tenaga</v>
          </cell>
        </row>
        <row r="1391">
          <cell r="B1391" t="str">
            <v>F1B013098</v>
          </cell>
          <cell r="C1391" t="str">
            <v>Zulhadi</v>
          </cell>
          <cell r="D1391" t="str">
            <v>-</v>
          </cell>
        </row>
        <row r="1392">
          <cell r="B1392" t="str">
            <v>F1B113001</v>
          </cell>
          <cell r="C1392" t="str">
            <v>Adam Vergian B</v>
          </cell>
          <cell r="D1392" t="str">
            <v>Teknik Elektronika &amp; Digital</v>
          </cell>
        </row>
        <row r="1393">
          <cell r="B1393" t="str">
            <v>F1B113002</v>
          </cell>
          <cell r="C1393" t="str">
            <v>Ahmad Fajri Aulia</v>
          </cell>
          <cell r="D1393" t="str">
            <v>Teknik Sistem Tenaga</v>
          </cell>
        </row>
        <row r="1394">
          <cell r="B1394" t="str">
            <v>F1B113003</v>
          </cell>
          <cell r="C1394" t="str">
            <v>Amwaluddin</v>
          </cell>
          <cell r="D1394" t="str">
            <v>-</v>
          </cell>
        </row>
        <row r="1395">
          <cell r="B1395" t="str">
            <v>F1B113004</v>
          </cell>
          <cell r="C1395" t="str">
            <v>Armandiansyah</v>
          </cell>
          <cell r="D1395" t="str">
            <v>-</v>
          </cell>
        </row>
        <row r="1396">
          <cell r="B1396" t="str">
            <v>F1B113005</v>
          </cell>
          <cell r="C1396" t="str">
            <v>Donny Eka Febrianto</v>
          </cell>
          <cell r="D1396" t="str">
            <v>-</v>
          </cell>
        </row>
        <row r="1397">
          <cell r="B1397" t="str">
            <v>F1B113006</v>
          </cell>
          <cell r="C1397" t="str">
            <v>Elan Criyanto</v>
          </cell>
          <cell r="D1397" t="str">
            <v>Teknik Sistem Tenaga</v>
          </cell>
        </row>
        <row r="1398">
          <cell r="B1398" t="str">
            <v>F1B113007</v>
          </cell>
          <cell r="C1398" t="str">
            <v>Endang Faisol</v>
          </cell>
          <cell r="D1398" t="str">
            <v>-</v>
          </cell>
        </row>
        <row r="1399">
          <cell r="B1399" t="str">
            <v>F1B113008</v>
          </cell>
          <cell r="C1399" t="str">
            <v>Fuji At</v>
          </cell>
          <cell r="D1399" t="str">
            <v>-</v>
          </cell>
        </row>
        <row r="1400">
          <cell r="B1400" t="str">
            <v>F1B113009</v>
          </cell>
          <cell r="C1400" t="str">
            <v>Galih Wirayuda</v>
          </cell>
          <cell r="D1400" t="str">
            <v>-</v>
          </cell>
        </row>
        <row r="1401">
          <cell r="B1401" t="str">
            <v>F1B113010</v>
          </cell>
          <cell r="C1401" t="str">
            <v>Gaos Shafroni</v>
          </cell>
          <cell r="D1401" t="str">
            <v>-</v>
          </cell>
        </row>
        <row r="1402">
          <cell r="B1402" t="str">
            <v>F1B113011</v>
          </cell>
          <cell r="C1402" t="str">
            <v>Hafidzoh</v>
          </cell>
          <cell r="D1402" t="str">
            <v>Teknik Sistem Tenaga</v>
          </cell>
        </row>
        <row r="1403">
          <cell r="B1403" t="str">
            <v>F1B113012</v>
          </cell>
          <cell r="C1403" t="str">
            <v>I Gusti Ngurah Ry</v>
          </cell>
          <cell r="D1403" t="str">
            <v>-</v>
          </cell>
        </row>
        <row r="1404">
          <cell r="B1404" t="str">
            <v>F1B113013</v>
          </cell>
          <cell r="C1404" t="str">
            <v>I Nengah Agus Yogiardhita</v>
          </cell>
          <cell r="D1404" t="str">
            <v>Teknik Elektronika &amp; Digital</v>
          </cell>
        </row>
        <row r="1405">
          <cell r="B1405" t="str">
            <v>F1B113014</v>
          </cell>
          <cell r="C1405" t="str">
            <v>Ibnul Sahgianto</v>
          </cell>
          <cell r="D1405" t="str">
            <v>-</v>
          </cell>
        </row>
        <row r="1406">
          <cell r="B1406" t="str">
            <v>F1B113015</v>
          </cell>
          <cell r="C1406" t="str">
            <v>Imam Rahmatullah S</v>
          </cell>
          <cell r="D1406" t="str">
            <v>Teknik Elektronika &amp; Digital</v>
          </cell>
        </row>
        <row r="1407">
          <cell r="B1407" t="str">
            <v>F1B113016</v>
          </cell>
          <cell r="C1407" t="str">
            <v>Juzi Syukran</v>
          </cell>
          <cell r="D1407" t="str">
            <v>Teknik Elektronika &amp; Digital</v>
          </cell>
        </row>
        <row r="1408">
          <cell r="B1408" t="str">
            <v>F1B113017</v>
          </cell>
          <cell r="C1408" t="str">
            <v>Khairy Azmi H</v>
          </cell>
          <cell r="D1408" t="str">
            <v>-</v>
          </cell>
        </row>
        <row r="1409">
          <cell r="B1409" t="str">
            <v>F1B113018</v>
          </cell>
          <cell r="C1409" t="str">
            <v>Kiagus Ferdian Akbar</v>
          </cell>
          <cell r="D1409" t="str">
            <v>-</v>
          </cell>
        </row>
        <row r="1410">
          <cell r="B1410" t="str">
            <v>F1B113019</v>
          </cell>
          <cell r="C1410" t="str">
            <v>L Dicky Hendriyan</v>
          </cell>
          <cell r="D1410" t="str">
            <v>-</v>
          </cell>
        </row>
        <row r="1411">
          <cell r="B1411" t="str">
            <v>F1B113020</v>
          </cell>
          <cell r="C1411" t="str">
            <v>Lalu Herianto</v>
          </cell>
          <cell r="D1411" t="str">
            <v>-</v>
          </cell>
        </row>
        <row r="1412">
          <cell r="B1412" t="str">
            <v>F1B113021</v>
          </cell>
          <cell r="C1412" t="str">
            <v>Lalu Muhammad Ibnu N</v>
          </cell>
          <cell r="D1412" t="str">
            <v>Teknik Elektronika &amp; Digital</v>
          </cell>
        </row>
        <row r="1413">
          <cell r="B1413" t="str">
            <v>F1B113022</v>
          </cell>
          <cell r="C1413" t="str">
            <v>Lazarus Christian P</v>
          </cell>
          <cell r="D1413" t="str">
            <v>Teknik Elektronika &amp; Digital</v>
          </cell>
        </row>
        <row r="1414">
          <cell r="B1414" t="str">
            <v>F1B113023</v>
          </cell>
          <cell r="C1414" t="str">
            <v>M Azmi Saputra</v>
          </cell>
          <cell r="D1414" t="str">
            <v>-</v>
          </cell>
        </row>
        <row r="1415">
          <cell r="B1415" t="str">
            <v>F1B113024</v>
          </cell>
          <cell r="C1415" t="str">
            <v>Maratus Soleha</v>
          </cell>
          <cell r="D1415" t="str">
            <v>Teknik Sistem Tenaga</v>
          </cell>
        </row>
        <row r="1416">
          <cell r="B1416" t="str">
            <v>F1B113025</v>
          </cell>
          <cell r="C1416" t="str">
            <v>Mega Asmara P</v>
          </cell>
          <cell r="D1416" t="str">
            <v>-</v>
          </cell>
        </row>
        <row r="1417">
          <cell r="B1417" t="str">
            <v>F1B113026</v>
          </cell>
          <cell r="C1417" t="str">
            <v>Muhamad Ardi Rahman</v>
          </cell>
          <cell r="D1417" t="str">
            <v>Teknik Elektronika &amp; Digital</v>
          </cell>
        </row>
        <row r="1418">
          <cell r="B1418" t="str">
            <v>F1B113027</v>
          </cell>
          <cell r="C1418" t="str">
            <v>Nanang Muhammad H</v>
          </cell>
          <cell r="D1418" t="str">
            <v>-</v>
          </cell>
        </row>
        <row r="1419">
          <cell r="B1419" t="str">
            <v>F1B113028</v>
          </cell>
          <cell r="C1419" t="str">
            <v>Puguh Dwiantara</v>
          </cell>
          <cell r="D1419" t="str">
            <v>Teknik Elektronika &amp; Digital</v>
          </cell>
        </row>
        <row r="1420">
          <cell r="B1420" t="str">
            <v>F1B113029</v>
          </cell>
          <cell r="C1420" t="str">
            <v>Rangga Fajar Maulana</v>
          </cell>
          <cell r="D1420" t="str">
            <v>Teknik Sistem Tenaga</v>
          </cell>
        </row>
        <row r="1421">
          <cell r="B1421" t="str">
            <v>F1B113030</v>
          </cell>
          <cell r="C1421" t="str">
            <v>Rizal Adi Saputra</v>
          </cell>
          <cell r="D1421" t="str">
            <v>Teknik Elektronika &amp; Digital</v>
          </cell>
        </row>
        <row r="1422">
          <cell r="B1422" t="str">
            <v>F1B113031</v>
          </cell>
          <cell r="C1422" t="str">
            <v>Sadiq Ramadhoan</v>
          </cell>
          <cell r="D1422" t="str">
            <v>Teknik Elektronika &amp; Digital</v>
          </cell>
        </row>
        <row r="1423">
          <cell r="B1423" t="str">
            <v>F1B113032</v>
          </cell>
          <cell r="C1423" t="str">
            <v>Samsul Azwari</v>
          </cell>
          <cell r="D1423" t="str">
            <v>Teknik Elektronika &amp; Digital</v>
          </cell>
        </row>
        <row r="1424">
          <cell r="B1424" t="str">
            <v>F1B113033</v>
          </cell>
          <cell r="C1424" t="str">
            <v>Serly Marlina</v>
          </cell>
          <cell r="D1424" t="str">
            <v>Teknik Elektronika &amp; Digital</v>
          </cell>
        </row>
        <row r="1425">
          <cell r="B1425" t="str">
            <v>F1B113034</v>
          </cell>
          <cell r="C1425" t="str">
            <v>Shir Ajie Asmoro</v>
          </cell>
          <cell r="D1425" t="str">
            <v>Teknik Elektronika &amp; Digital</v>
          </cell>
        </row>
        <row r="1426">
          <cell r="B1426" t="str">
            <v>F1B113035</v>
          </cell>
          <cell r="C1426" t="str">
            <v>Silvia Rahm Widya W</v>
          </cell>
          <cell r="D1426" t="str">
            <v>-</v>
          </cell>
        </row>
        <row r="1427">
          <cell r="B1427" t="str">
            <v>F1B113036</v>
          </cell>
          <cell r="C1427" t="str">
            <v>Syarif Aulia Rahman</v>
          </cell>
          <cell r="D1427" t="str">
            <v>-</v>
          </cell>
        </row>
        <row r="1428">
          <cell r="B1428" t="str">
            <v>F1B113037</v>
          </cell>
          <cell r="C1428" t="str">
            <v>Ulul Azmi</v>
          </cell>
          <cell r="D1428" t="str">
            <v>Teknik Sistem Tenaga</v>
          </cell>
        </row>
        <row r="1429">
          <cell r="B1429" t="str">
            <v>F1B113038</v>
          </cell>
          <cell r="C1429" t="str">
            <v>Umar Saji Rabbani</v>
          </cell>
          <cell r="D1429" t="str">
            <v>-</v>
          </cell>
        </row>
        <row r="1430">
          <cell r="B1430" t="str">
            <v>F1B113039</v>
          </cell>
          <cell r="C1430" t="str">
            <v>Via Agesta Prastya</v>
          </cell>
          <cell r="D1430" t="str">
            <v>-</v>
          </cell>
        </row>
        <row r="1431">
          <cell r="B1431" t="str">
            <v>F1B113040</v>
          </cell>
          <cell r="C1431" t="str">
            <v>Yunisety Wibawa</v>
          </cell>
          <cell r="D1431" t="str">
            <v>-</v>
          </cell>
        </row>
        <row r="1432">
          <cell r="B1432" t="str">
            <v>F1B014001</v>
          </cell>
          <cell r="C1432" t="str">
            <v>Abdurrahman Sudaesi</v>
          </cell>
          <cell r="D1432" t="str">
            <v>Teknik Elektronika &amp; Digital</v>
          </cell>
        </row>
        <row r="1433">
          <cell r="B1433" t="str">
            <v>F1B014002</v>
          </cell>
          <cell r="C1433" t="str">
            <v>Agung Dananjaya Adhi</v>
          </cell>
          <cell r="D1433" t="str">
            <v>-</v>
          </cell>
        </row>
        <row r="1434">
          <cell r="B1434" t="str">
            <v>F1B014003</v>
          </cell>
          <cell r="C1434" t="str">
            <v>Ahmad Marizki</v>
          </cell>
          <cell r="D1434" t="str">
            <v>Teknik Sistem Tenaga</v>
          </cell>
        </row>
        <row r="1435">
          <cell r="B1435" t="str">
            <v>F1B014004</v>
          </cell>
          <cell r="C1435" t="str">
            <v>Ahmad Maulana Ari S</v>
          </cell>
          <cell r="D1435" t="str">
            <v>-</v>
          </cell>
        </row>
        <row r="1436">
          <cell r="B1436" t="str">
            <v>F1B014005</v>
          </cell>
          <cell r="C1436" t="str">
            <v>Ahmad Zulkifli</v>
          </cell>
          <cell r="D1436" t="str">
            <v>Teknik Sistem Tenaga</v>
          </cell>
        </row>
        <row r="1437">
          <cell r="B1437" t="str">
            <v>F1B014006</v>
          </cell>
          <cell r="C1437" t="str">
            <v>Aldhi Rizaldhi</v>
          </cell>
          <cell r="D1437" t="str">
            <v>Teknik Sistem Tenaga</v>
          </cell>
        </row>
        <row r="1438">
          <cell r="B1438" t="str">
            <v>F1B014007</v>
          </cell>
          <cell r="C1438" t="str">
            <v>Alif Hamzah Setiawan</v>
          </cell>
          <cell r="D1438" t="str">
            <v>-</v>
          </cell>
        </row>
        <row r="1439">
          <cell r="B1439" t="str">
            <v>F1B014008</v>
          </cell>
          <cell r="C1439" t="str">
            <v>Andi Restu Wiyono</v>
          </cell>
          <cell r="D1439" t="str">
            <v>Teknik Sistem Tenaga</v>
          </cell>
        </row>
        <row r="1440">
          <cell r="B1440" t="str">
            <v>F1B014009</v>
          </cell>
          <cell r="C1440" t="str">
            <v>Andi Tedy Sutedy</v>
          </cell>
          <cell r="D1440" t="str">
            <v>Teknik Informatika &amp; Komputer</v>
          </cell>
        </row>
        <row r="1441">
          <cell r="B1441" t="str">
            <v>F1B014010</v>
          </cell>
          <cell r="C1441" t="str">
            <v>Aqil Rudiya Wibowo</v>
          </cell>
          <cell r="D1441" t="str">
            <v>-</v>
          </cell>
        </row>
        <row r="1442">
          <cell r="B1442" t="str">
            <v>F1B014011</v>
          </cell>
          <cell r="C1442" t="str">
            <v>Arif Rahman</v>
          </cell>
          <cell r="D1442" t="str">
            <v>Teknik Sistem Tenaga</v>
          </cell>
        </row>
        <row r="1443">
          <cell r="B1443" t="str">
            <v>F1B014012</v>
          </cell>
          <cell r="C1443" t="str">
            <v>Arman Ashari</v>
          </cell>
          <cell r="D1443" t="str">
            <v>Teknik Telekomunikasi</v>
          </cell>
        </row>
        <row r="1444">
          <cell r="B1444" t="str">
            <v>F1B014013</v>
          </cell>
          <cell r="C1444" t="str">
            <v>Asmah Aulia</v>
          </cell>
          <cell r="D1444" t="str">
            <v>Teknik Elektronika &amp; Digital</v>
          </cell>
        </row>
        <row r="1445">
          <cell r="B1445" t="str">
            <v>F1B014014</v>
          </cell>
          <cell r="C1445" t="str">
            <v>Baiq Reghina Septihana</v>
          </cell>
          <cell r="D1445" t="str">
            <v>-</v>
          </cell>
        </row>
        <row r="1446">
          <cell r="B1446" t="str">
            <v>F1B014015</v>
          </cell>
          <cell r="C1446" t="str">
            <v>Bakhtiar Syamsi Pratama</v>
          </cell>
          <cell r="D1446" t="str">
            <v>-</v>
          </cell>
        </row>
        <row r="1447">
          <cell r="B1447" t="str">
            <v>F1B014016</v>
          </cell>
          <cell r="C1447" t="str">
            <v>Binsar Albert Fernandes Gultom</v>
          </cell>
          <cell r="D1447" t="str">
            <v>Teknik Elektronika &amp; Digital</v>
          </cell>
        </row>
        <row r="1448">
          <cell r="B1448" t="str">
            <v>F1B014017</v>
          </cell>
          <cell r="C1448" t="str">
            <v>Birrul Walidain</v>
          </cell>
          <cell r="D1448" t="str">
            <v>Teknik Telekomunikasi</v>
          </cell>
        </row>
        <row r="1449">
          <cell r="B1449" t="str">
            <v>F1B014018</v>
          </cell>
          <cell r="C1449" t="str">
            <v>Buyung Satrya Anugrah</v>
          </cell>
          <cell r="D1449" t="str">
            <v>Teknik Telekomunikasi</v>
          </cell>
        </row>
        <row r="1450">
          <cell r="B1450" t="str">
            <v>F1B014019</v>
          </cell>
          <cell r="C1450" t="str">
            <v>Dewi Septiana A</v>
          </cell>
          <cell r="D1450" t="str">
            <v>Teknik Informatika &amp; Komputer</v>
          </cell>
        </row>
        <row r="1451">
          <cell r="B1451" t="str">
            <v>F1B014020</v>
          </cell>
          <cell r="C1451" t="str">
            <v>Didik Hadumi Setiaji</v>
          </cell>
          <cell r="D1451" t="str">
            <v>Teknik Telekomunikasi</v>
          </cell>
        </row>
        <row r="1452">
          <cell r="B1452" t="str">
            <v>F1B014021</v>
          </cell>
          <cell r="C1452" t="str">
            <v>Eka Aprianto</v>
          </cell>
          <cell r="D1452" t="str">
            <v>Teknik Informatika &amp; Komputer</v>
          </cell>
        </row>
        <row r="1453">
          <cell r="B1453" t="str">
            <v>F1B014022</v>
          </cell>
          <cell r="C1453" t="str">
            <v>Eka Prasetya Akbar</v>
          </cell>
          <cell r="D1453" t="str">
            <v>-</v>
          </cell>
        </row>
        <row r="1454">
          <cell r="B1454" t="str">
            <v>F1B014023</v>
          </cell>
          <cell r="C1454" t="str">
            <v>Erni Dwi Jayanti</v>
          </cell>
          <cell r="D1454" t="str">
            <v>Teknik Telekomunikasi</v>
          </cell>
        </row>
        <row r="1455">
          <cell r="B1455" t="str">
            <v>F1B014024</v>
          </cell>
          <cell r="C1455" t="str">
            <v>Faizal Rinaldi</v>
          </cell>
          <cell r="D1455" t="e">
            <v>#N/A</v>
          </cell>
        </row>
        <row r="1456">
          <cell r="B1456" t="str">
            <v>F1B014025</v>
          </cell>
          <cell r="C1456" t="str">
            <v>Firman Hadi</v>
          </cell>
          <cell r="D1456" t="str">
            <v>Teknik Sistem Tenaga</v>
          </cell>
        </row>
        <row r="1457">
          <cell r="B1457" t="str">
            <v>F1B014026</v>
          </cell>
          <cell r="C1457" t="str">
            <v>Galang Purnama Hadi</v>
          </cell>
          <cell r="D1457" t="str">
            <v>Teknik Elektronika &amp; Digital</v>
          </cell>
        </row>
        <row r="1458">
          <cell r="B1458" t="str">
            <v>F1B014027</v>
          </cell>
          <cell r="C1458" t="str">
            <v>Galuh Hardi Pratama</v>
          </cell>
          <cell r="D1458" t="str">
            <v>Teknik Telekomunikasi</v>
          </cell>
        </row>
        <row r="1459">
          <cell r="B1459" t="str">
            <v>F1B014028</v>
          </cell>
          <cell r="C1459" t="str">
            <v>Habib Ali</v>
          </cell>
          <cell r="D1459" t="str">
            <v>Teknik Elektronika &amp; Digital</v>
          </cell>
        </row>
        <row r="1460">
          <cell r="B1460" t="str">
            <v>F1B014029</v>
          </cell>
          <cell r="C1460" t="str">
            <v>Haerul Fahmi</v>
          </cell>
          <cell r="D1460" t="str">
            <v>-</v>
          </cell>
        </row>
        <row r="1461">
          <cell r="B1461" t="str">
            <v>F1B014030</v>
          </cell>
          <cell r="C1461" t="str">
            <v>Haqullah Nur Ukassyah</v>
          </cell>
          <cell r="D1461" t="str">
            <v>Teknik Sistem Tenaga</v>
          </cell>
        </row>
        <row r="1462">
          <cell r="B1462" t="str">
            <v>F1B014031</v>
          </cell>
          <cell r="C1462" t="str">
            <v>Hasmil Hadi</v>
          </cell>
          <cell r="D1462" t="str">
            <v>Teknik Sistem Tenaga</v>
          </cell>
        </row>
        <row r="1463">
          <cell r="B1463" t="str">
            <v>F1B014032</v>
          </cell>
          <cell r="C1463" t="str">
            <v>Heru Iswadi</v>
          </cell>
          <cell r="D1463" t="str">
            <v>-</v>
          </cell>
        </row>
        <row r="1464">
          <cell r="B1464" t="str">
            <v>F1B014033</v>
          </cell>
          <cell r="C1464" t="str">
            <v>Hizbul Wathon Purnama</v>
          </cell>
          <cell r="D1464" t="str">
            <v>-</v>
          </cell>
        </row>
        <row r="1465">
          <cell r="B1465" t="str">
            <v>F1B014034</v>
          </cell>
          <cell r="C1465" t="str">
            <v>I Deni Bayu Efendi</v>
          </cell>
          <cell r="D1465" t="str">
            <v>Teknik Informatika &amp; Komputer</v>
          </cell>
        </row>
        <row r="1466">
          <cell r="B1466" t="str">
            <v>F1B014035</v>
          </cell>
          <cell r="C1466" t="str">
            <v>I Gede Karnawa Adnyana</v>
          </cell>
          <cell r="D1466" t="str">
            <v>-</v>
          </cell>
        </row>
        <row r="1467">
          <cell r="B1467" t="str">
            <v>F1B014036</v>
          </cell>
          <cell r="C1467" t="str">
            <v>Ignaxius Mahendra Hary Anggara</v>
          </cell>
          <cell r="D1467" t="str">
            <v>Teknik Elektronika &amp; Digital</v>
          </cell>
        </row>
        <row r="1468">
          <cell r="B1468" t="str">
            <v>F1B014037</v>
          </cell>
          <cell r="C1468" t="str">
            <v>Ilham Nandiya Utomo</v>
          </cell>
          <cell r="D1468" t="str">
            <v>-</v>
          </cell>
        </row>
        <row r="1469">
          <cell r="B1469" t="str">
            <v>F1B014038</v>
          </cell>
          <cell r="C1469" t="str">
            <v>Imam Hidayat</v>
          </cell>
          <cell r="D1469" t="str">
            <v>Teknik Elektronika &amp; Digital</v>
          </cell>
        </row>
        <row r="1470">
          <cell r="B1470" t="str">
            <v>F1B014039</v>
          </cell>
          <cell r="C1470" t="str">
            <v>Imron Mujahidin</v>
          </cell>
          <cell r="D1470" t="str">
            <v>Teknik Elektronika &amp; Digital</v>
          </cell>
        </row>
        <row r="1471">
          <cell r="B1471" t="str">
            <v>F1B014040</v>
          </cell>
          <cell r="C1471" t="str">
            <v>Indra Jaya Huswanto</v>
          </cell>
          <cell r="D1471" t="str">
            <v>-</v>
          </cell>
        </row>
        <row r="1472">
          <cell r="B1472" t="str">
            <v>F1B014041</v>
          </cell>
          <cell r="C1472" t="str">
            <v>Infa Andrian</v>
          </cell>
          <cell r="D1472" t="str">
            <v>Teknik Sistem Tenaga</v>
          </cell>
        </row>
        <row r="1473">
          <cell r="B1473" t="str">
            <v>F1B014042</v>
          </cell>
          <cell r="C1473" t="str">
            <v>Irawan Budi Artana</v>
          </cell>
          <cell r="D1473" t="str">
            <v>Teknik Elektronika &amp; Digital</v>
          </cell>
        </row>
        <row r="1474">
          <cell r="B1474" t="str">
            <v>F1B014043</v>
          </cell>
          <cell r="C1474" t="str">
            <v>Irvan Saputra</v>
          </cell>
          <cell r="D1474" t="str">
            <v>Teknik Elektronika &amp; Digital</v>
          </cell>
        </row>
        <row r="1475">
          <cell r="B1475" t="str">
            <v>F1B014044</v>
          </cell>
          <cell r="C1475" t="str">
            <v>Ishfa Kautsari Puteri Suryani</v>
          </cell>
          <cell r="D1475" t="str">
            <v>Teknik Sistem Tenaga</v>
          </cell>
        </row>
        <row r="1476">
          <cell r="B1476" t="str">
            <v>F1B014045</v>
          </cell>
          <cell r="C1476" t="str">
            <v>Ivan Hadi</v>
          </cell>
          <cell r="D1476" t="str">
            <v>Teknik Informatika &amp; Komputer</v>
          </cell>
        </row>
        <row r="1477">
          <cell r="B1477" t="str">
            <v>F1B014046</v>
          </cell>
          <cell r="C1477" t="str">
            <v>Izhal Ladunni</v>
          </cell>
          <cell r="D1477" t="str">
            <v>-</v>
          </cell>
        </row>
        <row r="1478">
          <cell r="B1478" t="str">
            <v>F1B014047</v>
          </cell>
          <cell r="C1478" t="str">
            <v>Jaelani</v>
          </cell>
          <cell r="D1478" t="str">
            <v>Teknik Informatika &amp; Komputer</v>
          </cell>
        </row>
        <row r="1479">
          <cell r="B1479" t="str">
            <v>F1B014048</v>
          </cell>
          <cell r="C1479" t="str">
            <v>Jaka Sabroli Ihsan</v>
          </cell>
          <cell r="D1479" t="str">
            <v>-</v>
          </cell>
        </row>
        <row r="1480">
          <cell r="B1480" t="str">
            <v>F1B014049</v>
          </cell>
          <cell r="C1480" t="str">
            <v>Khaerunisa</v>
          </cell>
          <cell r="D1480" t="str">
            <v>Teknik Informatika &amp; Komputer</v>
          </cell>
        </row>
        <row r="1481">
          <cell r="B1481" t="str">
            <v>F1B014050</v>
          </cell>
          <cell r="C1481" t="str">
            <v>Khidir Wira Sya`Bani</v>
          </cell>
          <cell r="D1481" t="str">
            <v>Teknik Informatika &amp; Komputer</v>
          </cell>
        </row>
        <row r="1482">
          <cell r="B1482" t="str">
            <v>F1B014051</v>
          </cell>
          <cell r="C1482" t="str">
            <v>Lalu Gusman Tajri</v>
          </cell>
          <cell r="D1482" t="str">
            <v>Teknik Telekomunikasi</v>
          </cell>
        </row>
        <row r="1483">
          <cell r="B1483" t="str">
            <v>F1B014052</v>
          </cell>
          <cell r="C1483" t="str">
            <v>Lalu Muhammad Cezar Dhiandra Sudarwin</v>
          </cell>
          <cell r="D1483" t="str">
            <v>Teknik Informatika &amp; Komputer</v>
          </cell>
        </row>
        <row r="1484">
          <cell r="B1484" t="str">
            <v>F1B014053</v>
          </cell>
          <cell r="C1484" t="str">
            <v>Lalu Pranata Dharma Putra</v>
          </cell>
          <cell r="D1484" t="str">
            <v>Teknik Sistem Tenaga</v>
          </cell>
        </row>
        <row r="1485">
          <cell r="B1485" t="str">
            <v>F1B014054</v>
          </cell>
          <cell r="C1485" t="str">
            <v>Lisna Hasyimawati Y</v>
          </cell>
          <cell r="D1485" t="str">
            <v>-</v>
          </cell>
        </row>
        <row r="1486">
          <cell r="B1486" t="str">
            <v>F1B014055</v>
          </cell>
          <cell r="C1486" t="str">
            <v>Lalu Arioki Setiadi</v>
          </cell>
          <cell r="D1486" t="str">
            <v>Teknik Telekomunikasi</v>
          </cell>
        </row>
        <row r="1487">
          <cell r="B1487" t="str">
            <v>F1B014056</v>
          </cell>
          <cell r="C1487" t="str">
            <v>M Oni</v>
          </cell>
          <cell r="D1487" t="str">
            <v>Teknik Informatika &amp; Komputer</v>
          </cell>
        </row>
        <row r="1488">
          <cell r="B1488" t="str">
            <v>F1B014057</v>
          </cell>
          <cell r="C1488" t="str">
            <v>M Uwais Alfarabi</v>
          </cell>
          <cell r="D1488" t="str">
            <v>Teknik Informatika &amp; Komputer</v>
          </cell>
        </row>
        <row r="1489">
          <cell r="B1489" t="str">
            <v>F1B014058</v>
          </cell>
          <cell r="C1489" t="str">
            <v>Martadho Dhia Ikhtiarin</v>
          </cell>
          <cell r="D1489" t="str">
            <v>-</v>
          </cell>
        </row>
        <row r="1490">
          <cell r="B1490" t="str">
            <v>F1B014059</v>
          </cell>
          <cell r="C1490" t="str">
            <v>Muhamad Baehagi</v>
          </cell>
          <cell r="D1490" t="str">
            <v>Teknik Sistem Tenaga</v>
          </cell>
        </row>
        <row r="1491">
          <cell r="B1491" t="str">
            <v>F1B014060</v>
          </cell>
          <cell r="C1491" t="str">
            <v>Muhammad Aulia`Ul Insan</v>
          </cell>
          <cell r="D1491" t="str">
            <v>Teknik Informatika &amp; Komputer</v>
          </cell>
        </row>
        <row r="1492">
          <cell r="B1492" t="str">
            <v>F1B014061</v>
          </cell>
          <cell r="C1492" t="str">
            <v>Muhammad Darmawan</v>
          </cell>
          <cell r="D1492" t="str">
            <v>-</v>
          </cell>
        </row>
        <row r="1493">
          <cell r="B1493" t="str">
            <v>F1B014062</v>
          </cell>
          <cell r="C1493" t="str">
            <v>Muhammad Dzaky Al Munir Asri</v>
          </cell>
          <cell r="D1493" t="str">
            <v>Teknik Elektronika &amp; Digital</v>
          </cell>
        </row>
        <row r="1494">
          <cell r="B1494" t="str">
            <v>F1B014063</v>
          </cell>
          <cell r="C1494" t="str">
            <v>Muhammad Fahrurrozi</v>
          </cell>
          <cell r="D1494" t="str">
            <v>Teknik Informatika &amp; Komputer</v>
          </cell>
        </row>
        <row r="1495">
          <cell r="B1495" t="str">
            <v>F1B014064</v>
          </cell>
          <cell r="C1495" t="str">
            <v>Muhammad Izzul Amri Akbar</v>
          </cell>
          <cell r="D1495" t="str">
            <v>Teknik Sistem Tenaga</v>
          </cell>
        </row>
        <row r="1496">
          <cell r="B1496" t="str">
            <v>F1B014065</v>
          </cell>
          <cell r="C1496" t="str">
            <v>Muhammad Sya'Roni Mujahidin</v>
          </cell>
          <cell r="D1496" t="str">
            <v>Teknik Elektronika &amp; Digital</v>
          </cell>
        </row>
        <row r="1497">
          <cell r="B1497" t="str">
            <v>F1B014066</v>
          </cell>
          <cell r="C1497" t="str">
            <v>Muhammad Syamsu Iqbal</v>
          </cell>
          <cell r="D1497" t="str">
            <v>Teknik Elektronika &amp; Digital</v>
          </cell>
        </row>
        <row r="1498">
          <cell r="B1498" t="str">
            <v>F1B014067</v>
          </cell>
          <cell r="C1498" t="str">
            <v>Muhammad Tahrim</v>
          </cell>
          <cell r="D1498" t="str">
            <v>-</v>
          </cell>
        </row>
        <row r="1499">
          <cell r="B1499" t="str">
            <v>F1B014068</v>
          </cell>
          <cell r="C1499" t="str">
            <v>Muhammad Ulul Azmi</v>
          </cell>
          <cell r="D1499" t="str">
            <v>Teknik Sistem Tenaga</v>
          </cell>
        </row>
        <row r="1500">
          <cell r="B1500" t="str">
            <v>F1B014069</v>
          </cell>
          <cell r="C1500" t="str">
            <v>Muhammad Yusrin</v>
          </cell>
          <cell r="D1500" t="str">
            <v>-</v>
          </cell>
        </row>
        <row r="1501">
          <cell r="B1501" t="str">
            <v>F1B014070</v>
          </cell>
          <cell r="C1501" t="str">
            <v>Muhammad.Tamrin</v>
          </cell>
          <cell r="D1501" t="str">
            <v>-</v>
          </cell>
        </row>
        <row r="1502">
          <cell r="B1502" t="str">
            <v>F1B014071</v>
          </cell>
          <cell r="C1502" t="str">
            <v>Muliadi</v>
          </cell>
          <cell r="D1502" t="str">
            <v>-</v>
          </cell>
        </row>
        <row r="1503">
          <cell r="B1503" t="str">
            <v>F1B014072</v>
          </cell>
          <cell r="C1503" t="str">
            <v>Murowe Hakiki</v>
          </cell>
          <cell r="D1503" t="str">
            <v>Teknik Informatika &amp; Komputer</v>
          </cell>
        </row>
        <row r="1504">
          <cell r="B1504" t="str">
            <v>F1B014073</v>
          </cell>
          <cell r="C1504" t="str">
            <v>Najman Babgi</v>
          </cell>
          <cell r="D1504" t="str">
            <v>Teknik Informatika &amp; Komputer</v>
          </cell>
        </row>
        <row r="1505">
          <cell r="B1505" t="str">
            <v>F1B014074</v>
          </cell>
          <cell r="C1505" t="str">
            <v>Najmi Babgi</v>
          </cell>
          <cell r="D1505" t="str">
            <v>Teknik Informatika &amp; Komputer</v>
          </cell>
        </row>
        <row r="1506">
          <cell r="B1506" t="str">
            <v>F1B014075</v>
          </cell>
          <cell r="C1506" t="str">
            <v>Nanang Rahmat S</v>
          </cell>
          <cell r="D1506" t="str">
            <v>Teknik Informatika &amp; Komputer</v>
          </cell>
        </row>
        <row r="1507">
          <cell r="B1507" t="str">
            <v>F1B014076</v>
          </cell>
          <cell r="C1507" t="str">
            <v>Nanda Mardiensyah</v>
          </cell>
          <cell r="D1507" t="str">
            <v>Teknik Elektronika &amp; Digital</v>
          </cell>
        </row>
        <row r="1508">
          <cell r="B1508" t="str">
            <v>F1B014077</v>
          </cell>
          <cell r="C1508" t="str">
            <v>Novia Nitta Rizkia R</v>
          </cell>
          <cell r="D1508" t="str">
            <v>Teknik Elektronika &amp; Digital</v>
          </cell>
        </row>
        <row r="1509">
          <cell r="B1509" t="str">
            <v>F1B014078</v>
          </cell>
          <cell r="C1509" t="str">
            <v>Nur Suharni</v>
          </cell>
          <cell r="D1509" t="str">
            <v>Teknik Elektronika &amp; Digital</v>
          </cell>
        </row>
        <row r="1510">
          <cell r="B1510" t="str">
            <v>F1B014079</v>
          </cell>
          <cell r="C1510" t="str">
            <v>Raden Fadlan Efendi</v>
          </cell>
          <cell r="D1510" t="str">
            <v>Teknik Telekomunikasi</v>
          </cell>
        </row>
        <row r="1511">
          <cell r="B1511" t="str">
            <v>F1B014080</v>
          </cell>
          <cell r="C1511" t="str">
            <v>Raden Wanun Santun</v>
          </cell>
          <cell r="D1511" t="str">
            <v>Teknik Elektronika &amp; Digital</v>
          </cell>
        </row>
        <row r="1512">
          <cell r="B1512" t="str">
            <v>F1B014081</v>
          </cell>
          <cell r="C1512" t="str">
            <v>Rais Wandi</v>
          </cell>
          <cell r="D1512" t="str">
            <v>-</v>
          </cell>
        </row>
        <row r="1513">
          <cell r="B1513" t="str">
            <v>F1B014082</v>
          </cell>
          <cell r="C1513" t="str">
            <v>Rendra Din Wanto</v>
          </cell>
          <cell r="D1513" t="str">
            <v>Teknik Informatika &amp; Komputer</v>
          </cell>
        </row>
        <row r="1514">
          <cell r="B1514" t="str">
            <v>F1B014083</v>
          </cell>
          <cell r="C1514" t="str">
            <v>Rijalul Amri</v>
          </cell>
          <cell r="D1514" t="str">
            <v>Teknik Telekomunikasi</v>
          </cell>
        </row>
        <row r="1515">
          <cell r="B1515" t="str">
            <v>F1B014084</v>
          </cell>
          <cell r="C1515" t="str">
            <v>Riyan Rizkiyawan</v>
          </cell>
          <cell r="D1515" t="str">
            <v>Teknik Informatika &amp; Komputer</v>
          </cell>
        </row>
        <row r="1516">
          <cell r="B1516" t="str">
            <v>F1B014085</v>
          </cell>
          <cell r="C1516" t="str">
            <v>Rizal Ermiazis K</v>
          </cell>
          <cell r="D1516" t="str">
            <v>Teknik Sistem Tenaga</v>
          </cell>
        </row>
        <row r="1517">
          <cell r="B1517" t="str">
            <v>F1B014086</v>
          </cell>
          <cell r="C1517" t="str">
            <v>Rizky Hadriyan</v>
          </cell>
          <cell r="D1517" t="str">
            <v>-</v>
          </cell>
        </row>
        <row r="1518">
          <cell r="B1518" t="str">
            <v>F1B014087</v>
          </cell>
          <cell r="C1518" t="str">
            <v>Rozi Hidayatulloh</v>
          </cell>
          <cell r="D1518" t="str">
            <v>-</v>
          </cell>
        </row>
        <row r="1519">
          <cell r="B1519" t="str">
            <v>F1B014088</v>
          </cell>
          <cell r="C1519" t="str">
            <v>Rozi Pahlefi Edi Pradana</v>
          </cell>
          <cell r="D1519" t="str">
            <v>Teknik Telekomunikasi</v>
          </cell>
        </row>
        <row r="1520">
          <cell r="B1520" t="str">
            <v>F1B014089</v>
          </cell>
          <cell r="C1520" t="str">
            <v>Ruslan Efendi</v>
          </cell>
          <cell r="D1520" t="str">
            <v>-</v>
          </cell>
        </row>
        <row r="1521">
          <cell r="B1521" t="str">
            <v>F1B014090</v>
          </cell>
          <cell r="C1521" t="str">
            <v>Sahlan</v>
          </cell>
          <cell r="D1521" t="str">
            <v>-</v>
          </cell>
        </row>
        <row r="1522">
          <cell r="B1522" t="str">
            <v>F1B014091</v>
          </cell>
          <cell r="C1522" t="str">
            <v>Sahrul</v>
          </cell>
          <cell r="D1522" t="str">
            <v>Teknik Elektronika &amp; Digital</v>
          </cell>
        </row>
        <row r="1523">
          <cell r="B1523" t="str">
            <v>F1B014092</v>
          </cell>
          <cell r="C1523" t="str">
            <v>Shofian Tsauri</v>
          </cell>
          <cell r="D1523" t="str">
            <v>-</v>
          </cell>
        </row>
        <row r="1524">
          <cell r="B1524" t="str">
            <v>F1B014093</v>
          </cell>
          <cell r="C1524" t="str">
            <v>Shova Salsabila</v>
          </cell>
          <cell r="D1524" t="str">
            <v>Teknik Telekomunikasi</v>
          </cell>
        </row>
        <row r="1525">
          <cell r="B1525" t="str">
            <v>F1B014094</v>
          </cell>
          <cell r="C1525" t="str">
            <v>Siti Nirham Nurul Aini</v>
          </cell>
          <cell r="D1525" t="str">
            <v>-</v>
          </cell>
        </row>
        <row r="1526">
          <cell r="B1526" t="str">
            <v>F1B014095</v>
          </cell>
          <cell r="C1526" t="str">
            <v>Sudirman Alfian</v>
          </cell>
          <cell r="D1526" t="str">
            <v>Teknik Sistem Tenaga</v>
          </cell>
        </row>
        <row r="1527">
          <cell r="B1527" t="str">
            <v>F1B014096</v>
          </cell>
          <cell r="C1527" t="str">
            <v>Suhaili</v>
          </cell>
          <cell r="D1527" t="str">
            <v>Teknik Telekomunikasi</v>
          </cell>
        </row>
        <row r="1528">
          <cell r="B1528" t="str">
            <v>F1B014097</v>
          </cell>
          <cell r="C1528" t="str">
            <v>Sumahar</v>
          </cell>
          <cell r="D1528" t="str">
            <v>Teknik Telekomunikasi</v>
          </cell>
        </row>
        <row r="1529">
          <cell r="B1529" t="str">
            <v>F1B014098</v>
          </cell>
          <cell r="C1529" t="str">
            <v>Surahmin</v>
          </cell>
          <cell r="D1529" t="str">
            <v>Teknik Elektronika &amp; Digital</v>
          </cell>
        </row>
        <row r="1530">
          <cell r="B1530" t="str">
            <v>F1B014099</v>
          </cell>
          <cell r="C1530" t="str">
            <v>Syarif Hidayaturrahman</v>
          </cell>
          <cell r="D1530" t="str">
            <v>Teknik Sistem Tenaga</v>
          </cell>
        </row>
        <row r="1531">
          <cell r="B1531" t="str">
            <v>F1B014100</v>
          </cell>
          <cell r="C1531" t="str">
            <v>Tarmuzi</v>
          </cell>
          <cell r="D1531" t="str">
            <v>Teknik Sistem Tenaga</v>
          </cell>
        </row>
        <row r="1532">
          <cell r="B1532" t="str">
            <v>F1B014101</v>
          </cell>
          <cell r="C1532" t="str">
            <v>Tasmini Haryati</v>
          </cell>
          <cell r="D1532" t="str">
            <v>Teknik Telekomunikasi</v>
          </cell>
        </row>
        <row r="1533">
          <cell r="B1533" t="str">
            <v>F1B014102</v>
          </cell>
          <cell r="C1533" t="str">
            <v>Titin Risti</v>
          </cell>
          <cell r="D1533" t="str">
            <v>Teknik Sistem Tenaga</v>
          </cell>
        </row>
        <row r="1534">
          <cell r="B1534" t="str">
            <v>F1B014103</v>
          </cell>
          <cell r="C1534" t="str">
            <v>Toufani Rizal Alfari</v>
          </cell>
          <cell r="D1534" t="str">
            <v>Teknik Elektronika &amp; Digital</v>
          </cell>
        </row>
        <row r="1535">
          <cell r="B1535" t="str">
            <v>F1B014104</v>
          </cell>
          <cell r="C1535" t="str">
            <v>Vionna Wedhariny</v>
          </cell>
          <cell r="D1535" t="str">
            <v>Teknik Elektronika &amp; Digital</v>
          </cell>
        </row>
        <row r="1536">
          <cell r="B1536" t="str">
            <v>F1B014105</v>
          </cell>
          <cell r="C1536" t="str">
            <v>Warman Apriandi Saputra</v>
          </cell>
          <cell r="D1536" t="str">
            <v>-</v>
          </cell>
        </row>
        <row r="1537">
          <cell r="B1537" t="str">
            <v>F1B014106</v>
          </cell>
          <cell r="C1537" t="str">
            <v>Yadin Akhmalagani</v>
          </cell>
          <cell r="D1537" t="str">
            <v>Teknik Sistem Tenaga</v>
          </cell>
        </row>
        <row r="1538">
          <cell r="B1538" t="str">
            <v>F1B014107</v>
          </cell>
          <cell r="C1538" t="str">
            <v>Yuansah Purnama Sidi</v>
          </cell>
          <cell r="D1538" t="str">
            <v>-</v>
          </cell>
        </row>
        <row r="1539">
          <cell r="B1539" t="str">
            <v>F1B014108</v>
          </cell>
          <cell r="C1539" t="str">
            <v>Zurlina Izmi</v>
          </cell>
          <cell r="D1539" t="str">
            <v>-</v>
          </cell>
        </row>
        <row r="1540">
          <cell r="B1540" t="str">
            <v>F1B114001</v>
          </cell>
          <cell r="C1540" t="str">
            <v>Adi Purna</v>
          </cell>
          <cell r="D1540" t="str">
            <v>Teknik Sistem Tenaga</v>
          </cell>
        </row>
        <row r="1541">
          <cell r="B1541" t="str">
            <v>F1B114002</v>
          </cell>
          <cell r="C1541" t="str">
            <v>Aditya Ramadhan</v>
          </cell>
          <cell r="D1541" t="str">
            <v>-</v>
          </cell>
        </row>
        <row r="1542">
          <cell r="B1542" t="str">
            <v>F1B114003</v>
          </cell>
          <cell r="C1542" t="str">
            <v>Agus Supandi</v>
          </cell>
          <cell r="D1542" t="str">
            <v>Teknik Sistem Tenaga</v>
          </cell>
        </row>
        <row r="1543">
          <cell r="B1543" t="str">
            <v>F1B114004</v>
          </cell>
          <cell r="C1543" t="str">
            <v>Akhmad Akhir Bulan</v>
          </cell>
          <cell r="D1543" t="str">
            <v>Teknik Sistem Tenaga</v>
          </cell>
        </row>
        <row r="1544">
          <cell r="B1544" t="str">
            <v>F1B114005</v>
          </cell>
          <cell r="C1544" t="str">
            <v>Aryas Dinata</v>
          </cell>
          <cell r="D1544" t="str">
            <v>Teknik Sistem Tenaga</v>
          </cell>
        </row>
        <row r="1545">
          <cell r="B1545" t="str">
            <v>F1B114006</v>
          </cell>
          <cell r="C1545" t="str">
            <v>Bayu Ramadhan</v>
          </cell>
          <cell r="D1545" t="str">
            <v>Teknik Sistem Tenaga</v>
          </cell>
        </row>
        <row r="1546">
          <cell r="B1546" t="str">
            <v>F1B114007</v>
          </cell>
          <cell r="C1546" t="str">
            <v>Bije Syiapriadi D</v>
          </cell>
          <cell r="D1546" t="str">
            <v>Teknik Informatika &amp; Komputer</v>
          </cell>
        </row>
        <row r="1547">
          <cell r="B1547" t="str">
            <v>F1B114008</v>
          </cell>
          <cell r="C1547" t="str">
            <v>Brian Abby Ariestyo Wiryandito</v>
          </cell>
          <cell r="D1547" t="str">
            <v>Teknik Informatika &amp; Komputer</v>
          </cell>
        </row>
        <row r="1548">
          <cell r="B1548" t="str">
            <v>F1B114009</v>
          </cell>
          <cell r="C1548" t="str">
            <v>Dana Selvia Hadiswara</v>
          </cell>
          <cell r="D1548" t="str">
            <v>Teknik Informatika &amp; Komputer</v>
          </cell>
        </row>
        <row r="1549">
          <cell r="B1549" t="str">
            <v>F1B114010</v>
          </cell>
          <cell r="C1549" t="str">
            <v>Eka Marta Siomi</v>
          </cell>
          <cell r="D1549" t="str">
            <v>Teknik Informatika &amp; Komputer</v>
          </cell>
        </row>
        <row r="1550">
          <cell r="B1550" t="str">
            <v>F1B114011</v>
          </cell>
          <cell r="C1550" t="str">
            <v>Erwin Lingga Saputra</v>
          </cell>
          <cell r="D1550" t="str">
            <v>Teknik Informatika &amp; Komputer</v>
          </cell>
        </row>
        <row r="1551">
          <cell r="B1551" t="str">
            <v>F1B114012</v>
          </cell>
          <cell r="C1551" t="str">
            <v>Fathul Aziz</v>
          </cell>
          <cell r="D1551" t="str">
            <v>Teknik Informatika &amp; Komputer</v>
          </cell>
        </row>
        <row r="1552">
          <cell r="B1552" t="str">
            <v>F1B114013</v>
          </cell>
          <cell r="C1552" t="str">
            <v>Fathul Aziz Bin Zainuddin</v>
          </cell>
          <cell r="D1552" t="str">
            <v>-</v>
          </cell>
        </row>
        <row r="1553">
          <cell r="B1553" t="str">
            <v>F1B114014</v>
          </cell>
          <cell r="C1553" t="str">
            <v>Hamdun</v>
          </cell>
          <cell r="D1553" t="str">
            <v>Teknik Sistem Tenaga</v>
          </cell>
        </row>
        <row r="1554">
          <cell r="B1554" t="str">
            <v>F1B114015</v>
          </cell>
          <cell r="C1554" t="str">
            <v>Hasan Azhari</v>
          </cell>
          <cell r="D1554" t="str">
            <v>-</v>
          </cell>
        </row>
        <row r="1555">
          <cell r="B1555" t="str">
            <v>F1B114016</v>
          </cell>
          <cell r="C1555" t="str">
            <v>Herlan</v>
          </cell>
          <cell r="D1555" t="str">
            <v>Teknik Sistem Tenaga</v>
          </cell>
        </row>
        <row r="1556">
          <cell r="B1556" t="str">
            <v>F1B114017</v>
          </cell>
          <cell r="C1556" t="str">
            <v>Hidayatur Rahman</v>
          </cell>
          <cell r="D1556" t="str">
            <v>Teknik Sistem Tenaga</v>
          </cell>
        </row>
        <row r="1557">
          <cell r="B1557" t="str">
            <v>F1B114018</v>
          </cell>
          <cell r="C1557" t="str">
            <v>I Gusti Bagus Hendra Pradipta</v>
          </cell>
          <cell r="D1557" t="str">
            <v>Teknik Informatika &amp; Komputer</v>
          </cell>
        </row>
        <row r="1558">
          <cell r="B1558" t="str">
            <v>F1B114019</v>
          </cell>
          <cell r="C1558" t="str">
            <v>Imam Muamar</v>
          </cell>
          <cell r="D1558" t="str">
            <v>Teknik Sistem Tenaga</v>
          </cell>
        </row>
        <row r="1559">
          <cell r="B1559" t="str">
            <v>F1B114020</v>
          </cell>
          <cell r="C1559" t="str">
            <v>Imran</v>
          </cell>
          <cell r="D1559" t="str">
            <v>Teknik Sistem Tenaga</v>
          </cell>
        </row>
        <row r="1560">
          <cell r="B1560" t="str">
            <v>F1B114021</v>
          </cell>
          <cell r="C1560" t="str">
            <v>Jauhari Maknun</v>
          </cell>
          <cell r="D1560" t="str">
            <v>Teknik Sistem Tenaga</v>
          </cell>
        </row>
        <row r="1561">
          <cell r="B1561" t="str">
            <v>F1B114022</v>
          </cell>
          <cell r="C1561" t="str">
            <v>Juwita Asri</v>
          </cell>
          <cell r="D1561" t="str">
            <v>Teknik Informatika &amp; Komputer</v>
          </cell>
        </row>
        <row r="1562">
          <cell r="B1562" t="str">
            <v>F1B114023</v>
          </cell>
          <cell r="C1562" t="str">
            <v>M Zoni Rahman</v>
          </cell>
          <cell r="D1562" t="str">
            <v>-</v>
          </cell>
        </row>
        <row r="1563">
          <cell r="B1563" t="str">
            <v>F1B114024</v>
          </cell>
          <cell r="C1563" t="str">
            <v>M. Risqy</v>
          </cell>
          <cell r="D1563" t="str">
            <v>-</v>
          </cell>
        </row>
        <row r="1564">
          <cell r="B1564" t="str">
            <v>F1B114025</v>
          </cell>
          <cell r="C1564" t="str">
            <v>Muammar Ghirahandi Hamaris</v>
          </cell>
          <cell r="D1564" t="str">
            <v>Teknik Sistem Tenaga</v>
          </cell>
        </row>
        <row r="1565">
          <cell r="B1565" t="str">
            <v>F1B114026</v>
          </cell>
          <cell r="C1565" t="str">
            <v>Muhammad Fahrurrijal</v>
          </cell>
          <cell r="D1565" t="str">
            <v>-</v>
          </cell>
        </row>
        <row r="1566">
          <cell r="B1566" t="str">
            <v>F1B114027</v>
          </cell>
          <cell r="C1566" t="str">
            <v>Muhammad Febrian Ramadan</v>
          </cell>
          <cell r="D1566" t="str">
            <v>Teknik Sistem Tenaga</v>
          </cell>
        </row>
        <row r="1567">
          <cell r="B1567" t="str">
            <v>F1B114028</v>
          </cell>
          <cell r="C1567" t="str">
            <v>Muhammad Hajrul Muzaqi</v>
          </cell>
          <cell r="D1567" t="str">
            <v>Teknik Informatika &amp; Komputer</v>
          </cell>
        </row>
        <row r="1568">
          <cell r="B1568" t="str">
            <v>F1B114029</v>
          </cell>
          <cell r="C1568" t="str">
            <v>Muhammad Yusuf Kordowi</v>
          </cell>
          <cell r="D1568" t="str">
            <v>-</v>
          </cell>
        </row>
        <row r="1569">
          <cell r="B1569" t="str">
            <v>F1B114030</v>
          </cell>
          <cell r="C1569" t="str">
            <v>Putra Rahmat Ramadan</v>
          </cell>
          <cell r="D1569" t="str">
            <v>Teknik Informatika &amp; Komputer</v>
          </cell>
        </row>
        <row r="1570">
          <cell r="B1570" t="str">
            <v>F1B114031</v>
          </cell>
          <cell r="C1570" t="str">
            <v>Saputra Ramdani</v>
          </cell>
          <cell r="D1570" t="str">
            <v>-</v>
          </cell>
        </row>
        <row r="1571">
          <cell r="B1571" t="str">
            <v>F1B114032</v>
          </cell>
          <cell r="C1571" t="str">
            <v>Sarif Hidayatullah</v>
          </cell>
          <cell r="D1571" t="str">
            <v>-</v>
          </cell>
        </row>
        <row r="1572">
          <cell r="B1572" t="str">
            <v>F1B114033</v>
          </cell>
          <cell r="C1572" t="str">
            <v>Septiana Hardianti</v>
          </cell>
          <cell r="D1572" t="str">
            <v>-</v>
          </cell>
        </row>
        <row r="1573">
          <cell r="B1573" t="str">
            <v>F1B114034</v>
          </cell>
          <cell r="C1573" t="str">
            <v>Syukriawan</v>
          </cell>
          <cell r="D1573" t="str">
            <v>-</v>
          </cell>
        </row>
        <row r="1574">
          <cell r="B1574" t="str">
            <v>F1B114035</v>
          </cell>
          <cell r="C1574" t="str">
            <v>Yosef I Gede Marthana</v>
          </cell>
          <cell r="D1574" t="str">
            <v>-</v>
          </cell>
        </row>
        <row r="1575">
          <cell r="B1575" t="str">
            <v>F1B015001</v>
          </cell>
          <cell r="C1575" t="str">
            <v>Abdul Latif Azhari</v>
          </cell>
          <cell r="D1575" t="str">
            <v>Teknik Elektronika &amp; Digital</v>
          </cell>
        </row>
        <row r="1576">
          <cell r="B1576" t="str">
            <v>F1B015002</v>
          </cell>
          <cell r="C1576" t="str">
            <v>Ahmad Khadimullah</v>
          </cell>
          <cell r="D1576" t="str">
            <v>Teknik Elektronika &amp; Digital</v>
          </cell>
        </row>
        <row r="1577">
          <cell r="B1577" t="str">
            <v>F1B015003</v>
          </cell>
          <cell r="C1577" t="str">
            <v>Ahmad Qodri</v>
          </cell>
          <cell r="D1577" t="str">
            <v>Teknik Elektronika &amp; Digital</v>
          </cell>
        </row>
        <row r="1578">
          <cell r="B1578" t="str">
            <v>F1B015004</v>
          </cell>
          <cell r="C1578" t="str">
            <v>Alusia Fatmamalini</v>
          </cell>
          <cell r="D1578" t="str">
            <v>-</v>
          </cell>
        </row>
        <row r="1579">
          <cell r="B1579" t="str">
            <v>F1B015005</v>
          </cell>
          <cell r="C1579" t="str">
            <v>Ananda Ghufran</v>
          </cell>
          <cell r="D1579" t="str">
            <v>Teknik Sistem Tenaga</v>
          </cell>
        </row>
        <row r="1580">
          <cell r="B1580" t="str">
            <v>F1B015006</v>
          </cell>
          <cell r="C1580" t="str">
            <v>Ananta Parameswara</v>
          </cell>
          <cell r="D1580" t="str">
            <v>Teknik Elektronika &amp; Digital</v>
          </cell>
        </row>
        <row r="1581">
          <cell r="B1581" t="str">
            <v>F1B015007</v>
          </cell>
          <cell r="C1581" t="str">
            <v>Anas Segaf Mulachela</v>
          </cell>
          <cell r="D1581" t="str">
            <v>Teknik Informatika &amp; Komputer</v>
          </cell>
        </row>
        <row r="1582">
          <cell r="B1582" t="str">
            <v>F1B015008</v>
          </cell>
          <cell r="C1582" t="str">
            <v>Andi Akbar Hidayat</v>
          </cell>
          <cell r="D1582" t="str">
            <v>Teknik Sistem Tenaga</v>
          </cell>
        </row>
        <row r="1583">
          <cell r="B1583" t="str">
            <v>F1B015009</v>
          </cell>
          <cell r="C1583" t="str">
            <v>Andhi Ardhian</v>
          </cell>
          <cell r="D1583" t="str">
            <v>Teknik Informatika &amp; Komputer</v>
          </cell>
        </row>
        <row r="1584">
          <cell r="B1584" t="str">
            <v>F1B015010</v>
          </cell>
          <cell r="C1584" t="str">
            <v>Ari Mulyo Prakoso</v>
          </cell>
          <cell r="D1584" t="str">
            <v>Teknik Informatika &amp; Komputer</v>
          </cell>
        </row>
        <row r="1585">
          <cell r="B1585" t="str">
            <v>F1B015011</v>
          </cell>
          <cell r="C1585" t="str">
            <v>Chandra Ahmad Gumilang</v>
          </cell>
          <cell r="D1585" t="str">
            <v>-</v>
          </cell>
        </row>
        <row r="1586">
          <cell r="B1586" t="str">
            <v>F1B015012</v>
          </cell>
          <cell r="C1586" t="str">
            <v>Dwi Elok Anggraeni</v>
          </cell>
          <cell r="D1586" t="str">
            <v>-</v>
          </cell>
        </row>
        <row r="1587">
          <cell r="B1587" t="str">
            <v>F1B015013</v>
          </cell>
          <cell r="C1587" t="str">
            <v>Eva Estia Ningsih</v>
          </cell>
          <cell r="D1587" t="str">
            <v>Teknik Telekomunikasi</v>
          </cell>
        </row>
        <row r="1588">
          <cell r="B1588" t="str">
            <v>F1B015014</v>
          </cell>
          <cell r="C1588" t="str">
            <v>Fahmi Yardi</v>
          </cell>
          <cell r="D1588" t="str">
            <v>Teknik Elektronika &amp; Digital</v>
          </cell>
        </row>
        <row r="1589">
          <cell r="B1589" t="str">
            <v>F1B015015</v>
          </cell>
          <cell r="C1589" t="str">
            <v>Fakhrurrahman</v>
          </cell>
          <cell r="D1589" t="str">
            <v>Teknik Informatika &amp; Komputer</v>
          </cell>
        </row>
        <row r="1590">
          <cell r="B1590" t="str">
            <v>F1B015016</v>
          </cell>
          <cell r="C1590" t="str">
            <v>Febry Dwi Fitrianto</v>
          </cell>
          <cell r="D1590" t="str">
            <v>Teknik Informatika &amp; Komputer</v>
          </cell>
        </row>
        <row r="1591">
          <cell r="B1591" t="str">
            <v>F1B015017</v>
          </cell>
          <cell r="C1591" t="str">
            <v>Fezi Ofa Abdul Gani</v>
          </cell>
          <cell r="D1591" t="str">
            <v>Teknik Elektronika &amp; Digital</v>
          </cell>
        </row>
        <row r="1592">
          <cell r="B1592" t="str">
            <v>F1B015018</v>
          </cell>
          <cell r="C1592" t="str">
            <v>Fitriani Julianti</v>
          </cell>
          <cell r="D1592" t="str">
            <v>Teknik Telekomunikasi</v>
          </cell>
        </row>
        <row r="1593">
          <cell r="B1593" t="str">
            <v>F1B015019</v>
          </cell>
          <cell r="C1593" t="str">
            <v>Gopinda</v>
          </cell>
          <cell r="D1593" t="str">
            <v>Teknik Sistem Tenaga</v>
          </cell>
        </row>
        <row r="1594">
          <cell r="B1594" t="str">
            <v>F1B015020</v>
          </cell>
          <cell r="C1594" t="str">
            <v>Halbat Akmaral Aziad</v>
          </cell>
          <cell r="D1594" t="str">
            <v>Teknik Telekomunikasi</v>
          </cell>
        </row>
        <row r="1595">
          <cell r="B1595" t="str">
            <v>F1B015021</v>
          </cell>
          <cell r="C1595" t="str">
            <v>Hari Surya Satma Bowo</v>
          </cell>
          <cell r="D1595" t="str">
            <v>Teknik Sistem Tenaga</v>
          </cell>
        </row>
        <row r="1596">
          <cell r="B1596" t="str">
            <v>F1B015022</v>
          </cell>
          <cell r="C1596" t="str">
            <v>Hengki Juniarta</v>
          </cell>
          <cell r="D1596" t="str">
            <v>Teknik Sistem Tenaga</v>
          </cell>
        </row>
        <row r="1597">
          <cell r="B1597" t="str">
            <v>F1B015023</v>
          </cell>
          <cell r="C1597" t="str">
            <v>Herofika Rosid</v>
          </cell>
          <cell r="D1597" t="str">
            <v>-</v>
          </cell>
        </row>
        <row r="1598">
          <cell r="B1598" t="str">
            <v>F1B015024</v>
          </cell>
          <cell r="C1598" t="str">
            <v>Heru Rizky Suwito</v>
          </cell>
          <cell r="D1598" t="str">
            <v>-</v>
          </cell>
        </row>
        <row r="1599">
          <cell r="B1599" t="str">
            <v>F1B015025</v>
          </cell>
          <cell r="C1599" t="str">
            <v>Hizbullah Saputra</v>
          </cell>
          <cell r="D1599" t="str">
            <v>-</v>
          </cell>
        </row>
        <row r="1600">
          <cell r="B1600" t="str">
            <v>F1B015026</v>
          </cell>
          <cell r="C1600" t="str">
            <v>I Komang Yudhi Satya Nugraha</v>
          </cell>
          <cell r="D1600" t="str">
            <v>Teknik Elektronika &amp; Digital</v>
          </cell>
        </row>
        <row r="1601">
          <cell r="B1601" t="str">
            <v>F1B015027</v>
          </cell>
          <cell r="C1601" t="str">
            <v>I Made Bayu Krisna Putra</v>
          </cell>
          <cell r="D1601" t="str">
            <v>Teknik Elektronika &amp; Digital</v>
          </cell>
        </row>
        <row r="1602">
          <cell r="B1602" t="str">
            <v>F1B015028</v>
          </cell>
          <cell r="C1602" t="str">
            <v>I Made Nugroho Wahyu Kristianto</v>
          </cell>
          <cell r="D1602" t="str">
            <v>-</v>
          </cell>
        </row>
        <row r="1603">
          <cell r="B1603" t="str">
            <v>F1B015029</v>
          </cell>
          <cell r="C1603" t="str">
            <v>I Made Sandi Budi Putra</v>
          </cell>
          <cell r="D1603" t="str">
            <v>-</v>
          </cell>
        </row>
        <row r="1604">
          <cell r="B1604" t="str">
            <v>F1B015030</v>
          </cell>
          <cell r="C1604" t="str">
            <v>I Nyoman Agus Budiyawan</v>
          </cell>
          <cell r="D1604" t="str">
            <v>-</v>
          </cell>
        </row>
        <row r="1605">
          <cell r="B1605" t="str">
            <v>F1B015031</v>
          </cell>
          <cell r="C1605" t="str">
            <v>I Putu Yogi Artha</v>
          </cell>
          <cell r="D1605" t="str">
            <v>Teknik Sistem Tenaga</v>
          </cell>
        </row>
        <row r="1606">
          <cell r="B1606" t="str">
            <v>F1B015032</v>
          </cell>
          <cell r="C1606" t="str">
            <v>Ibnu Zyad</v>
          </cell>
          <cell r="D1606" t="str">
            <v>Teknik Sistem Tenaga</v>
          </cell>
        </row>
        <row r="1607">
          <cell r="B1607" t="str">
            <v>F1B015033</v>
          </cell>
          <cell r="C1607" t="str">
            <v>Ifan Hariadi</v>
          </cell>
          <cell r="D1607" t="str">
            <v>Teknik Elektronika &amp; Digital</v>
          </cell>
        </row>
        <row r="1608">
          <cell r="B1608" t="str">
            <v>F1B015034</v>
          </cell>
          <cell r="C1608" t="str">
            <v>Ika Suryani</v>
          </cell>
          <cell r="D1608" t="str">
            <v>Teknik Telekomunikasi</v>
          </cell>
        </row>
        <row r="1609">
          <cell r="B1609" t="str">
            <v>F1B015035</v>
          </cell>
          <cell r="C1609" t="str">
            <v>Ikhlas Anugerah</v>
          </cell>
          <cell r="D1609" t="str">
            <v>Teknik Elektronika &amp; Digital</v>
          </cell>
        </row>
        <row r="1610">
          <cell r="B1610" t="str">
            <v>F1B015036</v>
          </cell>
          <cell r="C1610" t="str">
            <v>Imam Syaukani</v>
          </cell>
          <cell r="D1610" t="str">
            <v>Teknik Elektronika &amp; Digital</v>
          </cell>
        </row>
        <row r="1611">
          <cell r="B1611" t="str">
            <v>F1B015037</v>
          </cell>
          <cell r="C1611" t="str">
            <v>Isnawati</v>
          </cell>
          <cell r="D1611" t="str">
            <v>Teknik Informatika &amp; Komputer</v>
          </cell>
        </row>
        <row r="1612">
          <cell r="B1612" t="str">
            <v>F1B015038</v>
          </cell>
          <cell r="C1612" t="str">
            <v>Jumarip</v>
          </cell>
          <cell r="D1612" t="str">
            <v>Teknik Informatika &amp; Komputer</v>
          </cell>
        </row>
        <row r="1613">
          <cell r="B1613" t="str">
            <v>F1B015039</v>
          </cell>
          <cell r="C1613" t="str">
            <v>Juniyan Wisnu Rohadi</v>
          </cell>
          <cell r="D1613" t="str">
            <v>Teknik Elektronika &amp; Digital</v>
          </cell>
        </row>
        <row r="1614">
          <cell r="B1614" t="str">
            <v>F1B015040</v>
          </cell>
          <cell r="C1614" t="str">
            <v>Kenya Damayanti Priyatna</v>
          </cell>
          <cell r="D1614" t="str">
            <v>Teknik Telekomunikasi</v>
          </cell>
        </row>
        <row r="1615">
          <cell r="B1615" t="str">
            <v>F1B015041</v>
          </cell>
          <cell r="C1615" t="str">
            <v>Khaira Abda</v>
          </cell>
          <cell r="D1615" t="str">
            <v>Teknik Elektronika &amp; Digital</v>
          </cell>
        </row>
        <row r="1616">
          <cell r="B1616" t="str">
            <v>F1B015042</v>
          </cell>
          <cell r="C1616" t="str">
            <v>Khairur Rozaq</v>
          </cell>
          <cell r="D1616" t="str">
            <v>-</v>
          </cell>
        </row>
        <row r="1617">
          <cell r="B1617" t="str">
            <v>F1B015043</v>
          </cell>
          <cell r="C1617" t="str">
            <v>Lalu Muhammad Paozan.</v>
          </cell>
          <cell r="D1617" t="str">
            <v>Teknik Sistem Tenaga</v>
          </cell>
        </row>
        <row r="1618">
          <cell r="B1618" t="str">
            <v>F1B015044</v>
          </cell>
          <cell r="C1618" t="str">
            <v>Lalu Rizal Saputra Junistiawan</v>
          </cell>
          <cell r="D1618" t="str">
            <v>Teknik Telekomunikasi</v>
          </cell>
        </row>
        <row r="1619">
          <cell r="B1619" t="str">
            <v>F1B015045</v>
          </cell>
          <cell r="C1619" t="str">
            <v>Laskar Wathoni Prabowo</v>
          </cell>
          <cell r="D1619" t="str">
            <v>-</v>
          </cell>
        </row>
        <row r="1620">
          <cell r="B1620" t="str">
            <v>F1B015046</v>
          </cell>
          <cell r="C1620" t="str">
            <v>Lukman Parhan</v>
          </cell>
          <cell r="D1620" t="str">
            <v>Teknik Sistem Tenaga</v>
          </cell>
        </row>
        <row r="1621">
          <cell r="B1621" t="str">
            <v>F1B015047</v>
          </cell>
          <cell r="C1621" t="str">
            <v>M. Khaerul Anwar</v>
          </cell>
          <cell r="D1621" t="str">
            <v>Teknik Telekomunikasi</v>
          </cell>
        </row>
        <row r="1622">
          <cell r="B1622" t="str">
            <v>F1B015048</v>
          </cell>
          <cell r="C1622" t="str">
            <v>M. Yusuf Yahya</v>
          </cell>
          <cell r="D1622" t="str">
            <v>Teknik Informatika &amp; Komputer</v>
          </cell>
        </row>
        <row r="1623">
          <cell r="B1623" t="str">
            <v>F1B015049</v>
          </cell>
          <cell r="C1623" t="str">
            <v>M. Fauzan Alfargani</v>
          </cell>
          <cell r="D1623" t="str">
            <v>Teknik Telekomunikasi</v>
          </cell>
        </row>
        <row r="1624">
          <cell r="B1624" t="str">
            <v>F1B015050</v>
          </cell>
          <cell r="C1624" t="str">
            <v>Mahiga Suhita Kusuma Wardhani</v>
          </cell>
          <cell r="D1624" t="str">
            <v>Teknik Sistem Tenaga</v>
          </cell>
        </row>
        <row r="1625">
          <cell r="B1625" t="str">
            <v>F1B015051</v>
          </cell>
          <cell r="C1625" t="str">
            <v>Meti Puspa Syabani</v>
          </cell>
          <cell r="D1625" t="str">
            <v>Teknik Sistem Tenaga</v>
          </cell>
        </row>
        <row r="1626">
          <cell r="B1626" t="str">
            <v>F1B015052</v>
          </cell>
          <cell r="C1626" t="str">
            <v>Moh. Iqbal Hakim</v>
          </cell>
          <cell r="D1626" t="str">
            <v>Teknik Elektronika &amp; Digital</v>
          </cell>
        </row>
        <row r="1627">
          <cell r="B1627" t="str">
            <v>F1B015053</v>
          </cell>
          <cell r="C1627" t="str">
            <v>Mohamad Husnul Haris</v>
          </cell>
          <cell r="D1627" t="str">
            <v>Teknik Elektronika &amp; Digital</v>
          </cell>
        </row>
        <row r="1628">
          <cell r="B1628" t="str">
            <v>F1B015054</v>
          </cell>
          <cell r="C1628" t="str">
            <v>Mohamad Suprayadi</v>
          </cell>
          <cell r="D1628" t="str">
            <v>-</v>
          </cell>
        </row>
        <row r="1629">
          <cell r="B1629" t="str">
            <v>F1B015055</v>
          </cell>
          <cell r="C1629" t="str">
            <v>Muh. Aghung Trisna Wiyadhi</v>
          </cell>
          <cell r="D1629" t="str">
            <v>Teknik Sistem Tenaga</v>
          </cell>
        </row>
        <row r="1630">
          <cell r="B1630" t="str">
            <v>F1B015056</v>
          </cell>
          <cell r="C1630" t="str">
            <v>Muhamad Hasbi Berlian</v>
          </cell>
          <cell r="D1630" t="str">
            <v>-</v>
          </cell>
        </row>
        <row r="1631">
          <cell r="B1631" t="str">
            <v>F1B015057</v>
          </cell>
          <cell r="C1631" t="str">
            <v>Muhamad Rama Adipitra</v>
          </cell>
          <cell r="D1631" t="str">
            <v>Teknik Elektronika &amp; Digital</v>
          </cell>
        </row>
        <row r="1632">
          <cell r="B1632" t="str">
            <v>F1B015058</v>
          </cell>
          <cell r="C1632" t="str">
            <v>Muhammad Adam A. N.</v>
          </cell>
          <cell r="D1632" t="str">
            <v>Teknik Elektronika &amp; Digital</v>
          </cell>
        </row>
        <row r="1633">
          <cell r="B1633" t="str">
            <v>F1B015059</v>
          </cell>
          <cell r="C1633" t="str">
            <v>Muhammad Afrizal Ghifari Rasyda</v>
          </cell>
          <cell r="D1633" t="str">
            <v>Teknik Telekomunikasi</v>
          </cell>
        </row>
        <row r="1634">
          <cell r="B1634" t="str">
            <v>F1B015060</v>
          </cell>
          <cell r="C1634" t="str">
            <v>Muhammad Agam Maulana</v>
          </cell>
          <cell r="D1634" t="str">
            <v>Teknik Informatika &amp; Komputer</v>
          </cell>
        </row>
        <row r="1635">
          <cell r="B1635" t="str">
            <v>F1B015061</v>
          </cell>
          <cell r="C1635" t="str">
            <v>Muhammad Alfiyan Chairi Hakim</v>
          </cell>
          <cell r="D1635" t="str">
            <v>-</v>
          </cell>
        </row>
        <row r="1636">
          <cell r="B1636" t="str">
            <v>F1B015062</v>
          </cell>
          <cell r="C1636" t="str">
            <v>Muhammad Amri Akbar</v>
          </cell>
          <cell r="D1636" t="str">
            <v>Teknik Telekomunikasi</v>
          </cell>
        </row>
        <row r="1637">
          <cell r="B1637" t="str">
            <v>F1B015063</v>
          </cell>
          <cell r="C1637" t="str">
            <v>Muhammad Fajar Alghiffari</v>
          </cell>
          <cell r="D1637" t="str">
            <v>Teknik Sistem Tenaga</v>
          </cell>
        </row>
        <row r="1638">
          <cell r="B1638" t="str">
            <v>F1B015064</v>
          </cell>
          <cell r="C1638" t="str">
            <v>Muhammad Fajri</v>
          </cell>
          <cell r="D1638" t="str">
            <v>Teknik Telekomunikasi</v>
          </cell>
        </row>
        <row r="1639">
          <cell r="B1639" t="str">
            <v>F1B015065</v>
          </cell>
          <cell r="C1639" t="str">
            <v>Muhammad Juaeni</v>
          </cell>
          <cell r="D1639" t="str">
            <v>Teknik Elektronika &amp; Digital</v>
          </cell>
        </row>
        <row r="1640">
          <cell r="B1640" t="str">
            <v>F1B015066</v>
          </cell>
          <cell r="C1640" t="str">
            <v>Muhammad Setiawan</v>
          </cell>
          <cell r="D1640" t="str">
            <v>-</v>
          </cell>
        </row>
        <row r="1641">
          <cell r="B1641" t="str">
            <v>F1B015067</v>
          </cell>
          <cell r="C1641" t="str">
            <v>Muhammad Suyudi Wahyu Sinangga</v>
          </cell>
          <cell r="D1641" t="str">
            <v>-</v>
          </cell>
        </row>
        <row r="1642">
          <cell r="B1642" t="str">
            <v>F1B015068</v>
          </cell>
          <cell r="C1642" t="str">
            <v>Muhtadin Akbar</v>
          </cell>
          <cell r="D1642" t="str">
            <v>Teknik Telekomunikasi</v>
          </cell>
        </row>
        <row r="1643">
          <cell r="B1643" t="str">
            <v>F1B015069</v>
          </cell>
          <cell r="C1643" t="str">
            <v>Ni Made Anggraeni</v>
          </cell>
          <cell r="D1643" t="str">
            <v>Teknik Sistem Tenaga</v>
          </cell>
        </row>
        <row r="1644">
          <cell r="B1644" t="str">
            <v>F1B015070</v>
          </cell>
          <cell r="C1644" t="str">
            <v>Nila Yustina Triani</v>
          </cell>
          <cell r="D1644" t="str">
            <v>-</v>
          </cell>
        </row>
        <row r="1645">
          <cell r="B1645" t="str">
            <v>F1B015071</v>
          </cell>
          <cell r="C1645" t="str">
            <v>Nora Intan Huswari</v>
          </cell>
          <cell r="D1645" t="str">
            <v>Teknik Sistem Tenaga</v>
          </cell>
        </row>
        <row r="1646">
          <cell r="B1646" t="str">
            <v>F1B015072</v>
          </cell>
          <cell r="C1646" t="str">
            <v>Noviana</v>
          </cell>
          <cell r="D1646" t="str">
            <v>-</v>
          </cell>
        </row>
        <row r="1647">
          <cell r="B1647" t="str">
            <v>F1B015073</v>
          </cell>
          <cell r="C1647" t="str">
            <v>Pikri Hidayat</v>
          </cell>
          <cell r="D1647" t="str">
            <v>Teknik Sistem Tenaga</v>
          </cell>
        </row>
        <row r="1648">
          <cell r="B1648" t="str">
            <v>F1B015074</v>
          </cell>
          <cell r="C1648" t="str">
            <v>Pramono</v>
          </cell>
          <cell r="D1648" t="str">
            <v>Teknik Sistem Tenaga</v>
          </cell>
        </row>
        <row r="1649">
          <cell r="B1649" t="str">
            <v>F1B015075</v>
          </cell>
          <cell r="C1649" t="str">
            <v>Prasetyo</v>
          </cell>
          <cell r="D1649" t="str">
            <v>Teknik Sistem Tenaga</v>
          </cell>
        </row>
        <row r="1650">
          <cell r="B1650" t="str">
            <v>F1B015076</v>
          </cell>
          <cell r="C1650" t="str">
            <v>Rahmad Zainul Hidayat</v>
          </cell>
          <cell r="D1650" t="str">
            <v>Teknik Informatika &amp; Komputer</v>
          </cell>
        </row>
        <row r="1651">
          <cell r="B1651" t="str">
            <v>F1B015077</v>
          </cell>
          <cell r="C1651" t="str">
            <v>Rahman Hidayat</v>
          </cell>
          <cell r="D1651" t="str">
            <v>Teknik Sistem Tenaga</v>
          </cell>
        </row>
        <row r="1652">
          <cell r="B1652" t="str">
            <v>F1B015078</v>
          </cell>
          <cell r="C1652" t="str">
            <v>Rahmat Ramadhan</v>
          </cell>
          <cell r="D1652" t="str">
            <v>Teknik Elektronika &amp; Digital</v>
          </cell>
        </row>
        <row r="1653">
          <cell r="B1653" t="str">
            <v>F1B015079</v>
          </cell>
          <cell r="C1653" t="str">
            <v>Ramadan Wibi Surya Aji</v>
          </cell>
          <cell r="D1653" t="str">
            <v>Teknik Informatika &amp; Komputer</v>
          </cell>
        </row>
        <row r="1654">
          <cell r="B1654" t="str">
            <v>F1B015080</v>
          </cell>
          <cell r="C1654" t="str">
            <v>Ramdayanti</v>
          </cell>
          <cell r="D1654" t="str">
            <v>Teknik Telekomunikasi</v>
          </cell>
        </row>
        <row r="1655">
          <cell r="B1655" t="str">
            <v>F1B015081</v>
          </cell>
          <cell r="C1655" t="str">
            <v>Reta Arsita</v>
          </cell>
          <cell r="D1655" t="str">
            <v>Teknik Sistem Tenaga</v>
          </cell>
        </row>
        <row r="1656">
          <cell r="B1656" t="str">
            <v>F1B015082</v>
          </cell>
          <cell r="C1656" t="str">
            <v>Rijalul Hidayat</v>
          </cell>
          <cell r="D1656" t="str">
            <v>Teknik Sistem Tenaga</v>
          </cell>
        </row>
        <row r="1657">
          <cell r="B1657" t="str">
            <v>F1B015083</v>
          </cell>
          <cell r="C1657" t="str">
            <v>Rizqi Dwi Cahyo Utomo</v>
          </cell>
          <cell r="D1657" t="str">
            <v>Teknik Telekomunikasi</v>
          </cell>
        </row>
        <row r="1658">
          <cell r="B1658" t="str">
            <v>F1B015084</v>
          </cell>
          <cell r="C1658" t="str">
            <v>Satrya Bhayangkara Poetra</v>
          </cell>
          <cell r="D1658" t="str">
            <v>Teknik Sistem Tenaga</v>
          </cell>
        </row>
        <row r="1659">
          <cell r="B1659" t="str">
            <v>F1B015085</v>
          </cell>
          <cell r="C1659" t="str">
            <v>Sri Kurniawati</v>
          </cell>
          <cell r="D1659" t="str">
            <v>Teknik Elektronika &amp; Digital</v>
          </cell>
        </row>
        <row r="1660">
          <cell r="B1660" t="str">
            <v>F1B015086</v>
          </cell>
          <cell r="C1660" t="str">
            <v>Surya Darma</v>
          </cell>
          <cell r="D1660" t="str">
            <v>Teknik Sistem Tenaga</v>
          </cell>
        </row>
        <row r="1661">
          <cell r="B1661" t="str">
            <v>F1B015087</v>
          </cell>
          <cell r="C1661" t="str">
            <v>Taufik</v>
          </cell>
          <cell r="D1661" t="str">
            <v>Teknik Sistem Tenaga</v>
          </cell>
        </row>
        <row r="1662">
          <cell r="B1662" t="str">
            <v>F1B015088</v>
          </cell>
          <cell r="C1662" t="str">
            <v>Varra Silvia Adinda</v>
          </cell>
          <cell r="D1662" t="str">
            <v>Teknik Informatika &amp; Komputer</v>
          </cell>
        </row>
        <row r="1663">
          <cell r="B1663" t="str">
            <v>F1B015089</v>
          </cell>
          <cell r="C1663" t="str">
            <v>Wahyuni Rahimatullah</v>
          </cell>
          <cell r="D1663" t="str">
            <v>Teknik Elektronika &amp; Digital</v>
          </cell>
        </row>
        <row r="1664">
          <cell r="B1664" t="str">
            <v>F1B015090</v>
          </cell>
          <cell r="C1664" t="str">
            <v>Yani Sasumbar</v>
          </cell>
          <cell r="D1664" t="str">
            <v>-</v>
          </cell>
        </row>
        <row r="1665">
          <cell r="B1665" t="str">
            <v>F1B015091</v>
          </cell>
          <cell r="C1665" t="str">
            <v>Yanuar Rizki Wulang G</v>
          </cell>
          <cell r="D1665" t="str">
            <v>-</v>
          </cell>
        </row>
        <row r="1666">
          <cell r="B1666" t="str">
            <v>F1B015092</v>
          </cell>
          <cell r="C1666" t="str">
            <v>Zul Afrianto</v>
          </cell>
          <cell r="D1666" t="str">
            <v>Teknik Telekomunikasi</v>
          </cell>
        </row>
        <row r="1667">
          <cell r="B1667" t="str">
            <v>F1B115001</v>
          </cell>
          <cell r="C1667" t="str">
            <v>Ade Media Taruna</v>
          </cell>
          <cell r="D1667" t="str">
            <v>-</v>
          </cell>
        </row>
        <row r="1668">
          <cell r="B1668" t="str">
            <v>F1B115002</v>
          </cell>
          <cell r="C1668" t="str">
            <v>Agus Supriadi</v>
          </cell>
          <cell r="D1668" t="str">
            <v>Teknik Sistem Tenaga</v>
          </cell>
        </row>
        <row r="1669">
          <cell r="B1669" t="str">
            <v>F1B115003</v>
          </cell>
          <cell r="C1669" t="str">
            <v>Aji Bayu Samudra Alim</v>
          </cell>
          <cell r="D1669" t="str">
            <v>-</v>
          </cell>
        </row>
        <row r="1670">
          <cell r="B1670" t="str">
            <v>F1B115004</v>
          </cell>
          <cell r="C1670" t="str">
            <v>Andzar Qinthara</v>
          </cell>
          <cell r="D1670" t="str">
            <v>Teknik Informatika &amp; Komputer</v>
          </cell>
        </row>
        <row r="1671">
          <cell r="B1671" t="str">
            <v>F1B115005</v>
          </cell>
          <cell r="C1671" t="str">
            <v>Anwar Sapi'I</v>
          </cell>
          <cell r="D1671" t="str">
            <v>Teknik Informatika &amp; Komputer</v>
          </cell>
        </row>
        <row r="1672">
          <cell r="B1672" t="str">
            <v>F1B115006</v>
          </cell>
          <cell r="C1672" t="str">
            <v>Bagas Akbar Aznurinto</v>
          </cell>
          <cell r="D1672" t="str">
            <v>Teknik Informatika &amp; Komputer</v>
          </cell>
        </row>
        <row r="1673">
          <cell r="B1673" t="str">
            <v>F1B115007</v>
          </cell>
          <cell r="C1673" t="str">
            <v>Baihaki</v>
          </cell>
          <cell r="D1673" t="str">
            <v>Teknik Informatika &amp; Komputer</v>
          </cell>
        </row>
        <row r="1674">
          <cell r="B1674" t="str">
            <v>F1B115008</v>
          </cell>
          <cell r="C1674" t="str">
            <v>Esi Birahmatihi</v>
          </cell>
          <cell r="D1674" t="str">
            <v>Teknik Sistem Tenaga</v>
          </cell>
        </row>
        <row r="1675">
          <cell r="B1675" t="str">
            <v>F1B115009</v>
          </cell>
          <cell r="C1675" t="str">
            <v>Fadilah Kurniati</v>
          </cell>
          <cell r="D1675" t="str">
            <v>Teknik Sistem Tenaga</v>
          </cell>
        </row>
        <row r="1676">
          <cell r="B1676" t="str">
            <v>F1B115010</v>
          </cell>
          <cell r="C1676" t="str">
            <v>Fahri Kusumahardi</v>
          </cell>
          <cell r="D1676" t="str">
            <v>-</v>
          </cell>
        </row>
        <row r="1677">
          <cell r="B1677" t="str">
            <v>F1B115011</v>
          </cell>
          <cell r="C1677" t="str">
            <v>Fikran Wahyudi</v>
          </cell>
          <cell r="D1677" t="str">
            <v>-</v>
          </cell>
        </row>
        <row r="1678">
          <cell r="B1678" t="str">
            <v>F1B115012</v>
          </cell>
          <cell r="C1678" t="str">
            <v>Harza Wisnu Saputra</v>
          </cell>
          <cell r="D1678" t="str">
            <v>Teknik Informatika &amp; Komputer</v>
          </cell>
        </row>
        <row r="1679">
          <cell r="B1679" t="str">
            <v>F1B115013</v>
          </cell>
          <cell r="C1679" t="str">
            <v>Heru Wilukman Hakim</v>
          </cell>
          <cell r="D1679" t="str">
            <v>Teknik Sistem Tenaga</v>
          </cell>
        </row>
        <row r="1680">
          <cell r="B1680" t="str">
            <v>F1B115014</v>
          </cell>
          <cell r="C1680" t="str">
            <v>Ilhamuddin</v>
          </cell>
          <cell r="D1680" t="str">
            <v>Teknik Informatika &amp; Komputer</v>
          </cell>
        </row>
        <row r="1681">
          <cell r="B1681" t="str">
            <v>F1B115015</v>
          </cell>
          <cell r="C1681" t="str">
            <v>Ilman Hidayat</v>
          </cell>
          <cell r="D1681" t="str">
            <v>Teknik Informatika &amp; Komputer</v>
          </cell>
        </row>
        <row r="1682">
          <cell r="B1682" t="str">
            <v>F1B115016</v>
          </cell>
          <cell r="C1682" t="str">
            <v>Imam Syuhada</v>
          </cell>
          <cell r="D1682" t="str">
            <v>Teknik Informatika &amp; Komputer</v>
          </cell>
        </row>
        <row r="1683">
          <cell r="B1683" t="str">
            <v>F1B115017</v>
          </cell>
          <cell r="C1683" t="str">
            <v>Izma Jayadi</v>
          </cell>
          <cell r="D1683" t="str">
            <v>-</v>
          </cell>
        </row>
        <row r="1684">
          <cell r="B1684" t="str">
            <v>F1B115018</v>
          </cell>
          <cell r="C1684" t="str">
            <v>Januarman Maulana Putra</v>
          </cell>
          <cell r="D1684" t="str">
            <v>Teknik Informatika &amp; Komputer</v>
          </cell>
        </row>
        <row r="1685">
          <cell r="B1685" t="str">
            <v>F1B115019</v>
          </cell>
          <cell r="C1685" t="str">
            <v>Jumriati</v>
          </cell>
          <cell r="D1685" t="str">
            <v>Teknik Telekomunikasi</v>
          </cell>
        </row>
        <row r="1686">
          <cell r="B1686" t="str">
            <v>F1B115020</v>
          </cell>
          <cell r="C1686" t="str">
            <v>Khairil Sudarmanto</v>
          </cell>
          <cell r="D1686" t="str">
            <v>Teknik Informatika &amp; Komputer</v>
          </cell>
        </row>
        <row r="1687">
          <cell r="B1687" t="str">
            <v>F1B115021</v>
          </cell>
          <cell r="C1687" t="str">
            <v>Lalu Triawanri Novianung</v>
          </cell>
          <cell r="D1687" t="str">
            <v>Teknik Informatika &amp; Komputer</v>
          </cell>
        </row>
        <row r="1688">
          <cell r="B1688" t="str">
            <v>F1B115022</v>
          </cell>
          <cell r="C1688" t="str">
            <v>Lazarina Mariana</v>
          </cell>
          <cell r="D1688" t="str">
            <v>Teknik Sistem Tenaga</v>
          </cell>
        </row>
        <row r="1689">
          <cell r="B1689" t="str">
            <v>F1B115023</v>
          </cell>
          <cell r="C1689" t="str">
            <v>M. Habibillah</v>
          </cell>
          <cell r="D1689" t="str">
            <v>Teknik Informatika &amp; Komputer</v>
          </cell>
        </row>
        <row r="1690">
          <cell r="B1690" t="str">
            <v>F1B115024</v>
          </cell>
          <cell r="C1690" t="str">
            <v>M. Zahdan B.K</v>
          </cell>
          <cell r="D1690" t="str">
            <v>-</v>
          </cell>
        </row>
        <row r="1691">
          <cell r="B1691" t="str">
            <v>F1B115025</v>
          </cell>
          <cell r="C1691" t="str">
            <v>Merry Michellina</v>
          </cell>
          <cell r="D1691" t="str">
            <v>Teknik Sistem Tenaga</v>
          </cell>
        </row>
        <row r="1692">
          <cell r="B1692" t="str">
            <v>F1B115026</v>
          </cell>
          <cell r="C1692" t="str">
            <v>Muchammad Bagir</v>
          </cell>
          <cell r="D1692" t="str">
            <v>Teknik Sistem Tenaga</v>
          </cell>
        </row>
        <row r="1693">
          <cell r="B1693" t="str">
            <v>F1B115027</v>
          </cell>
          <cell r="C1693" t="str">
            <v>Muhamad Nudisantana Riswandi</v>
          </cell>
          <cell r="D1693" t="str">
            <v>Teknik Sistem Tenaga</v>
          </cell>
        </row>
        <row r="1694">
          <cell r="B1694" t="str">
            <v>F1B115028</v>
          </cell>
          <cell r="C1694" t="str">
            <v>Muhamad Rivan Riyandi</v>
          </cell>
          <cell r="D1694" t="str">
            <v>-</v>
          </cell>
        </row>
        <row r="1695">
          <cell r="B1695" t="str">
            <v>F1B115029</v>
          </cell>
          <cell r="C1695" t="str">
            <v>Muhamat Taufik</v>
          </cell>
          <cell r="D1695" t="str">
            <v>Teknik Informatika &amp; Komputer</v>
          </cell>
        </row>
        <row r="1696">
          <cell r="B1696" t="str">
            <v>F1B115030</v>
          </cell>
          <cell r="C1696" t="str">
            <v>Muhammad Fiqril</v>
          </cell>
          <cell r="D1696" t="str">
            <v>Teknik Informatika &amp; Komputer</v>
          </cell>
        </row>
        <row r="1697">
          <cell r="B1697" t="str">
            <v>F1B115031</v>
          </cell>
          <cell r="C1697" t="str">
            <v>Muhammad Riza Pratama S</v>
          </cell>
          <cell r="D1697" t="str">
            <v>Teknik Informatika &amp; Komputer</v>
          </cell>
        </row>
        <row r="1698">
          <cell r="B1698" t="str">
            <v>F1B115032</v>
          </cell>
          <cell r="C1698" t="str">
            <v>Muhammad Rozziq Syaputra</v>
          </cell>
          <cell r="D1698" t="str">
            <v>Teknik Informatika &amp; Komputer</v>
          </cell>
        </row>
        <row r="1699">
          <cell r="B1699" t="str">
            <v>F1B115033</v>
          </cell>
          <cell r="C1699" t="str">
            <v>Muhammad Zikryawan Fikri Wahid</v>
          </cell>
          <cell r="D1699" t="str">
            <v>-</v>
          </cell>
        </row>
        <row r="1700">
          <cell r="B1700" t="str">
            <v>F1B115034</v>
          </cell>
          <cell r="C1700" t="str">
            <v>Naufal Atsauri</v>
          </cell>
          <cell r="D1700" t="str">
            <v>Teknik Sistem Tenaga</v>
          </cell>
        </row>
        <row r="1701">
          <cell r="B1701" t="str">
            <v>F1B115035</v>
          </cell>
          <cell r="C1701" t="str">
            <v>Rika Kariyana</v>
          </cell>
          <cell r="D1701" t="str">
            <v>-</v>
          </cell>
        </row>
        <row r="1702">
          <cell r="B1702" t="str">
            <v>F1B115036</v>
          </cell>
          <cell r="C1702" t="str">
            <v>Rima Silviana</v>
          </cell>
          <cell r="D1702" t="str">
            <v>-</v>
          </cell>
        </row>
        <row r="1703">
          <cell r="B1703" t="str">
            <v>F1B115037</v>
          </cell>
          <cell r="C1703" t="str">
            <v>Robi Yusrilma Hadi</v>
          </cell>
          <cell r="D1703" t="str">
            <v>-</v>
          </cell>
        </row>
        <row r="1704">
          <cell r="B1704" t="str">
            <v>F1B115038</v>
          </cell>
          <cell r="C1704" t="str">
            <v>Salsabilla</v>
          </cell>
          <cell r="D1704" t="str">
            <v>-</v>
          </cell>
        </row>
        <row r="1705">
          <cell r="B1705" t="str">
            <v>F1B115039</v>
          </cell>
          <cell r="C1705" t="str">
            <v>Shadiqul Aminurrahman</v>
          </cell>
          <cell r="D1705" t="str">
            <v>-</v>
          </cell>
        </row>
        <row r="1706">
          <cell r="B1706" t="str">
            <v>F1B115040</v>
          </cell>
          <cell r="C1706" t="str">
            <v>Subhan Hadi</v>
          </cell>
          <cell r="D1706" t="str">
            <v>-</v>
          </cell>
        </row>
        <row r="1707">
          <cell r="B1707" t="str">
            <v>F1B115041</v>
          </cell>
          <cell r="C1707" t="str">
            <v>Sulhan Khaerudin</v>
          </cell>
          <cell r="D1707" t="str">
            <v>-</v>
          </cell>
        </row>
        <row r="1708">
          <cell r="B1708" t="str">
            <v>F1B115042</v>
          </cell>
          <cell r="C1708" t="str">
            <v>Tommy Agus Gunawan</v>
          </cell>
          <cell r="D1708" t="str">
            <v>-</v>
          </cell>
        </row>
        <row r="1709">
          <cell r="B1709" t="str">
            <v>F1B115043</v>
          </cell>
          <cell r="C1709" t="str">
            <v>Trisna Taruna</v>
          </cell>
          <cell r="D1709" t="str">
            <v>-</v>
          </cell>
        </row>
        <row r="1710">
          <cell r="B1710" t="str">
            <v>F1B115044</v>
          </cell>
          <cell r="C1710" t="str">
            <v>Wulan Yuniarti</v>
          </cell>
          <cell r="D1710" t="str">
            <v>-</v>
          </cell>
        </row>
        <row r="1711">
          <cell r="B1711" t="str">
            <v>F1B016001</v>
          </cell>
          <cell r="C1711" t="str">
            <v>Achmad Gildas Thauty</v>
          </cell>
          <cell r="D1711" t="str">
            <v>Teknik Telekomunikasi</v>
          </cell>
        </row>
        <row r="1712">
          <cell r="B1712" t="str">
            <v>F1B016002</v>
          </cell>
          <cell r="C1712" t="str">
            <v>Ade Nusa Putra Dinata</v>
          </cell>
          <cell r="D1712" t="str">
            <v>Teknik Sistem Tenaga</v>
          </cell>
        </row>
        <row r="1713">
          <cell r="B1713" t="str">
            <v>F1B016003</v>
          </cell>
          <cell r="C1713" t="str">
            <v>Afi Sepiyandi</v>
          </cell>
          <cell r="D1713" t="str">
            <v>Teknik Sistem Tenaga</v>
          </cell>
        </row>
        <row r="1714">
          <cell r="B1714" t="str">
            <v>F1B016004</v>
          </cell>
          <cell r="C1714" t="str">
            <v>Ahmad Efendi</v>
          </cell>
          <cell r="D1714" t="str">
            <v>Teknik Sistem Tenaga</v>
          </cell>
        </row>
        <row r="1715">
          <cell r="B1715" t="str">
            <v>F1B016005</v>
          </cell>
          <cell r="C1715" t="str">
            <v>Ahmad Khairul Fareza</v>
          </cell>
          <cell r="D1715" t="str">
            <v>-</v>
          </cell>
        </row>
        <row r="1716">
          <cell r="B1716" t="str">
            <v>F1B016006</v>
          </cell>
          <cell r="C1716" t="str">
            <v>Ahmad Muntaha</v>
          </cell>
          <cell r="D1716" t="str">
            <v>-</v>
          </cell>
        </row>
        <row r="1717">
          <cell r="B1717" t="str">
            <v>F1B016007</v>
          </cell>
          <cell r="C1717" t="str">
            <v>Ahmad Syamsudin Hambali</v>
          </cell>
          <cell r="D1717" t="str">
            <v>Teknik Telekomunikasi</v>
          </cell>
        </row>
        <row r="1718">
          <cell r="B1718" t="str">
            <v>F1B016008</v>
          </cell>
          <cell r="C1718" t="str">
            <v>Aizul Fikri Almugni</v>
          </cell>
          <cell r="D1718" t="str">
            <v>Teknik Informatika &amp; Komputer</v>
          </cell>
        </row>
        <row r="1719">
          <cell r="B1719" t="str">
            <v>F1B016009</v>
          </cell>
          <cell r="C1719" t="str">
            <v>Alfan Suffa Pramana</v>
          </cell>
          <cell r="D1719" t="str">
            <v>Teknik Informatika &amp; Komputer</v>
          </cell>
        </row>
        <row r="1720">
          <cell r="B1720" t="str">
            <v>F1B016010</v>
          </cell>
          <cell r="C1720" t="str">
            <v>Alfian Romli</v>
          </cell>
          <cell r="D1720" t="str">
            <v>-</v>
          </cell>
        </row>
        <row r="1721">
          <cell r="B1721" t="str">
            <v>F1B016011</v>
          </cell>
          <cell r="C1721" t="str">
            <v>Alif Adi Prasetya</v>
          </cell>
          <cell r="D1721" t="str">
            <v>Teknik Informatika &amp; Komputer</v>
          </cell>
        </row>
        <row r="1722">
          <cell r="B1722" t="str">
            <v>F1B016012</v>
          </cell>
          <cell r="C1722" t="str">
            <v>Alparizi</v>
          </cell>
          <cell r="D1722" t="str">
            <v>Teknik Telekomunikasi</v>
          </cell>
        </row>
        <row r="1723">
          <cell r="B1723" t="str">
            <v>F1B016013</v>
          </cell>
          <cell r="C1723" t="str">
            <v>Andre Fikriawan</v>
          </cell>
          <cell r="D1723" t="str">
            <v>Teknik Informatika &amp; Komputer</v>
          </cell>
        </row>
        <row r="1724">
          <cell r="B1724" t="str">
            <v>F1B016014</v>
          </cell>
          <cell r="C1724" t="str">
            <v>Anindya Septy Cahyani</v>
          </cell>
          <cell r="D1724" t="str">
            <v>Teknik Telekomunikasi</v>
          </cell>
        </row>
        <row r="1725">
          <cell r="B1725" t="str">
            <v>F1B016015</v>
          </cell>
          <cell r="C1725" t="str">
            <v>Ansari Indrawan Asikin</v>
          </cell>
          <cell r="D1725" t="str">
            <v>Teknik Sistem Tenaga</v>
          </cell>
        </row>
        <row r="1726">
          <cell r="B1726" t="str">
            <v>F1B016016</v>
          </cell>
          <cell r="C1726" t="str">
            <v>Ardiansyah</v>
          </cell>
          <cell r="D1726" t="str">
            <v>Teknik Telekomunikasi</v>
          </cell>
        </row>
        <row r="1727">
          <cell r="B1727" t="str">
            <v>F1B016017</v>
          </cell>
          <cell r="C1727" t="str">
            <v>Ari Satriadi</v>
          </cell>
          <cell r="D1727" t="str">
            <v>Teknik Elektronika &amp; Digital</v>
          </cell>
        </row>
        <row r="1728">
          <cell r="B1728" t="str">
            <v>F1B016018</v>
          </cell>
          <cell r="C1728" t="str">
            <v>Arif Hidayat</v>
          </cell>
          <cell r="D1728" t="str">
            <v>Teknik Sistem Tenaga</v>
          </cell>
        </row>
        <row r="1729">
          <cell r="B1729" t="str">
            <v>F1B016019</v>
          </cell>
          <cell r="C1729" t="str">
            <v>Azriansyah</v>
          </cell>
          <cell r="D1729" t="str">
            <v>-</v>
          </cell>
        </row>
        <row r="1730">
          <cell r="B1730" t="str">
            <v>F1B016020</v>
          </cell>
          <cell r="C1730" t="str">
            <v>Dimas Akbar Juliawan</v>
          </cell>
          <cell r="D1730" t="str">
            <v>Teknik Elektronika &amp; Digital</v>
          </cell>
        </row>
        <row r="1731">
          <cell r="B1731" t="str">
            <v>F1B016021</v>
          </cell>
          <cell r="C1731" t="str">
            <v>Dira Pratiwi</v>
          </cell>
          <cell r="D1731" t="str">
            <v>Teknik Elektronika &amp; Digital</v>
          </cell>
        </row>
        <row r="1732">
          <cell r="B1732" t="str">
            <v>F1B016022</v>
          </cell>
          <cell r="C1732" t="str">
            <v>Dodi Seftiawan</v>
          </cell>
          <cell r="D1732" t="str">
            <v>Teknik Informatika &amp; Komputer</v>
          </cell>
        </row>
        <row r="1733">
          <cell r="B1733" t="str">
            <v>F1B016023</v>
          </cell>
          <cell r="C1733" t="str">
            <v>Dominik Dwi Satya</v>
          </cell>
          <cell r="D1733" t="str">
            <v>Teknik Elektronika &amp; Digital</v>
          </cell>
        </row>
        <row r="1734">
          <cell r="B1734" t="str">
            <v>F1B016024</v>
          </cell>
          <cell r="C1734" t="str">
            <v>Dzulhaini Asmarini Rismayani</v>
          </cell>
          <cell r="D1734" t="str">
            <v>-</v>
          </cell>
        </row>
        <row r="1735">
          <cell r="B1735" t="str">
            <v>F1B016025</v>
          </cell>
          <cell r="C1735" t="str">
            <v>Eggie Yayang Dewangga Rilangi</v>
          </cell>
          <cell r="D1735" t="str">
            <v>Teknik Informatika &amp; Komputer</v>
          </cell>
        </row>
        <row r="1736">
          <cell r="B1736" t="str">
            <v>F1B016026</v>
          </cell>
          <cell r="C1736" t="str">
            <v>Gilang Putra Abidin</v>
          </cell>
          <cell r="D1736" t="str">
            <v>-</v>
          </cell>
        </row>
        <row r="1737">
          <cell r="B1737" t="str">
            <v>F1B016027</v>
          </cell>
          <cell r="C1737" t="str">
            <v>Gugun Jofandi</v>
          </cell>
          <cell r="D1737" t="str">
            <v>Teknik Informatika &amp; Komputer</v>
          </cell>
        </row>
        <row r="1738">
          <cell r="B1738" t="str">
            <v>F1B016028</v>
          </cell>
          <cell r="C1738" t="str">
            <v>Guruh La'La Gibran</v>
          </cell>
          <cell r="D1738" t="str">
            <v>Teknik Informatika &amp; Komputer</v>
          </cell>
        </row>
        <row r="1739">
          <cell r="B1739" t="str">
            <v>F1B016029</v>
          </cell>
          <cell r="C1739" t="str">
            <v>Hasan Basri.</v>
          </cell>
          <cell r="D1739" t="str">
            <v>-</v>
          </cell>
        </row>
        <row r="1740">
          <cell r="B1740" t="str">
            <v>F1B016030</v>
          </cell>
          <cell r="C1740" t="str">
            <v>I Komang Gde Ram` Kumara</v>
          </cell>
          <cell r="D1740" t="str">
            <v>-</v>
          </cell>
        </row>
        <row r="1741">
          <cell r="B1741" t="str">
            <v>F1B016031</v>
          </cell>
          <cell r="C1741" t="str">
            <v>I Made Satya Semaya Yasa</v>
          </cell>
          <cell r="D1741" t="str">
            <v>-</v>
          </cell>
        </row>
        <row r="1742">
          <cell r="B1742" t="str">
            <v>F1B016032</v>
          </cell>
          <cell r="C1742" t="str">
            <v>I Wayan Yoga Antara</v>
          </cell>
          <cell r="D1742" t="str">
            <v>Teknik Sistem Tenaga</v>
          </cell>
        </row>
        <row r="1743">
          <cell r="B1743" t="str">
            <v>F1B016033</v>
          </cell>
          <cell r="C1743" t="str">
            <v>Ibzani Ilham Sahgianto</v>
          </cell>
          <cell r="D1743" t="str">
            <v>Teknik Informatika &amp; Komputer</v>
          </cell>
        </row>
        <row r="1744">
          <cell r="B1744" t="str">
            <v>F1B016034</v>
          </cell>
          <cell r="C1744" t="str">
            <v>Iksanul Insan.</v>
          </cell>
          <cell r="D1744" t="str">
            <v>-</v>
          </cell>
        </row>
        <row r="1745">
          <cell r="B1745" t="str">
            <v>F1B016035</v>
          </cell>
          <cell r="C1745" t="str">
            <v>Ilham Bayuaji Pamungkas</v>
          </cell>
          <cell r="D1745" t="str">
            <v>Teknik Elektronika &amp; Digital</v>
          </cell>
        </row>
        <row r="1746">
          <cell r="B1746" t="str">
            <v>F1B016036</v>
          </cell>
          <cell r="C1746" t="str">
            <v>Indra Budiman</v>
          </cell>
          <cell r="D1746" t="str">
            <v>Teknik Elektronika &amp; Digital</v>
          </cell>
        </row>
        <row r="1747">
          <cell r="B1747" t="str">
            <v>F1B016037</v>
          </cell>
          <cell r="C1747" t="str">
            <v>Indra Sastra</v>
          </cell>
          <cell r="D1747" t="str">
            <v>Teknik Telekomunikasi</v>
          </cell>
        </row>
        <row r="1748">
          <cell r="B1748" t="str">
            <v>F1B016038</v>
          </cell>
          <cell r="C1748" t="str">
            <v>Jhon Dhovy</v>
          </cell>
          <cell r="D1748" t="str">
            <v>-</v>
          </cell>
        </row>
        <row r="1749">
          <cell r="B1749" t="str">
            <v>F1B016039</v>
          </cell>
          <cell r="C1749" t="str">
            <v>Julian Wahidin.S</v>
          </cell>
          <cell r="D1749" t="str">
            <v>Teknik Telekomunikasi</v>
          </cell>
        </row>
        <row r="1750">
          <cell r="B1750" t="str">
            <v>F1B016040</v>
          </cell>
          <cell r="C1750" t="str">
            <v>Ketut Agam Sarahita</v>
          </cell>
          <cell r="D1750" t="str">
            <v>Teknik Sistem Tenaga</v>
          </cell>
        </row>
        <row r="1751">
          <cell r="B1751" t="str">
            <v>F1B016041</v>
          </cell>
          <cell r="C1751" t="str">
            <v>Khilda Ayu Safitri</v>
          </cell>
          <cell r="D1751" t="str">
            <v>Teknik Sistem Tenaga</v>
          </cell>
        </row>
        <row r="1752">
          <cell r="B1752" t="str">
            <v>F1B016042</v>
          </cell>
          <cell r="C1752" t="str">
            <v>Krisna Adjie Dewantara</v>
          </cell>
          <cell r="D1752" t="str">
            <v>Teknik Sistem Tenaga</v>
          </cell>
        </row>
        <row r="1753">
          <cell r="B1753" t="str">
            <v>F1B016043</v>
          </cell>
          <cell r="C1753" t="str">
            <v>Lalu Ary Kurniawan Hardi</v>
          </cell>
          <cell r="D1753" t="str">
            <v>-</v>
          </cell>
        </row>
        <row r="1754">
          <cell r="B1754" t="str">
            <v>F1B016044</v>
          </cell>
          <cell r="C1754" t="str">
            <v>Lalu Dede Cahya Julia</v>
          </cell>
          <cell r="D1754" t="str">
            <v>-</v>
          </cell>
        </row>
        <row r="1755">
          <cell r="B1755" t="str">
            <v>F1B016045</v>
          </cell>
          <cell r="C1755" t="str">
            <v>Lalu Fiqihilmi</v>
          </cell>
          <cell r="D1755" t="str">
            <v>Teknik Informatika &amp; Komputer</v>
          </cell>
        </row>
        <row r="1756">
          <cell r="B1756" t="str">
            <v>F1B016046</v>
          </cell>
          <cell r="C1756" t="str">
            <v>Lalu Gede Rifky Azhary</v>
          </cell>
          <cell r="D1756" t="str">
            <v>Teknik Sistem Tenaga</v>
          </cell>
        </row>
        <row r="1757">
          <cell r="B1757" t="str">
            <v>F1B016047</v>
          </cell>
          <cell r="C1757" t="str">
            <v>Lalu Hamdan Hasim Tomberi</v>
          </cell>
          <cell r="D1757" t="str">
            <v>-</v>
          </cell>
        </row>
        <row r="1758">
          <cell r="B1758" t="str">
            <v>F1B016048</v>
          </cell>
          <cell r="C1758" t="str">
            <v>Lalu Putranse Permana</v>
          </cell>
          <cell r="D1758" t="str">
            <v>Teknik Telekomunikasi</v>
          </cell>
        </row>
        <row r="1759">
          <cell r="B1759" t="str">
            <v>F1B016049</v>
          </cell>
          <cell r="C1759" t="str">
            <v>Lalu Rizki Tampati</v>
          </cell>
          <cell r="D1759" t="str">
            <v>Teknik Telekomunikasi</v>
          </cell>
        </row>
        <row r="1760">
          <cell r="B1760" t="str">
            <v>F1B016050</v>
          </cell>
          <cell r="C1760" t="str">
            <v>Lalu Septian Wahyu Adipratama</v>
          </cell>
          <cell r="D1760" t="str">
            <v>Teknik Informatika &amp; Komputer</v>
          </cell>
        </row>
        <row r="1761">
          <cell r="B1761" t="str">
            <v>F1B016051</v>
          </cell>
          <cell r="C1761" t="str">
            <v>M. Andi Zikri</v>
          </cell>
          <cell r="D1761" t="str">
            <v>Teknik Sistem Tenaga</v>
          </cell>
        </row>
        <row r="1762">
          <cell r="B1762" t="str">
            <v>F1B016052</v>
          </cell>
          <cell r="C1762" t="str">
            <v>M. Imran Junaedi</v>
          </cell>
          <cell r="D1762" t="str">
            <v>Teknik Sistem Tenaga</v>
          </cell>
        </row>
        <row r="1763">
          <cell r="B1763" t="str">
            <v>F1B016053</v>
          </cell>
          <cell r="C1763" t="str">
            <v>M. Noviandi</v>
          </cell>
          <cell r="D1763" t="str">
            <v>-</v>
          </cell>
        </row>
        <row r="1764">
          <cell r="B1764" t="str">
            <v>F1B016054</v>
          </cell>
          <cell r="C1764" t="str">
            <v>M. Nur Arisa Putra</v>
          </cell>
          <cell r="D1764" t="str">
            <v>-</v>
          </cell>
        </row>
        <row r="1765">
          <cell r="B1765" t="str">
            <v>F1B016055</v>
          </cell>
          <cell r="C1765" t="str">
            <v>M. Rivaldi Harjian</v>
          </cell>
          <cell r="D1765" t="str">
            <v>Teknik Sistem Tenaga</v>
          </cell>
        </row>
        <row r="1766">
          <cell r="B1766" t="str">
            <v>F1B016056</v>
          </cell>
          <cell r="C1766" t="str">
            <v>M.Iip Wahyu Nurfallah</v>
          </cell>
          <cell r="D1766" t="str">
            <v>-</v>
          </cell>
        </row>
        <row r="1767">
          <cell r="B1767" t="str">
            <v>F1B016057</v>
          </cell>
          <cell r="C1767" t="str">
            <v>Masitha Maghfirah</v>
          </cell>
          <cell r="D1767" t="str">
            <v>Teknik Elektronika &amp; Digital</v>
          </cell>
        </row>
        <row r="1768">
          <cell r="B1768" t="str">
            <v>F1B016058</v>
          </cell>
          <cell r="C1768" t="str">
            <v>Mgs Fandy Tjahya Dwinanta Maulani Thambrin</v>
          </cell>
          <cell r="D1768" t="str">
            <v>-</v>
          </cell>
        </row>
        <row r="1769">
          <cell r="B1769" t="str">
            <v>F1B016059</v>
          </cell>
          <cell r="C1769" t="str">
            <v>Mira Aulia</v>
          </cell>
          <cell r="D1769" t="str">
            <v>Teknik Telekomunikasi</v>
          </cell>
        </row>
        <row r="1770">
          <cell r="B1770" t="str">
            <v>F1B016060</v>
          </cell>
          <cell r="C1770" t="str">
            <v>Moh. Nurul Ikhsan</v>
          </cell>
          <cell r="D1770" t="str">
            <v>Teknik Informatika &amp; Komputer</v>
          </cell>
        </row>
        <row r="1771">
          <cell r="B1771" t="str">
            <v>F1B016061</v>
          </cell>
          <cell r="C1771" t="str">
            <v>Muh Fahrurrozi</v>
          </cell>
          <cell r="D1771" t="str">
            <v>-</v>
          </cell>
        </row>
        <row r="1772">
          <cell r="B1772" t="str">
            <v>F1B016062</v>
          </cell>
          <cell r="C1772" t="str">
            <v>Muhaini</v>
          </cell>
          <cell r="D1772" t="str">
            <v>Teknik Telekomunikasi</v>
          </cell>
        </row>
        <row r="1773">
          <cell r="B1773" t="str">
            <v>F1B016063</v>
          </cell>
          <cell r="C1773" t="str">
            <v>Muhamad Anjas Cahyo Nugroho</v>
          </cell>
          <cell r="D1773" t="str">
            <v>Teknik Informatika &amp; Komputer</v>
          </cell>
        </row>
        <row r="1774">
          <cell r="B1774" t="str">
            <v>F1B016064</v>
          </cell>
          <cell r="C1774" t="str">
            <v>Muhamad Syarif</v>
          </cell>
          <cell r="D1774" t="str">
            <v>Teknik Informatika &amp; Komputer</v>
          </cell>
        </row>
        <row r="1775">
          <cell r="B1775" t="str">
            <v>F1B016065</v>
          </cell>
          <cell r="C1775" t="str">
            <v>Muhammad Aji Mubarak</v>
          </cell>
          <cell r="D1775" t="str">
            <v>Teknik Sistem Tenaga</v>
          </cell>
        </row>
        <row r="1776">
          <cell r="B1776" t="str">
            <v>F1B016066</v>
          </cell>
          <cell r="C1776" t="str">
            <v>Muhammad Ariyanda Zulyadiansyah</v>
          </cell>
          <cell r="D1776" t="str">
            <v>Teknik Informatika &amp; Komputer</v>
          </cell>
        </row>
        <row r="1777">
          <cell r="B1777" t="str">
            <v>F1B016067</v>
          </cell>
          <cell r="C1777" t="str">
            <v>Muhammad Fauzi Mardani</v>
          </cell>
          <cell r="D1777" t="str">
            <v>Teknik Sistem Tenaga</v>
          </cell>
        </row>
        <row r="1778">
          <cell r="B1778" t="str">
            <v>F1B016068</v>
          </cell>
          <cell r="C1778" t="str">
            <v>Muhammad Irfan Hidayat</v>
          </cell>
          <cell r="D1778" t="str">
            <v>-</v>
          </cell>
        </row>
        <row r="1779">
          <cell r="B1779" t="str">
            <v>F1B016069</v>
          </cell>
          <cell r="C1779" t="str">
            <v>Muhammad Kurniawan</v>
          </cell>
          <cell r="D1779" t="str">
            <v>Teknik Sistem Tenaga</v>
          </cell>
        </row>
        <row r="1780">
          <cell r="B1780" t="str">
            <v>F1B016070</v>
          </cell>
          <cell r="C1780" t="str">
            <v>Muhammad Nur Taufiqurrahman</v>
          </cell>
          <cell r="D1780" t="str">
            <v>Teknik Sistem Tenaga</v>
          </cell>
        </row>
        <row r="1781">
          <cell r="B1781" t="str">
            <v>F1B016071</v>
          </cell>
          <cell r="C1781" t="str">
            <v>Muhammad Rizaldy Winata</v>
          </cell>
          <cell r="D1781" t="str">
            <v>-</v>
          </cell>
        </row>
        <row r="1782">
          <cell r="B1782" t="str">
            <v>F1B016072</v>
          </cell>
          <cell r="C1782" t="str">
            <v>Muhammad Zaenal Saori</v>
          </cell>
          <cell r="D1782" t="str">
            <v>Teknik Sistem Tenaga</v>
          </cell>
        </row>
        <row r="1783">
          <cell r="B1783" t="str">
            <v>F1B016073</v>
          </cell>
          <cell r="C1783" t="str">
            <v>Nugie Danialki</v>
          </cell>
          <cell r="D1783" t="str">
            <v>-</v>
          </cell>
        </row>
        <row r="1784">
          <cell r="B1784" t="str">
            <v>F1B016074</v>
          </cell>
          <cell r="C1784" t="str">
            <v>Nurfian Maulana</v>
          </cell>
          <cell r="D1784" t="str">
            <v>-</v>
          </cell>
        </row>
        <row r="1785">
          <cell r="B1785" t="str">
            <v>F1B016075</v>
          </cell>
          <cell r="C1785" t="str">
            <v>Pandit Phalalowi Paramartha</v>
          </cell>
          <cell r="D1785" t="str">
            <v>Teknik Sistem Tenaga</v>
          </cell>
        </row>
        <row r="1786">
          <cell r="B1786" t="str">
            <v>F1B016076</v>
          </cell>
          <cell r="C1786" t="str">
            <v>Putri Minawardani</v>
          </cell>
          <cell r="D1786" t="str">
            <v>Teknik Elektronika &amp; Digital</v>
          </cell>
        </row>
        <row r="1787">
          <cell r="B1787" t="str">
            <v>F1B016077</v>
          </cell>
          <cell r="C1787" t="str">
            <v>Putu Ngurah Gilang Bagaskara</v>
          </cell>
          <cell r="D1787" t="str">
            <v>Teknik Sistem Tenaga</v>
          </cell>
        </row>
        <row r="1788">
          <cell r="B1788" t="str">
            <v>F1B016078</v>
          </cell>
          <cell r="C1788" t="str">
            <v>Radifan Akbar Thirafi Maulana</v>
          </cell>
          <cell r="D1788" t="str">
            <v>Teknik Telekomunikasi</v>
          </cell>
        </row>
        <row r="1789">
          <cell r="B1789" t="str">
            <v>F1B016079</v>
          </cell>
          <cell r="C1789" t="str">
            <v>Raditya Bayu Pradipta</v>
          </cell>
          <cell r="D1789" t="str">
            <v>-</v>
          </cell>
        </row>
        <row r="1790">
          <cell r="B1790" t="str">
            <v>F1B016080</v>
          </cell>
          <cell r="C1790" t="str">
            <v>Rahmat Jaelani</v>
          </cell>
          <cell r="D1790" t="str">
            <v>Teknik Sistem Tenaga</v>
          </cell>
        </row>
        <row r="1791">
          <cell r="B1791" t="str">
            <v>F1B016081</v>
          </cell>
          <cell r="C1791" t="str">
            <v>Ramadhoni Putra Bimantara</v>
          </cell>
          <cell r="D1791" t="str">
            <v>-</v>
          </cell>
        </row>
        <row r="1792">
          <cell r="B1792" t="str">
            <v>F1B016082</v>
          </cell>
          <cell r="C1792" t="str">
            <v>Ratu Hadijah Sulastri</v>
          </cell>
          <cell r="D1792" t="str">
            <v>-</v>
          </cell>
        </row>
        <row r="1793">
          <cell r="B1793" t="str">
            <v>F1B016083</v>
          </cell>
          <cell r="C1793" t="str">
            <v>Ridho Tri Kurniasandi</v>
          </cell>
          <cell r="D1793" t="str">
            <v>Teknik Informatika &amp; Komputer</v>
          </cell>
        </row>
        <row r="1794">
          <cell r="B1794" t="str">
            <v>F1B016084</v>
          </cell>
          <cell r="C1794" t="str">
            <v>Risky Ade Sanjaya</v>
          </cell>
          <cell r="D1794" t="str">
            <v>-</v>
          </cell>
        </row>
        <row r="1795">
          <cell r="B1795" t="str">
            <v>F1B016085</v>
          </cell>
          <cell r="C1795" t="str">
            <v>Rizky Yudiansyah</v>
          </cell>
          <cell r="D1795" t="str">
            <v>Teknik Elektronika &amp; Digital</v>
          </cell>
        </row>
        <row r="1796">
          <cell r="B1796" t="str">
            <v>F1B016086</v>
          </cell>
          <cell r="C1796" t="str">
            <v>Robby Nata Wijaya</v>
          </cell>
          <cell r="D1796" t="str">
            <v>Teknik Sistem Tenaga</v>
          </cell>
        </row>
        <row r="1797">
          <cell r="B1797" t="str">
            <v>F1B016087</v>
          </cell>
          <cell r="C1797" t="str">
            <v>Safiraturrahmi</v>
          </cell>
          <cell r="D1797" t="str">
            <v>Teknik Sistem Tenaga</v>
          </cell>
        </row>
        <row r="1798">
          <cell r="B1798" t="str">
            <v>F1B016088</v>
          </cell>
          <cell r="C1798" t="str">
            <v>Sandy Yusril Ihzah</v>
          </cell>
          <cell r="D1798" t="str">
            <v>Teknik Telekomunikasi</v>
          </cell>
        </row>
        <row r="1799">
          <cell r="B1799" t="str">
            <v>F1B016089</v>
          </cell>
          <cell r="C1799" t="str">
            <v>Sari Nurhidayati</v>
          </cell>
          <cell r="D1799" t="str">
            <v>Teknik Elektronika &amp; Digital</v>
          </cell>
        </row>
        <row r="1800">
          <cell r="B1800" t="str">
            <v>F1B016090</v>
          </cell>
          <cell r="C1800" t="str">
            <v>Satria Karara</v>
          </cell>
          <cell r="D1800" t="str">
            <v>Teknik Informatika &amp; Komputer</v>
          </cell>
        </row>
        <row r="1801">
          <cell r="B1801" t="str">
            <v>F1B016091</v>
          </cell>
          <cell r="C1801" t="str">
            <v>Seftian Haqiqi Adnan</v>
          </cell>
          <cell r="D1801" t="str">
            <v>Teknik Sistem Tenaga</v>
          </cell>
        </row>
        <row r="1802">
          <cell r="B1802" t="str">
            <v>F1B016092</v>
          </cell>
          <cell r="C1802" t="str">
            <v>Sonya Arnes Ratu Loly</v>
          </cell>
          <cell r="D1802" t="str">
            <v>Teknik Elektronika &amp; Digital</v>
          </cell>
        </row>
        <row r="1803">
          <cell r="B1803" t="str">
            <v>F1B016093</v>
          </cell>
          <cell r="C1803" t="str">
            <v>Sulton Hadi</v>
          </cell>
          <cell r="D1803" t="str">
            <v>Teknik Sistem Tenaga</v>
          </cell>
        </row>
        <row r="1804">
          <cell r="B1804" t="str">
            <v>F1B016094</v>
          </cell>
          <cell r="C1804" t="str">
            <v>Suryadi</v>
          </cell>
          <cell r="D1804" t="str">
            <v>Teknik Sistem Tenaga</v>
          </cell>
        </row>
        <row r="1805">
          <cell r="B1805" t="str">
            <v>F1B016095</v>
          </cell>
          <cell r="C1805" t="str">
            <v>Syafiq Sazali</v>
          </cell>
          <cell r="D1805" t="str">
            <v>Teknik Sistem Tenaga</v>
          </cell>
        </row>
        <row r="1806">
          <cell r="B1806" t="str">
            <v>F1B016096</v>
          </cell>
          <cell r="C1806" t="str">
            <v>Verina Valentina</v>
          </cell>
          <cell r="D1806" t="str">
            <v>Teknik Elektronika &amp; Digital</v>
          </cell>
        </row>
        <row r="1807">
          <cell r="B1807" t="str">
            <v>F1B016097</v>
          </cell>
          <cell r="C1807" t="str">
            <v>Winaldi Nurrahman</v>
          </cell>
          <cell r="D1807" t="str">
            <v>Teknik Telekomunikasi</v>
          </cell>
        </row>
        <row r="1808">
          <cell r="B1808" t="str">
            <v>F1B016098</v>
          </cell>
          <cell r="C1808" t="str">
            <v>Yeni Minarti</v>
          </cell>
          <cell r="D1808" t="str">
            <v>Teknik Telekomunikasi</v>
          </cell>
        </row>
        <row r="1809">
          <cell r="B1809" t="str">
            <v>F1B016099</v>
          </cell>
          <cell r="C1809" t="str">
            <v>Yogi Andrio Fitroh Hayadi</v>
          </cell>
          <cell r="D1809" t="str">
            <v>Teknik Telekomunikasi</v>
          </cell>
        </row>
        <row r="1810">
          <cell r="B1810" t="str">
            <v>F1B016100</v>
          </cell>
          <cell r="C1810" t="str">
            <v>Yogi Khaerul Hidayat</v>
          </cell>
          <cell r="D1810" t="str">
            <v>-</v>
          </cell>
        </row>
        <row r="1811">
          <cell r="B1811" t="str">
            <v>F1B016101</v>
          </cell>
          <cell r="C1811" t="str">
            <v>Yudha Aryadi Zuhal</v>
          </cell>
          <cell r="D1811" t="str">
            <v>Teknik Informatika &amp; Komputer</v>
          </cell>
        </row>
        <row r="1812">
          <cell r="B1812" t="str">
            <v>F1B016102</v>
          </cell>
          <cell r="C1812" t="str">
            <v>Yudhi Agus Syahroni</v>
          </cell>
          <cell r="D1812" t="str">
            <v>Teknik Elektronika &amp; Digital</v>
          </cell>
        </row>
        <row r="1813">
          <cell r="B1813" t="str">
            <v>F1B016103</v>
          </cell>
          <cell r="C1813" t="str">
            <v>Yusron Rizki Ardiansyah</v>
          </cell>
          <cell r="D1813" t="str">
            <v>Teknik Informatika &amp; Komputer</v>
          </cell>
        </row>
        <row r="1814">
          <cell r="B1814" t="str">
            <v>F1B116001</v>
          </cell>
          <cell r="C1814" t="str">
            <v>Ahmad Muhajir</v>
          </cell>
          <cell r="D1814" t="str">
            <v>Teknik Sistem Tenaga</v>
          </cell>
        </row>
        <row r="1815">
          <cell r="B1815" t="str">
            <v>F1B116002</v>
          </cell>
          <cell r="C1815" t="str">
            <v>Arya Apriansyah</v>
          </cell>
          <cell r="D1815" t="str">
            <v>-</v>
          </cell>
        </row>
        <row r="1816">
          <cell r="B1816" t="str">
            <v>F1B116003</v>
          </cell>
          <cell r="C1816" t="str">
            <v>Doni Pranata</v>
          </cell>
          <cell r="D1816" t="str">
            <v>-</v>
          </cell>
        </row>
        <row r="1817">
          <cell r="B1817" t="str">
            <v>F1B116004</v>
          </cell>
          <cell r="C1817" t="str">
            <v>Fahrur Rozi</v>
          </cell>
          <cell r="D1817" t="str">
            <v>-</v>
          </cell>
        </row>
        <row r="1818">
          <cell r="B1818" t="str">
            <v>F1B116005</v>
          </cell>
          <cell r="C1818" t="str">
            <v>Fendy Kurniawan</v>
          </cell>
          <cell r="D1818" t="str">
            <v>Teknik Sistem Tenaga</v>
          </cell>
        </row>
        <row r="1819">
          <cell r="B1819" t="str">
            <v>F1B116006</v>
          </cell>
          <cell r="C1819" t="str">
            <v>Haqrulloh</v>
          </cell>
          <cell r="D1819" t="str">
            <v>-</v>
          </cell>
        </row>
        <row r="1820">
          <cell r="B1820" t="str">
            <v>F1B116007</v>
          </cell>
          <cell r="C1820" t="str">
            <v>Haris Munandar</v>
          </cell>
          <cell r="D1820" t="str">
            <v>Teknik Elektronika &amp; Digital</v>
          </cell>
        </row>
        <row r="1821">
          <cell r="B1821" t="str">
            <v>F1B116008</v>
          </cell>
          <cell r="C1821" t="str">
            <v>Harjo Sumitro</v>
          </cell>
          <cell r="D1821" t="str">
            <v>Teknik Informatika &amp; Komputer</v>
          </cell>
        </row>
        <row r="1822">
          <cell r="B1822" t="str">
            <v>F1B116009</v>
          </cell>
          <cell r="C1822" t="str">
            <v>Hasan Basri</v>
          </cell>
          <cell r="D1822" t="str">
            <v>Teknik Sistem Tenaga</v>
          </cell>
        </row>
        <row r="1823">
          <cell r="B1823" t="str">
            <v>F1B116010</v>
          </cell>
          <cell r="C1823" t="str">
            <v>Ihsan Syaputro</v>
          </cell>
          <cell r="D1823" t="str">
            <v>Teknik Elektronika &amp; Digital</v>
          </cell>
        </row>
        <row r="1824">
          <cell r="B1824" t="str">
            <v>F1B116011</v>
          </cell>
          <cell r="C1824" t="str">
            <v>Ilyas</v>
          </cell>
          <cell r="D1824" t="str">
            <v>-</v>
          </cell>
        </row>
        <row r="1825">
          <cell r="B1825" t="str">
            <v>F1B116012</v>
          </cell>
          <cell r="C1825" t="str">
            <v>Jemmy Febry Sumanda</v>
          </cell>
          <cell r="D1825" t="str">
            <v>-</v>
          </cell>
        </row>
        <row r="1826">
          <cell r="B1826" t="str">
            <v>F1B116013</v>
          </cell>
          <cell r="C1826" t="str">
            <v>L Mohamad Iskandar Zulkarnaen</v>
          </cell>
          <cell r="D1826" t="str">
            <v>-</v>
          </cell>
        </row>
        <row r="1827">
          <cell r="B1827" t="str">
            <v>F1B116014</v>
          </cell>
          <cell r="C1827" t="str">
            <v>Lalu Arif Tasibana</v>
          </cell>
          <cell r="D1827" t="str">
            <v>Teknik Elektronika &amp; Digital</v>
          </cell>
        </row>
        <row r="1828">
          <cell r="B1828" t="str">
            <v>F1B116015</v>
          </cell>
          <cell r="C1828" t="str">
            <v>Lalu Mahsar Khairudi</v>
          </cell>
          <cell r="D1828" t="str">
            <v>Teknik Informatika &amp; Komputer</v>
          </cell>
        </row>
        <row r="1829">
          <cell r="B1829" t="str">
            <v>F1B116016</v>
          </cell>
          <cell r="C1829" t="str">
            <v>Lalu Mohamad Faesal Rahman</v>
          </cell>
          <cell r="D1829" t="str">
            <v>Teknik Elektronika &amp; Digital</v>
          </cell>
        </row>
        <row r="1830">
          <cell r="B1830" t="str">
            <v>F1B116017</v>
          </cell>
          <cell r="C1830" t="str">
            <v>Maulana Adi Prasetio</v>
          </cell>
          <cell r="D1830" t="str">
            <v>-</v>
          </cell>
        </row>
        <row r="1831">
          <cell r="B1831" t="str">
            <v>F1B116018</v>
          </cell>
          <cell r="C1831" t="str">
            <v>Muhammad Azmi</v>
          </cell>
          <cell r="D1831" t="str">
            <v>-</v>
          </cell>
        </row>
        <row r="1832">
          <cell r="B1832" t="str">
            <v>F1B116019</v>
          </cell>
          <cell r="C1832" t="str">
            <v>Muhammad Iqbal</v>
          </cell>
          <cell r="D1832" t="str">
            <v>-</v>
          </cell>
        </row>
        <row r="1833">
          <cell r="B1833" t="str">
            <v>F1B116020</v>
          </cell>
          <cell r="C1833" t="str">
            <v>Muhammad Zarrin Al Mansyury</v>
          </cell>
          <cell r="D1833" t="str">
            <v>Teknik Elektronika &amp; Digital</v>
          </cell>
        </row>
        <row r="1834">
          <cell r="B1834" t="str">
            <v>F1B116021</v>
          </cell>
          <cell r="C1834" t="str">
            <v>Nelin Ayu Nirwana</v>
          </cell>
          <cell r="D1834" t="str">
            <v>Teknik Elektronika &amp; Digital</v>
          </cell>
        </row>
        <row r="1835">
          <cell r="B1835" t="str">
            <v>F1B116022</v>
          </cell>
          <cell r="C1835" t="str">
            <v>Nova Hendri Kurniawan</v>
          </cell>
          <cell r="D1835" t="str">
            <v>Teknik Elektronika &amp; Digital</v>
          </cell>
        </row>
        <row r="1836">
          <cell r="B1836" t="str">
            <v>F1B116023</v>
          </cell>
          <cell r="C1836" t="str">
            <v>Rahmad Hidayat</v>
          </cell>
          <cell r="D1836" t="str">
            <v>-</v>
          </cell>
        </row>
        <row r="1837">
          <cell r="B1837" t="str">
            <v>F1B116024</v>
          </cell>
          <cell r="C1837" t="str">
            <v>Rena Ramdinawati</v>
          </cell>
          <cell r="D1837" t="str">
            <v>Teknik Telekomunikasi</v>
          </cell>
        </row>
        <row r="1838">
          <cell r="B1838" t="str">
            <v>F1B116025</v>
          </cell>
          <cell r="C1838" t="str">
            <v>Risman Alfian Luthfi</v>
          </cell>
          <cell r="D1838" t="str">
            <v>Teknik Elektronika &amp; Digital</v>
          </cell>
        </row>
        <row r="1839">
          <cell r="B1839" t="str">
            <v>F1B116026</v>
          </cell>
          <cell r="C1839" t="str">
            <v>Rizal Rizki Illahi</v>
          </cell>
          <cell r="D1839" t="str">
            <v>-</v>
          </cell>
        </row>
        <row r="1840">
          <cell r="B1840" t="str">
            <v>F1B116027</v>
          </cell>
          <cell r="C1840" t="str">
            <v>Royhan Adeka Saputra</v>
          </cell>
          <cell r="D1840" t="str">
            <v>Teknik Sistem Tenaga</v>
          </cell>
        </row>
        <row r="1841">
          <cell r="B1841" t="str">
            <v>F1B116028</v>
          </cell>
          <cell r="C1841" t="str">
            <v>Sigit Purwanto</v>
          </cell>
          <cell r="D1841" t="str">
            <v>-</v>
          </cell>
        </row>
        <row r="1842">
          <cell r="B1842" t="str">
            <v>F1B116029</v>
          </cell>
          <cell r="C1842" t="str">
            <v>Taufik Zubaidillah</v>
          </cell>
          <cell r="D1842" t="str">
            <v>Teknik Informatika &amp; Komputer</v>
          </cell>
        </row>
        <row r="1843">
          <cell r="B1843" t="str">
            <v>F1B116030</v>
          </cell>
          <cell r="C1843" t="str">
            <v>Yanuardi</v>
          </cell>
          <cell r="D1843" t="str">
            <v>Teknik Sistem Tenaga</v>
          </cell>
        </row>
        <row r="1844">
          <cell r="B1844" t="str">
            <v>F1B116031</v>
          </cell>
          <cell r="C1844" t="str">
            <v>Yhudi Sutiyono</v>
          </cell>
          <cell r="D1844" t="str">
            <v>-</v>
          </cell>
        </row>
        <row r="1845">
          <cell r="B1845" t="str">
            <v>F1B116032</v>
          </cell>
          <cell r="C1845" t="str">
            <v>Yuma</v>
          </cell>
          <cell r="D1845" t="str">
            <v>Teknik Elektronika &amp; Digital</v>
          </cell>
        </row>
        <row r="1846">
          <cell r="B1846" t="str">
            <v>F1B116033</v>
          </cell>
          <cell r="C1846" t="str">
            <v>Yusril Bagas Sevyanto</v>
          </cell>
          <cell r="D1846" t="str">
            <v>Teknik Sistem Tenaga</v>
          </cell>
        </row>
        <row r="1847">
          <cell r="B1847" t="str">
            <v>F1B116034</v>
          </cell>
          <cell r="C1847" t="str">
            <v>Yusron Alif Setiawan</v>
          </cell>
          <cell r="D1847" t="str">
            <v>Teknik Elektronika &amp; Digital</v>
          </cell>
        </row>
        <row r="1848">
          <cell r="B1848" t="str">
            <v>F1B017001</v>
          </cell>
          <cell r="C1848" t="str">
            <v>ABDIL GANI</v>
          </cell>
          <cell r="D1848" t="str">
            <v>Teknik Sistem Tenaga</v>
          </cell>
        </row>
        <row r="1849">
          <cell r="B1849" t="str">
            <v>F1B017002</v>
          </cell>
          <cell r="C1849" t="str">
            <v>Abdul Karim</v>
          </cell>
          <cell r="D1849" t="str">
            <v>Teknik Sistem Tenaga</v>
          </cell>
        </row>
        <row r="1850">
          <cell r="B1850" t="str">
            <v>F1B017003</v>
          </cell>
          <cell r="C1850" t="str">
            <v>ABID ADIKA JUHARSA</v>
          </cell>
          <cell r="D1850" t="str">
            <v>-</v>
          </cell>
        </row>
        <row r="1851">
          <cell r="B1851" t="str">
            <v>F1B017004</v>
          </cell>
          <cell r="C1851" t="str">
            <v>ACHMAD TORIQ IVANDA</v>
          </cell>
          <cell r="D1851" t="str">
            <v>Teknik Sistem Tenaga</v>
          </cell>
        </row>
        <row r="1852">
          <cell r="B1852" t="str">
            <v>F1B017005</v>
          </cell>
          <cell r="C1852" t="str">
            <v>ADI DARMA MURDALI</v>
          </cell>
          <cell r="D1852" t="str">
            <v>Teknik Informatika &amp; Komputer</v>
          </cell>
        </row>
        <row r="1853">
          <cell r="B1853" t="str">
            <v>F1B017006</v>
          </cell>
          <cell r="C1853" t="str">
            <v>ADITYA RIZKI KURNIAWAN</v>
          </cell>
          <cell r="D1853" t="str">
            <v>-</v>
          </cell>
        </row>
        <row r="1854">
          <cell r="B1854" t="str">
            <v>F1B017007</v>
          </cell>
          <cell r="C1854" t="str">
            <v>Ahdiat Aunul Hipzi</v>
          </cell>
          <cell r="D1854" t="str">
            <v>Teknik Informatika &amp; Komputer</v>
          </cell>
        </row>
        <row r="1855">
          <cell r="B1855" t="str">
            <v>F1B017008</v>
          </cell>
          <cell r="C1855" t="str">
            <v>Ahmad Gozali</v>
          </cell>
          <cell r="D1855" t="str">
            <v>Teknik Telekomunikasi</v>
          </cell>
        </row>
        <row r="1856">
          <cell r="B1856" t="str">
            <v>F1B017009</v>
          </cell>
          <cell r="C1856" t="str">
            <v>AJI SUMIARDI</v>
          </cell>
          <cell r="D1856" t="str">
            <v>Teknik Elektronika &amp; Digital</v>
          </cell>
        </row>
        <row r="1857">
          <cell r="B1857" t="str">
            <v>F1B017010</v>
          </cell>
          <cell r="C1857" t="str">
            <v>AKBAR RAIHAN HILMY</v>
          </cell>
          <cell r="D1857" t="str">
            <v>-</v>
          </cell>
        </row>
        <row r="1858">
          <cell r="B1858" t="str">
            <v>F1B017011</v>
          </cell>
          <cell r="C1858" t="str">
            <v>Alfan Juninsyah</v>
          </cell>
          <cell r="D1858" t="str">
            <v>Teknik Sistem Tenaga</v>
          </cell>
        </row>
        <row r="1859">
          <cell r="B1859" t="str">
            <v>F1B017012</v>
          </cell>
          <cell r="C1859" t="str">
            <v>ALFAN MAJDI</v>
          </cell>
          <cell r="D1859" t="str">
            <v>Teknik Informatika &amp; Komputer</v>
          </cell>
        </row>
        <row r="1860">
          <cell r="B1860" t="str">
            <v>F1B017013</v>
          </cell>
          <cell r="C1860" t="str">
            <v>ANGGRIANI</v>
          </cell>
          <cell r="D1860" t="str">
            <v>Teknik Informatika &amp; Komputer</v>
          </cell>
        </row>
        <row r="1861">
          <cell r="B1861" t="str">
            <v>F1B017014</v>
          </cell>
          <cell r="C1861" t="str">
            <v>ANTHORUL HAKIM MASRI</v>
          </cell>
          <cell r="D1861" t="str">
            <v>-</v>
          </cell>
        </row>
        <row r="1862">
          <cell r="B1862" t="str">
            <v>F1B017015</v>
          </cell>
          <cell r="C1862" t="str">
            <v>APRIALDY BUDI SAPUTRA</v>
          </cell>
          <cell r="D1862" t="str">
            <v>Teknik Telekomunikasi</v>
          </cell>
        </row>
        <row r="1863">
          <cell r="B1863" t="str">
            <v>F1B017016</v>
          </cell>
          <cell r="C1863" t="str">
            <v>ARDIANTO</v>
          </cell>
          <cell r="D1863" t="str">
            <v>Teknik Informatika &amp; Komputer</v>
          </cell>
        </row>
        <row r="1864">
          <cell r="B1864" t="str">
            <v>F1B017017</v>
          </cell>
          <cell r="C1864" t="str">
            <v>ARI SUBAGYO</v>
          </cell>
          <cell r="D1864" t="str">
            <v>-</v>
          </cell>
        </row>
        <row r="1865">
          <cell r="B1865" t="str">
            <v>F1B017018</v>
          </cell>
          <cell r="C1865" t="str">
            <v>ARIEFUDIN</v>
          </cell>
          <cell r="D1865" t="str">
            <v>Teknik Informatika &amp; Komputer</v>
          </cell>
        </row>
        <row r="1866">
          <cell r="B1866" t="str">
            <v>F1B017019</v>
          </cell>
          <cell r="C1866" t="str">
            <v>ARMAN HIDAYAT</v>
          </cell>
          <cell r="D1866" t="str">
            <v>Teknik Elektronika &amp; Digital</v>
          </cell>
        </row>
        <row r="1867">
          <cell r="B1867" t="str">
            <v>F1B017020</v>
          </cell>
          <cell r="C1867" t="str">
            <v>Arya Anang Putra Manggali</v>
          </cell>
          <cell r="D1867" t="str">
            <v>Teknik Informatika &amp; Komputer</v>
          </cell>
        </row>
        <row r="1868">
          <cell r="B1868" t="str">
            <v>F1B017021</v>
          </cell>
          <cell r="C1868" t="str">
            <v>As'ad Zaenul Arham</v>
          </cell>
          <cell r="D1868" t="str">
            <v>-</v>
          </cell>
        </row>
        <row r="1869">
          <cell r="B1869" t="str">
            <v>F1B017022</v>
          </cell>
          <cell r="C1869" t="str">
            <v>Bayu Hermawan</v>
          </cell>
          <cell r="D1869" t="str">
            <v>Teknik Informatika &amp; Komputer</v>
          </cell>
        </row>
        <row r="1870">
          <cell r="B1870" t="str">
            <v>F1B017023</v>
          </cell>
          <cell r="C1870" t="str">
            <v>BUNGA AGITA LITYA PRIBADI</v>
          </cell>
          <cell r="D1870" t="str">
            <v>-</v>
          </cell>
        </row>
        <row r="1871">
          <cell r="B1871" t="str">
            <v>F1B017024</v>
          </cell>
          <cell r="C1871" t="str">
            <v>DENY RAHMAN</v>
          </cell>
          <cell r="D1871" t="str">
            <v>-</v>
          </cell>
        </row>
        <row r="1872">
          <cell r="B1872" t="str">
            <v>F1B017025</v>
          </cell>
          <cell r="C1872" t="str">
            <v>DIKA PRATAMA</v>
          </cell>
          <cell r="D1872" t="str">
            <v>-</v>
          </cell>
        </row>
        <row r="1873">
          <cell r="B1873" t="str">
            <v>F1B017026</v>
          </cell>
          <cell r="C1873" t="str">
            <v>ELVIRA SEPTIANA HASBI</v>
          </cell>
          <cell r="D1873" t="str">
            <v>-</v>
          </cell>
        </row>
        <row r="1874">
          <cell r="B1874" t="str">
            <v>F1B017027</v>
          </cell>
          <cell r="C1874" t="str">
            <v>ERLANGGA DWIVIDI PUTRA</v>
          </cell>
          <cell r="D1874" t="str">
            <v>-</v>
          </cell>
        </row>
        <row r="1875">
          <cell r="B1875" t="str">
            <v>F1B017028</v>
          </cell>
          <cell r="C1875" t="str">
            <v>Faisal Ahmadi</v>
          </cell>
          <cell r="D1875" t="str">
            <v>-</v>
          </cell>
        </row>
        <row r="1876">
          <cell r="B1876" t="str">
            <v>F1B017029</v>
          </cell>
          <cell r="C1876" t="str">
            <v>FEBIA NINGRUM SOSROWIJOYO</v>
          </cell>
          <cell r="D1876" t="str">
            <v>-</v>
          </cell>
        </row>
        <row r="1877">
          <cell r="B1877" t="str">
            <v>F1B017030</v>
          </cell>
          <cell r="C1877" t="str">
            <v>Haetun Nissa</v>
          </cell>
          <cell r="D1877" t="str">
            <v>Teknik Elektronika &amp; Digital</v>
          </cell>
        </row>
        <row r="1878">
          <cell r="B1878" t="str">
            <v>F1B017031</v>
          </cell>
          <cell r="C1878" t="str">
            <v>HASBI WIRIAN</v>
          </cell>
          <cell r="D1878" t="str">
            <v>-</v>
          </cell>
        </row>
        <row r="1879">
          <cell r="B1879" t="str">
            <v>F1B017032</v>
          </cell>
          <cell r="C1879" t="str">
            <v>Hoti Atabia</v>
          </cell>
          <cell r="D1879" t="str">
            <v>Teknik Elektronika &amp; Digital</v>
          </cell>
        </row>
        <row r="1880">
          <cell r="B1880" t="str">
            <v>F1B017033</v>
          </cell>
          <cell r="C1880" t="str">
            <v>I MADE HENDRA ARIAMBAWA</v>
          </cell>
          <cell r="D1880" t="str">
            <v>Teknik Elektronika &amp; Digital</v>
          </cell>
        </row>
        <row r="1881">
          <cell r="B1881" t="str">
            <v>F1B017034</v>
          </cell>
          <cell r="C1881" t="str">
            <v>I Made Wisnu Kusuma Putra</v>
          </cell>
          <cell r="D1881" t="str">
            <v>Teknik Informatika &amp; Komputer</v>
          </cell>
        </row>
        <row r="1882">
          <cell r="B1882" t="str">
            <v>F1B017035</v>
          </cell>
          <cell r="C1882" t="str">
            <v>I PUTU DENNY WAHYU KURNIAWAN</v>
          </cell>
          <cell r="D1882" t="str">
            <v>Teknik Informatika &amp; Komputer</v>
          </cell>
        </row>
        <row r="1883">
          <cell r="B1883" t="str">
            <v>F1B017036</v>
          </cell>
          <cell r="C1883" t="str">
            <v>I Wayan Erik Jayantika</v>
          </cell>
          <cell r="D1883" t="str">
            <v>-</v>
          </cell>
        </row>
        <row r="1884">
          <cell r="B1884" t="str">
            <v>F1B017037</v>
          </cell>
          <cell r="C1884" t="str">
            <v>IKHWANI SYAHBANA</v>
          </cell>
          <cell r="D1884" t="str">
            <v>Teknik Informatika &amp; Komputer</v>
          </cell>
        </row>
        <row r="1885">
          <cell r="B1885" t="str">
            <v>F1B017038</v>
          </cell>
          <cell r="C1885" t="str">
            <v>INDRA TRI OKTAVIANSYAH</v>
          </cell>
          <cell r="D1885" t="str">
            <v>Teknik Sistem Tenaga</v>
          </cell>
        </row>
        <row r="1886">
          <cell r="B1886" t="str">
            <v>F1B017039</v>
          </cell>
          <cell r="C1886" t="str">
            <v>Irga Difani</v>
          </cell>
          <cell r="D1886" t="str">
            <v>Teknik Elektronika &amp; Digital</v>
          </cell>
        </row>
        <row r="1887">
          <cell r="B1887" t="str">
            <v>F1B017040</v>
          </cell>
          <cell r="C1887" t="str">
            <v>IRMAN ZAKARIYA</v>
          </cell>
          <cell r="D1887" t="str">
            <v>-</v>
          </cell>
        </row>
        <row r="1888">
          <cell r="B1888" t="str">
            <v>F1B017041</v>
          </cell>
          <cell r="C1888" t="str">
            <v>JOSHUA HENRY RIVALDO SIANTURI</v>
          </cell>
          <cell r="D1888" t="str">
            <v>-</v>
          </cell>
        </row>
        <row r="1889">
          <cell r="B1889" t="str">
            <v>F1B017042</v>
          </cell>
          <cell r="C1889" t="str">
            <v>JULIA KAMILATIN</v>
          </cell>
          <cell r="D1889" t="str">
            <v>Teknik Sistem Tenaga</v>
          </cell>
        </row>
        <row r="1890">
          <cell r="B1890" t="str">
            <v>F1B017043</v>
          </cell>
          <cell r="C1890" t="str">
            <v>JULIAN MINDRIA ROSYADI</v>
          </cell>
          <cell r="D1890" t="str">
            <v>Teknik Telekomunikasi</v>
          </cell>
        </row>
        <row r="1891">
          <cell r="B1891" t="str">
            <v>F1B017044</v>
          </cell>
          <cell r="C1891" t="str">
            <v>KHAERUL MAJDI ASH-SHIDDIQY</v>
          </cell>
          <cell r="D1891" t="str">
            <v>-</v>
          </cell>
        </row>
        <row r="1892">
          <cell r="B1892" t="str">
            <v>F1B017045</v>
          </cell>
          <cell r="C1892" t="str">
            <v>KOMANG AGUS TRI ARTHAWAN RADIN</v>
          </cell>
          <cell r="D1892" t="str">
            <v>-</v>
          </cell>
        </row>
        <row r="1893">
          <cell r="B1893" t="str">
            <v>F1B017046</v>
          </cell>
          <cell r="C1893" t="str">
            <v>KUSMANTO MANSYUR</v>
          </cell>
          <cell r="D1893" t="str">
            <v>Teknik Sistem Tenaga</v>
          </cell>
        </row>
        <row r="1894">
          <cell r="B1894" t="str">
            <v>F1B017047</v>
          </cell>
          <cell r="C1894" t="str">
            <v>Laliza Ulwani</v>
          </cell>
          <cell r="D1894" t="str">
            <v>Teknik Telekomunikasi</v>
          </cell>
        </row>
        <row r="1895">
          <cell r="B1895" t="str">
            <v>F1B017048</v>
          </cell>
          <cell r="C1895" t="str">
            <v>LALU ISHADI DARWINATA</v>
          </cell>
          <cell r="D1895" t="str">
            <v>Teknik Sistem Tenaga</v>
          </cell>
        </row>
        <row r="1896">
          <cell r="B1896" t="str">
            <v>F1B017049</v>
          </cell>
          <cell r="C1896" t="str">
            <v>Lalu Moh.Junaidi Idris</v>
          </cell>
          <cell r="D1896" t="str">
            <v>Teknik Sistem Tenaga</v>
          </cell>
        </row>
        <row r="1897">
          <cell r="B1897" t="str">
            <v>F1B017050</v>
          </cell>
          <cell r="C1897" t="str">
            <v>Lalu Muhammad Iqbal Herdianto</v>
          </cell>
          <cell r="D1897" t="str">
            <v>Teknik Telekomunikasi</v>
          </cell>
        </row>
        <row r="1898">
          <cell r="B1898" t="str">
            <v>F1B017051</v>
          </cell>
          <cell r="C1898" t="str">
            <v>Lalu Yuda Ardika</v>
          </cell>
          <cell r="D1898" t="str">
            <v>Teknik Elektronika &amp; Digital</v>
          </cell>
        </row>
        <row r="1899">
          <cell r="B1899" t="str">
            <v>F1B017052</v>
          </cell>
          <cell r="C1899" t="str">
            <v>Lista Intan Pratiwi</v>
          </cell>
          <cell r="D1899" t="str">
            <v>Teknik Elektronika &amp; Digital</v>
          </cell>
        </row>
        <row r="1900">
          <cell r="B1900" t="str">
            <v>F1B017053</v>
          </cell>
          <cell r="C1900" t="str">
            <v>M. ALFI ASHABANA</v>
          </cell>
          <cell r="D1900" t="str">
            <v>Teknik Informatika &amp; Komputer</v>
          </cell>
        </row>
        <row r="1901">
          <cell r="B1901" t="str">
            <v>F1B017054</v>
          </cell>
          <cell r="C1901" t="str">
            <v>M. RILAN AMPURAMA R</v>
          </cell>
          <cell r="D1901" t="str">
            <v>-</v>
          </cell>
        </row>
        <row r="1902">
          <cell r="B1902" t="str">
            <v>F1B017055</v>
          </cell>
          <cell r="C1902" t="str">
            <v>M. Rizka Zulfikri</v>
          </cell>
          <cell r="D1902" t="str">
            <v>Teknik Informatika &amp; Komputer</v>
          </cell>
        </row>
        <row r="1903">
          <cell r="B1903" t="str">
            <v>F1B017056</v>
          </cell>
          <cell r="C1903" t="str">
            <v>M.YUNUS</v>
          </cell>
          <cell r="D1903" t="str">
            <v>Teknik Informatika &amp; Komputer</v>
          </cell>
        </row>
        <row r="1904">
          <cell r="B1904" t="str">
            <v>F1B017057</v>
          </cell>
          <cell r="C1904" t="str">
            <v>MAULANA ABDILLAH</v>
          </cell>
          <cell r="D1904" t="str">
            <v>Teknik Elektronika &amp; Digital</v>
          </cell>
        </row>
        <row r="1905">
          <cell r="B1905" t="str">
            <v>F1B017058</v>
          </cell>
          <cell r="C1905" t="str">
            <v>MUH FADIL</v>
          </cell>
          <cell r="D1905" t="str">
            <v>Teknik Telekomunikasi</v>
          </cell>
        </row>
        <row r="1906">
          <cell r="B1906" t="str">
            <v>F1B017059</v>
          </cell>
          <cell r="C1906" t="str">
            <v>Muhamad Fachrul Amri</v>
          </cell>
          <cell r="D1906" t="str">
            <v>Teknik Informatika &amp; Komputer</v>
          </cell>
        </row>
        <row r="1907">
          <cell r="B1907" t="str">
            <v>F1B017060</v>
          </cell>
          <cell r="C1907" t="str">
            <v>MUHAMAD FAJRIN AKBAR</v>
          </cell>
          <cell r="D1907" t="str">
            <v>Teknik Telekomunikasi</v>
          </cell>
        </row>
        <row r="1908">
          <cell r="B1908" t="str">
            <v>F1B017061</v>
          </cell>
          <cell r="C1908" t="str">
            <v>Muhammad Abdul Haris Ramdan</v>
          </cell>
          <cell r="D1908" t="str">
            <v>Teknik Elektronika &amp; Digital</v>
          </cell>
        </row>
        <row r="1909">
          <cell r="B1909" t="str">
            <v>F1B017062</v>
          </cell>
          <cell r="C1909" t="str">
            <v>MUHAMMAD ABDULLOH HAMZAN</v>
          </cell>
          <cell r="D1909" t="str">
            <v>Teknik Sistem Tenaga</v>
          </cell>
        </row>
        <row r="1910">
          <cell r="B1910" t="str">
            <v>F1B017063</v>
          </cell>
          <cell r="C1910" t="str">
            <v>MUHAMMAD ALFARIZI PUTRA</v>
          </cell>
          <cell r="D1910" t="str">
            <v>Teknik Elektronika &amp; Digital</v>
          </cell>
        </row>
        <row r="1911">
          <cell r="B1911" t="str">
            <v>F1B017064</v>
          </cell>
          <cell r="C1911" t="str">
            <v>Muhammad Fikriansyah</v>
          </cell>
          <cell r="D1911" t="str">
            <v>Teknik Informatika &amp; Komputer</v>
          </cell>
        </row>
        <row r="1912">
          <cell r="B1912" t="str">
            <v>F1B017065</v>
          </cell>
          <cell r="C1912" t="str">
            <v>MUHAMMAD HAMDANI</v>
          </cell>
          <cell r="D1912" t="str">
            <v>Teknik Elektronika &amp; Digital</v>
          </cell>
        </row>
        <row r="1913">
          <cell r="B1913" t="str">
            <v>F1B017066</v>
          </cell>
          <cell r="C1913" t="str">
            <v>MUHAMMAD IQBAL FIRDAUS</v>
          </cell>
          <cell r="D1913" t="str">
            <v>Teknik Elektronika &amp; Digital</v>
          </cell>
        </row>
        <row r="1914">
          <cell r="B1914" t="str">
            <v>F1B017067</v>
          </cell>
          <cell r="C1914" t="str">
            <v>Muhammad Rafly Junizar Ratuloly</v>
          </cell>
          <cell r="D1914" t="str">
            <v>Teknik Informatika &amp; Komputer</v>
          </cell>
        </row>
        <row r="1915">
          <cell r="B1915" t="str">
            <v>F1B017068</v>
          </cell>
          <cell r="C1915" t="str">
            <v>MUHAMMAD RIZAL AKBAR</v>
          </cell>
          <cell r="D1915" t="str">
            <v>Teknik Informatika &amp; Komputer</v>
          </cell>
        </row>
        <row r="1916">
          <cell r="B1916" t="str">
            <v>F1B017069</v>
          </cell>
          <cell r="C1916" t="str">
            <v>MUHAMMAD RIZKY PRASETYA</v>
          </cell>
          <cell r="D1916" t="str">
            <v>-</v>
          </cell>
        </row>
        <row r="1917">
          <cell r="B1917" t="str">
            <v>F1B017070</v>
          </cell>
          <cell r="C1917" t="str">
            <v>Muhammad Rolan Alfian</v>
          </cell>
          <cell r="D1917" t="str">
            <v>Teknik Sistem Tenaga</v>
          </cell>
        </row>
        <row r="1918">
          <cell r="B1918" t="str">
            <v>F1B017071</v>
          </cell>
          <cell r="C1918" t="str">
            <v>MUHAMMAD SATRIAJI AROFA</v>
          </cell>
          <cell r="D1918" t="str">
            <v>Teknik Elektronika &amp; Digital</v>
          </cell>
        </row>
        <row r="1919">
          <cell r="B1919" t="str">
            <v>F1B017072</v>
          </cell>
          <cell r="C1919" t="str">
            <v>Muhammad Vergiawan Saputra</v>
          </cell>
          <cell r="D1919" t="str">
            <v>Teknik Sistem Tenaga</v>
          </cell>
        </row>
        <row r="1920">
          <cell r="B1920" t="str">
            <v>F1B017073</v>
          </cell>
          <cell r="C1920" t="str">
            <v>Muhammad Ziyad Al Kautsar</v>
          </cell>
          <cell r="D1920" t="str">
            <v>-</v>
          </cell>
        </row>
        <row r="1921">
          <cell r="B1921" t="str">
            <v>F1B017074</v>
          </cell>
          <cell r="C1921" t="str">
            <v>Mujabir</v>
          </cell>
          <cell r="D1921" t="str">
            <v>-</v>
          </cell>
        </row>
        <row r="1922">
          <cell r="B1922" t="str">
            <v>F1B017075</v>
          </cell>
          <cell r="C1922" t="str">
            <v>MUSTAIN NASRULLAH</v>
          </cell>
          <cell r="D1922" t="str">
            <v>Teknik Telekomunikasi</v>
          </cell>
        </row>
        <row r="1923">
          <cell r="B1923" t="str">
            <v>F1B017076</v>
          </cell>
          <cell r="C1923" t="str">
            <v>Nindu Warda Tiara Putri</v>
          </cell>
          <cell r="D1923" t="str">
            <v>Teknik Informatika &amp; Komputer</v>
          </cell>
        </row>
        <row r="1924">
          <cell r="B1924" t="str">
            <v>F1B017077</v>
          </cell>
          <cell r="C1924" t="str">
            <v>RACHMAD ADITYA BARUNA PUTRA</v>
          </cell>
          <cell r="D1924" t="str">
            <v>-</v>
          </cell>
        </row>
        <row r="1925">
          <cell r="B1925" t="str">
            <v>F1B017078</v>
          </cell>
          <cell r="C1925" t="str">
            <v>Restu Sandi</v>
          </cell>
          <cell r="D1925" t="str">
            <v>Teknik Sistem Tenaga</v>
          </cell>
        </row>
        <row r="1926">
          <cell r="B1926" t="str">
            <v>F1B017079</v>
          </cell>
          <cell r="C1926" t="str">
            <v>Rifalda Fadilla Lady</v>
          </cell>
          <cell r="D1926" t="str">
            <v>Teknik Elektronika &amp; Digital</v>
          </cell>
        </row>
        <row r="1927">
          <cell r="B1927" t="str">
            <v>F1B017080</v>
          </cell>
          <cell r="C1927" t="str">
            <v>RIZKI AMRIYANSYAH</v>
          </cell>
          <cell r="D1927" t="str">
            <v>Teknik Telekomunikasi</v>
          </cell>
        </row>
        <row r="1928">
          <cell r="B1928" t="str">
            <v>F1B017081</v>
          </cell>
          <cell r="C1928" t="str">
            <v>ROSDIANA</v>
          </cell>
          <cell r="D1928" t="str">
            <v>Teknik Telekomunikasi</v>
          </cell>
        </row>
        <row r="1929">
          <cell r="B1929" t="str">
            <v>F1B017082</v>
          </cell>
          <cell r="C1929" t="str">
            <v>SARIF FAISAL</v>
          </cell>
          <cell r="D1929" t="str">
            <v>Teknik Informatika &amp; Komputer</v>
          </cell>
        </row>
        <row r="1930">
          <cell r="B1930" t="str">
            <v>F1B017083</v>
          </cell>
          <cell r="C1930" t="str">
            <v>SOFIAN ICHSAN MULADI</v>
          </cell>
          <cell r="D1930" t="str">
            <v>Teknik Elektronika &amp; Digital</v>
          </cell>
        </row>
        <row r="1931">
          <cell r="B1931" t="str">
            <v>F1B017084</v>
          </cell>
          <cell r="C1931" t="str">
            <v>Subhawal Chair</v>
          </cell>
          <cell r="D1931" t="str">
            <v>-</v>
          </cell>
        </row>
        <row r="1932">
          <cell r="B1932" t="str">
            <v>F1B017085</v>
          </cell>
          <cell r="C1932" t="str">
            <v>SUGANDA ALPAYUS</v>
          </cell>
          <cell r="D1932" t="str">
            <v>Teknik Sistem Tenaga</v>
          </cell>
        </row>
        <row r="1933">
          <cell r="B1933" t="str">
            <v>F1B017086</v>
          </cell>
          <cell r="C1933" t="str">
            <v>SYAMSUL RIZQY</v>
          </cell>
          <cell r="D1933" t="str">
            <v>Teknik Sistem Tenaga</v>
          </cell>
        </row>
        <row r="1934">
          <cell r="B1934" t="str">
            <v>F1B017087</v>
          </cell>
          <cell r="C1934" t="str">
            <v>Syarif Hidayatullah</v>
          </cell>
          <cell r="D1934" t="str">
            <v>Teknik Informatika &amp; Komputer</v>
          </cell>
        </row>
        <row r="1935">
          <cell r="B1935" t="str">
            <v>F1B017088</v>
          </cell>
          <cell r="C1935" t="str">
            <v>Tanda Wardana</v>
          </cell>
          <cell r="D1935" t="str">
            <v>Teknik Telekomunikasi</v>
          </cell>
        </row>
        <row r="1936">
          <cell r="B1936" t="str">
            <v>F1B017089</v>
          </cell>
          <cell r="C1936" t="str">
            <v>TONI YAZID ALBUSTON</v>
          </cell>
          <cell r="D1936" t="str">
            <v>Teknik Sistem Tenaga</v>
          </cell>
        </row>
        <row r="1937">
          <cell r="B1937" t="str">
            <v>F1B017090</v>
          </cell>
          <cell r="C1937" t="str">
            <v>TRI NAFISAH HIDAYATI</v>
          </cell>
          <cell r="D1937" t="str">
            <v>Teknik Sistem Tenaga</v>
          </cell>
        </row>
        <row r="1938">
          <cell r="B1938" t="str">
            <v>F1B017091</v>
          </cell>
          <cell r="C1938" t="str">
            <v>Virgian Puji Hadianto</v>
          </cell>
          <cell r="D1938" t="str">
            <v>Teknik Sistem Tenaga</v>
          </cell>
        </row>
        <row r="1939">
          <cell r="B1939" t="str">
            <v>F1B017092</v>
          </cell>
          <cell r="C1939" t="str">
            <v>Wahyatul Zulkaidah</v>
          </cell>
          <cell r="D1939" t="str">
            <v>-</v>
          </cell>
        </row>
        <row r="1940">
          <cell r="B1940" t="str">
            <v>F1B017093</v>
          </cell>
          <cell r="C1940" t="str">
            <v>YANI YUSTIKA MARAWALI</v>
          </cell>
          <cell r="D1940" t="str">
            <v>Teknik Informatika &amp; Komputer</v>
          </cell>
        </row>
        <row r="1941">
          <cell r="B1941" t="str">
            <v>F1B017094</v>
          </cell>
          <cell r="C1941" t="str">
            <v>YURANATA</v>
          </cell>
          <cell r="D1941" t="str">
            <v>-</v>
          </cell>
        </row>
        <row r="1942">
          <cell r="B1942" t="str">
            <v>F1B017095</v>
          </cell>
          <cell r="C1942" t="str">
            <v>YUSRIL IHZA MAHENDRA</v>
          </cell>
          <cell r="D1942" t="str">
            <v>Teknik Sistem Tenaga</v>
          </cell>
        </row>
        <row r="1943">
          <cell r="B1943" t="str">
            <v>F1B017096</v>
          </cell>
          <cell r="C1943" t="str">
            <v>YUSRIL SAEFURRASYID</v>
          </cell>
          <cell r="D1943" t="str">
            <v>Teknik Telekomunikasi</v>
          </cell>
        </row>
        <row r="1944">
          <cell r="B1944" t="str">
            <v>F1B017097</v>
          </cell>
          <cell r="C1944" t="str">
            <v>Zihan Rizky Parawansyah</v>
          </cell>
          <cell r="D1944" t="str">
            <v>Teknik Sistem Tenaga</v>
          </cell>
        </row>
        <row r="1945">
          <cell r="B1945" t="str">
            <v>F1B017098</v>
          </cell>
          <cell r="C1945" t="str">
            <v>MUHAMMAD ALGHAZ NAWI</v>
          </cell>
          <cell r="D1945" t="str">
            <v>-</v>
          </cell>
        </row>
        <row r="1946">
          <cell r="B1946" t="str">
            <v>F1B117001</v>
          </cell>
          <cell r="C1946" t="str">
            <v>Abi laskar</v>
          </cell>
          <cell r="D1946" t="str">
            <v>Teknik Sistem Tenaga</v>
          </cell>
        </row>
        <row r="1947">
          <cell r="B1947" t="str">
            <v>F1B117002</v>
          </cell>
          <cell r="C1947" t="str">
            <v>ADE PUTRA CAHYADI</v>
          </cell>
          <cell r="D1947" t="str">
            <v>Teknik Sistem Tenaga</v>
          </cell>
        </row>
        <row r="1948">
          <cell r="B1948" t="str">
            <v>F1B117003</v>
          </cell>
          <cell r="C1948" t="str">
            <v>Adelia Rizky Febrianti</v>
          </cell>
          <cell r="D1948" t="str">
            <v>Teknik Telekomunikasi</v>
          </cell>
        </row>
        <row r="1949">
          <cell r="B1949" t="str">
            <v>F1B117004</v>
          </cell>
          <cell r="C1949" t="str">
            <v>AHMAD RAJABUL AKBAR KHAIRU</v>
          </cell>
          <cell r="D1949" t="str">
            <v>Teknik Informatika &amp; Komputer</v>
          </cell>
        </row>
        <row r="1950">
          <cell r="B1950" t="str">
            <v>F1B117005</v>
          </cell>
          <cell r="C1950" t="str">
            <v>Akbar Majid</v>
          </cell>
          <cell r="D1950" t="str">
            <v>Teknik Elektronika &amp; Digital</v>
          </cell>
        </row>
        <row r="1951">
          <cell r="B1951" t="str">
            <v>F1B117006</v>
          </cell>
          <cell r="C1951" t="str">
            <v>ANDI MUHAMAD HANIF</v>
          </cell>
          <cell r="D1951" t="str">
            <v>Teknik Informatika &amp; Komputer</v>
          </cell>
        </row>
        <row r="1952">
          <cell r="B1952" t="str">
            <v>F1B117007</v>
          </cell>
          <cell r="C1952" t="str">
            <v>ANDIKA RAHMAN</v>
          </cell>
          <cell r="D1952" t="str">
            <v>Teknik Elektronika &amp; Digital</v>
          </cell>
        </row>
        <row r="1953">
          <cell r="B1953" t="str">
            <v>F1B117008</v>
          </cell>
          <cell r="C1953" t="str">
            <v>ANDRE PRATAMA</v>
          </cell>
          <cell r="D1953" t="str">
            <v>Teknik Telekomunikasi</v>
          </cell>
        </row>
        <row r="1954">
          <cell r="B1954" t="str">
            <v>F1B117009</v>
          </cell>
          <cell r="C1954" t="str">
            <v>Andrean Eko Ramadhan</v>
          </cell>
          <cell r="D1954" t="str">
            <v>-</v>
          </cell>
        </row>
        <row r="1955">
          <cell r="B1955" t="str">
            <v>F1B117010</v>
          </cell>
          <cell r="C1955" t="str">
            <v>Arga Sutri Pratama</v>
          </cell>
          <cell r="D1955" t="str">
            <v>Teknik Informatika &amp; Komputer</v>
          </cell>
        </row>
        <row r="1956">
          <cell r="B1956" t="str">
            <v>F1B117011</v>
          </cell>
          <cell r="C1956" t="str">
            <v>BAYU ADE SURYA</v>
          </cell>
          <cell r="D1956" t="str">
            <v>Teknik Telekomunikasi</v>
          </cell>
        </row>
        <row r="1957">
          <cell r="B1957" t="str">
            <v>F1B117012</v>
          </cell>
          <cell r="C1957" t="str">
            <v>ERLAN BAHTIAR</v>
          </cell>
          <cell r="D1957" t="str">
            <v>Teknik Informatika &amp; Komputer</v>
          </cell>
        </row>
        <row r="1958">
          <cell r="B1958" t="str">
            <v>F1B117013</v>
          </cell>
          <cell r="C1958" t="str">
            <v>Fadhli Eko Prasetyo</v>
          </cell>
          <cell r="D1958" t="str">
            <v>Teknik Sistem Tenaga</v>
          </cell>
        </row>
        <row r="1959">
          <cell r="B1959" t="str">
            <v>F1B117014</v>
          </cell>
          <cell r="C1959" t="str">
            <v>FANNY WINDARY BATANIA</v>
          </cell>
          <cell r="D1959" t="str">
            <v>-</v>
          </cell>
        </row>
        <row r="1960">
          <cell r="B1960" t="str">
            <v>F1B117015</v>
          </cell>
          <cell r="C1960" t="str">
            <v>Gali galuh sakti</v>
          </cell>
          <cell r="D1960" t="str">
            <v>Teknik Sistem Tenaga</v>
          </cell>
        </row>
        <row r="1961">
          <cell r="B1961" t="str">
            <v>F1B117016</v>
          </cell>
          <cell r="C1961" t="str">
            <v>Gauss Nur Salam</v>
          </cell>
          <cell r="D1961" t="str">
            <v>Teknik Sistem Tenaga</v>
          </cell>
        </row>
        <row r="1962">
          <cell r="B1962" t="str">
            <v>F1B117017</v>
          </cell>
          <cell r="C1962" t="str">
            <v>HELMY AMALIA ARIESTA</v>
          </cell>
          <cell r="D1962" t="str">
            <v>Teknik Informatika &amp; Komputer</v>
          </cell>
        </row>
        <row r="1963">
          <cell r="B1963" t="str">
            <v>F1B117018</v>
          </cell>
          <cell r="C1963" t="str">
            <v>Ilham Muhammad</v>
          </cell>
          <cell r="D1963" t="str">
            <v>Teknik Elektronika &amp; Digital</v>
          </cell>
        </row>
        <row r="1964">
          <cell r="B1964" t="str">
            <v>F1B117019</v>
          </cell>
          <cell r="C1964" t="str">
            <v>KHAIRUL MUAMALAH</v>
          </cell>
          <cell r="D1964" t="str">
            <v>Teknik Elektronika &amp; Digital</v>
          </cell>
        </row>
        <row r="1965">
          <cell r="B1965" t="str">
            <v>F1B117020</v>
          </cell>
          <cell r="C1965" t="str">
            <v>LENKA AURELIE YUDHISTIRA</v>
          </cell>
          <cell r="D1965" t="str">
            <v>Teknik Sistem Tenaga</v>
          </cell>
        </row>
        <row r="1966">
          <cell r="B1966" t="str">
            <v>F1B117021</v>
          </cell>
          <cell r="C1966" t="str">
            <v>M. AL ZAIDIN</v>
          </cell>
          <cell r="D1966" t="str">
            <v>Teknik Telekomunikasi</v>
          </cell>
        </row>
        <row r="1967">
          <cell r="B1967" t="str">
            <v>F1B117022</v>
          </cell>
          <cell r="C1967" t="str">
            <v>M. Fauzul Akbar</v>
          </cell>
          <cell r="D1967" t="str">
            <v>-</v>
          </cell>
        </row>
        <row r="1968">
          <cell r="B1968" t="str">
            <v>F1B117023</v>
          </cell>
          <cell r="C1968" t="str">
            <v>M.FAISAL</v>
          </cell>
          <cell r="D1968" t="str">
            <v>Teknik Sistem Tenaga</v>
          </cell>
        </row>
        <row r="1969">
          <cell r="B1969" t="str">
            <v>F1B117024</v>
          </cell>
          <cell r="C1969" t="str">
            <v>Muh. Riski Ramadhan</v>
          </cell>
          <cell r="D1969" t="str">
            <v>Teknik Elektronika &amp; Digital</v>
          </cell>
        </row>
        <row r="1970">
          <cell r="B1970" t="str">
            <v>F1B117025</v>
          </cell>
          <cell r="C1970" t="str">
            <v>MUH. SALDA WINTARA</v>
          </cell>
          <cell r="D1970" t="str">
            <v>Teknik Sistem Tenaga</v>
          </cell>
        </row>
        <row r="1971">
          <cell r="B1971" t="str">
            <v>F1B117026</v>
          </cell>
          <cell r="C1971" t="str">
            <v>MUHAMMAD KHAIRUL HADI SYURAHMAN</v>
          </cell>
          <cell r="D1971" t="str">
            <v>-</v>
          </cell>
        </row>
        <row r="1972">
          <cell r="B1972" t="str">
            <v>F1B117027</v>
          </cell>
          <cell r="C1972" t="str">
            <v>MUHAMMAD MUKALLIBIN</v>
          </cell>
          <cell r="D1972" t="str">
            <v>Teknik Elektronika &amp; Digital</v>
          </cell>
        </row>
        <row r="1973">
          <cell r="B1973" t="str">
            <v>F1B117028</v>
          </cell>
          <cell r="C1973" t="str">
            <v>MUHAMMAD NABIL</v>
          </cell>
          <cell r="D1973" t="str">
            <v>Teknik Telekomunikasi</v>
          </cell>
        </row>
        <row r="1974">
          <cell r="B1974" t="str">
            <v>F1B117029</v>
          </cell>
          <cell r="C1974" t="str">
            <v>Muhammad Thoriq Dwi Setyawan</v>
          </cell>
          <cell r="D1974" t="str">
            <v>Teknik Sistem Tenaga</v>
          </cell>
        </row>
        <row r="1975">
          <cell r="B1975" t="str">
            <v>F1B117030</v>
          </cell>
          <cell r="C1975" t="str">
            <v>NURAFRINA</v>
          </cell>
          <cell r="D1975" t="str">
            <v>Teknik Telekomunikasi</v>
          </cell>
        </row>
        <row r="1976">
          <cell r="B1976" t="str">
            <v>F1B117031</v>
          </cell>
          <cell r="C1976" t="str">
            <v>RAHMAT ADITYA PRADANA</v>
          </cell>
          <cell r="D1976" t="str">
            <v>-</v>
          </cell>
        </row>
        <row r="1977">
          <cell r="B1977" t="str">
            <v>F1B117032</v>
          </cell>
          <cell r="C1977" t="str">
            <v>RAMZY TAUFIQ HANIF</v>
          </cell>
          <cell r="D1977" t="str">
            <v>Teknik Telekomunikasi</v>
          </cell>
        </row>
        <row r="1978">
          <cell r="B1978" t="str">
            <v>F1B117033</v>
          </cell>
          <cell r="C1978" t="str">
            <v>Rian Hendrawan</v>
          </cell>
          <cell r="D1978" t="str">
            <v>-</v>
          </cell>
        </row>
        <row r="1979">
          <cell r="B1979" t="str">
            <v>F1B117034</v>
          </cell>
          <cell r="C1979" t="str">
            <v>RISKI KHARISMA PUTRA</v>
          </cell>
          <cell r="D1979" t="str">
            <v>-</v>
          </cell>
        </row>
        <row r="1980">
          <cell r="B1980" t="str">
            <v>F1B117035</v>
          </cell>
          <cell r="C1980" t="str">
            <v>Rizalul Haq</v>
          </cell>
          <cell r="D1980" t="str">
            <v>Teknik Elektronika &amp; Digital</v>
          </cell>
        </row>
        <row r="1981">
          <cell r="B1981" t="str">
            <v>F1B117036</v>
          </cell>
          <cell r="C1981" t="str">
            <v>Rizka Mardani</v>
          </cell>
          <cell r="D1981" t="str">
            <v>Teknik Elektronika &amp; Digital</v>
          </cell>
        </row>
        <row r="1982">
          <cell r="B1982" t="str">
            <v>F1B117037</v>
          </cell>
          <cell r="C1982" t="str">
            <v>Tejaman Mulki</v>
          </cell>
          <cell r="D1982" t="str">
            <v>-</v>
          </cell>
        </row>
        <row r="1983">
          <cell r="B1983" t="str">
            <v>F1B117038</v>
          </cell>
          <cell r="C1983" t="str">
            <v>VENI ASTUTI</v>
          </cell>
          <cell r="D1983" t="str">
            <v>Teknik Telekomunikasi</v>
          </cell>
        </row>
        <row r="1984">
          <cell r="B1984" t="str">
            <v>F1B117039</v>
          </cell>
          <cell r="C1984" t="str">
            <v>Wahyu Siopano</v>
          </cell>
          <cell r="D1984" t="str">
            <v>Teknik Telekomunikasi</v>
          </cell>
        </row>
        <row r="1985">
          <cell r="B1985" t="str">
            <v>F1B117040</v>
          </cell>
          <cell r="C1985" t="str">
            <v>WILLY HISBULLOH FAUZY FIRDAUS</v>
          </cell>
          <cell r="D1985" t="str">
            <v>Teknik Elektronika &amp; Digital</v>
          </cell>
        </row>
        <row r="1986">
          <cell r="B1986" t="str">
            <v>F1B117041</v>
          </cell>
          <cell r="C1986" t="str">
            <v>WILLY PRADIYANTO</v>
          </cell>
          <cell r="D1986" t="str">
            <v>Teknik Elektronika &amp; Digital</v>
          </cell>
        </row>
        <row r="1987">
          <cell r="B1987" t="str">
            <v>F1B018001</v>
          </cell>
          <cell r="C1987" t="str">
            <v>AHMAD FAZLIN ARDIAN</v>
          </cell>
          <cell r="D1987" t="str">
            <v>Teknik Sistem Tenaga</v>
          </cell>
        </row>
        <row r="1988">
          <cell r="B1988" t="str">
            <v>F1B018002</v>
          </cell>
          <cell r="C1988" t="str">
            <v>AHMAD UMAR</v>
          </cell>
          <cell r="D1988" t="str">
            <v>Teknik Sistem Tenaga</v>
          </cell>
        </row>
        <row r="1989">
          <cell r="B1989" t="str">
            <v>F1B018003</v>
          </cell>
          <cell r="C1989" t="str">
            <v>ALDYKA FALERA</v>
          </cell>
          <cell r="D1989" t="str">
            <v>Teknik Elektronika &amp; Digital</v>
          </cell>
        </row>
        <row r="1990">
          <cell r="B1990" t="str">
            <v>F1B018004</v>
          </cell>
          <cell r="C1990" t="str">
            <v>ALFAN FADHILA RAMDHANI</v>
          </cell>
          <cell r="D1990" t="str">
            <v>-</v>
          </cell>
        </row>
        <row r="1991">
          <cell r="B1991" t="str">
            <v>F1B018005</v>
          </cell>
          <cell r="C1991" t="str">
            <v>ALFATH MAULANA</v>
          </cell>
          <cell r="D1991" t="str">
            <v>Teknik Informatika &amp; Komputer</v>
          </cell>
        </row>
        <row r="1992">
          <cell r="B1992" t="str">
            <v>F1B018006</v>
          </cell>
          <cell r="C1992" t="str">
            <v>ANDIKA PRAKOSO</v>
          </cell>
          <cell r="D1992" t="str">
            <v>-</v>
          </cell>
        </row>
        <row r="1993">
          <cell r="B1993" t="str">
            <v>F1B018007</v>
          </cell>
          <cell r="C1993" t="str">
            <v>ANGGA DANISTIAN</v>
          </cell>
          <cell r="D1993" t="str">
            <v>Teknik Elektronika &amp; Digital</v>
          </cell>
        </row>
        <row r="1994">
          <cell r="B1994" t="str">
            <v>F1B018008</v>
          </cell>
          <cell r="C1994" t="str">
            <v>ANGGA ROJALI</v>
          </cell>
          <cell r="D1994" t="str">
            <v>-</v>
          </cell>
        </row>
        <row r="1995">
          <cell r="B1995" t="str">
            <v>F1B018009</v>
          </cell>
          <cell r="C1995" t="str">
            <v>ARI SATRIA</v>
          </cell>
          <cell r="D1995" t="str">
            <v>Teknik Elektronika &amp; Digital</v>
          </cell>
        </row>
        <row r="1996">
          <cell r="B1996" t="str">
            <v>F1B018010</v>
          </cell>
          <cell r="C1996" t="str">
            <v>BADRUL MUHAYAT</v>
          </cell>
          <cell r="D1996" t="str">
            <v>-</v>
          </cell>
        </row>
        <row r="1997">
          <cell r="B1997" t="str">
            <v>F1B018011</v>
          </cell>
          <cell r="C1997" t="str">
            <v>BAGI HARTAWAN</v>
          </cell>
          <cell r="D1997" t="str">
            <v>Teknik Informatika &amp; Komputer</v>
          </cell>
        </row>
        <row r="1998">
          <cell r="B1998" t="str">
            <v>F1B018012</v>
          </cell>
          <cell r="C1998" t="str">
            <v>BAIK ZOHRATUL WARDAH</v>
          </cell>
          <cell r="D1998" t="str">
            <v>Teknik Elektronika &amp; Digital</v>
          </cell>
        </row>
        <row r="1999">
          <cell r="B1999" t="str">
            <v>F1B018013</v>
          </cell>
          <cell r="C1999" t="str">
            <v>BRIAN ABIYASA AJI PRATAMA</v>
          </cell>
          <cell r="D1999" t="str">
            <v>-</v>
          </cell>
        </row>
        <row r="2000">
          <cell r="B2000" t="str">
            <v>F1B018014</v>
          </cell>
          <cell r="C2000" t="str">
            <v>DEWA MADE ANOM DIRGANTARA</v>
          </cell>
          <cell r="D2000" t="str">
            <v>Teknik Elektronika &amp; Digital</v>
          </cell>
        </row>
        <row r="2001">
          <cell r="B2001" t="str">
            <v>F1B018015</v>
          </cell>
          <cell r="C2001" t="str">
            <v>DIO YUDHA PRAWIRA BAKARY</v>
          </cell>
          <cell r="D2001" t="str">
            <v>Teknik Elektronika &amp; Digital</v>
          </cell>
        </row>
        <row r="2002">
          <cell r="B2002" t="str">
            <v>F1B018016</v>
          </cell>
          <cell r="C2002" t="str">
            <v>DIWAN ZINI ARSI</v>
          </cell>
          <cell r="D2002" t="str">
            <v>-</v>
          </cell>
        </row>
        <row r="2003">
          <cell r="B2003" t="str">
            <v>F1B018017</v>
          </cell>
          <cell r="C2003" t="str">
            <v>EKA RIZKY ADHANSYAH ALATHAS</v>
          </cell>
          <cell r="D2003" t="str">
            <v>Teknik Telekomunikasi</v>
          </cell>
        </row>
        <row r="2004">
          <cell r="B2004" t="str">
            <v>F1B018018</v>
          </cell>
          <cell r="C2004" t="str">
            <v>EVANIA ERNESTIN CHANDRA</v>
          </cell>
          <cell r="D2004" t="str">
            <v>Teknik Informatika &amp; Komputer</v>
          </cell>
        </row>
        <row r="2005">
          <cell r="B2005" t="str">
            <v>F1B018019</v>
          </cell>
          <cell r="C2005" t="str">
            <v>FAHRU RAHMAN</v>
          </cell>
          <cell r="D2005" t="str">
            <v>-</v>
          </cell>
        </row>
        <row r="2006">
          <cell r="B2006" t="str">
            <v>F1B018020</v>
          </cell>
          <cell r="C2006" t="str">
            <v>FIDYAH AJENG WULANDARI</v>
          </cell>
          <cell r="D2006" t="str">
            <v>Teknik Informatika &amp; Komputer</v>
          </cell>
        </row>
        <row r="2007">
          <cell r="B2007" t="str">
            <v>F1B018021</v>
          </cell>
          <cell r="C2007" t="str">
            <v>FIKRI</v>
          </cell>
          <cell r="D2007" t="str">
            <v>Teknik Elektronika &amp; Digital</v>
          </cell>
        </row>
        <row r="2008">
          <cell r="B2008" t="str">
            <v>F1B018022</v>
          </cell>
          <cell r="C2008" t="str">
            <v>FRANSISKUS XAVERIUS ARIO SETYOAJIE</v>
          </cell>
          <cell r="D2008" t="str">
            <v>Teknik Telekomunikasi</v>
          </cell>
        </row>
        <row r="2009">
          <cell r="B2009" t="str">
            <v>F1B018023</v>
          </cell>
          <cell r="C2009" t="str">
            <v>HAFIZAH</v>
          </cell>
          <cell r="D2009" t="str">
            <v>Teknik Sistem Tenaga</v>
          </cell>
        </row>
        <row r="2010">
          <cell r="B2010" t="str">
            <v>F1B018024</v>
          </cell>
          <cell r="C2010" t="str">
            <v>HAQQI FITRAH AMRI</v>
          </cell>
          <cell r="D2010" t="str">
            <v>-</v>
          </cell>
        </row>
        <row r="2011">
          <cell r="B2011" t="str">
            <v>F1B018025</v>
          </cell>
          <cell r="C2011" t="str">
            <v>I GUSTI BAGUS ADI PRAMANA</v>
          </cell>
          <cell r="D2011" t="str">
            <v>Teknik Informatika &amp; Komputer</v>
          </cell>
        </row>
        <row r="2012">
          <cell r="B2012" t="str">
            <v>F1B018026</v>
          </cell>
          <cell r="C2012" t="str">
            <v>I MADE DWI ANDIKA SAPUTRA</v>
          </cell>
          <cell r="D2012" t="str">
            <v>Teknik Informatika &amp; Komputer</v>
          </cell>
        </row>
        <row r="2013">
          <cell r="B2013" t="str">
            <v>F1B018027</v>
          </cell>
          <cell r="C2013" t="str">
            <v>I MADE GDE YUDI DARMAWAN</v>
          </cell>
          <cell r="D2013" t="str">
            <v>-</v>
          </cell>
        </row>
        <row r="2014">
          <cell r="B2014" t="str">
            <v>F1B018028</v>
          </cell>
          <cell r="C2014" t="str">
            <v>ILHAM ZAHIDIN</v>
          </cell>
          <cell r="D2014" t="str">
            <v>Teknik Informatika &amp; Komputer</v>
          </cell>
        </row>
        <row r="2015">
          <cell r="B2015" t="str">
            <v>F1B018029</v>
          </cell>
          <cell r="C2015" t="str">
            <v>IMAM EFENDI</v>
          </cell>
          <cell r="D2015" t="str">
            <v>-</v>
          </cell>
        </row>
        <row r="2016">
          <cell r="B2016" t="str">
            <v>F1B018030</v>
          </cell>
          <cell r="C2016" t="str">
            <v>ISLAHUL ANWAR</v>
          </cell>
          <cell r="D2016" t="str">
            <v>Teknik Informatika &amp; Komputer</v>
          </cell>
        </row>
        <row r="2017">
          <cell r="B2017" t="str">
            <v>F1B018031</v>
          </cell>
          <cell r="C2017" t="str">
            <v>KAROMATUL HIKMAH</v>
          </cell>
          <cell r="D2017" t="str">
            <v>Teknik Elektronika &amp; Digital</v>
          </cell>
        </row>
        <row r="2018">
          <cell r="B2018" t="str">
            <v>F1B018032</v>
          </cell>
          <cell r="C2018" t="str">
            <v>KHAERUL KUSUMA</v>
          </cell>
          <cell r="D2018" t="str">
            <v>Teknik Sistem Tenaga</v>
          </cell>
        </row>
        <row r="2019">
          <cell r="B2019" t="str">
            <v>F1B018033</v>
          </cell>
          <cell r="C2019" t="str">
            <v>KOMANG DANDY SURYA ADRIAWAN</v>
          </cell>
          <cell r="D2019" t="str">
            <v>-</v>
          </cell>
        </row>
        <row r="2020">
          <cell r="B2020" t="str">
            <v>F1B018034</v>
          </cell>
          <cell r="C2020" t="str">
            <v>LALU WIR HANAN HADI</v>
          </cell>
          <cell r="D2020" t="str">
            <v>Teknik Telekomunikasi</v>
          </cell>
        </row>
        <row r="2021">
          <cell r="B2021" t="str">
            <v>F1B018035</v>
          </cell>
          <cell r="C2021" t="str">
            <v>M. WAWAN KURNIAWAN</v>
          </cell>
          <cell r="D2021" t="str">
            <v>Teknik Informatika &amp; Komputer</v>
          </cell>
        </row>
        <row r="2022">
          <cell r="B2022" t="str">
            <v>F1B018036</v>
          </cell>
          <cell r="C2022" t="str">
            <v>MARIA GABRIELA FALENSIA WATU</v>
          </cell>
          <cell r="D2022" t="str">
            <v>Teknik Elektronika &amp; Digital</v>
          </cell>
        </row>
        <row r="2023">
          <cell r="B2023" t="str">
            <v>F1B018037</v>
          </cell>
          <cell r="C2023" t="str">
            <v>MEGA YUNITA DIADARA</v>
          </cell>
          <cell r="D2023" t="str">
            <v>Teknik Telekomunikasi</v>
          </cell>
        </row>
        <row r="2024">
          <cell r="B2024" t="str">
            <v>F1B018038</v>
          </cell>
          <cell r="C2024" t="str">
            <v>MOH RIZKAN SATORI</v>
          </cell>
          <cell r="D2024" t="str">
            <v>-</v>
          </cell>
        </row>
        <row r="2025">
          <cell r="B2025" t="str">
            <v>F1B018039</v>
          </cell>
          <cell r="C2025" t="str">
            <v>MOH. SULTANULMAHDI</v>
          </cell>
          <cell r="D2025" t="str">
            <v>Teknik Sistem Tenaga</v>
          </cell>
        </row>
        <row r="2026">
          <cell r="B2026" t="str">
            <v>F1B018040</v>
          </cell>
          <cell r="C2026" t="str">
            <v>MUH. NOVIAN HADI ZAEN</v>
          </cell>
          <cell r="D2026" t="str">
            <v>Teknik Sistem Tenaga</v>
          </cell>
        </row>
        <row r="2027">
          <cell r="B2027" t="str">
            <v>F1B018041</v>
          </cell>
          <cell r="C2027" t="str">
            <v>MUH.MUQIMUDDIN SHOLIH</v>
          </cell>
          <cell r="D2027" t="str">
            <v>-</v>
          </cell>
        </row>
        <row r="2028">
          <cell r="B2028" t="str">
            <v>F1B018042</v>
          </cell>
          <cell r="C2028" t="str">
            <v>MUHAMAD KIFLAN AFFANDI</v>
          </cell>
          <cell r="D2028" t="str">
            <v>Teknik Elektronika &amp; Digital</v>
          </cell>
        </row>
        <row r="2029">
          <cell r="B2029" t="str">
            <v>F1B018043</v>
          </cell>
          <cell r="C2029" t="str">
            <v>MUHAMMAD ANTONY ARANTA</v>
          </cell>
          <cell r="D2029" t="str">
            <v>Teknik Telekomunikasi</v>
          </cell>
        </row>
        <row r="2030">
          <cell r="B2030" t="str">
            <v>F1B018044</v>
          </cell>
          <cell r="C2030" t="str">
            <v>MUHAMMAD ARIFUDDIN MUCHTAR</v>
          </cell>
          <cell r="D2030" t="str">
            <v>Teknik Elektronika &amp; Digital</v>
          </cell>
        </row>
        <row r="2031">
          <cell r="B2031" t="str">
            <v>F1B018045</v>
          </cell>
          <cell r="C2031" t="str">
            <v>MUHAMMAD FADIL</v>
          </cell>
          <cell r="D2031" t="str">
            <v>-</v>
          </cell>
        </row>
        <row r="2032">
          <cell r="B2032" t="str">
            <v>F1B018046</v>
          </cell>
          <cell r="C2032" t="str">
            <v>MUHAMMAD KHOIRUR RIZKI</v>
          </cell>
          <cell r="D2032" t="str">
            <v>-</v>
          </cell>
        </row>
        <row r="2033">
          <cell r="B2033" t="str">
            <v>F1B018047</v>
          </cell>
          <cell r="C2033" t="str">
            <v>MUHAMMAD SULTAN PUTRA SETYONO</v>
          </cell>
          <cell r="D2033" t="str">
            <v>-</v>
          </cell>
        </row>
        <row r="2034">
          <cell r="B2034" t="str">
            <v>F1B018048</v>
          </cell>
          <cell r="C2034" t="str">
            <v>NABILLA PINKAN IBANEZ</v>
          </cell>
          <cell r="D2034" t="str">
            <v>Teknik Sistem Tenaga</v>
          </cell>
        </row>
        <row r="2035">
          <cell r="B2035" t="str">
            <v>F1B018049</v>
          </cell>
          <cell r="C2035" t="str">
            <v>NANDITA DIANDA</v>
          </cell>
          <cell r="D2035" t="str">
            <v>Teknik Informatika &amp; Komputer</v>
          </cell>
        </row>
        <row r="2036">
          <cell r="B2036" t="str">
            <v>F1B018050</v>
          </cell>
          <cell r="C2036" t="str">
            <v>NATASYA DEWI ASTUTI</v>
          </cell>
          <cell r="D2036" t="str">
            <v>Teknik Telekomunikasi</v>
          </cell>
        </row>
        <row r="2037">
          <cell r="B2037" t="str">
            <v>F1B018051</v>
          </cell>
          <cell r="C2037" t="str">
            <v>NINA MULANA</v>
          </cell>
          <cell r="D2037" t="str">
            <v>Teknik Elektronika &amp; Digital</v>
          </cell>
        </row>
        <row r="2038">
          <cell r="B2038" t="str">
            <v>F1B018052</v>
          </cell>
          <cell r="C2038" t="str">
            <v>NURSYAHID</v>
          </cell>
          <cell r="D2038" t="str">
            <v>Teknik Informatika &amp; Komputer</v>
          </cell>
        </row>
        <row r="2039">
          <cell r="B2039" t="str">
            <v>F1B018053</v>
          </cell>
          <cell r="C2039" t="str">
            <v>OVY MELIYANDIKA</v>
          </cell>
          <cell r="D2039" t="str">
            <v>Teknik Elektronika &amp; Digital</v>
          </cell>
        </row>
        <row r="2040">
          <cell r="B2040" t="str">
            <v>F1B018054</v>
          </cell>
          <cell r="C2040" t="str">
            <v>RAHMAT MUHAJIR</v>
          </cell>
          <cell r="D2040" t="str">
            <v>-</v>
          </cell>
        </row>
        <row r="2041">
          <cell r="B2041" t="str">
            <v>F1B018055</v>
          </cell>
          <cell r="C2041" t="str">
            <v>RAMDANI SAPUTRA</v>
          </cell>
          <cell r="D2041" t="str">
            <v>Teknik Informatika &amp; Komputer</v>
          </cell>
        </row>
        <row r="2042">
          <cell r="B2042" t="str">
            <v>F1B018056</v>
          </cell>
          <cell r="C2042" t="str">
            <v>RANGGA SATRIA WIRABANGSA</v>
          </cell>
          <cell r="D2042" t="str">
            <v>Teknik Informatika &amp; Komputer</v>
          </cell>
        </row>
        <row r="2043">
          <cell r="B2043" t="str">
            <v>F1B018057</v>
          </cell>
          <cell r="C2043" t="str">
            <v>REFDIAN NAJM DENDRA RHAMA KRIDASWORO</v>
          </cell>
          <cell r="D2043" t="str">
            <v>Teknik Elektronika &amp; Digital</v>
          </cell>
        </row>
        <row r="2044">
          <cell r="B2044" t="str">
            <v>F1B018058</v>
          </cell>
          <cell r="C2044" t="str">
            <v>RIZKI FEBRIA SATRIADI</v>
          </cell>
          <cell r="D2044" t="str">
            <v>Teknik Telekomunikasi</v>
          </cell>
        </row>
        <row r="2045">
          <cell r="B2045" t="str">
            <v>F1B018059</v>
          </cell>
          <cell r="C2045" t="str">
            <v>ROBBY HUDIANSYAH</v>
          </cell>
          <cell r="D2045" t="str">
            <v>Teknik Informatika &amp; Komputer</v>
          </cell>
        </row>
        <row r="2046">
          <cell r="B2046" t="str">
            <v>F1B018060</v>
          </cell>
          <cell r="C2046" t="str">
            <v>SASKIA KHAIRUNNISA JUNEP</v>
          </cell>
          <cell r="D2046" t="str">
            <v>Teknik Telekomunikasi</v>
          </cell>
        </row>
        <row r="2047">
          <cell r="B2047" t="str">
            <v>F1B018061</v>
          </cell>
          <cell r="C2047" t="str">
            <v>SEPTIAN ADITIYA WARDANA</v>
          </cell>
          <cell r="D2047" t="str">
            <v>-</v>
          </cell>
        </row>
        <row r="2048">
          <cell r="B2048" t="str">
            <v>F1B018062</v>
          </cell>
          <cell r="C2048" t="str">
            <v>SIMSON ALBERT TOGAR DAFARIUS</v>
          </cell>
          <cell r="D2048" t="str">
            <v>-</v>
          </cell>
        </row>
        <row r="2049">
          <cell r="B2049" t="str">
            <v>F1B018063</v>
          </cell>
          <cell r="C2049" t="str">
            <v>SINDI HIKMALA</v>
          </cell>
          <cell r="D2049" t="str">
            <v>Teknik Elektronika &amp; Digital</v>
          </cell>
        </row>
        <row r="2050">
          <cell r="B2050" t="str">
            <v>F1B018064</v>
          </cell>
          <cell r="C2050" t="str">
            <v>SULTHON ZAMRONI</v>
          </cell>
          <cell r="D2050" t="str">
            <v>Teknik Informatika &amp; Komputer</v>
          </cell>
        </row>
        <row r="2051">
          <cell r="B2051" t="str">
            <v>F1B018065</v>
          </cell>
          <cell r="C2051" t="str">
            <v>TAUFIK EKA PRATAMA</v>
          </cell>
          <cell r="D2051" t="str">
            <v>Teknik Elektronika &amp; Digital</v>
          </cell>
        </row>
        <row r="2052">
          <cell r="B2052" t="str">
            <v>F1B018066</v>
          </cell>
          <cell r="C2052" t="str">
            <v>WENVY ANDANI</v>
          </cell>
          <cell r="D2052" t="str">
            <v>Teknik Elektronika &amp; Digital</v>
          </cell>
        </row>
        <row r="2053">
          <cell r="B2053" t="str">
            <v>F1B018067</v>
          </cell>
          <cell r="C2053" t="str">
            <v>YOGI SOPIAN HARIS</v>
          </cell>
          <cell r="D2053" t="str">
            <v>-</v>
          </cell>
        </row>
        <row r="2054">
          <cell r="B2054" t="str">
            <v>F1B018068</v>
          </cell>
          <cell r="C2054" t="str">
            <v>YUSRIL MAHENDRA</v>
          </cell>
          <cell r="D2054" t="str">
            <v>Teknik Telekomunikasi</v>
          </cell>
        </row>
        <row r="2055">
          <cell r="B2055" t="str">
            <v>F1B018069</v>
          </cell>
          <cell r="C2055" t="str">
            <v>MATELDA HINDOM</v>
          </cell>
          <cell r="D2055" t="str">
            <v>-</v>
          </cell>
        </row>
        <row r="2056">
          <cell r="B2056" t="str">
            <v>F1B018070</v>
          </cell>
          <cell r="C2056" t="str">
            <v>ABDUL AZIZ</v>
          </cell>
          <cell r="D2056" t="str">
            <v>Teknik Elektronika &amp; Digital</v>
          </cell>
        </row>
        <row r="2057">
          <cell r="B2057" t="str">
            <v>F1B018071</v>
          </cell>
          <cell r="C2057" t="str">
            <v>ADAM MILANDO</v>
          </cell>
          <cell r="D2057" t="str">
            <v>Teknik Informatika &amp; Komputer</v>
          </cell>
        </row>
        <row r="2058">
          <cell r="B2058" t="str">
            <v>F1B018072</v>
          </cell>
          <cell r="C2058" t="str">
            <v>AGUS PRATOMI MULYO</v>
          </cell>
          <cell r="D2058" t="str">
            <v>Teknik Elektronika &amp; Digital</v>
          </cell>
        </row>
        <row r="2059">
          <cell r="B2059" t="str">
            <v>F1B018073</v>
          </cell>
          <cell r="C2059" t="str">
            <v>ANANDA NUR HIDAYAT</v>
          </cell>
          <cell r="D2059" t="str">
            <v>Teknik Elektronika &amp; Digital</v>
          </cell>
        </row>
        <row r="2060">
          <cell r="B2060" t="str">
            <v>F1B018074</v>
          </cell>
          <cell r="C2060" t="str">
            <v>BAIQ HIDAYATUL ZOHRIAH</v>
          </cell>
          <cell r="D2060" t="str">
            <v>Teknik Informatika &amp; Komputer</v>
          </cell>
        </row>
        <row r="2061">
          <cell r="B2061" t="str">
            <v>F1B018075</v>
          </cell>
          <cell r="C2061" t="str">
            <v>ETI NURBAITI</v>
          </cell>
          <cell r="D2061" t="str">
            <v>Teknik Telekomunikasi</v>
          </cell>
        </row>
        <row r="2062">
          <cell r="B2062" t="str">
            <v>F1B018076</v>
          </cell>
          <cell r="C2062" t="str">
            <v>HERLAN SATYA WIJAYA</v>
          </cell>
          <cell r="D2062" t="str">
            <v>-</v>
          </cell>
        </row>
        <row r="2063">
          <cell r="B2063" t="str">
            <v>F1B018077</v>
          </cell>
          <cell r="C2063" t="str">
            <v>ILHAMI PRAMADITYA</v>
          </cell>
          <cell r="D2063" t="str">
            <v>Teknik Telekomunikasi</v>
          </cell>
        </row>
        <row r="2064">
          <cell r="B2064" t="str">
            <v>F1B018078</v>
          </cell>
          <cell r="C2064" t="str">
            <v>IRFAN</v>
          </cell>
          <cell r="D2064" t="str">
            <v>Teknik Telekomunikasi</v>
          </cell>
        </row>
        <row r="2065">
          <cell r="B2065" t="str">
            <v>F1B018079</v>
          </cell>
          <cell r="C2065" t="str">
            <v>KHUSNUL FITRIANI</v>
          </cell>
          <cell r="D2065" t="str">
            <v>Teknik Sistem Tenaga</v>
          </cell>
        </row>
        <row r="2066">
          <cell r="B2066" t="str">
            <v>F1B018080</v>
          </cell>
          <cell r="C2066" t="str">
            <v>LALU DEAWAN CINDAGE</v>
          </cell>
          <cell r="D2066" t="str">
            <v>Teknik Telekomunikasi</v>
          </cell>
        </row>
        <row r="2067">
          <cell r="B2067" t="str">
            <v>F1B018081</v>
          </cell>
          <cell r="C2067" t="str">
            <v>LALU RAHMAT MAGFIRAH</v>
          </cell>
          <cell r="D2067" t="str">
            <v>Teknik Sistem Tenaga</v>
          </cell>
        </row>
        <row r="2068">
          <cell r="B2068" t="str">
            <v>F1B018082</v>
          </cell>
          <cell r="C2068" t="str">
            <v>LALU THORIQ RAMADHANI</v>
          </cell>
          <cell r="D2068" t="str">
            <v>Teknik Elektronika &amp; Digital</v>
          </cell>
        </row>
        <row r="2069">
          <cell r="B2069" t="str">
            <v>F1B018083</v>
          </cell>
          <cell r="C2069" t="str">
            <v>M. KHAIRI AZHARI</v>
          </cell>
          <cell r="D2069" t="str">
            <v>-</v>
          </cell>
        </row>
        <row r="2070">
          <cell r="B2070" t="str">
            <v>F1B018084</v>
          </cell>
          <cell r="C2070" t="str">
            <v>MASYKURI  YA ZAINURI</v>
          </cell>
          <cell r="D2070" t="str">
            <v>Teknik Elektronika &amp; Digital</v>
          </cell>
        </row>
        <row r="2071">
          <cell r="B2071" t="str">
            <v>F1B018085</v>
          </cell>
          <cell r="C2071" t="str">
            <v>MAULIDDIN NUR MUHAMMAD</v>
          </cell>
          <cell r="D2071" t="str">
            <v>Teknik Informatika &amp; Komputer</v>
          </cell>
        </row>
        <row r="2072">
          <cell r="B2072" t="str">
            <v>F1B018086</v>
          </cell>
          <cell r="C2072" t="str">
            <v>MUHAMAD HANAFI</v>
          </cell>
          <cell r="D2072" t="str">
            <v>Teknik Sistem Tenaga</v>
          </cell>
        </row>
        <row r="2073">
          <cell r="B2073" t="str">
            <v>F1B018087</v>
          </cell>
          <cell r="C2073" t="str">
            <v>MUHAMMAD ALAMSYAH</v>
          </cell>
          <cell r="D2073" t="str">
            <v>Teknik Sistem Tenaga</v>
          </cell>
        </row>
        <row r="2074">
          <cell r="B2074" t="str">
            <v>F1B018088</v>
          </cell>
          <cell r="C2074" t="str">
            <v>NIAZI ZAM-ZAMI</v>
          </cell>
          <cell r="D2074" t="str">
            <v>Teknik Elektronika &amp; Digital</v>
          </cell>
        </row>
        <row r="2075">
          <cell r="B2075" t="str">
            <v>F1B018089</v>
          </cell>
          <cell r="C2075" t="str">
            <v>RIKI SAPUTRA</v>
          </cell>
          <cell r="D2075" t="str">
            <v>Teknik Elektronika &amp; Digital</v>
          </cell>
        </row>
        <row r="2076">
          <cell r="B2076" t="str">
            <v>F1B018090</v>
          </cell>
          <cell r="C2076" t="str">
            <v>RIZZA HALWANI</v>
          </cell>
          <cell r="D2076" t="str">
            <v>Teknik Sistem Tenaga</v>
          </cell>
        </row>
        <row r="2077">
          <cell r="B2077" t="str">
            <v>F1B018091</v>
          </cell>
          <cell r="C2077" t="str">
            <v>ROBY HANDIKA</v>
          </cell>
          <cell r="D2077" t="str">
            <v>Teknik Elektronika &amp; Digital</v>
          </cell>
        </row>
        <row r="2078">
          <cell r="B2078" t="str">
            <v>F1B018092</v>
          </cell>
          <cell r="C2078" t="str">
            <v>TOMI SAHIDIN</v>
          </cell>
          <cell r="D2078" t="str">
            <v>Teknik Elektronika &amp; Digital</v>
          </cell>
        </row>
        <row r="2079">
          <cell r="B2079" t="str">
            <v>F1B018093</v>
          </cell>
          <cell r="C2079" t="str">
            <v>TOPARANA AMRULLAH</v>
          </cell>
          <cell r="D2079" t="str">
            <v>-</v>
          </cell>
        </row>
        <row r="2080">
          <cell r="B2080" t="str">
            <v>F1B018094</v>
          </cell>
          <cell r="C2080" t="str">
            <v>YUDI DERI PRATAMA</v>
          </cell>
          <cell r="D2080" t="str">
            <v>-</v>
          </cell>
        </row>
        <row r="2081">
          <cell r="B2081" t="str">
            <v>F1B018095</v>
          </cell>
          <cell r="C2081" t="str">
            <v>YUNITA SAKIRA</v>
          </cell>
          <cell r="D2081" t="str">
            <v>Teknik Informatika &amp; Komputer</v>
          </cell>
        </row>
        <row r="2082">
          <cell r="B2082" t="str">
            <v>F1B018096</v>
          </cell>
          <cell r="C2082" t="str">
            <v>YUSUF KAUTSAR ROHIMAN</v>
          </cell>
          <cell r="D2082" t="str">
            <v>Teknik Informatika &amp; Komputer</v>
          </cell>
        </row>
        <row r="2083">
          <cell r="B2083" t="str">
            <v>F1B018097</v>
          </cell>
          <cell r="C2083" t="str">
            <v>ZULFAKAR SATRIA DANIAZIS</v>
          </cell>
          <cell r="D2083" t="str">
            <v>-</v>
          </cell>
        </row>
        <row r="2084">
          <cell r="B2084" t="str">
            <v>F1B018098</v>
          </cell>
          <cell r="C2084" t="str">
            <v>Muhammad Adnin Azminda</v>
          </cell>
          <cell r="D2084" t="str">
            <v>Teknik Informatika &amp; Komputer</v>
          </cell>
        </row>
        <row r="2085">
          <cell r="B2085" t="str">
            <v>F1B018099</v>
          </cell>
          <cell r="C2085" t="str">
            <v>Dimas Arya Pratama</v>
          </cell>
          <cell r="D2085" t="str">
            <v>Teknik Elektronika &amp; Digital</v>
          </cell>
        </row>
        <row r="2086">
          <cell r="B2086" t="str">
            <v>F1B018100</v>
          </cell>
          <cell r="C2086" t="str">
            <v>Muhammad</v>
          </cell>
          <cell r="D2086" t="str">
            <v>-</v>
          </cell>
        </row>
        <row r="2087">
          <cell r="B2087" t="str">
            <v>F1B118001</v>
          </cell>
          <cell r="C2087" t="str">
            <v>ANDI AZBAR</v>
          </cell>
          <cell r="D2087" t="str">
            <v>Teknik Sistem Tenaga</v>
          </cell>
        </row>
        <row r="2088">
          <cell r="B2088" t="str">
            <v>F1B118002</v>
          </cell>
          <cell r="C2088" t="str">
            <v>DANI ANWAR MUSADDAT</v>
          </cell>
          <cell r="D2088" t="str">
            <v>Teknik Telekomunikasi</v>
          </cell>
        </row>
        <row r="2089">
          <cell r="B2089" t="str">
            <v>F1B118003</v>
          </cell>
          <cell r="C2089" t="str">
            <v>RODY SAFRI IRAWANSYAH</v>
          </cell>
          <cell r="D2089" t="str">
            <v>Teknik Informatika &amp; Komputer</v>
          </cell>
        </row>
        <row r="2090">
          <cell r="B2090" t="str">
            <v>F1B118004</v>
          </cell>
          <cell r="C2090" t="str">
            <v>ADAM HADI WIBOWO</v>
          </cell>
          <cell r="D2090" t="str">
            <v>Teknik Sistem Tenaga</v>
          </cell>
        </row>
        <row r="2091">
          <cell r="B2091" t="str">
            <v>F1B118005</v>
          </cell>
          <cell r="C2091" t="str">
            <v>AFRIZAL ALIMUDIN</v>
          </cell>
          <cell r="D2091" t="str">
            <v>-</v>
          </cell>
        </row>
        <row r="2092">
          <cell r="B2092" t="str">
            <v>F1B118006</v>
          </cell>
          <cell r="C2092" t="str">
            <v>AHMAD ZULKUSWARI</v>
          </cell>
          <cell r="D2092" t="str">
            <v>-</v>
          </cell>
        </row>
        <row r="2093">
          <cell r="B2093" t="str">
            <v>F1B118007</v>
          </cell>
          <cell r="C2093" t="str">
            <v>ALFIYANI ADILAH</v>
          </cell>
          <cell r="D2093" t="str">
            <v>Teknik Informatika &amp; Komputer</v>
          </cell>
        </row>
        <row r="2094">
          <cell r="B2094" t="str">
            <v>F1B118008</v>
          </cell>
          <cell r="C2094" t="str">
            <v>AMRINA ROSYIDA</v>
          </cell>
          <cell r="D2094" t="str">
            <v>Teknik Informatika &amp; Komputer</v>
          </cell>
        </row>
        <row r="2095">
          <cell r="B2095" t="str">
            <v>F1B118009</v>
          </cell>
          <cell r="C2095" t="str">
            <v>ANDI TRI RAMDHANY</v>
          </cell>
          <cell r="D2095" t="str">
            <v>Teknik Sistem Tenaga</v>
          </cell>
        </row>
        <row r="2096">
          <cell r="B2096" t="str">
            <v>F1B118010</v>
          </cell>
          <cell r="C2096" t="str">
            <v>ANDRI WAHYUDI</v>
          </cell>
          <cell r="D2096" t="str">
            <v>Teknik Sistem Tenaga</v>
          </cell>
        </row>
        <row r="2097">
          <cell r="B2097" t="str">
            <v>F1B118011</v>
          </cell>
          <cell r="C2097" t="str">
            <v>ARINDA SAFIRA</v>
          </cell>
          <cell r="D2097" t="str">
            <v>-</v>
          </cell>
        </row>
        <row r="2098">
          <cell r="B2098" t="str">
            <v>F1B118012</v>
          </cell>
          <cell r="C2098" t="str">
            <v>AYNUL YAQIN</v>
          </cell>
          <cell r="D2098" t="str">
            <v>Teknik Elektronika &amp; Digital</v>
          </cell>
        </row>
        <row r="2099">
          <cell r="B2099" t="str">
            <v>F1B118013</v>
          </cell>
          <cell r="C2099" t="str">
            <v>BOY TIMOTIUS HUTAURUK</v>
          </cell>
          <cell r="D2099" t="str">
            <v>-</v>
          </cell>
        </row>
        <row r="2100">
          <cell r="B2100" t="str">
            <v>F1B118014</v>
          </cell>
          <cell r="C2100" t="str">
            <v>DEA HILFIANA</v>
          </cell>
          <cell r="D2100" t="str">
            <v>-</v>
          </cell>
        </row>
        <row r="2101">
          <cell r="B2101" t="str">
            <v>F1B118015</v>
          </cell>
          <cell r="C2101" t="str">
            <v>DECKY ARDHYADWIPA JANUSTANTO</v>
          </cell>
          <cell r="D2101" t="str">
            <v>Teknik Sistem Tenaga</v>
          </cell>
        </row>
        <row r="2102">
          <cell r="B2102" t="str">
            <v>F1B118016</v>
          </cell>
          <cell r="C2102" t="str">
            <v>DIDIN SETIAWAN</v>
          </cell>
          <cell r="D2102" t="str">
            <v>Teknik Informatika &amp; Komputer</v>
          </cell>
        </row>
        <row r="2103">
          <cell r="B2103" t="str">
            <v>F1B118017</v>
          </cell>
          <cell r="C2103" t="str">
            <v>ENRICO ANANTA PRATAMA</v>
          </cell>
          <cell r="D2103" t="str">
            <v>Teknik Telekomunikasi</v>
          </cell>
        </row>
        <row r="2104">
          <cell r="B2104" t="str">
            <v>F1B118018</v>
          </cell>
          <cell r="C2104" t="str">
            <v>GALLAN EKA RAMADHANI</v>
          </cell>
          <cell r="D2104" t="str">
            <v>Teknik Elektronika &amp; Digital</v>
          </cell>
        </row>
        <row r="2105">
          <cell r="B2105" t="str">
            <v>F1B118019</v>
          </cell>
          <cell r="C2105" t="str">
            <v>GURUH KHEDAR NURMAHSYA</v>
          </cell>
          <cell r="D2105" t="str">
            <v>Teknik Informatika &amp; Komputer</v>
          </cell>
        </row>
        <row r="2106">
          <cell r="B2106" t="str">
            <v>F1B118020</v>
          </cell>
          <cell r="C2106" t="str">
            <v>I KOMANG YOGA TRI PRANATA</v>
          </cell>
          <cell r="D2106" t="str">
            <v>Teknik Informatika &amp; Komputer</v>
          </cell>
        </row>
        <row r="2107">
          <cell r="B2107" t="str">
            <v>F1B118021</v>
          </cell>
          <cell r="C2107" t="str">
            <v>IDA AYU NYOMAN ISWARI WIKAPTI</v>
          </cell>
          <cell r="D2107" t="str">
            <v>Teknik Sistem Tenaga</v>
          </cell>
        </row>
        <row r="2108">
          <cell r="B2108" t="str">
            <v>F1B118022</v>
          </cell>
          <cell r="C2108" t="str">
            <v>IDA BAGUS ADITYA LAKSAMANA DHARMA</v>
          </cell>
          <cell r="D2108" t="str">
            <v>Teknik Sistem Tenaga</v>
          </cell>
        </row>
        <row r="2109">
          <cell r="B2109" t="str">
            <v>F1B118023</v>
          </cell>
          <cell r="C2109" t="str">
            <v>JEFRI HAWARI</v>
          </cell>
          <cell r="D2109" t="str">
            <v>-</v>
          </cell>
        </row>
        <row r="2110">
          <cell r="B2110" t="str">
            <v>F1B118024</v>
          </cell>
          <cell r="C2110" t="str">
            <v>KASFUL GHOUSY</v>
          </cell>
          <cell r="D2110" t="str">
            <v>Teknik Telekomunikasi</v>
          </cell>
        </row>
        <row r="2111">
          <cell r="B2111" t="str">
            <v>F1B118025</v>
          </cell>
          <cell r="C2111" t="str">
            <v>KRIS AGUS SALIM</v>
          </cell>
          <cell r="D2111" t="str">
            <v>-</v>
          </cell>
        </row>
        <row r="2112">
          <cell r="B2112" t="str">
            <v>F1B118026</v>
          </cell>
          <cell r="C2112" t="str">
            <v>LALU BIJE KALIH DENI RUPAWAN</v>
          </cell>
          <cell r="D2112" t="str">
            <v>-</v>
          </cell>
        </row>
        <row r="2113">
          <cell r="B2113" t="str">
            <v>F1B118027</v>
          </cell>
          <cell r="C2113" t="str">
            <v>M. ALFIN JUFASHA</v>
          </cell>
          <cell r="D2113" t="str">
            <v>Teknik Sistem Tenaga</v>
          </cell>
        </row>
        <row r="2114">
          <cell r="B2114" t="str">
            <v>F1B118028</v>
          </cell>
          <cell r="C2114" t="str">
            <v>MICHAEL STEFLEN LEPONG</v>
          </cell>
          <cell r="D2114" t="str">
            <v>-</v>
          </cell>
        </row>
        <row r="2115">
          <cell r="B2115" t="str">
            <v>F1B118029</v>
          </cell>
          <cell r="C2115" t="str">
            <v>MOHAMAD ABDUL AZIS</v>
          </cell>
          <cell r="D2115" t="str">
            <v>Teknik Telekomunikasi</v>
          </cell>
        </row>
        <row r="2116">
          <cell r="B2116" t="str">
            <v>F1B118030</v>
          </cell>
          <cell r="C2116" t="str">
            <v>MUHAMAD RENALDI ALFARISHI</v>
          </cell>
          <cell r="D2116" t="str">
            <v>-</v>
          </cell>
        </row>
        <row r="2117">
          <cell r="B2117" t="str">
            <v>F1B118031</v>
          </cell>
          <cell r="C2117" t="str">
            <v>MUHAMAD RIZKI PERDAMAIAN</v>
          </cell>
          <cell r="D2117" t="str">
            <v>Teknik Sistem Tenaga</v>
          </cell>
        </row>
        <row r="2118">
          <cell r="B2118" t="str">
            <v>F1B118032</v>
          </cell>
          <cell r="C2118" t="str">
            <v>MUHAMMAD AHMAL RIZKI</v>
          </cell>
          <cell r="D2118" t="str">
            <v>-</v>
          </cell>
        </row>
        <row r="2119">
          <cell r="B2119" t="str">
            <v>F1B118033</v>
          </cell>
          <cell r="C2119" t="str">
            <v>MUHAMMAD AHMILURRIZQI DAHLAN</v>
          </cell>
          <cell r="D2119" t="str">
            <v>Teknik Elektronika &amp; Digital</v>
          </cell>
        </row>
        <row r="2120">
          <cell r="B2120" t="str">
            <v>F1B118034</v>
          </cell>
          <cell r="C2120" t="str">
            <v>MUHAMMAD FATTAAKHUN NIZAR</v>
          </cell>
          <cell r="D2120" t="str">
            <v>-</v>
          </cell>
        </row>
        <row r="2121">
          <cell r="B2121" t="str">
            <v>F1B118035</v>
          </cell>
          <cell r="C2121" t="str">
            <v>MUHAMMAD FEBRIAN ULMAYADI PRATAMA</v>
          </cell>
          <cell r="D2121" t="str">
            <v>Teknik Sistem Tenaga</v>
          </cell>
        </row>
        <row r="2122">
          <cell r="B2122" t="str">
            <v>F1B118036</v>
          </cell>
          <cell r="C2122" t="str">
            <v>MUHAMMAD NAZARUL MADANI</v>
          </cell>
          <cell r="D2122" t="str">
            <v>Teknik Informatika &amp; Komputer</v>
          </cell>
        </row>
        <row r="2123">
          <cell r="B2123" t="str">
            <v>F1B118037</v>
          </cell>
          <cell r="C2123" t="str">
            <v>MUHAMMAD SATRIAWAN</v>
          </cell>
          <cell r="D2123" t="str">
            <v>-</v>
          </cell>
        </row>
        <row r="2124">
          <cell r="B2124" t="str">
            <v>F1B118038</v>
          </cell>
          <cell r="C2124" t="str">
            <v>MUHAMMAD YUNUS</v>
          </cell>
          <cell r="D2124" t="str">
            <v>Teknik Telekomunikasi</v>
          </cell>
        </row>
        <row r="2125">
          <cell r="B2125" t="str">
            <v>F1B118039</v>
          </cell>
          <cell r="C2125" t="str">
            <v>MUHAMMAD YUSTIAR IMAMI</v>
          </cell>
          <cell r="D2125" t="str">
            <v>Teknik Sistem Tenaga</v>
          </cell>
        </row>
        <row r="2126">
          <cell r="B2126" t="str">
            <v>F1B118040</v>
          </cell>
          <cell r="C2126" t="str">
            <v>MUHAMMAD ZAENUL HASANI</v>
          </cell>
          <cell r="D2126" t="str">
            <v>-</v>
          </cell>
        </row>
        <row r="2127">
          <cell r="B2127" t="str">
            <v>F1B118041</v>
          </cell>
          <cell r="C2127" t="str">
            <v>MUHAMMAD ZUHAIR HAMAMI</v>
          </cell>
          <cell r="D2127" t="str">
            <v>Teknik Informatika &amp; Komputer</v>
          </cell>
        </row>
        <row r="2128">
          <cell r="B2128" t="str">
            <v>F1B118042</v>
          </cell>
          <cell r="C2128" t="str">
            <v>MUHTAR</v>
          </cell>
          <cell r="D2128" t="str">
            <v>-</v>
          </cell>
        </row>
        <row r="2129">
          <cell r="B2129" t="str">
            <v>F1B118043</v>
          </cell>
          <cell r="C2129" t="str">
            <v>NOPA APRIANTO</v>
          </cell>
          <cell r="D2129" t="str">
            <v>Teknik Informatika &amp; Komputer</v>
          </cell>
        </row>
        <row r="2130">
          <cell r="B2130" t="str">
            <v>F1B118044</v>
          </cell>
          <cell r="C2130" t="str">
            <v>NOVIAN DWI CAHYO</v>
          </cell>
          <cell r="D2130" t="str">
            <v>Teknik Elektronika &amp; Digital</v>
          </cell>
        </row>
        <row r="2131">
          <cell r="B2131" t="str">
            <v>F1B118045</v>
          </cell>
          <cell r="C2131" t="str">
            <v>PANJI AKBAR</v>
          </cell>
          <cell r="D2131" t="str">
            <v>Teknik Sistem Tenaga</v>
          </cell>
        </row>
        <row r="2132">
          <cell r="B2132" t="str">
            <v>F1B118046</v>
          </cell>
          <cell r="C2132" t="str">
            <v>RAHMAT HIDAYAT</v>
          </cell>
          <cell r="D2132" t="str">
            <v>-</v>
          </cell>
        </row>
        <row r="2133">
          <cell r="B2133" t="str">
            <v>F1B118047</v>
          </cell>
          <cell r="C2133" t="str">
            <v>RAIZHA KHALIFAH AL-ARDHY SAYYIDINA</v>
          </cell>
          <cell r="D2133" t="str">
            <v>-</v>
          </cell>
        </row>
        <row r="2134">
          <cell r="B2134" t="str">
            <v>F1B118048</v>
          </cell>
          <cell r="C2134" t="str">
            <v>RIRIN DYAS RAMADHANTI</v>
          </cell>
          <cell r="D2134" t="str">
            <v>Teknik Elektronika &amp; Digital</v>
          </cell>
        </row>
        <row r="2135">
          <cell r="B2135" t="str">
            <v>F1B118049</v>
          </cell>
          <cell r="C2135" t="str">
            <v>SAKATWA DAMMA WICAYO</v>
          </cell>
          <cell r="D2135" t="str">
            <v>-</v>
          </cell>
        </row>
        <row r="2136">
          <cell r="B2136" t="str">
            <v>F1B118050</v>
          </cell>
          <cell r="C2136" t="str">
            <v>SEPTIAWAN ABRORI</v>
          </cell>
          <cell r="D2136" t="str">
            <v>-</v>
          </cell>
        </row>
        <row r="2137">
          <cell r="B2137" t="str">
            <v>F1B118051</v>
          </cell>
          <cell r="C2137" t="str">
            <v>SERLYNITA</v>
          </cell>
          <cell r="D2137" t="str">
            <v>Teknik Sistem Tenaga</v>
          </cell>
        </row>
        <row r="2138">
          <cell r="B2138" t="str">
            <v>F1B118052</v>
          </cell>
          <cell r="C2138" t="str">
            <v>SRI DEWI YULIANA ATMAJAYA</v>
          </cell>
          <cell r="D2138" t="str">
            <v>Teknik Sistem Tenaga</v>
          </cell>
        </row>
        <row r="2139">
          <cell r="B2139" t="str">
            <v>F1B118053</v>
          </cell>
          <cell r="C2139" t="str">
            <v>SUHAEMIN</v>
          </cell>
          <cell r="D2139" t="str">
            <v>-</v>
          </cell>
        </row>
        <row r="2140">
          <cell r="B2140" t="str">
            <v>F1B118054</v>
          </cell>
          <cell r="C2140" t="str">
            <v>SURYA AQIDAH</v>
          </cell>
          <cell r="D2140" t="str">
            <v>-</v>
          </cell>
        </row>
        <row r="2141">
          <cell r="B2141" t="str">
            <v>F1B118055</v>
          </cell>
          <cell r="C2141" t="str">
            <v>SYAROFI RIDYASMARA</v>
          </cell>
          <cell r="D2141" t="str">
            <v>Teknik Sistem Tenaga</v>
          </cell>
        </row>
        <row r="2142">
          <cell r="B2142" t="str">
            <v>F1B118056</v>
          </cell>
          <cell r="C2142" t="str">
            <v>TEGUH SUTRADI</v>
          </cell>
          <cell r="D2142" t="str">
            <v>-</v>
          </cell>
        </row>
        <row r="2143">
          <cell r="B2143" t="str">
            <v>F1B118057</v>
          </cell>
          <cell r="C2143" t="str">
            <v>TITISAN WAHYU NURUL LAILA</v>
          </cell>
          <cell r="D2143" t="str">
            <v>Teknik Telekomunikasi</v>
          </cell>
        </row>
        <row r="2144">
          <cell r="B2144" t="str">
            <v>F1B118058</v>
          </cell>
          <cell r="C2144" t="str">
            <v>TYAS AYUNING SAVITRI</v>
          </cell>
          <cell r="D2144" t="str">
            <v>Teknik Telekomunikasi</v>
          </cell>
        </row>
        <row r="2145">
          <cell r="B2145" t="str">
            <v>F1B118059</v>
          </cell>
          <cell r="C2145" t="str">
            <v>VERA ZULIANA</v>
          </cell>
          <cell r="D2145" t="str">
            <v>Teknik Informatika &amp; Komputer</v>
          </cell>
        </row>
        <row r="2146">
          <cell r="B2146" t="str">
            <v>F1B118060</v>
          </cell>
          <cell r="C2146" t="str">
            <v>VIVIANA HERLITA VIDIASARI</v>
          </cell>
          <cell r="D2146" t="str">
            <v>Teknik Telekomunikasi</v>
          </cell>
        </row>
        <row r="2147">
          <cell r="B2147" t="str">
            <v>F1B118061</v>
          </cell>
          <cell r="C2147" t="str">
            <v>WANDA DWI KUNCOROJATI</v>
          </cell>
          <cell r="D2147" t="str">
            <v>-</v>
          </cell>
        </row>
        <row r="2148">
          <cell r="B2148" t="str">
            <v>F1B118062</v>
          </cell>
          <cell r="C2148" t="str">
            <v>WILITAMA TANTOSA</v>
          </cell>
          <cell r="D2148" t="str">
            <v>Teknik Informatika &amp; Komputer</v>
          </cell>
        </row>
        <row r="2149">
          <cell r="B2149" t="str">
            <v>F1B118063</v>
          </cell>
          <cell r="C2149" t="str">
            <v>Sukirman</v>
          </cell>
          <cell r="D2149" t="str">
            <v>-</v>
          </cell>
        </row>
        <row r="2150">
          <cell r="B2150" t="str">
            <v>F1B118064</v>
          </cell>
          <cell r="C2150" t="str">
            <v>Muhammad Laylul Mustagfirin</v>
          </cell>
          <cell r="D2150" t="str">
            <v>Teknik Informatika &amp; Komputer</v>
          </cell>
        </row>
        <row r="2151">
          <cell r="B2151" t="str">
            <v>F1B118065</v>
          </cell>
          <cell r="C2151" t="str">
            <v>I Gusti Agung Abhirama Wijaya Anggadipa</v>
          </cell>
          <cell r="D2151" t="str">
            <v>-</v>
          </cell>
        </row>
      </sheetData>
      <sheetData sheetId="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00"/>
      <sheetName val="mhs elektro-BESAR"/>
      <sheetName val="mhs elektro-kecil"/>
    </sheetNames>
    <sheetDataSet>
      <sheetData sheetId="0"/>
      <sheetData sheetId="1"/>
      <sheetData sheetId="2" refreshError="1">
        <row r="5">
          <cell r="B5" t="str">
            <v>F1B000001</v>
          </cell>
          <cell r="C5" t="str">
            <v>Addinul Haq</v>
          </cell>
        </row>
        <row r="6">
          <cell r="B6" t="str">
            <v>F1B000002</v>
          </cell>
          <cell r="C6" t="str">
            <v>Ahmad Yusi</v>
          </cell>
        </row>
        <row r="7">
          <cell r="B7" t="str">
            <v>F1B000003</v>
          </cell>
          <cell r="C7" t="str">
            <v>Ahyar Rasyidi</v>
          </cell>
        </row>
        <row r="8">
          <cell r="B8" t="str">
            <v>F1B000004</v>
          </cell>
          <cell r="C8" t="str">
            <v>Ainul Habasiah</v>
          </cell>
        </row>
        <row r="9">
          <cell r="B9" t="str">
            <v>F1B000005</v>
          </cell>
          <cell r="C9" t="str">
            <v>Alfa Anggawasita</v>
          </cell>
        </row>
        <row r="10">
          <cell r="B10" t="str">
            <v>F1B000006</v>
          </cell>
          <cell r="C10" t="str">
            <v>Ali Samudra</v>
          </cell>
        </row>
        <row r="11">
          <cell r="B11" t="str">
            <v>F1B000007</v>
          </cell>
          <cell r="C11" t="str">
            <v>Alyul Marwan</v>
          </cell>
        </row>
        <row r="12">
          <cell r="B12" t="str">
            <v>F1B000008</v>
          </cell>
          <cell r="C12" t="str">
            <v>Ambang Martadinata</v>
          </cell>
        </row>
        <row r="13">
          <cell r="B13" t="str">
            <v>F1B000009</v>
          </cell>
          <cell r="C13" t="str">
            <v>Aminullah</v>
          </cell>
        </row>
        <row r="14">
          <cell r="B14" t="str">
            <v>F1B000010</v>
          </cell>
          <cell r="C14" t="str">
            <v>A.A. Bagus N.</v>
          </cell>
        </row>
        <row r="15">
          <cell r="B15" t="str">
            <v>F1B000011</v>
          </cell>
          <cell r="C15" t="str">
            <v>Andi Sofyan Anas</v>
          </cell>
        </row>
        <row r="16">
          <cell r="B16" t="str">
            <v>F1B000012</v>
          </cell>
          <cell r="C16" t="str">
            <v>Anggreni</v>
          </cell>
        </row>
        <row r="17">
          <cell r="B17" t="str">
            <v>F1B000013</v>
          </cell>
          <cell r="C17" t="str">
            <v>Apriliana Rahmawati</v>
          </cell>
        </row>
        <row r="18">
          <cell r="B18" t="str">
            <v>F1B000014</v>
          </cell>
          <cell r="C18" t="str">
            <v>Ari Mariam</v>
          </cell>
        </row>
        <row r="19">
          <cell r="B19" t="str">
            <v>F1B000015</v>
          </cell>
          <cell r="C19" t="str">
            <v>Arifunnatik</v>
          </cell>
        </row>
        <row r="20">
          <cell r="B20" t="str">
            <v>F1B000016</v>
          </cell>
          <cell r="C20" t="str">
            <v>Aris Munandar</v>
          </cell>
        </row>
        <row r="21">
          <cell r="B21" t="str">
            <v>F1B000017</v>
          </cell>
          <cell r="C21" t="str">
            <v>Arytia Poerwaningsih</v>
          </cell>
        </row>
        <row r="22">
          <cell r="B22" t="str">
            <v>F1B000018</v>
          </cell>
          <cell r="C22" t="str">
            <v>Azwar Azizi</v>
          </cell>
        </row>
        <row r="23">
          <cell r="B23" t="str">
            <v>F1B000019</v>
          </cell>
          <cell r="C23" t="str">
            <v>Baiq Arlina Samsu</v>
          </cell>
        </row>
        <row r="24">
          <cell r="B24" t="str">
            <v>F1B000020</v>
          </cell>
          <cell r="C24" t="str">
            <v>Benny Maryadi</v>
          </cell>
        </row>
        <row r="25">
          <cell r="B25" t="str">
            <v>F1B000021</v>
          </cell>
          <cell r="C25" t="str">
            <v>Cahyanti</v>
          </cell>
        </row>
        <row r="26">
          <cell r="B26" t="str">
            <v>F1B000022</v>
          </cell>
          <cell r="C26" t="str">
            <v>Dahliawati</v>
          </cell>
        </row>
        <row r="27">
          <cell r="B27" t="str">
            <v>F1B000023</v>
          </cell>
          <cell r="C27" t="str">
            <v>Dikki Aria M</v>
          </cell>
        </row>
        <row r="28">
          <cell r="B28" t="str">
            <v>F1B000024</v>
          </cell>
          <cell r="C28" t="str">
            <v>Erna Sulistyaningsih</v>
          </cell>
        </row>
        <row r="29">
          <cell r="B29" t="str">
            <v>F1B000025</v>
          </cell>
          <cell r="C29" t="str">
            <v>Faidah</v>
          </cell>
        </row>
        <row r="30">
          <cell r="B30" t="str">
            <v>F1B000026</v>
          </cell>
          <cell r="C30" t="str">
            <v>Farial</v>
          </cell>
        </row>
        <row r="31">
          <cell r="B31" t="str">
            <v>F1B000027</v>
          </cell>
          <cell r="C31" t="str">
            <v>Firdaus</v>
          </cell>
        </row>
        <row r="32">
          <cell r="B32" t="str">
            <v>F1B000028</v>
          </cell>
          <cell r="C32" t="str">
            <v>Hana Estiyanto</v>
          </cell>
        </row>
        <row r="33">
          <cell r="B33" t="str">
            <v>F1B000029</v>
          </cell>
          <cell r="C33" t="str">
            <v>Heri Wahyudi</v>
          </cell>
        </row>
        <row r="34">
          <cell r="B34" t="str">
            <v>F1B000030</v>
          </cell>
          <cell r="C34" t="str">
            <v>Herry Jaya Kusuma</v>
          </cell>
        </row>
        <row r="35">
          <cell r="B35" t="str">
            <v>F1B000031</v>
          </cell>
          <cell r="C35" t="str">
            <v>I G A Nym Aryani</v>
          </cell>
        </row>
        <row r="36">
          <cell r="B36" t="str">
            <v>F1B000032</v>
          </cell>
          <cell r="C36" t="str">
            <v>I Ketut Darmayasa</v>
          </cell>
        </row>
        <row r="37">
          <cell r="B37" t="str">
            <v>F1B000033</v>
          </cell>
          <cell r="C37" t="str">
            <v>I Wyn Agus Arimbawa</v>
          </cell>
        </row>
        <row r="38">
          <cell r="B38" t="str">
            <v>F1B000034</v>
          </cell>
          <cell r="C38" t="str">
            <v>Ilham</v>
          </cell>
        </row>
        <row r="39">
          <cell r="B39" t="str">
            <v>F1B000035</v>
          </cell>
          <cell r="C39" t="str">
            <v>Jarir</v>
          </cell>
        </row>
        <row r="40">
          <cell r="B40" t="str">
            <v>F1B000036</v>
          </cell>
          <cell r="C40" t="str">
            <v>Juma'yah</v>
          </cell>
        </row>
        <row r="41">
          <cell r="B41" t="str">
            <v>F1B000037</v>
          </cell>
          <cell r="C41" t="str">
            <v>Khairul Muhaimin</v>
          </cell>
        </row>
        <row r="42">
          <cell r="B42" t="str">
            <v>F1B000038</v>
          </cell>
          <cell r="C42" t="str">
            <v>Khairuddin</v>
          </cell>
        </row>
        <row r="43">
          <cell r="B43" t="str">
            <v>F1B000039</v>
          </cell>
          <cell r="C43" t="str">
            <v>L Andi Aguspian K</v>
          </cell>
        </row>
        <row r="44">
          <cell r="B44" t="str">
            <v>F1B000040</v>
          </cell>
          <cell r="C44" t="str">
            <v>Mirafuddin</v>
          </cell>
        </row>
        <row r="45">
          <cell r="B45" t="str">
            <v>F1B000041</v>
          </cell>
          <cell r="C45" t="str">
            <v>Moh. Pahlevi</v>
          </cell>
        </row>
        <row r="46">
          <cell r="B46" t="str">
            <v>F1B000042</v>
          </cell>
          <cell r="C46" t="str">
            <v>Muhammad Taufan A.Z.</v>
          </cell>
        </row>
        <row r="47">
          <cell r="B47" t="str">
            <v>F1B000043</v>
          </cell>
          <cell r="C47" t="str">
            <v>Mustaen</v>
          </cell>
        </row>
        <row r="48">
          <cell r="B48" t="str">
            <v>F1B000044</v>
          </cell>
          <cell r="C48" t="str">
            <v>Ni Luh Indreswari</v>
          </cell>
        </row>
        <row r="49">
          <cell r="B49" t="str">
            <v>F1B000045</v>
          </cell>
          <cell r="C49" t="str">
            <v>Niken Arumdati</v>
          </cell>
        </row>
        <row r="50">
          <cell r="B50" t="str">
            <v>F1B000046</v>
          </cell>
          <cell r="C50" t="str">
            <v>Rismawati</v>
          </cell>
        </row>
        <row r="51">
          <cell r="B51" t="str">
            <v>F1B000047</v>
          </cell>
          <cell r="C51" t="str">
            <v>Saeful</v>
          </cell>
        </row>
        <row r="52">
          <cell r="B52" t="str">
            <v>F1B000048</v>
          </cell>
          <cell r="C52" t="str">
            <v>Salman Jauhari</v>
          </cell>
        </row>
        <row r="53">
          <cell r="B53" t="str">
            <v>F1B000049</v>
          </cell>
          <cell r="C53" t="str">
            <v>Selamet Indra R.</v>
          </cell>
        </row>
        <row r="54">
          <cell r="B54" t="str">
            <v>F1B000050</v>
          </cell>
          <cell r="C54" t="str">
            <v>Sigit Herjunodarpito</v>
          </cell>
        </row>
        <row r="55">
          <cell r="B55" t="str">
            <v>F1B000051</v>
          </cell>
          <cell r="C55" t="str">
            <v>Sri Pebrianti</v>
          </cell>
        </row>
        <row r="56">
          <cell r="B56" t="str">
            <v>F1B000052</v>
          </cell>
          <cell r="C56" t="str">
            <v>Sulhaini</v>
          </cell>
        </row>
        <row r="57">
          <cell r="B57" t="str">
            <v>F1B000053</v>
          </cell>
          <cell r="C57" t="str">
            <v>Surya Darmawan</v>
          </cell>
        </row>
        <row r="58">
          <cell r="B58" t="str">
            <v>F1B000054</v>
          </cell>
          <cell r="C58" t="str">
            <v>Surya Ibrani</v>
          </cell>
        </row>
        <row r="59">
          <cell r="B59" t="str">
            <v>F1B000055</v>
          </cell>
          <cell r="C59" t="str">
            <v>Syauqi Irsyadi</v>
          </cell>
        </row>
        <row r="60">
          <cell r="B60" t="str">
            <v>F1B000056</v>
          </cell>
          <cell r="C60" t="str">
            <v>Tjokorda Adhy W.</v>
          </cell>
        </row>
        <row r="61">
          <cell r="B61" t="str">
            <v>F1B000057</v>
          </cell>
          <cell r="C61" t="str">
            <v>Tri Setyo Adisaputro</v>
          </cell>
        </row>
        <row r="62">
          <cell r="B62" t="str">
            <v>F1B000058</v>
          </cell>
          <cell r="C62" t="str">
            <v>Ummy Kharismawati</v>
          </cell>
        </row>
        <row r="63">
          <cell r="B63" t="str">
            <v>F1B000059</v>
          </cell>
          <cell r="C63" t="str">
            <v>Virgorika Dwiningsih</v>
          </cell>
        </row>
        <row r="64">
          <cell r="B64" t="str">
            <v>F1B000060</v>
          </cell>
          <cell r="C64" t="str">
            <v>Wawan Yudi Efendi</v>
          </cell>
        </row>
        <row r="65">
          <cell r="B65" t="str">
            <v>F1B000061</v>
          </cell>
          <cell r="C65" t="str">
            <v>Wildatul Hakim</v>
          </cell>
        </row>
        <row r="66">
          <cell r="B66" t="str">
            <v>F1B000062</v>
          </cell>
          <cell r="C66" t="str">
            <v>Yosep Pirnawan</v>
          </cell>
        </row>
        <row r="67">
          <cell r="B67" t="str">
            <v>F1B000063</v>
          </cell>
          <cell r="C67" t="str">
            <v>Yosi Febriadi</v>
          </cell>
        </row>
        <row r="68">
          <cell r="B68" t="str">
            <v>F1B000064</v>
          </cell>
          <cell r="C68" t="str">
            <v>Yulia Rosiana</v>
          </cell>
        </row>
        <row r="69">
          <cell r="B69" t="str">
            <v>F1B000065</v>
          </cell>
          <cell r="C69" t="str">
            <v>Yus Rizal</v>
          </cell>
        </row>
        <row r="70">
          <cell r="B70" t="str">
            <v>F1B001001</v>
          </cell>
          <cell r="C70" t="str">
            <v>Abdul Syukur</v>
          </cell>
        </row>
        <row r="71">
          <cell r="B71" t="str">
            <v>F1B001002</v>
          </cell>
          <cell r="C71" t="str">
            <v>Agri Yuslhliyanta U</v>
          </cell>
        </row>
        <row r="72">
          <cell r="B72" t="str">
            <v>F1B001003</v>
          </cell>
          <cell r="C72" t="str">
            <v>Agus Amirullah</v>
          </cell>
        </row>
        <row r="73">
          <cell r="B73" t="str">
            <v>F1B001004</v>
          </cell>
          <cell r="C73" t="str">
            <v>Alfiani Jihati</v>
          </cell>
        </row>
        <row r="74">
          <cell r="B74" t="str">
            <v>F1B001005</v>
          </cell>
          <cell r="C74" t="str">
            <v>Amar Yasir</v>
          </cell>
        </row>
        <row r="75">
          <cell r="B75" t="str">
            <v>F1B001006</v>
          </cell>
          <cell r="C75" t="str">
            <v>Andi Nurjana K</v>
          </cell>
        </row>
        <row r="76">
          <cell r="B76" t="str">
            <v>F1B001007</v>
          </cell>
          <cell r="C76" t="str">
            <v>Andini Desita  K. KH</v>
          </cell>
        </row>
        <row r="77">
          <cell r="B77" t="str">
            <v>F1B001008</v>
          </cell>
          <cell r="C77" t="str">
            <v>Ari Usman</v>
          </cell>
        </row>
        <row r="78">
          <cell r="B78" t="str">
            <v>F1B001009</v>
          </cell>
          <cell r="C78" t="str">
            <v>Asrul Hadi</v>
          </cell>
        </row>
        <row r="79">
          <cell r="B79" t="str">
            <v>F1B001010</v>
          </cell>
          <cell r="C79" t="str">
            <v>B Dhiana Wulandary S.</v>
          </cell>
        </row>
        <row r="80">
          <cell r="B80" t="str">
            <v>F1B001011</v>
          </cell>
          <cell r="C80" t="str">
            <v>B Ika Apriandini</v>
          </cell>
        </row>
        <row r="81">
          <cell r="B81" t="str">
            <v>F1B001012</v>
          </cell>
          <cell r="C81" t="str">
            <v>Chandra Hidayat</v>
          </cell>
        </row>
        <row r="82">
          <cell r="B82" t="str">
            <v>F1B001013</v>
          </cell>
          <cell r="C82" t="str">
            <v>Chozin Kurniawan</v>
          </cell>
        </row>
        <row r="83">
          <cell r="B83" t="str">
            <v>F1B001014</v>
          </cell>
          <cell r="C83" t="str">
            <v>Cintya Aswina</v>
          </cell>
        </row>
        <row r="84">
          <cell r="B84" t="str">
            <v>F1B001015</v>
          </cell>
          <cell r="C84" t="str">
            <v>Erika Ramadhani</v>
          </cell>
        </row>
        <row r="85">
          <cell r="B85" t="str">
            <v>F1B001016</v>
          </cell>
          <cell r="C85" t="str">
            <v>Ermiana</v>
          </cell>
        </row>
        <row r="86">
          <cell r="B86" t="str">
            <v>F1B001017</v>
          </cell>
          <cell r="C86" t="str">
            <v>Erwin Sofyan</v>
          </cell>
        </row>
        <row r="87">
          <cell r="B87" t="str">
            <v>F1B001018</v>
          </cell>
          <cell r="C87" t="str">
            <v>Fahruddin</v>
          </cell>
        </row>
        <row r="88">
          <cell r="B88" t="str">
            <v>F1B001019</v>
          </cell>
          <cell r="C88" t="str">
            <v>Fakhri Surahman</v>
          </cell>
        </row>
        <row r="89">
          <cell r="B89" t="str">
            <v>F1B001020</v>
          </cell>
          <cell r="C89" t="str">
            <v>Faqihuddin Syawal W</v>
          </cell>
        </row>
        <row r="90">
          <cell r="B90" t="str">
            <v>F1B001021</v>
          </cell>
          <cell r="C90" t="str">
            <v>Fathul Hamdi</v>
          </cell>
        </row>
        <row r="91">
          <cell r="B91" t="str">
            <v>F1B001022</v>
          </cell>
          <cell r="C91" t="str">
            <v>Handreanus B N Nahak</v>
          </cell>
        </row>
        <row r="92">
          <cell r="B92" t="str">
            <v>F1B001023</v>
          </cell>
          <cell r="C92" t="str">
            <v>Hasan Badri</v>
          </cell>
        </row>
        <row r="93">
          <cell r="B93" t="str">
            <v>F1B001024</v>
          </cell>
          <cell r="C93" t="str">
            <v>Heri Rahman</v>
          </cell>
        </row>
        <row r="94">
          <cell r="B94" t="str">
            <v>F1B001025</v>
          </cell>
          <cell r="C94" t="str">
            <v>Hermansyah</v>
          </cell>
        </row>
        <row r="95">
          <cell r="B95" t="str">
            <v>F1B001026</v>
          </cell>
          <cell r="C95" t="str">
            <v>Hijrah Saputra</v>
          </cell>
        </row>
        <row r="96">
          <cell r="B96" t="str">
            <v>F1B001027</v>
          </cell>
          <cell r="C96" t="str">
            <v>I Gede Ary Sanjaya</v>
          </cell>
        </row>
        <row r="97">
          <cell r="B97" t="str">
            <v>F1B001028</v>
          </cell>
          <cell r="C97" t="str">
            <v>I Nengah Andriawan</v>
          </cell>
        </row>
        <row r="98">
          <cell r="B98" t="str">
            <v>F1B001029</v>
          </cell>
          <cell r="C98" t="str">
            <v>I Nym Wartawan</v>
          </cell>
        </row>
        <row r="99">
          <cell r="B99" t="str">
            <v>F1B001030</v>
          </cell>
          <cell r="C99" t="str">
            <v>I Putu Agustiawan A</v>
          </cell>
        </row>
        <row r="100">
          <cell r="B100" t="str">
            <v>F1B001031</v>
          </cell>
          <cell r="C100" t="str">
            <v>I Wayan Yudiarte</v>
          </cell>
        </row>
        <row r="101">
          <cell r="B101" t="str">
            <v>F1B001032</v>
          </cell>
          <cell r="C101" t="str">
            <v>Ida Harianti</v>
          </cell>
        </row>
        <row r="102">
          <cell r="B102" t="str">
            <v>F1B001033</v>
          </cell>
          <cell r="C102" t="str">
            <v>Lalu Akhmad Hifzi</v>
          </cell>
        </row>
        <row r="103">
          <cell r="B103" t="str">
            <v>F1B001034</v>
          </cell>
          <cell r="C103" t="str">
            <v>Luthfi Hidayat</v>
          </cell>
        </row>
        <row r="104">
          <cell r="B104" t="str">
            <v>F1B001035</v>
          </cell>
          <cell r="C104" t="str">
            <v>M A Nazrin</v>
          </cell>
        </row>
        <row r="105">
          <cell r="B105" t="str">
            <v>F1B001036</v>
          </cell>
          <cell r="C105" t="str">
            <v>Mala Rohayanita</v>
          </cell>
        </row>
        <row r="106">
          <cell r="B106" t="str">
            <v>F1B001037</v>
          </cell>
          <cell r="C106" t="str">
            <v>Muhamad Isnaini</v>
          </cell>
        </row>
        <row r="107">
          <cell r="B107" t="str">
            <v>F1B001038</v>
          </cell>
          <cell r="C107" t="str">
            <v>Muhammad Salman</v>
          </cell>
        </row>
        <row r="108">
          <cell r="B108" t="str">
            <v>F1B001039</v>
          </cell>
          <cell r="C108" t="str">
            <v>Muh. Zia Ul Haq</v>
          </cell>
        </row>
        <row r="109">
          <cell r="B109" t="str">
            <v>F1B001040</v>
          </cell>
          <cell r="C109" t="str">
            <v>Netty Hidayati</v>
          </cell>
        </row>
        <row r="110">
          <cell r="B110" t="str">
            <v>F1B001041</v>
          </cell>
          <cell r="C110" t="str">
            <v>Nia Kurniati</v>
          </cell>
        </row>
        <row r="111">
          <cell r="B111" t="str">
            <v>F1B001042</v>
          </cell>
          <cell r="C111" t="str">
            <v>Nisriyani</v>
          </cell>
        </row>
        <row r="112">
          <cell r="B112" t="str">
            <v>F1B001043</v>
          </cell>
          <cell r="C112" t="str">
            <v>Novi Nurul Ain</v>
          </cell>
        </row>
        <row r="113">
          <cell r="B113" t="str">
            <v>F1B001044</v>
          </cell>
          <cell r="C113" t="str">
            <v>Nursyafriady</v>
          </cell>
        </row>
        <row r="114">
          <cell r="B114" t="str">
            <v>F1B001045</v>
          </cell>
          <cell r="C114" t="str">
            <v>Piktor Panjaitan</v>
          </cell>
        </row>
        <row r="115">
          <cell r="B115" t="str">
            <v>F1B001046</v>
          </cell>
          <cell r="C115" t="str">
            <v>Purwanto Suryawan U</v>
          </cell>
        </row>
        <row r="116">
          <cell r="B116" t="str">
            <v>F1B001047</v>
          </cell>
          <cell r="C116" t="str">
            <v>Rahmat Dwi Satrio</v>
          </cell>
        </row>
        <row r="117">
          <cell r="B117" t="str">
            <v>F1B001048</v>
          </cell>
          <cell r="C117" t="str">
            <v>Rahmawati</v>
          </cell>
        </row>
        <row r="118">
          <cell r="B118" t="str">
            <v>F1B001049</v>
          </cell>
          <cell r="C118" t="str">
            <v>Ribut Ambika</v>
          </cell>
        </row>
        <row r="119">
          <cell r="B119" t="str">
            <v>F1B001050</v>
          </cell>
          <cell r="C119" t="str">
            <v>Ridho Arip Ilhamsyah</v>
          </cell>
        </row>
        <row r="120">
          <cell r="B120" t="str">
            <v>F1B001051</v>
          </cell>
          <cell r="C120" t="str">
            <v>Satriawan</v>
          </cell>
        </row>
        <row r="121">
          <cell r="B121" t="str">
            <v>F1B001052</v>
          </cell>
          <cell r="C121" t="str">
            <v>Sri Purnawati</v>
          </cell>
        </row>
        <row r="122">
          <cell r="B122" t="str">
            <v>F1B001053</v>
          </cell>
          <cell r="C122" t="str">
            <v>St Ruhyatinsyah</v>
          </cell>
        </row>
        <row r="123">
          <cell r="B123" t="str">
            <v>F1B001054</v>
          </cell>
          <cell r="C123" t="str">
            <v>Suriadin</v>
          </cell>
        </row>
        <row r="124">
          <cell r="B124" t="str">
            <v>F1B001055</v>
          </cell>
          <cell r="C124" t="str">
            <v>Suwandi</v>
          </cell>
        </row>
        <row r="125">
          <cell r="B125" t="str">
            <v>F1B001056</v>
          </cell>
          <cell r="C125" t="str">
            <v>Syafwan Hadi</v>
          </cell>
        </row>
        <row r="126">
          <cell r="B126" t="str">
            <v>F1B001057</v>
          </cell>
          <cell r="C126" t="str">
            <v>Tony Nurwidyanto</v>
          </cell>
        </row>
        <row r="127">
          <cell r="B127" t="str">
            <v>F1B001058</v>
          </cell>
          <cell r="C127" t="str">
            <v>Topan Pribadi</v>
          </cell>
        </row>
        <row r="128">
          <cell r="B128" t="str">
            <v>F1B001059</v>
          </cell>
          <cell r="C128" t="str">
            <v>Unally Huwayuti</v>
          </cell>
        </row>
        <row r="129">
          <cell r="B129" t="str">
            <v>F1B001060</v>
          </cell>
          <cell r="C129" t="str">
            <v>Wahyudi</v>
          </cell>
        </row>
        <row r="130">
          <cell r="B130" t="str">
            <v>F1B001061</v>
          </cell>
          <cell r="C130" t="str">
            <v>Wira Fadlun</v>
          </cell>
        </row>
        <row r="131">
          <cell r="B131" t="str">
            <v>F1B001062</v>
          </cell>
          <cell r="C131" t="str">
            <v>Yulisyah</v>
          </cell>
        </row>
        <row r="132">
          <cell r="B132" t="str">
            <v>F1B001063</v>
          </cell>
          <cell r="C132" t="str">
            <v>Zuhriadi</v>
          </cell>
        </row>
        <row r="133">
          <cell r="B133" t="str">
            <v>F1B001064</v>
          </cell>
          <cell r="C133" t="str">
            <v>Zulfadli</v>
          </cell>
        </row>
        <row r="134">
          <cell r="B134" t="str">
            <v>F1B001065</v>
          </cell>
          <cell r="C134" t="str">
            <v>Lusia Azmi</v>
          </cell>
        </row>
        <row r="135">
          <cell r="B135" t="str">
            <v>F1B002001</v>
          </cell>
          <cell r="C135" t="str">
            <v>Adi Budiansyah</v>
          </cell>
        </row>
        <row r="136">
          <cell r="B136" t="str">
            <v>F1B002002</v>
          </cell>
          <cell r="C136" t="str">
            <v>Ady Radyansyah</v>
          </cell>
        </row>
        <row r="137">
          <cell r="B137" t="str">
            <v>F1B002003</v>
          </cell>
          <cell r="C137" t="str">
            <v>Agus Nugroho</v>
          </cell>
        </row>
        <row r="138">
          <cell r="B138" t="str">
            <v>F1B002004</v>
          </cell>
          <cell r="C138" t="str">
            <v>Agus Rumantika</v>
          </cell>
        </row>
        <row r="139">
          <cell r="B139" t="str">
            <v>F1B002005</v>
          </cell>
          <cell r="C139" t="str">
            <v>Ahmad Junaidi</v>
          </cell>
        </row>
        <row r="140">
          <cell r="B140" t="str">
            <v>F1B002006</v>
          </cell>
          <cell r="C140" t="str">
            <v>Akhmad Habsari</v>
          </cell>
        </row>
        <row r="141">
          <cell r="B141" t="str">
            <v>F1B002007</v>
          </cell>
          <cell r="C141" t="str">
            <v>Ali Surya Putra</v>
          </cell>
        </row>
        <row r="142">
          <cell r="B142" t="str">
            <v>F1B002008</v>
          </cell>
          <cell r="C142" t="str">
            <v>Annisa Rachmawati</v>
          </cell>
        </row>
        <row r="143">
          <cell r="B143" t="str">
            <v>F1B002009</v>
          </cell>
          <cell r="C143" t="str">
            <v>Apriliana Hadiyanti</v>
          </cell>
        </row>
        <row r="144">
          <cell r="B144" t="str">
            <v>F1B002010</v>
          </cell>
          <cell r="C144" t="str">
            <v>Ardes Hardian</v>
          </cell>
        </row>
        <row r="145">
          <cell r="B145" t="str">
            <v>F1B002011</v>
          </cell>
          <cell r="C145" t="str">
            <v>Arief</v>
          </cell>
        </row>
        <row r="146">
          <cell r="B146" t="str">
            <v>F1B002012</v>
          </cell>
          <cell r="C146" t="str">
            <v>Arif Bakti Setianto</v>
          </cell>
        </row>
        <row r="147">
          <cell r="B147" t="str">
            <v>F1B002013</v>
          </cell>
          <cell r="C147" t="str">
            <v>Arya Jaya</v>
          </cell>
        </row>
        <row r="148">
          <cell r="B148" t="str">
            <v>F1B002014</v>
          </cell>
          <cell r="C148" t="str">
            <v>Asep Yudistira</v>
          </cell>
        </row>
        <row r="149">
          <cell r="B149" t="str">
            <v>F1B002015</v>
          </cell>
          <cell r="C149" t="str">
            <v>B. Reni Yunita</v>
          </cell>
        </row>
        <row r="150">
          <cell r="B150" t="str">
            <v>F1B002016</v>
          </cell>
          <cell r="C150" t="str">
            <v>Baiq Mahyuni</v>
          </cell>
        </row>
        <row r="151">
          <cell r="B151" t="str">
            <v>F1B002017</v>
          </cell>
          <cell r="C151" t="str">
            <v>Betal Jani Arifin</v>
          </cell>
        </row>
        <row r="152">
          <cell r="B152" t="str">
            <v>F1B002018</v>
          </cell>
          <cell r="C152" t="str">
            <v>Bonifasius Rahardito T.</v>
          </cell>
        </row>
        <row r="153">
          <cell r="B153" t="str">
            <v>F1B002019</v>
          </cell>
          <cell r="C153" t="str">
            <v>Budi Susanto</v>
          </cell>
        </row>
        <row r="154">
          <cell r="B154" t="str">
            <v>F1B002020</v>
          </cell>
          <cell r="C154" t="str">
            <v>Camelia</v>
          </cell>
        </row>
        <row r="155">
          <cell r="B155" t="str">
            <v>F1B002021</v>
          </cell>
          <cell r="C155" t="str">
            <v>Catur Adi Nugroho</v>
          </cell>
        </row>
        <row r="156">
          <cell r="B156" t="str">
            <v>F1B002022</v>
          </cell>
          <cell r="C156" t="str">
            <v>Edi Kusmayadi</v>
          </cell>
        </row>
        <row r="157">
          <cell r="B157" t="str">
            <v>F1B002023</v>
          </cell>
          <cell r="C157" t="str">
            <v>Era Safwati</v>
          </cell>
        </row>
        <row r="158">
          <cell r="B158" t="str">
            <v>F1B002024</v>
          </cell>
          <cell r="C158" t="str">
            <v>Erwin Aris Prianggo</v>
          </cell>
        </row>
        <row r="159">
          <cell r="B159" t="str">
            <v>F1B002025</v>
          </cell>
          <cell r="C159" t="str">
            <v>Erwinsyah</v>
          </cell>
        </row>
        <row r="160">
          <cell r="B160" t="str">
            <v>F1B002026</v>
          </cell>
          <cell r="C160" t="str">
            <v>Fadli</v>
          </cell>
        </row>
        <row r="161">
          <cell r="B161" t="str">
            <v>F1B002027</v>
          </cell>
          <cell r="C161" t="str">
            <v>Gede Agus Aditya</v>
          </cell>
        </row>
        <row r="162">
          <cell r="B162" t="str">
            <v>F1B002028</v>
          </cell>
          <cell r="C162" t="str">
            <v>Harlendra Pribadi Putra</v>
          </cell>
        </row>
        <row r="163">
          <cell r="B163" t="str">
            <v>F1B002029</v>
          </cell>
          <cell r="C163" t="str">
            <v>Hermawan</v>
          </cell>
        </row>
        <row r="164">
          <cell r="B164" t="str">
            <v>F1B002030</v>
          </cell>
          <cell r="C164" t="str">
            <v>Heru Suryadi</v>
          </cell>
        </row>
        <row r="165">
          <cell r="B165" t="str">
            <v>F1B002031</v>
          </cell>
          <cell r="C165" t="str">
            <v>I Gusti Agung Rai Adiyasa</v>
          </cell>
        </row>
        <row r="166">
          <cell r="B166" t="str">
            <v>F1B002032</v>
          </cell>
          <cell r="C166" t="str">
            <v>Idham Hadi Surya</v>
          </cell>
        </row>
        <row r="167">
          <cell r="B167" t="str">
            <v>F1B002033</v>
          </cell>
          <cell r="C167" t="str">
            <v>Ikhwani Hawari</v>
          </cell>
        </row>
        <row r="168">
          <cell r="B168" t="str">
            <v>F1B002034</v>
          </cell>
          <cell r="C168" t="str">
            <v>Ilham Ramdani</v>
          </cell>
        </row>
        <row r="169">
          <cell r="B169" t="str">
            <v>F1B002035</v>
          </cell>
          <cell r="C169" t="str">
            <v>Imam Choiri</v>
          </cell>
        </row>
        <row r="170">
          <cell r="B170" t="str">
            <v>F1B002036</v>
          </cell>
          <cell r="C170" t="str">
            <v>Kadek Widianiti</v>
          </cell>
        </row>
        <row r="171">
          <cell r="B171" t="str">
            <v>F1B002037</v>
          </cell>
          <cell r="C171" t="str">
            <v>L. Iip Widya Purna Praja</v>
          </cell>
        </row>
        <row r="172">
          <cell r="B172" t="str">
            <v>F1B002038</v>
          </cell>
          <cell r="C172" t="str">
            <v>Lale Diah Handayani</v>
          </cell>
        </row>
        <row r="173">
          <cell r="B173" t="str">
            <v>F1B002039</v>
          </cell>
          <cell r="C173" t="str">
            <v>Legiman</v>
          </cell>
        </row>
        <row r="174">
          <cell r="B174" t="str">
            <v>F1B002040</v>
          </cell>
          <cell r="C174" t="str">
            <v>M. Alfian Methana</v>
          </cell>
        </row>
        <row r="175">
          <cell r="B175" t="str">
            <v>F1B002041</v>
          </cell>
          <cell r="C175" t="str">
            <v>M. Fauzi Zulkarnaen</v>
          </cell>
        </row>
        <row r="176">
          <cell r="B176" t="str">
            <v>F1B002042</v>
          </cell>
          <cell r="C176" t="str">
            <v>Martha Asmara Fandi</v>
          </cell>
        </row>
        <row r="177">
          <cell r="B177" t="str">
            <v>F1B002043</v>
          </cell>
          <cell r="C177" t="str">
            <v>Marthilda Suprayitna</v>
          </cell>
        </row>
        <row r="178">
          <cell r="B178" t="str">
            <v>F1B002044</v>
          </cell>
          <cell r="C178" t="str">
            <v>Maskuri</v>
          </cell>
        </row>
        <row r="179">
          <cell r="B179" t="str">
            <v>F1B002045</v>
          </cell>
          <cell r="C179" t="str">
            <v>Moammar Zain Tabroni</v>
          </cell>
        </row>
        <row r="180">
          <cell r="B180" t="str">
            <v>F1B002046</v>
          </cell>
          <cell r="C180" t="str">
            <v>Nanang Suprayetno</v>
          </cell>
        </row>
        <row r="181">
          <cell r="B181" t="str">
            <v>F1B002047</v>
          </cell>
          <cell r="C181" t="str">
            <v>Nanalisa T. Rahayau</v>
          </cell>
        </row>
        <row r="182">
          <cell r="B182" t="str">
            <v>F1B002048</v>
          </cell>
          <cell r="C182" t="str">
            <v>Nova Aryanto</v>
          </cell>
        </row>
        <row r="183">
          <cell r="B183" t="str">
            <v>F1B002049</v>
          </cell>
          <cell r="C183" t="str">
            <v>Reti Restiati Wulan</v>
          </cell>
        </row>
        <row r="184">
          <cell r="B184" t="str">
            <v>F1B002050</v>
          </cell>
          <cell r="C184" t="str">
            <v>Rio Berliandinata Munas</v>
          </cell>
        </row>
        <row r="185">
          <cell r="B185" t="str">
            <v>F1B002051</v>
          </cell>
          <cell r="C185" t="str">
            <v>Sahrul Ahyar Rosidi</v>
          </cell>
        </row>
        <row r="186">
          <cell r="B186" t="str">
            <v>F1B002052</v>
          </cell>
          <cell r="C186" t="str">
            <v>Sri Muliawati</v>
          </cell>
        </row>
        <row r="187">
          <cell r="B187" t="str">
            <v>F1B002053</v>
          </cell>
          <cell r="C187" t="str">
            <v>Suhaili Dermawanto</v>
          </cell>
        </row>
        <row r="188">
          <cell r="B188" t="str">
            <v>F1B002054</v>
          </cell>
          <cell r="C188" t="str">
            <v>Sumawarti</v>
          </cell>
        </row>
        <row r="189">
          <cell r="B189" t="str">
            <v>F1B002055</v>
          </cell>
          <cell r="C189" t="str">
            <v>Syaifuddin Syuhri</v>
          </cell>
        </row>
        <row r="190">
          <cell r="B190" t="str">
            <v>F1B002056</v>
          </cell>
          <cell r="C190" t="str">
            <v>Tita Marlina Abdul Gani</v>
          </cell>
        </row>
        <row r="191">
          <cell r="B191" t="str">
            <v>F1B002057</v>
          </cell>
          <cell r="C191" t="str">
            <v>Toni Gusmiran</v>
          </cell>
        </row>
        <row r="192">
          <cell r="B192" t="str">
            <v>F1B002058</v>
          </cell>
          <cell r="C192" t="str">
            <v>Tri Agung Jiwantoro</v>
          </cell>
        </row>
        <row r="193">
          <cell r="B193" t="str">
            <v>F1B002059</v>
          </cell>
          <cell r="C193" t="str">
            <v>Tri Wahyuni</v>
          </cell>
        </row>
        <row r="194">
          <cell r="B194" t="str">
            <v>F1B002060</v>
          </cell>
          <cell r="C194" t="str">
            <v>Trisna Maryani</v>
          </cell>
        </row>
        <row r="195">
          <cell r="B195" t="str">
            <v>F1B002061</v>
          </cell>
          <cell r="C195" t="str">
            <v>Yenni Fahriaumi</v>
          </cell>
        </row>
        <row r="196">
          <cell r="B196" t="str">
            <v>F1B002062</v>
          </cell>
          <cell r="C196" t="str">
            <v>Yudi Kusnagin</v>
          </cell>
        </row>
        <row r="197">
          <cell r="B197" t="str">
            <v>F1B002063</v>
          </cell>
          <cell r="C197" t="str">
            <v>Yunita Ardina Putri</v>
          </cell>
        </row>
        <row r="198">
          <cell r="B198" t="str">
            <v>F1B002064</v>
          </cell>
          <cell r="C198" t="str">
            <v>Zainullah</v>
          </cell>
        </row>
        <row r="199">
          <cell r="B199" t="str">
            <v>F1B003001</v>
          </cell>
          <cell r="C199" t="str">
            <v>Abdul Haris</v>
          </cell>
        </row>
        <row r="200">
          <cell r="B200" t="str">
            <v>F1B003002</v>
          </cell>
          <cell r="C200" t="str">
            <v>Abdul Wahab</v>
          </cell>
        </row>
        <row r="201">
          <cell r="B201" t="str">
            <v>F1B003003</v>
          </cell>
          <cell r="C201" t="str">
            <v>Algazali Isra A.</v>
          </cell>
        </row>
        <row r="202">
          <cell r="B202" t="str">
            <v>F1B003004</v>
          </cell>
          <cell r="C202" t="str">
            <v>Andan Januar Jaya</v>
          </cell>
        </row>
        <row r="203">
          <cell r="B203" t="str">
            <v>F1B003005</v>
          </cell>
          <cell r="C203" t="str">
            <v>Andri Cahyadi</v>
          </cell>
        </row>
        <row r="204">
          <cell r="B204" t="str">
            <v>F1B003006</v>
          </cell>
          <cell r="C204" t="str">
            <v>Andrian Syafrial H.</v>
          </cell>
        </row>
        <row r="205">
          <cell r="B205" t="str">
            <v>F1B003007</v>
          </cell>
          <cell r="C205" t="str">
            <v>Angdrekson</v>
          </cell>
        </row>
        <row r="206">
          <cell r="B206" t="str">
            <v>F1B003008</v>
          </cell>
          <cell r="C206" t="str">
            <v>Aryaningsih Komala R.</v>
          </cell>
        </row>
        <row r="207">
          <cell r="B207" t="str">
            <v>F1B003009</v>
          </cell>
          <cell r="C207" t="str">
            <v>B. Eka Agusrina</v>
          </cell>
        </row>
        <row r="208">
          <cell r="B208" t="str">
            <v>F1B003010</v>
          </cell>
          <cell r="C208" t="str">
            <v>Baiq Noktah Handani</v>
          </cell>
        </row>
        <row r="209">
          <cell r="B209" t="str">
            <v>F1B003011</v>
          </cell>
          <cell r="C209" t="str">
            <v>Budi Darmawan</v>
          </cell>
        </row>
        <row r="210">
          <cell r="B210" t="str">
            <v>F1B003012</v>
          </cell>
          <cell r="C210" t="str">
            <v>Cipta Ramadhani</v>
          </cell>
        </row>
        <row r="211">
          <cell r="B211" t="str">
            <v>F1B003013</v>
          </cell>
          <cell r="C211" t="str">
            <v>Deden Ahmad Dedi R.</v>
          </cell>
        </row>
        <row r="212">
          <cell r="B212" t="str">
            <v>F1B003014</v>
          </cell>
          <cell r="C212" t="str">
            <v>Eddy Kurniawan</v>
          </cell>
        </row>
        <row r="213">
          <cell r="B213" t="str">
            <v>F1B003015</v>
          </cell>
          <cell r="C213" t="str">
            <v>Edi Waskita Putra</v>
          </cell>
        </row>
        <row r="214">
          <cell r="B214" t="str">
            <v>F1B003016</v>
          </cell>
          <cell r="C214" t="str">
            <v>Efni Yunita</v>
          </cell>
        </row>
        <row r="215">
          <cell r="B215" t="str">
            <v>F1B003017</v>
          </cell>
          <cell r="C215" t="str">
            <v>Eka Krismaningsih</v>
          </cell>
        </row>
        <row r="216">
          <cell r="B216" t="str">
            <v>F1B003018</v>
          </cell>
          <cell r="C216" t="str">
            <v>Endang Sukma Negara</v>
          </cell>
        </row>
        <row r="217">
          <cell r="B217" t="str">
            <v>F1B003019</v>
          </cell>
          <cell r="C217" t="str">
            <v>Enisa Putri</v>
          </cell>
        </row>
        <row r="218">
          <cell r="B218" t="str">
            <v>F1B003020</v>
          </cell>
          <cell r="C218" t="str">
            <v>Fahri Alamsyah</v>
          </cell>
        </row>
        <row r="219">
          <cell r="B219" t="str">
            <v>F1B003021</v>
          </cell>
          <cell r="C219" t="str">
            <v>Fajar Ardiyansyah</v>
          </cell>
        </row>
        <row r="220">
          <cell r="B220" t="str">
            <v>F1B003022</v>
          </cell>
          <cell r="C220" t="str">
            <v>Felix Ashadi W</v>
          </cell>
        </row>
        <row r="221">
          <cell r="B221" t="str">
            <v>F1B003023</v>
          </cell>
          <cell r="C221" t="str">
            <v>Fitri Bimantoro</v>
          </cell>
        </row>
        <row r="222">
          <cell r="B222" t="str">
            <v>F1B003024</v>
          </cell>
          <cell r="C222" t="str">
            <v>Friadi Munandar</v>
          </cell>
        </row>
        <row r="223">
          <cell r="B223" t="str">
            <v>F1B003025</v>
          </cell>
          <cell r="C223" t="str">
            <v>Fujairin</v>
          </cell>
        </row>
        <row r="224">
          <cell r="B224" t="str">
            <v>F1B003026</v>
          </cell>
          <cell r="C224" t="str">
            <v>Hamdani</v>
          </cell>
        </row>
        <row r="225">
          <cell r="B225" t="str">
            <v>F1B003027</v>
          </cell>
          <cell r="C225" t="str">
            <v>Hartono</v>
          </cell>
        </row>
        <row r="226">
          <cell r="B226" t="str">
            <v>F1B003028</v>
          </cell>
          <cell r="C226" t="str">
            <v>Hendra Rosadi</v>
          </cell>
        </row>
        <row r="227">
          <cell r="B227" t="str">
            <v>F1B003029</v>
          </cell>
          <cell r="C227" t="str">
            <v>I G A Ika Asridhani</v>
          </cell>
        </row>
        <row r="228">
          <cell r="B228" t="str">
            <v>F1B003030</v>
          </cell>
          <cell r="C228" t="str">
            <v>I Gede Ngurah S.</v>
          </cell>
        </row>
        <row r="229">
          <cell r="B229" t="str">
            <v>F1B003031</v>
          </cell>
          <cell r="C229" t="str">
            <v>I Gede Oka Suardana</v>
          </cell>
        </row>
        <row r="230">
          <cell r="B230" t="str">
            <v>F1B003032</v>
          </cell>
          <cell r="C230" t="str">
            <v>I Made Dian Setiawan</v>
          </cell>
        </row>
        <row r="231">
          <cell r="B231" t="str">
            <v>F1B003033</v>
          </cell>
          <cell r="C231" t="str">
            <v>I Made Sri Wirdiata</v>
          </cell>
        </row>
        <row r="232">
          <cell r="B232" t="str">
            <v>F1B003034</v>
          </cell>
          <cell r="C232" t="str">
            <v>I Wayan Adi Yuliarta</v>
          </cell>
        </row>
        <row r="233">
          <cell r="B233" t="str">
            <v>F1B003035</v>
          </cell>
          <cell r="C233" t="str">
            <v>I Gst Agung Surya N</v>
          </cell>
        </row>
        <row r="234">
          <cell r="B234" t="str">
            <v>F1B003036</v>
          </cell>
          <cell r="C234" t="str">
            <v>Imran Iswandi</v>
          </cell>
        </row>
        <row r="235">
          <cell r="B235" t="str">
            <v>F1B003037</v>
          </cell>
          <cell r="C235" t="str">
            <v>Imran Muliadi</v>
          </cell>
        </row>
        <row r="236">
          <cell r="B236" t="str">
            <v>F1B003038</v>
          </cell>
          <cell r="C236" t="str">
            <v>Kadek Reni Astuti</v>
          </cell>
        </row>
        <row r="237">
          <cell r="B237" t="str">
            <v>F1B003039</v>
          </cell>
          <cell r="C237" t="str">
            <v>Khrismanto Ayub N</v>
          </cell>
        </row>
        <row r="238">
          <cell r="B238" t="str">
            <v>F1B003040</v>
          </cell>
          <cell r="C238" t="str">
            <v>Lalu Hadika Atmaja</v>
          </cell>
        </row>
        <row r="239">
          <cell r="B239" t="str">
            <v>F1B003041</v>
          </cell>
          <cell r="C239" t="str">
            <v>Luthfi Ali</v>
          </cell>
        </row>
        <row r="240">
          <cell r="B240" t="str">
            <v>F1B003042</v>
          </cell>
          <cell r="C240" t="str">
            <v>M. Hidayaturrahman</v>
          </cell>
        </row>
        <row r="241">
          <cell r="B241" t="str">
            <v>F1B003043</v>
          </cell>
          <cell r="C241" t="str">
            <v>M. Sofian</v>
          </cell>
        </row>
        <row r="242">
          <cell r="B242" t="str">
            <v>F1B003044</v>
          </cell>
          <cell r="C242" t="str">
            <v>Manshur Fahmi</v>
          </cell>
        </row>
        <row r="243">
          <cell r="B243" t="str">
            <v>F1B003045</v>
          </cell>
          <cell r="C243" t="str">
            <v>Martya Raspita Sari</v>
          </cell>
        </row>
        <row r="244">
          <cell r="B244" t="str">
            <v>F1B003046</v>
          </cell>
          <cell r="C244" t="str">
            <v>Masjudin</v>
          </cell>
        </row>
        <row r="245">
          <cell r="B245" t="str">
            <v>F1B003047</v>
          </cell>
          <cell r="C245" t="str">
            <v>Mazhar</v>
          </cell>
        </row>
        <row r="246">
          <cell r="B246" t="str">
            <v>F1B003048</v>
          </cell>
          <cell r="C246" t="str">
            <v>Nurhidayati</v>
          </cell>
        </row>
        <row r="247">
          <cell r="B247" t="str">
            <v>F1B003049</v>
          </cell>
          <cell r="C247" t="str">
            <v>Nuzuluddin Fikar</v>
          </cell>
        </row>
        <row r="248">
          <cell r="B248" t="str">
            <v>F1B003050</v>
          </cell>
          <cell r="C248" t="str">
            <v>Nym Gede Wetan R</v>
          </cell>
        </row>
        <row r="249">
          <cell r="B249" t="str">
            <v>F1B003051</v>
          </cell>
          <cell r="C249" t="str">
            <v>Putu Edwin M</v>
          </cell>
        </row>
        <row r="250">
          <cell r="B250" t="str">
            <v>F1B003052</v>
          </cell>
          <cell r="C250" t="str">
            <v>Qitmir Hayatullah</v>
          </cell>
        </row>
        <row r="251">
          <cell r="B251" t="str">
            <v>F1B003053</v>
          </cell>
          <cell r="C251" t="str">
            <v>R. Bayu Sukamdani P</v>
          </cell>
        </row>
        <row r="252">
          <cell r="B252" t="str">
            <v>F1B003054</v>
          </cell>
          <cell r="C252" t="str">
            <v>Rahadi</v>
          </cell>
        </row>
        <row r="253">
          <cell r="B253" t="str">
            <v>F1B003055</v>
          </cell>
          <cell r="C253" t="str">
            <v>Rahmanudin</v>
          </cell>
        </row>
        <row r="254">
          <cell r="B254" t="str">
            <v>F1B003056</v>
          </cell>
          <cell r="C254" t="str">
            <v>Ray Sastri</v>
          </cell>
        </row>
        <row r="255">
          <cell r="B255" t="str">
            <v>F1B003057</v>
          </cell>
          <cell r="C255" t="str">
            <v>Ria Fitriani</v>
          </cell>
        </row>
        <row r="256">
          <cell r="B256" t="str">
            <v>F1B003058</v>
          </cell>
          <cell r="C256" t="str">
            <v>Ruslan Hidayat</v>
          </cell>
        </row>
        <row r="257">
          <cell r="B257" t="str">
            <v>F1B003059</v>
          </cell>
          <cell r="C257" t="str">
            <v>Ruspandani Heru M.</v>
          </cell>
        </row>
        <row r="258">
          <cell r="B258" t="str">
            <v>F1B003060</v>
          </cell>
          <cell r="C258" t="str">
            <v>Rusyidi Hikmawan</v>
          </cell>
        </row>
        <row r="259">
          <cell r="B259" t="str">
            <v>F1B003061</v>
          </cell>
          <cell r="C259" t="str">
            <v>Sardi Satriawan</v>
          </cell>
        </row>
        <row r="260">
          <cell r="B260" t="str">
            <v>F1B003062</v>
          </cell>
          <cell r="C260" t="str">
            <v>Satriasyah Haris S.</v>
          </cell>
        </row>
        <row r="261">
          <cell r="B261" t="str">
            <v>F1B003063</v>
          </cell>
          <cell r="C261" t="str">
            <v>Satriawan</v>
          </cell>
        </row>
        <row r="262">
          <cell r="B262" t="str">
            <v>F1B003064</v>
          </cell>
          <cell r="C262" t="str">
            <v>Sofyan Hadi Salim</v>
          </cell>
        </row>
        <row r="263">
          <cell r="B263" t="str">
            <v>F1B003065</v>
          </cell>
          <cell r="C263" t="str">
            <v>Surniah</v>
          </cell>
        </row>
        <row r="264">
          <cell r="B264" t="str">
            <v>F1B003066</v>
          </cell>
          <cell r="C264" t="str">
            <v>Suthami Aries Saputra</v>
          </cell>
        </row>
        <row r="265">
          <cell r="B265" t="str">
            <v>F1B003067</v>
          </cell>
          <cell r="C265" t="str">
            <v>Yudi Irawan</v>
          </cell>
        </row>
        <row r="266">
          <cell r="B266" t="str">
            <v>F1B003068</v>
          </cell>
          <cell r="C266" t="str">
            <v>Yusnia Nur Ardiani</v>
          </cell>
        </row>
        <row r="267">
          <cell r="B267" t="str">
            <v>F1B003069</v>
          </cell>
          <cell r="C267" t="str">
            <v>Zaky Rahman</v>
          </cell>
        </row>
        <row r="268">
          <cell r="B268" t="str">
            <v>F1B004001</v>
          </cell>
          <cell r="C268" t="str">
            <v>A. A. Ngurah Oka B S</v>
          </cell>
        </row>
        <row r="269">
          <cell r="B269" t="str">
            <v>F1B004002</v>
          </cell>
          <cell r="C269" t="str">
            <v>Abdul Hafiz</v>
          </cell>
        </row>
        <row r="270">
          <cell r="B270" t="str">
            <v>F1B004003</v>
          </cell>
          <cell r="C270" t="str">
            <v>Abdul Malik Firmansyah</v>
          </cell>
        </row>
        <row r="271">
          <cell r="B271" t="str">
            <v>F1B004004</v>
          </cell>
          <cell r="C271" t="str">
            <v>Agus Fachruddin</v>
          </cell>
        </row>
        <row r="272">
          <cell r="B272" t="str">
            <v>F1B004005</v>
          </cell>
          <cell r="C272" t="str">
            <v>Ahmad Musa</v>
          </cell>
        </row>
        <row r="273">
          <cell r="B273" t="str">
            <v>F1B004006</v>
          </cell>
          <cell r="C273" t="str">
            <v>Akhiruddin</v>
          </cell>
        </row>
        <row r="274">
          <cell r="B274" t="str">
            <v>F1B004007</v>
          </cell>
          <cell r="C274" t="str">
            <v>Aprilia Pungkas</v>
          </cell>
        </row>
        <row r="275">
          <cell r="B275" t="str">
            <v>F1B004008</v>
          </cell>
          <cell r="C275" t="str">
            <v>Arif Budimansyah</v>
          </cell>
        </row>
        <row r="276">
          <cell r="B276" t="str">
            <v>F1B004009</v>
          </cell>
          <cell r="C276" t="str">
            <v>Atimurrahman</v>
          </cell>
        </row>
        <row r="277">
          <cell r="B277" t="str">
            <v>F1B004010</v>
          </cell>
          <cell r="C277" t="str">
            <v>Azwan Umar Wahyu S</v>
          </cell>
        </row>
        <row r="278">
          <cell r="B278" t="str">
            <v>F1B004011</v>
          </cell>
          <cell r="C278" t="str">
            <v>Badaruddin</v>
          </cell>
        </row>
        <row r="279">
          <cell r="B279" t="str">
            <v>F1B004012</v>
          </cell>
          <cell r="C279" t="str">
            <v>Baiq Vita Selvia Utami</v>
          </cell>
        </row>
        <row r="280">
          <cell r="B280" t="str">
            <v>F1B004013</v>
          </cell>
          <cell r="C280" t="str">
            <v>Budi Soechaemi</v>
          </cell>
        </row>
        <row r="281">
          <cell r="B281" t="str">
            <v>F1B004014</v>
          </cell>
          <cell r="C281" t="str">
            <v>Deddy Azwar</v>
          </cell>
        </row>
        <row r="282">
          <cell r="B282" t="str">
            <v>F1B004015</v>
          </cell>
          <cell r="C282" t="str">
            <v>Desak Made Dewi Putri</v>
          </cell>
        </row>
        <row r="283">
          <cell r="B283" t="str">
            <v>F1B004016</v>
          </cell>
          <cell r="C283" t="str">
            <v>Dimas Kurniansyah P</v>
          </cell>
        </row>
        <row r="284">
          <cell r="B284" t="str">
            <v>F1B004017</v>
          </cell>
          <cell r="C284" t="str">
            <v>Edy Jaswadi</v>
          </cell>
        </row>
        <row r="285">
          <cell r="B285" t="str">
            <v>F1B004018</v>
          </cell>
          <cell r="C285" t="str">
            <v>Ema Rizka Nurliana</v>
          </cell>
        </row>
        <row r="286">
          <cell r="B286" t="str">
            <v>F1B004019</v>
          </cell>
          <cell r="C286" t="str">
            <v>Faidlul Ilahi</v>
          </cell>
        </row>
        <row r="287">
          <cell r="B287" t="str">
            <v>F1B004020</v>
          </cell>
          <cell r="C287" t="str">
            <v>Fanandri Hafsari</v>
          </cell>
        </row>
        <row r="288">
          <cell r="B288" t="str">
            <v>F1B004021</v>
          </cell>
          <cell r="C288" t="str">
            <v>Fandi Adriano B</v>
          </cell>
        </row>
        <row r="289">
          <cell r="B289" t="str">
            <v>F1B004022</v>
          </cell>
          <cell r="C289" t="str">
            <v>Firman Kardiansyah</v>
          </cell>
        </row>
        <row r="290">
          <cell r="B290" t="str">
            <v>F1B004023</v>
          </cell>
          <cell r="C290" t="str">
            <v>Firmansyah</v>
          </cell>
        </row>
        <row r="291">
          <cell r="B291" t="str">
            <v>F1B004024</v>
          </cell>
          <cell r="C291" t="str">
            <v>Fitrah Nuramal</v>
          </cell>
        </row>
        <row r="292">
          <cell r="B292" t="str">
            <v>F1B004025</v>
          </cell>
          <cell r="C292" t="str">
            <v>Galich Indra W</v>
          </cell>
        </row>
        <row r="293">
          <cell r="B293" t="str">
            <v>F1B004026</v>
          </cell>
          <cell r="C293" t="str">
            <v>Gede Prathama S</v>
          </cell>
        </row>
        <row r="294">
          <cell r="B294" t="str">
            <v>F1B004027</v>
          </cell>
          <cell r="C294" t="str">
            <v>Halil Akhyar</v>
          </cell>
        </row>
        <row r="295">
          <cell r="B295" t="str">
            <v>F1B004028</v>
          </cell>
          <cell r="C295" t="str">
            <v>Hendra Febriawan</v>
          </cell>
        </row>
        <row r="296">
          <cell r="B296" t="str">
            <v>F1B004029</v>
          </cell>
          <cell r="C296" t="str">
            <v>Hery Teguh Setiawan</v>
          </cell>
        </row>
        <row r="297">
          <cell r="B297" t="str">
            <v>F1B004030</v>
          </cell>
          <cell r="C297" t="str">
            <v>Hariadi Wijaya Kusuma</v>
          </cell>
        </row>
        <row r="298">
          <cell r="B298" t="str">
            <v>F1B004031</v>
          </cell>
          <cell r="C298" t="str">
            <v>Husnul Chotimah</v>
          </cell>
        </row>
        <row r="299">
          <cell r="B299" t="str">
            <v>F1B004032</v>
          </cell>
          <cell r="C299" t="str">
            <v>I Gde Aditya P S</v>
          </cell>
        </row>
        <row r="300">
          <cell r="B300" t="str">
            <v>F1B004033</v>
          </cell>
          <cell r="C300" t="str">
            <v>I Gst Bgs Hary S K</v>
          </cell>
        </row>
        <row r="301">
          <cell r="B301" t="str">
            <v>F1B004034</v>
          </cell>
          <cell r="C301" t="str">
            <v>I Km Gd Sutrisna P</v>
          </cell>
        </row>
        <row r="302">
          <cell r="B302" t="str">
            <v>F1B004035</v>
          </cell>
          <cell r="C302" t="str">
            <v>I Made Oka Suwartana</v>
          </cell>
        </row>
        <row r="303">
          <cell r="B303" t="str">
            <v>F1B004036</v>
          </cell>
          <cell r="C303" t="str">
            <v>I Made Surya Mulyanto</v>
          </cell>
        </row>
        <row r="304">
          <cell r="B304" t="str">
            <v>F1B004037</v>
          </cell>
          <cell r="C304" t="str">
            <v>Ibnu Sholihin</v>
          </cell>
        </row>
        <row r="305">
          <cell r="B305" t="str">
            <v>F1B004038</v>
          </cell>
          <cell r="C305" t="str">
            <v>Intan Sri Rusianita</v>
          </cell>
        </row>
        <row r="306">
          <cell r="B306" t="str">
            <v>F1B004039</v>
          </cell>
          <cell r="C306" t="str">
            <v>Irwansyah</v>
          </cell>
        </row>
        <row r="307">
          <cell r="B307" t="str">
            <v>F1B004040</v>
          </cell>
          <cell r="C307" t="str">
            <v>Ismi Isti Wahida Isya</v>
          </cell>
        </row>
        <row r="308">
          <cell r="B308" t="str">
            <v>F1B004041</v>
          </cell>
          <cell r="C308" t="str">
            <v>Jery Agus Pratama</v>
          </cell>
        </row>
        <row r="309">
          <cell r="B309" t="str">
            <v>F1B004042</v>
          </cell>
          <cell r="C309" t="str">
            <v>Khairil Ansyori</v>
          </cell>
        </row>
        <row r="310">
          <cell r="B310" t="str">
            <v>F1B004043</v>
          </cell>
          <cell r="C310" t="str">
            <v>Kusuma Wijaya</v>
          </cell>
        </row>
        <row r="311">
          <cell r="B311" t="str">
            <v>F1B004044</v>
          </cell>
          <cell r="C311" t="str">
            <v>Lalu Budi Sahibul Azmi</v>
          </cell>
        </row>
        <row r="312">
          <cell r="B312" t="str">
            <v>F1B004045</v>
          </cell>
          <cell r="C312" t="str">
            <v>Lalu Irzan Suhari</v>
          </cell>
        </row>
        <row r="313">
          <cell r="B313" t="str">
            <v>F1B004046</v>
          </cell>
          <cell r="C313" t="str">
            <v>Lalu M. Zahirudin</v>
          </cell>
        </row>
        <row r="314">
          <cell r="B314" t="str">
            <v>F1B004047</v>
          </cell>
          <cell r="C314" t="str">
            <v>Lalu Moh. Rusli</v>
          </cell>
        </row>
        <row r="315">
          <cell r="B315" t="str">
            <v>F1B004048</v>
          </cell>
          <cell r="C315" t="str">
            <v>M. Arfian Hasan</v>
          </cell>
        </row>
        <row r="316">
          <cell r="B316" t="str">
            <v>F1B004049</v>
          </cell>
          <cell r="C316" t="str">
            <v>M. Januar Rosyihandi</v>
          </cell>
        </row>
        <row r="317">
          <cell r="B317" t="str">
            <v>F1B004050</v>
          </cell>
          <cell r="C317" t="str">
            <v>M. Raihanun Nasariah</v>
          </cell>
        </row>
        <row r="318">
          <cell r="B318" t="str">
            <v>F1B004051</v>
          </cell>
          <cell r="C318" t="str">
            <v>Mahayadi</v>
          </cell>
        </row>
        <row r="319">
          <cell r="B319" t="str">
            <v>F1B004052</v>
          </cell>
          <cell r="C319" t="str">
            <v>Mellinda Astria</v>
          </cell>
        </row>
        <row r="320">
          <cell r="B320" t="str">
            <v>F1B004053</v>
          </cell>
          <cell r="C320" t="str">
            <v>Muh. Abubakar Sidik</v>
          </cell>
        </row>
        <row r="321">
          <cell r="B321" t="str">
            <v>F1B004054</v>
          </cell>
          <cell r="C321" t="str">
            <v>Muh. Khaironi</v>
          </cell>
        </row>
        <row r="322">
          <cell r="B322" t="str">
            <v>F1B004055</v>
          </cell>
          <cell r="C322" t="str">
            <v>Muhamad Rangga</v>
          </cell>
        </row>
        <row r="323">
          <cell r="B323" t="str">
            <v>F1B004056</v>
          </cell>
          <cell r="C323" t="str">
            <v>Muhammad Yani Efendi</v>
          </cell>
        </row>
        <row r="324">
          <cell r="B324" t="str">
            <v>F1B004057</v>
          </cell>
          <cell r="C324" t="str">
            <v>Ni Kadek Esti Oktami</v>
          </cell>
        </row>
        <row r="325">
          <cell r="B325" t="str">
            <v>F1B004058</v>
          </cell>
          <cell r="C325" t="str">
            <v>Ni Luh Sudesni</v>
          </cell>
        </row>
        <row r="326">
          <cell r="B326" t="str">
            <v>F1B004059</v>
          </cell>
          <cell r="C326" t="str">
            <v>Nila Wati Prawiroos</v>
          </cell>
        </row>
        <row r="327">
          <cell r="B327" t="str">
            <v>F1B004060</v>
          </cell>
          <cell r="C327" t="str">
            <v>Nurhidayanti</v>
          </cell>
        </row>
        <row r="328">
          <cell r="B328" t="str">
            <v>F1B004061</v>
          </cell>
          <cell r="C328" t="str">
            <v>Oemar Syarif</v>
          </cell>
        </row>
        <row r="329">
          <cell r="B329" t="str">
            <v>F1B004062</v>
          </cell>
          <cell r="C329" t="str">
            <v>Oky Nurahim Wahyudi</v>
          </cell>
        </row>
        <row r="330">
          <cell r="B330" t="str">
            <v>F1B004063</v>
          </cell>
          <cell r="C330" t="str">
            <v>Prasetyadiguna</v>
          </cell>
        </row>
        <row r="331">
          <cell r="B331" t="str">
            <v>F1B004064</v>
          </cell>
          <cell r="C331" t="str">
            <v>Raehani</v>
          </cell>
        </row>
        <row r="332">
          <cell r="B332" t="str">
            <v>F1B004065</v>
          </cell>
          <cell r="C332" t="str">
            <v>Rahmat setiawan</v>
          </cell>
        </row>
        <row r="333">
          <cell r="B333" t="str">
            <v>F1B004066</v>
          </cell>
          <cell r="C333" t="str">
            <v>Ririn Wismayanti</v>
          </cell>
        </row>
        <row r="334">
          <cell r="B334" t="str">
            <v>F1B004067</v>
          </cell>
          <cell r="C334" t="str">
            <v>Rodia Akbar</v>
          </cell>
        </row>
        <row r="335">
          <cell r="B335" t="str">
            <v>F1B004068</v>
          </cell>
          <cell r="C335" t="str">
            <v>Rosita Wahyuningsih</v>
          </cell>
        </row>
        <row r="336">
          <cell r="B336" t="str">
            <v>F1B004069</v>
          </cell>
          <cell r="C336" t="str">
            <v>S Fathillah</v>
          </cell>
        </row>
        <row r="337">
          <cell r="B337" t="str">
            <v>F1B004070</v>
          </cell>
          <cell r="C337" t="str">
            <v>Satria Utama</v>
          </cell>
        </row>
        <row r="338">
          <cell r="B338" t="str">
            <v>F1B004071</v>
          </cell>
          <cell r="C338" t="str">
            <v>Sri Nugroho Atmojo</v>
          </cell>
        </row>
        <row r="339">
          <cell r="B339" t="str">
            <v>F1B004072</v>
          </cell>
          <cell r="C339" t="str">
            <v>Suhaidi</v>
          </cell>
        </row>
        <row r="340">
          <cell r="B340" t="str">
            <v>F1B004073</v>
          </cell>
          <cell r="C340" t="str">
            <v>Supriadi</v>
          </cell>
        </row>
        <row r="341">
          <cell r="B341" t="str">
            <v>F1B004074</v>
          </cell>
          <cell r="C341" t="str">
            <v>Suriah Ardhiana</v>
          </cell>
        </row>
        <row r="342">
          <cell r="B342" t="str">
            <v>F1B004075</v>
          </cell>
          <cell r="C342" t="str">
            <v>Syafrullah</v>
          </cell>
        </row>
        <row r="343">
          <cell r="B343" t="str">
            <v>F1B004076</v>
          </cell>
          <cell r="C343" t="str">
            <v>Taufikurahman</v>
          </cell>
        </row>
        <row r="344">
          <cell r="B344" t="str">
            <v>F1B004077</v>
          </cell>
          <cell r="C344" t="str">
            <v>Taufiqqurrahman</v>
          </cell>
        </row>
        <row r="345">
          <cell r="B345" t="str">
            <v>F1B004078</v>
          </cell>
          <cell r="C345" t="str">
            <v>Ummu Nur Imamah</v>
          </cell>
        </row>
        <row r="346">
          <cell r="B346" t="str">
            <v>F1B004079</v>
          </cell>
          <cell r="C346" t="str">
            <v>Vivin Dwi Agustin</v>
          </cell>
        </row>
        <row r="347">
          <cell r="B347" t="str">
            <v>F1B004080</v>
          </cell>
          <cell r="C347" t="str">
            <v>Wahyu Ramadhan</v>
          </cell>
        </row>
        <row r="348">
          <cell r="B348" t="str">
            <v>F1B004081</v>
          </cell>
          <cell r="C348" t="str">
            <v>Wersan Agus Saputra</v>
          </cell>
        </row>
        <row r="349">
          <cell r="B349" t="str">
            <v>F1B004082</v>
          </cell>
          <cell r="C349" t="str">
            <v>Wiro Jaswandi Maharja</v>
          </cell>
        </row>
        <row r="350">
          <cell r="B350" t="str">
            <v>F1B004083</v>
          </cell>
          <cell r="C350" t="str">
            <v>Wisnu Widianto Permadi</v>
          </cell>
        </row>
        <row r="351">
          <cell r="B351" t="str">
            <v>F1B004084</v>
          </cell>
          <cell r="C351" t="str">
            <v>Wiwied Putra Perdana</v>
          </cell>
        </row>
        <row r="352">
          <cell r="B352" t="str">
            <v>F1B004085</v>
          </cell>
          <cell r="C352" t="str">
            <v>Yuliana Handayani</v>
          </cell>
        </row>
        <row r="353">
          <cell r="B353" t="str">
            <v>F1B005001</v>
          </cell>
          <cell r="C353" t="str">
            <v>Abi Abdul Sadi</v>
          </cell>
        </row>
        <row r="354">
          <cell r="B354" t="str">
            <v>F1B005002</v>
          </cell>
          <cell r="C354" t="str">
            <v>Aditya Putra</v>
          </cell>
        </row>
        <row r="355">
          <cell r="B355" t="str">
            <v>F1B005003</v>
          </cell>
          <cell r="C355" t="str">
            <v>Agra Ananggadipa</v>
          </cell>
        </row>
        <row r="356">
          <cell r="B356" t="str">
            <v>F1B005004</v>
          </cell>
          <cell r="C356" t="str">
            <v>Akbar Satryantho</v>
          </cell>
        </row>
        <row r="357">
          <cell r="B357" t="str">
            <v>F1B005005</v>
          </cell>
          <cell r="C357" t="str">
            <v>Alpan Hadi</v>
          </cell>
        </row>
        <row r="358">
          <cell r="B358" t="str">
            <v>F1B005006</v>
          </cell>
          <cell r="C358" t="str">
            <v>Andri Irfan</v>
          </cell>
        </row>
        <row r="359">
          <cell r="B359" t="str">
            <v>F1B005007</v>
          </cell>
          <cell r="C359" t="str">
            <v>Ari Dahfid</v>
          </cell>
        </row>
        <row r="360">
          <cell r="B360" t="str">
            <v>F1B005008</v>
          </cell>
          <cell r="C360" t="str">
            <v>Azhari Hasbi</v>
          </cell>
        </row>
        <row r="361">
          <cell r="B361" t="str">
            <v>F1B005009</v>
          </cell>
          <cell r="C361" t="str">
            <v>Baiq Atika Pratiwi Listiani</v>
          </cell>
        </row>
        <row r="362">
          <cell r="B362" t="str">
            <v>F1B005010</v>
          </cell>
          <cell r="C362" t="str">
            <v>Dea Nur Asri</v>
          </cell>
        </row>
        <row r="363">
          <cell r="B363" t="str">
            <v>F1B005011</v>
          </cell>
          <cell r="C363" t="str">
            <v>Dedek Hudayana</v>
          </cell>
        </row>
        <row r="364">
          <cell r="B364" t="str">
            <v>F1B005012</v>
          </cell>
          <cell r="C364" t="str">
            <v>Dewa Putu Puspa</v>
          </cell>
        </row>
        <row r="365">
          <cell r="B365" t="str">
            <v>F1B005013</v>
          </cell>
          <cell r="C365" t="str">
            <v>Donny Adithia</v>
          </cell>
        </row>
        <row r="366">
          <cell r="B366" t="str">
            <v>F1B005014</v>
          </cell>
          <cell r="C366" t="str">
            <v>Elis Baiduri</v>
          </cell>
        </row>
        <row r="367">
          <cell r="B367" t="str">
            <v>F1B005015</v>
          </cell>
          <cell r="C367" t="str">
            <v>Erika Fithriaty</v>
          </cell>
        </row>
        <row r="368">
          <cell r="B368" t="str">
            <v>F1B005016</v>
          </cell>
          <cell r="C368" t="str">
            <v>Faisaludin</v>
          </cell>
        </row>
        <row r="369">
          <cell r="B369" t="str">
            <v>F1B005017</v>
          </cell>
          <cell r="C369" t="str">
            <v>Fithra Mubarak</v>
          </cell>
        </row>
        <row r="370">
          <cell r="B370" t="str">
            <v>F1B005018</v>
          </cell>
          <cell r="C370" t="str">
            <v>Fitria Husniayati</v>
          </cell>
        </row>
        <row r="371">
          <cell r="B371" t="str">
            <v>F1B005019</v>
          </cell>
          <cell r="C371" t="str">
            <v>Fredi Tri Winoto</v>
          </cell>
        </row>
        <row r="372">
          <cell r="B372" t="str">
            <v>F1B005020</v>
          </cell>
          <cell r="C372" t="str">
            <v>Fuad Fauzi Choiruman</v>
          </cell>
        </row>
        <row r="373">
          <cell r="B373" t="str">
            <v>F1B005021</v>
          </cell>
          <cell r="C373" t="str">
            <v>Hardhika Tusan S</v>
          </cell>
        </row>
        <row r="374">
          <cell r="B374" t="str">
            <v>F1B005022</v>
          </cell>
          <cell r="C374" t="str">
            <v>Harunurrasyid</v>
          </cell>
        </row>
        <row r="375">
          <cell r="B375" t="str">
            <v>F1B005023</v>
          </cell>
          <cell r="C375" t="str">
            <v>Humam Balya</v>
          </cell>
        </row>
        <row r="376">
          <cell r="B376" t="str">
            <v>F1B005024</v>
          </cell>
          <cell r="C376" t="str">
            <v>I Dewa Made Ady Indrawan</v>
          </cell>
        </row>
        <row r="377">
          <cell r="B377" t="str">
            <v>F1B005025</v>
          </cell>
          <cell r="C377" t="str">
            <v>I Gde Eka Adnyana</v>
          </cell>
        </row>
        <row r="378">
          <cell r="B378" t="str">
            <v>F1B005026</v>
          </cell>
          <cell r="C378" t="str">
            <v>I Gde Nike W</v>
          </cell>
        </row>
        <row r="379">
          <cell r="B379" t="str">
            <v>F1B005027</v>
          </cell>
          <cell r="C379" t="str">
            <v>I Komang Agus S A P</v>
          </cell>
        </row>
        <row r="380">
          <cell r="B380" t="str">
            <v>F1B005028</v>
          </cell>
          <cell r="C380" t="str">
            <v>I Made Rakendra W</v>
          </cell>
        </row>
        <row r="381">
          <cell r="B381" t="str">
            <v>F1B005029</v>
          </cell>
          <cell r="C381" t="str">
            <v>I Nengah Sumartha Widya</v>
          </cell>
        </row>
        <row r="382">
          <cell r="B382" t="str">
            <v>F1B005030</v>
          </cell>
          <cell r="C382" t="str">
            <v>I Putu Raka Osiana</v>
          </cell>
        </row>
        <row r="383">
          <cell r="B383" t="str">
            <v>F1B005031</v>
          </cell>
          <cell r="C383" t="str">
            <v>Ida Ayu Sutrisni</v>
          </cell>
        </row>
        <row r="384">
          <cell r="B384" t="str">
            <v>F1B005032</v>
          </cell>
          <cell r="C384" t="str">
            <v>Indah Ismaidah</v>
          </cell>
        </row>
        <row r="385">
          <cell r="B385" t="str">
            <v>F1B005033</v>
          </cell>
          <cell r="C385" t="str">
            <v>Kamarudin</v>
          </cell>
        </row>
        <row r="386">
          <cell r="B386" t="str">
            <v>F1B005034</v>
          </cell>
          <cell r="C386" t="str">
            <v>Khobeb Suroyo</v>
          </cell>
        </row>
        <row r="387">
          <cell r="B387" t="str">
            <v>F1B005035</v>
          </cell>
          <cell r="C387" t="str">
            <v>Khomaini</v>
          </cell>
        </row>
        <row r="388">
          <cell r="B388" t="str">
            <v>F1B005036</v>
          </cell>
          <cell r="C388" t="str">
            <v>Komari Yuli A</v>
          </cell>
        </row>
        <row r="389">
          <cell r="B389" t="str">
            <v>F1B005037</v>
          </cell>
          <cell r="C389" t="str">
            <v>L. Habibi Asmarakandi</v>
          </cell>
        </row>
        <row r="390">
          <cell r="B390" t="str">
            <v>F1B005038</v>
          </cell>
          <cell r="C390" t="str">
            <v>Lalu Arwan Darmajaya</v>
          </cell>
        </row>
        <row r="391">
          <cell r="B391" t="str">
            <v>F1B005039</v>
          </cell>
          <cell r="C391" t="str">
            <v>Lalu Betara Padmayuda</v>
          </cell>
        </row>
        <row r="392">
          <cell r="B392" t="str">
            <v>F1B005040</v>
          </cell>
          <cell r="C392" t="str">
            <v>Lalu Darma Kusuma</v>
          </cell>
        </row>
        <row r="393">
          <cell r="B393" t="str">
            <v>F1B005041</v>
          </cell>
          <cell r="C393" t="str">
            <v>M. Khaidir Maulana</v>
          </cell>
        </row>
        <row r="394">
          <cell r="B394" t="str">
            <v>F1B005042</v>
          </cell>
          <cell r="C394" t="str">
            <v>M. Tunggur Suryawan</v>
          </cell>
        </row>
        <row r="395">
          <cell r="B395" t="str">
            <v>F1B005043</v>
          </cell>
          <cell r="C395" t="str">
            <v>M. Syukran Endriawan</v>
          </cell>
        </row>
        <row r="396">
          <cell r="B396" t="str">
            <v>F1B005044</v>
          </cell>
          <cell r="C396" t="str">
            <v>M. Takdir Akbari Putra</v>
          </cell>
        </row>
        <row r="397">
          <cell r="B397" t="str">
            <v>F1B005045</v>
          </cell>
          <cell r="C397" t="str">
            <v>Mira Melinda</v>
          </cell>
        </row>
        <row r="398">
          <cell r="B398" t="str">
            <v>F1B005046</v>
          </cell>
          <cell r="C398" t="str">
            <v>Moh. Fazrin</v>
          </cell>
        </row>
        <row r="399">
          <cell r="B399" t="str">
            <v>F1B005047</v>
          </cell>
          <cell r="C399" t="str">
            <v>Moh. Hery Y</v>
          </cell>
        </row>
        <row r="400">
          <cell r="B400" t="str">
            <v>F1B005048</v>
          </cell>
          <cell r="C400" t="str">
            <v>Muh. Azhari Zulfani</v>
          </cell>
        </row>
        <row r="401">
          <cell r="B401" t="str">
            <v>F1B005049</v>
          </cell>
          <cell r="C401" t="str">
            <v>Muhammad Nuryadin BS</v>
          </cell>
        </row>
        <row r="402">
          <cell r="B402" t="str">
            <v>F1B005050</v>
          </cell>
          <cell r="C402" t="str">
            <v>Muhammad Reza</v>
          </cell>
        </row>
        <row r="403">
          <cell r="B403" t="str">
            <v>F1B005051</v>
          </cell>
          <cell r="C403" t="str">
            <v>Muhammad Robiulazan</v>
          </cell>
        </row>
        <row r="404">
          <cell r="B404" t="str">
            <v>F1B005052</v>
          </cell>
          <cell r="C404" t="str">
            <v>Muhammad Sahroni</v>
          </cell>
        </row>
        <row r="405">
          <cell r="B405" t="str">
            <v>F1B005053</v>
          </cell>
          <cell r="C405" t="str">
            <v>Muhammad Wahyudi</v>
          </cell>
        </row>
        <row r="406">
          <cell r="B406" t="str">
            <v>F1B005054</v>
          </cell>
          <cell r="C406" t="str">
            <v>Muhammad Yamin</v>
          </cell>
        </row>
        <row r="407">
          <cell r="B407" t="str">
            <v>F1B005055</v>
          </cell>
          <cell r="C407" t="str">
            <v>Muharis</v>
          </cell>
        </row>
        <row r="408">
          <cell r="B408" t="str">
            <v>F1B005056</v>
          </cell>
          <cell r="C408" t="str">
            <v>Muliadin</v>
          </cell>
        </row>
        <row r="409">
          <cell r="B409" t="str">
            <v>F1B005057</v>
          </cell>
          <cell r="C409" t="str">
            <v>Mustamin Aripin</v>
          </cell>
        </row>
        <row r="410">
          <cell r="B410" t="str">
            <v>F1B005058</v>
          </cell>
          <cell r="C410" t="str">
            <v>Ni Nyoman Novita S</v>
          </cell>
        </row>
        <row r="411">
          <cell r="B411" t="str">
            <v>F1B005059</v>
          </cell>
          <cell r="C411" t="str">
            <v>Parlinawati</v>
          </cell>
        </row>
        <row r="412">
          <cell r="B412" t="str">
            <v>F1B005060</v>
          </cell>
          <cell r="C412" t="str">
            <v>Putu Eka Jayanti P</v>
          </cell>
        </row>
        <row r="413">
          <cell r="B413" t="str">
            <v>F1B005061</v>
          </cell>
          <cell r="C413" t="str">
            <v>Rahmatul Jayadi</v>
          </cell>
        </row>
        <row r="414">
          <cell r="B414" t="str">
            <v>F1B005062</v>
          </cell>
          <cell r="C414" t="str">
            <v>Rematomatra Rahmansyah</v>
          </cell>
        </row>
        <row r="415">
          <cell r="B415" t="str">
            <v>F1B005063</v>
          </cell>
          <cell r="C415" t="str">
            <v>Rosihan Musa</v>
          </cell>
        </row>
        <row r="416">
          <cell r="B416" t="str">
            <v>F1B005064</v>
          </cell>
          <cell r="C416" t="str">
            <v>Russinta Irmayanti</v>
          </cell>
        </row>
        <row r="417">
          <cell r="B417" t="str">
            <v>F1B005065</v>
          </cell>
          <cell r="C417" t="str">
            <v>Salman Faris</v>
          </cell>
        </row>
        <row r="418">
          <cell r="B418" t="str">
            <v>F1B005066</v>
          </cell>
          <cell r="C418" t="str">
            <v>Sigid Nugroho</v>
          </cell>
        </row>
        <row r="419">
          <cell r="B419" t="str">
            <v>F1B005067</v>
          </cell>
          <cell r="C419" t="str">
            <v>Siswadi</v>
          </cell>
        </row>
        <row r="420">
          <cell r="B420" t="str">
            <v>F1B005068</v>
          </cell>
          <cell r="C420" t="str">
            <v>Siti Septi</v>
          </cell>
        </row>
        <row r="421">
          <cell r="B421" t="str">
            <v>F1B005069</v>
          </cell>
          <cell r="C421" t="str">
            <v>Sofyan Jaya</v>
          </cell>
        </row>
        <row r="422">
          <cell r="B422" t="str">
            <v>F1B005070</v>
          </cell>
          <cell r="C422" t="str">
            <v>Sri Kurniawati</v>
          </cell>
        </row>
        <row r="423">
          <cell r="B423" t="str">
            <v>F1B005071</v>
          </cell>
          <cell r="C423" t="str">
            <v>Supandi</v>
          </cell>
        </row>
        <row r="424">
          <cell r="B424" t="str">
            <v>F1B005072</v>
          </cell>
          <cell r="C424" t="str">
            <v>Syarif Zulhidayah</v>
          </cell>
        </row>
        <row r="425">
          <cell r="B425" t="str">
            <v>F1B005073</v>
          </cell>
          <cell r="C425" t="str">
            <v>Tantyo Arfianto</v>
          </cell>
        </row>
        <row r="426">
          <cell r="B426" t="str">
            <v>F1B005074</v>
          </cell>
          <cell r="C426" t="str">
            <v>Taufan Timur</v>
          </cell>
        </row>
        <row r="427">
          <cell r="B427" t="str">
            <v>F1B005075</v>
          </cell>
          <cell r="C427" t="str">
            <v>Titi Andriani</v>
          </cell>
        </row>
        <row r="428">
          <cell r="B428" t="str">
            <v>F1B005076</v>
          </cell>
          <cell r="C428" t="str">
            <v>Ujang Permana</v>
          </cell>
        </row>
        <row r="429">
          <cell r="B429" t="str">
            <v>F1B005077</v>
          </cell>
          <cell r="C429" t="str">
            <v>Yohanes Adolf A N</v>
          </cell>
        </row>
        <row r="430">
          <cell r="B430" t="str">
            <v>F1B005078</v>
          </cell>
          <cell r="C430" t="str">
            <v>Yufi Febrihadi</v>
          </cell>
        </row>
        <row r="431">
          <cell r="B431" t="str">
            <v>F1B005079</v>
          </cell>
          <cell r="C431" t="str">
            <v>Zafitri Purkandi</v>
          </cell>
        </row>
        <row r="432">
          <cell r="B432" t="str">
            <v>F1B006001</v>
          </cell>
          <cell r="C432" t="str">
            <v>Abdul Kadir</v>
          </cell>
        </row>
        <row r="433">
          <cell r="B433" t="str">
            <v>F1B006002</v>
          </cell>
          <cell r="C433" t="str">
            <v>Abdul Ra'uf Alfansani</v>
          </cell>
        </row>
        <row r="434">
          <cell r="B434" t="str">
            <v>F1B006003</v>
          </cell>
          <cell r="C434" t="str">
            <v>Ady Suharyanto</v>
          </cell>
        </row>
        <row r="435">
          <cell r="B435" t="str">
            <v>F1B006004</v>
          </cell>
          <cell r="C435" t="str">
            <v>Agung Surya Wiguna</v>
          </cell>
        </row>
        <row r="436">
          <cell r="B436" t="str">
            <v>F1B006005</v>
          </cell>
          <cell r="C436" t="str">
            <v>Ahmad Azhari</v>
          </cell>
        </row>
        <row r="437">
          <cell r="B437" t="str">
            <v>F1B006006</v>
          </cell>
          <cell r="C437" t="str">
            <v>Akbar Juliansyah</v>
          </cell>
        </row>
        <row r="438">
          <cell r="B438" t="str">
            <v>F1B006007</v>
          </cell>
          <cell r="C438" t="str">
            <v>Akhmad Ardiansyah</v>
          </cell>
        </row>
        <row r="439">
          <cell r="B439" t="str">
            <v>F1B006008</v>
          </cell>
          <cell r="C439" t="str">
            <v>Amir Hasanudin Fauzi</v>
          </cell>
        </row>
        <row r="440">
          <cell r="B440" t="str">
            <v>F1B006009</v>
          </cell>
          <cell r="C440" t="str">
            <v>Ana Asyikur Rohmani</v>
          </cell>
        </row>
        <row r="441">
          <cell r="B441" t="str">
            <v>F1B006010</v>
          </cell>
          <cell r="C441" t="str">
            <v>Ariadi Utomo</v>
          </cell>
        </row>
        <row r="442">
          <cell r="B442" t="str">
            <v>F1B006011</v>
          </cell>
          <cell r="C442" t="str">
            <v>Ariyan Nurrahman</v>
          </cell>
        </row>
        <row r="443">
          <cell r="B443" t="str">
            <v>F1B006012</v>
          </cell>
          <cell r="C443" t="str">
            <v>Arya Bambang Sastra G.</v>
          </cell>
        </row>
        <row r="444">
          <cell r="B444" t="str">
            <v>F1B006013</v>
          </cell>
          <cell r="C444" t="str">
            <v>Bagus Hariangga P.K.</v>
          </cell>
        </row>
        <row r="445">
          <cell r="B445" t="str">
            <v>F1B006014</v>
          </cell>
          <cell r="C445" t="str">
            <v>Balges Hamdani</v>
          </cell>
        </row>
        <row r="446">
          <cell r="B446" t="str">
            <v>F1B006015</v>
          </cell>
          <cell r="C446" t="str">
            <v>Das Rizal</v>
          </cell>
        </row>
        <row r="447">
          <cell r="B447" t="str">
            <v>F1B006016</v>
          </cell>
          <cell r="C447" t="str">
            <v>Denny Suarna Utama</v>
          </cell>
        </row>
        <row r="448">
          <cell r="B448" t="str">
            <v>F1B006017</v>
          </cell>
          <cell r="C448" t="str">
            <v>Deny Wardi Kurniawan</v>
          </cell>
        </row>
        <row r="449">
          <cell r="B449" t="str">
            <v>F1B006018</v>
          </cell>
          <cell r="C449" t="str">
            <v>Devy Jayantri Unggari</v>
          </cell>
        </row>
        <row r="450">
          <cell r="B450" t="str">
            <v>F1B006019</v>
          </cell>
          <cell r="C450" t="str">
            <v>Dhimas Budi Pratama</v>
          </cell>
        </row>
        <row r="451">
          <cell r="B451" t="str">
            <v>F1B006020</v>
          </cell>
          <cell r="C451" t="str">
            <v>Dwi Agussusanti F.</v>
          </cell>
        </row>
        <row r="452">
          <cell r="B452" t="str">
            <v>F1B006021</v>
          </cell>
          <cell r="C452" t="str">
            <v>En Mahsyar</v>
          </cell>
        </row>
        <row r="453">
          <cell r="B453" t="str">
            <v>F1B006022</v>
          </cell>
          <cell r="C453" t="str">
            <v>Eva Rosdiana Dewi</v>
          </cell>
        </row>
        <row r="454">
          <cell r="B454" t="str">
            <v>F1B006023</v>
          </cell>
          <cell r="C454" t="str">
            <v>Farchan Radyansah</v>
          </cell>
        </row>
        <row r="455">
          <cell r="B455" t="str">
            <v>F1B006024</v>
          </cell>
          <cell r="C455" t="str">
            <v>Fetty Nursofy Ristianty</v>
          </cell>
        </row>
        <row r="456">
          <cell r="B456" t="str">
            <v>F1B006025</v>
          </cell>
          <cell r="C456" t="str">
            <v>Firman Adidaya</v>
          </cell>
        </row>
        <row r="457">
          <cell r="B457" t="str">
            <v>F1B006026</v>
          </cell>
          <cell r="C457" t="str">
            <v>Gede Hendy Hardiana</v>
          </cell>
        </row>
        <row r="458">
          <cell r="B458" t="str">
            <v>F1B006027</v>
          </cell>
          <cell r="C458" t="str">
            <v>Gst. Bgs. Surya Dharma Wibawa</v>
          </cell>
        </row>
        <row r="459">
          <cell r="B459" t="str">
            <v>F1B006028</v>
          </cell>
          <cell r="C459" t="str">
            <v>Haerul Isnadi</v>
          </cell>
        </row>
        <row r="460">
          <cell r="B460" t="str">
            <v>F1B006029</v>
          </cell>
          <cell r="C460" t="str">
            <v>Hendro Satriadi</v>
          </cell>
        </row>
        <row r="461">
          <cell r="B461" t="str">
            <v>F1B006030</v>
          </cell>
          <cell r="C461" t="str">
            <v>Henry Sayyidiman</v>
          </cell>
        </row>
        <row r="462">
          <cell r="B462" t="str">
            <v>F1B006031</v>
          </cell>
          <cell r="C462" t="str">
            <v>Herman Sofyan</v>
          </cell>
        </row>
        <row r="463">
          <cell r="B463" t="str">
            <v>F1B006032</v>
          </cell>
          <cell r="C463" t="str">
            <v>Hidayati Vitria Ningsih</v>
          </cell>
        </row>
        <row r="464">
          <cell r="B464" t="str">
            <v>F1B006033</v>
          </cell>
          <cell r="C464" t="str">
            <v>I Gusti Agung Ary Suardana</v>
          </cell>
        </row>
        <row r="465">
          <cell r="B465" t="str">
            <v>F1B006034</v>
          </cell>
          <cell r="C465" t="str">
            <v>I Gusti Ayu Ita Kusmira</v>
          </cell>
        </row>
        <row r="466">
          <cell r="B466" t="str">
            <v>F1B006035</v>
          </cell>
          <cell r="C466" t="str">
            <v>I Nyoman Gede Aryarta</v>
          </cell>
        </row>
        <row r="467">
          <cell r="B467" t="str">
            <v>F1B006036</v>
          </cell>
          <cell r="C467" t="str">
            <v>I Wyn Eka Rudytha Harimbawa</v>
          </cell>
        </row>
        <row r="468">
          <cell r="B468" t="str">
            <v>F1B006037</v>
          </cell>
          <cell r="C468" t="str">
            <v>Ibnu Shina</v>
          </cell>
        </row>
        <row r="469">
          <cell r="B469" t="str">
            <v>F1B006038</v>
          </cell>
          <cell r="C469" t="str">
            <v>Idkham Affandi</v>
          </cell>
        </row>
        <row r="470">
          <cell r="B470" t="str">
            <v>F1B006039</v>
          </cell>
          <cell r="C470" t="str">
            <v>Ilmayati</v>
          </cell>
        </row>
        <row r="471">
          <cell r="B471" t="str">
            <v>F1B006040</v>
          </cell>
          <cell r="C471" t="str">
            <v>Imam Hermawan</v>
          </cell>
        </row>
        <row r="472">
          <cell r="B472" t="str">
            <v>F1B006041</v>
          </cell>
          <cell r="C472" t="str">
            <v>Indra Darmawan</v>
          </cell>
        </row>
        <row r="473">
          <cell r="B473" t="str">
            <v>F1B006042</v>
          </cell>
          <cell r="C473" t="str">
            <v>Isnu Handibrata Eko Putra</v>
          </cell>
        </row>
        <row r="474">
          <cell r="B474" t="str">
            <v>F1B006043</v>
          </cell>
          <cell r="C474" t="str">
            <v>I Wayan Agus Sudharma</v>
          </cell>
        </row>
        <row r="475">
          <cell r="B475" t="str">
            <v>F1B006044</v>
          </cell>
          <cell r="C475" t="str">
            <v>Kenyya Venaringan De Side</v>
          </cell>
        </row>
        <row r="476">
          <cell r="B476" t="str">
            <v>F1B006045</v>
          </cell>
          <cell r="C476" t="str">
            <v>Lalu M. Nanang Magadi</v>
          </cell>
        </row>
        <row r="477">
          <cell r="B477" t="str">
            <v>F1B006046</v>
          </cell>
          <cell r="C477" t="str">
            <v>Lalu Ary Rizki R.</v>
          </cell>
        </row>
        <row r="478">
          <cell r="B478" t="str">
            <v>F1B006047</v>
          </cell>
          <cell r="C478" t="str">
            <v>Lalu Hendra Chrisma</v>
          </cell>
        </row>
        <row r="479">
          <cell r="B479" t="str">
            <v>F1B006048</v>
          </cell>
          <cell r="C479" t="str">
            <v>L. Satrya Atma Winata</v>
          </cell>
        </row>
        <row r="480">
          <cell r="B480" t="str">
            <v>F1B006049</v>
          </cell>
          <cell r="C480" t="str">
            <v>Linda Rahmawati S.</v>
          </cell>
        </row>
        <row r="481">
          <cell r="B481" t="str">
            <v>F1B006050</v>
          </cell>
          <cell r="C481" t="str">
            <v>M. Ghazali</v>
          </cell>
        </row>
        <row r="482">
          <cell r="B482" t="str">
            <v>F1B006051</v>
          </cell>
          <cell r="C482" t="str">
            <v>M. Ibrahim Iqbal.</v>
          </cell>
        </row>
        <row r="483">
          <cell r="B483" t="str">
            <v>F1B006052</v>
          </cell>
          <cell r="C483" t="str">
            <v>M. Marjan Basri</v>
          </cell>
        </row>
        <row r="484">
          <cell r="B484" t="str">
            <v>F1B006053</v>
          </cell>
          <cell r="C484" t="str">
            <v>M. Mizan Asrori</v>
          </cell>
        </row>
        <row r="485">
          <cell r="B485" t="str">
            <v>F1B006054</v>
          </cell>
          <cell r="C485" t="str">
            <v>M. Septiadi Rangga Permana</v>
          </cell>
        </row>
        <row r="486">
          <cell r="B486" t="str">
            <v>F1B006055</v>
          </cell>
          <cell r="C486" t="str">
            <v>M. Trisna Abung Z.</v>
          </cell>
        </row>
        <row r="487">
          <cell r="B487" t="str">
            <v>F1B006056</v>
          </cell>
          <cell r="C487" t="str">
            <v>Mardiyah Hidayati</v>
          </cell>
        </row>
        <row r="488">
          <cell r="B488" t="str">
            <v>F1B006057</v>
          </cell>
          <cell r="C488" t="str">
            <v>Maulana Suriakin</v>
          </cell>
        </row>
        <row r="489">
          <cell r="B489" t="str">
            <v>F1B006058</v>
          </cell>
          <cell r="C489" t="str">
            <v>M. Riza Rizky</v>
          </cell>
        </row>
        <row r="490">
          <cell r="B490" t="str">
            <v>F1B006059</v>
          </cell>
          <cell r="C490" t="str">
            <v>Mohamad Isywan</v>
          </cell>
        </row>
        <row r="491">
          <cell r="B491" t="str">
            <v>F1B006060</v>
          </cell>
          <cell r="C491" t="str">
            <v>Muhamad Adi Tofan</v>
          </cell>
        </row>
        <row r="492">
          <cell r="B492" t="str">
            <v>F1B006061</v>
          </cell>
          <cell r="C492" t="str">
            <v>Muhammad Rohmadanyah</v>
          </cell>
        </row>
        <row r="493">
          <cell r="B493" t="str">
            <v>F1B006062</v>
          </cell>
          <cell r="C493" t="str">
            <v>M. Tontowi Jauhari</v>
          </cell>
        </row>
        <row r="494">
          <cell r="B494" t="str">
            <v>F1B006063</v>
          </cell>
          <cell r="C494" t="str">
            <v>Nasrullah</v>
          </cell>
        </row>
        <row r="495">
          <cell r="B495" t="str">
            <v>F1B006064</v>
          </cell>
          <cell r="C495" t="str">
            <v>Ni Nym. Komala Pradini</v>
          </cell>
        </row>
        <row r="496">
          <cell r="B496" t="str">
            <v>F1B006065</v>
          </cell>
          <cell r="C496" t="str">
            <v>Nina Suhari</v>
          </cell>
        </row>
        <row r="497">
          <cell r="B497" t="str">
            <v>F1B006066</v>
          </cell>
          <cell r="C497" t="str">
            <v>Nyoman Esa Saradharma</v>
          </cell>
        </row>
        <row r="498">
          <cell r="B498" t="str">
            <v>F1B006067</v>
          </cell>
          <cell r="C498" t="str">
            <v>Patria Jaka Kusuma</v>
          </cell>
        </row>
        <row r="499">
          <cell r="B499" t="str">
            <v>F1B006068</v>
          </cell>
          <cell r="C499" t="str">
            <v>Rany Zuriatna Utami</v>
          </cell>
        </row>
        <row r="500">
          <cell r="B500" t="str">
            <v>F1B006069</v>
          </cell>
          <cell r="C500" t="str">
            <v>Rio Hadi Widodo</v>
          </cell>
        </row>
        <row r="501">
          <cell r="B501" t="str">
            <v>F1B006070</v>
          </cell>
          <cell r="C501" t="str">
            <v>Ririn Bhardiansyah</v>
          </cell>
        </row>
        <row r="502">
          <cell r="B502" t="str">
            <v>F1B006071</v>
          </cell>
          <cell r="C502" t="str">
            <v>Risang Prayekti</v>
          </cell>
        </row>
        <row r="503">
          <cell r="B503" t="str">
            <v>F1B006072</v>
          </cell>
          <cell r="C503" t="str">
            <v>Rita Dewi Sukmawati S.</v>
          </cell>
        </row>
        <row r="504">
          <cell r="B504" t="str">
            <v>F1B006073</v>
          </cell>
          <cell r="C504" t="str">
            <v>Rosiawan</v>
          </cell>
        </row>
        <row r="505">
          <cell r="B505" t="str">
            <v>F1B006074</v>
          </cell>
          <cell r="C505" t="str">
            <v>R. R. Dwie Rosmiyati</v>
          </cell>
        </row>
        <row r="506">
          <cell r="B506" t="str">
            <v>F1B006075</v>
          </cell>
          <cell r="C506" t="str">
            <v>Salimyul Pathurrahman</v>
          </cell>
        </row>
        <row r="507">
          <cell r="B507" t="str">
            <v>F1B006076</v>
          </cell>
          <cell r="C507" t="str">
            <v>Shinta Primasari</v>
          </cell>
        </row>
        <row r="508">
          <cell r="B508" t="str">
            <v>F1B006077</v>
          </cell>
          <cell r="C508" t="str">
            <v>Sumiati</v>
          </cell>
        </row>
        <row r="509">
          <cell r="B509" t="str">
            <v>F1B006078</v>
          </cell>
          <cell r="C509" t="str">
            <v>Suwandi Jaya Pratama</v>
          </cell>
        </row>
        <row r="510">
          <cell r="B510" t="str">
            <v>F1B006079</v>
          </cell>
          <cell r="C510" t="str">
            <v>Syamsurya Haruna A. B</v>
          </cell>
        </row>
        <row r="511">
          <cell r="B511" t="str">
            <v>F1B006080</v>
          </cell>
          <cell r="C511" t="str">
            <v>Syamsurrijal</v>
          </cell>
        </row>
        <row r="512">
          <cell r="B512" t="str">
            <v>F1B006081</v>
          </cell>
          <cell r="C512" t="str">
            <v>Thendriani Yastenti</v>
          </cell>
        </row>
        <row r="513">
          <cell r="B513" t="str">
            <v>F1B006082</v>
          </cell>
          <cell r="C513" t="str">
            <v>Titik Kurnia Rahman</v>
          </cell>
        </row>
        <row r="514">
          <cell r="B514" t="str">
            <v>F1B006083</v>
          </cell>
          <cell r="C514" t="str">
            <v>Trie Adriany Sofiana</v>
          </cell>
        </row>
        <row r="515">
          <cell r="B515" t="str">
            <v>F1B006084</v>
          </cell>
          <cell r="C515" t="str">
            <v>Yoga Wiguna Pratama</v>
          </cell>
        </row>
        <row r="516">
          <cell r="B516" t="str">
            <v>F1B006085</v>
          </cell>
          <cell r="C516" t="str">
            <v>Zulkarnaen</v>
          </cell>
        </row>
        <row r="517">
          <cell r="B517" t="str">
            <v>F1B007001</v>
          </cell>
          <cell r="C517" t="str">
            <v>Ade Hendra Saputra</v>
          </cell>
        </row>
        <row r="518">
          <cell r="B518" t="str">
            <v>F1B007002</v>
          </cell>
          <cell r="C518" t="str">
            <v>Agus Eka Juniartha</v>
          </cell>
        </row>
        <row r="519">
          <cell r="B519" t="str">
            <v>F1B007003</v>
          </cell>
          <cell r="C519" t="str">
            <v>Agus Fathurrahman</v>
          </cell>
        </row>
        <row r="520">
          <cell r="B520" t="str">
            <v>F1B007004</v>
          </cell>
          <cell r="C520" t="str">
            <v>Agus Hermanto</v>
          </cell>
        </row>
        <row r="521">
          <cell r="B521" t="str">
            <v>F1B007005</v>
          </cell>
          <cell r="C521" t="str">
            <v>Ahmad Juaini</v>
          </cell>
        </row>
        <row r="522">
          <cell r="B522" t="str">
            <v>F1B007006</v>
          </cell>
          <cell r="C522" t="str">
            <v>Ahmad Yusri Amry</v>
          </cell>
        </row>
        <row r="523">
          <cell r="B523" t="str">
            <v>F1B007007</v>
          </cell>
          <cell r="C523" t="str">
            <v>Aldy Kusdianto</v>
          </cell>
        </row>
        <row r="524">
          <cell r="B524" t="str">
            <v>F1B007008</v>
          </cell>
          <cell r="C524" t="str">
            <v>Alfian Nugraha</v>
          </cell>
        </row>
        <row r="525">
          <cell r="B525" t="str">
            <v>F1B007009</v>
          </cell>
          <cell r="C525" t="str">
            <v>Annas Rahma Fath</v>
          </cell>
        </row>
        <row r="526">
          <cell r="B526" t="str">
            <v>F1B007010</v>
          </cell>
          <cell r="C526" t="str">
            <v>Arief Mulyawan</v>
          </cell>
        </row>
        <row r="527">
          <cell r="B527" t="str">
            <v>F1B007011</v>
          </cell>
          <cell r="C527" t="str">
            <v>Arizal Dwiantara</v>
          </cell>
        </row>
        <row r="528">
          <cell r="B528" t="str">
            <v>F1B007012</v>
          </cell>
          <cell r="C528" t="str">
            <v>Beni Haerul Jalil</v>
          </cell>
        </row>
        <row r="529">
          <cell r="B529" t="str">
            <v>F1B007013</v>
          </cell>
          <cell r="C529" t="str">
            <v>Cancer Devartha</v>
          </cell>
        </row>
        <row r="530">
          <cell r="B530" t="str">
            <v>F1B007014</v>
          </cell>
          <cell r="C530" t="str">
            <v>Dede Setiawan</v>
          </cell>
        </row>
        <row r="531">
          <cell r="B531" t="str">
            <v>F1B007015</v>
          </cell>
          <cell r="C531" t="str">
            <v>Dian Kosasih</v>
          </cell>
        </row>
        <row r="532">
          <cell r="B532" t="str">
            <v>F1B007016</v>
          </cell>
          <cell r="C532" t="str">
            <v>Diman Gusriansya</v>
          </cell>
        </row>
        <row r="533">
          <cell r="B533" t="str">
            <v>F1B007017</v>
          </cell>
          <cell r="C533" t="str">
            <v>Dwi Pandu Santoso</v>
          </cell>
        </row>
        <row r="534">
          <cell r="B534" t="str">
            <v>F1B007018</v>
          </cell>
          <cell r="C534" t="str">
            <v>Erfan Wiranata</v>
          </cell>
        </row>
        <row r="535">
          <cell r="B535" t="str">
            <v>F1B007019</v>
          </cell>
          <cell r="C535" t="str">
            <v>Erma Suryani</v>
          </cell>
        </row>
        <row r="536">
          <cell r="B536" t="str">
            <v>F1B007020</v>
          </cell>
          <cell r="C536" t="str">
            <v>Farid Fadillah</v>
          </cell>
        </row>
        <row r="537">
          <cell r="B537" t="str">
            <v>F1B007021</v>
          </cell>
          <cell r="C537" t="str">
            <v>Feni Satria Ningsih</v>
          </cell>
        </row>
        <row r="538">
          <cell r="B538" t="str">
            <v>F1B007022</v>
          </cell>
          <cell r="C538" t="str">
            <v>Ferly Yunas</v>
          </cell>
        </row>
        <row r="539">
          <cell r="B539" t="str">
            <v>F1B007023</v>
          </cell>
          <cell r="C539" t="str">
            <v>Finta Firga S Rayes</v>
          </cell>
        </row>
        <row r="540">
          <cell r="B540" t="str">
            <v>F1B007024</v>
          </cell>
          <cell r="C540" t="str">
            <v>Gilang Gumilang A P</v>
          </cell>
        </row>
        <row r="541">
          <cell r="B541" t="str">
            <v>F1B007025</v>
          </cell>
          <cell r="C541" t="str">
            <v>Gunawan M Idris</v>
          </cell>
        </row>
        <row r="542">
          <cell r="B542" t="str">
            <v>F1B007026</v>
          </cell>
          <cell r="C542" t="str">
            <v>Hamdan Hari</v>
          </cell>
        </row>
        <row r="543">
          <cell r="B543" t="str">
            <v>F1B007027</v>
          </cell>
          <cell r="C543" t="str">
            <v>Hazinatul Asror</v>
          </cell>
        </row>
        <row r="544">
          <cell r="B544" t="str">
            <v>F1B007028</v>
          </cell>
          <cell r="C544" t="str">
            <v>Hermin Wahyuningsih</v>
          </cell>
        </row>
        <row r="545">
          <cell r="B545" t="str">
            <v>F1B007029</v>
          </cell>
          <cell r="C545" t="str">
            <v>I Gede Adi Gunawan</v>
          </cell>
        </row>
        <row r="546">
          <cell r="B546" t="str">
            <v>F1B007030</v>
          </cell>
          <cell r="C546" t="str">
            <v>I Made Ariana Ningga</v>
          </cell>
        </row>
        <row r="547">
          <cell r="B547" t="str">
            <v>F1B007031</v>
          </cell>
          <cell r="C547" t="str">
            <v>I Made Deny Saputra Adiyasa</v>
          </cell>
        </row>
        <row r="548">
          <cell r="B548" t="str">
            <v>F1B007032</v>
          </cell>
          <cell r="C548" t="str">
            <v>Ida Bgs Anggara W</v>
          </cell>
        </row>
        <row r="549">
          <cell r="B549" t="str">
            <v>F1B007033</v>
          </cell>
          <cell r="C549" t="str">
            <v>I Gusti Agung Bagus S</v>
          </cell>
        </row>
        <row r="550">
          <cell r="B550" t="str">
            <v>F1B007034</v>
          </cell>
          <cell r="C550" t="str">
            <v>I Gusti Bagus Eryk S</v>
          </cell>
        </row>
        <row r="551">
          <cell r="B551" t="str">
            <v>F1B007035</v>
          </cell>
          <cell r="C551" t="str">
            <v>Ilhamuddin</v>
          </cell>
        </row>
        <row r="552">
          <cell r="B552" t="str">
            <v>F1B007036</v>
          </cell>
          <cell r="C552" t="str">
            <v>I Nyoman Tri Santiana</v>
          </cell>
        </row>
        <row r="553">
          <cell r="B553" t="str">
            <v>F1B007037</v>
          </cell>
          <cell r="C553" t="str">
            <v>Irfan Januarianto</v>
          </cell>
        </row>
        <row r="554">
          <cell r="B554" t="str">
            <v>F1B007038</v>
          </cell>
          <cell r="C554" t="str">
            <v>Iwan Kurnia setiawan</v>
          </cell>
        </row>
        <row r="555">
          <cell r="B555" t="str">
            <v>F1B007039</v>
          </cell>
          <cell r="C555" t="str">
            <v>Jaka Edy Saputra</v>
          </cell>
        </row>
        <row r="556">
          <cell r="B556" t="str">
            <v>F1B007040</v>
          </cell>
          <cell r="C556" t="str">
            <v>Jaka Samudra</v>
          </cell>
        </row>
        <row r="557">
          <cell r="B557" t="str">
            <v>F1B007041</v>
          </cell>
          <cell r="C557" t="str">
            <v>Jan Arismawati</v>
          </cell>
        </row>
        <row r="558">
          <cell r="B558" t="str">
            <v>F1B007042</v>
          </cell>
          <cell r="C558" t="str">
            <v>Jonata Purba</v>
          </cell>
        </row>
        <row r="559">
          <cell r="B559" t="str">
            <v>F1B007043</v>
          </cell>
          <cell r="C559" t="str">
            <v>Juraiddin</v>
          </cell>
        </row>
        <row r="560">
          <cell r="B560" t="str">
            <v>F1B007044</v>
          </cell>
          <cell r="C560" t="str">
            <v>Kabul Budi Artawan</v>
          </cell>
        </row>
        <row r="561">
          <cell r="B561" t="str">
            <v>F1B007045</v>
          </cell>
          <cell r="C561" t="str">
            <v>Lalu Fauzi S</v>
          </cell>
        </row>
        <row r="562">
          <cell r="B562" t="str">
            <v>F1B007046</v>
          </cell>
          <cell r="C562" t="str">
            <v>M Hajrin Hendra Y</v>
          </cell>
        </row>
        <row r="563">
          <cell r="B563" t="str">
            <v>F1B007047</v>
          </cell>
          <cell r="C563" t="str">
            <v>M Umar Zubayyin</v>
          </cell>
        </row>
        <row r="564">
          <cell r="B564" t="str">
            <v>F1B007048</v>
          </cell>
          <cell r="C564" t="str">
            <v>Maman Suryawan</v>
          </cell>
        </row>
        <row r="565">
          <cell r="B565" t="str">
            <v>F1B007049</v>
          </cell>
          <cell r="C565" t="str">
            <v>Mami Faujiah</v>
          </cell>
        </row>
        <row r="566">
          <cell r="B566" t="str">
            <v>F1B007050</v>
          </cell>
          <cell r="C566" t="str">
            <v>Marwan Nulhakam</v>
          </cell>
        </row>
        <row r="567">
          <cell r="B567" t="str">
            <v>F1B007051</v>
          </cell>
          <cell r="C567" t="str">
            <v>Maswan</v>
          </cell>
        </row>
        <row r="568">
          <cell r="B568" t="str">
            <v>F1B007052</v>
          </cell>
          <cell r="C568" t="str">
            <v>Mizar Febrian</v>
          </cell>
        </row>
        <row r="569">
          <cell r="B569" t="str">
            <v>F1B007053</v>
          </cell>
          <cell r="C569" t="str">
            <v>Mohammad Sabri</v>
          </cell>
        </row>
        <row r="570">
          <cell r="B570" t="str">
            <v>F1B007054</v>
          </cell>
          <cell r="C570" t="str">
            <v>Muh. Rifqi Hadi</v>
          </cell>
        </row>
        <row r="571">
          <cell r="B571" t="str">
            <v>F1B007055</v>
          </cell>
          <cell r="C571" t="str">
            <v>Muhamad Paezal Nasri</v>
          </cell>
        </row>
        <row r="572">
          <cell r="B572" t="str">
            <v>F1B007056</v>
          </cell>
          <cell r="C572" t="str">
            <v>Muhammad Firah</v>
          </cell>
        </row>
        <row r="573">
          <cell r="B573" t="str">
            <v>F1B007057</v>
          </cell>
          <cell r="C573" t="str">
            <v>Muhammad Mumtaz</v>
          </cell>
        </row>
        <row r="574">
          <cell r="B574" t="str">
            <v>F1B007058</v>
          </cell>
          <cell r="C574" t="str">
            <v>Murdiansyah</v>
          </cell>
        </row>
        <row r="575">
          <cell r="B575" t="str">
            <v>F1B007059</v>
          </cell>
          <cell r="C575" t="str">
            <v>Mutriguna W W</v>
          </cell>
        </row>
        <row r="576">
          <cell r="B576" t="str">
            <v>F1B007060</v>
          </cell>
          <cell r="C576" t="str">
            <v>Nawir One Taufik</v>
          </cell>
        </row>
        <row r="577">
          <cell r="B577" t="str">
            <v>F1B007061</v>
          </cell>
          <cell r="C577" t="str">
            <v>Ni Nyoman Sulendri</v>
          </cell>
        </row>
        <row r="578">
          <cell r="B578" t="str">
            <v>F1B007062</v>
          </cell>
          <cell r="C578" t="str">
            <v>Novia Rizki Amalia</v>
          </cell>
        </row>
        <row r="579">
          <cell r="B579" t="str">
            <v>F1B007063</v>
          </cell>
          <cell r="C579" t="str">
            <v>Rana Yudistira Priya</v>
          </cell>
        </row>
        <row r="580">
          <cell r="B580" t="str">
            <v>F1B007064</v>
          </cell>
          <cell r="C580" t="str">
            <v>Reza Harlan</v>
          </cell>
        </row>
        <row r="581">
          <cell r="B581" t="str">
            <v>F1B007065</v>
          </cell>
          <cell r="C581" t="str">
            <v>Reza Rachmadani Fajrin</v>
          </cell>
        </row>
        <row r="582">
          <cell r="B582" t="str">
            <v>F1B007066</v>
          </cell>
          <cell r="C582" t="str">
            <v>Riska Permana Hikmah</v>
          </cell>
        </row>
        <row r="583">
          <cell r="B583" t="str">
            <v>F1B007067</v>
          </cell>
          <cell r="C583" t="str">
            <v>Romdhany Irawan</v>
          </cell>
        </row>
        <row r="584">
          <cell r="B584" t="str">
            <v>F1B007068</v>
          </cell>
          <cell r="C584" t="str">
            <v>Romi Muhendrawan</v>
          </cell>
        </row>
        <row r="585">
          <cell r="B585" t="str">
            <v>F1B007069</v>
          </cell>
          <cell r="C585" t="str">
            <v>Rosidi</v>
          </cell>
        </row>
        <row r="586">
          <cell r="B586" t="str">
            <v>F1B007070</v>
          </cell>
          <cell r="C586" t="str">
            <v>Ryan Pratama</v>
          </cell>
        </row>
        <row r="587">
          <cell r="B587" t="str">
            <v>F1B007071</v>
          </cell>
          <cell r="C587" t="str">
            <v>Safrijal Lutfi Rajak</v>
          </cell>
        </row>
        <row r="588">
          <cell r="B588" t="str">
            <v>F1B007072</v>
          </cell>
          <cell r="C588" t="str">
            <v>Septia Haryani</v>
          </cell>
        </row>
        <row r="589">
          <cell r="B589" t="str">
            <v>F1B007073</v>
          </cell>
          <cell r="C589" t="str">
            <v>Sigit Hari Pranoto</v>
          </cell>
        </row>
        <row r="590">
          <cell r="B590" t="str">
            <v>F1B007074</v>
          </cell>
          <cell r="C590" t="str">
            <v>Singgih Herjuno Jati</v>
          </cell>
        </row>
        <row r="591">
          <cell r="B591" t="str">
            <v>F1B007075</v>
          </cell>
          <cell r="C591" t="str">
            <v>Sofyan Hadi Ahmad</v>
          </cell>
        </row>
        <row r="592">
          <cell r="B592" t="str">
            <v>F1B007076</v>
          </cell>
          <cell r="C592" t="str">
            <v>Sony Syawaliansyah</v>
          </cell>
        </row>
        <row r="593">
          <cell r="B593" t="str">
            <v>F1B007077</v>
          </cell>
          <cell r="C593" t="str">
            <v>Su'adah</v>
          </cell>
        </row>
        <row r="594">
          <cell r="B594" t="str">
            <v>F1B007078</v>
          </cell>
          <cell r="C594" t="str">
            <v>Suharsono</v>
          </cell>
        </row>
        <row r="595">
          <cell r="B595" t="str">
            <v>F1B007079</v>
          </cell>
          <cell r="C595" t="str">
            <v>Syaeful Bahri</v>
          </cell>
        </row>
        <row r="596">
          <cell r="B596" t="str">
            <v>F1B007080</v>
          </cell>
          <cell r="C596" t="str">
            <v>Syahrul Mubarak</v>
          </cell>
        </row>
        <row r="597">
          <cell r="B597" t="str">
            <v>F1B007081</v>
          </cell>
          <cell r="C597" t="str">
            <v>Syamsurizal</v>
          </cell>
        </row>
        <row r="598">
          <cell r="B598" t="str">
            <v>F1B007082</v>
          </cell>
          <cell r="C598" t="str">
            <v>Taufik Kurrahman</v>
          </cell>
        </row>
        <row r="599">
          <cell r="B599" t="str">
            <v>F1B007083</v>
          </cell>
          <cell r="C599" t="str">
            <v>Twenty Dwi Yuli</v>
          </cell>
        </row>
        <row r="600">
          <cell r="B600" t="str">
            <v>F1B007084</v>
          </cell>
          <cell r="C600" t="str">
            <v>Zumri</v>
          </cell>
        </row>
        <row r="601">
          <cell r="B601" t="str">
            <v>F1B008001</v>
          </cell>
          <cell r="C601" t="str">
            <v>Nurul Hidayah</v>
          </cell>
        </row>
        <row r="602">
          <cell r="B602" t="str">
            <v>F1B008002</v>
          </cell>
          <cell r="C602" t="str">
            <v>Gede Gunarta</v>
          </cell>
        </row>
        <row r="603">
          <cell r="B603" t="str">
            <v>F1B008003</v>
          </cell>
          <cell r="C603" t="str">
            <v>Vivi Dwi Aprillia</v>
          </cell>
        </row>
        <row r="604">
          <cell r="B604" t="str">
            <v>F1B008004</v>
          </cell>
          <cell r="C604" t="str">
            <v>Ahmad Zafrullah M</v>
          </cell>
        </row>
        <row r="605">
          <cell r="B605" t="str">
            <v>F1B008005</v>
          </cell>
          <cell r="C605" t="str">
            <v>Bayu Wibisana</v>
          </cell>
        </row>
        <row r="606">
          <cell r="B606" t="str">
            <v>F1B008006</v>
          </cell>
          <cell r="C606" t="str">
            <v>Asgar</v>
          </cell>
        </row>
        <row r="607">
          <cell r="B607" t="str">
            <v>F1B008007</v>
          </cell>
          <cell r="C607" t="str">
            <v>Yanita Aulia</v>
          </cell>
        </row>
        <row r="608">
          <cell r="B608" t="str">
            <v>F1B008008</v>
          </cell>
          <cell r="C608" t="str">
            <v>Susi Susanti</v>
          </cell>
        </row>
        <row r="609">
          <cell r="B609" t="str">
            <v>F1B008009</v>
          </cell>
          <cell r="C609" t="str">
            <v>Wahyudi Septiawan</v>
          </cell>
        </row>
        <row r="610">
          <cell r="B610" t="str">
            <v>F1B008010</v>
          </cell>
          <cell r="C610" t="str">
            <v>Yusuf Pratama</v>
          </cell>
        </row>
        <row r="611">
          <cell r="B611" t="str">
            <v>F1B008011</v>
          </cell>
          <cell r="C611" t="str">
            <v>Ramaditia DS</v>
          </cell>
        </row>
        <row r="612">
          <cell r="B612" t="str">
            <v>F1B008012</v>
          </cell>
          <cell r="C612" t="str">
            <v>Lita Nirmala Sari</v>
          </cell>
        </row>
        <row r="613">
          <cell r="B613" t="str">
            <v>F1B008013</v>
          </cell>
          <cell r="C613" t="str">
            <v>Wahyu Efrayana</v>
          </cell>
        </row>
        <row r="614">
          <cell r="B614" t="str">
            <v>F1B008014</v>
          </cell>
          <cell r="C614" t="str">
            <v>Sari Ismi Wardani</v>
          </cell>
        </row>
        <row r="615">
          <cell r="B615" t="str">
            <v>F1B008015</v>
          </cell>
          <cell r="C615" t="str">
            <v>Anggara Wardi Hamzah</v>
          </cell>
        </row>
        <row r="616">
          <cell r="B616" t="str">
            <v>F1B008016</v>
          </cell>
          <cell r="C616" t="str">
            <v>Syachrir Eka Putra</v>
          </cell>
        </row>
        <row r="617">
          <cell r="B617" t="str">
            <v>F1B008017</v>
          </cell>
          <cell r="C617" t="str">
            <v>Suhariman</v>
          </cell>
        </row>
        <row r="618">
          <cell r="B618" t="str">
            <v>F1B008018</v>
          </cell>
          <cell r="C618" t="str">
            <v>Rachmi Hidayati</v>
          </cell>
        </row>
        <row r="619">
          <cell r="B619" t="str">
            <v>F1B008019</v>
          </cell>
          <cell r="C619" t="str">
            <v>Lalu Amrullah</v>
          </cell>
        </row>
        <row r="620">
          <cell r="B620" t="str">
            <v>F1B008020</v>
          </cell>
          <cell r="C620" t="str">
            <v>I Dewa Made Dwi P U</v>
          </cell>
        </row>
        <row r="621">
          <cell r="B621" t="str">
            <v>F1B008021</v>
          </cell>
          <cell r="C621" t="str">
            <v>Amalia Utami</v>
          </cell>
        </row>
        <row r="622">
          <cell r="B622" t="str">
            <v>F1B008022</v>
          </cell>
          <cell r="C622" t="str">
            <v>M. Rangga Akbar</v>
          </cell>
        </row>
        <row r="623">
          <cell r="B623" t="str">
            <v>F1B008023</v>
          </cell>
          <cell r="C623" t="str">
            <v>Rochmad Eko Suyudi</v>
          </cell>
        </row>
        <row r="624">
          <cell r="B624" t="str">
            <v>F1B008024</v>
          </cell>
          <cell r="C624" t="str">
            <v>Yul Alfan Rosadi</v>
          </cell>
        </row>
        <row r="625">
          <cell r="B625" t="str">
            <v>F1B008025</v>
          </cell>
          <cell r="C625" t="str">
            <v>Sukma Pramudya</v>
          </cell>
        </row>
        <row r="626">
          <cell r="B626" t="str">
            <v>F1B008026</v>
          </cell>
          <cell r="C626" t="str">
            <v>Ryan Nathamandratama</v>
          </cell>
        </row>
        <row r="627">
          <cell r="B627" t="str">
            <v>F1B008027</v>
          </cell>
          <cell r="C627" t="str">
            <v>Putu Regi Pratama</v>
          </cell>
        </row>
        <row r="628">
          <cell r="B628" t="str">
            <v>F1B008028</v>
          </cell>
          <cell r="C628" t="str">
            <v>Ahmad Humaidi</v>
          </cell>
        </row>
        <row r="629">
          <cell r="B629" t="str">
            <v>F1B008029</v>
          </cell>
          <cell r="C629" t="str">
            <v>Apriadi</v>
          </cell>
        </row>
        <row r="630">
          <cell r="B630" t="str">
            <v>F1B008030</v>
          </cell>
          <cell r="C630" t="str">
            <v>Hadi Wibowo</v>
          </cell>
        </row>
        <row r="631">
          <cell r="B631" t="str">
            <v>F1B008031</v>
          </cell>
          <cell r="C631" t="str">
            <v>Imam Takharruby</v>
          </cell>
        </row>
        <row r="632">
          <cell r="B632" t="str">
            <v>F1B008032</v>
          </cell>
          <cell r="C632" t="str">
            <v>L. Moh. Khaerussalihin</v>
          </cell>
        </row>
        <row r="633">
          <cell r="B633" t="str">
            <v>F1B008033</v>
          </cell>
          <cell r="C633" t="str">
            <v>Made Dwi Putra Arsana</v>
          </cell>
        </row>
        <row r="634">
          <cell r="B634" t="str">
            <v>F1B008034</v>
          </cell>
          <cell r="C634" t="str">
            <v>Imam Jayadi Putra</v>
          </cell>
        </row>
        <row r="635">
          <cell r="B635" t="str">
            <v>F1B008035</v>
          </cell>
          <cell r="C635" t="str">
            <v>Muhamad Zuhri</v>
          </cell>
        </row>
        <row r="636">
          <cell r="B636" t="str">
            <v>F1B008036</v>
          </cell>
          <cell r="C636" t="str">
            <v>Yuesvian Disthira NA</v>
          </cell>
        </row>
        <row r="637">
          <cell r="B637" t="str">
            <v>F1B008037</v>
          </cell>
          <cell r="C637" t="str">
            <v>Firqah Saimur R.</v>
          </cell>
        </row>
        <row r="638">
          <cell r="B638" t="str">
            <v>F1B008038</v>
          </cell>
          <cell r="C638" t="str">
            <v>L. M. Edy Estrada</v>
          </cell>
        </row>
        <row r="639">
          <cell r="B639" t="str">
            <v>F1B008039</v>
          </cell>
          <cell r="C639" t="str">
            <v>Muhammad Jabaruddin</v>
          </cell>
        </row>
        <row r="640">
          <cell r="B640" t="str">
            <v>F1B008040</v>
          </cell>
          <cell r="C640" t="str">
            <v>Eka Meilia Suryanti</v>
          </cell>
        </row>
        <row r="641">
          <cell r="B641" t="str">
            <v>F1B008041</v>
          </cell>
          <cell r="C641" t="str">
            <v>GA Vera Subiantari D</v>
          </cell>
        </row>
        <row r="642">
          <cell r="B642" t="str">
            <v>F1B008042</v>
          </cell>
          <cell r="C642" t="str">
            <v>Mayzar Annas</v>
          </cell>
        </row>
        <row r="643">
          <cell r="B643" t="str">
            <v>F1B008043</v>
          </cell>
          <cell r="C643" t="str">
            <v>Hartayadi Mandraguna</v>
          </cell>
        </row>
        <row r="644">
          <cell r="B644" t="str">
            <v>F1B008044</v>
          </cell>
          <cell r="C644" t="str">
            <v>Arief T.</v>
          </cell>
        </row>
        <row r="645">
          <cell r="B645" t="str">
            <v>F1B008045</v>
          </cell>
          <cell r="C645" t="str">
            <v>Humaidi</v>
          </cell>
        </row>
        <row r="646">
          <cell r="B646" t="str">
            <v>F1B008046</v>
          </cell>
          <cell r="C646" t="str">
            <v>Khaerul Hazi</v>
          </cell>
        </row>
        <row r="647">
          <cell r="B647" t="str">
            <v>F1B008047</v>
          </cell>
          <cell r="C647" t="str">
            <v>Andra Priatma</v>
          </cell>
        </row>
        <row r="648">
          <cell r="B648" t="str">
            <v>F1B008048</v>
          </cell>
          <cell r="C648" t="str">
            <v>Lalu Muhamad Hasri B</v>
          </cell>
        </row>
        <row r="649">
          <cell r="B649" t="str">
            <v>F1B008049</v>
          </cell>
          <cell r="C649" t="str">
            <v>ZulFadli</v>
          </cell>
        </row>
        <row r="650">
          <cell r="B650" t="str">
            <v>F1B008050</v>
          </cell>
          <cell r="C650" t="str">
            <v>Addin Gama Bertaqwa</v>
          </cell>
        </row>
        <row r="651">
          <cell r="B651" t="str">
            <v>F1B008051</v>
          </cell>
          <cell r="C651" t="str">
            <v>Sari Fitri Amalia</v>
          </cell>
        </row>
        <row r="652">
          <cell r="B652" t="str">
            <v>F1B008052</v>
          </cell>
          <cell r="C652" t="str">
            <v>Adi Abdul Hanan</v>
          </cell>
        </row>
        <row r="653">
          <cell r="B653" t="str">
            <v>F1B008053</v>
          </cell>
          <cell r="C653" t="str">
            <v>Adriansyah Eko S.</v>
          </cell>
        </row>
        <row r="654">
          <cell r="B654" t="str">
            <v>F1B008054</v>
          </cell>
          <cell r="C654" t="str">
            <v>Indra Jaya</v>
          </cell>
        </row>
        <row r="655">
          <cell r="B655" t="str">
            <v>F1B008055</v>
          </cell>
          <cell r="C655" t="str">
            <v>Hamdiana</v>
          </cell>
        </row>
        <row r="656">
          <cell r="B656" t="str">
            <v>F1B008056</v>
          </cell>
          <cell r="C656" t="str">
            <v>Arga Fausta Saputra</v>
          </cell>
        </row>
        <row r="657">
          <cell r="B657" t="str">
            <v>F1B008057</v>
          </cell>
          <cell r="C657" t="str">
            <v>Furqanurrahman</v>
          </cell>
        </row>
        <row r="658">
          <cell r="B658" t="str">
            <v>F1B008058</v>
          </cell>
          <cell r="C658" t="str">
            <v>Sabdi Sapriadi</v>
          </cell>
        </row>
        <row r="659">
          <cell r="B659" t="str">
            <v>F1B008059</v>
          </cell>
          <cell r="C659" t="str">
            <v>Muhammad Defrian Pra</v>
          </cell>
        </row>
        <row r="660">
          <cell r="B660" t="str">
            <v>F1B008060</v>
          </cell>
          <cell r="C660" t="str">
            <v>Nazarul Bastomi</v>
          </cell>
        </row>
        <row r="661">
          <cell r="B661" t="str">
            <v>F1B008061</v>
          </cell>
          <cell r="C661" t="str">
            <v>Taufik Insani</v>
          </cell>
        </row>
        <row r="662">
          <cell r="B662" t="str">
            <v>F1B008062</v>
          </cell>
          <cell r="C662" t="str">
            <v>Ryadus Shalihin</v>
          </cell>
        </row>
        <row r="663">
          <cell r="B663" t="str">
            <v>F1B008063</v>
          </cell>
          <cell r="C663" t="str">
            <v>Ahmad Rosidin Talib</v>
          </cell>
        </row>
        <row r="664">
          <cell r="B664" t="str">
            <v>F1B008064</v>
          </cell>
          <cell r="C664" t="str">
            <v>Suban</v>
          </cell>
        </row>
        <row r="665">
          <cell r="B665" t="str">
            <v>F1B008065</v>
          </cell>
          <cell r="C665" t="str">
            <v>Muh. Eko Surtianto</v>
          </cell>
        </row>
        <row r="666">
          <cell r="B666" t="str">
            <v>F1B008066</v>
          </cell>
          <cell r="C666" t="str">
            <v>Heri Irawan</v>
          </cell>
        </row>
        <row r="667">
          <cell r="B667" t="str">
            <v>F1B008067</v>
          </cell>
          <cell r="C667" t="str">
            <v>Fahroni Ardiansyah</v>
          </cell>
        </row>
        <row r="668">
          <cell r="B668" t="str">
            <v>F1B008068</v>
          </cell>
          <cell r="C668" t="str">
            <v>Hikmah Aolyanti</v>
          </cell>
        </row>
        <row r="669">
          <cell r="B669" t="str">
            <v>F1B008069</v>
          </cell>
          <cell r="C669" t="str">
            <v>Asraruddin</v>
          </cell>
        </row>
        <row r="670">
          <cell r="B670" t="str">
            <v>F1B008070</v>
          </cell>
          <cell r="C670" t="str">
            <v>Rana Yuristia A</v>
          </cell>
        </row>
        <row r="671">
          <cell r="B671" t="str">
            <v>F1B008071</v>
          </cell>
          <cell r="C671" t="str">
            <v>Titin Utari</v>
          </cell>
        </row>
        <row r="672">
          <cell r="B672" t="str">
            <v>F1B008072</v>
          </cell>
          <cell r="C672" t="str">
            <v>Ade Agus Rifkianta</v>
          </cell>
        </row>
        <row r="673">
          <cell r="B673" t="str">
            <v>F1B008073</v>
          </cell>
          <cell r="C673" t="str">
            <v>Khurniawan Eko S</v>
          </cell>
        </row>
        <row r="674">
          <cell r="B674" t="str">
            <v>F1B008074</v>
          </cell>
          <cell r="C674" t="str">
            <v>Muhammad Yusuf</v>
          </cell>
        </row>
        <row r="675">
          <cell r="B675" t="str">
            <v>F1B008075</v>
          </cell>
          <cell r="C675" t="str">
            <v>Ki Agus Riza Rachmadi</v>
          </cell>
        </row>
        <row r="676">
          <cell r="B676" t="str">
            <v>F1B008076</v>
          </cell>
          <cell r="C676" t="str">
            <v>Gunawan Putra</v>
          </cell>
        </row>
        <row r="677">
          <cell r="B677" t="str">
            <v>F1B008077</v>
          </cell>
          <cell r="C677" t="str">
            <v>Dewa Made Artana</v>
          </cell>
        </row>
        <row r="678">
          <cell r="B678" t="str">
            <v>F1B008078</v>
          </cell>
          <cell r="C678" t="str">
            <v>Lalu Gede Irawan Sen</v>
          </cell>
        </row>
        <row r="679">
          <cell r="B679" t="str">
            <v>F1B008079</v>
          </cell>
          <cell r="C679" t="str">
            <v>Pratama Rinad W</v>
          </cell>
        </row>
        <row r="680">
          <cell r="B680" t="str">
            <v>F1B008080</v>
          </cell>
          <cell r="C680" t="str">
            <v>Sahdan Ashari</v>
          </cell>
        </row>
        <row r="681">
          <cell r="B681" t="str">
            <v>F1B008081</v>
          </cell>
          <cell r="C681" t="str">
            <v>Paris Ali Topan</v>
          </cell>
        </row>
        <row r="682">
          <cell r="B682" t="str">
            <v>F1B008082</v>
          </cell>
          <cell r="C682" t="str">
            <v>Rosi Iswandi</v>
          </cell>
        </row>
        <row r="683">
          <cell r="B683" t="str">
            <v>F1B008083</v>
          </cell>
          <cell r="C683" t="str">
            <v>Wahyu Arif Pridana</v>
          </cell>
        </row>
        <row r="684">
          <cell r="B684" t="str">
            <v>F1B008084</v>
          </cell>
          <cell r="C684" t="str">
            <v>Ziadatia Azmi</v>
          </cell>
        </row>
        <row r="685">
          <cell r="B685" t="str">
            <v>F1B008085</v>
          </cell>
          <cell r="C685" t="str">
            <v>I Dewa Made Dwi Arsa</v>
          </cell>
        </row>
        <row r="686">
          <cell r="B686" t="str">
            <v>F1B008086</v>
          </cell>
          <cell r="C686" t="str">
            <v>Adi Imam Supriadi</v>
          </cell>
        </row>
        <row r="687">
          <cell r="B687" t="str">
            <v>F1B008087</v>
          </cell>
          <cell r="C687" t="str">
            <v>Andrian Azhari</v>
          </cell>
        </row>
        <row r="688">
          <cell r="B688" t="str">
            <v>F1B008088</v>
          </cell>
          <cell r="C688" t="str">
            <v>Muhammad Harun</v>
          </cell>
        </row>
        <row r="689">
          <cell r="B689" t="str">
            <v>F1B009001</v>
          </cell>
          <cell r="C689" t="str">
            <v>M. IZZUDIN FIKRIE</v>
          </cell>
        </row>
        <row r="690">
          <cell r="B690" t="str">
            <v>F1B009002</v>
          </cell>
          <cell r="C690" t="str">
            <v>LENNY APRILIYANA</v>
          </cell>
        </row>
        <row r="691">
          <cell r="B691" t="str">
            <v>F1B009003</v>
          </cell>
          <cell r="C691" t="str">
            <v>BUDI PRATAMA PUTRA</v>
          </cell>
        </row>
        <row r="692">
          <cell r="B692" t="str">
            <v>F1B009004</v>
          </cell>
          <cell r="C692" t="str">
            <v>HESTI PRAMURTI</v>
          </cell>
        </row>
        <row r="693">
          <cell r="B693" t="str">
            <v>F1B009005</v>
          </cell>
          <cell r="C693" t="str">
            <v>LALU RIO ANGGITA PRASTYA</v>
          </cell>
        </row>
        <row r="694">
          <cell r="B694" t="str">
            <v>F1B009006</v>
          </cell>
          <cell r="C694" t="str">
            <v>SIRYANTINI</v>
          </cell>
        </row>
        <row r="695">
          <cell r="B695" t="str">
            <v>F1B009007</v>
          </cell>
          <cell r="C695" t="str">
            <v>TINA DWI JAYANTI</v>
          </cell>
        </row>
        <row r="696">
          <cell r="B696" t="str">
            <v>F1B009008</v>
          </cell>
          <cell r="C696" t="str">
            <v>AGUS SALIM</v>
          </cell>
        </row>
        <row r="697">
          <cell r="B697" t="str">
            <v>F1B009009</v>
          </cell>
          <cell r="C697" t="str">
            <v>WILDAN FAISAL HARHARAH</v>
          </cell>
        </row>
        <row r="698">
          <cell r="B698" t="str">
            <v>F1B009010</v>
          </cell>
          <cell r="C698" t="str">
            <v>FARIDA NUR TRISA AGUSTIN</v>
          </cell>
        </row>
        <row r="699">
          <cell r="B699" t="str">
            <v>F1B009011</v>
          </cell>
          <cell r="C699" t="str">
            <v>M. RAHMAN IRAWAN HADININGRAT</v>
          </cell>
        </row>
        <row r="700">
          <cell r="B700" t="str">
            <v>F1B009012</v>
          </cell>
          <cell r="C700" t="str">
            <v>NI PUTU YUNIANTARI</v>
          </cell>
        </row>
        <row r="701">
          <cell r="B701" t="str">
            <v>F1B009013</v>
          </cell>
          <cell r="C701" t="str">
            <v>M. SYARUL RAMADHAN</v>
          </cell>
        </row>
        <row r="702">
          <cell r="B702" t="str">
            <v>F1B009014</v>
          </cell>
          <cell r="C702" t="str">
            <v>SYAWALUDDIN KAMALI</v>
          </cell>
        </row>
        <row r="703">
          <cell r="B703" t="str">
            <v>F1B009015</v>
          </cell>
          <cell r="C703" t="str">
            <v>MAHZAN YADI</v>
          </cell>
        </row>
        <row r="704">
          <cell r="B704" t="str">
            <v>F1B009016</v>
          </cell>
          <cell r="C704" t="str">
            <v>AL GUMARA</v>
          </cell>
        </row>
        <row r="705">
          <cell r="B705" t="str">
            <v>F1B009017</v>
          </cell>
          <cell r="C705" t="str">
            <v>SEPTA PRASETYO YUDONO</v>
          </cell>
        </row>
        <row r="706">
          <cell r="B706" t="str">
            <v>F1B009018</v>
          </cell>
          <cell r="C706" t="str">
            <v>RINA PRIHATY ACTAVIANA</v>
          </cell>
        </row>
        <row r="707">
          <cell r="B707" t="str">
            <v>F1B009019</v>
          </cell>
          <cell r="C707" t="str">
            <v>IDA AYU MAS CANDRA DEWI</v>
          </cell>
        </row>
        <row r="708">
          <cell r="B708" t="str">
            <v>F1B009020</v>
          </cell>
          <cell r="C708" t="str">
            <v>DODDY BANYU URIP</v>
          </cell>
        </row>
        <row r="709">
          <cell r="B709" t="str">
            <v>F1B009021</v>
          </cell>
          <cell r="C709" t="str">
            <v>NUGROHO SUJATMIKO</v>
          </cell>
        </row>
        <row r="710">
          <cell r="B710" t="str">
            <v>F1B009022</v>
          </cell>
          <cell r="C710" t="str">
            <v>HERMAWAN</v>
          </cell>
        </row>
        <row r="711">
          <cell r="B711" t="str">
            <v>F1B009023</v>
          </cell>
          <cell r="C711" t="str">
            <v>DANANG JANUAR DANI</v>
          </cell>
        </row>
        <row r="712">
          <cell r="B712" t="str">
            <v>F1B009024</v>
          </cell>
          <cell r="C712" t="str">
            <v>YUDI HAPIZI</v>
          </cell>
        </row>
        <row r="713">
          <cell r="B713" t="str">
            <v>F1B009025</v>
          </cell>
          <cell r="C713" t="str">
            <v>MIZAN SAARANI</v>
          </cell>
        </row>
        <row r="714">
          <cell r="B714" t="str">
            <v>F1B009026</v>
          </cell>
          <cell r="C714" t="str">
            <v>ALFIAN NURHADI</v>
          </cell>
        </row>
        <row r="715">
          <cell r="B715" t="str">
            <v>F1B009027</v>
          </cell>
          <cell r="C715" t="str">
            <v>INDRA SASMITA</v>
          </cell>
        </row>
        <row r="716">
          <cell r="B716" t="str">
            <v>F1B009028</v>
          </cell>
          <cell r="C716" t="str">
            <v>I GEDE ARIYA WIBAWA</v>
          </cell>
        </row>
        <row r="717">
          <cell r="B717" t="str">
            <v>F1B009029</v>
          </cell>
          <cell r="C717" t="str">
            <v>IHSAN</v>
          </cell>
        </row>
        <row r="718">
          <cell r="B718" t="str">
            <v>F1B009030</v>
          </cell>
          <cell r="C718" t="str">
            <v>NAJMUL AHYAR</v>
          </cell>
        </row>
        <row r="719">
          <cell r="B719" t="str">
            <v>F1B009031</v>
          </cell>
          <cell r="C719" t="str">
            <v>RIZKI ARDIANSYAH</v>
          </cell>
        </row>
        <row r="720">
          <cell r="B720" t="str">
            <v>F1B009032</v>
          </cell>
          <cell r="C720" t="str">
            <v>BAIQ SEKAR KEDATON</v>
          </cell>
        </row>
        <row r="721">
          <cell r="B721" t="str">
            <v>F1B009033</v>
          </cell>
          <cell r="C721" t="str">
            <v>M. IKHROM CATUR WIJATMIKO</v>
          </cell>
        </row>
        <row r="722">
          <cell r="B722" t="str">
            <v>F1B009034</v>
          </cell>
          <cell r="C722" t="str">
            <v>PUTRA AGUNG PRATAMA</v>
          </cell>
        </row>
        <row r="723">
          <cell r="B723" t="str">
            <v>F1B009035</v>
          </cell>
          <cell r="C723" t="str">
            <v>SADDAM HUSEIN</v>
          </cell>
        </row>
        <row r="724">
          <cell r="B724" t="str">
            <v>F1B009036</v>
          </cell>
          <cell r="C724" t="str">
            <v>FATHUR RAHMAN</v>
          </cell>
        </row>
        <row r="725">
          <cell r="B725" t="str">
            <v>F1B009037</v>
          </cell>
          <cell r="C725" t="str">
            <v>SITI NURMUTMAINNAH</v>
          </cell>
        </row>
        <row r="726">
          <cell r="B726" t="str">
            <v>F1B009038</v>
          </cell>
          <cell r="C726" t="str">
            <v>A.A. ISTRI OKA WIDYA LESTARI</v>
          </cell>
        </row>
        <row r="727">
          <cell r="B727" t="str">
            <v>F1B009039</v>
          </cell>
          <cell r="C727" t="str">
            <v>HELMI BASKARA</v>
          </cell>
        </row>
        <row r="728">
          <cell r="B728" t="str">
            <v>F1B009040</v>
          </cell>
          <cell r="C728" t="str">
            <v>MUHAMMAD HARIS</v>
          </cell>
        </row>
        <row r="729">
          <cell r="B729" t="str">
            <v>F1B009041</v>
          </cell>
          <cell r="C729" t="str">
            <v>LALU HARDIAWAN</v>
          </cell>
        </row>
        <row r="730">
          <cell r="B730" t="str">
            <v>F1B009042</v>
          </cell>
          <cell r="C730" t="str">
            <v>YULIA PRAYANTI</v>
          </cell>
        </row>
        <row r="731">
          <cell r="B731" t="str">
            <v>F1B009043</v>
          </cell>
          <cell r="C731" t="str">
            <v>M. SOPIAN SAHURI</v>
          </cell>
        </row>
        <row r="732">
          <cell r="B732" t="str">
            <v>F1B009044</v>
          </cell>
          <cell r="C732" t="str">
            <v>MUZAKKIR HUSAEN</v>
          </cell>
        </row>
        <row r="733">
          <cell r="B733" t="str">
            <v>F1B009045</v>
          </cell>
          <cell r="C733" t="str">
            <v>A.M. BAYHAQI USMAN</v>
          </cell>
        </row>
        <row r="734">
          <cell r="B734" t="str">
            <v>F1B009046</v>
          </cell>
          <cell r="C734" t="str">
            <v>MOH. ZUHROL FATA</v>
          </cell>
        </row>
        <row r="735">
          <cell r="B735" t="str">
            <v>F1B009047</v>
          </cell>
          <cell r="C735" t="str">
            <v>I KOMANG TRI YULIYANTO S</v>
          </cell>
        </row>
        <row r="736">
          <cell r="B736" t="str">
            <v>F1B009048</v>
          </cell>
          <cell r="C736" t="str">
            <v>ABDURRAHMAN</v>
          </cell>
        </row>
        <row r="737">
          <cell r="B737" t="str">
            <v>F1B009049</v>
          </cell>
          <cell r="C737" t="str">
            <v>RENI PUSPITA SARI</v>
          </cell>
        </row>
        <row r="738">
          <cell r="B738" t="str">
            <v>F1B009050</v>
          </cell>
          <cell r="C738" t="str">
            <v>MARSONI</v>
          </cell>
        </row>
        <row r="739">
          <cell r="B739" t="str">
            <v>F1B009051</v>
          </cell>
          <cell r="C739" t="str">
            <v>FATAHUL JIHAD</v>
          </cell>
        </row>
        <row r="740">
          <cell r="B740" t="str">
            <v>F1B009052</v>
          </cell>
          <cell r="C740" t="str">
            <v>RIO HARIYOSO MIDA HERMAWAN</v>
          </cell>
        </row>
        <row r="741">
          <cell r="B741" t="str">
            <v>F1B009053</v>
          </cell>
          <cell r="C741" t="str">
            <v>NUNE  HASAN ISMAIL</v>
          </cell>
        </row>
        <row r="742">
          <cell r="B742" t="str">
            <v>F1B009054</v>
          </cell>
          <cell r="C742" t="str">
            <v>M. ROFIK ADITIA</v>
          </cell>
        </row>
        <row r="743">
          <cell r="B743" t="str">
            <v>F1B009055</v>
          </cell>
          <cell r="C743" t="str">
            <v>RIYAN WICAKSONO</v>
          </cell>
        </row>
        <row r="744">
          <cell r="B744" t="str">
            <v>F1B009056</v>
          </cell>
          <cell r="C744" t="str">
            <v>MUNAWAR KHALIL</v>
          </cell>
        </row>
        <row r="745">
          <cell r="B745" t="str">
            <v>F1B009057</v>
          </cell>
          <cell r="C745" t="str">
            <v>AZIZ HARI PRIYONO</v>
          </cell>
        </row>
        <row r="746">
          <cell r="B746" t="str">
            <v>F1B009058</v>
          </cell>
          <cell r="C746" t="str">
            <v>RAHMAT HERLY FEBRIANSYAH</v>
          </cell>
        </row>
        <row r="747">
          <cell r="B747" t="str">
            <v>F1B009059</v>
          </cell>
          <cell r="C747" t="str">
            <v>MUHAMMAD RIZKI FAUZI</v>
          </cell>
        </row>
        <row r="748">
          <cell r="B748" t="str">
            <v>F1B009060</v>
          </cell>
          <cell r="C748" t="str">
            <v>L. ARIEF RAHMAN HAKIM</v>
          </cell>
        </row>
        <row r="749">
          <cell r="B749" t="str">
            <v>F1B009061</v>
          </cell>
          <cell r="C749" t="str">
            <v>ERICK BRAHMADI MBA SH PN</v>
          </cell>
        </row>
        <row r="750">
          <cell r="B750" t="str">
            <v>F1B009062</v>
          </cell>
          <cell r="C750" t="str">
            <v>L. JERRY NAVARO</v>
          </cell>
        </row>
        <row r="751">
          <cell r="B751" t="str">
            <v>F1B009063</v>
          </cell>
          <cell r="C751" t="str">
            <v>BISMA BAGUS PAMUNGKAS</v>
          </cell>
        </row>
        <row r="752">
          <cell r="B752" t="str">
            <v>F1B009064</v>
          </cell>
          <cell r="C752" t="str">
            <v>RISKI RAHMAN</v>
          </cell>
        </row>
        <row r="753">
          <cell r="B753" t="str">
            <v>F1B009065</v>
          </cell>
          <cell r="C753" t="str">
            <v>IMAM ARIEF PUTRAJAYA</v>
          </cell>
        </row>
        <row r="754">
          <cell r="B754" t="str">
            <v>F1B009066</v>
          </cell>
          <cell r="C754" t="str">
            <v>SYATIR</v>
          </cell>
        </row>
        <row r="755">
          <cell r="B755" t="str">
            <v>F1B009067</v>
          </cell>
          <cell r="C755" t="str">
            <v>BAIQ NURJANAH</v>
          </cell>
        </row>
        <row r="756">
          <cell r="B756" t="str">
            <v>F1B009068</v>
          </cell>
          <cell r="C756" t="str">
            <v>PANDU ADHI NUGRAHA</v>
          </cell>
        </row>
        <row r="757">
          <cell r="B757" t="str">
            <v>F1B009069</v>
          </cell>
          <cell r="C757" t="str">
            <v>MUHAZIN USWANDI</v>
          </cell>
        </row>
        <row r="758">
          <cell r="B758" t="str">
            <v>F1B009070</v>
          </cell>
          <cell r="C758" t="str">
            <v>MULTAZAMAR  JAN</v>
          </cell>
        </row>
        <row r="759">
          <cell r="B759" t="str">
            <v>F1B009071</v>
          </cell>
          <cell r="C759" t="str">
            <v>SUBAHAN WADI</v>
          </cell>
        </row>
        <row r="760">
          <cell r="B760" t="str">
            <v>F1B009072</v>
          </cell>
          <cell r="C760" t="str">
            <v>EKA YULIANA ANDEA ROSARI</v>
          </cell>
        </row>
        <row r="761">
          <cell r="B761" t="str">
            <v>F1B009073</v>
          </cell>
          <cell r="C761" t="str">
            <v>HENDRI PURNOMO</v>
          </cell>
        </row>
        <row r="762">
          <cell r="B762" t="str">
            <v>F1B009074</v>
          </cell>
          <cell r="C762" t="str">
            <v>MUNAWIR GAZALI</v>
          </cell>
        </row>
        <row r="763">
          <cell r="B763" t="str">
            <v>F1B009075</v>
          </cell>
          <cell r="C763" t="str">
            <v>FENDY PRANATHA</v>
          </cell>
        </row>
        <row r="764">
          <cell r="B764" t="str">
            <v>F1B009076</v>
          </cell>
          <cell r="C764" t="str">
            <v>FADLI</v>
          </cell>
        </row>
        <row r="765">
          <cell r="B765" t="str">
            <v>F1B009077</v>
          </cell>
          <cell r="C765" t="str">
            <v>ALMASITA ANJASWARI</v>
          </cell>
        </row>
        <row r="766">
          <cell r="B766" t="str">
            <v>F1B009078</v>
          </cell>
          <cell r="C766" t="str">
            <v>I NENGAH SRI DANA MERTA</v>
          </cell>
        </row>
        <row r="767">
          <cell r="B767" t="str">
            <v>F1B009079</v>
          </cell>
          <cell r="C767" t="str">
            <v>FARLIN ANDRIAWAN</v>
          </cell>
        </row>
        <row r="768">
          <cell r="B768" t="str">
            <v>F1B009080</v>
          </cell>
          <cell r="C768" t="str">
            <v>HAMZAN WADI</v>
          </cell>
        </row>
        <row r="769">
          <cell r="B769" t="str">
            <v>F1B009081</v>
          </cell>
          <cell r="C769" t="str">
            <v>MARICO PUTRA</v>
          </cell>
        </row>
        <row r="770">
          <cell r="B770" t="str">
            <v>F1B009082</v>
          </cell>
          <cell r="C770" t="str">
            <v>MUHAMAD SOFIAN SAURI</v>
          </cell>
        </row>
        <row r="771">
          <cell r="B771" t="str">
            <v>F1B009083</v>
          </cell>
          <cell r="C771" t="str">
            <v>MUHAMMAD SHAOFI</v>
          </cell>
        </row>
        <row r="772">
          <cell r="B772" t="str">
            <v>F1B009084</v>
          </cell>
          <cell r="C772" t="str">
            <v>FAJAR RIZKIANTO</v>
          </cell>
        </row>
        <row r="773">
          <cell r="B773" t="str">
            <v>F1B009085</v>
          </cell>
          <cell r="C773" t="str">
            <v>AHMAD ZAENURI</v>
          </cell>
        </row>
        <row r="774">
          <cell r="B774" t="str">
            <v>F1B009086</v>
          </cell>
          <cell r="C774" t="str">
            <v>RATMIAJI</v>
          </cell>
        </row>
        <row r="775">
          <cell r="B775" t="str">
            <v>F1B009087</v>
          </cell>
          <cell r="C775" t="str">
            <v>MUHAMAD ZUL AKHIR</v>
          </cell>
        </row>
        <row r="776">
          <cell r="B776" t="str">
            <v>F1B009088</v>
          </cell>
          <cell r="C776" t="str">
            <v>HIDAYAT ABWANDI</v>
          </cell>
        </row>
        <row r="777">
          <cell r="B777" t="str">
            <v>F1B096002</v>
          </cell>
          <cell r="C777" t="str">
            <v>Amirin</v>
          </cell>
        </row>
        <row r="778">
          <cell r="B778" t="str">
            <v>F1B096003</v>
          </cell>
          <cell r="C778" t="str">
            <v>Amirullah Arsyad</v>
          </cell>
        </row>
        <row r="779">
          <cell r="B779" t="str">
            <v>F1B096001</v>
          </cell>
          <cell r="C779" t="str">
            <v>Andry Azis</v>
          </cell>
        </row>
        <row r="780">
          <cell r="B780" t="str">
            <v>F1B096002</v>
          </cell>
          <cell r="C780" t="str">
            <v>Amirin</v>
          </cell>
        </row>
        <row r="781">
          <cell r="B781" t="str">
            <v>F1B096003</v>
          </cell>
          <cell r="C781" t="str">
            <v>Amirullah Arsyad</v>
          </cell>
        </row>
        <row r="782">
          <cell r="B782" t="str">
            <v>F1B096004</v>
          </cell>
          <cell r="C782" t="str">
            <v>Arifuddin</v>
          </cell>
        </row>
        <row r="783">
          <cell r="B783" t="str">
            <v>F1B096005</v>
          </cell>
          <cell r="C783" t="str">
            <v>Aspul Karyadi</v>
          </cell>
        </row>
        <row r="784">
          <cell r="B784" t="str">
            <v>F1B096006</v>
          </cell>
          <cell r="C784" t="str">
            <v>B. Oktavani Oni</v>
          </cell>
        </row>
        <row r="785">
          <cell r="B785" t="str">
            <v>F1B096007</v>
          </cell>
          <cell r="C785" t="str">
            <v>Budiman</v>
          </cell>
        </row>
        <row r="786">
          <cell r="B786" t="str">
            <v>F1B096008</v>
          </cell>
          <cell r="C786" t="str">
            <v>Damar Pramudadi</v>
          </cell>
        </row>
        <row r="787">
          <cell r="B787" t="str">
            <v>F1B096009</v>
          </cell>
          <cell r="C787" t="str">
            <v>Darmansyah</v>
          </cell>
        </row>
        <row r="788">
          <cell r="B788" t="str">
            <v>F1B096010</v>
          </cell>
          <cell r="C788" t="str">
            <v>Dwison U. Lapu T</v>
          </cell>
        </row>
        <row r="789">
          <cell r="B789" t="str">
            <v>F1B096011</v>
          </cell>
          <cell r="C789" t="str">
            <v>Ekorama Pratma</v>
          </cell>
        </row>
        <row r="790">
          <cell r="B790" t="str">
            <v>F1B096012</v>
          </cell>
          <cell r="C790" t="str">
            <v>Fitri Astutik</v>
          </cell>
        </row>
        <row r="791">
          <cell r="B791" t="str">
            <v>F1B096013</v>
          </cell>
          <cell r="C791" t="str">
            <v>Fredrik Nono Malo</v>
          </cell>
        </row>
        <row r="792">
          <cell r="B792" t="str">
            <v>F1B096014</v>
          </cell>
          <cell r="C792" t="str">
            <v>Firdaus Ya'kud</v>
          </cell>
        </row>
        <row r="793">
          <cell r="B793" t="str">
            <v>F1B096015</v>
          </cell>
          <cell r="C793" t="str">
            <v>GB. Putu Perasi A.</v>
          </cell>
        </row>
        <row r="794">
          <cell r="B794" t="str">
            <v>F1B096016</v>
          </cell>
          <cell r="C794" t="str">
            <v>Gede Rahadian Rai P.</v>
          </cell>
        </row>
        <row r="795">
          <cell r="B795" t="str">
            <v>F1B096017</v>
          </cell>
          <cell r="C795" t="str">
            <v>I Dw. Bgs. Ambara P.</v>
          </cell>
        </row>
        <row r="796">
          <cell r="B796" t="str">
            <v>F1B096018</v>
          </cell>
          <cell r="C796" t="str">
            <v>I Gst. B. Sudharmayasa</v>
          </cell>
        </row>
        <row r="797">
          <cell r="B797" t="str">
            <v>F1B096019</v>
          </cell>
          <cell r="C797" t="str">
            <v>I Made Wirandri D.</v>
          </cell>
        </row>
        <row r="798">
          <cell r="B798" t="str">
            <v>F1B096020</v>
          </cell>
          <cell r="C798" t="str">
            <v>I Made Oka Suparsa</v>
          </cell>
        </row>
        <row r="799">
          <cell r="B799" t="str">
            <v>F1B096023</v>
          </cell>
          <cell r="C799" t="str">
            <v>Ida Bagus Suardita</v>
          </cell>
        </row>
        <row r="800">
          <cell r="B800" t="str">
            <v>F1B096024</v>
          </cell>
          <cell r="C800" t="str">
            <v>I Gede Indrawijaya</v>
          </cell>
        </row>
        <row r="801">
          <cell r="B801" t="str">
            <v>F1B096026</v>
          </cell>
          <cell r="C801" t="str">
            <v>Kamaludin</v>
          </cell>
        </row>
        <row r="802">
          <cell r="B802" t="str">
            <v>F1B096027</v>
          </cell>
          <cell r="C802" t="str">
            <v>Khairul Imtihan</v>
          </cell>
        </row>
        <row r="803">
          <cell r="B803" t="str">
            <v>F1B096028</v>
          </cell>
          <cell r="C803" t="str">
            <v>Kusuma Chandradinata</v>
          </cell>
        </row>
        <row r="804">
          <cell r="B804" t="str">
            <v>F1B096029</v>
          </cell>
          <cell r="C804" t="str">
            <v>Laila Candra Dewi</v>
          </cell>
        </row>
        <row r="805">
          <cell r="B805" t="str">
            <v>F1B096030</v>
          </cell>
          <cell r="C805" t="str">
            <v>Lalu Hasan Asyari</v>
          </cell>
        </row>
        <row r="806">
          <cell r="B806" t="str">
            <v>F1B096031</v>
          </cell>
          <cell r="C806" t="str">
            <v>Lalu Tandi Wahyudi</v>
          </cell>
        </row>
        <row r="807">
          <cell r="B807" t="str">
            <v>F1B096032</v>
          </cell>
          <cell r="C807" t="str">
            <v>M. Masyhur Zen Alkaff</v>
          </cell>
        </row>
        <row r="808">
          <cell r="B808" t="str">
            <v>F1B096033</v>
          </cell>
          <cell r="C808" t="str">
            <v>M. Nasirdin</v>
          </cell>
        </row>
        <row r="809">
          <cell r="B809" t="str">
            <v>F1B096034</v>
          </cell>
          <cell r="C809" t="str">
            <v>M. Taufik</v>
          </cell>
        </row>
        <row r="810">
          <cell r="B810" t="str">
            <v>F1B096035</v>
          </cell>
          <cell r="C810" t="str">
            <v>Mutia Aryani</v>
          </cell>
        </row>
        <row r="811">
          <cell r="B811" t="str">
            <v>F1B096036</v>
          </cell>
          <cell r="C811" t="str">
            <v>Nila Rosnitayanti</v>
          </cell>
        </row>
        <row r="812">
          <cell r="B812" t="str">
            <v>F1B096037</v>
          </cell>
          <cell r="C812" t="str">
            <v>Nouris Satria Putra</v>
          </cell>
        </row>
        <row r="813">
          <cell r="B813" t="str">
            <v>F1B096038</v>
          </cell>
          <cell r="C813" t="str">
            <v>Nuraini</v>
          </cell>
        </row>
        <row r="814">
          <cell r="B814" t="str">
            <v>F1B096039</v>
          </cell>
          <cell r="C814" t="str">
            <v>Sopan Sofyan</v>
          </cell>
        </row>
        <row r="815">
          <cell r="B815" t="str">
            <v>F1B096040</v>
          </cell>
          <cell r="C815" t="str">
            <v>Sri Apriana</v>
          </cell>
        </row>
        <row r="816">
          <cell r="B816" t="str">
            <v>F1B096041</v>
          </cell>
          <cell r="C816" t="str">
            <v>Sri Muliani W.J.</v>
          </cell>
        </row>
        <row r="817">
          <cell r="B817" t="str">
            <v>F1B096042</v>
          </cell>
          <cell r="C817" t="str">
            <v>Suherman</v>
          </cell>
        </row>
        <row r="818">
          <cell r="B818" t="str">
            <v>F1B096043</v>
          </cell>
          <cell r="C818" t="str">
            <v>S y a f I 'I</v>
          </cell>
        </row>
        <row r="819">
          <cell r="B819" t="str">
            <v>F1B096044</v>
          </cell>
          <cell r="C819" t="str">
            <v>Taufik Hidayat</v>
          </cell>
        </row>
        <row r="820">
          <cell r="B820" t="str">
            <v>F1B096045</v>
          </cell>
          <cell r="C820" t="str">
            <v>Uddin Kurniawan</v>
          </cell>
        </row>
        <row r="821">
          <cell r="B821" t="str">
            <v>F1B096046</v>
          </cell>
          <cell r="C821" t="str">
            <v>Umar Ubaid</v>
          </cell>
        </row>
        <row r="822">
          <cell r="B822" t="str">
            <v>F1B096047</v>
          </cell>
          <cell r="C822" t="str">
            <v>Yetty Hasnawati</v>
          </cell>
        </row>
        <row r="823">
          <cell r="B823" t="str">
            <v>F1B096074</v>
          </cell>
          <cell r="C823" t="str">
            <v>M. Azwar</v>
          </cell>
        </row>
        <row r="824">
          <cell r="B824" t="str">
            <v>F1B096075</v>
          </cell>
          <cell r="C824" t="str">
            <v>Nanang Fahrozi</v>
          </cell>
        </row>
        <row r="825">
          <cell r="B825" t="str">
            <v>F1B097001</v>
          </cell>
          <cell r="C825" t="str">
            <v>Abdul Azis</v>
          </cell>
        </row>
        <row r="826">
          <cell r="B826" t="str">
            <v>F1B097002</v>
          </cell>
          <cell r="C826" t="str">
            <v>Adi Budianto</v>
          </cell>
        </row>
        <row r="827">
          <cell r="B827" t="str">
            <v>F1B097003</v>
          </cell>
          <cell r="C827" t="str">
            <v>Aprilliyana Firmanita</v>
          </cell>
        </row>
        <row r="828">
          <cell r="B828" t="str">
            <v>F1B097004</v>
          </cell>
          <cell r="C828" t="str">
            <v>Aripin</v>
          </cell>
        </row>
        <row r="829">
          <cell r="B829" t="str">
            <v>F1B097005</v>
          </cell>
          <cell r="C829" t="str">
            <v>Baiq Rauhun</v>
          </cell>
        </row>
        <row r="830">
          <cell r="B830" t="str">
            <v>F1B097006</v>
          </cell>
          <cell r="C830" t="str">
            <v>Baiq Sulistiana</v>
          </cell>
        </row>
        <row r="831">
          <cell r="B831" t="str">
            <v>F1B097007</v>
          </cell>
          <cell r="C831" t="str">
            <v>Bq. Lusya Milisya</v>
          </cell>
        </row>
        <row r="832">
          <cell r="B832" t="str">
            <v>F1B097008</v>
          </cell>
          <cell r="C832" t="str">
            <v>Camelia Said</v>
          </cell>
        </row>
        <row r="833">
          <cell r="B833" t="str">
            <v>F1B097009</v>
          </cell>
          <cell r="C833" t="str">
            <v>Chahayadi</v>
          </cell>
        </row>
        <row r="834">
          <cell r="B834" t="str">
            <v>F1B097010</v>
          </cell>
          <cell r="C834" t="str">
            <v>Cut Komala Hayati</v>
          </cell>
        </row>
        <row r="835">
          <cell r="B835" t="str">
            <v>F1B097011</v>
          </cell>
          <cell r="C835" t="str">
            <v>Dahlia Nilawaty</v>
          </cell>
        </row>
        <row r="836">
          <cell r="B836" t="str">
            <v>F1B097012</v>
          </cell>
          <cell r="C836" t="str">
            <v>Dedy Topan Bayu S.</v>
          </cell>
        </row>
        <row r="837">
          <cell r="B837" t="str">
            <v>F1B097013</v>
          </cell>
          <cell r="C837" t="str">
            <v>Dewi Kurniawati</v>
          </cell>
        </row>
        <row r="838">
          <cell r="B838" t="str">
            <v>F1B097014</v>
          </cell>
          <cell r="C838" t="str">
            <v>Dhani Rizalli</v>
          </cell>
        </row>
        <row r="839">
          <cell r="B839" t="str">
            <v>F1B097015</v>
          </cell>
          <cell r="C839" t="str">
            <v>Didik Sirajuddin</v>
          </cell>
        </row>
        <row r="840">
          <cell r="B840" t="str">
            <v>F1B097016</v>
          </cell>
          <cell r="C840" t="str">
            <v>Dini Suryanti</v>
          </cell>
        </row>
        <row r="841">
          <cell r="B841" t="str">
            <v>F1B097017</v>
          </cell>
          <cell r="C841" t="str">
            <v>Fauziah</v>
          </cell>
        </row>
        <row r="842">
          <cell r="B842" t="str">
            <v>F1B097018</v>
          </cell>
          <cell r="C842" t="str">
            <v>Happy Sukmawati</v>
          </cell>
        </row>
        <row r="843">
          <cell r="B843" t="str">
            <v>F1B097019</v>
          </cell>
          <cell r="C843" t="str">
            <v>Haryanti</v>
          </cell>
        </row>
        <row r="844">
          <cell r="B844" t="str">
            <v>F1B097020</v>
          </cell>
          <cell r="C844" t="str">
            <v>Hidayaturrohman</v>
          </cell>
        </row>
        <row r="845">
          <cell r="B845" t="str">
            <v>F1B097021</v>
          </cell>
          <cell r="C845" t="str">
            <v>I Gst.Ngurah Andria PK</v>
          </cell>
        </row>
        <row r="846">
          <cell r="B846" t="str">
            <v>F1B097022</v>
          </cell>
          <cell r="C846" t="str">
            <v>I Made Susila Dharma</v>
          </cell>
        </row>
        <row r="847">
          <cell r="B847" t="str">
            <v>F1B097023</v>
          </cell>
          <cell r="C847" t="str">
            <v>Ira Rahmani</v>
          </cell>
        </row>
        <row r="848">
          <cell r="B848" t="str">
            <v>F1B097024</v>
          </cell>
          <cell r="C848" t="str">
            <v>L. Moh Syahir Arif</v>
          </cell>
        </row>
        <row r="849">
          <cell r="B849" t="str">
            <v>F1B097025</v>
          </cell>
          <cell r="C849" t="str">
            <v>Lalu Agus Sugianto</v>
          </cell>
        </row>
        <row r="850">
          <cell r="B850" t="str">
            <v>F1B097026</v>
          </cell>
          <cell r="C850" t="str">
            <v>Lalu Kartanom Hamdi</v>
          </cell>
        </row>
        <row r="851">
          <cell r="B851" t="str">
            <v>F1B097027</v>
          </cell>
          <cell r="C851" t="str">
            <v>Matlail Anwar</v>
          </cell>
        </row>
        <row r="852">
          <cell r="B852" t="str">
            <v>F1B097028</v>
          </cell>
          <cell r="C852" t="str">
            <v>Meilia Rusmawan</v>
          </cell>
        </row>
        <row r="853">
          <cell r="B853" t="str">
            <v>F1B097029</v>
          </cell>
          <cell r="C853" t="str">
            <v>Moh Anshari</v>
          </cell>
        </row>
        <row r="854">
          <cell r="B854" t="str">
            <v>F1B097030</v>
          </cell>
          <cell r="C854" t="str">
            <v>Moh. Zamzami</v>
          </cell>
        </row>
        <row r="855">
          <cell r="B855" t="str">
            <v>F1B097031</v>
          </cell>
          <cell r="C855" t="str">
            <v>Muh Husnul Fikri</v>
          </cell>
        </row>
        <row r="856">
          <cell r="B856" t="str">
            <v>F1B097032</v>
          </cell>
          <cell r="C856" t="str">
            <v>Muhamad Syahir</v>
          </cell>
        </row>
        <row r="857">
          <cell r="B857" t="str">
            <v>F1B097033</v>
          </cell>
          <cell r="C857" t="str">
            <v>Muhammad Faisatullah</v>
          </cell>
        </row>
        <row r="858">
          <cell r="B858" t="str">
            <v>F1B097034</v>
          </cell>
          <cell r="C858" t="str">
            <v>Mujitahid</v>
          </cell>
        </row>
        <row r="859">
          <cell r="B859" t="str">
            <v>F1B097035</v>
          </cell>
          <cell r="C859" t="str">
            <v>Ni Luh Pt. Sumaryathi</v>
          </cell>
        </row>
        <row r="860">
          <cell r="B860" t="str">
            <v>F1B097036</v>
          </cell>
          <cell r="C860" t="str">
            <v>Ni Made Marita Sudewi</v>
          </cell>
        </row>
        <row r="861">
          <cell r="B861" t="str">
            <v>F1B097037</v>
          </cell>
          <cell r="C861" t="str">
            <v>Ni Ngh. Sulistyani</v>
          </cell>
        </row>
        <row r="862">
          <cell r="B862" t="str">
            <v>F1B097038</v>
          </cell>
          <cell r="C862" t="str">
            <v>Ni Wayan Sukasani</v>
          </cell>
        </row>
        <row r="863">
          <cell r="B863" t="str">
            <v>F1B097039</v>
          </cell>
          <cell r="C863" t="str">
            <v>Nining Wahyuni</v>
          </cell>
        </row>
        <row r="864">
          <cell r="B864" t="str">
            <v>F1B097040</v>
          </cell>
          <cell r="C864" t="str">
            <v>Nur Aini Khoirunnisa</v>
          </cell>
        </row>
        <row r="865">
          <cell r="B865" t="str">
            <v>F1B097041</v>
          </cell>
          <cell r="C865" t="str">
            <v>Nurul Indah Wijayanti</v>
          </cell>
        </row>
        <row r="866">
          <cell r="B866" t="str">
            <v>F1B097042</v>
          </cell>
          <cell r="C866" t="str">
            <v>Pipien Sulistiandari</v>
          </cell>
        </row>
        <row r="867">
          <cell r="B867" t="str">
            <v>F1B097043</v>
          </cell>
          <cell r="C867" t="str">
            <v>Rif'atin Hubbaya</v>
          </cell>
        </row>
        <row r="868">
          <cell r="B868" t="str">
            <v>F1B097044</v>
          </cell>
          <cell r="C868" t="str">
            <v>Rihatul Aini Setyawati</v>
          </cell>
        </row>
        <row r="869">
          <cell r="B869" t="str">
            <v>F1B097045</v>
          </cell>
          <cell r="C869" t="str">
            <v>Rika Ariyanti</v>
          </cell>
        </row>
        <row r="870">
          <cell r="B870" t="str">
            <v>F1B097046</v>
          </cell>
          <cell r="C870" t="str">
            <v>Rina Irawati</v>
          </cell>
        </row>
        <row r="871">
          <cell r="B871" t="str">
            <v>F1B097047</v>
          </cell>
          <cell r="C871" t="str">
            <v>Rining</v>
          </cell>
        </row>
        <row r="872">
          <cell r="B872" t="str">
            <v>F1B097048</v>
          </cell>
          <cell r="C872" t="str">
            <v>Riza Adhianto</v>
          </cell>
        </row>
        <row r="873">
          <cell r="B873" t="str">
            <v>F1B097049</v>
          </cell>
          <cell r="C873" t="str">
            <v>Sena Puja</v>
          </cell>
        </row>
        <row r="874">
          <cell r="B874" t="str">
            <v>F1B097050</v>
          </cell>
          <cell r="C874" t="str">
            <v>Sidratul M</v>
          </cell>
        </row>
        <row r="875">
          <cell r="B875" t="str">
            <v>F1B097051</v>
          </cell>
          <cell r="C875" t="str">
            <v>Siti Maryam Mardiani</v>
          </cell>
        </row>
        <row r="876">
          <cell r="B876" t="str">
            <v>F1B097052</v>
          </cell>
          <cell r="C876" t="str">
            <v>Sofian Hadi</v>
          </cell>
        </row>
        <row r="877">
          <cell r="B877" t="str">
            <v>F1B097053</v>
          </cell>
          <cell r="C877" t="str">
            <v>St. Hajarunnisa</v>
          </cell>
        </row>
        <row r="878">
          <cell r="B878" t="str">
            <v>F1B097054</v>
          </cell>
          <cell r="C878" t="str">
            <v>Suherman</v>
          </cell>
        </row>
        <row r="879">
          <cell r="B879" t="str">
            <v>F1B097055</v>
          </cell>
          <cell r="C879" t="str">
            <v>Sujiarti</v>
          </cell>
        </row>
        <row r="880">
          <cell r="B880" t="str">
            <v>F1B097056</v>
          </cell>
          <cell r="C880" t="str">
            <v>Syaifullah</v>
          </cell>
        </row>
        <row r="881">
          <cell r="B881" t="str">
            <v>F1B097057</v>
          </cell>
          <cell r="C881" t="str">
            <v>Tur Fitriani</v>
          </cell>
        </row>
        <row r="882">
          <cell r="B882" t="str">
            <v>F1B097058</v>
          </cell>
          <cell r="C882" t="str">
            <v>Wiwik Winarni</v>
          </cell>
        </row>
        <row r="883">
          <cell r="B883" t="str">
            <v>F1B097059</v>
          </cell>
          <cell r="C883" t="str">
            <v>Yanti Sustina</v>
          </cell>
        </row>
        <row r="884">
          <cell r="B884" t="str">
            <v>F1B098001</v>
          </cell>
          <cell r="C884" t="str">
            <v>Agus Bendesa P K</v>
          </cell>
        </row>
        <row r="885">
          <cell r="B885" t="str">
            <v>F1B098002</v>
          </cell>
          <cell r="C885" t="str">
            <v>Agus Suhardinata</v>
          </cell>
        </row>
        <row r="886">
          <cell r="B886" t="str">
            <v>F1B098003</v>
          </cell>
          <cell r="C886" t="str">
            <v>Asmar Rosyadi</v>
          </cell>
        </row>
        <row r="887">
          <cell r="B887" t="str">
            <v>F1B098004</v>
          </cell>
          <cell r="C887" t="str">
            <v>Baiq Inge Aprianti</v>
          </cell>
        </row>
        <row r="888">
          <cell r="B888" t="str">
            <v>F1B098005</v>
          </cell>
          <cell r="C888" t="str">
            <v>Buhri Ramadhan</v>
          </cell>
        </row>
        <row r="889">
          <cell r="B889" t="str">
            <v>F1B098006</v>
          </cell>
          <cell r="C889" t="str">
            <v>Cory Hesta R</v>
          </cell>
        </row>
        <row r="890">
          <cell r="B890" t="str">
            <v>F1B098007</v>
          </cell>
          <cell r="C890" t="str">
            <v>Dody Purnomosidhi</v>
          </cell>
        </row>
        <row r="891">
          <cell r="B891" t="str">
            <v>F1B098008</v>
          </cell>
          <cell r="C891" t="str">
            <v>Fanti Maharani</v>
          </cell>
        </row>
        <row r="892">
          <cell r="B892" t="str">
            <v>F1B098009</v>
          </cell>
          <cell r="C892" t="str">
            <v>Firmansyah</v>
          </cell>
        </row>
        <row r="893">
          <cell r="B893" t="str">
            <v>F1B098010</v>
          </cell>
          <cell r="C893" t="str">
            <v>Hendra Permana K</v>
          </cell>
        </row>
        <row r="894">
          <cell r="B894" t="str">
            <v>F1B098011</v>
          </cell>
          <cell r="C894" t="str">
            <v>Herwin Rohadi</v>
          </cell>
        </row>
        <row r="895">
          <cell r="B895" t="str">
            <v>F1B098012</v>
          </cell>
          <cell r="C895" t="str">
            <v>I G A Juniarti S</v>
          </cell>
        </row>
        <row r="896">
          <cell r="B896" t="str">
            <v>F1B098013</v>
          </cell>
          <cell r="C896" t="str">
            <v>I Made Budiarsana</v>
          </cell>
        </row>
        <row r="897">
          <cell r="B897" t="str">
            <v>F1B098014</v>
          </cell>
          <cell r="C897" t="str">
            <v>I Wayan Darmiyasa</v>
          </cell>
        </row>
        <row r="898">
          <cell r="B898" t="str">
            <v>F1B098015</v>
          </cell>
          <cell r="C898" t="str">
            <v>Ida Bagus Made C</v>
          </cell>
        </row>
        <row r="899">
          <cell r="B899" t="str">
            <v>F1B098016</v>
          </cell>
          <cell r="C899" t="str">
            <v>I Made Wisnu W</v>
          </cell>
        </row>
        <row r="900">
          <cell r="B900" t="str">
            <v>F1B098017</v>
          </cell>
          <cell r="C900" t="str">
            <v>Indarto Jaya Saputra</v>
          </cell>
        </row>
        <row r="901">
          <cell r="B901" t="str">
            <v>F1B098018</v>
          </cell>
          <cell r="C901" t="str">
            <v>Iqlima Dewi Yuntari</v>
          </cell>
        </row>
        <row r="902">
          <cell r="B902" t="str">
            <v>F1B098019</v>
          </cell>
          <cell r="C902" t="str">
            <v>Khairul Fahmi</v>
          </cell>
        </row>
        <row r="903">
          <cell r="B903" t="str">
            <v>F1B098020</v>
          </cell>
          <cell r="C903" t="str">
            <v>Komarus Zaman</v>
          </cell>
        </row>
        <row r="904">
          <cell r="B904" t="str">
            <v>F1B098021</v>
          </cell>
          <cell r="C904" t="str">
            <v>Kurnia Fitriyanti</v>
          </cell>
        </row>
        <row r="905">
          <cell r="B905" t="str">
            <v>F1B098022</v>
          </cell>
          <cell r="C905" t="str">
            <v>L Wawan Kurniawirawan</v>
          </cell>
        </row>
        <row r="906">
          <cell r="B906" t="str">
            <v>F1B098023</v>
          </cell>
          <cell r="C906" t="str">
            <v>Lalu Arya Dipayana</v>
          </cell>
        </row>
        <row r="907">
          <cell r="B907" t="str">
            <v>F1B098024</v>
          </cell>
          <cell r="C907" t="str">
            <v>Lalu Maman Budirman</v>
          </cell>
        </row>
        <row r="908">
          <cell r="B908" t="str">
            <v>F1B098025</v>
          </cell>
          <cell r="C908" t="str">
            <v>Lalu Tatar Suhairi</v>
          </cell>
        </row>
        <row r="909">
          <cell r="B909" t="str">
            <v>F1B098026</v>
          </cell>
          <cell r="C909" t="str">
            <v>Lesly Junia K</v>
          </cell>
        </row>
        <row r="910">
          <cell r="B910" t="str">
            <v>F1B098027</v>
          </cell>
          <cell r="C910" t="str">
            <v>M. Sujayadi</v>
          </cell>
        </row>
        <row r="911">
          <cell r="B911" t="str">
            <v>F1B098028</v>
          </cell>
          <cell r="C911" t="str">
            <v>Mira Indarti</v>
          </cell>
        </row>
        <row r="912">
          <cell r="B912" t="str">
            <v>F1B098029</v>
          </cell>
          <cell r="C912" t="str">
            <v>Moh. Tahjudin</v>
          </cell>
        </row>
        <row r="913">
          <cell r="B913" t="str">
            <v>F1B098030</v>
          </cell>
          <cell r="C913" t="str">
            <v>Muh. Irpan</v>
          </cell>
        </row>
        <row r="914">
          <cell r="B914" t="str">
            <v>F1B098031</v>
          </cell>
          <cell r="C914" t="str">
            <v>Muh. Zamrony H</v>
          </cell>
        </row>
        <row r="915">
          <cell r="B915" t="str">
            <v>F1B098032</v>
          </cell>
          <cell r="C915" t="str">
            <v>Muhammad Nurul Yakin</v>
          </cell>
        </row>
        <row r="916">
          <cell r="B916" t="str">
            <v>F1B098033</v>
          </cell>
          <cell r="C916" t="str">
            <v>Muhammad Susbandi</v>
          </cell>
        </row>
        <row r="917">
          <cell r="B917" t="str">
            <v>F1B098034</v>
          </cell>
          <cell r="C917" t="str">
            <v>Mujiburrahman</v>
          </cell>
        </row>
        <row r="918">
          <cell r="B918" t="str">
            <v>F1B098035</v>
          </cell>
          <cell r="C918" t="str">
            <v>M u n i b</v>
          </cell>
        </row>
        <row r="919">
          <cell r="B919" t="str">
            <v>F1B098036</v>
          </cell>
          <cell r="C919" t="str">
            <v>Muh. Tohri</v>
          </cell>
        </row>
        <row r="920">
          <cell r="B920" t="str">
            <v>F1B098037</v>
          </cell>
          <cell r="C920" t="str">
            <v>Nony Sri Budiarti</v>
          </cell>
        </row>
        <row r="921">
          <cell r="B921" t="str">
            <v>F1B098038</v>
          </cell>
          <cell r="C921" t="str">
            <v>Nur Huda</v>
          </cell>
        </row>
        <row r="922">
          <cell r="B922" t="str">
            <v>F1B098039</v>
          </cell>
          <cell r="C922" t="str">
            <v>Nurhaini</v>
          </cell>
        </row>
        <row r="923">
          <cell r="B923" t="str">
            <v>F1B098040</v>
          </cell>
          <cell r="C923" t="str">
            <v>Rachmat Febriandi S</v>
          </cell>
        </row>
        <row r="924">
          <cell r="B924" t="str">
            <v>F1B098041</v>
          </cell>
          <cell r="C924" t="str">
            <v>Rakka Mawadil</v>
          </cell>
        </row>
        <row r="925">
          <cell r="B925" t="str">
            <v>F1B098042</v>
          </cell>
          <cell r="C925" t="str">
            <v>Retno D Shorintiarini</v>
          </cell>
        </row>
        <row r="926">
          <cell r="B926" t="str">
            <v>F1B098043</v>
          </cell>
          <cell r="C926" t="str">
            <v>Rio Bagus Firmanto</v>
          </cell>
        </row>
        <row r="927">
          <cell r="B927" t="str">
            <v>F1B098044</v>
          </cell>
          <cell r="C927" t="str">
            <v>R o m m y</v>
          </cell>
        </row>
        <row r="928">
          <cell r="B928" t="str">
            <v>F1B098045</v>
          </cell>
          <cell r="C928" t="str">
            <v>Sandhy Sakti Ardhi</v>
          </cell>
        </row>
        <row r="929">
          <cell r="B929" t="str">
            <v>F1B098046</v>
          </cell>
          <cell r="C929" t="str">
            <v>Sri Indriani</v>
          </cell>
        </row>
        <row r="930">
          <cell r="B930" t="str">
            <v>F1B098047</v>
          </cell>
          <cell r="C930" t="str">
            <v>Sugeng Nugroho</v>
          </cell>
        </row>
        <row r="931">
          <cell r="B931" t="str">
            <v>F1B098048</v>
          </cell>
          <cell r="C931" t="str">
            <v>Supratman</v>
          </cell>
        </row>
        <row r="932">
          <cell r="B932" t="str">
            <v>F1B098049</v>
          </cell>
          <cell r="C932" t="str">
            <v>Syamsul Hakim</v>
          </cell>
        </row>
        <row r="933">
          <cell r="B933" t="str">
            <v>F1B098050</v>
          </cell>
          <cell r="C933" t="str">
            <v>Syamsul Kurniawan</v>
          </cell>
        </row>
        <row r="934">
          <cell r="B934" t="str">
            <v>F1B098051</v>
          </cell>
          <cell r="C934" t="str">
            <v>Teguh Susetyo</v>
          </cell>
        </row>
        <row r="935">
          <cell r="B935" t="str">
            <v>F1B098052</v>
          </cell>
          <cell r="C935" t="str">
            <v>Vani Puspitasari P</v>
          </cell>
        </row>
        <row r="936">
          <cell r="B936" t="str">
            <v>F1B098053</v>
          </cell>
          <cell r="C936" t="str">
            <v>Wini Widiastuti</v>
          </cell>
        </row>
        <row r="937">
          <cell r="B937" t="str">
            <v>F1B098054</v>
          </cell>
          <cell r="C937" t="str">
            <v>Yanni Chandra P</v>
          </cell>
        </row>
        <row r="938">
          <cell r="B938" t="str">
            <v>F1B098055</v>
          </cell>
          <cell r="C938" t="str">
            <v>Zaenal Abidin</v>
          </cell>
        </row>
        <row r="939">
          <cell r="B939" t="str">
            <v>F1B098056</v>
          </cell>
          <cell r="C939" t="str">
            <v>Zulfadli</v>
          </cell>
        </row>
        <row r="940">
          <cell r="B940" t="str">
            <v>F1B099001</v>
          </cell>
          <cell r="C940" t="str">
            <v>Achmad Gunawan</v>
          </cell>
        </row>
        <row r="941">
          <cell r="B941" t="str">
            <v>F1B099002</v>
          </cell>
          <cell r="C941" t="str">
            <v>Ahmad Zamharir</v>
          </cell>
        </row>
        <row r="942">
          <cell r="B942" t="str">
            <v>F1B099003</v>
          </cell>
          <cell r="C942" t="str">
            <v>Ahyar M. Sidik</v>
          </cell>
        </row>
        <row r="943">
          <cell r="B943" t="str">
            <v>F1B099004</v>
          </cell>
          <cell r="C943" t="str">
            <v>Arkam Tufamin</v>
          </cell>
        </row>
        <row r="944">
          <cell r="B944" t="str">
            <v>F1B099005</v>
          </cell>
          <cell r="C944" t="str">
            <v>Ati Irawati</v>
          </cell>
        </row>
        <row r="945">
          <cell r="B945" t="str">
            <v>F1B099006</v>
          </cell>
          <cell r="C945" t="str">
            <v>Awan Satriadi</v>
          </cell>
        </row>
        <row r="946">
          <cell r="B946" t="str">
            <v>F1B099007</v>
          </cell>
          <cell r="C946" t="str">
            <v>Ayanis Pursada</v>
          </cell>
        </row>
        <row r="947">
          <cell r="B947" t="str">
            <v>F1B099008</v>
          </cell>
          <cell r="C947" t="str">
            <v>Deda Satria Komara</v>
          </cell>
        </row>
        <row r="948">
          <cell r="B948" t="str">
            <v>F1B099009</v>
          </cell>
          <cell r="C948" t="str">
            <v>Dewi Komala Sari</v>
          </cell>
        </row>
        <row r="949">
          <cell r="B949" t="str">
            <v>F1B099010</v>
          </cell>
          <cell r="C949" t="str">
            <v>Dina Amalia</v>
          </cell>
        </row>
        <row r="950">
          <cell r="B950" t="str">
            <v>F1B099011</v>
          </cell>
          <cell r="C950" t="str">
            <v>Dodi Irawan</v>
          </cell>
        </row>
        <row r="951">
          <cell r="B951" t="str">
            <v>F1B099012</v>
          </cell>
          <cell r="C951" t="str">
            <v>Dwi Herlambang W</v>
          </cell>
        </row>
        <row r="952">
          <cell r="B952" t="str">
            <v>F1B099013</v>
          </cell>
          <cell r="C952" t="str">
            <v>Eka Susilawati</v>
          </cell>
        </row>
        <row r="953">
          <cell r="B953" t="str">
            <v>F1B099014</v>
          </cell>
          <cell r="C953" t="str">
            <v>Eliza Fidliana</v>
          </cell>
        </row>
        <row r="954">
          <cell r="B954" t="str">
            <v>F1B099015</v>
          </cell>
          <cell r="C954" t="str">
            <v>Esa Lamesa</v>
          </cell>
        </row>
        <row r="955">
          <cell r="B955" t="str">
            <v>F1B099016</v>
          </cell>
          <cell r="C955" t="str">
            <v>Ety Setiawati</v>
          </cell>
        </row>
        <row r="956">
          <cell r="B956" t="str">
            <v>F1B099017</v>
          </cell>
          <cell r="C956" t="str">
            <v>Firmansyah</v>
          </cell>
        </row>
        <row r="957">
          <cell r="B957" t="str">
            <v>F1B099018</v>
          </cell>
          <cell r="C957" t="str">
            <v>Sari Wisudawati</v>
          </cell>
        </row>
        <row r="958">
          <cell r="B958" t="str">
            <v>F1B099019</v>
          </cell>
          <cell r="C958" t="str">
            <v>Halkin</v>
          </cell>
        </row>
        <row r="959">
          <cell r="B959" t="str">
            <v>F1B099020</v>
          </cell>
          <cell r="C959" t="str">
            <v>Hariono</v>
          </cell>
        </row>
        <row r="960">
          <cell r="B960" t="str">
            <v>F1B099021</v>
          </cell>
          <cell r="C960" t="str">
            <v>Haris Susanto</v>
          </cell>
        </row>
        <row r="961">
          <cell r="B961" t="str">
            <v>F1B099022</v>
          </cell>
          <cell r="C961" t="str">
            <v>Hariyanto</v>
          </cell>
        </row>
        <row r="962">
          <cell r="B962" t="str">
            <v>F1B099023</v>
          </cell>
          <cell r="C962" t="str">
            <v>Hendro Sudiyanto</v>
          </cell>
        </row>
        <row r="963">
          <cell r="B963" t="str">
            <v>F1B099024</v>
          </cell>
          <cell r="C963" t="str">
            <v>I Md Bambang Ariawan</v>
          </cell>
        </row>
        <row r="964">
          <cell r="B964" t="str">
            <v>F1B099025</v>
          </cell>
          <cell r="C964" t="str">
            <v>Ida Ayu Putu Artini</v>
          </cell>
        </row>
        <row r="965">
          <cell r="B965" t="str">
            <v>F1B099026</v>
          </cell>
          <cell r="C965" t="str">
            <v>Indah Nur Diana</v>
          </cell>
        </row>
        <row r="966">
          <cell r="B966" t="str">
            <v>F1B099027</v>
          </cell>
          <cell r="C966" t="str">
            <v>Iwan Sugiarto</v>
          </cell>
        </row>
        <row r="967">
          <cell r="B967" t="str">
            <v>F1B099028</v>
          </cell>
          <cell r="C967" t="str">
            <v>Khairil Anwar</v>
          </cell>
        </row>
        <row r="968">
          <cell r="B968" t="str">
            <v>F1B099029</v>
          </cell>
          <cell r="C968" t="str">
            <v>Krisna Indra Saputra</v>
          </cell>
        </row>
        <row r="969">
          <cell r="B969" t="str">
            <v>F1B099030</v>
          </cell>
          <cell r="C969" t="str">
            <v>Lalu Jayadi Ruslan</v>
          </cell>
        </row>
        <row r="970">
          <cell r="B970" t="str">
            <v>F1B099031</v>
          </cell>
          <cell r="C970" t="str">
            <v>Luh Agustina Esti P.</v>
          </cell>
        </row>
        <row r="971">
          <cell r="B971" t="str">
            <v>F1B099032</v>
          </cell>
          <cell r="C971" t="str">
            <v>Muliadi</v>
          </cell>
        </row>
        <row r="972">
          <cell r="B972" t="str">
            <v>F1B099033</v>
          </cell>
          <cell r="C972" t="str">
            <v>Nurlaila</v>
          </cell>
        </row>
        <row r="973">
          <cell r="B973" t="str">
            <v>F1B099034</v>
          </cell>
          <cell r="C973" t="str">
            <v>Nurlistiani</v>
          </cell>
        </row>
        <row r="974">
          <cell r="B974" t="str">
            <v>F1B099035</v>
          </cell>
          <cell r="C974" t="str">
            <v>Nurul Islamiyah</v>
          </cell>
        </row>
        <row r="975">
          <cell r="B975" t="str">
            <v>F1B099036</v>
          </cell>
          <cell r="C975" t="str">
            <v>Oki Prio Susanto</v>
          </cell>
        </row>
        <row r="976">
          <cell r="B976" t="str">
            <v>F1B099037</v>
          </cell>
          <cell r="C976" t="str">
            <v>Oki Putra Wibawa P.</v>
          </cell>
        </row>
        <row r="977">
          <cell r="B977" t="str">
            <v>F1B099038</v>
          </cell>
          <cell r="C977" t="str">
            <v>R. Eddy Supriyanto D.</v>
          </cell>
        </row>
        <row r="978">
          <cell r="B978" t="str">
            <v>F1B099039</v>
          </cell>
          <cell r="C978" t="str">
            <v>R. Rudy Adhi Sasongko</v>
          </cell>
        </row>
        <row r="979">
          <cell r="B979" t="str">
            <v>F1B099040</v>
          </cell>
          <cell r="C979" t="str">
            <v>Rahim Imaduddin</v>
          </cell>
        </row>
        <row r="980">
          <cell r="B980" t="str">
            <v>F1B099041</v>
          </cell>
          <cell r="C980" t="str">
            <v>Rita Triani</v>
          </cell>
        </row>
        <row r="981">
          <cell r="B981" t="str">
            <v>F1B099042</v>
          </cell>
          <cell r="C981" t="str">
            <v>Robet William Musung</v>
          </cell>
        </row>
        <row r="982">
          <cell r="B982" t="str">
            <v>F1B099043</v>
          </cell>
          <cell r="C982" t="str">
            <v>Rony Setioko</v>
          </cell>
        </row>
        <row r="983">
          <cell r="B983" t="str">
            <v>F1B099044</v>
          </cell>
          <cell r="C983" t="str">
            <v>Rudy Andi Prayoto</v>
          </cell>
        </row>
        <row r="984">
          <cell r="B984" t="str">
            <v>F1B099045</v>
          </cell>
          <cell r="C984" t="str">
            <v>Safrudin Husni</v>
          </cell>
        </row>
        <row r="985">
          <cell r="B985" t="str">
            <v>F1B099046</v>
          </cell>
          <cell r="C985" t="str">
            <v>Samsu Rahman</v>
          </cell>
        </row>
        <row r="986">
          <cell r="B986" t="str">
            <v>F1B099047</v>
          </cell>
          <cell r="C986" t="str">
            <v>Saqina Barbara</v>
          </cell>
        </row>
        <row r="987">
          <cell r="B987" t="str">
            <v>F1B099048</v>
          </cell>
          <cell r="C987" t="str">
            <v>Sri Hartiah</v>
          </cell>
        </row>
        <row r="988">
          <cell r="B988" t="str">
            <v>F1B099049</v>
          </cell>
          <cell r="C988" t="str">
            <v>Sutisman</v>
          </cell>
        </row>
        <row r="989">
          <cell r="B989" t="str">
            <v>F1B099050</v>
          </cell>
          <cell r="C989" t="str">
            <v>Syahrul Alqadri</v>
          </cell>
        </row>
        <row r="990">
          <cell r="B990" t="str">
            <v>F1B099051</v>
          </cell>
          <cell r="C990" t="str">
            <v>Taufal Halky</v>
          </cell>
        </row>
        <row r="991">
          <cell r="B991" t="str">
            <v>F1B099052</v>
          </cell>
          <cell r="C991" t="str">
            <v>Widyah Prilaili</v>
          </cell>
        </row>
        <row r="992">
          <cell r="B992" t="str">
            <v>F1B099053</v>
          </cell>
          <cell r="C992" t="str">
            <v>Wijaya Kesuma</v>
          </cell>
        </row>
        <row r="993">
          <cell r="B993" t="str">
            <v>F1B099054</v>
          </cell>
          <cell r="C993" t="str">
            <v>Wiwik Sulistiawati</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00"/>
      <sheetName val="mhs elektro-BESAR"/>
      <sheetName val="mhs elektro-kecil"/>
    </sheetNames>
    <sheetDataSet>
      <sheetData sheetId="0" refreshError="1"/>
      <sheetData sheetId="1" refreshError="1"/>
      <sheetData sheetId="2" refreshError="1">
        <row r="5">
          <cell r="B5" t="str">
            <v>F1B000001</v>
          </cell>
          <cell r="C5" t="str">
            <v>Addinul Haq</v>
          </cell>
        </row>
        <row r="6">
          <cell r="B6" t="str">
            <v>F1B000002</v>
          </cell>
          <cell r="C6" t="str">
            <v>Ahmad Yusi</v>
          </cell>
        </row>
        <row r="7">
          <cell r="B7" t="str">
            <v>F1B000003</v>
          </cell>
          <cell r="C7" t="str">
            <v>Ahyar Rasyidi</v>
          </cell>
        </row>
        <row r="8">
          <cell r="B8" t="str">
            <v>F1B000004</v>
          </cell>
          <cell r="C8" t="str">
            <v>Ainul Habasiah</v>
          </cell>
        </row>
        <row r="9">
          <cell r="B9" t="str">
            <v>F1B000005</v>
          </cell>
          <cell r="C9" t="str">
            <v>Alfa Anggawasita</v>
          </cell>
        </row>
        <row r="10">
          <cell r="B10" t="str">
            <v>F1B000006</v>
          </cell>
          <cell r="C10" t="str">
            <v>Ali Samudra</v>
          </cell>
        </row>
        <row r="11">
          <cell r="B11" t="str">
            <v>F1B000007</v>
          </cell>
          <cell r="C11" t="str">
            <v>Alyul Marwan</v>
          </cell>
        </row>
        <row r="12">
          <cell r="B12" t="str">
            <v>F1B000008</v>
          </cell>
          <cell r="C12" t="str">
            <v>Ambang Martadinata</v>
          </cell>
        </row>
        <row r="13">
          <cell r="B13" t="str">
            <v>F1B000009</v>
          </cell>
          <cell r="C13" t="str">
            <v>Aminullah</v>
          </cell>
        </row>
        <row r="14">
          <cell r="B14" t="str">
            <v>F1B000010</v>
          </cell>
          <cell r="C14" t="str">
            <v>A.A. Bagus N.</v>
          </cell>
        </row>
        <row r="15">
          <cell r="B15" t="str">
            <v>F1B000011</v>
          </cell>
          <cell r="C15" t="str">
            <v>Andi Sofyan Anas</v>
          </cell>
        </row>
        <row r="16">
          <cell r="B16" t="str">
            <v>F1B000012</v>
          </cell>
          <cell r="C16" t="str">
            <v>Anggreni</v>
          </cell>
        </row>
        <row r="17">
          <cell r="B17" t="str">
            <v>F1B000013</v>
          </cell>
          <cell r="C17" t="str">
            <v>Apriliana Rahmawati</v>
          </cell>
        </row>
        <row r="18">
          <cell r="B18" t="str">
            <v>F1B000014</v>
          </cell>
          <cell r="C18" t="str">
            <v>Ari Mariam</v>
          </cell>
        </row>
        <row r="19">
          <cell r="B19" t="str">
            <v>F1B000015</v>
          </cell>
          <cell r="C19" t="str">
            <v>Arifunnatik</v>
          </cell>
        </row>
        <row r="20">
          <cell r="B20" t="str">
            <v>F1B000016</v>
          </cell>
          <cell r="C20" t="str">
            <v>Aris Munandar</v>
          </cell>
        </row>
        <row r="21">
          <cell r="B21" t="str">
            <v>F1B000017</v>
          </cell>
          <cell r="C21" t="str">
            <v>Arytia Poerwaningsih</v>
          </cell>
        </row>
        <row r="22">
          <cell r="B22" t="str">
            <v>F1B000018</v>
          </cell>
          <cell r="C22" t="str">
            <v>Azwar Azizi</v>
          </cell>
        </row>
        <row r="23">
          <cell r="B23" t="str">
            <v>F1B000019</v>
          </cell>
          <cell r="C23" t="str">
            <v>Baiq Arlina Samsu</v>
          </cell>
        </row>
        <row r="24">
          <cell r="B24" t="str">
            <v>F1B000020</v>
          </cell>
          <cell r="C24" t="str">
            <v>Benny Maryadi</v>
          </cell>
        </row>
        <row r="25">
          <cell r="B25" t="str">
            <v>F1B000021</v>
          </cell>
          <cell r="C25" t="str">
            <v>Cahyanti</v>
          </cell>
        </row>
        <row r="26">
          <cell r="B26" t="str">
            <v>F1B000022</v>
          </cell>
          <cell r="C26" t="str">
            <v>Dahliawati</v>
          </cell>
        </row>
        <row r="27">
          <cell r="B27" t="str">
            <v>F1B000023</v>
          </cell>
          <cell r="C27" t="str">
            <v>Dikki Aria M</v>
          </cell>
        </row>
        <row r="28">
          <cell r="B28" t="str">
            <v>F1B000024</v>
          </cell>
          <cell r="C28" t="str">
            <v>Erna Sulistyaningsih</v>
          </cell>
        </row>
        <row r="29">
          <cell r="B29" t="str">
            <v>F1B000025</v>
          </cell>
          <cell r="C29" t="str">
            <v>Faidah</v>
          </cell>
        </row>
        <row r="30">
          <cell r="B30" t="str">
            <v>F1B000026</v>
          </cell>
          <cell r="C30" t="str">
            <v>Farial</v>
          </cell>
        </row>
        <row r="31">
          <cell r="B31" t="str">
            <v>F1B000027</v>
          </cell>
          <cell r="C31" t="str">
            <v>Firdaus</v>
          </cell>
        </row>
        <row r="32">
          <cell r="B32" t="str">
            <v>F1B000028</v>
          </cell>
          <cell r="C32" t="str">
            <v>Hana Estiyanto</v>
          </cell>
        </row>
        <row r="33">
          <cell r="B33" t="str">
            <v>F1B000029</v>
          </cell>
          <cell r="C33" t="str">
            <v>Heri Wahyudi</v>
          </cell>
        </row>
        <row r="34">
          <cell r="B34" t="str">
            <v>F1B000030</v>
          </cell>
          <cell r="C34" t="str">
            <v>Herry Jaya Kusuma</v>
          </cell>
        </row>
        <row r="35">
          <cell r="B35" t="str">
            <v>F1B000031</v>
          </cell>
          <cell r="C35" t="str">
            <v>I G A Nym Aryani</v>
          </cell>
        </row>
        <row r="36">
          <cell r="B36" t="str">
            <v>F1B000032</v>
          </cell>
          <cell r="C36" t="str">
            <v>I Ketut Darmayasa</v>
          </cell>
        </row>
        <row r="37">
          <cell r="B37" t="str">
            <v>F1B000033</v>
          </cell>
          <cell r="C37" t="str">
            <v>I Wyn Agus Arimbawa</v>
          </cell>
        </row>
        <row r="38">
          <cell r="B38" t="str">
            <v>F1B000034</v>
          </cell>
          <cell r="C38" t="str">
            <v>Ilham</v>
          </cell>
        </row>
        <row r="39">
          <cell r="B39" t="str">
            <v>F1B000035</v>
          </cell>
          <cell r="C39" t="str">
            <v>Jarir</v>
          </cell>
        </row>
        <row r="40">
          <cell r="B40" t="str">
            <v>F1B000036</v>
          </cell>
          <cell r="C40" t="str">
            <v>Juma'yah</v>
          </cell>
        </row>
        <row r="41">
          <cell r="B41" t="str">
            <v>F1B000037</v>
          </cell>
          <cell r="C41" t="str">
            <v>Khairul Muhaimin</v>
          </cell>
        </row>
        <row r="42">
          <cell r="B42" t="str">
            <v>F1B000038</v>
          </cell>
          <cell r="C42" t="str">
            <v>Khairuddin</v>
          </cell>
        </row>
        <row r="43">
          <cell r="B43" t="str">
            <v>F1B000039</v>
          </cell>
          <cell r="C43" t="str">
            <v>L Andi Aguspian K</v>
          </cell>
        </row>
        <row r="44">
          <cell r="B44" t="str">
            <v>F1B000040</v>
          </cell>
          <cell r="C44" t="str">
            <v>Mirafuddin</v>
          </cell>
        </row>
        <row r="45">
          <cell r="B45" t="str">
            <v>F1B000041</v>
          </cell>
          <cell r="C45" t="str">
            <v>Moh. Pahlevi</v>
          </cell>
        </row>
        <row r="46">
          <cell r="B46" t="str">
            <v>F1B000042</v>
          </cell>
          <cell r="C46" t="str">
            <v>Muhammad Taufan A.Z.</v>
          </cell>
        </row>
        <row r="47">
          <cell r="B47" t="str">
            <v>F1B000043</v>
          </cell>
          <cell r="C47" t="str">
            <v>Mustaen</v>
          </cell>
        </row>
        <row r="48">
          <cell r="B48" t="str">
            <v>F1B000044</v>
          </cell>
          <cell r="C48" t="str">
            <v>Ni Luh Indreswari</v>
          </cell>
        </row>
        <row r="49">
          <cell r="B49" t="str">
            <v>F1B000045</v>
          </cell>
          <cell r="C49" t="str">
            <v>Niken Arumdati</v>
          </cell>
        </row>
        <row r="50">
          <cell r="B50" t="str">
            <v>F1B000046</v>
          </cell>
          <cell r="C50" t="str">
            <v>Rismawati</v>
          </cell>
        </row>
        <row r="51">
          <cell r="B51" t="str">
            <v>F1B000047</v>
          </cell>
          <cell r="C51" t="str">
            <v>Saeful</v>
          </cell>
        </row>
        <row r="52">
          <cell r="B52" t="str">
            <v>F1B000048</v>
          </cell>
          <cell r="C52" t="str">
            <v>Salman Jauhari</v>
          </cell>
        </row>
        <row r="53">
          <cell r="B53" t="str">
            <v>F1B000049</v>
          </cell>
          <cell r="C53" t="str">
            <v>Selamet Indra R.</v>
          </cell>
        </row>
        <row r="54">
          <cell r="B54" t="str">
            <v>F1B000050</v>
          </cell>
          <cell r="C54" t="str">
            <v>Sigit Herjunodarpito</v>
          </cell>
        </row>
        <row r="55">
          <cell r="B55" t="str">
            <v>F1B000051</v>
          </cell>
          <cell r="C55" t="str">
            <v>Sri Pebrianti</v>
          </cell>
        </row>
        <row r="56">
          <cell r="B56" t="str">
            <v>F1B000052</v>
          </cell>
          <cell r="C56" t="str">
            <v>Sulhaini</v>
          </cell>
        </row>
        <row r="57">
          <cell r="B57" t="str">
            <v>F1B000053</v>
          </cell>
          <cell r="C57" t="str">
            <v>Surya Darmawan</v>
          </cell>
        </row>
        <row r="58">
          <cell r="B58" t="str">
            <v>F1B000054</v>
          </cell>
          <cell r="C58" t="str">
            <v>Surya Ibrani</v>
          </cell>
        </row>
        <row r="59">
          <cell r="B59" t="str">
            <v>F1B000055</v>
          </cell>
          <cell r="C59" t="str">
            <v>Syauqi Irsyadi</v>
          </cell>
        </row>
        <row r="60">
          <cell r="B60" t="str">
            <v>F1B000056</v>
          </cell>
          <cell r="C60" t="str">
            <v>Tjokorda Adhy W.</v>
          </cell>
        </row>
        <row r="61">
          <cell r="B61" t="str">
            <v>F1B000057</v>
          </cell>
          <cell r="C61" t="str">
            <v>Tri Setyo Adisaputro</v>
          </cell>
        </row>
        <row r="62">
          <cell r="B62" t="str">
            <v>F1B000058</v>
          </cell>
          <cell r="C62" t="str">
            <v>Ummy Kharismawati</v>
          </cell>
        </row>
        <row r="63">
          <cell r="B63" t="str">
            <v>F1B000059</v>
          </cell>
          <cell r="C63" t="str">
            <v>Virgorika Dwiningsih</v>
          </cell>
        </row>
        <row r="64">
          <cell r="B64" t="str">
            <v>F1B000060</v>
          </cell>
          <cell r="C64" t="str">
            <v>Wawan Yudi Efendi</v>
          </cell>
        </row>
        <row r="65">
          <cell r="B65" t="str">
            <v>F1B000061</v>
          </cell>
          <cell r="C65" t="str">
            <v>Wildatul Hakim</v>
          </cell>
        </row>
        <row r="66">
          <cell r="B66" t="str">
            <v>F1B000062</v>
          </cell>
          <cell r="C66" t="str">
            <v>Yosep Pirnawan</v>
          </cell>
        </row>
        <row r="67">
          <cell r="B67" t="str">
            <v>F1B000063</v>
          </cell>
          <cell r="C67" t="str">
            <v>Yosi Febriadi</v>
          </cell>
        </row>
        <row r="68">
          <cell r="B68" t="str">
            <v>F1B000064</v>
          </cell>
          <cell r="C68" t="str">
            <v>Yulia Rosiana</v>
          </cell>
        </row>
        <row r="69">
          <cell r="B69" t="str">
            <v>F1B000065</v>
          </cell>
          <cell r="C69" t="str">
            <v>Yus Rizal</v>
          </cell>
        </row>
        <row r="70">
          <cell r="B70" t="str">
            <v>F1B001001</v>
          </cell>
          <cell r="C70" t="str">
            <v>Abdul Syukur</v>
          </cell>
        </row>
        <row r="71">
          <cell r="B71" t="str">
            <v>F1B001002</v>
          </cell>
          <cell r="C71" t="str">
            <v>Agri Yuslhliyanta U</v>
          </cell>
        </row>
        <row r="72">
          <cell r="B72" t="str">
            <v>F1B001003</v>
          </cell>
          <cell r="C72" t="str">
            <v>Agus Amirullah</v>
          </cell>
        </row>
        <row r="73">
          <cell r="B73" t="str">
            <v>F1B001004</v>
          </cell>
          <cell r="C73" t="str">
            <v>Alfiani Jihati</v>
          </cell>
        </row>
        <row r="74">
          <cell r="B74" t="str">
            <v>F1B001005</v>
          </cell>
          <cell r="C74" t="str">
            <v>Amar Yasir</v>
          </cell>
        </row>
        <row r="75">
          <cell r="B75" t="str">
            <v>F1B001006</v>
          </cell>
          <cell r="C75" t="str">
            <v>Andi Nurjana K</v>
          </cell>
        </row>
        <row r="76">
          <cell r="B76" t="str">
            <v>F1B001007</v>
          </cell>
          <cell r="C76" t="str">
            <v>Andini Desita  K. KH</v>
          </cell>
        </row>
        <row r="77">
          <cell r="B77" t="str">
            <v>F1B001008</v>
          </cell>
          <cell r="C77" t="str">
            <v>Ari Usman</v>
          </cell>
        </row>
        <row r="78">
          <cell r="B78" t="str">
            <v>F1B001009</v>
          </cell>
          <cell r="C78" t="str">
            <v>Asrul Hadi</v>
          </cell>
        </row>
        <row r="79">
          <cell r="B79" t="str">
            <v>F1B001010</v>
          </cell>
          <cell r="C79" t="str">
            <v>B Dhiana Wulandary S.</v>
          </cell>
        </row>
        <row r="80">
          <cell r="B80" t="str">
            <v>F1B001011</v>
          </cell>
          <cell r="C80" t="str">
            <v>B Ika Apriandini</v>
          </cell>
        </row>
        <row r="81">
          <cell r="B81" t="str">
            <v>F1B001012</v>
          </cell>
          <cell r="C81" t="str">
            <v>Chandra Hidayat</v>
          </cell>
        </row>
        <row r="82">
          <cell r="B82" t="str">
            <v>F1B001013</v>
          </cell>
          <cell r="C82" t="str">
            <v>Chozin Kurniawan</v>
          </cell>
        </row>
        <row r="83">
          <cell r="B83" t="str">
            <v>F1B001014</v>
          </cell>
          <cell r="C83" t="str">
            <v>Cintya Aswina</v>
          </cell>
        </row>
        <row r="84">
          <cell r="B84" t="str">
            <v>F1B001015</v>
          </cell>
          <cell r="C84" t="str">
            <v>Erika Ramadhani</v>
          </cell>
        </row>
        <row r="85">
          <cell r="B85" t="str">
            <v>F1B001016</v>
          </cell>
          <cell r="C85" t="str">
            <v>Ermiana</v>
          </cell>
        </row>
        <row r="86">
          <cell r="B86" t="str">
            <v>F1B001017</v>
          </cell>
          <cell r="C86" t="str">
            <v>Erwin Sofyan</v>
          </cell>
        </row>
        <row r="87">
          <cell r="B87" t="str">
            <v>F1B001018</v>
          </cell>
          <cell r="C87" t="str">
            <v>Fahruddin</v>
          </cell>
        </row>
        <row r="88">
          <cell r="B88" t="str">
            <v>F1B001019</v>
          </cell>
          <cell r="C88" t="str">
            <v>Fakhri Surahman</v>
          </cell>
        </row>
        <row r="89">
          <cell r="B89" t="str">
            <v>F1B001020</v>
          </cell>
          <cell r="C89" t="str">
            <v>Faqihuddin Syawal W</v>
          </cell>
        </row>
        <row r="90">
          <cell r="B90" t="str">
            <v>F1B001021</v>
          </cell>
          <cell r="C90" t="str">
            <v>Fathul Hamdi</v>
          </cell>
        </row>
        <row r="91">
          <cell r="B91" t="str">
            <v>F1B001022</v>
          </cell>
          <cell r="C91" t="str">
            <v>Handreanus B N Nahak</v>
          </cell>
        </row>
        <row r="92">
          <cell r="B92" t="str">
            <v>F1B001023</v>
          </cell>
          <cell r="C92" t="str">
            <v>Hasan Badri</v>
          </cell>
        </row>
        <row r="93">
          <cell r="B93" t="str">
            <v>F1B001024</v>
          </cell>
          <cell r="C93" t="str">
            <v>Heri Rahman</v>
          </cell>
        </row>
        <row r="94">
          <cell r="B94" t="str">
            <v>F1B001025</v>
          </cell>
          <cell r="C94" t="str">
            <v>Hermansyah</v>
          </cell>
        </row>
        <row r="95">
          <cell r="B95" t="str">
            <v>F1B001026</v>
          </cell>
          <cell r="C95" t="str">
            <v>Hijrah Saputra</v>
          </cell>
        </row>
        <row r="96">
          <cell r="B96" t="str">
            <v>F1B001027</v>
          </cell>
          <cell r="C96" t="str">
            <v>I Gede Ary Sanjaya</v>
          </cell>
        </row>
        <row r="97">
          <cell r="B97" t="str">
            <v>F1B001028</v>
          </cell>
          <cell r="C97" t="str">
            <v>I Nengah Andriawan</v>
          </cell>
        </row>
        <row r="98">
          <cell r="B98" t="str">
            <v>F1B001029</v>
          </cell>
          <cell r="C98" t="str">
            <v>I Nym Wartawan</v>
          </cell>
        </row>
        <row r="99">
          <cell r="B99" t="str">
            <v>F1B001030</v>
          </cell>
          <cell r="C99" t="str">
            <v>I Putu Agustiawan A</v>
          </cell>
        </row>
        <row r="100">
          <cell r="B100" t="str">
            <v>F1B001031</v>
          </cell>
          <cell r="C100" t="str">
            <v>I Wayan Yudiarte</v>
          </cell>
        </row>
        <row r="101">
          <cell r="B101" t="str">
            <v>F1B001032</v>
          </cell>
          <cell r="C101" t="str">
            <v>Ida Harianti</v>
          </cell>
        </row>
        <row r="102">
          <cell r="B102" t="str">
            <v>F1B001033</v>
          </cell>
          <cell r="C102" t="str">
            <v>Lalu Akhmad Hifzi</v>
          </cell>
        </row>
        <row r="103">
          <cell r="B103" t="str">
            <v>F1B001034</v>
          </cell>
          <cell r="C103" t="str">
            <v>Luthfi Hidayat</v>
          </cell>
        </row>
        <row r="104">
          <cell r="B104" t="str">
            <v>F1B001035</v>
          </cell>
          <cell r="C104" t="str">
            <v>M A Nazrin</v>
          </cell>
        </row>
        <row r="105">
          <cell r="B105" t="str">
            <v>F1B001036</v>
          </cell>
          <cell r="C105" t="str">
            <v>Mala Rohayanita</v>
          </cell>
        </row>
        <row r="106">
          <cell r="B106" t="str">
            <v>F1B001037</v>
          </cell>
          <cell r="C106" t="str">
            <v>Muhamad Isnaini</v>
          </cell>
        </row>
        <row r="107">
          <cell r="B107" t="str">
            <v>F1B001038</v>
          </cell>
          <cell r="C107" t="str">
            <v>Muhammad Salman</v>
          </cell>
        </row>
        <row r="108">
          <cell r="B108" t="str">
            <v>F1B001039</v>
          </cell>
          <cell r="C108" t="str">
            <v>Muh. Zia Ul Haq</v>
          </cell>
        </row>
        <row r="109">
          <cell r="B109" t="str">
            <v>F1B001040</v>
          </cell>
          <cell r="C109" t="str">
            <v>Netty Hidayati</v>
          </cell>
        </row>
        <row r="110">
          <cell r="B110" t="str">
            <v>F1B001041</v>
          </cell>
          <cell r="C110" t="str">
            <v>Nia Kurniati</v>
          </cell>
        </row>
        <row r="111">
          <cell r="B111" t="str">
            <v>F1B001042</v>
          </cell>
          <cell r="C111" t="str">
            <v>Nisriyani</v>
          </cell>
        </row>
        <row r="112">
          <cell r="B112" t="str">
            <v>F1B001043</v>
          </cell>
          <cell r="C112" t="str">
            <v>Novi Nurul Ain</v>
          </cell>
        </row>
        <row r="113">
          <cell r="B113" t="str">
            <v>F1B001044</v>
          </cell>
          <cell r="C113" t="str">
            <v>Nursyafriady</v>
          </cell>
        </row>
        <row r="114">
          <cell r="B114" t="str">
            <v>F1B001045</v>
          </cell>
          <cell r="C114" t="str">
            <v>Piktor Panjaitan</v>
          </cell>
        </row>
        <row r="115">
          <cell r="B115" t="str">
            <v>F1B001046</v>
          </cell>
          <cell r="C115" t="str">
            <v>Purwanto Suryawan U</v>
          </cell>
        </row>
        <row r="116">
          <cell r="B116" t="str">
            <v>F1B001047</v>
          </cell>
          <cell r="C116" t="str">
            <v>Rahmat Dwi Satrio</v>
          </cell>
        </row>
        <row r="117">
          <cell r="B117" t="str">
            <v>F1B001048</v>
          </cell>
          <cell r="C117" t="str">
            <v>Rahmawati</v>
          </cell>
        </row>
        <row r="118">
          <cell r="B118" t="str">
            <v>F1B001049</v>
          </cell>
          <cell r="C118" t="str">
            <v>Ribut Ambika</v>
          </cell>
        </row>
        <row r="119">
          <cell r="B119" t="str">
            <v>F1B001050</v>
          </cell>
          <cell r="C119" t="str">
            <v>Ridho Arip Ilhamsyah</v>
          </cell>
        </row>
        <row r="120">
          <cell r="B120" t="str">
            <v>F1B001051</v>
          </cell>
          <cell r="C120" t="str">
            <v>Satriawan</v>
          </cell>
        </row>
        <row r="121">
          <cell r="B121" t="str">
            <v>F1B001052</v>
          </cell>
          <cell r="C121" t="str">
            <v>Sri Purnawati</v>
          </cell>
        </row>
        <row r="122">
          <cell r="B122" t="str">
            <v>F1B001053</v>
          </cell>
          <cell r="C122" t="str">
            <v>St Ruhyatinsyah</v>
          </cell>
        </row>
        <row r="123">
          <cell r="B123" t="str">
            <v>F1B001054</v>
          </cell>
          <cell r="C123" t="str">
            <v>Suriadin</v>
          </cell>
        </row>
        <row r="124">
          <cell r="B124" t="str">
            <v>F1B001055</v>
          </cell>
          <cell r="C124" t="str">
            <v>Suwandi</v>
          </cell>
        </row>
        <row r="125">
          <cell r="B125" t="str">
            <v>F1B001056</v>
          </cell>
          <cell r="C125" t="str">
            <v>Syafwan Hadi</v>
          </cell>
        </row>
        <row r="126">
          <cell r="B126" t="str">
            <v>F1B001057</v>
          </cell>
          <cell r="C126" t="str">
            <v>Tony Nurwidyanto</v>
          </cell>
        </row>
        <row r="127">
          <cell r="B127" t="str">
            <v>F1B001058</v>
          </cell>
          <cell r="C127" t="str">
            <v>Topan Pribadi</v>
          </cell>
        </row>
        <row r="128">
          <cell r="B128" t="str">
            <v>F1B001059</v>
          </cell>
          <cell r="C128" t="str">
            <v>Unally Huwayuti</v>
          </cell>
        </row>
        <row r="129">
          <cell r="B129" t="str">
            <v>F1B001060</v>
          </cell>
          <cell r="C129" t="str">
            <v>Wahyudi</v>
          </cell>
        </row>
        <row r="130">
          <cell r="B130" t="str">
            <v>F1B001061</v>
          </cell>
          <cell r="C130" t="str">
            <v>Wira Fadlun</v>
          </cell>
        </row>
        <row r="131">
          <cell r="B131" t="str">
            <v>F1B001062</v>
          </cell>
          <cell r="C131" t="str">
            <v>Yulisyah</v>
          </cell>
        </row>
        <row r="132">
          <cell r="B132" t="str">
            <v>F1B001063</v>
          </cell>
          <cell r="C132" t="str">
            <v>Zuhriadi</v>
          </cell>
        </row>
        <row r="133">
          <cell r="B133" t="str">
            <v>F1B001064</v>
          </cell>
          <cell r="C133" t="str">
            <v>Zulfadli</v>
          </cell>
        </row>
        <row r="134">
          <cell r="B134" t="str">
            <v>F1B001065</v>
          </cell>
          <cell r="C134" t="str">
            <v>Lusia Azmi</v>
          </cell>
        </row>
        <row r="135">
          <cell r="B135" t="str">
            <v>F1B002001</v>
          </cell>
          <cell r="C135" t="str">
            <v>Adi Budiansyah</v>
          </cell>
        </row>
        <row r="136">
          <cell r="B136" t="str">
            <v>F1B002002</v>
          </cell>
          <cell r="C136" t="str">
            <v>Ady Radyansyah</v>
          </cell>
        </row>
        <row r="137">
          <cell r="B137" t="str">
            <v>F1B002003</v>
          </cell>
          <cell r="C137" t="str">
            <v>Agus Nugroho</v>
          </cell>
        </row>
        <row r="138">
          <cell r="B138" t="str">
            <v>F1B002004</v>
          </cell>
          <cell r="C138" t="str">
            <v>Agus Rumantika</v>
          </cell>
        </row>
        <row r="139">
          <cell r="B139" t="str">
            <v>F1B002005</v>
          </cell>
          <cell r="C139" t="str">
            <v>Ahmad Junaidi</v>
          </cell>
        </row>
        <row r="140">
          <cell r="B140" t="str">
            <v>F1B002006</v>
          </cell>
          <cell r="C140" t="str">
            <v>Akhmad Habsari</v>
          </cell>
        </row>
        <row r="141">
          <cell r="B141" t="str">
            <v>F1B002007</v>
          </cell>
          <cell r="C141" t="str">
            <v>Ali Surya Putra</v>
          </cell>
        </row>
        <row r="142">
          <cell r="B142" t="str">
            <v>F1B002008</v>
          </cell>
          <cell r="C142" t="str">
            <v>Annisa Rachmawati</v>
          </cell>
        </row>
        <row r="143">
          <cell r="B143" t="str">
            <v>F1B002009</v>
          </cell>
          <cell r="C143" t="str">
            <v>Apriliana Hadiyanti</v>
          </cell>
        </row>
        <row r="144">
          <cell r="B144" t="str">
            <v>F1B002010</v>
          </cell>
          <cell r="C144" t="str">
            <v>Ardes Hardian</v>
          </cell>
        </row>
        <row r="145">
          <cell r="B145" t="str">
            <v>F1B002011</v>
          </cell>
          <cell r="C145" t="str">
            <v>Arief</v>
          </cell>
        </row>
        <row r="146">
          <cell r="B146" t="str">
            <v>F1B002012</v>
          </cell>
          <cell r="C146" t="str">
            <v>Arif Bakti Setianto</v>
          </cell>
        </row>
        <row r="147">
          <cell r="B147" t="str">
            <v>F1B002013</v>
          </cell>
          <cell r="C147" t="str">
            <v>Arya Jaya</v>
          </cell>
        </row>
        <row r="148">
          <cell r="B148" t="str">
            <v>F1B002014</v>
          </cell>
          <cell r="C148" t="str">
            <v>Asep Yudistira</v>
          </cell>
        </row>
        <row r="149">
          <cell r="B149" t="str">
            <v>F1B002015</v>
          </cell>
          <cell r="C149" t="str">
            <v>B. Reni Yunita</v>
          </cell>
        </row>
        <row r="150">
          <cell r="B150" t="str">
            <v>F1B002016</v>
          </cell>
          <cell r="C150" t="str">
            <v>Baiq Mahyuni</v>
          </cell>
        </row>
        <row r="151">
          <cell r="B151" t="str">
            <v>F1B002017</v>
          </cell>
          <cell r="C151" t="str">
            <v>Betal Jani Arifin</v>
          </cell>
        </row>
        <row r="152">
          <cell r="B152" t="str">
            <v>F1B002018</v>
          </cell>
          <cell r="C152" t="str">
            <v>Bonifasius Rahardito T.</v>
          </cell>
        </row>
        <row r="153">
          <cell r="B153" t="str">
            <v>F1B002019</v>
          </cell>
          <cell r="C153" t="str">
            <v>Budi Susanto</v>
          </cell>
        </row>
        <row r="154">
          <cell r="B154" t="str">
            <v>F1B002020</v>
          </cell>
          <cell r="C154" t="str">
            <v>Camelia</v>
          </cell>
        </row>
        <row r="155">
          <cell r="B155" t="str">
            <v>F1B002021</v>
          </cell>
          <cell r="C155" t="str">
            <v>Catur Adi Nugroho</v>
          </cell>
        </row>
        <row r="156">
          <cell r="B156" t="str">
            <v>F1B002022</v>
          </cell>
          <cell r="C156" t="str">
            <v>Edi Kusmayadi</v>
          </cell>
        </row>
        <row r="157">
          <cell r="B157" t="str">
            <v>F1B002023</v>
          </cell>
          <cell r="C157" t="str">
            <v>Era Safwati</v>
          </cell>
        </row>
        <row r="158">
          <cell r="B158" t="str">
            <v>F1B002024</v>
          </cell>
          <cell r="C158" t="str">
            <v>Erwin Aris Prianggo</v>
          </cell>
        </row>
        <row r="159">
          <cell r="B159" t="str">
            <v>F1B002025</v>
          </cell>
          <cell r="C159" t="str">
            <v>Erwinsyah</v>
          </cell>
        </row>
        <row r="160">
          <cell r="B160" t="str">
            <v>F1B002026</v>
          </cell>
          <cell r="C160" t="str">
            <v>Fadli</v>
          </cell>
        </row>
        <row r="161">
          <cell r="B161" t="str">
            <v>F1B002027</v>
          </cell>
          <cell r="C161" t="str">
            <v>Gede Agus Aditya</v>
          </cell>
        </row>
        <row r="162">
          <cell r="B162" t="str">
            <v>F1B002028</v>
          </cell>
          <cell r="C162" t="str">
            <v>Harlendra Pribadi Putra</v>
          </cell>
        </row>
        <row r="163">
          <cell r="B163" t="str">
            <v>F1B002029</v>
          </cell>
          <cell r="C163" t="str">
            <v>Hermawan</v>
          </cell>
        </row>
        <row r="164">
          <cell r="B164" t="str">
            <v>F1B002030</v>
          </cell>
          <cell r="C164" t="str">
            <v>Heru Suryadi</v>
          </cell>
        </row>
        <row r="165">
          <cell r="B165" t="str">
            <v>F1B002031</v>
          </cell>
          <cell r="C165" t="str">
            <v>I Gusti Agung Rai Adiyasa</v>
          </cell>
        </row>
        <row r="166">
          <cell r="B166" t="str">
            <v>F1B002032</v>
          </cell>
          <cell r="C166" t="str">
            <v>Idham Hadi Surya</v>
          </cell>
        </row>
        <row r="167">
          <cell r="B167" t="str">
            <v>F1B002033</v>
          </cell>
          <cell r="C167" t="str">
            <v>Ikhwani Hawari</v>
          </cell>
        </row>
        <row r="168">
          <cell r="B168" t="str">
            <v>F1B002034</v>
          </cell>
          <cell r="C168" t="str">
            <v>Ilham Ramdani</v>
          </cell>
        </row>
        <row r="169">
          <cell r="B169" t="str">
            <v>F1B002035</v>
          </cell>
          <cell r="C169" t="str">
            <v>Imam Choiri</v>
          </cell>
        </row>
        <row r="170">
          <cell r="B170" t="str">
            <v>F1B002036</v>
          </cell>
          <cell r="C170" t="str">
            <v>Kadek Widianiti</v>
          </cell>
        </row>
        <row r="171">
          <cell r="B171" t="str">
            <v>F1B002037</v>
          </cell>
          <cell r="C171" t="str">
            <v>L. Iip Widya Purna Praja</v>
          </cell>
        </row>
        <row r="172">
          <cell r="B172" t="str">
            <v>F1B002038</v>
          </cell>
          <cell r="C172" t="str">
            <v>Lale Diah Handayani</v>
          </cell>
        </row>
        <row r="173">
          <cell r="B173" t="str">
            <v>F1B002039</v>
          </cell>
          <cell r="C173" t="str">
            <v>Legiman</v>
          </cell>
        </row>
        <row r="174">
          <cell r="B174" t="str">
            <v>F1B002040</v>
          </cell>
          <cell r="C174" t="str">
            <v>M. Alfian Methana</v>
          </cell>
        </row>
        <row r="175">
          <cell r="B175" t="str">
            <v>F1B002041</v>
          </cell>
          <cell r="C175" t="str">
            <v>M. Fauzi Zulkarnaen</v>
          </cell>
        </row>
        <row r="176">
          <cell r="B176" t="str">
            <v>F1B002042</v>
          </cell>
          <cell r="C176" t="str">
            <v>Martha Asmara Fandi</v>
          </cell>
        </row>
        <row r="177">
          <cell r="B177" t="str">
            <v>F1B002043</v>
          </cell>
          <cell r="C177" t="str">
            <v>Marthilda Suprayitna</v>
          </cell>
        </row>
        <row r="178">
          <cell r="B178" t="str">
            <v>F1B002044</v>
          </cell>
          <cell r="C178" t="str">
            <v>Maskuri</v>
          </cell>
        </row>
        <row r="179">
          <cell r="B179" t="str">
            <v>F1B002045</v>
          </cell>
          <cell r="C179" t="str">
            <v>Moammar Zain Tabroni</v>
          </cell>
        </row>
        <row r="180">
          <cell r="B180" t="str">
            <v>F1B002046</v>
          </cell>
          <cell r="C180" t="str">
            <v>Nanang Suprayetno</v>
          </cell>
        </row>
        <row r="181">
          <cell r="B181" t="str">
            <v>F1B002047</v>
          </cell>
          <cell r="C181" t="str">
            <v>Nanalisa T. Rahayau</v>
          </cell>
        </row>
        <row r="182">
          <cell r="B182" t="str">
            <v>F1B002048</v>
          </cell>
          <cell r="C182" t="str">
            <v>Nova Aryanto</v>
          </cell>
        </row>
        <row r="183">
          <cell r="B183" t="str">
            <v>F1B002049</v>
          </cell>
          <cell r="C183" t="str">
            <v>Reti Restiati Wulan</v>
          </cell>
        </row>
        <row r="184">
          <cell r="B184" t="str">
            <v>F1B002050</v>
          </cell>
          <cell r="C184" t="str">
            <v>Rio Berliandinata Munas</v>
          </cell>
        </row>
        <row r="185">
          <cell r="B185" t="str">
            <v>F1B002051</v>
          </cell>
          <cell r="C185" t="str">
            <v>Sahrul Ahyar Rosidi</v>
          </cell>
        </row>
        <row r="186">
          <cell r="B186" t="str">
            <v>F1B002052</v>
          </cell>
          <cell r="C186" t="str">
            <v>Sri Muliawati</v>
          </cell>
        </row>
        <row r="187">
          <cell r="B187" t="str">
            <v>F1B002053</v>
          </cell>
          <cell r="C187" t="str">
            <v>Suhaili Dermawanto</v>
          </cell>
        </row>
        <row r="188">
          <cell r="B188" t="str">
            <v>F1B002054</v>
          </cell>
          <cell r="C188" t="str">
            <v>Sumawarti</v>
          </cell>
        </row>
        <row r="189">
          <cell r="B189" t="str">
            <v>F1B002055</v>
          </cell>
          <cell r="C189" t="str">
            <v>Syaifuddin Syuhri</v>
          </cell>
        </row>
        <row r="190">
          <cell r="B190" t="str">
            <v>F1B002056</v>
          </cell>
          <cell r="C190" t="str">
            <v>Tita Marlina Abdul Gani</v>
          </cell>
        </row>
        <row r="191">
          <cell r="B191" t="str">
            <v>F1B002057</v>
          </cell>
          <cell r="C191" t="str">
            <v>Toni Gusmiran</v>
          </cell>
        </row>
        <row r="192">
          <cell r="B192" t="str">
            <v>F1B002058</v>
          </cell>
          <cell r="C192" t="str">
            <v>Tri Agung Jiwantoro</v>
          </cell>
        </row>
        <row r="193">
          <cell r="B193" t="str">
            <v>F1B002059</v>
          </cell>
          <cell r="C193" t="str">
            <v>Tri Wahyuni</v>
          </cell>
        </row>
        <row r="194">
          <cell r="B194" t="str">
            <v>F1B002060</v>
          </cell>
          <cell r="C194" t="str">
            <v>Trisna Maryani</v>
          </cell>
        </row>
        <row r="195">
          <cell r="B195" t="str">
            <v>F1B002061</v>
          </cell>
          <cell r="C195" t="str">
            <v>Yenni Fahriaumi</v>
          </cell>
        </row>
        <row r="196">
          <cell r="B196" t="str">
            <v>F1B002062</v>
          </cell>
          <cell r="C196" t="str">
            <v>Yudi Kusnagin</v>
          </cell>
        </row>
        <row r="197">
          <cell r="B197" t="str">
            <v>F1B002063</v>
          </cell>
          <cell r="C197" t="str">
            <v>Yunita Ardina Putri</v>
          </cell>
        </row>
        <row r="198">
          <cell r="B198" t="str">
            <v>F1B002064</v>
          </cell>
          <cell r="C198" t="str">
            <v>Zainullah</v>
          </cell>
        </row>
        <row r="199">
          <cell r="B199" t="str">
            <v>F1B003001</v>
          </cell>
          <cell r="C199" t="str">
            <v>Abdul Haris</v>
          </cell>
        </row>
        <row r="200">
          <cell r="B200" t="str">
            <v>F1B003002</v>
          </cell>
          <cell r="C200" t="str">
            <v>Abdul Wahab</v>
          </cell>
        </row>
        <row r="201">
          <cell r="B201" t="str">
            <v>F1B003003</v>
          </cell>
          <cell r="C201" t="str">
            <v>Algazali Isra A.</v>
          </cell>
        </row>
        <row r="202">
          <cell r="B202" t="str">
            <v>F1B003004</v>
          </cell>
          <cell r="C202" t="str">
            <v>Andan Januar Jaya</v>
          </cell>
        </row>
        <row r="203">
          <cell r="B203" t="str">
            <v>F1B003005</v>
          </cell>
          <cell r="C203" t="str">
            <v>Andri Cahyadi</v>
          </cell>
        </row>
        <row r="204">
          <cell r="B204" t="str">
            <v>F1B003006</v>
          </cell>
          <cell r="C204" t="str">
            <v>Andrian Syafrial H.</v>
          </cell>
        </row>
        <row r="205">
          <cell r="B205" t="str">
            <v>F1B003007</v>
          </cell>
          <cell r="C205" t="str">
            <v>Angdrekson</v>
          </cell>
        </row>
        <row r="206">
          <cell r="B206" t="str">
            <v>F1B003008</v>
          </cell>
          <cell r="C206" t="str">
            <v>Aryaningsih Komala R.</v>
          </cell>
        </row>
        <row r="207">
          <cell r="B207" t="str">
            <v>F1B003009</v>
          </cell>
          <cell r="C207" t="str">
            <v>B. Eka Agusrina</v>
          </cell>
        </row>
        <row r="208">
          <cell r="B208" t="str">
            <v>F1B003010</v>
          </cell>
          <cell r="C208" t="str">
            <v>Baiq Noktah Handani</v>
          </cell>
        </row>
        <row r="209">
          <cell r="B209" t="str">
            <v>F1B003011</v>
          </cell>
          <cell r="C209" t="str">
            <v>Budi Darmawan</v>
          </cell>
        </row>
        <row r="210">
          <cell r="B210" t="str">
            <v>F1B003012</v>
          </cell>
          <cell r="C210" t="str">
            <v>Cipta Ramadhani</v>
          </cell>
        </row>
        <row r="211">
          <cell r="B211" t="str">
            <v>F1B003013</v>
          </cell>
          <cell r="C211" t="str">
            <v>Deden Ahmad Dedi R.</v>
          </cell>
        </row>
        <row r="212">
          <cell r="B212" t="str">
            <v>F1B003014</v>
          </cell>
          <cell r="C212" t="str">
            <v>Eddy Kurniawan</v>
          </cell>
        </row>
        <row r="213">
          <cell r="B213" t="str">
            <v>F1B003015</v>
          </cell>
          <cell r="C213" t="str">
            <v>Edi Waskita Putra</v>
          </cell>
        </row>
        <row r="214">
          <cell r="B214" t="str">
            <v>F1B003016</v>
          </cell>
          <cell r="C214" t="str">
            <v>Efni Yunita</v>
          </cell>
        </row>
        <row r="215">
          <cell r="B215" t="str">
            <v>F1B003017</v>
          </cell>
          <cell r="C215" t="str">
            <v>Eka Krismaningsih</v>
          </cell>
        </row>
        <row r="216">
          <cell r="B216" t="str">
            <v>F1B003018</v>
          </cell>
          <cell r="C216" t="str">
            <v>Endang Sukma Negara</v>
          </cell>
        </row>
        <row r="217">
          <cell r="B217" t="str">
            <v>F1B003019</v>
          </cell>
          <cell r="C217" t="str">
            <v>Enisa Putri</v>
          </cell>
        </row>
        <row r="218">
          <cell r="B218" t="str">
            <v>F1B003020</v>
          </cell>
          <cell r="C218" t="str">
            <v>Fahri Alamsyah</v>
          </cell>
        </row>
        <row r="219">
          <cell r="B219" t="str">
            <v>F1B003021</v>
          </cell>
          <cell r="C219" t="str">
            <v>Fajar Ardiyansyah</v>
          </cell>
        </row>
        <row r="220">
          <cell r="B220" t="str">
            <v>F1B003022</v>
          </cell>
          <cell r="C220" t="str">
            <v>Felix Ashadi W</v>
          </cell>
        </row>
        <row r="221">
          <cell r="B221" t="str">
            <v>F1B003023</v>
          </cell>
          <cell r="C221" t="str">
            <v>Fitri Bimantoro</v>
          </cell>
        </row>
        <row r="222">
          <cell r="B222" t="str">
            <v>F1B003024</v>
          </cell>
          <cell r="C222" t="str">
            <v>Friadi Munandar</v>
          </cell>
        </row>
        <row r="223">
          <cell r="B223" t="str">
            <v>F1B003025</v>
          </cell>
          <cell r="C223" t="str">
            <v>Fujairin</v>
          </cell>
        </row>
        <row r="224">
          <cell r="B224" t="str">
            <v>F1B003026</v>
          </cell>
          <cell r="C224" t="str">
            <v>Hamdani</v>
          </cell>
        </row>
        <row r="225">
          <cell r="B225" t="str">
            <v>F1B003027</v>
          </cell>
          <cell r="C225" t="str">
            <v>Hartono</v>
          </cell>
        </row>
        <row r="226">
          <cell r="B226" t="str">
            <v>F1B003028</v>
          </cell>
          <cell r="C226" t="str">
            <v>Hendra Rosadi</v>
          </cell>
        </row>
        <row r="227">
          <cell r="B227" t="str">
            <v>F1B003029</v>
          </cell>
          <cell r="C227" t="str">
            <v>I G A Ika Asridhani</v>
          </cell>
        </row>
        <row r="228">
          <cell r="B228" t="str">
            <v>F1B003030</v>
          </cell>
          <cell r="C228" t="str">
            <v>I Gede Ngurah S.</v>
          </cell>
        </row>
        <row r="229">
          <cell r="B229" t="str">
            <v>F1B003031</v>
          </cell>
          <cell r="C229" t="str">
            <v>I Gede Oka Suardana</v>
          </cell>
        </row>
        <row r="230">
          <cell r="B230" t="str">
            <v>F1B003032</v>
          </cell>
          <cell r="C230" t="str">
            <v>I Made Dian Setiawan</v>
          </cell>
        </row>
        <row r="231">
          <cell r="B231" t="str">
            <v>F1B003033</v>
          </cell>
          <cell r="C231" t="str">
            <v>I Made Sri Wirdiata</v>
          </cell>
        </row>
        <row r="232">
          <cell r="B232" t="str">
            <v>F1B003034</v>
          </cell>
          <cell r="C232" t="str">
            <v>I Wayan Adi Yuliarta</v>
          </cell>
        </row>
        <row r="233">
          <cell r="B233" t="str">
            <v>F1B003035</v>
          </cell>
          <cell r="C233" t="str">
            <v>I Gst Agung Surya N</v>
          </cell>
        </row>
        <row r="234">
          <cell r="B234" t="str">
            <v>F1B003036</v>
          </cell>
          <cell r="C234" t="str">
            <v>Imran Iswandi</v>
          </cell>
        </row>
        <row r="235">
          <cell r="B235" t="str">
            <v>F1B003037</v>
          </cell>
          <cell r="C235" t="str">
            <v>Imran Muliadi</v>
          </cell>
        </row>
        <row r="236">
          <cell r="B236" t="str">
            <v>F1B003038</v>
          </cell>
          <cell r="C236" t="str">
            <v>Kadek Reni Astuti</v>
          </cell>
        </row>
        <row r="237">
          <cell r="B237" t="str">
            <v>F1B003039</v>
          </cell>
          <cell r="C237" t="str">
            <v>Khrismanto Ayub N</v>
          </cell>
        </row>
        <row r="238">
          <cell r="B238" t="str">
            <v>F1B003040</v>
          </cell>
          <cell r="C238" t="str">
            <v>Lalu Hadika Atmaja</v>
          </cell>
        </row>
        <row r="239">
          <cell r="B239" t="str">
            <v>F1B003041</v>
          </cell>
          <cell r="C239" t="str">
            <v>Luthfi Ali</v>
          </cell>
        </row>
        <row r="240">
          <cell r="B240" t="str">
            <v>F1B003042</v>
          </cell>
          <cell r="C240" t="str">
            <v>M. Hidayaturrahman</v>
          </cell>
        </row>
        <row r="241">
          <cell r="B241" t="str">
            <v>F1B003043</v>
          </cell>
          <cell r="C241" t="str">
            <v>M. Sofian</v>
          </cell>
        </row>
        <row r="242">
          <cell r="B242" t="str">
            <v>F1B003044</v>
          </cell>
          <cell r="C242" t="str">
            <v>Manshur Fahmi</v>
          </cell>
        </row>
        <row r="243">
          <cell r="B243" t="str">
            <v>F1B003045</v>
          </cell>
          <cell r="C243" t="str">
            <v>Martya Raspita Sari</v>
          </cell>
        </row>
        <row r="244">
          <cell r="B244" t="str">
            <v>F1B003046</v>
          </cell>
          <cell r="C244" t="str">
            <v>Masjudin</v>
          </cell>
        </row>
        <row r="245">
          <cell r="B245" t="str">
            <v>F1B003047</v>
          </cell>
          <cell r="C245" t="str">
            <v>Mazhar</v>
          </cell>
        </row>
        <row r="246">
          <cell r="B246" t="str">
            <v>F1B003048</v>
          </cell>
          <cell r="C246" t="str">
            <v>Nurhidayati</v>
          </cell>
        </row>
        <row r="247">
          <cell r="B247" t="str">
            <v>F1B003049</v>
          </cell>
          <cell r="C247" t="str">
            <v>Nuzuluddin Fikar</v>
          </cell>
        </row>
        <row r="248">
          <cell r="B248" t="str">
            <v>F1B003050</v>
          </cell>
          <cell r="C248" t="str">
            <v>Nym Gede Wetan R</v>
          </cell>
        </row>
        <row r="249">
          <cell r="B249" t="str">
            <v>F1B003051</v>
          </cell>
          <cell r="C249" t="str">
            <v>Putu Edwin M</v>
          </cell>
        </row>
        <row r="250">
          <cell r="B250" t="str">
            <v>F1B003052</v>
          </cell>
          <cell r="C250" t="str">
            <v>Qitmir Hayatullah</v>
          </cell>
        </row>
        <row r="251">
          <cell r="B251" t="str">
            <v>F1B003053</v>
          </cell>
          <cell r="C251" t="str">
            <v>R. Bayu Sukamdani P</v>
          </cell>
        </row>
        <row r="252">
          <cell r="B252" t="str">
            <v>F1B003054</v>
          </cell>
          <cell r="C252" t="str">
            <v>Rahadi</v>
          </cell>
        </row>
        <row r="253">
          <cell r="B253" t="str">
            <v>F1B003055</v>
          </cell>
          <cell r="C253" t="str">
            <v>Rahmanudin</v>
          </cell>
        </row>
        <row r="254">
          <cell r="B254" t="str">
            <v>F1B003056</v>
          </cell>
          <cell r="C254" t="str">
            <v>Ray Sastri</v>
          </cell>
        </row>
        <row r="255">
          <cell r="B255" t="str">
            <v>F1B003057</v>
          </cell>
          <cell r="C255" t="str">
            <v>Ria Fitriani</v>
          </cell>
        </row>
        <row r="256">
          <cell r="B256" t="str">
            <v>F1B003058</v>
          </cell>
          <cell r="C256" t="str">
            <v>Ruslan Hidayat</v>
          </cell>
        </row>
        <row r="257">
          <cell r="B257" t="str">
            <v>F1B003059</v>
          </cell>
          <cell r="C257" t="str">
            <v>Ruspandani Heru M.</v>
          </cell>
        </row>
        <row r="258">
          <cell r="B258" t="str">
            <v>F1B003060</v>
          </cell>
          <cell r="C258" t="str">
            <v>Rusyidi Hikmawan</v>
          </cell>
        </row>
        <row r="259">
          <cell r="B259" t="str">
            <v>F1B003061</v>
          </cell>
          <cell r="C259" t="str">
            <v>Sardi Satriawan</v>
          </cell>
        </row>
        <row r="260">
          <cell r="B260" t="str">
            <v>F1B003062</v>
          </cell>
          <cell r="C260" t="str">
            <v>Satriasyah Haris S.</v>
          </cell>
        </row>
        <row r="261">
          <cell r="B261" t="str">
            <v>F1B003063</v>
          </cell>
          <cell r="C261" t="str">
            <v>Satriawan</v>
          </cell>
        </row>
        <row r="262">
          <cell r="B262" t="str">
            <v>F1B003064</v>
          </cell>
          <cell r="C262" t="str">
            <v>Sofyan Hadi Salim</v>
          </cell>
        </row>
        <row r="263">
          <cell r="B263" t="str">
            <v>F1B003065</v>
          </cell>
          <cell r="C263" t="str">
            <v>Surniah</v>
          </cell>
        </row>
        <row r="264">
          <cell r="B264" t="str">
            <v>F1B003066</v>
          </cell>
          <cell r="C264" t="str">
            <v>Suthami Aries Saputra</v>
          </cell>
        </row>
        <row r="265">
          <cell r="B265" t="str">
            <v>F1B003067</v>
          </cell>
          <cell r="C265" t="str">
            <v>Yudi Irawan</v>
          </cell>
        </row>
        <row r="266">
          <cell r="B266" t="str">
            <v>F1B003068</v>
          </cell>
          <cell r="C266" t="str">
            <v>Yusnia Nur Ardiani</v>
          </cell>
        </row>
        <row r="267">
          <cell r="B267" t="str">
            <v>F1B003069</v>
          </cell>
          <cell r="C267" t="str">
            <v>Zaky Rahman</v>
          </cell>
        </row>
        <row r="268">
          <cell r="B268" t="str">
            <v>F1B004001</v>
          </cell>
          <cell r="C268" t="str">
            <v>A. A. Ngurah Oka B S</v>
          </cell>
        </row>
        <row r="269">
          <cell r="B269" t="str">
            <v>F1B004002</v>
          </cell>
          <cell r="C269" t="str">
            <v>Abdul Hafiz</v>
          </cell>
        </row>
        <row r="270">
          <cell r="B270" t="str">
            <v>F1B004003</v>
          </cell>
          <cell r="C270" t="str">
            <v>Abdul Malik Firmansyah</v>
          </cell>
        </row>
        <row r="271">
          <cell r="B271" t="str">
            <v>F1B004004</v>
          </cell>
          <cell r="C271" t="str">
            <v>Agus Fachruddin</v>
          </cell>
        </row>
        <row r="272">
          <cell r="B272" t="str">
            <v>F1B004005</v>
          </cell>
          <cell r="C272" t="str">
            <v>Ahmad Musa</v>
          </cell>
        </row>
        <row r="273">
          <cell r="B273" t="str">
            <v>F1B004006</v>
          </cell>
          <cell r="C273" t="str">
            <v>Akhiruddin</v>
          </cell>
        </row>
        <row r="274">
          <cell r="B274" t="str">
            <v>F1B004007</v>
          </cell>
          <cell r="C274" t="str">
            <v>Aprilia Pungkas</v>
          </cell>
        </row>
        <row r="275">
          <cell r="B275" t="str">
            <v>F1B004008</v>
          </cell>
          <cell r="C275" t="str">
            <v>Arif Budimansyah</v>
          </cell>
        </row>
        <row r="276">
          <cell r="B276" t="str">
            <v>F1B004009</v>
          </cell>
          <cell r="C276" t="str">
            <v>Atimurrahman</v>
          </cell>
        </row>
        <row r="277">
          <cell r="B277" t="str">
            <v>F1B004010</v>
          </cell>
          <cell r="C277" t="str">
            <v>Azwan Umar Wahyu S</v>
          </cell>
        </row>
        <row r="278">
          <cell r="B278" t="str">
            <v>F1B004011</v>
          </cell>
          <cell r="C278" t="str">
            <v>Badaruddin</v>
          </cell>
        </row>
        <row r="279">
          <cell r="B279" t="str">
            <v>F1B004012</v>
          </cell>
          <cell r="C279" t="str">
            <v>Baiq Vita Selvia Utami</v>
          </cell>
        </row>
        <row r="280">
          <cell r="B280" t="str">
            <v>F1B004013</v>
          </cell>
          <cell r="C280" t="str">
            <v>Budi Soechaemi</v>
          </cell>
        </row>
        <row r="281">
          <cell r="B281" t="str">
            <v>F1B004014</v>
          </cell>
          <cell r="C281" t="str">
            <v>Deddy Azwar</v>
          </cell>
        </row>
        <row r="282">
          <cell r="B282" t="str">
            <v>F1B004015</v>
          </cell>
          <cell r="C282" t="str">
            <v>Desak Made Dewi Putri</v>
          </cell>
        </row>
        <row r="283">
          <cell r="B283" t="str">
            <v>F1B004016</v>
          </cell>
          <cell r="C283" t="str">
            <v>Dimas Kurniansyah P</v>
          </cell>
        </row>
        <row r="284">
          <cell r="B284" t="str">
            <v>F1B004017</v>
          </cell>
          <cell r="C284" t="str">
            <v>Edy Jaswadi</v>
          </cell>
        </row>
        <row r="285">
          <cell r="B285" t="str">
            <v>F1B004018</v>
          </cell>
          <cell r="C285" t="str">
            <v>Ema Rizka Nurliana</v>
          </cell>
        </row>
        <row r="286">
          <cell r="B286" t="str">
            <v>F1B004019</v>
          </cell>
          <cell r="C286" t="str">
            <v>Faidlul Ilahi</v>
          </cell>
        </row>
        <row r="287">
          <cell r="B287" t="str">
            <v>F1B004020</v>
          </cell>
          <cell r="C287" t="str">
            <v>Fanandri Hafsari</v>
          </cell>
        </row>
        <row r="288">
          <cell r="B288" t="str">
            <v>F1B004021</v>
          </cell>
          <cell r="C288" t="str">
            <v>Fandi Adriano B</v>
          </cell>
        </row>
        <row r="289">
          <cell r="B289" t="str">
            <v>F1B004022</v>
          </cell>
          <cell r="C289" t="str">
            <v>Firman Kardiansyah</v>
          </cell>
        </row>
        <row r="290">
          <cell r="B290" t="str">
            <v>F1B004023</v>
          </cell>
          <cell r="C290" t="str">
            <v>Firmansyah</v>
          </cell>
        </row>
        <row r="291">
          <cell r="B291" t="str">
            <v>F1B004024</v>
          </cell>
          <cell r="C291" t="str">
            <v>Fitrah Nuramal</v>
          </cell>
        </row>
        <row r="292">
          <cell r="B292" t="str">
            <v>F1B004025</v>
          </cell>
          <cell r="C292" t="str">
            <v>Galich Indra W</v>
          </cell>
        </row>
        <row r="293">
          <cell r="B293" t="str">
            <v>F1B004026</v>
          </cell>
          <cell r="C293" t="str">
            <v>Gede Prathama S</v>
          </cell>
        </row>
        <row r="294">
          <cell r="B294" t="str">
            <v>F1B004027</v>
          </cell>
          <cell r="C294" t="str">
            <v>Halil Akhyar</v>
          </cell>
        </row>
        <row r="295">
          <cell r="B295" t="str">
            <v>F1B004028</v>
          </cell>
          <cell r="C295" t="str">
            <v>Hendra Febriawan</v>
          </cell>
        </row>
        <row r="296">
          <cell r="B296" t="str">
            <v>F1B004029</v>
          </cell>
          <cell r="C296" t="str">
            <v>Hery Teguh Setiawan</v>
          </cell>
        </row>
        <row r="297">
          <cell r="B297" t="str">
            <v>F1B004030</v>
          </cell>
          <cell r="C297" t="str">
            <v>Hariadi Wijaya Kusuma</v>
          </cell>
        </row>
        <row r="298">
          <cell r="B298" t="str">
            <v>F1B004031</v>
          </cell>
          <cell r="C298" t="str">
            <v>Husnul Chotimah</v>
          </cell>
        </row>
        <row r="299">
          <cell r="B299" t="str">
            <v>F1B004032</v>
          </cell>
          <cell r="C299" t="str">
            <v>I Gde Aditya P S</v>
          </cell>
        </row>
        <row r="300">
          <cell r="B300" t="str">
            <v>F1B004033</v>
          </cell>
          <cell r="C300" t="str">
            <v>I Gst Bgs Hary S K</v>
          </cell>
        </row>
        <row r="301">
          <cell r="B301" t="str">
            <v>F1B004034</v>
          </cell>
          <cell r="C301" t="str">
            <v>I Km Gd Sutrisna P</v>
          </cell>
        </row>
        <row r="302">
          <cell r="B302" t="str">
            <v>F1B004035</v>
          </cell>
          <cell r="C302" t="str">
            <v>I Made Oka Suwartana</v>
          </cell>
        </row>
        <row r="303">
          <cell r="B303" t="str">
            <v>F1B004036</v>
          </cell>
          <cell r="C303" t="str">
            <v>I Made Surya Mulyanto</v>
          </cell>
        </row>
        <row r="304">
          <cell r="B304" t="str">
            <v>F1B004037</v>
          </cell>
          <cell r="C304" t="str">
            <v>Ibnu Sholihin</v>
          </cell>
        </row>
        <row r="305">
          <cell r="B305" t="str">
            <v>F1B004038</v>
          </cell>
          <cell r="C305" t="str">
            <v>Intan Sri Rusianita</v>
          </cell>
        </row>
        <row r="306">
          <cell r="B306" t="str">
            <v>F1B004039</v>
          </cell>
          <cell r="C306" t="str">
            <v>Irwansyah</v>
          </cell>
        </row>
        <row r="307">
          <cell r="B307" t="str">
            <v>F1B004040</v>
          </cell>
          <cell r="C307" t="str">
            <v>Ismi Isti Wahida Isya</v>
          </cell>
        </row>
        <row r="308">
          <cell r="B308" t="str">
            <v>F1B004041</v>
          </cell>
          <cell r="C308" t="str">
            <v>Jery Agus Pratama</v>
          </cell>
        </row>
        <row r="309">
          <cell r="B309" t="str">
            <v>F1B004042</v>
          </cell>
          <cell r="C309" t="str">
            <v>Khairil Ansyori</v>
          </cell>
        </row>
        <row r="310">
          <cell r="B310" t="str">
            <v>F1B004043</v>
          </cell>
          <cell r="C310" t="str">
            <v>Kusuma Wijaya</v>
          </cell>
        </row>
        <row r="311">
          <cell r="B311" t="str">
            <v>F1B004044</v>
          </cell>
          <cell r="C311" t="str">
            <v>Lalu Budi Sahibul Azmi</v>
          </cell>
        </row>
        <row r="312">
          <cell r="B312" t="str">
            <v>F1B004045</v>
          </cell>
          <cell r="C312" t="str">
            <v>Lalu Irzan Suhari</v>
          </cell>
        </row>
        <row r="313">
          <cell r="B313" t="str">
            <v>F1B004046</v>
          </cell>
          <cell r="C313" t="str">
            <v>Lalu M. Zahirudin</v>
          </cell>
        </row>
        <row r="314">
          <cell r="B314" t="str">
            <v>F1B004047</v>
          </cell>
          <cell r="C314" t="str">
            <v>Lalu Moh. Rusli</v>
          </cell>
        </row>
        <row r="315">
          <cell r="B315" t="str">
            <v>F1B004048</v>
          </cell>
          <cell r="C315" t="str">
            <v>M. Arfian Hasan</v>
          </cell>
        </row>
        <row r="316">
          <cell r="B316" t="str">
            <v>F1B004049</v>
          </cell>
          <cell r="C316" t="str">
            <v>M. Januar Rosyihandi</v>
          </cell>
        </row>
        <row r="317">
          <cell r="B317" t="str">
            <v>F1B004050</v>
          </cell>
          <cell r="C317" t="str">
            <v>M. Raihanun Nasariah</v>
          </cell>
        </row>
        <row r="318">
          <cell r="B318" t="str">
            <v>F1B004051</v>
          </cell>
          <cell r="C318" t="str">
            <v>Mahayadi</v>
          </cell>
        </row>
        <row r="319">
          <cell r="B319" t="str">
            <v>F1B004052</v>
          </cell>
          <cell r="C319" t="str">
            <v>Mellinda Astria</v>
          </cell>
        </row>
        <row r="320">
          <cell r="B320" t="str">
            <v>F1B004053</v>
          </cell>
          <cell r="C320" t="str">
            <v>Muh. Abubakar Sidik</v>
          </cell>
        </row>
        <row r="321">
          <cell r="B321" t="str">
            <v>F1B004054</v>
          </cell>
          <cell r="C321" t="str">
            <v>Muh. Khaironi</v>
          </cell>
        </row>
        <row r="322">
          <cell r="B322" t="str">
            <v>F1B004055</v>
          </cell>
          <cell r="C322" t="str">
            <v>Muhamad Rangga</v>
          </cell>
        </row>
        <row r="323">
          <cell r="B323" t="str">
            <v>F1B004056</v>
          </cell>
          <cell r="C323" t="str">
            <v>Muhammad Yani Efendi</v>
          </cell>
        </row>
        <row r="324">
          <cell r="B324" t="str">
            <v>F1B004057</v>
          </cell>
          <cell r="C324" t="str">
            <v>Ni Kadek Esti Oktami</v>
          </cell>
        </row>
        <row r="325">
          <cell r="B325" t="str">
            <v>F1B004058</v>
          </cell>
          <cell r="C325" t="str">
            <v>Ni Luh Sudesni</v>
          </cell>
        </row>
        <row r="326">
          <cell r="B326" t="str">
            <v>F1B004059</v>
          </cell>
          <cell r="C326" t="str">
            <v>Nila Wati Prawiroos</v>
          </cell>
        </row>
        <row r="327">
          <cell r="B327" t="str">
            <v>F1B004060</v>
          </cell>
          <cell r="C327" t="str">
            <v>Nurhidayanti</v>
          </cell>
        </row>
        <row r="328">
          <cell r="B328" t="str">
            <v>F1B004061</v>
          </cell>
          <cell r="C328" t="str">
            <v>Oemar Syarif</v>
          </cell>
        </row>
        <row r="329">
          <cell r="B329" t="str">
            <v>F1B004062</v>
          </cell>
          <cell r="C329" t="str">
            <v>Oky Nurahim Wahyudi</v>
          </cell>
        </row>
        <row r="330">
          <cell r="B330" t="str">
            <v>F1B004063</v>
          </cell>
          <cell r="C330" t="str">
            <v>Prasetyadiguna</v>
          </cell>
        </row>
        <row r="331">
          <cell r="B331" t="str">
            <v>F1B004064</v>
          </cell>
          <cell r="C331" t="str">
            <v>Raehani</v>
          </cell>
        </row>
        <row r="332">
          <cell r="B332" t="str">
            <v>F1B004065</v>
          </cell>
          <cell r="C332" t="str">
            <v>Rahmat setiawan</v>
          </cell>
        </row>
        <row r="333">
          <cell r="B333" t="str">
            <v>F1B004066</v>
          </cell>
          <cell r="C333" t="str">
            <v>Ririn Wismayanti</v>
          </cell>
        </row>
        <row r="334">
          <cell r="B334" t="str">
            <v>F1B004067</v>
          </cell>
          <cell r="C334" t="str">
            <v>Rodia Akbar</v>
          </cell>
        </row>
        <row r="335">
          <cell r="B335" t="str">
            <v>F1B004068</v>
          </cell>
          <cell r="C335" t="str">
            <v>Rosita Wahyuningsih</v>
          </cell>
        </row>
        <row r="336">
          <cell r="B336" t="str">
            <v>F1B004069</v>
          </cell>
          <cell r="C336" t="str">
            <v>S Fathillah</v>
          </cell>
        </row>
        <row r="337">
          <cell r="B337" t="str">
            <v>F1B004070</v>
          </cell>
          <cell r="C337" t="str">
            <v>Satria Utama</v>
          </cell>
        </row>
        <row r="338">
          <cell r="B338" t="str">
            <v>F1B004071</v>
          </cell>
          <cell r="C338" t="str">
            <v>Sri Nugroho Atmojo</v>
          </cell>
        </row>
        <row r="339">
          <cell r="B339" t="str">
            <v>F1B004072</v>
          </cell>
          <cell r="C339" t="str">
            <v>Suhaidi</v>
          </cell>
        </row>
        <row r="340">
          <cell r="B340" t="str">
            <v>F1B004073</v>
          </cell>
          <cell r="C340" t="str">
            <v>Supriadi</v>
          </cell>
        </row>
        <row r="341">
          <cell r="B341" t="str">
            <v>F1B004074</v>
          </cell>
          <cell r="C341" t="str">
            <v>Suriah Ardhiana</v>
          </cell>
        </row>
        <row r="342">
          <cell r="B342" t="str">
            <v>F1B004075</v>
          </cell>
          <cell r="C342" t="str">
            <v>Syafrullah</v>
          </cell>
        </row>
        <row r="343">
          <cell r="B343" t="str">
            <v>F1B004076</v>
          </cell>
          <cell r="C343" t="str">
            <v>Taufikurahman</v>
          </cell>
        </row>
        <row r="344">
          <cell r="B344" t="str">
            <v>F1B004077</v>
          </cell>
          <cell r="C344" t="str">
            <v>Taufiqqurrahman</v>
          </cell>
        </row>
        <row r="345">
          <cell r="B345" t="str">
            <v>F1B004078</v>
          </cell>
          <cell r="C345" t="str">
            <v>Ummu Nur Imamah</v>
          </cell>
        </row>
        <row r="346">
          <cell r="B346" t="str">
            <v>F1B004079</v>
          </cell>
          <cell r="C346" t="str">
            <v>Vivin Dwi Agustin</v>
          </cell>
        </row>
        <row r="347">
          <cell r="B347" t="str">
            <v>F1B004080</v>
          </cell>
          <cell r="C347" t="str">
            <v>Wahyu Ramadhan</v>
          </cell>
        </row>
        <row r="348">
          <cell r="B348" t="str">
            <v>F1B004081</v>
          </cell>
          <cell r="C348" t="str">
            <v>Wersan Agus Saputra</v>
          </cell>
        </row>
        <row r="349">
          <cell r="B349" t="str">
            <v>F1B004082</v>
          </cell>
          <cell r="C349" t="str">
            <v>Wiro Jaswandi Maharja</v>
          </cell>
        </row>
        <row r="350">
          <cell r="B350" t="str">
            <v>F1B004083</v>
          </cell>
          <cell r="C350" t="str">
            <v>Wisnu Widianto Permadi</v>
          </cell>
        </row>
        <row r="351">
          <cell r="B351" t="str">
            <v>F1B004084</v>
          </cell>
          <cell r="C351" t="str">
            <v>Wiwied Putra Perdana</v>
          </cell>
        </row>
        <row r="352">
          <cell r="B352" t="str">
            <v>F1B004085</v>
          </cell>
          <cell r="C352" t="str">
            <v>Yuliana Handayani</v>
          </cell>
        </row>
        <row r="353">
          <cell r="B353" t="str">
            <v>F1B005001</v>
          </cell>
          <cell r="C353" t="str">
            <v>Abi Abdul Sadi</v>
          </cell>
        </row>
        <row r="354">
          <cell r="B354" t="str">
            <v>F1B005002</v>
          </cell>
          <cell r="C354" t="str">
            <v>Aditya Putra</v>
          </cell>
        </row>
        <row r="355">
          <cell r="B355" t="str">
            <v>F1B005003</v>
          </cell>
          <cell r="C355" t="str">
            <v>Agra Ananggadipa</v>
          </cell>
        </row>
        <row r="356">
          <cell r="B356" t="str">
            <v>F1B005004</v>
          </cell>
          <cell r="C356" t="str">
            <v>Akbar Satryantho</v>
          </cell>
        </row>
        <row r="357">
          <cell r="B357" t="str">
            <v>F1B005005</v>
          </cell>
          <cell r="C357" t="str">
            <v>Alpan Hadi</v>
          </cell>
        </row>
        <row r="358">
          <cell r="B358" t="str">
            <v>F1B005006</v>
          </cell>
          <cell r="C358" t="str">
            <v>Andri Irfan</v>
          </cell>
        </row>
        <row r="359">
          <cell r="B359" t="str">
            <v>F1B005007</v>
          </cell>
          <cell r="C359" t="str">
            <v>Ari Dahfid</v>
          </cell>
        </row>
        <row r="360">
          <cell r="B360" t="str">
            <v>F1B005008</v>
          </cell>
          <cell r="C360" t="str">
            <v>Azhari Hasbi</v>
          </cell>
        </row>
        <row r="361">
          <cell r="B361" t="str">
            <v>F1B005009</v>
          </cell>
          <cell r="C361" t="str">
            <v>Baiq Atika Pratiwi Listiani</v>
          </cell>
        </row>
        <row r="362">
          <cell r="B362" t="str">
            <v>F1B005010</v>
          </cell>
          <cell r="C362" t="str">
            <v>Dea Nur Asri</v>
          </cell>
        </row>
        <row r="363">
          <cell r="B363" t="str">
            <v>F1B005011</v>
          </cell>
          <cell r="C363" t="str">
            <v>Dedek Hudayana</v>
          </cell>
        </row>
        <row r="364">
          <cell r="B364" t="str">
            <v>F1B005012</v>
          </cell>
          <cell r="C364" t="str">
            <v>Dewa Putu Puspa</v>
          </cell>
        </row>
        <row r="365">
          <cell r="B365" t="str">
            <v>F1B005013</v>
          </cell>
          <cell r="C365" t="str">
            <v>Donny Adithia</v>
          </cell>
        </row>
        <row r="366">
          <cell r="B366" t="str">
            <v>F1B005014</v>
          </cell>
          <cell r="C366" t="str">
            <v>Elis Baiduri</v>
          </cell>
        </row>
        <row r="367">
          <cell r="B367" t="str">
            <v>F1B005015</v>
          </cell>
          <cell r="C367" t="str">
            <v>Erika Fithriaty</v>
          </cell>
        </row>
        <row r="368">
          <cell r="B368" t="str">
            <v>F1B005016</v>
          </cell>
          <cell r="C368" t="str">
            <v>Faisaludin</v>
          </cell>
        </row>
        <row r="369">
          <cell r="B369" t="str">
            <v>F1B005017</v>
          </cell>
          <cell r="C369" t="str">
            <v>Fithra Mubarak</v>
          </cell>
        </row>
        <row r="370">
          <cell r="B370" t="str">
            <v>F1B005018</v>
          </cell>
          <cell r="C370" t="str">
            <v>Fitria Husniayati</v>
          </cell>
        </row>
        <row r="371">
          <cell r="B371" t="str">
            <v>F1B005019</v>
          </cell>
          <cell r="C371" t="str">
            <v>Fredi Tri Winoto</v>
          </cell>
        </row>
        <row r="372">
          <cell r="B372" t="str">
            <v>F1B005020</v>
          </cell>
          <cell r="C372" t="str">
            <v>Fuad Fauzi Choiruman</v>
          </cell>
        </row>
        <row r="373">
          <cell r="B373" t="str">
            <v>F1B005021</v>
          </cell>
          <cell r="C373" t="str">
            <v>Hardhika Tusan S</v>
          </cell>
        </row>
        <row r="374">
          <cell r="B374" t="str">
            <v>F1B005022</v>
          </cell>
          <cell r="C374" t="str">
            <v>Harunurrasyid</v>
          </cell>
        </row>
        <row r="375">
          <cell r="B375" t="str">
            <v>F1B005023</v>
          </cell>
          <cell r="C375" t="str">
            <v>Humam Balya</v>
          </cell>
        </row>
        <row r="376">
          <cell r="B376" t="str">
            <v>F1B005024</v>
          </cell>
          <cell r="C376" t="str">
            <v>I Dewa Made Ady Indrawan</v>
          </cell>
        </row>
        <row r="377">
          <cell r="B377" t="str">
            <v>F1B005025</v>
          </cell>
          <cell r="C377" t="str">
            <v>I Gde Eka Adnyana</v>
          </cell>
        </row>
        <row r="378">
          <cell r="B378" t="str">
            <v>F1B005026</v>
          </cell>
          <cell r="C378" t="str">
            <v>I Gde Nike W</v>
          </cell>
        </row>
        <row r="379">
          <cell r="B379" t="str">
            <v>F1B005027</v>
          </cell>
          <cell r="C379" t="str">
            <v>I Komang Agus S A P</v>
          </cell>
        </row>
        <row r="380">
          <cell r="B380" t="str">
            <v>F1B005028</v>
          </cell>
          <cell r="C380" t="str">
            <v>I Made Rakendra W</v>
          </cell>
        </row>
        <row r="381">
          <cell r="B381" t="str">
            <v>F1B005029</v>
          </cell>
          <cell r="C381" t="str">
            <v>I Nengah Sumartha Widya</v>
          </cell>
        </row>
        <row r="382">
          <cell r="B382" t="str">
            <v>F1B005030</v>
          </cell>
          <cell r="C382" t="str">
            <v>I Putu Raka Osiana</v>
          </cell>
        </row>
        <row r="383">
          <cell r="B383" t="str">
            <v>F1B005031</v>
          </cell>
          <cell r="C383" t="str">
            <v>Ida Ayu Sutrisni</v>
          </cell>
        </row>
        <row r="384">
          <cell r="B384" t="str">
            <v>F1B005032</v>
          </cell>
          <cell r="C384" t="str">
            <v>Indah Ismaidah</v>
          </cell>
        </row>
        <row r="385">
          <cell r="B385" t="str">
            <v>F1B005033</v>
          </cell>
          <cell r="C385" t="str">
            <v>Kamarudin</v>
          </cell>
        </row>
        <row r="386">
          <cell r="B386" t="str">
            <v>F1B005034</v>
          </cell>
          <cell r="C386" t="str">
            <v>Khobeb Suroyo</v>
          </cell>
        </row>
        <row r="387">
          <cell r="B387" t="str">
            <v>F1B005035</v>
          </cell>
          <cell r="C387" t="str">
            <v>Khomaini</v>
          </cell>
        </row>
        <row r="388">
          <cell r="B388" t="str">
            <v>F1B005036</v>
          </cell>
          <cell r="C388" t="str">
            <v>Komari Yuli A</v>
          </cell>
        </row>
        <row r="389">
          <cell r="B389" t="str">
            <v>F1B005037</v>
          </cell>
          <cell r="C389" t="str">
            <v>L. Habibi Asmarakandi</v>
          </cell>
        </row>
        <row r="390">
          <cell r="B390" t="str">
            <v>F1B005038</v>
          </cell>
          <cell r="C390" t="str">
            <v>Lalu Arwan Darmajaya</v>
          </cell>
        </row>
        <row r="391">
          <cell r="B391" t="str">
            <v>F1B005039</v>
          </cell>
          <cell r="C391" t="str">
            <v>Lalu Betara Padmayuda</v>
          </cell>
        </row>
        <row r="392">
          <cell r="B392" t="str">
            <v>F1B005040</v>
          </cell>
          <cell r="C392" t="str">
            <v>Lalu Darma Kusuma</v>
          </cell>
        </row>
        <row r="393">
          <cell r="B393" t="str">
            <v>F1B005041</v>
          </cell>
          <cell r="C393" t="str">
            <v>M. Khaidir Maulana</v>
          </cell>
        </row>
        <row r="394">
          <cell r="B394" t="str">
            <v>F1B005042</v>
          </cell>
          <cell r="C394" t="str">
            <v>M. Tunggur Suryawan</v>
          </cell>
        </row>
        <row r="395">
          <cell r="B395" t="str">
            <v>F1B005043</v>
          </cell>
          <cell r="C395" t="str">
            <v>M. Syukran Endriawan</v>
          </cell>
        </row>
        <row r="396">
          <cell r="B396" t="str">
            <v>F1B005044</v>
          </cell>
          <cell r="C396" t="str">
            <v>M. Takdir Akbari Putra</v>
          </cell>
        </row>
        <row r="397">
          <cell r="B397" t="str">
            <v>F1B005045</v>
          </cell>
          <cell r="C397" t="str">
            <v>Mira Melinda</v>
          </cell>
        </row>
        <row r="398">
          <cell r="B398" t="str">
            <v>F1B005046</v>
          </cell>
          <cell r="C398" t="str">
            <v>Moh. Fazrin</v>
          </cell>
        </row>
        <row r="399">
          <cell r="B399" t="str">
            <v>F1B005047</v>
          </cell>
          <cell r="C399" t="str">
            <v>Moh. Hery Y</v>
          </cell>
        </row>
        <row r="400">
          <cell r="B400" t="str">
            <v>F1B005048</v>
          </cell>
          <cell r="C400" t="str">
            <v>Muh. Azhari Zulfani</v>
          </cell>
        </row>
        <row r="401">
          <cell r="B401" t="str">
            <v>F1B005049</v>
          </cell>
          <cell r="C401" t="str">
            <v>Muhammad Nuryadin BS</v>
          </cell>
        </row>
        <row r="402">
          <cell r="B402" t="str">
            <v>F1B005050</v>
          </cell>
          <cell r="C402" t="str">
            <v>Muhammad Reza</v>
          </cell>
        </row>
        <row r="403">
          <cell r="B403" t="str">
            <v>F1B005051</v>
          </cell>
          <cell r="C403" t="str">
            <v>Muhammad Robiulazan</v>
          </cell>
        </row>
        <row r="404">
          <cell r="B404" t="str">
            <v>F1B005052</v>
          </cell>
          <cell r="C404" t="str">
            <v>Muhammad Sahroni</v>
          </cell>
        </row>
        <row r="405">
          <cell r="B405" t="str">
            <v>F1B005053</v>
          </cell>
          <cell r="C405" t="str">
            <v>Muhammad Wahyudi</v>
          </cell>
        </row>
        <row r="406">
          <cell r="B406" t="str">
            <v>F1B005054</v>
          </cell>
          <cell r="C406" t="str">
            <v>Muhammad Yamin</v>
          </cell>
        </row>
        <row r="407">
          <cell r="B407" t="str">
            <v>F1B005055</v>
          </cell>
          <cell r="C407" t="str">
            <v>Muharis</v>
          </cell>
        </row>
        <row r="408">
          <cell r="B408" t="str">
            <v>F1B005056</v>
          </cell>
          <cell r="C408" t="str">
            <v>Muliadin</v>
          </cell>
        </row>
        <row r="409">
          <cell r="B409" t="str">
            <v>F1B005057</v>
          </cell>
          <cell r="C409" t="str">
            <v>Mustamin Aripin</v>
          </cell>
        </row>
        <row r="410">
          <cell r="B410" t="str">
            <v>F1B005058</v>
          </cell>
          <cell r="C410" t="str">
            <v>Ni Nyoman Novita S</v>
          </cell>
        </row>
        <row r="411">
          <cell r="B411" t="str">
            <v>F1B005059</v>
          </cell>
          <cell r="C411" t="str">
            <v>Parlinawati</v>
          </cell>
        </row>
        <row r="412">
          <cell r="B412" t="str">
            <v>F1B005060</v>
          </cell>
          <cell r="C412" t="str">
            <v>Putu Eka Jayanti P</v>
          </cell>
        </row>
        <row r="413">
          <cell r="B413" t="str">
            <v>F1B005061</v>
          </cell>
          <cell r="C413" t="str">
            <v>Rahmatul Jayadi</v>
          </cell>
        </row>
        <row r="414">
          <cell r="B414" t="str">
            <v>F1B005062</v>
          </cell>
          <cell r="C414" t="str">
            <v>Rematomatra Rahmansyah</v>
          </cell>
        </row>
        <row r="415">
          <cell r="B415" t="str">
            <v>F1B005063</v>
          </cell>
          <cell r="C415" t="str">
            <v>Rosihan Musa</v>
          </cell>
        </row>
        <row r="416">
          <cell r="B416" t="str">
            <v>F1B005064</v>
          </cell>
          <cell r="C416" t="str">
            <v>Russinta Irmayanti</v>
          </cell>
        </row>
        <row r="417">
          <cell r="B417" t="str">
            <v>F1B005065</v>
          </cell>
          <cell r="C417" t="str">
            <v>Salman Faris</v>
          </cell>
        </row>
        <row r="418">
          <cell r="B418" t="str">
            <v>F1B005066</v>
          </cell>
          <cell r="C418" t="str">
            <v>Sigid Nugroho</v>
          </cell>
        </row>
        <row r="419">
          <cell r="B419" t="str">
            <v>F1B005067</v>
          </cell>
          <cell r="C419" t="str">
            <v>Siswadi</v>
          </cell>
        </row>
        <row r="420">
          <cell r="B420" t="str">
            <v>F1B005068</v>
          </cell>
          <cell r="C420" t="str">
            <v>Siti Septi</v>
          </cell>
        </row>
        <row r="421">
          <cell r="B421" t="str">
            <v>F1B005069</v>
          </cell>
          <cell r="C421" t="str">
            <v>Sofyan Jaya</v>
          </cell>
        </row>
        <row r="422">
          <cell r="B422" t="str">
            <v>F1B005070</v>
          </cell>
          <cell r="C422" t="str">
            <v>Sri Kurniawati</v>
          </cell>
        </row>
        <row r="423">
          <cell r="B423" t="str">
            <v>F1B005071</v>
          </cell>
          <cell r="C423" t="str">
            <v>Supandi</v>
          </cell>
        </row>
        <row r="424">
          <cell r="B424" t="str">
            <v>F1B005072</v>
          </cell>
          <cell r="C424" t="str">
            <v>Syarif Zulhidayah</v>
          </cell>
        </row>
        <row r="425">
          <cell r="B425" t="str">
            <v>F1B005073</v>
          </cell>
          <cell r="C425" t="str">
            <v>Tantyo Arfianto</v>
          </cell>
        </row>
        <row r="426">
          <cell r="B426" t="str">
            <v>F1B005074</v>
          </cell>
          <cell r="C426" t="str">
            <v>Taufan Timur</v>
          </cell>
        </row>
        <row r="427">
          <cell r="B427" t="str">
            <v>F1B005075</v>
          </cell>
          <cell r="C427" t="str">
            <v>Titi Andriani</v>
          </cell>
        </row>
        <row r="428">
          <cell r="B428" t="str">
            <v>F1B005076</v>
          </cell>
          <cell r="C428" t="str">
            <v>Ujang Permana</v>
          </cell>
        </row>
        <row r="429">
          <cell r="B429" t="str">
            <v>F1B005077</v>
          </cell>
          <cell r="C429" t="str">
            <v>Yohanes Adolf A N</v>
          </cell>
        </row>
        <row r="430">
          <cell r="B430" t="str">
            <v>F1B005078</v>
          </cell>
          <cell r="C430" t="str">
            <v>Yufi Febrihadi</v>
          </cell>
        </row>
        <row r="431">
          <cell r="B431" t="str">
            <v>F1B005079</v>
          </cell>
          <cell r="C431" t="str">
            <v>Zafitri Purkandi</v>
          </cell>
        </row>
        <row r="432">
          <cell r="B432" t="str">
            <v>F1B006001</v>
          </cell>
          <cell r="C432" t="str">
            <v>Abdul Kadir</v>
          </cell>
        </row>
        <row r="433">
          <cell r="B433" t="str">
            <v>F1B006002</v>
          </cell>
          <cell r="C433" t="str">
            <v>Abdul Ra'uf Alfansani</v>
          </cell>
        </row>
        <row r="434">
          <cell r="B434" t="str">
            <v>F1B006003</v>
          </cell>
          <cell r="C434" t="str">
            <v>Ady Suharyanto</v>
          </cell>
        </row>
        <row r="435">
          <cell r="B435" t="str">
            <v>F1B006004</v>
          </cell>
          <cell r="C435" t="str">
            <v>Agung Surya Wiguna</v>
          </cell>
        </row>
        <row r="436">
          <cell r="B436" t="str">
            <v>F1B006005</v>
          </cell>
          <cell r="C436" t="str">
            <v>Ahmad Azhari</v>
          </cell>
        </row>
        <row r="437">
          <cell r="B437" t="str">
            <v>F1B006006</v>
          </cell>
          <cell r="C437" t="str">
            <v>Akbar Juliansyah</v>
          </cell>
        </row>
        <row r="438">
          <cell r="B438" t="str">
            <v>F1B006007</v>
          </cell>
          <cell r="C438" t="str">
            <v>Akhmad Ardiansyah</v>
          </cell>
        </row>
        <row r="439">
          <cell r="B439" t="str">
            <v>F1B006008</v>
          </cell>
          <cell r="C439" t="str">
            <v>Amir Hasanudin Fauzi</v>
          </cell>
        </row>
        <row r="440">
          <cell r="B440" t="str">
            <v>F1B006009</v>
          </cell>
          <cell r="C440" t="str">
            <v>Ana Asyikur Rohmani</v>
          </cell>
        </row>
        <row r="441">
          <cell r="B441" t="str">
            <v>F1B006010</v>
          </cell>
          <cell r="C441" t="str">
            <v>Ariadi Utomo</v>
          </cell>
        </row>
        <row r="442">
          <cell r="B442" t="str">
            <v>F1B006011</v>
          </cell>
          <cell r="C442" t="str">
            <v>Ariyan Nurrahman</v>
          </cell>
        </row>
        <row r="443">
          <cell r="B443" t="str">
            <v>F1B006012</v>
          </cell>
          <cell r="C443" t="str">
            <v>Arya Bambang Sastra G.</v>
          </cell>
        </row>
        <row r="444">
          <cell r="B444" t="str">
            <v>F1B006013</v>
          </cell>
          <cell r="C444" t="str">
            <v>Bagus Hariangga P.K.</v>
          </cell>
        </row>
        <row r="445">
          <cell r="B445" t="str">
            <v>F1B006014</v>
          </cell>
          <cell r="C445" t="str">
            <v>Balges Hamdani</v>
          </cell>
        </row>
        <row r="446">
          <cell r="B446" t="str">
            <v>F1B006015</v>
          </cell>
          <cell r="C446" t="str">
            <v>Das Rizal</v>
          </cell>
        </row>
        <row r="447">
          <cell r="B447" t="str">
            <v>F1B006016</v>
          </cell>
          <cell r="C447" t="str">
            <v>Denny Suarna Utama</v>
          </cell>
        </row>
        <row r="448">
          <cell r="B448" t="str">
            <v>F1B006017</v>
          </cell>
          <cell r="C448" t="str">
            <v>Deny Wardi Kurniawan</v>
          </cell>
        </row>
        <row r="449">
          <cell r="B449" t="str">
            <v>F1B006018</v>
          </cell>
          <cell r="C449" t="str">
            <v>Devy Jayantri Unggari</v>
          </cell>
        </row>
        <row r="450">
          <cell r="B450" t="str">
            <v>F1B006019</v>
          </cell>
          <cell r="C450" t="str">
            <v>Dhimas Budi Pratama</v>
          </cell>
        </row>
        <row r="451">
          <cell r="B451" t="str">
            <v>F1B006020</v>
          </cell>
          <cell r="C451" t="str">
            <v>Dwi Agussusanti F.</v>
          </cell>
        </row>
        <row r="452">
          <cell r="B452" t="str">
            <v>F1B006021</v>
          </cell>
          <cell r="C452" t="str">
            <v>En Mahsyar</v>
          </cell>
        </row>
        <row r="453">
          <cell r="B453" t="str">
            <v>F1B006022</v>
          </cell>
          <cell r="C453" t="str">
            <v>Eva Rosdiana Dewi</v>
          </cell>
        </row>
        <row r="454">
          <cell r="B454" t="str">
            <v>F1B006023</v>
          </cell>
          <cell r="C454" t="str">
            <v>Farchan Radyansah</v>
          </cell>
        </row>
        <row r="455">
          <cell r="B455" t="str">
            <v>F1B006024</v>
          </cell>
          <cell r="C455" t="str">
            <v>Fetty Nursofy Ristianty</v>
          </cell>
        </row>
        <row r="456">
          <cell r="B456" t="str">
            <v>F1B006025</v>
          </cell>
          <cell r="C456" t="str">
            <v>Firman Adidaya</v>
          </cell>
        </row>
        <row r="457">
          <cell r="B457" t="str">
            <v>F1B006026</v>
          </cell>
          <cell r="C457" t="str">
            <v>Gede Hendy Hardiana</v>
          </cell>
        </row>
        <row r="458">
          <cell r="B458" t="str">
            <v>F1B006027</v>
          </cell>
          <cell r="C458" t="str">
            <v>Gst. Bgs. Surya Dharma Wibawa</v>
          </cell>
        </row>
        <row r="459">
          <cell r="B459" t="str">
            <v>F1B006028</v>
          </cell>
          <cell r="C459" t="str">
            <v>Haerul Isnadi</v>
          </cell>
        </row>
        <row r="460">
          <cell r="B460" t="str">
            <v>F1B006029</v>
          </cell>
          <cell r="C460" t="str">
            <v>Hendro Satriadi</v>
          </cell>
        </row>
        <row r="461">
          <cell r="B461" t="str">
            <v>F1B006030</v>
          </cell>
          <cell r="C461" t="str">
            <v>Henry Sayyidiman</v>
          </cell>
        </row>
        <row r="462">
          <cell r="B462" t="str">
            <v>F1B006031</v>
          </cell>
          <cell r="C462" t="str">
            <v>Herman Sofyan</v>
          </cell>
        </row>
        <row r="463">
          <cell r="B463" t="str">
            <v>F1B006032</v>
          </cell>
          <cell r="C463" t="str">
            <v>Hidayati Vitria Ningsih</v>
          </cell>
        </row>
        <row r="464">
          <cell r="B464" t="str">
            <v>F1B006033</v>
          </cell>
          <cell r="C464" t="str">
            <v>I Gusti Agung Ary Suardana</v>
          </cell>
        </row>
        <row r="465">
          <cell r="B465" t="str">
            <v>F1B006034</v>
          </cell>
          <cell r="C465" t="str">
            <v>I Gusti Ayu Ita Kusmira</v>
          </cell>
        </row>
        <row r="466">
          <cell r="B466" t="str">
            <v>F1B006035</v>
          </cell>
          <cell r="C466" t="str">
            <v>I Nyoman Gede Aryarta</v>
          </cell>
        </row>
        <row r="467">
          <cell r="B467" t="str">
            <v>F1B006036</v>
          </cell>
          <cell r="C467" t="str">
            <v>I Wyn Eka Rudytha Harimbawa</v>
          </cell>
        </row>
        <row r="468">
          <cell r="B468" t="str">
            <v>F1B006037</v>
          </cell>
          <cell r="C468" t="str">
            <v>Ibnu Shina</v>
          </cell>
        </row>
        <row r="469">
          <cell r="B469" t="str">
            <v>F1B006038</v>
          </cell>
          <cell r="C469" t="str">
            <v>Idkham Affandi</v>
          </cell>
        </row>
        <row r="470">
          <cell r="B470" t="str">
            <v>F1B006039</v>
          </cell>
          <cell r="C470" t="str">
            <v>Ilmayati</v>
          </cell>
        </row>
        <row r="471">
          <cell r="B471" t="str">
            <v>F1B006040</v>
          </cell>
          <cell r="C471" t="str">
            <v>Imam Hermawan</v>
          </cell>
        </row>
        <row r="472">
          <cell r="B472" t="str">
            <v>F1B006041</v>
          </cell>
          <cell r="C472" t="str">
            <v>Indra Darmawan</v>
          </cell>
        </row>
        <row r="473">
          <cell r="B473" t="str">
            <v>F1B006042</v>
          </cell>
          <cell r="C473" t="str">
            <v>Isnu Handibrata Eko Putra</v>
          </cell>
        </row>
        <row r="474">
          <cell r="B474" t="str">
            <v>F1B006043</v>
          </cell>
          <cell r="C474" t="str">
            <v>I Wayan Agus Sudharma</v>
          </cell>
        </row>
        <row r="475">
          <cell r="B475" t="str">
            <v>F1B006044</v>
          </cell>
          <cell r="C475" t="str">
            <v>Kenyya Venaringan De Side</v>
          </cell>
        </row>
        <row r="476">
          <cell r="B476" t="str">
            <v>F1B006045</v>
          </cell>
          <cell r="C476" t="str">
            <v>Lalu M. Nanang Magadi</v>
          </cell>
        </row>
        <row r="477">
          <cell r="B477" t="str">
            <v>F1B006046</v>
          </cell>
          <cell r="C477" t="str">
            <v>Lalu Ary Rizki R.</v>
          </cell>
        </row>
        <row r="478">
          <cell r="B478" t="str">
            <v>F1B006047</v>
          </cell>
          <cell r="C478" t="str">
            <v>Lalu Hendra Chrisma</v>
          </cell>
        </row>
        <row r="479">
          <cell r="B479" t="str">
            <v>F1B006048</v>
          </cell>
          <cell r="C479" t="str">
            <v>L. Satrya Atma Winata</v>
          </cell>
        </row>
        <row r="480">
          <cell r="B480" t="str">
            <v>F1B006049</v>
          </cell>
          <cell r="C480" t="str">
            <v>Linda Rahmawati S.</v>
          </cell>
        </row>
        <row r="481">
          <cell r="B481" t="str">
            <v>F1B006050</v>
          </cell>
          <cell r="C481" t="str">
            <v>M. Ghazali</v>
          </cell>
        </row>
        <row r="482">
          <cell r="B482" t="str">
            <v>F1B006051</v>
          </cell>
          <cell r="C482" t="str">
            <v>M. Ibrahim Iqbal.</v>
          </cell>
        </row>
        <row r="483">
          <cell r="B483" t="str">
            <v>F1B006052</v>
          </cell>
          <cell r="C483" t="str">
            <v>M. Marjan Basri</v>
          </cell>
        </row>
        <row r="484">
          <cell r="B484" t="str">
            <v>F1B006053</v>
          </cell>
          <cell r="C484" t="str">
            <v>M. Mizan Asrori</v>
          </cell>
        </row>
        <row r="485">
          <cell r="B485" t="str">
            <v>F1B006054</v>
          </cell>
          <cell r="C485" t="str">
            <v>M. Septiadi Rangga Permana</v>
          </cell>
        </row>
        <row r="486">
          <cell r="B486" t="str">
            <v>F1B006055</v>
          </cell>
          <cell r="C486" t="str">
            <v>M. Trisna Abung Z.</v>
          </cell>
        </row>
        <row r="487">
          <cell r="B487" t="str">
            <v>F1B006056</v>
          </cell>
          <cell r="C487" t="str">
            <v>Mardiyah Hidayati</v>
          </cell>
        </row>
        <row r="488">
          <cell r="B488" t="str">
            <v>F1B006057</v>
          </cell>
          <cell r="C488" t="str">
            <v>Maulana Suriakin</v>
          </cell>
        </row>
        <row r="489">
          <cell r="B489" t="str">
            <v>F1B006058</v>
          </cell>
          <cell r="C489" t="str">
            <v>M. Riza Rizky</v>
          </cell>
        </row>
        <row r="490">
          <cell r="B490" t="str">
            <v>F1B006059</v>
          </cell>
          <cell r="C490" t="str">
            <v>Mohamad Isywan</v>
          </cell>
        </row>
        <row r="491">
          <cell r="B491" t="str">
            <v>F1B006060</v>
          </cell>
          <cell r="C491" t="str">
            <v>Muhamad Adi Tofan</v>
          </cell>
        </row>
        <row r="492">
          <cell r="B492" t="str">
            <v>F1B006061</v>
          </cell>
          <cell r="C492" t="str">
            <v>Muhammad Rohmadanyah</v>
          </cell>
        </row>
        <row r="493">
          <cell r="B493" t="str">
            <v>F1B006062</v>
          </cell>
          <cell r="C493" t="str">
            <v>M. Tontowi Jauhari</v>
          </cell>
        </row>
        <row r="494">
          <cell r="B494" t="str">
            <v>F1B006063</v>
          </cell>
          <cell r="C494" t="str">
            <v>Nasrullah</v>
          </cell>
        </row>
        <row r="495">
          <cell r="B495" t="str">
            <v>F1B006064</v>
          </cell>
          <cell r="C495" t="str">
            <v>Ni Nym. Komala Pradini</v>
          </cell>
        </row>
        <row r="496">
          <cell r="B496" t="str">
            <v>F1B006065</v>
          </cell>
          <cell r="C496" t="str">
            <v>Nina Suhari</v>
          </cell>
        </row>
        <row r="497">
          <cell r="B497" t="str">
            <v>F1B006066</v>
          </cell>
          <cell r="C497" t="str">
            <v>Nyoman Esa Saradharma</v>
          </cell>
        </row>
        <row r="498">
          <cell r="B498" t="str">
            <v>F1B006067</v>
          </cell>
          <cell r="C498" t="str">
            <v>Patria Jaka Kusuma</v>
          </cell>
        </row>
        <row r="499">
          <cell r="B499" t="str">
            <v>F1B006068</v>
          </cell>
          <cell r="C499" t="str">
            <v>Rany Zuriatna Utami</v>
          </cell>
        </row>
        <row r="500">
          <cell r="B500" t="str">
            <v>F1B006069</v>
          </cell>
          <cell r="C500" t="str">
            <v>Rio Hadi Widodo</v>
          </cell>
        </row>
        <row r="501">
          <cell r="B501" t="str">
            <v>F1B006070</v>
          </cell>
          <cell r="C501" t="str">
            <v>Ririn Bhardiansyah</v>
          </cell>
        </row>
        <row r="502">
          <cell r="B502" t="str">
            <v>F1B006071</v>
          </cell>
          <cell r="C502" t="str">
            <v>Risang Prayekti</v>
          </cell>
        </row>
        <row r="503">
          <cell r="B503" t="str">
            <v>F1B006072</v>
          </cell>
          <cell r="C503" t="str">
            <v>Rita Dewi Sukmawati S.</v>
          </cell>
        </row>
        <row r="504">
          <cell r="B504" t="str">
            <v>F1B006073</v>
          </cell>
          <cell r="C504" t="str">
            <v>Rosiawan</v>
          </cell>
        </row>
        <row r="505">
          <cell r="B505" t="str">
            <v>F1B006074</v>
          </cell>
          <cell r="C505" t="str">
            <v>R. R. Dwie Rosmiyati</v>
          </cell>
        </row>
        <row r="506">
          <cell r="B506" t="str">
            <v>F1B006075</v>
          </cell>
          <cell r="C506" t="str">
            <v>Salimyul Pathurrahman</v>
          </cell>
        </row>
        <row r="507">
          <cell r="B507" t="str">
            <v>F1B006076</v>
          </cell>
          <cell r="C507" t="str">
            <v>Shinta Primasari</v>
          </cell>
        </row>
        <row r="508">
          <cell r="B508" t="str">
            <v>F1B006077</v>
          </cell>
          <cell r="C508" t="str">
            <v>Sumiati</v>
          </cell>
        </row>
        <row r="509">
          <cell r="B509" t="str">
            <v>F1B006078</v>
          </cell>
          <cell r="C509" t="str">
            <v>Suwandi Jaya Pratama</v>
          </cell>
        </row>
        <row r="510">
          <cell r="B510" t="str">
            <v>F1B006079</v>
          </cell>
          <cell r="C510" t="str">
            <v>Syamsurya Haruna A. B</v>
          </cell>
        </row>
        <row r="511">
          <cell r="B511" t="str">
            <v>F1B006080</v>
          </cell>
          <cell r="C511" t="str">
            <v>Syamsurrijal</v>
          </cell>
        </row>
        <row r="512">
          <cell r="B512" t="str">
            <v>F1B006081</v>
          </cell>
          <cell r="C512" t="str">
            <v>Thendriani Yastenti</v>
          </cell>
        </row>
        <row r="513">
          <cell r="B513" t="str">
            <v>F1B006082</v>
          </cell>
          <cell r="C513" t="str">
            <v>Titik Kurnia Rahman</v>
          </cell>
        </row>
        <row r="514">
          <cell r="B514" t="str">
            <v>F1B006083</v>
          </cell>
          <cell r="C514" t="str">
            <v>Trie Adriany Sofiana</v>
          </cell>
        </row>
        <row r="515">
          <cell r="B515" t="str">
            <v>F1B006084</v>
          </cell>
          <cell r="C515" t="str">
            <v>Yoga Wiguna Pratama</v>
          </cell>
        </row>
        <row r="516">
          <cell r="B516" t="str">
            <v>F1B006085</v>
          </cell>
          <cell r="C516" t="str">
            <v>Zulkarnaen</v>
          </cell>
        </row>
        <row r="517">
          <cell r="B517" t="str">
            <v>F1B007001</v>
          </cell>
          <cell r="C517" t="str">
            <v>Ade Hendra Saputra</v>
          </cell>
        </row>
        <row r="518">
          <cell r="B518" t="str">
            <v>F1B007002</v>
          </cell>
          <cell r="C518" t="str">
            <v>Agus Eka Juniartha</v>
          </cell>
        </row>
        <row r="519">
          <cell r="B519" t="str">
            <v>F1B007003</v>
          </cell>
          <cell r="C519" t="str">
            <v>Agus Fathurrahman</v>
          </cell>
        </row>
        <row r="520">
          <cell r="B520" t="str">
            <v>F1B007004</v>
          </cell>
          <cell r="C520" t="str">
            <v>Agus Hermanto</v>
          </cell>
        </row>
        <row r="521">
          <cell r="B521" t="str">
            <v>F1B007005</v>
          </cell>
          <cell r="C521" t="str">
            <v>Ahmad Juaini</v>
          </cell>
        </row>
        <row r="522">
          <cell r="B522" t="str">
            <v>F1B007006</v>
          </cell>
          <cell r="C522" t="str">
            <v>Ahmad Yusri Amry</v>
          </cell>
        </row>
        <row r="523">
          <cell r="B523" t="str">
            <v>F1B007007</v>
          </cell>
          <cell r="C523" t="str">
            <v>Aldy Kusdianto</v>
          </cell>
        </row>
        <row r="524">
          <cell r="B524" t="str">
            <v>F1B007008</v>
          </cell>
          <cell r="C524" t="str">
            <v>Alfian Nugraha</v>
          </cell>
        </row>
        <row r="525">
          <cell r="B525" t="str">
            <v>F1B007009</v>
          </cell>
          <cell r="C525" t="str">
            <v>Annas Rahma Fath</v>
          </cell>
        </row>
        <row r="526">
          <cell r="B526" t="str">
            <v>F1B007010</v>
          </cell>
          <cell r="C526" t="str">
            <v>Arief Mulyawan</v>
          </cell>
        </row>
        <row r="527">
          <cell r="B527" t="str">
            <v>F1B007011</v>
          </cell>
          <cell r="C527" t="str">
            <v>Arizal Dwiantara</v>
          </cell>
        </row>
        <row r="528">
          <cell r="B528" t="str">
            <v>F1B007012</v>
          </cell>
          <cell r="C528" t="str">
            <v>Beni Haerul Jalil</v>
          </cell>
        </row>
        <row r="529">
          <cell r="B529" t="str">
            <v>F1B007013</v>
          </cell>
          <cell r="C529" t="str">
            <v>Cancer Devartha</v>
          </cell>
        </row>
        <row r="530">
          <cell r="B530" t="str">
            <v>F1B007014</v>
          </cell>
          <cell r="C530" t="str">
            <v>Dede Setiawan</v>
          </cell>
        </row>
        <row r="531">
          <cell r="B531" t="str">
            <v>F1B007015</v>
          </cell>
          <cell r="C531" t="str">
            <v>Dian Kosasih</v>
          </cell>
        </row>
        <row r="532">
          <cell r="B532" t="str">
            <v>F1B007016</v>
          </cell>
          <cell r="C532" t="str">
            <v>Diman Gusriansya</v>
          </cell>
        </row>
        <row r="533">
          <cell r="B533" t="str">
            <v>F1B007017</v>
          </cell>
          <cell r="C533" t="str">
            <v>Dwi Pandu Santoso</v>
          </cell>
        </row>
        <row r="534">
          <cell r="B534" t="str">
            <v>F1B007018</v>
          </cell>
          <cell r="C534" t="str">
            <v>Erfan Wiranata</v>
          </cell>
        </row>
        <row r="535">
          <cell r="B535" t="str">
            <v>F1B007019</v>
          </cell>
          <cell r="C535" t="str">
            <v>Erma Suryani</v>
          </cell>
        </row>
        <row r="536">
          <cell r="B536" t="str">
            <v>F1B007020</v>
          </cell>
          <cell r="C536" t="str">
            <v>Farid Fadillah</v>
          </cell>
        </row>
        <row r="537">
          <cell r="B537" t="str">
            <v>F1B007021</v>
          </cell>
          <cell r="C537" t="str">
            <v>Feni Satria Ningsih</v>
          </cell>
        </row>
        <row r="538">
          <cell r="B538" t="str">
            <v>F1B007022</v>
          </cell>
          <cell r="C538" t="str">
            <v>Ferly Yunas</v>
          </cell>
        </row>
        <row r="539">
          <cell r="B539" t="str">
            <v>F1B007023</v>
          </cell>
          <cell r="C539" t="str">
            <v>Finta Firga S Rayes</v>
          </cell>
        </row>
        <row r="540">
          <cell r="B540" t="str">
            <v>F1B007024</v>
          </cell>
          <cell r="C540" t="str">
            <v>Gilang Gumilang A P</v>
          </cell>
        </row>
        <row r="541">
          <cell r="B541" t="str">
            <v>F1B007025</v>
          </cell>
          <cell r="C541" t="str">
            <v>Gunawan M Idris</v>
          </cell>
        </row>
        <row r="542">
          <cell r="B542" t="str">
            <v>F1B007026</v>
          </cell>
          <cell r="C542" t="str">
            <v>Hamdan Hari</v>
          </cell>
        </row>
        <row r="543">
          <cell r="B543" t="str">
            <v>F1B007027</v>
          </cell>
          <cell r="C543" t="str">
            <v>Hazinatul Asror</v>
          </cell>
        </row>
        <row r="544">
          <cell r="B544" t="str">
            <v>F1B007028</v>
          </cell>
          <cell r="C544" t="str">
            <v>Hermin Wahyuningsih</v>
          </cell>
        </row>
        <row r="545">
          <cell r="B545" t="str">
            <v>F1B007029</v>
          </cell>
          <cell r="C545" t="str">
            <v>I Gede Adi Gunawan</v>
          </cell>
        </row>
        <row r="546">
          <cell r="B546" t="str">
            <v>F1B007030</v>
          </cell>
          <cell r="C546" t="str">
            <v>I Made Ariana Ningga</v>
          </cell>
        </row>
        <row r="547">
          <cell r="B547" t="str">
            <v>F1B007031</v>
          </cell>
          <cell r="C547" t="str">
            <v>I Made Deny Saputra Adiyasa</v>
          </cell>
        </row>
        <row r="548">
          <cell r="B548" t="str">
            <v>F1B007032</v>
          </cell>
          <cell r="C548" t="str">
            <v>Ida Bgs Anggara W</v>
          </cell>
        </row>
        <row r="549">
          <cell r="B549" t="str">
            <v>F1B007033</v>
          </cell>
          <cell r="C549" t="str">
            <v>I Gusti Agung Bagus S</v>
          </cell>
        </row>
        <row r="550">
          <cell r="B550" t="str">
            <v>F1B007034</v>
          </cell>
          <cell r="C550" t="str">
            <v>I Gusti Bagus Eryk S</v>
          </cell>
        </row>
        <row r="551">
          <cell r="B551" t="str">
            <v>F1B007035</v>
          </cell>
          <cell r="C551" t="str">
            <v>Ilhamuddin</v>
          </cell>
        </row>
        <row r="552">
          <cell r="B552" t="str">
            <v>F1B007036</v>
          </cell>
          <cell r="C552" t="str">
            <v>I Nyoman Tri Santiana</v>
          </cell>
        </row>
        <row r="553">
          <cell r="B553" t="str">
            <v>F1B007037</v>
          </cell>
          <cell r="C553" t="str">
            <v>Irfan Januarianto</v>
          </cell>
        </row>
        <row r="554">
          <cell r="B554" t="str">
            <v>F1B007038</v>
          </cell>
          <cell r="C554" t="str">
            <v>Iwan Kurnia setiawan</v>
          </cell>
        </row>
        <row r="555">
          <cell r="B555" t="str">
            <v>F1B007039</v>
          </cell>
          <cell r="C555" t="str">
            <v>Jaka Edy Saputra</v>
          </cell>
        </row>
        <row r="556">
          <cell r="B556" t="str">
            <v>F1B007040</v>
          </cell>
          <cell r="C556" t="str">
            <v>Jaka Samudra</v>
          </cell>
        </row>
        <row r="557">
          <cell r="B557" t="str">
            <v>F1B007041</v>
          </cell>
          <cell r="C557" t="str">
            <v>Jan Arismawati</v>
          </cell>
        </row>
        <row r="558">
          <cell r="B558" t="str">
            <v>F1B007042</v>
          </cell>
          <cell r="C558" t="str">
            <v>Jonata Purba</v>
          </cell>
        </row>
        <row r="559">
          <cell r="B559" t="str">
            <v>F1B007043</v>
          </cell>
          <cell r="C559" t="str">
            <v>Juraiddin</v>
          </cell>
        </row>
        <row r="560">
          <cell r="B560" t="str">
            <v>F1B007044</v>
          </cell>
          <cell r="C560" t="str">
            <v>Kabul Budi Artawan</v>
          </cell>
        </row>
        <row r="561">
          <cell r="B561" t="str">
            <v>F1B007045</v>
          </cell>
          <cell r="C561" t="str">
            <v>Lalu Fauzi S</v>
          </cell>
        </row>
        <row r="562">
          <cell r="B562" t="str">
            <v>F1B007046</v>
          </cell>
          <cell r="C562" t="str">
            <v>M Hajrin Hendra Y</v>
          </cell>
        </row>
        <row r="563">
          <cell r="B563" t="str">
            <v>F1B007047</v>
          </cell>
          <cell r="C563" t="str">
            <v>M Umar Zubayyin</v>
          </cell>
        </row>
        <row r="564">
          <cell r="B564" t="str">
            <v>F1B007048</v>
          </cell>
          <cell r="C564" t="str">
            <v>Maman Suryawan</v>
          </cell>
        </row>
        <row r="565">
          <cell r="B565" t="str">
            <v>F1B007049</v>
          </cell>
          <cell r="C565" t="str">
            <v>Mami Faujiah</v>
          </cell>
        </row>
        <row r="566">
          <cell r="B566" t="str">
            <v>F1B007050</v>
          </cell>
          <cell r="C566" t="str">
            <v>Marwan Nulhakam</v>
          </cell>
        </row>
        <row r="567">
          <cell r="B567" t="str">
            <v>F1B007051</v>
          </cell>
          <cell r="C567" t="str">
            <v>Maswan</v>
          </cell>
        </row>
        <row r="568">
          <cell r="B568" t="str">
            <v>F1B007052</v>
          </cell>
          <cell r="C568" t="str">
            <v>Mizar Febrian</v>
          </cell>
        </row>
        <row r="569">
          <cell r="B569" t="str">
            <v>F1B007053</v>
          </cell>
          <cell r="C569" t="str">
            <v>Mohammad Sabri</v>
          </cell>
        </row>
        <row r="570">
          <cell r="B570" t="str">
            <v>F1B007054</v>
          </cell>
          <cell r="C570" t="str">
            <v>Muh. Rifqi Hadi</v>
          </cell>
        </row>
        <row r="571">
          <cell r="B571" t="str">
            <v>F1B007055</v>
          </cell>
          <cell r="C571" t="str">
            <v>Muhamad Paezal Nasri</v>
          </cell>
        </row>
        <row r="572">
          <cell r="B572" t="str">
            <v>F1B007056</v>
          </cell>
          <cell r="C572" t="str">
            <v>Muhammad Firah</v>
          </cell>
        </row>
        <row r="573">
          <cell r="B573" t="str">
            <v>F1B007057</v>
          </cell>
          <cell r="C573" t="str">
            <v>Muhammad Mumtaz</v>
          </cell>
        </row>
        <row r="574">
          <cell r="B574" t="str">
            <v>F1B007058</v>
          </cell>
          <cell r="C574" t="str">
            <v>Murdiansyah</v>
          </cell>
        </row>
        <row r="575">
          <cell r="B575" t="str">
            <v>F1B007059</v>
          </cell>
          <cell r="C575" t="str">
            <v>Mutriguna W W</v>
          </cell>
        </row>
        <row r="576">
          <cell r="B576" t="str">
            <v>F1B007060</v>
          </cell>
          <cell r="C576" t="str">
            <v>Nawir One Taufik</v>
          </cell>
        </row>
        <row r="577">
          <cell r="B577" t="str">
            <v>F1B007061</v>
          </cell>
          <cell r="C577" t="str">
            <v>Ni Nyoman Sulendri</v>
          </cell>
        </row>
        <row r="578">
          <cell r="B578" t="str">
            <v>F1B007062</v>
          </cell>
          <cell r="C578" t="str">
            <v>Novia Rizki Amalia</v>
          </cell>
        </row>
        <row r="579">
          <cell r="B579" t="str">
            <v>F1B007063</v>
          </cell>
          <cell r="C579" t="str">
            <v>Rana Yudistira Priya</v>
          </cell>
        </row>
        <row r="580">
          <cell r="B580" t="str">
            <v>F1B007064</v>
          </cell>
          <cell r="C580" t="str">
            <v>Reza Harlan</v>
          </cell>
        </row>
        <row r="581">
          <cell r="B581" t="str">
            <v>F1B007065</v>
          </cell>
          <cell r="C581" t="str">
            <v>Reza Rachmadani Fajrin</v>
          </cell>
        </row>
        <row r="582">
          <cell r="B582" t="str">
            <v>F1B007066</v>
          </cell>
          <cell r="C582" t="str">
            <v>Riska Permana Hikmah</v>
          </cell>
        </row>
        <row r="583">
          <cell r="B583" t="str">
            <v>F1B007067</v>
          </cell>
          <cell r="C583" t="str">
            <v>Romdhany Irawan</v>
          </cell>
        </row>
        <row r="584">
          <cell r="B584" t="str">
            <v>F1B007068</v>
          </cell>
          <cell r="C584" t="str">
            <v>Romi Muhendrawan</v>
          </cell>
        </row>
        <row r="585">
          <cell r="B585" t="str">
            <v>F1B007069</v>
          </cell>
          <cell r="C585" t="str">
            <v>Rosidi</v>
          </cell>
        </row>
        <row r="586">
          <cell r="B586" t="str">
            <v>F1B007070</v>
          </cell>
          <cell r="C586" t="str">
            <v>Ryan Pratama</v>
          </cell>
        </row>
        <row r="587">
          <cell r="B587" t="str">
            <v>F1B007071</v>
          </cell>
          <cell r="C587" t="str">
            <v>Safrijal Lutfi Rajak</v>
          </cell>
        </row>
        <row r="588">
          <cell r="B588" t="str">
            <v>F1B007072</v>
          </cell>
          <cell r="C588" t="str">
            <v>Septia Haryani</v>
          </cell>
        </row>
        <row r="589">
          <cell r="B589" t="str">
            <v>F1B007073</v>
          </cell>
          <cell r="C589" t="str">
            <v>Sigit Hari Pranoto</v>
          </cell>
        </row>
        <row r="590">
          <cell r="B590" t="str">
            <v>F1B007074</v>
          </cell>
          <cell r="C590" t="str">
            <v>Singgih Herjuno Jati</v>
          </cell>
        </row>
        <row r="591">
          <cell r="B591" t="str">
            <v>F1B007075</v>
          </cell>
          <cell r="C591" t="str">
            <v>Sofyan Hadi Ahmad</v>
          </cell>
        </row>
        <row r="592">
          <cell r="B592" t="str">
            <v>F1B007076</v>
          </cell>
          <cell r="C592" t="str">
            <v>Sony Syawaliansyah</v>
          </cell>
        </row>
        <row r="593">
          <cell r="B593" t="str">
            <v>F1B007077</v>
          </cell>
          <cell r="C593" t="str">
            <v>Su'adah</v>
          </cell>
        </row>
        <row r="594">
          <cell r="B594" t="str">
            <v>F1B007078</v>
          </cell>
          <cell r="C594" t="str">
            <v>Suharsono</v>
          </cell>
        </row>
        <row r="595">
          <cell r="B595" t="str">
            <v>F1B007079</v>
          </cell>
          <cell r="C595" t="str">
            <v>Syaeful Bahri</v>
          </cell>
        </row>
        <row r="596">
          <cell r="B596" t="str">
            <v>F1B007080</v>
          </cell>
          <cell r="C596" t="str">
            <v>Syahrul Mubarak</v>
          </cell>
        </row>
        <row r="597">
          <cell r="B597" t="str">
            <v>F1B007081</v>
          </cell>
          <cell r="C597" t="str">
            <v>Syamsurizal</v>
          </cell>
        </row>
        <row r="598">
          <cell r="B598" t="str">
            <v>F1B007082</v>
          </cell>
          <cell r="C598" t="str">
            <v>Taufik Kurrahman</v>
          </cell>
        </row>
        <row r="599">
          <cell r="B599" t="str">
            <v>F1B007083</v>
          </cell>
          <cell r="C599" t="str">
            <v>Twenty Dwi Yuli</v>
          </cell>
        </row>
        <row r="600">
          <cell r="B600" t="str">
            <v>F1B007084</v>
          </cell>
          <cell r="C600" t="str">
            <v>Zumri</v>
          </cell>
        </row>
        <row r="601">
          <cell r="B601" t="str">
            <v>F1B008001</v>
          </cell>
          <cell r="C601" t="str">
            <v>Nurul Hidayah</v>
          </cell>
        </row>
        <row r="602">
          <cell r="B602" t="str">
            <v>F1B008002</v>
          </cell>
          <cell r="C602" t="str">
            <v>Gede Gunarta</v>
          </cell>
        </row>
        <row r="603">
          <cell r="B603" t="str">
            <v>F1B008003</v>
          </cell>
          <cell r="C603" t="str">
            <v>Vivi Dwi Aprillia</v>
          </cell>
        </row>
        <row r="604">
          <cell r="B604" t="str">
            <v>F1B008004</v>
          </cell>
          <cell r="C604" t="str">
            <v>Ahmad Zafrullah M</v>
          </cell>
        </row>
        <row r="605">
          <cell r="B605" t="str">
            <v>F1B008005</v>
          </cell>
          <cell r="C605" t="str">
            <v>Bayu Wibisana</v>
          </cell>
        </row>
        <row r="606">
          <cell r="B606" t="str">
            <v>F1B008006</v>
          </cell>
          <cell r="C606" t="str">
            <v>Asgar</v>
          </cell>
        </row>
        <row r="607">
          <cell r="B607" t="str">
            <v>F1B008007</v>
          </cell>
          <cell r="C607" t="str">
            <v>Yanita Aulia</v>
          </cell>
        </row>
        <row r="608">
          <cell r="B608" t="str">
            <v>F1B008008</v>
          </cell>
          <cell r="C608" t="str">
            <v>Susi Susanti</v>
          </cell>
        </row>
        <row r="609">
          <cell r="B609" t="str">
            <v>F1B008009</v>
          </cell>
          <cell r="C609" t="str">
            <v>Wahyudi Septiawan</v>
          </cell>
        </row>
        <row r="610">
          <cell r="B610" t="str">
            <v>F1B008010</v>
          </cell>
          <cell r="C610" t="str">
            <v>Yusuf Pratama</v>
          </cell>
        </row>
        <row r="611">
          <cell r="B611" t="str">
            <v>F1B008011</v>
          </cell>
          <cell r="C611" t="str">
            <v>Ramaditia DS</v>
          </cell>
        </row>
        <row r="612">
          <cell r="B612" t="str">
            <v>F1B008012</v>
          </cell>
          <cell r="C612" t="str">
            <v>Lita Nirmala Sari</v>
          </cell>
        </row>
        <row r="613">
          <cell r="B613" t="str">
            <v>F1B008013</v>
          </cell>
          <cell r="C613" t="str">
            <v>Wahyu Efrayana</v>
          </cell>
        </row>
        <row r="614">
          <cell r="B614" t="str">
            <v>F1B008014</v>
          </cell>
          <cell r="C614" t="str">
            <v>Sari Ismi Wardani</v>
          </cell>
        </row>
        <row r="615">
          <cell r="B615" t="str">
            <v>F1B008015</v>
          </cell>
          <cell r="C615" t="str">
            <v>Anggara Wardi Hamzah</v>
          </cell>
        </row>
        <row r="616">
          <cell r="B616" t="str">
            <v>F1B008016</v>
          </cell>
          <cell r="C616" t="str">
            <v>Syachrir Eka Putra</v>
          </cell>
        </row>
        <row r="617">
          <cell r="B617" t="str">
            <v>F1B008017</v>
          </cell>
          <cell r="C617" t="str">
            <v>Suhariman</v>
          </cell>
        </row>
        <row r="618">
          <cell r="B618" t="str">
            <v>F1B008018</v>
          </cell>
          <cell r="C618" t="str">
            <v>Rachmi Hidayati</v>
          </cell>
        </row>
        <row r="619">
          <cell r="B619" t="str">
            <v>F1B008019</v>
          </cell>
          <cell r="C619" t="str">
            <v>Lalu Amrullah</v>
          </cell>
        </row>
        <row r="620">
          <cell r="B620" t="str">
            <v>F1B008020</v>
          </cell>
          <cell r="C620" t="str">
            <v>I Dewa Made Dwi P U</v>
          </cell>
        </row>
        <row r="621">
          <cell r="B621" t="str">
            <v>F1B008021</v>
          </cell>
          <cell r="C621" t="str">
            <v>Amalia Utami</v>
          </cell>
        </row>
        <row r="622">
          <cell r="B622" t="str">
            <v>F1B008022</v>
          </cell>
          <cell r="C622" t="str">
            <v>M. Rangga Akbar</v>
          </cell>
        </row>
        <row r="623">
          <cell r="B623" t="str">
            <v>F1B008023</v>
          </cell>
          <cell r="C623" t="str">
            <v>Rochmad Eko Suyudi</v>
          </cell>
        </row>
        <row r="624">
          <cell r="B624" t="str">
            <v>F1B008024</v>
          </cell>
          <cell r="C624" t="str">
            <v>Yul Alfan Rosadi</v>
          </cell>
        </row>
        <row r="625">
          <cell r="B625" t="str">
            <v>F1B008025</v>
          </cell>
          <cell r="C625" t="str">
            <v>Sukma Pramudya</v>
          </cell>
        </row>
        <row r="626">
          <cell r="B626" t="str">
            <v>F1B008026</v>
          </cell>
          <cell r="C626" t="str">
            <v>Ryan Nathamandratama</v>
          </cell>
        </row>
        <row r="627">
          <cell r="B627" t="str">
            <v>F1B008027</v>
          </cell>
          <cell r="C627" t="str">
            <v>Putu Regi Pratama</v>
          </cell>
        </row>
        <row r="628">
          <cell r="B628" t="str">
            <v>F1B008028</v>
          </cell>
          <cell r="C628" t="str">
            <v>Ahmad Humaidi</v>
          </cell>
        </row>
        <row r="629">
          <cell r="B629" t="str">
            <v>F1B008029</v>
          </cell>
          <cell r="C629" t="str">
            <v>Apriadi</v>
          </cell>
        </row>
        <row r="630">
          <cell r="B630" t="str">
            <v>F1B008030</v>
          </cell>
          <cell r="C630" t="str">
            <v>Hadi Wibowo</v>
          </cell>
        </row>
        <row r="631">
          <cell r="B631" t="str">
            <v>F1B008031</v>
          </cell>
          <cell r="C631" t="str">
            <v>Imam Takharruby</v>
          </cell>
        </row>
        <row r="632">
          <cell r="B632" t="str">
            <v>F1B008032</v>
          </cell>
          <cell r="C632" t="str">
            <v>L. Moh. Khaerussalihin</v>
          </cell>
        </row>
        <row r="633">
          <cell r="B633" t="str">
            <v>F1B008033</v>
          </cell>
          <cell r="C633" t="str">
            <v>Made Dwi Putra Arsana</v>
          </cell>
        </row>
        <row r="634">
          <cell r="B634" t="str">
            <v>F1B008034</v>
          </cell>
          <cell r="C634" t="str">
            <v>Imam Jayadi Putra</v>
          </cell>
        </row>
        <row r="635">
          <cell r="B635" t="str">
            <v>F1B008035</v>
          </cell>
          <cell r="C635" t="str">
            <v>Muhamad Zuhri</v>
          </cell>
        </row>
        <row r="636">
          <cell r="B636" t="str">
            <v>F1B008036</v>
          </cell>
          <cell r="C636" t="str">
            <v>Yuesvian Disthira NA</v>
          </cell>
        </row>
        <row r="637">
          <cell r="B637" t="str">
            <v>F1B008037</v>
          </cell>
          <cell r="C637" t="str">
            <v>Firqah Saimur R.</v>
          </cell>
        </row>
        <row r="638">
          <cell r="B638" t="str">
            <v>F1B008038</v>
          </cell>
          <cell r="C638" t="str">
            <v>L. M. Edy Estrada</v>
          </cell>
        </row>
        <row r="639">
          <cell r="B639" t="str">
            <v>F1B008039</v>
          </cell>
          <cell r="C639" t="str">
            <v>Muhammad Jabaruddin</v>
          </cell>
        </row>
        <row r="640">
          <cell r="B640" t="str">
            <v>F1B008040</v>
          </cell>
          <cell r="C640" t="str">
            <v>Eka Meilia Suryanti</v>
          </cell>
        </row>
        <row r="641">
          <cell r="B641" t="str">
            <v>F1B008041</v>
          </cell>
          <cell r="C641" t="str">
            <v>GA Vera Subiantari D</v>
          </cell>
        </row>
        <row r="642">
          <cell r="B642" t="str">
            <v>F1B008042</v>
          </cell>
          <cell r="C642" t="str">
            <v>Mayzar Annas</v>
          </cell>
        </row>
        <row r="643">
          <cell r="B643" t="str">
            <v>F1B008043</v>
          </cell>
          <cell r="C643" t="str">
            <v>Hartayadi Mandraguna</v>
          </cell>
        </row>
        <row r="644">
          <cell r="B644" t="str">
            <v>F1B008044</v>
          </cell>
          <cell r="C644" t="str">
            <v>Arief T.</v>
          </cell>
        </row>
        <row r="645">
          <cell r="B645" t="str">
            <v>F1B008045</v>
          </cell>
          <cell r="C645" t="str">
            <v>Humaidi</v>
          </cell>
        </row>
        <row r="646">
          <cell r="B646" t="str">
            <v>F1B008046</v>
          </cell>
          <cell r="C646" t="str">
            <v>Khaerul Hazi</v>
          </cell>
        </row>
        <row r="647">
          <cell r="B647" t="str">
            <v>F1B008047</v>
          </cell>
          <cell r="C647" t="str">
            <v>Andra Priatma</v>
          </cell>
        </row>
        <row r="648">
          <cell r="B648" t="str">
            <v>F1B008048</v>
          </cell>
          <cell r="C648" t="str">
            <v>Lalu Muhamad Hasri B</v>
          </cell>
        </row>
        <row r="649">
          <cell r="B649" t="str">
            <v>F1B008049</v>
          </cell>
          <cell r="C649" t="str">
            <v>ZulFadli</v>
          </cell>
        </row>
        <row r="650">
          <cell r="B650" t="str">
            <v>F1B008050</v>
          </cell>
          <cell r="C650" t="str">
            <v>Addin Gama Bertaqwa</v>
          </cell>
        </row>
        <row r="651">
          <cell r="B651" t="str">
            <v>F1B008051</v>
          </cell>
          <cell r="C651" t="str">
            <v>Sari Fitri Amalia</v>
          </cell>
        </row>
        <row r="652">
          <cell r="B652" t="str">
            <v>F1B008052</v>
          </cell>
          <cell r="C652" t="str">
            <v>Adi Abdul Hanan</v>
          </cell>
        </row>
        <row r="653">
          <cell r="B653" t="str">
            <v>F1B008053</v>
          </cell>
          <cell r="C653" t="str">
            <v>Adriansyah Eko S.</v>
          </cell>
        </row>
        <row r="654">
          <cell r="B654" t="str">
            <v>F1B008054</v>
          </cell>
          <cell r="C654" t="str">
            <v>Indra Jaya</v>
          </cell>
        </row>
        <row r="655">
          <cell r="B655" t="str">
            <v>F1B008055</v>
          </cell>
          <cell r="C655" t="str">
            <v>Hamdiana</v>
          </cell>
        </row>
        <row r="656">
          <cell r="B656" t="str">
            <v>F1B008056</v>
          </cell>
          <cell r="C656" t="str">
            <v>Arga Fausta Saputra</v>
          </cell>
        </row>
        <row r="657">
          <cell r="B657" t="str">
            <v>F1B008057</v>
          </cell>
          <cell r="C657" t="str">
            <v>Furqanurrahman</v>
          </cell>
        </row>
        <row r="658">
          <cell r="B658" t="str">
            <v>F1B008058</v>
          </cell>
          <cell r="C658" t="str">
            <v>Sabdi Sapriadi</v>
          </cell>
        </row>
        <row r="659">
          <cell r="B659" t="str">
            <v>F1B008059</v>
          </cell>
          <cell r="C659" t="str">
            <v>Muhammad Defrian Pra</v>
          </cell>
        </row>
        <row r="660">
          <cell r="B660" t="str">
            <v>F1B008060</v>
          </cell>
          <cell r="C660" t="str">
            <v>Nazarul Bastomi</v>
          </cell>
        </row>
        <row r="661">
          <cell r="B661" t="str">
            <v>F1B008061</v>
          </cell>
          <cell r="C661" t="str">
            <v>Taufik Insani</v>
          </cell>
        </row>
        <row r="662">
          <cell r="B662" t="str">
            <v>F1B008062</v>
          </cell>
          <cell r="C662" t="str">
            <v>Ryadus Shalihin</v>
          </cell>
        </row>
        <row r="663">
          <cell r="B663" t="str">
            <v>F1B008063</v>
          </cell>
          <cell r="C663" t="str">
            <v>Ahmad Rosidin Talib</v>
          </cell>
        </row>
        <row r="664">
          <cell r="B664" t="str">
            <v>F1B008064</v>
          </cell>
          <cell r="C664" t="str">
            <v>Suban</v>
          </cell>
        </row>
        <row r="665">
          <cell r="B665" t="str">
            <v>F1B008065</v>
          </cell>
          <cell r="C665" t="str">
            <v>Muh. Eko Surtianto</v>
          </cell>
        </row>
        <row r="666">
          <cell r="B666" t="str">
            <v>F1B008066</v>
          </cell>
          <cell r="C666" t="str">
            <v>Heri Irawan</v>
          </cell>
        </row>
        <row r="667">
          <cell r="B667" t="str">
            <v>F1B008067</v>
          </cell>
          <cell r="C667" t="str">
            <v>Fahroni Ardiansyah</v>
          </cell>
        </row>
        <row r="668">
          <cell r="B668" t="str">
            <v>F1B008068</v>
          </cell>
          <cell r="C668" t="str">
            <v>Hikmah Aolyanti</v>
          </cell>
        </row>
        <row r="669">
          <cell r="B669" t="str">
            <v>F1B008069</v>
          </cell>
          <cell r="C669" t="str">
            <v>Asraruddin</v>
          </cell>
        </row>
        <row r="670">
          <cell r="B670" t="str">
            <v>F1B008070</v>
          </cell>
          <cell r="C670" t="str">
            <v>Rana Yuristia A</v>
          </cell>
        </row>
        <row r="671">
          <cell r="B671" t="str">
            <v>F1B008071</v>
          </cell>
          <cell r="C671" t="str">
            <v>Titin Utari</v>
          </cell>
        </row>
        <row r="672">
          <cell r="B672" t="str">
            <v>F1B008072</v>
          </cell>
          <cell r="C672" t="str">
            <v>Ade Agus Rifkianta</v>
          </cell>
        </row>
        <row r="673">
          <cell r="B673" t="str">
            <v>F1B008073</v>
          </cell>
          <cell r="C673" t="str">
            <v>Khurniawan Eko S</v>
          </cell>
        </row>
        <row r="674">
          <cell r="B674" t="str">
            <v>F1B008074</v>
          </cell>
          <cell r="C674" t="str">
            <v>Muhammad Yusuf</v>
          </cell>
        </row>
        <row r="675">
          <cell r="B675" t="str">
            <v>F1B008075</v>
          </cell>
          <cell r="C675" t="str">
            <v>Ki Agus Riza Rachmadi</v>
          </cell>
        </row>
        <row r="676">
          <cell r="B676" t="str">
            <v>F1B008076</v>
          </cell>
          <cell r="C676" t="str">
            <v>Gunawan Putra</v>
          </cell>
        </row>
        <row r="677">
          <cell r="B677" t="str">
            <v>F1B008077</v>
          </cell>
          <cell r="C677" t="str">
            <v>Dewa Made Artana</v>
          </cell>
        </row>
        <row r="678">
          <cell r="B678" t="str">
            <v>F1B008078</v>
          </cell>
          <cell r="C678" t="str">
            <v>Lalu Gede Irawan Sen</v>
          </cell>
        </row>
        <row r="679">
          <cell r="B679" t="str">
            <v>F1B008079</v>
          </cell>
          <cell r="C679" t="str">
            <v>Pratama Rinad W</v>
          </cell>
        </row>
        <row r="680">
          <cell r="B680" t="str">
            <v>F1B008080</v>
          </cell>
          <cell r="C680" t="str">
            <v>Sahdan Ashari</v>
          </cell>
        </row>
        <row r="681">
          <cell r="B681" t="str">
            <v>F1B008081</v>
          </cell>
          <cell r="C681" t="str">
            <v>Paris Ali Topan</v>
          </cell>
        </row>
        <row r="682">
          <cell r="B682" t="str">
            <v>F1B008082</v>
          </cell>
          <cell r="C682" t="str">
            <v>Rosi Iswandi</v>
          </cell>
        </row>
        <row r="683">
          <cell r="B683" t="str">
            <v>F1B008083</v>
          </cell>
          <cell r="C683" t="str">
            <v>Wahyu Arif Pridana</v>
          </cell>
        </row>
        <row r="684">
          <cell r="B684" t="str">
            <v>F1B008084</v>
          </cell>
          <cell r="C684" t="str">
            <v>Ziadatia Azmi</v>
          </cell>
        </row>
        <row r="685">
          <cell r="B685" t="str">
            <v>F1B008085</v>
          </cell>
          <cell r="C685" t="str">
            <v>I Dewa Made Dwi Arsa</v>
          </cell>
        </row>
        <row r="686">
          <cell r="B686" t="str">
            <v>F1B008086</v>
          </cell>
          <cell r="C686" t="str">
            <v>Adi Imam Supriadi</v>
          </cell>
        </row>
        <row r="687">
          <cell r="B687" t="str">
            <v>F1B008087</v>
          </cell>
          <cell r="C687" t="str">
            <v>Andrian Azhari</v>
          </cell>
        </row>
        <row r="688">
          <cell r="B688" t="str">
            <v>F1B008088</v>
          </cell>
          <cell r="C688" t="str">
            <v>Muhammad Harun</v>
          </cell>
        </row>
        <row r="689">
          <cell r="B689" t="str">
            <v>F1B009001</v>
          </cell>
          <cell r="C689" t="str">
            <v>M. IZZUDIN FIKRIE</v>
          </cell>
        </row>
        <row r="690">
          <cell r="B690" t="str">
            <v>F1B009002</v>
          </cell>
          <cell r="C690" t="str">
            <v>LENNY APRILIYANA</v>
          </cell>
        </row>
        <row r="691">
          <cell r="B691" t="str">
            <v>F1B009003</v>
          </cell>
          <cell r="C691" t="str">
            <v>BUDI PRATAMA PUTRA</v>
          </cell>
        </row>
        <row r="692">
          <cell r="B692" t="str">
            <v>F1B009004</v>
          </cell>
          <cell r="C692" t="str">
            <v>HESTI PRAMURTI</v>
          </cell>
        </row>
        <row r="693">
          <cell r="B693" t="str">
            <v>F1B009005</v>
          </cell>
          <cell r="C693" t="str">
            <v>LALU RIO ANGGITA PRASTYA</v>
          </cell>
        </row>
        <row r="694">
          <cell r="B694" t="str">
            <v>F1B009006</v>
          </cell>
          <cell r="C694" t="str">
            <v>SIRYANTINI</v>
          </cell>
        </row>
        <row r="695">
          <cell r="B695" t="str">
            <v>F1B009007</v>
          </cell>
          <cell r="C695" t="str">
            <v>TINA DWI JAYANTI</v>
          </cell>
        </row>
        <row r="696">
          <cell r="B696" t="str">
            <v>F1B009008</v>
          </cell>
          <cell r="C696" t="str">
            <v>AGUS SALIM</v>
          </cell>
        </row>
        <row r="697">
          <cell r="B697" t="str">
            <v>F1B009009</v>
          </cell>
          <cell r="C697" t="str">
            <v>WILDAN FAISAL HARHARAH</v>
          </cell>
        </row>
        <row r="698">
          <cell r="B698" t="str">
            <v>F1B009010</v>
          </cell>
          <cell r="C698" t="str">
            <v>FARIDA NUR TRISA AGUSTIN</v>
          </cell>
        </row>
        <row r="699">
          <cell r="B699" t="str">
            <v>F1B009011</v>
          </cell>
          <cell r="C699" t="str">
            <v>M. RAHMAN IRAWAN HADININGRAT</v>
          </cell>
        </row>
        <row r="700">
          <cell r="B700" t="str">
            <v>F1B009012</v>
          </cell>
          <cell r="C700" t="str">
            <v>NI PUTU YUNIANTARI</v>
          </cell>
        </row>
        <row r="701">
          <cell r="B701" t="str">
            <v>F1B009013</v>
          </cell>
          <cell r="C701" t="str">
            <v>M. SYARUL RAMADHAN</v>
          </cell>
        </row>
        <row r="702">
          <cell r="B702" t="str">
            <v>F1B009014</v>
          </cell>
          <cell r="C702" t="str">
            <v>SYAWALUDDIN KAMALI</v>
          </cell>
        </row>
        <row r="703">
          <cell r="B703" t="str">
            <v>F1B009015</v>
          </cell>
          <cell r="C703" t="str">
            <v>MAHZAN YADI</v>
          </cell>
        </row>
        <row r="704">
          <cell r="B704" t="str">
            <v>F1B009016</v>
          </cell>
          <cell r="C704" t="str">
            <v>AL GUMARA</v>
          </cell>
        </row>
        <row r="705">
          <cell r="B705" t="str">
            <v>F1B009017</v>
          </cell>
          <cell r="C705" t="str">
            <v>SEPTA PRASETYO YUDONO</v>
          </cell>
        </row>
        <row r="706">
          <cell r="B706" t="str">
            <v>F1B009018</v>
          </cell>
          <cell r="C706" t="str">
            <v>RINA PRIHATY ACTAVIANA</v>
          </cell>
        </row>
        <row r="707">
          <cell r="B707" t="str">
            <v>F1B009019</v>
          </cell>
          <cell r="C707" t="str">
            <v>IDA AYU MAS CANDRA DEWI</v>
          </cell>
        </row>
        <row r="708">
          <cell r="B708" t="str">
            <v>F1B009020</v>
          </cell>
          <cell r="C708" t="str">
            <v>DODDY BANYU URIP</v>
          </cell>
        </row>
        <row r="709">
          <cell r="B709" t="str">
            <v>F1B009021</v>
          </cell>
          <cell r="C709" t="str">
            <v>NUGROHO SUJATMIKO</v>
          </cell>
        </row>
        <row r="710">
          <cell r="B710" t="str">
            <v>F1B009022</v>
          </cell>
          <cell r="C710" t="str">
            <v>HERMAWAN</v>
          </cell>
        </row>
        <row r="711">
          <cell r="B711" t="str">
            <v>F1B009023</v>
          </cell>
          <cell r="C711" t="str">
            <v>DANANG JANUAR DANI</v>
          </cell>
        </row>
        <row r="712">
          <cell r="B712" t="str">
            <v>F1B009024</v>
          </cell>
          <cell r="C712" t="str">
            <v>YUDI HAPIZI</v>
          </cell>
        </row>
        <row r="713">
          <cell r="B713" t="str">
            <v>F1B009025</v>
          </cell>
          <cell r="C713" t="str">
            <v>MIZAN SAARANI</v>
          </cell>
        </row>
        <row r="714">
          <cell r="B714" t="str">
            <v>F1B009026</v>
          </cell>
          <cell r="C714" t="str">
            <v>ALFIAN NURHADI</v>
          </cell>
        </row>
        <row r="715">
          <cell r="B715" t="str">
            <v>F1B009027</v>
          </cell>
          <cell r="C715" t="str">
            <v>INDRA SASMITA</v>
          </cell>
        </row>
        <row r="716">
          <cell r="B716" t="str">
            <v>F1B009028</v>
          </cell>
          <cell r="C716" t="str">
            <v>I GEDE ARIYA WIBAWA</v>
          </cell>
        </row>
        <row r="717">
          <cell r="B717" t="str">
            <v>F1B009029</v>
          </cell>
          <cell r="C717" t="str">
            <v>IHSAN</v>
          </cell>
        </row>
        <row r="718">
          <cell r="B718" t="str">
            <v>F1B009030</v>
          </cell>
          <cell r="C718" t="str">
            <v>NAJMUL AHYAR</v>
          </cell>
        </row>
        <row r="719">
          <cell r="B719" t="str">
            <v>F1B009031</v>
          </cell>
          <cell r="C719" t="str">
            <v>RIZKI ARDIANSYAH</v>
          </cell>
        </row>
        <row r="720">
          <cell r="B720" t="str">
            <v>F1B009032</v>
          </cell>
          <cell r="C720" t="str">
            <v>BAIQ SEKAR KEDATON</v>
          </cell>
        </row>
        <row r="721">
          <cell r="B721" t="str">
            <v>F1B009033</v>
          </cell>
          <cell r="C721" t="str">
            <v>M. IKHROM CATUR WIJATMIKO</v>
          </cell>
        </row>
        <row r="722">
          <cell r="B722" t="str">
            <v>F1B009034</v>
          </cell>
          <cell r="C722" t="str">
            <v>PUTRA AGUNG PRATAMA</v>
          </cell>
        </row>
        <row r="723">
          <cell r="B723" t="str">
            <v>F1B009035</v>
          </cell>
          <cell r="C723" t="str">
            <v>SADDAM HUSEIN</v>
          </cell>
        </row>
        <row r="724">
          <cell r="B724" t="str">
            <v>F1B009036</v>
          </cell>
          <cell r="C724" t="str">
            <v>FATHUR RAHMAN</v>
          </cell>
        </row>
        <row r="725">
          <cell r="B725" t="str">
            <v>F1B009037</v>
          </cell>
          <cell r="C725" t="str">
            <v>SITI NURMUTMAINNAH</v>
          </cell>
        </row>
        <row r="726">
          <cell r="B726" t="str">
            <v>F1B009038</v>
          </cell>
          <cell r="C726" t="str">
            <v>A.A. ISTRI OKA WIDYA LESTARI</v>
          </cell>
        </row>
        <row r="727">
          <cell r="B727" t="str">
            <v>F1B009039</v>
          </cell>
          <cell r="C727" t="str">
            <v>HELMI BASKARA</v>
          </cell>
        </row>
        <row r="728">
          <cell r="B728" t="str">
            <v>F1B009040</v>
          </cell>
          <cell r="C728" t="str">
            <v>MUHAMMAD HARIS</v>
          </cell>
        </row>
        <row r="729">
          <cell r="B729" t="str">
            <v>F1B009041</v>
          </cell>
          <cell r="C729" t="str">
            <v>LALU HARDIAWAN</v>
          </cell>
        </row>
        <row r="730">
          <cell r="B730" t="str">
            <v>F1B009042</v>
          </cell>
          <cell r="C730" t="str">
            <v>YULIA PRAYANTI</v>
          </cell>
        </row>
        <row r="731">
          <cell r="B731" t="str">
            <v>F1B009043</v>
          </cell>
          <cell r="C731" t="str">
            <v>M. SOPIAN SAHURI</v>
          </cell>
        </row>
        <row r="732">
          <cell r="B732" t="str">
            <v>F1B009044</v>
          </cell>
          <cell r="C732" t="str">
            <v>MUZAKKIR HUSAEN</v>
          </cell>
        </row>
        <row r="733">
          <cell r="B733" t="str">
            <v>F1B009045</v>
          </cell>
          <cell r="C733" t="str">
            <v>A.M. BAYHAQI USMAN</v>
          </cell>
        </row>
        <row r="734">
          <cell r="B734" t="str">
            <v>F1B009046</v>
          </cell>
          <cell r="C734" t="str">
            <v>MOH. ZUHROL FATA</v>
          </cell>
        </row>
        <row r="735">
          <cell r="B735" t="str">
            <v>F1B009047</v>
          </cell>
          <cell r="C735" t="str">
            <v>I KOMANG TRI YULIYANTO S</v>
          </cell>
        </row>
        <row r="736">
          <cell r="B736" t="str">
            <v>F1B009048</v>
          </cell>
          <cell r="C736" t="str">
            <v>ABDURRAHMAN</v>
          </cell>
        </row>
        <row r="737">
          <cell r="B737" t="str">
            <v>F1B009049</v>
          </cell>
          <cell r="C737" t="str">
            <v>RENI PUSPITA SARI</v>
          </cell>
        </row>
        <row r="738">
          <cell r="B738" t="str">
            <v>F1B009050</v>
          </cell>
          <cell r="C738" t="str">
            <v>MARSONI</v>
          </cell>
        </row>
        <row r="739">
          <cell r="B739" t="str">
            <v>F1B009051</v>
          </cell>
          <cell r="C739" t="str">
            <v>FATAHUL JIHAD</v>
          </cell>
        </row>
        <row r="740">
          <cell r="B740" t="str">
            <v>F1B009052</v>
          </cell>
          <cell r="C740" t="str">
            <v>RIO HARIYOSO MIDA HERMAWAN</v>
          </cell>
        </row>
        <row r="741">
          <cell r="B741" t="str">
            <v>F1B009053</v>
          </cell>
          <cell r="C741" t="str">
            <v>NUNE  HASAN ISMAIL</v>
          </cell>
        </row>
        <row r="742">
          <cell r="B742" t="str">
            <v>F1B009054</v>
          </cell>
          <cell r="C742" t="str">
            <v>M. ROFIK ADITIA</v>
          </cell>
        </row>
        <row r="743">
          <cell r="B743" t="str">
            <v>F1B009055</v>
          </cell>
          <cell r="C743" t="str">
            <v>RIYAN WICAKSONO</v>
          </cell>
        </row>
        <row r="744">
          <cell r="B744" t="str">
            <v>F1B009056</v>
          </cell>
          <cell r="C744" t="str">
            <v>MUNAWIR HALIL</v>
          </cell>
        </row>
        <row r="745">
          <cell r="B745" t="str">
            <v>F1B009057</v>
          </cell>
          <cell r="C745" t="str">
            <v>AZIZ HARI PRIYONO</v>
          </cell>
        </row>
        <row r="746">
          <cell r="B746" t="str">
            <v>F1B009058</v>
          </cell>
          <cell r="C746" t="str">
            <v>RAHMAT HERLY FEBRIANSYAH</v>
          </cell>
        </row>
        <row r="747">
          <cell r="B747" t="str">
            <v>F1B009059</v>
          </cell>
          <cell r="C747" t="str">
            <v>MUHAMMAD RIZKI FAUZI</v>
          </cell>
        </row>
        <row r="748">
          <cell r="B748" t="str">
            <v>F1B009060</v>
          </cell>
          <cell r="C748" t="str">
            <v>L. ARIEF RAHMAN HAKIM</v>
          </cell>
        </row>
        <row r="749">
          <cell r="B749" t="str">
            <v>F1B009061</v>
          </cell>
          <cell r="C749" t="str">
            <v>ERICK BRAHMADI MBA SH PN</v>
          </cell>
        </row>
        <row r="750">
          <cell r="B750" t="str">
            <v>F1B009062</v>
          </cell>
          <cell r="C750" t="str">
            <v>L. JERRY NAVARO</v>
          </cell>
        </row>
        <row r="751">
          <cell r="B751" t="str">
            <v>F1B009063</v>
          </cell>
          <cell r="C751" t="str">
            <v>BISMA BAGUS PAMUNGKAS</v>
          </cell>
        </row>
        <row r="752">
          <cell r="B752" t="str">
            <v>F1B009064</v>
          </cell>
          <cell r="C752" t="str">
            <v>RISKI RAHMAN</v>
          </cell>
        </row>
        <row r="753">
          <cell r="B753" t="str">
            <v>F1B009065</v>
          </cell>
          <cell r="C753" t="str">
            <v>IMAM ARIEF PUTRAJAYA</v>
          </cell>
        </row>
        <row r="754">
          <cell r="B754" t="str">
            <v>F1B009066</v>
          </cell>
          <cell r="C754" t="str">
            <v>SYATIR</v>
          </cell>
        </row>
        <row r="755">
          <cell r="B755" t="str">
            <v>F1B009067</v>
          </cell>
          <cell r="C755" t="str">
            <v>BAIQ NURJANAH</v>
          </cell>
        </row>
        <row r="756">
          <cell r="B756" t="str">
            <v>F1B009068</v>
          </cell>
          <cell r="C756" t="str">
            <v>PANDU ADHI NUGRAHA</v>
          </cell>
        </row>
        <row r="757">
          <cell r="B757" t="str">
            <v>F1B009069</v>
          </cell>
          <cell r="C757" t="str">
            <v>MUHAZIN USWANDI</v>
          </cell>
        </row>
        <row r="758">
          <cell r="B758" t="str">
            <v>F1B009070</v>
          </cell>
          <cell r="C758" t="str">
            <v>MULTAZAMAR  JAN</v>
          </cell>
        </row>
        <row r="759">
          <cell r="B759" t="str">
            <v>F1B009071</v>
          </cell>
          <cell r="C759" t="str">
            <v>SUBAHAN WADI</v>
          </cell>
        </row>
        <row r="760">
          <cell r="B760" t="str">
            <v>F1B009072</v>
          </cell>
          <cell r="C760" t="str">
            <v>EKA YULIANA ANDEA ROSARI</v>
          </cell>
        </row>
        <row r="761">
          <cell r="B761" t="str">
            <v>F1B009073</v>
          </cell>
          <cell r="C761" t="str">
            <v>HENDRI PURNOMO</v>
          </cell>
        </row>
        <row r="762">
          <cell r="B762" t="str">
            <v>F1B009074</v>
          </cell>
          <cell r="C762" t="str">
            <v>MUNAWIR GAZALI</v>
          </cell>
        </row>
        <row r="763">
          <cell r="B763" t="str">
            <v>F1B009075</v>
          </cell>
          <cell r="C763" t="str">
            <v>FENDY PRANATHA</v>
          </cell>
        </row>
        <row r="764">
          <cell r="B764" t="str">
            <v>F1B009076</v>
          </cell>
          <cell r="C764" t="str">
            <v>FADLI</v>
          </cell>
        </row>
        <row r="765">
          <cell r="B765" t="str">
            <v>F1B009077</v>
          </cell>
          <cell r="C765" t="str">
            <v>ALMASITA ANJASWARI</v>
          </cell>
        </row>
        <row r="766">
          <cell r="B766" t="str">
            <v>F1B009078</v>
          </cell>
          <cell r="C766" t="str">
            <v>I NENGAH SRI DANA MERTA</v>
          </cell>
        </row>
        <row r="767">
          <cell r="B767" t="str">
            <v>F1B009079</v>
          </cell>
          <cell r="C767" t="str">
            <v>FARLIN ANDRIAWAN</v>
          </cell>
        </row>
        <row r="768">
          <cell r="B768" t="str">
            <v>F1B009080</v>
          </cell>
          <cell r="C768" t="str">
            <v>HAMZAN WADI</v>
          </cell>
        </row>
        <row r="769">
          <cell r="B769" t="str">
            <v>F1B009081</v>
          </cell>
          <cell r="C769" t="str">
            <v>MARICO PUTRA</v>
          </cell>
        </row>
        <row r="770">
          <cell r="B770" t="str">
            <v>F1B009082</v>
          </cell>
          <cell r="C770" t="str">
            <v>MUHAMAD SOFIAN SAURI</v>
          </cell>
        </row>
        <row r="771">
          <cell r="B771" t="str">
            <v>F1B009083</v>
          </cell>
          <cell r="C771" t="str">
            <v>MUHAMMAD SHAOFI</v>
          </cell>
        </row>
        <row r="772">
          <cell r="B772" t="str">
            <v>F1B009084</v>
          </cell>
          <cell r="C772" t="str">
            <v>FAJAR RIZKIANTO</v>
          </cell>
        </row>
        <row r="773">
          <cell r="B773" t="str">
            <v>F1B009085</v>
          </cell>
          <cell r="C773" t="str">
            <v>AHMAD ZAENURI</v>
          </cell>
        </row>
        <row r="774">
          <cell r="B774" t="str">
            <v>F1B009086</v>
          </cell>
          <cell r="C774" t="str">
            <v>RATMIAJI</v>
          </cell>
        </row>
        <row r="775">
          <cell r="B775" t="str">
            <v>F1B009087</v>
          </cell>
          <cell r="C775" t="str">
            <v>MUHAMAD ZUL AKHIR</v>
          </cell>
        </row>
        <row r="776">
          <cell r="B776" t="str">
            <v>F1B009088</v>
          </cell>
          <cell r="C776" t="str">
            <v>HIDAYAT ABWANDI</v>
          </cell>
        </row>
        <row r="779">
          <cell r="B779" t="str">
            <v>F1B096001</v>
          </cell>
          <cell r="C779" t="str">
            <v>Andry Azis</v>
          </cell>
        </row>
        <row r="780">
          <cell r="B780" t="str">
            <v>F1B096002</v>
          </cell>
          <cell r="C780" t="str">
            <v>Amirin</v>
          </cell>
        </row>
        <row r="781">
          <cell r="B781" t="str">
            <v>F1B096003</v>
          </cell>
          <cell r="C781" t="str">
            <v>Amirullah Arsyad</v>
          </cell>
        </row>
        <row r="782">
          <cell r="B782" t="str">
            <v>F1B096004</v>
          </cell>
          <cell r="C782" t="str">
            <v>Arifuddin</v>
          </cell>
        </row>
        <row r="783">
          <cell r="B783" t="str">
            <v>F1B096005</v>
          </cell>
          <cell r="C783" t="str">
            <v>Aspul Karyadi</v>
          </cell>
        </row>
        <row r="784">
          <cell r="B784" t="str">
            <v>F1B096006</v>
          </cell>
          <cell r="C784" t="str">
            <v>B. Oktavani Oni</v>
          </cell>
        </row>
        <row r="785">
          <cell r="B785" t="str">
            <v>F1B096007</v>
          </cell>
          <cell r="C785" t="str">
            <v>Budiman</v>
          </cell>
        </row>
        <row r="786">
          <cell r="B786" t="str">
            <v>F1B096008</v>
          </cell>
          <cell r="C786" t="str">
            <v>Damar Pramudadi</v>
          </cell>
        </row>
        <row r="787">
          <cell r="B787" t="str">
            <v>F1B096009</v>
          </cell>
          <cell r="C787" t="str">
            <v>Darmansyah</v>
          </cell>
        </row>
        <row r="788">
          <cell r="B788" t="str">
            <v>F1B096010</v>
          </cell>
          <cell r="C788" t="str">
            <v>Dwison U. Lapu T</v>
          </cell>
        </row>
        <row r="789">
          <cell r="B789" t="str">
            <v>F1B096011</v>
          </cell>
          <cell r="C789" t="str">
            <v>Ekorama Pratma</v>
          </cell>
        </row>
        <row r="790">
          <cell r="B790" t="str">
            <v>F1B096012</v>
          </cell>
          <cell r="C790" t="str">
            <v>Fitri Astutik</v>
          </cell>
        </row>
        <row r="791">
          <cell r="B791" t="str">
            <v>F1B096013</v>
          </cell>
          <cell r="C791" t="str">
            <v>Fredrik Nono Malo</v>
          </cell>
        </row>
        <row r="792">
          <cell r="B792" t="str">
            <v>F1B096014</v>
          </cell>
          <cell r="C792" t="str">
            <v>Firdaus Ya'kud</v>
          </cell>
        </row>
        <row r="793">
          <cell r="B793" t="str">
            <v>F1B096015</v>
          </cell>
          <cell r="C793" t="str">
            <v>GB. Putu Perasi A.</v>
          </cell>
        </row>
        <row r="794">
          <cell r="B794" t="str">
            <v>F1B096016</v>
          </cell>
          <cell r="C794" t="str">
            <v>Gede Rahadian Rai P.</v>
          </cell>
        </row>
        <row r="795">
          <cell r="B795" t="str">
            <v>F1B096017</v>
          </cell>
          <cell r="C795" t="str">
            <v>I Dw. Bgs. Ambara P.</v>
          </cell>
        </row>
        <row r="796">
          <cell r="B796" t="str">
            <v>F1B096018</v>
          </cell>
          <cell r="C796" t="str">
            <v>I Gst. B. Sudharmayasa</v>
          </cell>
        </row>
        <row r="797">
          <cell r="B797" t="str">
            <v>F1B096019</v>
          </cell>
          <cell r="C797" t="str">
            <v>I Made Wirandri D.</v>
          </cell>
        </row>
        <row r="798">
          <cell r="B798" t="str">
            <v>F1B096020</v>
          </cell>
          <cell r="C798" t="str">
            <v>I Made Oka Suparsa</v>
          </cell>
        </row>
        <row r="799">
          <cell r="B799" t="str">
            <v>F1B096023</v>
          </cell>
          <cell r="C799" t="str">
            <v>Ida Bagus Suardita</v>
          </cell>
        </row>
        <row r="800">
          <cell r="B800" t="str">
            <v>F1B096024</v>
          </cell>
          <cell r="C800" t="str">
            <v>I Gede Indrawijaya</v>
          </cell>
        </row>
        <row r="801">
          <cell r="B801" t="str">
            <v>F1B096026</v>
          </cell>
          <cell r="C801" t="str">
            <v>Kamaludin</v>
          </cell>
        </row>
        <row r="802">
          <cell r="B802" t="str">
            <v>F1B096027</v>
          </cell>
          <cell r="C802" t="str">
            <v>Khairul Imtihan</v>
          </cell>
        </row>
        <row r="803">
          <cell r="B803" t="str">
            <v>F1B096028</v>
          </cell>
          <cell r="C803" t="str">
            <v>Kusuma Chandradinata</v>
          </cell>
        </row>
        <row r="804">
          <cell r="B804" t="str">
            <v>F1B096029</v>
          </cell>
          <cell r="C804" t="str">
            <v>Laila Candra Dewi</v>
          </cell>
        </row>
        <row r="805">
          <cell r="B805" t="str">
            <v>F1B096030</v>
          </cell>
          <cell r="C805" t="str">
            <v>Lalu Hasan Asyari</v>
          </cell>
        </row>
        <row r="806">
          <cell r="B806" t="str">
            <v>F1B096031</v>
          </cell>
          <cell r="C806" t="str">
            <v>Lalu Tandi Wahyudi</v>
          </cell>
        </row>
        <row r="807">
          <cell r="B807" t="str">
            <v>F1B096032</v>
          </cell>
          <cell r="C807" t="str">
            <v>M. Masyhur Zen Alkaff</v>
          </cell>
        </row>
        <row r="808">
          <cell r="B808" t="str">
            <v>F1B096033</v>
          </cell>
          <cell r="C808" t="str">
            <v>M. Nasirdin</v>
          </cell>
        </row>
        <row r="809">
          <cell r="B809" t="str">
            <v>F1B096034</v>
          </cell>
          <cell r="C809" t="str">
            <v>M. Taufik</v>
          </cell>
        </row>
        <row r="810">
          <cell r="B810" t="str">
            <v>F1B096035</v>
          </cell>
          <cell r="C810" t="str">
            <v>Mutia Aryani</v>
          </cell>
        </row>
        <row r="811">
          <cell r="B811" t="str">
            <v>F1B096036</v>
          </cell>
          <cell r="C811" t="str">
            <v>Nila Rosnitayanti</v>
          </cell>
        </row>
        <row r="812">
          <cell r="B812" t="str">
            <v>F1B096037</v>
          </cell>
          <cell r="C812" t="str">
            <v>Nouris Satria Putra</v>
          </cell>
        </row>
        <row r="813">
          <cell r="B813" t="str">
            <v>F1B096038</v>
          </cell>
          <cell r="C813" t="str">
            <v>Nuraini</v>
          </cell>
        </row>
        <row r="814">
          <cell r="B814" t="str">
            <v>F1B096039</v>
          </cell>
          <cell r="C814" t="str">
            <v>Sopan Sofyan</v>
          </cell>
        </row>
        <row r="815">
          <cell r="B815" t="str">
            <v>F1B096040</v>
          </cell>
          <cell r="C815" t="str">
            <v>Sri Apriana</v>
          </cell>
        </row>
        <row r="816">
          <cell r="B816" t="str">
            <v>F1B096041</v>
          </cell>
          <cell r="C816" t="str">
            <v>Sri Muliani W.J.</v>
          </cell>
        </row>
        <row r="817">
          <cell r="B817" t="str">
            <v>F1B096042</v>
          </cell>
          <cell r="C817" t="str">
            <v>Suherman</v>
          </cell>
        </row>
        <row r="818">
          <cell r="B818" t="str">
            <v>F1B096043</v>
          </cell>
          <cell r="C818" t="str">
            <v>S y a f I 'I</v>
          </cell>
        </row>
        <row r="819">
          <cell r="B819" t="str">
            <v>F1B096044</v>
          </cell>
          <cell r="C819" t="str">
            <v>Taufik Hidayat</v>
          </cell>
        </row>
        <row r="820">
          <cell r="B820" t="str">
            <v>F1B096045</v>
          </cell>
          <cell r="C820" t="str">
            <v>Uddin Kurniawan</v>
          </cell>
        </row>
        <row r="821">
          <cell r="B821" t="str">
            <v>F1B096046</v>
          </cell>
          <cell r="C821" t="str">
            <v>Umar Ubaid</v>
          </cell>
        </row>
        <row r="822">
          <cell r="B822" t="str">
            <v>F1B096047</v>
          </cell>
          <cell r="C822" t="str">
            <v>Yetty Hasnawati</v>
          </cell>
        </row>
        <row r="823">
          <cell r="B823" t="str">
            <v>F1B096074</v>
          </cell>
          <cell r="C823" t="str">
            <v>M. Azwar</v>
          </cell>
        </row>
        <row r="824">
          <cell r="B824" t="str">
            <v>F1B096075</v>
          </cell>
          <cell r="C824" t="str">
            <v>Nanang Fahrozi</v>
          </cell>
        </row>
        <row r="825">
          <cell r="B825" t="str">
            <v>F1B097001</v>
          </cell>
          <cell r="C825" t="str">
            <v>Abdul Azis</v>
          </cell>
        </row>
        <row r="826">
          <cell r="B826" t="str">
            <v>F1B097002</v>
          </cell>
          <cell r="C826" t="str">
            <v>Adi Budianto</v>
          </cell>
        </row>
        <row r="827">
          <cell r="B827" t="str">
            <v>F1B097003</v>
          </cell>
          <cell r="C827" t="str">
            <v>Aprilliyana Firmanita</v>
          </cell>
        </row>
        <row r="828">
          <cell r="B828" t="str">
            <v>F1B097004</v>
          </cell>
          <cell r="C828" t="str">
            <v>Aripin</v>
          </cell>
        </row>
        <row r="829">
          <cell r="B829" t="str">
            <v>F1B097005</v>
          </cell>
          <cell r="C829" t="str">
            <v>Baiq Rauhun</v>
          </cell>
        </row>
        <row r="830">
          <cell r="B830" t="str">
            <v>F1B097006</v>
          </cell>
          <cell r="C830" t="str">
            <v>Baiq Sulistiana</v>
          </cell>
        </row>
        <row r="831">
          <cell r="B831" t="str">
            <v>F1B097007</v>
          </cell>
          <cell r="C831" t="str">
            <v>Bq. Lusya Milisya</v>
          </cell>
        </row>
        <row r="832">
          <cell r="B832" t="str">
            <v>F1B097008</v>
          </cell>
          <cell r="C832" t="str">
            <v>Camelia Said</v>
          </cell>
        </row>
        <row r="833">
          <cell r="B833" t="str">
            <v>F1B097009</v>
          </cell>
          <cell r="C833" t="str">
            <v>Chahayadi</v>
          </cell>
        </row>
        <row r="834">
          <cell r="B834" t="str">
            <v>F1B097010</v>
          </cell>
          <cell r="C834" t="str">
            <v>Cut Komala Hayati</v>
          </cell>
        </row>
        <row r="835">
          <cell r="B835" t="str">
            <v>F1B097011</v>
          </cell>
          <cell r="C835" t="str">
            <v>Dahlia Nilawaty</v>
          </cell>
        </row>
        <row r="836">
          <cell r="B836" t="str">
            <v>F1B097012</v>
          </cell>
          <cell r="C836" t="str">
            <v>Dedy Topan Bayu S.</v>
          </cell>
        </row>
        <row r="837">
          <cell r="B837" t="str">
            <v>F1B097013</v>
          </cell>
          <cell r="C837" t="str">
            <v>Dewi Kurniawati</v>
          </cell>
        </row>
        <row r="838">
          <cell r="B838" t="str">
            <v>F1B097014</v>
          </cell>
          <cell r="C838" t="str">
            <v>Dhani Rizalli</v>
          </cell>
        </row>
        <row r="839">
          <cell r="B839" t="str">
            <v>F1B097015</v>
          </cell>
          <cell r="C839" t="str">
            <v>Didik Sirajuddin</v>
          </cell>
        </row>
        <row r="840">
          <cell r="B840" t="str">
            <v>F1B097016</v>
          </cell>
          <cell r="C840" t="str">
            <v>Dini Suryanti</v>
          </cell>
        </row>
        <row r="841">
          <cell r="B841" t="str">
            <v>F1B097017</v>
          </cell>
          <cell r="C841" t="str">
            <v>Fauziah</v>
          </cell>
        </row>
        <row r="842">
          <cell r="B842" t="str">
            <v>F1B097018</v>
          </cell>
          <cell r="C842" t="str">
            <v>Happy Sukmawati</v>
          </cell>
        </row>
        <row r="843">
          <cell r="B843" t="str">
            <v>F1B097019</v>
          </cell>
          <cell r="C843" t="str">
            <v>Haryanti</v>
          </cell>
        </row>
        <row r="844">
          <cell r="B844" t="str">
            <v>F1B097020</v>
          </cell>
          <cell r="C844" t="str">
            <v>Hidayaturrohman</v>
          </cell>
        </row>
        <row r="845">
          <cell r="B845" t="str">
            <v>F1B097021</v>
          </cell>
          <cell r="C845" t="str">
            <v>I Gst.Ngurah Andria PK</v>
          </cell>
        </row>
        <row r="846">
          <cell r="B846" t="str">
            <v>F1B097022</v>
          </cell>
          <cell r="C846" t="str">
            <v>I Made Susila Dharma</v>
          </cell>
        </row>
        <row r="847">
          <cell r="B847" t="str">
            <v>F1B097023</v>
          </cell>
          <cell r="C847" t="str">
            <v>Ira Rahmani</v>
          </cell>
        </row>
        <row r="848">
          <cell r="B848" t="str">
            <v>F1B097024</v>
          </cell>
          <cell r="C848" t="str">
            <v>L. Moh Syahir Arif</v>
          </cell>
        </row>
        <row r="849">
          <cell r="B849" t="str">
            <v>F1B097025</v>
          </cell>
          <cell r="C849" t="str">
            <v>Lalu Agus Sugianto</v>
          </cell>
        </row>
        <row r="850">
          <cell r="B850" t="str">
            <v>F1B097026</v>
          </cell>
          <cell r="C850" t="str">
            <v>Lalu Kartanom Hamdi</v>
          </cell>
        </row>
        <row r="851">
          <cell r="B851" t="str">
            <v>F1B097027</v>
          </cell>
          <cell r="C851" t="str">
            <v>Matlail Anwar</v>
          </cell>
        </row>
        <row r="852">
          <cell r="B852" t="str">
            <v>F1B097028</v>
          </cell>
          <cell r="C852" t="str">
            <v>Meilia Rusmawan</v>
          </cell>
        </row>
        <row r="853">
          <cell r="B853" t="str">
            <v>F1B097029</v>
          </cell>
          <cell r="C853" t="str">
            <v>Moh Anshari</v>
          </cell>
        </row>
        <row r="854">
          <cell r="B854" t="str">
            <v>F1B097030</v>
          </cell>
          <cell r="C854" t="str">
            <v>Moh. Zamzami</v>
          </cell>
        </row>
        <row r="855">
          <cell r="B855" t="str">
            <v>F1B097031</v>
          </cell>
          <cell r="C855" t="str">
            <v>Muh Husnul Fikri</v>
          </cell>
        </row>
        <row r="856">
          <cell r="B856" t="str">
            <v>F1B097032</v>
          </cell>
          <cell r="C856" t="str">
            <v>Muhamad Syahir</v>
          </cell>
        </row>
        <row r="857">
          <cell r="B857" t="str">
            <v>F1B097033</v>
          </cell>
          <cell r="C857" t="str">
            <v>Muhammad Faisatullah</v>
          </cell>
        </row>
        <row r="858">
          <cell r="B858" t="str">
            <v>F1B097034</v>
          </cell>
          <cell r="C858" t="str">
            <v>Mujitahid</v>
          </cell>
        </row>
        <row r="859">
          <cell r="B859" t="str">
            <v>F1B097035</v>
          </cell>
          <cell r="C859" t="str">
            <v>Ni Luh Pt. Sumaryathi</v>
          </cell>
        </row>
        <row r="860">
          <cell r="B860" t="str">
            <v>F1B097036</v>
          </cell>
          <cell r="C860" t="str">
            <v>Ni Made Marita Sudewi</v>
          </cell>
        </row>
        <row r="861">
          <cell r="B861" t="str">
            <v>F1B097037</v>
          </cell>
          <cell r="C861" t="str">
            <v>Ni Ngh. Sulistyani</v>
          </cell>
        </row>
        <row r="862">
          <cell r="B862" t="str">
            <v>F1B097038</v>
          </cell>
          <cell r="C862" t="str">
            <v>Ni Wayan Sukasani</v>
          </cell>
        </row>
        <row r="863">
          <cell r="B863" t="str">
            <v>F1B097039</v>
          </cell>
          <cell r="C863" t="str">
            <v>Nining Wahyuni</v>
          </cell>
        </row>
        <row r="864">
          <cell r="B864" t="str">
            <v>F1B097040</v>
          </cell>
          <cell r="C864" t="str">
            <v>Nur Aini Khoirunnisa</v>
          </cell>
        </row>
        <row r="865">
          <cell r="B865" t="str">
            <v>F1B097041</v>
          </cell>
          <cell r="C865" t="str">
            <v>Nurul Indah Wijayanti</v>
          </cell>
        </row>
        <row r="866">
          <cell r="B866" t="str">
            <v>F1B097042</v>
          </cell>
          <cell r="C866" t="str">
            <v>Pipien Sulistiandari</v>
          </cell>
        </row>
        <row r="867">
          <cell r="B867" t="str">
            <v>F1B097043</v>
          </cell>
          <cell r="C867" t="str">
            <v>Rif'atin Hubbaya</v>
          </cell>
        </row>
        <row r="868">
          <cell r="B868" t="str">
            <v>F1B097044</v>
          </cell>
          <cell r="C868" t="str">
            <v>Rihatul Aini Setyawati</v>
          </cell>
        </row>
        <row r="869">
          <cell r="B869" t="str">
            <v>F1B097045</v>
          </cell>
          <cell r="C869" t="str">
            <v>Rika Ariyanti</v>
          </cell>
        </row>
        <row r="870">
          <cell r="B870" t="str">
            <v>F1B097046</v>
          </cell>
          <cell r="C870" t="str">
            <v>Rina Irawati</v>
          </cell>
        </row>
        <row r="871">
          <cell r="B871" t="str">
            <v>F1B097047</v>
          </cell>
          <cell r="C871" t="str">
            <v>Rining</v>
          </cell>
        </row>
        <row r="872">
          <cell r="B872" t="str">
            <v>F1B097048</v>
          </cell>
          <cell r="C872" t="str">
            <v>Riza Adhianto</v>
          </cell>
        </row>
        <row r="873">
          <cell r="B873" t="str">
            <v>F1B097049</v>
          </cell>
          <cell r="C873" t="str">
            <v>Sena Puja</v>
          </cell>
        </row>
        <row r="874">
          <cell r="B874" t="str">
            <v>F1B097050</v>
          </cell>
          <cell r="C874" t="str">
            <v>Sidratul M</v>
          </cell>
        </row>
        <row r="875">
          <cell r="B875" t="str">
            <v>F1B097051</v>
          </cell>
          <cell r="C875" t="str">
            <v>Siti Maryam Mardiani</v>
          </cell>
        </row>
        <row r="876">
          <cell r="B876" t="str">
            <v>F1B097052</v>
          </cell>
          <cell r="C876" t="str">
            <v>Sofian Hadi</v>
          </cell>
        </row>
        <row r="877">
          <cell r="B877" t="str">
            <v>F1B097053</v>
          </cell>
          <cell r="C877" t="str">
            <v>St. Hajarunnisa</v>
          </cell>
        </row>
        <row r="878">
          <cell r="B878" t="str">
            <v>F1B097054</v>
          </cell>
          <cell r="C878" t="str">
            <v>Suherman</v>
          </cell>
        </row>
        <row r="879">
          <cell r="B879" t="str">
            <v>F1B097055</v>
          </cell>
          <cell r="C879" t="str">
            <v>Sujiarti</v>
          </cell>
        </row>
        <row r="880">
          <cell r="B880" t="str">
            <v>F1B097056</v>
          </cell>
          <cell r="C880" t="str">
            <v>Syaifullah</v>
          </cell>
        </row>
        <row r="881">
          <cell r="B881" t="str">
            <v>F1B097057</v>
          </cell>
          <cell r="C881" t="str">
            <v>Tur Fitriani</v>
          </cell>
        </row>
        <row r="882">
          <cell r="B882" t="str">
            <v>F1B097058</v>
          </cell>
          <cell r="C882" t="str">
            <v>Wiwik Winarni</v>
          </cell>
        </row>
        <row r="883">
          <cell r="B883" t="str">
            <v>F1B097059</v>
          </cell>
          <cell r="C883" t="str">
            <v>Yanti Sustina</v>
          </cell>
        </row>
        <row r="884">
          <cell r="B884" t="str">
            <v>F1B098001</v>
          </cell>
          <cell r="C884" t="str">
            <v>Agus Bendesa P K</v>
          </cell>
        </row>
        <row r="885">
          <cell r="B885" t="str">
            <v>F1B098002</v>
          </cell>
          <cell r="C885" t="str">
            <v>Agus Suhardinata</v>
          </cell>
        </row>
        <row r="886">
          <cell r="B886" t="str">
            <v>F1B098003</v>
          </cell>
          <cell r="C886" t="str">
            <v>Asmar Rosyadi</v>
          </cell>
        </row>
        <row r="887">
          <cell r="B887" t="str">
            <v>F1B098004</v>
          </cell>
          <cell r="C887" t="str">
            <v>Baiq Inge Aprianti</v>
          </cell>
        </row>
        <row r="888">
          <cell r="B888" t="str">
            <v>F1B098005</v>
          </cell>
          <cell r="C888" t="str">
            <v>Buhri Ramadhan</v>
          </cell>
        </row>
        <row r="889">
          <cell r="B889" t="str">
            <v>F1B098006</v>
          </cell>
          <cell r="C889" t="str">
            <v>Cory Hesta R</v>
          </cell>
        </row>
        <row r="890">
          <cell r="B890" t="str">
            <v>F1B098007</v>
          </cell>
          <cell r="C890" t="str">
            <v>Dody Purnomosidhi</v>
          </cell>
        </row>
        <row r="891">
          <cell r="B891" t="str">
            <v>F1B098008</v>
          </cell>
          <cell r="C891" t="str">
            <v>Fanti Maharani</v>
          </cell>
        </row>
        <row r="892">
          <cell r="B892" t="str">
            <v>F1B098009</v>
          </cell>
          <cell r="C892" t="str">
            <v>Firmansyah</v>
          </cell>
        </row>
        <row r="893">
          <cell r="B893" t="str">
            <v>F1B098010</v>
          </cell>
          <cell r="C893" t="str">
            <v>Hendra Permana K</v>
          </cell>
        </row>
        <row r="894">
          <cell r="B894" t="str">
            <v>F1B098011</v>
          </cell>
          <cell r="C894" t="str">
            <v>Herwin Rohadi</v>
          </cell>
        </row>
        <row r="895">
          <cell r="B895" t="str">
            <v>F1B098012</v>
          </cell>
          <cell r="C895" t="str">
            <v>I G A Juniarti S</v>
          </cell>
        </row>
        <row r="896">
          <cell r="B896" t="str">
            <v>F1B098013</v>
          </cell>
          <cell r="C896" t="str">
            <v>I Made Budiarsana</v>
          </cell>
        </row>
        <row r="897">
          <cell r="B897" t="str">
            <v>F1B098014</v>
          </cell>
          <cell r="C897" t="str">
            <v>I Wayan Darmiyasa</v>
          </cell>
        </row>
        <row r="898">
          <cell r="B898" t="str">
            <v>F1B098015</v>
          </cell>
          <cell r="C898" t="str">
            <v>Ida Bagus Made C</v>
          </cell>
        </row>
        <row r="899">
          <cell r="B899" t="str">
            <v>F1B098016</v>
          </cell>
          <cell r="C899" t="str">
            <v>I Made Wisnu W</v>
          </cell>
        </row>
        <row r="900">
          <cell r="B900" t="str">
            <v>F1B098017</v>
          </cell>
          <cell r="C900" t="str">
            <v>Indarto Jaya Saputra</v>
          </cell>
        </row>
        <row r="901">
          <cell r="B901" t="str">
            <v>F1B098018</v>
          </cell>
          <cell r="C901" t="str">
            <v>Iqlima Dewi Yuntari</v>
          </cell>
        </row>
        <row r="902">
          <cell r="B902" t="str">
            <v>F1B098019</v>
          </cell>
          <cell r="C902" t="str">
            <v>Khairul Fahmi</v>
          </cell>
        </row>
        <row r="903">
          <cell r="B903" t="str">
            <v>F1B098020</v>
          </cell>
          <cell r="C903" t="str">
            <v>Komarus Zaman</v>
          </cell>
        </row>
        <row r="904">
          <cell r="B904" t="str">
            <v>F1B098021</v>
          </cell>
          <cell r="C904" t="str">
            <v>Kurnia Fitriyanti</v>
          </cell>
        </row>
        <row r="905">
          <cell r="B905" t="str">
            <v>F1B098022</v>
          </cell>
          <cell r="C905" t="str">
            <v>L Wawan Kurniawirawan</v>
          </cell>
        </row>
        <row r="906">
          <cell r="B906" t="str">
            <v>F1B098023</v>
          </cell>
          <cell r="C906" t="str">
            <v>Lalu Arya Dipayana</v>
          </cell>
        </row>
        <row r="907">
          <cell r="B907" t="str">
            <v>F1B098024</v>
          </cell>
          <cell r="C907" t="str">
            <v>Lalu Maman Budirman</v>
          </cell>
        </row>
        <row r="908">
          <cell r="B908" t="str">
            <v>F1B098025</v>
          </cell>
          <cell r="C908" t="str">
            <v>Lalu Tatar Suhairi</v>
          </cell>
        </row>
        <row r="909">
          <cell r="B909" t="str">
            <v>F1B098026</v>
          </cell>
          <cell r="C909" t="str">
            <v>Lesly Junia K</v>
          </cell>
        </row>
        <row r="910">
          <cell r="B910" t="str">
            <v>F1B098027</v>
          </cell>
          <cell r="C910" t="str">
            <v>M. Sujayadi</v>
          </cell>
        </row>
        <row r="911">
          <cell r="B911" t="str">
            <v>F1B098028</v>
          </cell>
          <cell r="C911" t="str">
            <v>Mira Indarti</v>
          </cell>
        </row>
        <row r="912">
          <cell r="B912" t="str">
            <v>F1B098029</v>
          </cell>
          <cell r="C912" t="str">
            <v>Moh. Tahjudin</v>
          </cell>
        </row>
        <row r="913">
          <cell r="B913" t="str">
            <v>F1B098030</v>
          </cell>
          <cell r="C913" t="str">
            <v>Muh. Irpan</v>
          </cell>
        </row>
        <row r="914">
          <cell r="B914" t="str">
            <v>F1B098031</v>
          </cell>
          <cell r="C914" t="str">
            <v>Muh. Zamrony H</v>
          </cell>
        </row>
        <row r="915">
          <cell r="B915" t="str">
            <v>F1B098032</v>
          </cell>
          <cell r="C915" t="str">
            <v>Muhammad Nurul Yakin</v>
          </cell>
        </row>
        <row r="916">
          <cell r="B916" t="str">
            <v>F1B098033</v>
          </cell>
          <cell r="C916" t="str">
            <v>Muhammad Susbandi</v>
          </cell>
        </row>
        <row r="917">
          <cell r="B917" t="str">
            <v>F1B098034</v>
          </cell>
          <cell r="C917" t="str">
            <v>Mujiburrahman</v>
          </cell>
        </row>
        <row r="918">
          <cell r="B918" t="str">
            <v>F1B098035</v>
          </cell>
          <cell r="C918" t="str">
            <v>M u n i b</v>
          </cell>
        </row>
        <row r="919">
          <cell r="B919" t="str">
            <v>F1B098036</v>
          </cell>
          <cell r="C919" t="str">
            <v>Muh. Tohri</v>
          </cell>
        </row>
        <row r="920">
          <cell r="B920" t="str">
            <v>F1B098037</v>
          </cell>
          <cell r="C920" t="str">
            <v>Nony Sri Budiarti</v>
          </cell>
        </row>
        <row r="921">
          <cell r="B921" t="str">
            <v>F1B098038</v>
          </cell>
          <cell r="C921" t="str">
            <v>Nur Huda</v>
          </cell>
        </row>
        <row r="922">
          <cell r="B922" t="str">
            <v>F1B098039</v>
          </cell>
          <cell r="C922" t="str">
            <v>Nurhaini</v>
          </cell>
        </row>
        <row r="923">
          <cell r="B923" t="str">
            <v>F1B098040</v>
          </cell>
          <cell r="C923" t="str">
            <v>Rachmat Febriandi S</v>
          </cell>
        </row>
        <row r="924">
          <cell r="B924" t="str">
            <v>F1B098041</v>
          </cell>
          <cell r="C924" t="str">
            <v>Rakka Mawadil</v>
          </cell>
        </row>
        <row r="925">
          <cell r="B925" t="str">
            <v>F1B098042</v>
          </cell>
          <cell r="C925" t="str">
            <v>Retno D Shorintiarini</v>
          </cell>
        </row>
        <row r="926">
          <cell r="B926" t="str">
            <v>F1B098043</v>
          </cell>
          <cell r="C926" t="str">
            <v>Rio Bagus Firmanto</v>
          </cell>
        </row>
        <row r="927">
          <cell r="B927" t="str">
            <v>F1B098044</v>
          </cell>
          <cell r="C927" t="str">
            <v>R o m m y</v>
          </cell>
        </row>
        <row r="928">
          <cell r="B928" t="str">
            <v>F1B098045</v>
          </cell>
          <cell r="C928" t="str">
            <v>Sandhy Sakti Ardhi</v>
          </cell>
        </row>
        <row r="929">
          <cell r="B929" t="str">
            <v>F1B098046</v>
          </cell>
          <cell r="C929" t="str">
            <v>Sri Indriani</v>
          </cell>
        </row>
        <row r="930">
          <cell r="B930" t="str">
            <v>F1B098047</v>
          </cell>
          <cell r="C930" t="str">
            <v>Sugeng Nugroho</v>
          </cell>
        </row>
        <row r="931">
          <cell r="B931" t="str">
            <v>F1B098048</v>
          </cell>
          <cell r="C931" t="str">
            <v>Supratman</v>
          </cell>
        </row>
        <row r="932">
          <cell r="B932" t="str">
            <v>F1B098049</v>
          </cell>
          <cell r="C932" t="str">
            <v>Syamsul Hakim</v>
          </cell>
        </row>
        <row r="933">
          <cell r="B933" t="str">
            <v>F1B098050</v>
          </cell>
          <cell r="C933" t="str">
            <v>Syamsul Kurniawan</v>
          </cell>
        </row>
        <row r="934">
          <cell r="B934" t="str">
            <v>F1B098051</v>
          </cell>
          <cell r="C934" t="str">
            <v>Teguh Susetyo</v>
          </cell>
        </row>
        <row r="935">
          <cell r="B935" t="str">
            <v>F1B098052</v>
          </cell>
          <cell r="C935" t="str">
            <v>Vani Puspitasari P</v>
          </cell>
        </row>
        <row r="936">
          <cell r="B936" t="str">
            <v>F1B098053</v>
          </cell>
          <cell r="C936" t="str">
            <v>Wini Widiastuti</v>
          </cell>
        </row>
        <row r="937">
          <cell r="B937" t="str">
            <v>F1B098054</v>
          </cell>
          <cell r="C937" t="str">
            <v>Yanni Chandra P</v>
          </cell>
        </row>
        <row r="938">
          <cell r="B938" t="str">
            <v>F1B098055</v>
          </cell>
          <cell r="C938" t="str">
            <v>Zaenal Abidin</v>
          </cell>
        </row>
        <row r="939">
          <cell r="B939" t="str">
            <v>F1B098056</v>
          </cell>
          <cell r="C939" t="str">
            <v>Zulfadli</v>
          </cell>
        </row>
        <row r="940">
          <cell r="B940" t="str">
            <v>F1B099001</v>
          </cell>
          <cell r="C940" t="str">
            <v>Achmad Gunawan</v>
          </cell>
        </row>
        <row r="941">
          <cell r="B941" t="str">
            <v>F1B099002</v>
          </cell>
          <cell r="C941" t="str">
            <v>Ahmad Zamharir</v>
          </cell>
        </row>
        <row r="942">
          <cell r="B942" t="str">
            <v>F1B099003</v>
          </cell>
          <cell r="C942" t="str">
            <v>Ahyar M. Sidik</v>
          </cell>
        </row>
        <row r="943">
          <cell r="B943" t="str">
            <v>F1B099004</v>
          </cell>
          <cell r="C943" t="str">
            <v>Arkam Tufamin</v>
          </cell>
        </row>
        <row r="944">
          <cell r="B944" t="str">
            <v>F1B099005</v>
          </cell>
          <cell r="C944" t="str">
            <v>Ati Irawati</v>
          </cell>
        </row>
        <row r="945">
          <cell r="B945" t="str">
            <v>F1B099006</v>
          </cell>
          <cell r="C945" t="str">
            <v>Awan Satriadi</v>
          </cell>
        </row>
        <row r="946">
          <cell r="B946" t="str">
            <v>F1B099007</v>
          </cell>
          <cell r="C946" t="str">
            <v>Ayanis Pursada</v>
          </cell>
        </row>
        <row r="947">
          <cell r="B947" t="str">
            <v>F1B099008</v>
          </cell>
          <cell r="C947" t="str">
            <v>Deda Satria Komara</v>
          </cell>
        </row>
        <row r="948">
          <cell r="B948" t="str">
            <v>F1B099009</v>
          </cell>
          <cell r="C948" t="str">
            <v>Dewi Komala Sari</v>
          </cell>
        </row>
        <row r="949">
          <cell r="B949" t="str">
            <v>F1B099010</v>
          </cell>
          <cell r="C949" t="str">
            <v>Dina Amalia</v>
          </cell>
        </row>
        <row r="950">
          <cell r="B950" t="str">
            <v>F1B099011</v>
          </cell>
          <cell r="C950" t="str">
            <v>Dodi Irawan</v>
          </cell>
        </row>
        <row r="951">
          <cell r="B951" t="str">
            <v>F1B099012</v>
          </cell>
          <cell r="C951" t="str">
            <v>Dwi Herlambang W</v>
          </cell>
        </row>
        <row r="952">
          <cell r="B952" t="str">
            <v>F1B099013</v>
          </cell>
          <cell r="C952" t="str">
            <v>Eka Susilawati</v>
          </cell>
        </row>
        <row r="953">
          <cell r="B953" t="str">
            <v>F1B099014</v>
          </cell>
          <cell r="C953" t="str">
            <v>Eliza Fidliana</v>
          </cell>
        </row>
        <row r="954">
          <cell r="B954" t="str">
            <v>F1B099015</v>
          </cell>
          <cell r="C954" t="str">
            <v>Esa Lamesa</v>
          </cell>
        </row>
        <row r="955">
          <cell r="B955" t="str">
            <v>F1B099016</v>
          </cell>
          <cell r="C955" t="str">
            <v>Ety Setiawati</v>
          </cell>
        </row>
        <row r="956">
          <cell r="B956" t="str">
            <v>F1B099017</v>
          </cell>
          <cell r="C956" t="str">
            <v>Firmansyah</v>
          </cell>
        </row>
        <row r="957">
          <cell r="B957" t="str">
            <v>F1B099018</v>
          </cell>
          <cell r="C957" t="str">
            <v>Sari Wisudawati</v>
          </cell>
        </row>
        <row r="958">
          <cell r="B958" t="str">
            <v>F1B099019</v>
          </cell>
          <cell r="C958" t="str">
            <v>Halkin</v>
          </cell>
        </row>
        <row r="959">
          <cell r="B959" t="str">
            <v>F1B099020</v>
          </cell>
          <cell r="C959" t="str">
            <v>Hariono</v>
          </cell>
        </row>
        <row r="960">
          <cell r="B960" t="str">
            <v>F1B099021</v>
          </cell>
          <cell r="C960" t="str">
            <v>Haris Susanto</v>
          </cell>
        </row>
        <row r="961">
          <cell r="B961" t="str">
            <v>F1B099022</v>
          </cell>
          <cell r="C961" t="str">
            <v>Hariyanto</v>
          </cell>
        </row>
        <row r="962">
          <cell r="B962" t="str">
            <v>F1B099023</v>
          </cell>
          <cell r="C962" t="str">
            <v>Hendro Sudiyanto</v>
          </cell>
        </row>
        <row r="963">
          <cell r="B963" t="str">
            <v>F1B099024</v>
          </cell>
          <cell r="C963" t="str">
            <v>I Md Bambang Ariawan</v>
          </cell>
        </row>
        <row r="964">
          <cell r="B964" t="str">
            <v>F1B099025</v>
          </cell>
          <cell r="C964" t="str">
            <v>Ida Ayu Putu Artini</v>
          </cell>
        </row>
        <row r="965">
          <cell r="B965" t="str">
            <v>F1B099026</v>
          </cell>
          <cell r="C965" t="str">
            <v>Indah Nur Diana</v>
          </cell>
        </row>
        <row r="966">
          <cell r="B966" t="str">
            <v>F1B099027</v>
          </cell>
          <cell r="C966" t="str">
            <v>Iwan Sugiarto</v>
          </cell>
        </row>
        <row r="967">
          <cell r="B967" t="str">
            <v>F1B099028</v>
          </cell>
          <cell r="C967" t="str">
            <v>Khairil Anwar</v>
          </cell>
        </row>
        <row r="968">
          <cell r="B968" t="str">
            <v>F1B099029</v>
          </cell>
          <cell r="C968" t="str">
            <v>Krisna Indra Saputra</v>
          </cell>
        </row>
        <row r="969">
          <cell r="B969" t="str">
            <v>F1B099030</v>
          </cell>
          <cell r="C969" t="str">
            <v>Lalu Jayadi Ruslan</v>
          </cell>
        </row>
        <row r="970">
          <cell r="B970" t="str">
            <v>F1B099031</v>
          </cell>
          <cell r="C970" t="str">
            <v>Luh Agustina Esti P.</v>
          </cell>
        </row>
        <row r="971">
          <cell r="B971" t="str">
            <v>F1B099032</v>
          </cell>
          <cell r="C971" t="str">
            <v>Muliadi</v>
          </cell>
        </row>
        <row r="972">
          <cell r="B972" t="str">
            <v>F1B099033</v>
          </cell>
          <cell r="C972" t="str">
            <v>Nurlaila</v>
          </cell>
        </row>
        <row r="973">
          <cell r="B973" t="str">
            <v>F1B099034</v>
          </cell>
          <cell r="C973" t="str">
            <v>Nurlistiani</v>
          </cell>
        </row>
        <row r="974">
          <cell r="B974" t="str">
            <v>F1B099035</v>
          </cell>
          <cell r="C974" t="str">
            <v>Nurul Islamiyah</v>
          </cell>
        </row>
        <row r="975">
          <cell r="B975" t="str">
            <v>F1B099036</v>
          </cell>
          <cell r="C975" t="str">
            <v>Oki Prio Susanto</v>
          </cell>
        </row>
        <row r="976">
          <cell r="B976" t="str">
            <v>F1B099037</v>
          </cell>
          <cell r="C976" t="str">
            <v>Oki Putra Wibawa P.</v>
          </cell>
        </row>
        <row r="977">
          <cell r="B977" t="str">
            <v>F1B099038</v>
          </cell>
          <cell r="C977" t="str">
            <v>R. Eddy Supriyanto D.</v>
          </cell>
        </row>
        <row r="978">
          <cell r="B978" t="str">
            <v>F1B099039</v>
          </cell>
          <cell r="C978" t="str">
            <v>R. Rudy Adhi Sasongko</v>
          </cell>
        </row>
        <row r="979">
          <cell r="B979" t="str">
            <v>F1B099040</v>
          </cell>
          <cell r="C979" t="str">
            <v>Rahim Imaduddin</v>
          </cell>
        </row>
        <row r="980">
          <cell r="B980" t="str">
            <v>F1B099041</v>
          </cell>
          <cell r="C980" t="str">
            <v>Rita Triani</v>
          </cell>
        </row>
        <row r="981">
          <cell r="B981" t="str">
            <v>F1B099042</v>
          </cell>
          <cell r="C981" t="str">
            <v>Robet William Musung</v>
          </cell>
        </row>
        <row r="982">
          <cell r="B982" t="str">
            <v>F1B099043</v>
          </cell>
          <cell r="C982" t="str">
            <v>Rony Setioko</v>
          </cell>
        </row>
        <row r="983">
          <cell r="B983" t="str">
            <v>F1B099044</v>
          </cell>
          <cell r="C983" t="str">
            <v>Rudy Andi Prayoto</v>
          </cell>
        </row>
        <row r="984">
          <cell r="B984" t="str">
            <v>F1B099045</v>
          </cell>
          <cell r="C984" t="str">
            <v>Safrudin Husni</v>
          </cell>
        </row>
        <row r="985">
          <cell r="B985" t="str">
            <v>F1B099046</v>
          </cell>
          <cell r="C985" t="str">
            <v>Samsu Rahman</v>
          </cell>
        </row>
        <row r="986">
          <cell r="B986" t="str">
            <v>F1B099047</v>
          </cell>
          <cell r="C986" t="str">
            <v>Saqina Barbara</v>
          </cell>
        </row>
        <row r="987">
          <cell r="B987" t="str">
            <v>F1B099048</v>
          </cell>
          <cell r="C987" t="str">
            <v>Sri Hartiah</v>
          </cell>
        </row>
        <row r="988">
          <cell r="B988" t="str">
            <v>F1B099049</v>
          </cell>
          <cell r="C988" t="str">
            <v>Sutisman</v>
          </cell>
        </row>
        <row r="989">
          <cell r="B989" t="str">
            <v>F1B099050</v>
          </cell>
          <cell r="C989" t="str">
            <v>Syahrul Alqadri</v>
          </cell>
        </row>
        <row r="990">
          <cell r="B990" t="str">
            <v>F1B099051</v>
          </cell>
          <cell r="C990" t="str">
            <v>Taufal Halky</v>
          </cell>
        </row>
        <row r="991">
          <cell r="B991" t="str">
            <v>F1B099052</v>
          </cell>
          <cell r="C991" t="str">
            <v>Widyah Prilaili</v>
          </cell>
        </row>
        <row r="992">
          <cell r="B992" t="str">
            <v>F1B099053</v>
          </cell>
          <cell r="C992" t="str">
            <v>Wijaya Kesuma</v>
          </cell>
        </row>
        <row r="993">
          <cell r="B993" t="str">
            <v>F1B099054</v>
          </cell>
          <cell r="C993" t="str">
            <v>Wiwik Sulistiawati</v>
          </cell>
        </row>
        <row r="994">
          <cell r="B994" t="str">
            <v>F1B099055</v>
          </cell>
          <cell r="C994" t="str">
            <v>Yudi Margana Kurniawan</v>
          </cell>
        </row>
        <row r="995">
          <cell r="B995" t="str">
            <v>F1B099056</v>
          </cell>
          <cell r="C995" t="str">
            <v>Yulian Ahmadi</v>
          </cell>
        </row>
        <row r="996">
          <cell r="B996" t="str">
            <v>F1B099057</v>
          </cell>
          <cell r="C996" t="str">
            <v>Zul Ikramuddin</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2"/>
  <sheetData/>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V1670"/>
  <sheetViews>
    <sheetView tabSelected="1" topLeftCell="A1049" zoomScale="115" zoomScaleNormal="115" workbookViewId="0">
      <pane xSplit="7728" ySplit="2232" topLeftCell="A1338" activePane="bottomRight"/>
      <selection pane="topRight" activeCell="E1049" sqref="E1:E1048576"/>
      <selection pane="bottomLeft" activeCell="C1350" sqref="C1350"/>
      <selection pane="bottomRight" activeCell="E1357" sqref="E1357"/>
    </sheetView>
  </sheetViews>
  <sheetFormatPr defaultColWidth="9.109375" defaultRowHeight="13.2"/>
  <cols>
    <col min="1" max="1" width="5.33203125" customWidth="1"/>
    <col min="2" max="2" width="17.6640625" customWidth="1"/>
    <col min="3" max="3" width="20.88671875" customWidth="1"/>
    <col min="4" max="4" width="11.44140625" customWidth="1"/>
    <col min="5" max="5" width="17.5546875" customWidth="1"/>
    <col min="6" max="6" width="13.88671875" customWidth="1"/>
    <col min="7" max="7" width="14.33203125" customWidth="1"/>
    <col min="8" max="10" width="21" customWidth="1"/>
    <col min="11" max="11" width="6.33203125" customWidth="1"/>
    <col min="12" max="12" width="17.33203125" customWidth="1"/>
    <col min="13" max="13" width="12" customWidth="1"/>
    <col min="14" max="14" width="12.5546875" customWidth="1"/>
    <col min="15" max="15" width="12.88671875" customWidth="1"/>
    <col min="16" max="16" width="27" customWidth="1"/>
    <col min="17" max="21" width="4.6640625" style="199" customWidth="1"/>
    <col min="23" max="23" width="19" style="371" customWidth="1"/>
    <col min="24" max="24" width="20.109375" style="373" customWidth="1"/>
    <col min="25" max="25" width="36" style="374" customWidth="1"/>
    <col min="26" max="26" width="17.5546875" style="199" customWidth="1"/>
    <col min="27" max="27" width="17.6640625" style="199" customWidth="1"/>
    <col min="28" max="28" width="20.88671875" style="199" customWidth="1"/>
    <col min="29" max="29" width="3.6640625" customWidth="1"/>
    <col min="30" max="30" width="15" customWidth="1"/>
    <col min="31" max="35" width="3.6640625" customWidth="1"/>
  </cols>
  <sheetData>
    <row r="1" spans="1:48" ht="12.75" customHeight="1">
      <c r="A1" s="553" t="s">
        <v>0</v>
      </c>
      <c r="B1" s="553"/>
      <c r="C1" s="553"/>
      <c r="D1" s="553"/>
      <c r="E1" s="553"/>
      <c r="F1" s="553"/>
      <c r="G1" s="553"/>
      <c r="H1" s="553"/>
      <c r="I1" s="553"/>
      <c r="J1" s="553"/>
      <c r="K1" s="553"/>
      <c r="L1" s="553"/>
      <c r="M1" s="553"/>
      <c r="N1" s="553"/>
      <c r="O1" s="553"/>
    </row>
    <row r="2" spans="1:48">
      <c r="A2" s="112"/>
      <c r="B2" s="112"/>
      <c r="C2" s="112"/>
      <c r="D2" s="112"/>
      <c r="E2" s="112"/>
      <c r="F2" s="112"/>
      <c r="G2" s="112"/>
      <c r="H2" s="112"/>
      <c r="I2" s="112"/>
      <c r="J2" s="112"/>
      <c r="K2" s="112"/>
      <c r="L2" s="112"/>
      <c r="M2" s="112"/>
      <c r="N2" s="112"/>
      <c r="O2" s="112"/>
    </row>
    <row r="3" spans="1:48" s="150" customFormat="1" ht="20.100000000000001" customHeight="1">
      <c r="A3" s="152" t="s">
        <v>1</v>
      </c>
      <c r="B3" s="152" t="s">
        <v>2</v>
      </c>
      <c r="C3" s="152" t="s">
        <v>3</v>
      </c>
      <c r="D3" s="152" t="s">
        <v>4</v>
      </c>
      <c r="E3" s="152" t="s">
        <v>5</v>
      </c>
      <c r="F3" s="152" t="s">
        <v>6</v>
      </c>
      <c r="G3" s="152" t="s">
        <v>7</v>
      </c>
      <c r="H3" s="152" t="s">
        <v>8</v>
      </c>
      <c r="I3" s="152" t="s">
        <v>9</v>
      </c>
      <c r="J3" s="152" t="s">
        <v>10</v>
      </c>
      <c r="K3" s="152" t="s">
        <v>11</v>
      </c>
      <c r="L3" s="152" t="s">
        <v>12</v>
      </c>
      <c r="M3" s="152" t="s">
        <v>13</v>
      </c>
      <c r="N3" s="152" t="s">
        <v>14</v>
      </c>
      <c r="O3" s="152"/>
      <c r="P3" s="150" t="s">
        <v>15</v>
      </c>
      <c r="Q3" s="172">
        <v>1</v>
      </c>
      <c r="R3" s="172">
        <v>2</v>
      </c>
      <c r="S3" s="172">
        <v>3</v>
      </c>
      <c r="T3" s="172">
        <v>4</v>
      </c>
      <c r="U3" s="172">
        <v>5</v>
      </c>
      <c r="W3" s="386" t="s">
        <v>16</v>
      </c>
      <c r="X3" s="387" t="s">
        <v>17</v>
      </c>
      <c r="Y3" s="388" t="s">
        <v>18</v>
      </c>
      <c r="Z3" s="172" t="s">
        <v>19</v>
      </c>
      <c r="AA3" s="172" t="s">
        <v>20</v>
      </c>
      <c r="AB3" s="172" t="s">
        <v>21</v>
      </c>
      <c r="AC3" s="150" t="s">
        <v>22</v>
      </c>
      <c r="AM3" s="150" t="s">
        <v>23</v>
      </c>
      <c r="AN3" s="150" t="s">
        <v>24</v>
      </c>
      <c r="AS3" s="150" t="s">
        <v>3</v>
      </c>
      <c r="AT3" s="150" t="s">
        <v>4</v>
      </c>
      <c r="AU3" s="150" t="s">
        <v>1</v>
      </c>
    </row>
    <row r="4" spans="1:48" s="212" customFormat="1" ht="20.100000000000001" customHeight="1">
      <c r="A4" s="375">
        <v>1</v>
      </c>
      <c r="B4" s="268"/>
      <c r="C4" s="269" t="str">
        <f>VLOOKUP(D4,'[4]mhs elektro-kecil'!$B$5:$C$1847,2,0)</f>
        <v>Muh. Azhari Zulfani</v>
      </c>
      <c r="D4" s="269" t="s">
        <v>25</v>
      </c>
      <c r="E4" s="376" t="s">
        <v>26</v>
      </c>
      <c r="F4" s="271" t="s">
        <v>27</v>
      </c>
      <c r="G4" s="271" t="s">
        <v>28</v>
      </c>
      <c r="H4" s="271" t="s">
        <v>29</v>
      </c>
      <c r="I4" s="271" t="s">
        <v>30</v>
      </c>
      <c r="J4" s="271" t="s">
        <v>31</v>
      </c>
      <c r="K4" s="291" t="s">
        <v>32</v>
      </c>
      <c r="L4" s="268">
        <v>40227</v>
      </c>
      <c r="M4" s="230" t="s">
        <v>33</v>
      </c>
      <c r="N4" s="380"/>
      <c r="O4" s="232" t="s">
        <v>34</v>
      </c>
      <c r="Q4" s="230">
        <v>33</v>
      </c>
      <c r="R4" s="230">
        <v>20</v>
      </c>
      <c r="S4" s="230">
        <v>27</v>
      </c>
      <c r="T4" s="230">
        <v>32</v>
      </c>
      <c r="U4" s="230">
        <v>39</v>
      </c>
      <c r="W4" s="371" t="str">
        <f t="shared" ref="W4:W64" si="0">TEXT(L4,"dd mmmm yyyy")</f>
        <v>18 Februari 2010</v>
      </c>
      <c r="X4" s="373" t="str">
        <f>IFERROR(VLOOKUP(D4,'[5]mhs elektro-kecil'!$B$5:$E$2500,3,0),"CEK")</f>
        <v>CEK</v>
      </c>
      <c r="Y4" s="374" t="str">
        <f>IFERROR(VLOOKUP(D4,'[5]mhs elektro-kecil'!$B$5:$E$2500,4,0),"CEK")</f>
        <v>CEK</v>
      </c>
      <c r="Z4" s="231">
        <f>L4</f>
        <v>40227</v>
      </c>
      <c r="AA4" s="231">
        <f t="shared" ref="AA4:AA34" si="1">Z4+180</f>
        <v>40407</v>
      </c>
      <c r="AB4" s="230"/>
      <c r="AC4" s="232" t="s">
        <v>34</v>
      </c>
      <c r="AI4" s="212" t="str">
        <f t="shared" ref="AI4:AI64" si="2">MID(D4,5,2)</f>
        <v>05</v>
      </c>
      <c r="AL4" s="391">
        <f>IF(MID(D4,5,2)="06",2006,IF(MID(D4,5,2)="07",2007,IF(MID(D4,5,2)="08",2008,IF(MID(D4,5,2)="09",2009,IF(MID(D4,5,2)="10",2010,IF(MID(D4,5,2)="11",2011,IF(MID(D4,5,2)="12",2012,IF(MID(D4,5,2)="05",2005,IF(MID(D4,5,2)="04",2004,IF(MID(D4,5,2)="03",2003,IF(MID(D4,5,2)="13",2013,IF(MID(D4,5,2)="14",2014,IF(MID(D4,5,2)="15",2015,IF(MID(D4,5,2)="16",2016,IF(MID(D4,5,2)="17",2017,IF(MID(D4,5,2)="18",2018,2019))))))))))))))))</f>
        <v>2005</v>
      </c>
      <c r="AM4" s="212" t="e">
        <f>COUNTIF([6]Daftar!$D$5:$D$851,D4)</f>
        <v>#VALUE!</v>
      </c>
      <c r="AN4" s="212" t="e">
        <f>COUNTIF([7]daftar!$D$4:$D$885,D4)</f>
        <v>#VALUE!</v>
      </c>
      <c r="AS4" s="392" t="str">
        <f>C4</f>
        <v>Muh. Azhari Zulfani</v>
      </c>
      <c r="AT4" s="392" t="str">
        <f>D4</f>
        <v>F1B005048</v>
      </c>
      <c r="AU4" s="392">
        <f>A4</f>
        <v>1</v>
      </c>
      <c r="AV4" s="392"/>
    </row>
    <row r="5" spans="1:48" s="212" customFormat="1" ht="20.100000000000001" customHeight="1">
      <c r="A5" s="267">
        <f t="shared" ref="A5:A68" si="3">A4+1</f>
        <v>2</v>
      </c>
      <c r="B5" s="268"/>
      <c r="C5" s="269" t="str">
        <f>VLOOKUP(D5,'[4]mhs elektro-kecil'!$B$5:$C$1847,2,0)</f>
        <v>Dea Nur Asri</v>
      </c>
      <c r="D5" s="269" t="s">
        <v>35</v>
      </c>
      <c r="E5" s="271" t="s">
        <v>36</v>
      </c>
      <c r="F5" s="271" t="s">
        <v>37</v>
      </c>
      <c r="G5" s="271" t="s">
        <v>38</v>
      </c>
      <c r="H5" s="271" t="s">
        <v>39</v>
      </c>
      <c r="I5" s="271" t="s">
        <v>40</v>
      </c>
      <c r="J5" s="271" t="s">
        <v>41</v>
      </c>
      <c r="K5" s="291" t="s">
        <v>32</v>
      </c>
      <c r="L5" s="268">
        <v>40227</v>
      </c>
      <c r="M5" s="230" t="s">
        <v>42</v>
      </c>
      <c r="N5" s="269"/>
      <c r="O5" s="232" t="s">
        <v>34</v>
      </c>
      <c r="Q5" s="230">
        <v>13</v>
      </c>
      <c r="R5" s="230">
        <v>2</v>
      </c>
      <c r="S5" s="230">
        <v>31</v>
      </c>
      <c r="T5" s="230">
        <v>11</v>
      </c>
      <c r="U5" s="230">
        <v>1</v>
      </c>
      <c r="W5" s="371" t="str">
        <f t="shared" si="0"/>
        <v>18 Februari 2010</v>
      </c>
      <c r="X5" s="373" t="str">
        <f>IFERROR(VLOOKUP(D5,'[5]mhs elektro-kecil'!$B$5:$E$2500,3,0),"CEK")</f>
        <v>CEK</v>
      </c>
      <c r="Y5" s="374" t="str">
        <f>IFERROR(VLOOKUP(D5,'[5]mhs elektro-kecil'!$B$5:$E$2500,4,0),"CEK")</f>
        <v>CEK</v>
      </c>
      <c r="Z5" s="231">
        <f t="shared" ref="Z5:Z61" si="4">L5</f>
        <v>40227</v>
      </c>
      <c r="AA5" s="231">
        <f t="shared" si="1"/>
        <v>40407</v>
      </c>
      <c r="AB5" s="230"/>
      <c r="AC5" s="232" t="s">
        <v>34</v>
      </c>
      <c r="AI5" s="212" t="str">
        <f t="shared" si="2"/>
        <v>05</v>
      </c>
      <c r="AL5" s="391">
        <f t="shared" ref="AL5:AL68" si="5">IF(MID(D5,5,2)="06",2006,IF(MID(D5,5,2)="07",2007,IF(MID(D5,5,2)="08",2008,IF(MID(D5,5,2)="09",2009,IF(MID(D5,5,2)="10",2010,IF(MID(D5,5,2)="11",2011,IF(MID(D5,5,2)="12",2012,IF(MID(D5,5,2)="05",2005,IF(MID(D5,5,2)="04",2004,IF(MID(D5,5,2)="03",2003,IF(MID(D5,5,2)="13",2013,IF(MID(D5,5,2)="14",2014,IF(MID(D5,5,2)="15",2015,IF(MID(D5,5,2)="16",2016,IF(MID(D5,5,2)="17",2017,IF(MID(D5,5,2)="18",2018,2019))))))))))))))))</f>
        <v>2005</v>
      </c>
      <c r="AM5" s="212" t="e">
        <f>COUNTIF([6]Daftar!$D$5:$D$851,D5)</f>
        <v>#VALUE!</v>
      </c>
      <c r="AN5" s="212" t="e">
        <f>COUNTIF([7]daftar!$D$4:$D$885,D5)</f>
        <v>#VALUE!</v>
      </c>
      <c r="AS5" s="392" t="str">
        <f t="shared" ref="AS5:AT5" si="6">C5</f>
        <v>Dea Nur Asri</v>
      </c>
      <c r="AT5" s="392" t="str">
        <f t="shared" si="6"/>
        <v>F1B005010</v>
      </c>
      <c r="AU5" s="392">
        <f t="shared" ref="AU5" si="7">A5</f>
        <v>2</v>
      </c>
      <c r="AV5" s="392"/>
    </row>
    <row r="6" spans="1:48" s="212" customFormat="1" ht="20.100000000000001" customHeight="1">
      <c r="A6" s="267">
        <f t="shared" si="3"/>
        <v>3</v>
      </c>
      <c r="B6" s="268"/>
      <c r="C6" s="269" t="str">
        <f>VLOOKUP(D6,'[4]mhs elektro-kecil'!$B$5:$C$1847,2,0)</f>
        <v>Fitria Husniayati</v>
      </c>
      <c r="D6" s="269" t="s">
        <v>43</v>
      </c>
      <c r="E6" s="271" t="s">
        <v>44</v>
      </c>
      <c r="F6" s="271" t="s">
        <v>45</v>
      </c>
      <c r="G6" s="271" t="s">
        <v>46</v>
      </c>
      <c r="H6" s="271" t="s">
        <v>47</v>
      </c>
      <c r="I6" s="271" t="s">
        <v>48</v>
      </c>
      <c r="J6" s="271" t="s">
        <v>49</v>
      </c>
      <c r="K6" s="291" t="s">
        <v>32</v>
      </c>
      <c r="L6" s="268">
        <v>40227</v>
      </c>
      <c r="M6" s="381" t="s">
        <v>33</v>
      </c>
      <c r="N6" s="269"/>
      <c r="O6" s="232" t="s">
        <v>34</v>
      </c>
      <c r="Q6" s="230">
        <v>25</v>
      </c>
      <c r="R6" s="230">
        <v>37</v>
      </c>
      <c r="S6" s="230">
        <v>16</v>
      </c>
      <c r="T6" s="230">
        <v>23</v>
      </c>
      <c r="U6" s="230">
        <v>15</v>
      </c>
      <c r="W6" s="371" t="str">
        <f t="shared" si="0"/>
        <v>18 Februari 2010</v>
      </c>
      <c r="X6" s="373" t="str">
        <f>IFERROR(VLOOKUP(D6,'[5]mhs elektro-kecil'!$B$5:$E$2500,3,0),"CEK")</f>
        <v>CEK</v>
      </c>
      <c r="Y6" s="374" t="str">
        <f>IFERROR(VLOOKUP(D6,'[5]mhs elektro-kecil'!$B$5:$E$2500,4,0),"CEK")</f>
        <v>CEK</v>
      </c>
      <c r="Z6" s="231">
        <f t="shared" si="4"/>
        <v>40227</v>
      </c>
      <c r="AA6" s="231">
        <f t="shared" si="1"/>
        <v>40407</v>
      </c>
      <c r="AB6" s="230"/>
      <c r="AC6" s="232" t="s">
        <v>34</v>
      </c>
      <c r="AI6" s="212" t="str">
        <f t="shared" si="2"/>
        <v>05</v>
      </c>
      <c r="AL6" s="391">
        <f t="shared" si="5"/>
        <v>2005</v>
      </c>
      <c r="AM6" s="212" t="e">
        <f>COUNTIF([6]Daftar!$D$5:$D$851,D6)</f>
        <v>#VALUE!</v>
      </c>
      <c r="AN6" s="212" t="e">
        <f>COUNTIF([7]daftar!$D$4:$D$885,D6)</f>
        <v>#VALUE!</v>
      </c>
      <c r="AS6" s="392" t="str">
        <f t="shared" ref="AS6:AS57" si="8">C6</f>
        <v>Fitria Husniayati</v>
      </c>
      <c r="AT6" s="392" t="str">
        <f t="shared" ref="AT6:AT57" si="9">D6</f>
        <v>F1B005018</v>
      </c>
      <c r="AU6" s="392">
        <f t="shared" ref="AU6:AU57" si="10">A6</f>
        <v>3</v>
      </c>
      <c r="AV6" s="392"/>
    </row>
    <row r="7" spans="1:48" s="212" customFormat="1">
      <c r="A7" s="267">
        <f t="shared" si="3"/>
        <v>4</v>
      </c>
      <c r="B7" s="268"/>
      <c r="C7" s="269">
        <v>7442</v>
      </c>
      <c r="D7" s="269" t="s">
        <v>50</v>
      </c>
      <c r="E7" s="271" t="s">
        <v>51</v>
      </c>
      <c r="F7" s="271" t="s">
        <v>52</v>
      </c>
      <c r="G7" s="271" t="s">
        <v>45</v>
      </c>
      <c r="H7" s="271" t="s">
        <v>53</v>
      </c>
      <c r="I7" s="271" t="s">
        <v>54</v>
      </c>
      <c r="J7" s="271" t="s">
        <v>55</v>
      </c>
      <c r="K7" s="291" t="s">
        <v>56</v>
      </c>
      <c r="L7" s="268">
        <v>40228</v>
      </c>
      <c r="M7" s="230" t="s">
        <v>42</v>
      </c>
      <c r="N7" s="269"/>
      <c r="O7" s="232" t="s">
        <v>34</v>
      </c>
      <c r="Q7" s="230">
        <v>24</v>
      </c>
      <c r="R7" s="230">
        <v>25</v>
      </c>
      <c r="S7" s="230">
        <v>12</v>
      </c>
      <c r="T7" s="230">
        <v>14</v>
      </c>
      <c r="U7" s="230">
        <v>21</v>
      </c>
      <c r="W7" s="371" t="str">
        <f t="shared" si="0"/>
        <v>19 Februari 2010</v>
      </c>
      <c r="X7" s="373" t="str">
        <f>IFERROR(VLOOKUP(D7,'[5]mhs elektro-kecil'!$B$5:$E$2500,3,0),"CEK")</f>
        <v>CEK</v>
      </c>
      <c r="Y7" s="374" t="str">
        <f>IFERROR(VLOOKUP(D7,'[5]mhs elektro-kecil'!$B$5:$E$2500,4,0),"CEK")</f>
        <v>CEK</v>
      </c>
      <c r="Z7" s="231">
        <f t="shared" si="4"/>
        <v>40228</v>
      </c>
      <c r="AA7" s="231">
        <f t="shared" si="1"/>
        <v>40408</v>
      </c>
      <c r="AB7" s="230"/>
      <c r="AC7" s="232" t="s">
        <v>34</v>
      </c>
      <c r="AI7" s="212" t="str">
        <f t="shared" si="2"/>
        <v>05</v>
      </c>
      <c r="AL7" s="391">
        <f t="shared" si="5"/>
        <v>2005</v>
      </c>
      <c r="AM7" s="212" t="e">
        <f>COUNTIF([6]Daftar!$D$5:$D$851,D7)</f>
        <v>#VALUE!</v>
      </c>
      <c r="AN7" s="212" t="e">
        <f>COUNTIF([7]daftar!$D$4:$D$885,D7)</f>
        <v>#VALUE!</v>
      </c>
      <c r="AS7" s="392">
        <f t="shared" si="8"/>
        <v>7442</v>
      </c>
      <c r="AT7" s="392" t="str">
        <f t="shared" si="9"/>
        <v>F1B005001</v>
      </c>
      <c r="AU7" s="392">
        <f t="shared" si="10"/>
        <v>4</v>
      </c>
      <c r="AV7" s="392"/>
    </row>
    <row r="8" spans="1:48" s="212" customFormat="1" ht="20.100000000000001" customHeight="1">
      <c r="A8" s="267">
        <f t="shared" si="3"/>
        <v>5</v>
      </c>
      <c r="B8" s="268"/>
      <c r="C8" s="269" t="str">
        <f>VLOOKUP(D8,'[4]mhs elektro-kecil'!$B$5:$C$1847,2,0)</f>
        <v>Fahri Alamsyah</v>
      </c>
      <c r="D8" s="269" t="s">
        <v>57</v>
      </c>
      <c r="E8" s="271" t="s">
        <v>58</v>
      </c>
      <c r="F8" s="271" t="s">
        <v>59</v>
      </c>
      <c r="G8" s="271" t="s">
        <v>46</v>
      </c>
      <c r="H8" s="271" t="s">
        <v>60</v>
      </c>
      <c r="I8" s="271" t="s">
        <v>61</v>
      </c>
      <c r="J8" s="271" t="s">
        <v>62</v>
      </c>
      <c r="K8" s="291" t="s">
        <v>63</v>
      </c>
      <c r="L8" s="268">
        <v>40229</v>
      </c>
      <c r="M8" s="381" t="s">
        <v>33</v>
      </c>
      <c r="N8" s="269"/>
      <c r="O8" s="232" t="s">
        <v>34</v>
      </c>
      <c r="Q8" s="230">
        <v>28</v>
      </c>
      <c r="R8" s="230">
        <v>37</v>
      </c>
      <c r="S8" s="230">
        <v>5</v>
      </c>
      <c r="T8" s="230">
        <v>3</v>
      </c>
      <c r="U8" s="230">
        <v>18</v>
      </c>
      <c r="W8" s="371" t="str">
        <f t="shared" si="0"/>
        <v>20 Februari 2010</v>
      </c>
      <c r="X8" s="373" t="str">
        <f>IFERROR(VLOOKUP(D8,'[5]mhs elektro-kecil'!$B$5:$E$2500,3,0),"CEK")</f>
        <v>CEK</v>
      </c>
      <c r="Y8" s="374" t="str">
        <f>IFERROR(VLOOKUP(D8,'[5]mhs elektro-kecil'!$B$5:$E$2500,4,0),"CEK")</f>
        <v>CEK</v>
      </c>
      <c r="Z8" s="231">
        <f t="shared" si="4"/>
        <v>40229</v>
      </c>
      <c r="AA8" s="231">
        <f t="shared" si="1"/>
        <v>40409</v>
      </c>
      <c r="AB8" s="230"/>
      <c r="AC8" s="232" t="s">
        <v>34</v>
      </c>
      <c r="AI8" s="212" t="str">
        <f t="shared" si="2"/>
        <v>03</v>
      </c>
      <c r="AL8" s="391">
        <f t="shared" si="5"/>
        <v>2003</v>
      </c>
      <c r="AM8" s="212" t="e">
        <f>COUNTIF([6]Daftar!$D$5:$D$851,D8)</f>
        <v>#VALUE!</v>
      </c>
      <c r="AN8" s="212" t="e">
        <f>COUNTIF([7]daftar!$D$4:$D$885,D8)</f>
        <v>#VALUE!</v>
      </c>
      <c r="AS8" s="392" t="str">
        <f t="shared" si="8"/>
        <v>Fahri Alamsyah</v>
      </c>
      <c r="AT8" s="392" t="str">
        <f t="shared" si="9"/>
        <v>F1B003020</v>
      </c>
      <c r="AU8" s="392">
        <f t="shared" si="10"/>
        <v>5</v>
      </c>
      <c r="AV8" s="392"/>
    </row>
    <row r="9" spans="1:48" s="212" customFormat="1" ht="20.100000000000001" customHeight="1">
      <c r="A9" s="267">
        <f t="shared" si="3"/>
        <v>6</v>
      </c>
      <c r="B9" s="268"/>
      <c r="C9" s="269" t="str">
        <f>VLOOKUP(D9,'[4]mhs elektro-kecil'!$B$5:$C$1847,2,0)</f>
        <v>Sri Kurniawati</v>
      </c>
      <c r="D9" s="269" t="s">
        <v>64</v>
      </c>
      <c r="E9" s="271" t="s">
        <v>65</v>
      </c>
      <c r="F9" s="271" t="s">
        <v>30</v>
      </c>
      <c r="G9" s="271" t="s">
        <v>66</v>
      </c>
      <c r="H9" s="271" t="s">
        <v>67</v>
      </c>
      <c r="I9" s="271" t="s">
        <v>68</v>
      </c>
      <c r="J9" s="271" t="s">
        <v>69</v>
      </c>
      <c r="K9" s="291" t="s">
        <v>63</v>
      </c>
      <c r="L9" s="268">
        <v>40229</v>
      </c>
      <c r="M9" s="230" t="s">
        <v>42</v>
      </c>
      <c r="N9" s="269"/>
      <c r="O9" s="232" t="s">
        <v>34</v>
      </c>
      <c r="Q9" s="230">
        <v>32</v>
      </c>
      <c r="R9" s="230">
        <v>38</v>
      </c>
      <c r="S9" s="230">
        <v>7</v>
      </c>
      <c r="T9" s="230">
        <v>6</v>
      </c>
      <c r="U9" s="230">
        <v>10</v>
      </c>
      <c r="W9" s="371" t="str">
        <f t="shared" si="0"/>
        <v>20 Februari 2010</v>
      </c>
      <c r="X9" s="373" t="str">
        <f>IFERROR(VLOOKUP(D9,'[5]mhs elektro-kecil'!$B$5:$E$2500,3,0),"CEK")</f>
        <v>CEK</v>
      </c>
      <c r="Y9" s="374" t="str">
        <f>IFERROR(VLOOKUP(D9,'[5]mhs elektro-kecil'!$B$5:$E$2500,4,0),"CEK")</f>
        <v>CEK</v>
      </c>
      <c r="Z9" s="231">
        <f t="shared" si="4"/>
        <v>40229</v>
      </c>
      <c r="AA9" s="231">
        <f t="shared" si="1"/>
        <v>40409</v>
      </c>
      <c r="AB9" s="230"/>
      <c r="AC9" s="232" t="s">
        <v>34</v>
      </c>
      <c r="AI9" s="212" t="str">
        <f t="shared" si="2"/>
        <v>05</v>
      </c>
      <c r="AL9" s="391">
        <f t="shared" si="5"/>
        <v>2005</v>
      </c>
      <c r="AM9" s="212" t="e">
        <f>COUNTIF([6]Daftar!$D$5:$D$851,D9)</f>
        <v>#VALUE!</v>
      </c>
      <c r="AN9" s="212" t="e">
        <f>COUNTIF([7]daftar!$D$4:$D$885,D9)</f>
        <v>#VALUE!</v>
      </c>
      <c r="AS9" s="392" t="str">
        <f t="shared" si="8"/>
        <v>Sri Kurniawati</v>
      </c>
      <c r="AT9" s="392" t="str">
        <f t="shared" si="9"/>
        <v>F1B005070</v>
      </c>
      <c r="AU9" s="392">
        <f t="shared" si="10"/>
        <v>6</v>
      </c>
      <c r="AV9" s="392"/>
    </row>
    <row r="10" spans="1:48" s="212" customFormat="1" ht="20.100000000000001" customHeight="1">
      <c r="A10" s="267">
        <f t="shared" si="3"/>
        <v>7</v>
      </c>
      <c r="B10" s="268"/>
      <c r="C10" s="269" t="str">
        <f>VLOOKUP(D10,'[4]mhs elektro-kecil'!$B$5:$C$1847,2,0)</f>
        <v>Faisaludin</v>
      </c>
      <c r="D10" s="269" t="s">
        <v>70</v>
      </c>
      <c r="E10" s="271" t="s">
        <v>71</v>
      </c>
      <c r="F10" s="271" t="s">
        <v>46</v>
      </c>
      <c r="G10" s="271" t="s">
        <v>45</v>
      </c>
      <c r="H10" s="271" t="s">
        <v>72</v>
      </c>
      <c r="I10" s="271" t="s">
        <v>73</v>
      </c>
      <c r="J10" s="271" t="s">
        <v>52</v>
      </c>
      <c r="K10" s="291" t="s">
        <v>63</v>
      </c>
      <c r="L10" s="268">
        <v>40229</v>
      </c>
      <c r="M10" s="230" t="s">
        <v>42</v>
      </c>
      <c r="N10" s="269"/>
      <c r="O10" s="232" t="s">
        <v>34</v>
      </c>
      <c r="Q10" s="230">
        <v>37</v>
      </c>
      <c r="R10" s="230">
        <v>25</v>
      </c>
      <c r="S10" s="230">
        <v>4</v>
      </c>
      <c r="T10" s="230">
        <v>29</v>
      </c>
      <c r="U10" s="230">
        <v>24</v>
      </c>
      <c r="W10" s="371" t="str">
        <f t="shared" si="0"/>
        <v>20 Februari 2010</v>
      </c>
      <c r="X10" s="373" t="str">
        <f>IFERROR(VLOOKUP(D10,'[5]mhs elektro-kecil'!$B$5:$E$2500,3,0),"CEK")</f>
        <v>CEK</v>
      </c>
      <c r="Y10" s="374" t="str">
        <f>IFERROR(VLOOKUP(D10,'[5]mhs elektro-kecil'!$B$5:$E$2500,4,0),"CEK")</f>
        <v>CEK</v>
      </c>
      <c r="Z10" s="231">
        <f t="shared" si="4"/>
        <v>40229</v>
      </c>
      <c r="AA10" s="231">
        <f t="shared" si="1"/>
        <v>40409</v>
      </c>
      <c r="AB10" s="231">
        <f>AA10+180</f>
        <v>40589</v>
      </c>
      <c r="AC10" s="232"/>
      <c r="AD10" s="389">
        <v>40589</v>
      </c>
      <c r="AI10" s="212" t="str">
        <f t="shared" si="2"/>
        <v>05</v>
      </c>
      <c r="AL10" s="391">
        <f t="shared" si="5"/>
        <v>2005</v>
      </c>
      <c r="AM10" s="212" t="e">
        <f>COUNTIF([6]Daftar!$D$5:$D$851,D10)</f>
        <v>#VALUE!</v>
      </c>
      <c r="AN10" s="212" t="e">
        <f>COUNTIF([7]daftar!$D$4:$D$885,D10)</f>
        <v>#VALUE!</v>
      </c>
      <c r="AS10" s="392" t="str">
        <f t="shared" si="8"/>
        <v>Faisaludin</v>
      </c>
      <c r="AT10" s="392" t="str">
        <f t="shared" si="9"/>
        <v>F1B005016</v>
      </c>
      <c r="AU10" s="392">
        <f t="shared" si="10"/>
        <v>7</v>
      </c>
      <c r="AV10" s="392"/>
    </row>
    <row r="11" spans="1:48" s="212" customFormat="1" ht="20.100000000000001" customHeight="1">
      <c r="A11" s="267">
        <f t="shared" si="3"/>
        <v>8</v>
      </c>
      <c r="B11" s="268"/>
      <c r="C11" s="269" t="str">
        <f>VLOOKUP(D11,'[4]mhs elektro-kecil'!$B$5:$C$1847,2,0)</f>
        <v>Agra Ananggadipa</v>
      </c>
      <c r="D11" s="269" t="s">
        <v>74</v>
      </c>
      <c r="E11" s="271" t="s">
        <v>75</v>
      </c>
      <c r="F11" s="271" t="s">
        <v>47</v>
      </c>
      <c r="G11" s="271" t="s">
        <v>67</v>
      </c>
      <c r="H11" s="271" t="s">
        <v>37</v>
      </c>
      <c r="I11" s="271" t="s">
        <v>54</v>
      </c>
      <c r="J11" s="271" t="s">
        <v>38</v>
      </c>
      <c r="K11" s="291" t="s">
        <v>76</v>
      </c>
      <c r="L11" s="268">
        <v>40233</v>
      </c>
      <c r="M11" s="230" t="s">
        <v>42</v>
      </c>
      <c r="N11" s="269"/>
      <c r="O11" s="232" t="s">
        <v>34</v>
      </c>
      <c r="Q11" s="230">
        <v>16</v>
      </c>
      <c r="R11" s="230">
        <v>7</v>
      </c>
      <c r="S11" s="230">
        <v>13</v>
      </c>
      <c r="T11" s="230">
        <v>14</v>
      </c>
      <c r="U11" s="230">
        <v>2</v>
      </c>
      <c r="W11" s="371" t="str">
        <f t="shared" si="0"/>
        <v>24 Februari 2010</v>
      </c>
      <c r="X11" s="373" t="str">
        <f>IFERROR(VLOOKUP(D11,'[5]mhs elektro-kecil'!$B$5:$E$2500,3,0),"CEK")</f>
        <v>CEK</v>
      </c>
      <c r="Y11" s="374" t="str">
        <f>IFERROR(VLOOKUP(D11,'[5]mhs elektro-kecil'!$B$5:$E$2500,4,0),"CEK")</f>
        <v>CEK</v>
      </c>
      <c r="Z11" s="231">
        <f t="shared" si="4"/>
        <v>40233</v>
      </c>
      <c r="AA11" s="231">
        <f t="shared" si="1"/>
        <v>40413</v>
      </c>
      <c r="AB11" s="230"/>
      <c r="AC11" s="232" t="s">
        <v>34</v>
      </c>
      <c r="AI11" s="212" t="str">
        <f t="shared" si="2"/>
        <v>05</v>
      </c>
      <c r="AL11" s="391">
        <f t="shared" si="5"/>
        <v>2005</v>
      </c>
      <c r="AM11" s="212" t="e">
        <f>COUNTIF([6]Daftar!$D$5:$D$851,D11)</f>
        <v>#VALUE!</v>
      </c>
      <c r="AN11" s="212" t="e">
        <f>COUNTIF([7]daftar!$D$4:$D$885,D11)</f>
        <v>#VALUE!</v>
      </c>
      <c r="AS11" s="392" t="str">
        <f t="shared" si="8"/>
        <v>Agra Ananggadipa</v>
      </c>
      <c r="AT11" s="392" t="str">
        <f t="shared" si="9"/>
        <v>F1B005003</v>
      </c>
      <c r="AU11" s="392">
        <f t="shared" si="10"/>
        <v>8</v>
      </c>
      <c r="AV11" s="392"/>
    </row>
    <row r="12" spans="1:48" s="212" customFormat="1" ht="20.100000000000001" customHeight="1">
      <c r="A12" s="267">
        <f t="shared" si="3"/>
        <v>9</v>
      </c>
      <c r="B12" s="268"/>
      <c r="C12" s="269" t="str">
        <f>VLOOKUP(D12,'[4]mhs elektro-kecil'!$B$5:$C$1847,2,0)</f>
        <v>Qitmir Hayatullah</v>
      </c>
      <c r="D12" s="269" t="s">
        <v>77</v>
      </c>
      <c r="E12" s="271" t="s">
        <v>78</v>
      </c>
      <c r="F12" s="271" t="s">
        <v>72</v>
      </c>
      <c r="G12" s="271" t="s">
        <v>46</v>
      </c>
      <c r="H12" s="271" t="s">
        <v>40</v>
      </c>
      <c r="I12" s="271" t="s">
        <v>60</v>
      </c>
      <c r="J12" s="271" t="s">
        <v>39</v>
      </c>
      <c r="K12" s="291" t="s">
        <v>63</v>
      </c>
      <c r="L12" s="268">
        <v>40233</v>
      </c>
      <c r="M12" s="230" t="s">
        <v>42</v>
      </c>
      <c r="N12" s="269"/>
      <c r="O12" s="232" t="s">
        <v>34</v>
      </c>
      <c r="Q12" s="230">
        <v>4</v>
      </c>
      <c r="R12" s="230">
        <v>37</v>
      </c>
      <c r="S12" s="230">
        <v>11</v>
      </c>
      <c r="T12" s="230">
        <v>5</v>
      </c>
      <c r="U12" s="230">
        <v>31</v>
      </c>
      <c r="W12" s="371" t="str">
        <f t="shared" si="0"/>
        <v>24 Februari 2010</v>
      </c>
      <c r="X12" s="373" t="str">
        <f>IFERROR(VLOOKUP(D12,'[5]mhs elektro-kecil'!$B$5:$E$2500,3,0),"CEK")</f>
        <v>CEK</v>
      </c>
      <c r="Y12" s="374" t="str">
        <f>IFERROR(VLOOKUP(D12,'[5]mhs elektro-kecil'!$B$5:$E$2500,4,0),"CEK")</f>
        <v>CEK</v>
      </c>
      <c r="Z12" s="231">
        <f t="shared" si="4"/>
        <v>40233</v>
      </c>
      <c r="AA12" s="231">
        <f t="shared" si="1"/>
        <v>40413</v>
      </c>
      <c r="AB12" s="230"/>
      <c r="AC12" s="232" t="s">
        <v>34</v>
      </c>
      <c r="AI12" s="212" t="str">
        <f t="shared" si="2"/>
        <v>03</v>
      </c>
      <c r="AL12" s="391">
        <f t="shared" si="5"/>
        <v>2003</v>
      </c>
      <c r="AM12" s="212" t="e">
        <f>COUNTIF([6]Daftar!$D$5:$D$851,D12)</f>
        <v>#VALUE!</v>
      </c>
      <c r="AN12" s="212" t="e">
        <f>COUNTIF([7]daftar!$D$4:$D$885,D12)</f>
        <v>#VALUE!</v>
      </c>
      <c r="AS12" s="392" t="str">
        <f t="shared" si="8"/>
        <v>Qitmir Hayatullah</v>
      </c>
      <c r="AT12" s="392" t="str">
        <f t="shared" si="9"/>
        <v>F1B003052</v>
      </c>
      <c r="AU12" s="392">
        <f t="shared" si="10"/>
        <v>9</v>
      </c>
      <c r="AV12" s="392"/>
    </row>
    <row r="13" spans="1:48" s="212" customFormat="1" ht="20.100000000000001" customHeight="1">
      <c r="A13" s="267">
        <f t="shared" si="3"/>
        <v>10</v>
      </c>
      <c r="B13" s="268"/>
      <c r="C13" s="269" t="str">
        <f>VLOOKUP(D13,'[4]mhs elektro-kecil'!$B$5:$C$1847,2,0)</f>
        <v>I Dewa Made Ady Indrawan</v>
      </c>
      <c r="D13" s="269" t="s">
        <v>79</v>
      </c>
      <c r="E13" s="271" t="s">
        <v>80</v>
      </c>
      <c r="F13" s="271" t="s">
        <v>30</v>
      </c>
      <c r="G13" s="271" t="s">
        <v>66</v>
      </c>
      <c r="H13" s="271" t="s">
        <v>28</v>
      </c>
      <c r="I13" s="271" t="s">
        <v>29</v>
      </c>
      <c r="J13" s="271" t="s">
        <v>31</v>
      </c>
      <c r="K13" s="291" t="s">
        <v>63</v>
      </c>
      <c r="L13" s="268">
        <v>40243</v>
      </c>
      <c r="M13" s="230" t="s">
        <v>42</v>
      </c>
      <c r="N13" s="269"/>
      <c r="O13" s="232" t="s">
        <v>34</v>
      </c>
      <c r="Q13" s="230">
        <v>32</v>
      </c>
      <c r="R13" s="230">
        <v>38</v>
      </c>
      <c r="S13" s="230">
        <v>20</v>
      </c>
      <c r="T13" s="230">
        <v>27</v>
      </c>
      <c r="U13" s="230">
        <v>39</v>
      </c>
      <c r="W13" s="371" t="str">
        <f t="shared" si="0"/>
        <v>06 Maret 2010</v>
      </c>
      <c r="X13" s="373" t="str">
        <f>IFERROR(VLOOKUP(D13,'[5]mhs elektro-kecil'!$B$5:$E$2500,3,0),"CEK")</f>
        <v>CEK</v>
      </c>
      <c r="Y13" s="374" t="str">
        <f>IFERROR(VLOOKUP(D13,'[5]mhs elektro-kecil'!$B$5:$E$2500,4,0),"CEK")</f>
        <v>CEK</v>
      </c>
      <c r="Z13" s="231">
        <f t="shared" si="4"/>
        <v>40243</v>
      </c>
      <c r="AA13" s="231">
        <f t="shared" si="1"/>
        <v>40423</v>
      </c>
      <c r="AB13" s="230"/>
      <c r="AC13" s="232" t="s">
        <v>34</v>
      </c>
      <c r="AI13" s="212" t="str">
        <f t="shared" si="2"/>
        <v>05</v>
      </c>
      <c r="AL13" s="391">
        <f t="shared" si="5"/>
        <v>2005</v>
      </c>
      <c r="AM13" s="212" t="e">
        <f>COUNTIF([6]Daftar!$D$5:$D$851,D13)</f>
        <v>#VALUE!</v>
      </c>
      <c r="AN13" s="212" t="e">
        <f>COUNTIF([7]daftar!$D$4:$D$885,D13)</f>
        <v>#VALUE!</v>
      </c>
      <c r="AS13" s="392" t="str">
        <f t="shared" si="8"/>
        <v>I Dewa Made Ady Indrawan</v>
      </c>
      <c r="AT13" s="392" t="str">
        <f t="shared" si="9"/>
        <v>F1B005024</v>
      </c>
      <c r="AU13" s="392">
        <f t="shared" si="10"/>
        <v>10</v>
      </c>
      <c r="AV13" s="392"/>
    </row>
    <row r="14" spans="1:48" s="212" customFormat="1" ht="20.100000000000001" customHeight="1">
      <c r="A14" s="267">
        <f t="shared" si="3"/>
        <v>11</v>
      </c>
      <c r="B14" s="268"/>
      <c r="C14" s="269" t="str">
        <f>VLOOKUP(D14,'[4]mhs elektro-kecil'!$B$5:$C$1847,2,0)</f>
        <v>Siti Septi</v>
      </c>
      <c r="D14" s="269" t="s">
        <v>81</v>
      </c>
      <c r="E14" s="271" t="s">
        <v>82</v>
      </c>
      <c r="F14" s="271" t="s">
        <v>47</v>
      </c>
      <c r="G14" s="271" t="s">
        <v>53</v>
      </c>
      <c r="H14" s="271" t="s">
        <v>41</v>
      </c>
      <c r="I14" s="271" t="s">
        <v>73</v>
      </c>
      <c r="J14" s="271" t="s">
        <v>61</v>
      </c>
      <c r="K14" s="291" t="s">
        <v>63</v>
      </c>
      <c r="L14" s="268">
        <v>40243</v>
      </c>
      <c r="M14" s="230" t="s">
        <v>42</v>
      </c>
      <c r="N14" s="269"/>
      <c r="O14" s="232" t="s">
        <v>34</v>
      </c>
      <c r="Q14" s="230">
        <v>16</v>
      </c>
      <c r="R14" s="230">
        <v>12</v>
      </c>
      <c r="S14" s="230">
        <v>1</v>
      </c>
      <c r="T14" s="230">
        <v>29</v>
      </c>
      <c r="U14" s="230">
        <v>3</v>
      </c>
      <c r="W14" s="371" t="str">
        <f t="shared" si="0"/>
        <v>06 Maret 2010</v>
      </c>
      <c r="X14" s="373" t="str">
        <f>IFERROR(VLOOKUP(D14,'[5]mhs elektro-kecil'!$B$5:$E$2500,3,0),"CEK")</f>
        <v>CEK</v>
      </c>
      <c r="Y14" s="374" t="str">
        <f>IFERROR(VLOOKUP(D14,'[5]mhs elektro-kecil'!$B$5:$E$2500,4,0),"CEK")</f>
        <v>CEK</v>
      </c>
      <c r="Z14" s="231">
        <f t="shared" si="4"/>
        <v>40243</v>
      </c>
      <c r="AA14" s="231">
        <f t="shared" si="1"/>
        <v>40423</v>
      </c>
      <c r="AB14" s="231">
        <f>AA14+180</f>
        <v>40603</v>
      </c>
      <c r="AC14" s="232" t="s">
        <v>34</v>
      </c>
      <c r="AD14" s="389">
        <v>40603</v>
      </c>
      <c r="AI14" s="212" t="str">
        <f t="shared" si="2"/>
        <v>05</v>
      </c>
      <c r="AL14" s="391">
        <f t="shared" si="5"/>
        <v>2005</v>
      </c>
      <c r="AM14" s="212" t="e">
        <f>COUNTIF([6]Daftar!$D$5:$D$851,D14)</f>
        <v>#VALUE!</v>
      </c>
      <c r="AN14" s="212" t="e">
        <f>COUNTIF([7]daftar!$D$4:$D$885,D14)</f>
        <v>#VALUE!</v>
      </c>
      <c r="AS14" s="392" t="str">
        <f t="shared" si="8"/>
        <v>Siti Septi</v>
      </c>
      <c r="AT14" s="392" t="str">
        <f t="shared" si="9"/>
        <v>F1B005068</v>
      </c>
      <c r="AU14" s="392">
        <f t="shared" si="10"/>
        <v>11</v>
      </c>
      <c r="AV14" s="392"/>
    </row>
    <row r="15" spans="1:48" s="212" customFormat="1" ht="20.100000000000001" customHeight="1">
      <c r="A15" s="267">
        <f t="shared" si="3"/>
        <v>12</v>
      </c>
      <c r="B15" s="268"/>
      <c r="C15" s="269" t="str">
        <f>VLOOKUP(D15,'[4]mhs elektro-kecil'!$B$5:$C$1847,2,0)</f>
        <v>Fithra Mubarak</v>
      </c>
      <c r="D15" s="269" t="s">
        <v>83</v>
      </c>
      <c r="E15" s="271" t="s">
        <v>84</v>
      </c>
      <c r="F15" s="271" t="s">
        <v>52</v>
      </c>
      <c r="G15" s="271" t="s">
        <v>59</v>
      </c>
      <c r="H15" s="271" t="s">
        <v>72</v>
      </c>
      <c r="I15" s="271" t="s">
        <v>55</v>
      </c>
      <c r="J15" s="271" t="s">
        <v>66</v>
      </c>
      <c r="K15" s="291" t="s">
        <v>63</v>
      </c>
      <c r="L15" s="268">
        <v>40257</v>
      </c>
      <c r="M15" s="230" t="s">
        <v>42</v>
      </c>
      <c r="N15" s="269"/>
      <c r="O15" s="232" t="s">
        <v>34</v>
      </c>
      <c r="Q15" s="230">
        <v>24</v>
      </c>
      <c r="R15" s="230">
        <v>28</v>
      </c>
      <c r="S15" s="230">
        <v>4</v>
      </c>
      <c r="T15" s="230">
        <v>21</v>
      </c>
      <c r="U15" s="230">
        <v>38</v>
      </c>
      <c r="W15" s="371" t="str">
        <f t="shared" si="0"/>
        <v>20 Maret 2010</v>
      </c>
      <c r="X15" s="373" t="str">
        <f>IFERROR(VLOOKUP(D15,'[5]mhs elektro-kecil'!$B$5:$E$2151,3,0),"CEK")</f>
        <v>CEK</v>
      </c>
      <c r="Y15" s="374" t="str">
        <f>IFERROR(VLOOKUP(D15,'[5]mhs elektro-kecil'!$B$5:$E$2151,4,0),"CEK")</f>
        <v>CEK</v>
      </c>
      <c r="Z15" s="231">
        <f t="shared" si="4"/>
        <v>40257</v>
      </c>
      <c r="AA15" s="231">
        <f t="shared" si="1"/>
        <v>40437</v>
      </c>
      <c r="AB15" s="230"/>
      <c r="AC15" s="232" t="s">
        <v>34</v>
      </c>
      <c r="AI15" s="212" t="str">
        <f t="shared" si="2"/>
        <v>05</v>
      </c>
      <c r="AL15" s="391">
        <f t="shared" si="5"/>
        <v>2005</v>
      </c>
      <c r="AM15" s="212" t="e">
        <f>COUNTIF([6]Daftar!$D$5:$D$851,D15)</f>
        <v>#VALUE!</v>
      </c>
      <c r="AN15" s="212" t="e">
        <f>COUNTIF([7]daftar!$D$4:$D$885,D15)</f>
        <v>#VALUE!</v>
      </c>
      <c r="AS15" s="392" t="str">
        <f t="shared" si="8"/>
        <v>Fithra Mubarak</v>
      </c>
      <c r="AT15" s="392" t="str">
        <f t="shared" si="9"/>
        <v>F1B005017</v>
      </c>
      <c r="AU15" s="392">
        <f t="shared" si="10"/>
        <v>12</v>
      </c>
      <c r="AV15" s="392"/>
    </row>
    <row r="16" spans="1:48" s="212" customFormat="1" ht="20.100000000000001" customHeight="1">
      <c r="A16" s="267">
        <f t="shared" si="3"/>
        <v>13</v>
      </c>
      <c r="B16" s="268"/>
      <c r="C16" s="269" t="str">
        <f>VLOOKUP(D16,'[4]mhs elektro-kecil'!$B$5:$C$1847,2,0)</f>
        <v>Rematomatra Rahmansyah</v>
      </c>
      <c r="D16" s="269" t="s">
        <v>85</v>
      </c>
      <c r="E16" s="271" t="s">
        <v>86</v>
      </c>
      <c r="F16" s="271" t="s">
        <v>27</v>
      </c>
      <c r="G16" s="271" t="s">
        <v>66</v>
      </c>
      <c r="H16" s="271" t="s">
        <v>30</v>
      </c>
      <c r="I16" s="271" t="s">
        <v>59</v>
      </c>
      <c r="J16" s="271" t="s">
        <v>28</v>
      </c>
      <c r="K16" s="291" t="s">
        <v>63</v>
      </c>
      <c r="L16" s="268">
        <v>40264</v>
      </c>
      <c r="M16" s="381" t="s">
        <v>33</v>
      </c>
      <c r="N16" s="269"/>
      <c r="O16" s="232" t="s">
        <v>34</v>
      </c>
      <c r="Q16" s="230">
        <v>33</v>
      </c>
      <c r="R16" s="230">
        <v>38</v>
      </c>
      <c r="S16" s="230">
        <v>32</v>
      </c>
      <c r="T16" s="230">
        <v>28</v>
      </c>
      <c r="U16" s="230">
        <v>20</v>
      </c>
      <c r="W16" s="371" t="str">
        <f t="shared" si="0"/>
        <v>27 Maret 2010</v>
      </c>
      <c r="X16" s="373" t="str">
        <f>IFERROR(VLOOKUP(D16,'[5]mhs elektro-kecil'!$B$5:$E$2151,3,0),"CEK")</f>
        <v>CEK</v>
      </c>
      <c r="Y16" s="374" t="str">
        <f>IFERROR(VLOOKUP(D16,'[5]mhs elektro-kecil'!$B$5:$E$2151,4,0),"CEK")</f>
        <v>CEK</v>
      </c>
      <c r="Z16" s="231">
        <f t="shared" si="4"/>
        <v>40264</v>
      </c>
      <c r="AA16" s="231">
        <f t="shared" si="1"/>
        <v>40444</v>
      </c>
      <c r="AB16" s="230"/>
      <c r="AC16" s="232" t="s">
        <v>34</v>
      </c>
      <c r="AI16" s="212" t="str">
        <f t="shared" si="2"/>
        <v>05</v>
      </c>
      <c r="AL16" s="391">
        <f t="shared" si="5"/>
        <v>2005</v>
      </c>
      <c r="AM16" s="212" t="e">
        <f>COUNTIF([6]Daftar!$D$5:$D$851,D16)</f>
        <v>#VALUE!</v>
      </c>
      <c r="AN16" s="212" t="e">
        <f>COUNTIF([7]daftar!$D$4:$D$885,D16)</f>
        <v>#VALUE!</v>
      </c>
      <c r="AS16" s="392" t="str">
        <f t="shared" si="8"/>
        <v>Rematomatra Rahmansyah</v>
      </c>
      <c r="AT16" s="392" t="str">
        <f t="shared" si="9"/>
        <v>F1B005062</v>
      </c>
      <c r="AU16" s="392">
        <f t="shared" si="10"/>
        <v>13</v>
      </c>
      <c r="AV16" s="392"/>
    </row>
    <row r="17" spans="1:48" s="212" customFormat="1" ht="20.100000000000001" customHeight="1">
      <c r="A17" s="267">
        <f t="shared" si="3"/>
        <v>14</v>
      </c>
      <c r="B17" s="268"/>
      <c r="C17" s="269" t="str">
        <f>VLOOKUP(D17,'[4]mhs elektro-kecil'!$B$5:$C$1847,2,0)</f>
        <v>Aditya Putra</v>
      </c>
      <c r="D17" s="269" t="s">
        <v>87</v>
      </c>
      <c r="E17" s="271" t="s">
        <v>88</v>
      </c>
      <c r="F17" s="271" t="s">
        <v>27</v>
      </c>
      <c r="G17" s="271" t="s">
        <v>66</v>
      </c>
      <c r="H17" s="271" t="s">
        <v>89</v>
      </c>
      <c r="I17" s="271" t="s">
        <v>29</v>
      </c>
      <c r="J17" s="271" t="s">
        <v>28</v>
      </c>
      <c r="K17" s="291" t="s">
        <v>63</v>
      </c>
      <c r="L17" s="268">
        <v>40271</v>
      </c>
      <c r="M17" s="381" t="s">
        <v>33</v>
      </c>
      <c r="N17" s="269"/>
      <c r="O17" s="232" t="s">
        <v>34</v>
      </c>
      <c r="Q17" s="230">
        <v>33</v>
      </c>
      <c r="R17" s="230">
        <v>38</v>
      </c>
      <c r="S17" s="230">
        <v>19</v>
      </c>
      <c r="T17" s="230">
        <v>27</v>
      </c>
      <c r="U17" s="230">
        <v>20</v>
      </c>
      <c r="W17" s="371" t="str">
        <f t="shared" si="0"/>
        <v>03 April 2010</v>
      </c>
      <c r="X17" s="373" t="str">
        <f>IFERROR(VLOOKUP(D17,'[5]mhs elektro-kecil'!$B$5:$E$2151,3,0),"CEK")</f>
        <v>CEK</v>
      </c>
      <c r="Y17" s="374" t="str">
        <f>IFERROR(VLOOKUP(D17,'[5]mhs elektro-kecil'!$B$5:$E$2151,4,0),"CEK")</f>
        <v>CEK</v>
      </c>
      <c r="Z17" s="231">
        <f t="shared" si="4"/>
        <v>40271</v>
      </c>
      <c r="AA17" s="231">
        <f t="shared" si="1"/>
        <v>40451</v>
      </c>
      <c r="AB17" s="230"/>
      <c r="AC17" s="232" t="s">
        <v>34</v>
      </c>
      <c r="AI17" s="212" t="str">
        <f t="shared" si="2"/>
        <v>05</v>
      </c>
      <c r="AL17" s="391">
        <f t="shared" si="5"/>
        <v>2005</v>
      </c>
      <c r="AM17" s="212" t="e">
        <f>COUNTIF([6]Daftar!$D$5:$D$851,D17)</f>
        <v>#VALUE!</v>
      </c>
      <c r="AN17" s="212" t="e">
        <f>COUNTIF([7]daftar!$D$4:$D$885,D17)</f>
        <v>#VALUE!</v>
      </c>
      <c r="AS17" s="392" t="str">
        <f t="shared" si="8"/>
        <v>Aditya Putra</v>
      </c>
      <c r="AT17" s="392" t="str">
        <f t="shared" si="9"/>
        <v>F1B005002</v>
      </c>
      <c r="AU17" s="392">
        <f t="shared" si="10"/>
        <v>14</v>
      </c>
      <c r="AV17" s="392"/>
    </row>
    <row r="18" spans="1:48" s="212" customFormat="1" ht="20.100000000000001" customHeight="1">
      <c r="A18" s="267">
        <f t="shared" si="3"/>
        <v>15</v>
      </c>
      <c r="B18" s="268">
        <v>40282</v>
      </c>
      <c r="C18" s="269" t="str">
        <f>VLOOKUP(D18,'[4]mhs elektro-kecil'!$B$5:$C$1847,2,0)</f>
        <v>Alpan Hadi</v>
      </c>
      <c r="D18" s="269" t="s">
        <v>90</v>
      </c>
      <c r="E18" s="271" t="s">
        <v>91</v>
      </c>
      <c r="F18" s="271" t="s">
        <v>59</v>
      </c>
      <c r="G18" s="271" t="s">
        <v>72</v>
      </c>
      <c r="H18" s="271" t="s">
        <v>49</v>
      </c>
      <c r="I18" s="271" t="s">
        <v>68</v>
      </c>
      <c r="J18" s="271" t="s">
        <v>92</v>
      </c>
      <c r="K18" s="291" t="s">
        <v>93</v>
      </c>
      <c r="L18" s="268">
        <v>40289</v>
      </c>
      <c r="M18" s="230" t="s">
        <v>33</v>
      </c>
      <c r="N18" s="380" t="s">
        <v>94</v>
      </c>
      <c r="O18" s="232" t="s">
        <v>34</v>
      </c>
      <c r="Q18" s="230">
        <v>28</v>
      </c>
      <c r="R18" s="230">
        <v>4</v>
      </c>
      <c r="S18" s="230">
        <v>15</v>
      </c>
      <c r="T18" s="230">
        <v>6</v>
      </c>
      <c r="U18" s="230">
        <v>35</v>
      </c>
      <c r="W18" s="371" t="str">
        <f t="shared" si="0"/>
        <v>21 April 2010</v>
      </c>
      <c r="X18" s="373" t="str">
        <f>IFERROR(VLOOKUP(D18,'[5]mhs elektro-kecil'!$B$5:$E$2151,3,0),"CEK")</f>
        <v>CEK</v>
      </c>
      <c r="Y18" s="374" t="str">
        <f>IFERROR(VLOOKUP(D18,'[5]mhs elektro-kecil'!$B$5:$E$2151,4,0),"CEK")</f>
        <v>CEK</v>
      </c>
      <c r="Z18" s="231">
        <f t="shared" si="4"/>
        <v>40289</v>
      </c>
      <c r="AA18" s="231">
        <f t="shared" si="1"/>
        <v>40469</v>
      </c>
      <c r="AB18" s="230"/>
      <c r="AC18" s="232" t="s">
        <v>34</v>
      </c>
      <c r="AI18" s="212" t="str">
        <f t="shared" si="2"/>
        <v>05</v>
      </c>
      <c r="AL18" s="391">
        <f t="shared" si="5"/>
        <v>2005</v>
      </c>
      <c r="AM18" s="212" t="e">
        <f>COUNTIF([6]Daftar!$D$5:$D$851,D18)</f>
        <v>#VALUE!</v>
      </c>
      <c r="AN18" s="212" t="e">
        <f>COUNTIF([7]daftar!$D$4:$D$885,D18)</f>
        <v>#VALUE!</v>
      </c>
      <c r="AS18" s="392" t="str">
        <f t="shared" si="8"/>
        <v>Alpan Hadi</v>
      </c>
      <c r="AT18" s="392" t="str">
        <f t="shared" si="9"/>
        <v>F1B005005</v>
      </c>
      <c r="AU18" s="392">
        <f t="shared" si="10"/>
        <v>15</v>
      </c>
      <c r="AV18" s="392"/>
    </row>
    <row r="19" spans="1:48" s="212" customFormat="1" ht="20.100000000000001" customHeight="1">
      <c r="A19" s="267">
        <f t="shared" si="3"/>
        <v>16</v>
      </c>
      <c r="B19" s="268">
        <v>40301</v>
      </c>
      <c r="C19" s="269" t="str">
        <f>VLOOKUP(D19,'[4]mhs elektro-kecil'!$B$5:$C$1847,2,0)</f>
        <v>Muhammad Wahyudi</v>
      </c>
      <c r="D19" s="269" t="s">
        <v>95</v>
      </c>
      <c r="E19" s="271" t="s">
        <v>96</v>
      </c>
      <c r="F19" s="271" t="s">
        <v>52</v>
      </c>
      <c r="G19" s="271" t="s">
        <v>67</v>
      </c>
      <c r="H19" s="271" t="s">
        <v>59</v>
      </c>
      <c r="I19" s="271" t="s">
        <v>60</v>
      </c>
      <c r="J19" s="271" t="s">
        <v>61</v>
      </c>
      <c r="K19" s="291" t="s">
        <v>63</v>
      </c>
      <c r="L19" s="268">
        <v>40306</v>
      </c>
      <c r="M19" s="230" t="s">
        <v>42</v>
      </c>
      <c r="N19" s="269" t="s">
        <v>97</v>
      </c>
      <c r="O19" s="232" t="s">
        <v>34</v>
      </c>
      <c r="Q19" s="230">
        <v>24</v>
      </c>
      <c r="R19" s="230">
        <v>7</v>
      </c>
      <c r="S19" s="230">
        <v>28</v>
      </c>
      <c r="T19" s="230">
        <v>5</v>
      </c>
      <c r="U19" s="230">
        <v>3</v>
      </c>
      <c r="W19" s="371" t="str">
        <f t="shared" si="0"/>
        <v>08 Mei 2010</v>
      </c>
      <c r="X19" s="373" t="str">
        <f>IFERROR(VLOOKUP(D19,'[5]mhs elektro-kecil'!$B$5:$E$2151,3,0),"CEK")</f>
        <v>CEK</v>
      </c>
      <c r="Y19" s="374" t="str">
        <f>IFERROR(VLOOKUP(D19,'[5]mhs elektro-kecil'!$B$5:$E$2151,4,0),"CEK")</f>
        <v>CEK</v>
      </c>
      <c r="Z19" s="231">
        <f t="shared" si="4"/>
        <v>40306</v>
      </c>
      <c r="AA19" s="231">
        <f t="shared" si="1"/>
        <v>40486</v>
      </c>
      <c r="AB19" s="231">
        <f>AA19+180</f>
        <v>40666</v>
      </c>
      <c r="AC19" s="232" t="s">
        <v>34</v>
      </c>
      <c r="AI19" s="212" t="str">
        <f t="shared" si="2"/>
        <v>05</v>
      </c>
      <c r="AL19" s="391">
        <f t="shared" si="5"/>
        <v>2005</v>
      </c>
      <c r="AM19" s="212" t="e">
        <f>COUNTIF([6]Daftar!$D$5:$D$851,D19)</f>
        <v>#VALUE!</v>
      </c>
      <c r="AN19" s="212" t="e">
        <f>COUNTIF([7]daftar!$D$4:$D$885,D19)</f>
        <v>#VALUE!</v>
      </c>
      <c r="AS19" s="392" t="str">
        <f t="shared" si="8"/>
        <v>Muhammad Wahyudi</v>
      </c>
      <c r="AT19" s="392" t="str">
        <f t="shared" si="9"/>
        <v>F1B005053</v>
      </c>
      <c r="AU19" s="392">
        <f t="shared" si="10"/>
        <v>16</v>
      </c>
      <c r="AV19" s="392"/>
    </row>
    <row r="20" spans="1:48" s="212" customFormat="1" ht="20.100000000000001" customHeight="1">
      <c r="A20" s="267">
        <f t="shared" si="3"/>
        <v>17</v>
      </c>
      <c r="B20" s="268">
        <v>40305</v>
      </c>
      <c r="C20" s="269" t="str">
        <f>VLOOKUP(D20,'[4]mhs elektro-kecil'!$B$5:$C$1847,2,0)</f>
        <v>Satriasyah Haris S.</v>
      </c>
      <c r="D20" s="269" t="s">
        <v>98</v>
      </c>
      <c r="E20" s="271" t="s">
        <v>99</v>
      </c>
      <c r="F20" s="271" t="s">
        <v>67</v>
      </c>
      <c r="G20" s="271" t="s">
        <v>30</v>
      </c>
      <c r="H20" s="271" t="s">
        <v>62</v>
      </c>
      <c r="I20" s="271" t="s">
        <v>29</v>
      </c>
      <c r="J20" s="271" t="s">
        <v>31</v>
      </c>
      <c r="K20" s="291" t="s">
        <v>63</v>
      </c>
      <c r="L20" s="268">
        <v>40306</v>
      </c>
      <c r="M20" s="230" t="s">
        <v>33</v>
      </c>
      <c r="N20" s="269" t="s">
        <v>97</v>
      </c>
      <c r="O20" s="232" t="s">
        <v>34</v>
      </c>
      <c r="Q20" s="230">
        <v>7</v>
      </c>
      <c r="R20" s="230">
        <v>32</v>
      </c>
      <c r="S20" s="230">
        <v>18</v>
      </c>
      <c r="T20" s="230">
        <v>27</v>
      </c>
      <c r="U20" s="230">
        <v>39</v>
      </c>
      <c r="W20" s="371" t="str">
        <f t="shared" si="0"/>
        <v>08 Mei 2010</v>
      </c>
      <c r="X20" s="373" t="str">
        <f>IFERROR(VLOOKUP(D20,'[5]mhs elektro-kecil'!$B$5:$E$2151,3,0),"CEK")</f>
        <v>CEK</v>
      </c>
      <c r="Y20" s="374" t="str">
        <f>IFERROR(VLOOKUP(D20,'[5]mhs elektro-kecil'!$B$5:$E$2151,4,0),"CEK")</f>
        <v>CEK</v>
      </c>
      <c r="Z20" s="231">
        <f t="shared" si="4"/>
        <v>40306</v>
      </c>
      <c r="AA20" s="231">
        <f t="shared" si="1"/>
        <v>40486</v>
      </c>
      <c r="AB20" s="230"/>
      <c r="AC20" s="232" t="s">
        <v>34</v>
      </c>
      <c r="AI20" s="212" t="str">
        <f t="shared" si="2"/>
        <v>03</v>
      </c>
      <c r="AL20" s="391">
        <f t="shared" si="5"/>
        <v>2003</v>
      </c>
      <c r="AM20" s="212" t="e">
        <f>COUNTIF([6]Daftar!$D$5:$D$851,D20)</f>
        <v>#VALUE!</v>
      </c>
      <c r="AN20" s="212" t="e">
        <f>COUNTIF([7]daftar!$D$4:$D$885,D20)</f>
        <v>#VALUE!</v>
      </c>
      <c r="AS20" s="392" t="str">
        <f t="shared" si="8"/>
        <v>Satriasyah Haris S.</v>
      </c>
      <c r="AT20" s="392" t="str">
        <f t="shared" si="9"/>
        <v>F1B003062</v>
      </c>
      <c r="AU20" s="392">
        <f t="shared" si="10"/>
        <v>17</v>
      </c>
      <c r="AV20" s="392"/>
    </row>
    <row r="21" spans="1:48" s="212" customFormat="1" ht="20.100000000000001" customHeight="1">
      <c r="A21" s="267">
        <f t="shared" si="3"/>
        <v>18</v>
      </c>
      <c r="B21" s="268">
        <v>40308</v>
      </c>
      <c r="C21" s="269" t="str">
        <f>VLOOKUP(D21,'[4]mhs elektro-kecil'!$B$5:$C$1847,2,0)</f>
        <v>Trie Adriany Sofiana</v>
      </c>
      <c r="D21" s="269" t="s">
        <v>100</v>
      </c>
      <c r="E21" s="271" t="s">
        <v>101</v>
      </c>
      <c r="F21" s="271" t="s">
        <v>89</v>
      </c>
      <c r="G21" s="271" t="s">
        <v>92</v>
      </c>
      <c r="H21" s="271" t="s">
        <v>68</v>
      </c>
      <c r="I21" s="271" t="s">
        <v>62</v>
      </c>
      <c r="J21" s="271" t="s">
        <v>55</v>
      </c>
      <c r="K21" s="291" t="s">
        <v>63</v>
      </c>
      <c r="L21" s="268">
        <v>40313</v>
      </c>
      <c r="M21" s="230" t="s">
        <v>33</v>
      </c>
      <c r="N21" s="269" t="s">
        <v>102</v>
      </c>
      <c r="O21" s="232" t="s">
        <v>34</v>
      </c>
      <c r="Q21" s="230">
        <v>19</v>
      </c>
      <c r="R21" s="230">
        <v>35</v>
      </c>
      <c r="S21" s="230">
        <v>6</v>
      </c>
      <c r="T21" s="230">
        <v>18</v>
      </c>
      <c r="U21" s="230">
        <v>21</v>
      </c>
      <c r="W21" s="371" t="str">
        <f t="shared" si="0"/>
        <v>15 Mei 2010</v>
      </c>
      <c r="X21" s="373" t="str">
        <f>IFERROR(VLOOKUP(D21,'[5]mhs elektro-kecil'!$B$5:$E$2151,3,0),"CEK")</f>
        <v>CEK</v>
      </c>
      <c r="Y21" s="374" t="str">
        <f>IFERROR(VLOOKUP(D21,'[5]mhs elektro-kecil'!$B$5:$E$2151,4,0),"CEK")</f>
        <v>CEK</v>
      </c>
      <c r="Z21" s="231">
        <f t="shared" si="4"/>
        <v>40313</v>
      </c>
      <c r="AA21" s="231">
        <f t="shared" si="1"/>
        <v>40493</v>
      </c>
      <c r="AB21" s="231"/>
      <c r="AC21" s="232" t="s">
        <v>34</v>
      </c>
      <c r="AI21" s="212" t="str">
        <f t="shared" si="2"/>
        <v>06</v>
      </c>
      <c r="AL21" s="391">
        <f t="shared" si="5"/>
        <v>2006</v>
      </c>
      <c r="AM21" s="212" t="e">
        <f>COUNTIF([6]Daftar!$D$5:$D$851,D21)</f>
        <v>#VALUE!</v>
      </c>
      <c r="AN21" s="212" t="e">
        <f>COUNTIF([7]daftar!$D$4:$D$885,D21)</f>
        <v>#VALUE!</v>
      </c>
      <c r="AS21" s="392" t="str">
        <f t="shared" si="8"/>
        <v>Trie Adriany Sofiana</v>
      </c>
      <c r="AT21" s="392" t="str">
        <f t="shared" si="9"/>
        <v>F1B006083</v>
      </c>
      <c r="AU21" s="392">
        <f t="shared" si="10"/>
        <v>18</v>
      </c>
      <c r="AV21" s="392"/>
    </row>
    <row r="22" spans="1:48" s="212" customFormat="1" ht="20.100000000000001" customHeight="1">
      <c r="A22" s="267">
        <f t="shared" si="3"/>
        <v>19</v>
      </c>
      <c r="B22" s="268">
        <v>40329</v>
      </c>
      <c r="C22" s="269" t="str">
        <f>VLOOKUP(D22,'[4]mhs elektro-kecil'!$B$5:$C$1847,2,0)</f>
        <v>Isnu Handibrata Eko Putra</v>
      </c>
      <c r="D22" s="269" t="s">
        <v>103</v>
      </c>
      <c r="E22" s="271" t="s">
        <v>104</v>
      </c>
      <c r="F22" s="271" t="s">
        <v>54</v>
      </c>
      <c r="G22" s="271" t="s">
        <v>45</v>
      </c>
      <c r="H22" s="271" t="s">
        <v>47</v>
      </c>
      <c r="I22" s="271" t="s">
        <v>48</v>
      </c>
      <c r="J22" s="271" t="s">
        <v>73</v>
      </c>
      <c r="K22" s="291" t="s">
        <v>63</v>
      </c>
      <c r="L22" s="268">
        <v>40334</v>
      </c>
      <c r="M22" s="230" t="s">
        <v>42</v>
      </c>
      <c r="N22" s="267" t="s">
        <v>105</v>
      </c>
      <c r="O22" s="232" t="s">
        <v>34</v>
      </c>
      <c r="Q22" s="230">
        <v>14</v>
      </c>
      <c r="R22" s="230">
        <v>25</v>
      </c>
      <c r="S22" s="230">
        <v>16</v>
      </c>
      <c r="T22" s="230">
        <v>23</v>
      </c>
      <c r="U22" s="230">
        <v>29</v>
      </c>
      <c r="W22" s="371" t="str">
        <f t="shared" si="0"/>
        <v>05 Juni 2010</v>
      </c>
      <c r="X22" s="373" t="str">
        <f>IFERROR(VLOOKUP(D22,'[5]mhs elektro-kecil'!$B$5:$E$2151,3,0),"CEK")</f>
        <v>CEK</v>
      </c>
      <c r="Y22" s="374" t="str">
        <f>IFERROR(VLOOKUP(D22,'[5]mhs elektro-kecil'!$B$5:$E$2151,4,0),"CEK")</f>
        <v>CEK</v>
      </c>
      <c r="Z22" s="231">
        <f t="shared" si="4"/>
        <v>40334</v>
      </c>
      <c r="AA22" s="231">
        <f t="shared" si="1"/>
        <v>40514</v>
      </c>
      <c r="AB22" s="230"/>
      <c r="AC22" s="232" t="s">
        <v>34</v>
      </c>
      <c r="AI22" s="212" t="str">
        <f t="shared" si="2"/>
        <v>06</v>
      </c>
      <c r="AL22" s="391">
        <f t="shared" si="5"/>
        <v>2006</v>
      </c>
      <c r="AM22" s="212" t="e">
        <f>COUNTIF([6]Daftar!$D$5:$D$851,D22)</f>
        <v>#VALUE!</v>
      </c>
      <c r="AN22" s="212" t="e">
        <f>COUNTIF([7]daftar!$D$4:$D$885,D22)</f>
        <v>#VALUE!</v>
      </c>
      <c r="AS22" s="392" t="str">
        <f t="shared" si="8"/>
        <v>Isnu Handibrata Eko Putra</v>
      </c>
      <c r="AT22" s="392" t="str">
        <f t="shared" si="9"/>
        <v>F1B006042</v>
      </c>
      <c r="AU22" s="392">
        <f t="shared" si="10"/>
        <v>19</v>
      </c>
      <c r="AV22" s="392"/>
    </row>
    <row r="23" spans="1:48" s="212" customFormat="1" ht="20.100000000000001" customHeight="1">
      <c r="A23" s="267">
        <f t="shared" si="3"/>
        <v>20</v>
      </c>
      <c r="B23" s="268">
        <v>40329</v>
      </c>
      <c r="C23" s="269" t="str">
        <f>VLOOKUP(D23,'[4]mhs elektro-kecil'!$B$5:$C$1847,2,0)</f>
        <v>Agus Nugroho</v>
      </c>
      <c r="D23" s="269" t="s">
        <v>106</v>
      </c>
      <c r="E23" s="271" t="s">
        <v>107</v>
      </c>
      <c r="F23" s="271" t="s">
        <v>39</v>
      </c>
      <c r="G23" s="271" t="s">
        <v>37</v>
      </c>
      <c r="H23" s="271" t="s">
        <v>41</v>
      </c>
      <c r="I23" s="271" t="s">
        <v>38</v>
      </c>
      <c r="J23" s="271" t="s">
        <v>48</v>
      </c>
      <c r="K23" s="291" t="s">
        <v>63</v>
      </c>
      <c r="L23" s="268">
        <v>40334</v>
      </c>
      <c r="M23" s="230" t="s">
        <v>33</v>
      </c>
      <c r="N23" s="267" t="s">
        <v>105</v>
      </c>
      <c r="O23" s="232" t="s">
        <v>34</v>
      </c>
      <c r="Q23" s="230">
        <v>31</v>
      </c>
      <c r="R23" s="230">
        <v>13</v>
      </c>
      <c r="S23" s="230">
        <v>1</v>
      </c>
      <c r="T23" s="230">
        <v>2</v>
      </c>
      <c r="U23" s="230">
        <v>23</v>
      </c>
      <c r="W23" s="371" t="str">
        <f t="shared" si="0"/>
        <v>05 Juni 2010</v>
      </c>
      <c r="X23" s="373" t="str">
        <f>IFERROR(VLOOKUP(D23,'[5]mhs elektro-kecil'!$B$5:$E$2151,3,0),"CEK")</f>
        <v>CEK</v>
      </c>
      <c r="Y23" s="374" t="str">
        <f>IFERROR(VLOOKUP(D23,'[5]mhs elektro-kecil'!$B$5:$E$2151,4,0),"CEK")</f>
        <v>CEK</v>
      </c>
      <c r="Z23" s="231">
        <f t="shared" si="4"/>
        <v>40334</v>
      </c>
      <c r="AA23" s="231">
        <f t="shared" si="1"/>
        <v>40514</v>
      </c>
      <c r="AB23" s="231">
        <f>AA23+180</f>
        <v>40694</v>
      </c>
      <c r="AC23" s="232" t="s">
        <v>34</v>
      </c>
      <c r="AI23" s="212" t="str">
        <f t="shared" si="2"/>
        <v>02</v>
      </c>
      <c r="AL23" s="391">
        <f t="shared" si="5"/>
        <v>2019</v>
      </c>
      <c r="AM23" s="212" t="e">
        <f>COUNTIF([6]Daftar!$D$5:$D$851,D23)</f>
        <v>#VALUE!</v>
      </c>
      <c r="AN23" s="212" t="e">
        <f>COUNTIF([7]daftar!$D$4:$D$885,D23)</f>
        <v>#VALUE!</v>
      </c>
      <c r="AS23" s="392" t="str">
        <f t="shared" si="8"/>
        <v>Agus Nugroho</v>
      </c>
      <c r="AT23" s="392" t="str">
        <f t="shared" si="9"/>
        <v>F1B002003</v>
      </c>
      <c r="AU23" s="392">
        <f t="shared" si="10"/>
        <v>20</v>
      </c>
      <c r="AV23" s="392"/>
    </row>
    <row r="24" spans="1:48" s="212" customFormat="1" ht="20.100000000000001" customHeight="1">
      <c r="A24" s="267">
        <f t="shared" si="3"/>
        <v>21</v>
      </c>
      <c r="B24" s="268">
        <v>40329</v>
      </c>
      <c r="C24" s="269" t="str">
        <f>VLOOKUP(D24,'[4]mhs elektro-kecil'!$B$5:$C$1847,2,0)</f>
        <v>Parlinawati</v>
      </c>
      <c r="D24" s="269" t="s">
        <v>108</v>
      </c>
      <c r="E24" s="271" t="s">
        <v>109</v>
      </c>
      <c r="F24" s="271" t="s">
        <v>68</v>
      </c>
      <c r="G24" s="271" t="s">
        <v>52</v>
      </c>
      <c r="H24" s="271" t="s">
        <v>49</v>
      </c>
      <c r="I24" s="271" t="s">
        <v>89</v>
      </c>
      <c r="J24" s="271" t="s">
        <v>62</v>
      </c>
      <c r="K24" s="291" t="s">
        <v>63</v>
      </c>
      <c r="L24" s="268">
        <v>40334</v>
      </c>
      <c r="M24" s="230" t="s">
        <v>33</v>
      </c>
      <c r="N24" s="269" t="s">
        <v>97</v>
      </c>
      <c r="O24" s="232" t="s">
        <v>34</v>
      </c>
      <c r="Q24" s="230">
        <v>6</v>
      </c>
      <c r="R24" s="230">
        <v>24</v>
      </c>
      <c r="S24" s="230">
        <v>15</v>
      </c>
      <c r="T24" s="230">
        <v>19</v>
      </c>
      <c r="U24" s="230">
        <v>18</v>
      </c>
      <c r="W24" s="371" t="str">
        <f t="shared" si="0"/>
        <v>05 Juni 2010</v>
      </c>
      <c r="X24" s="373" t="str">
        <f>IFERROR(VLOOKUP(D24,'[5]mhs elektro-kecil'!$B$5:$E$2151,3,0),"CEK")</f>
        <v>CEK</v>
      </c>
      <c r="Y24" s="374" t="str">
        <f>IFERROR(VLOOKUP(D24,'[5]mhs elektro-kecil'!$B$5:$E$2151,4,0),"CEK")</f>
        <v>CEK</v>
      </c>
      <c r="Z24" s="231">
        <f t="shared" si="4"/>
        <v>40334</v>
      </c>
      <c r="AA24" s="231">
        <f t="shared" si="1"/>
        <v>40514</v>
      </c>
      <c r="AB24" s="231">
        <f>AA24+180</f>
        <v>40694</v>
      </c>
      <c r="AC24" s="232"/>
      <c r="AI24" s="212" t="str">
        <f t="shared" si="2"/>
        <v>05</v>
      </c>
      <c r="AL24" s="391">
        <f t="shared" si="5"/>
        <v>2005</v>
      </c>
      <c r="AM24" s="212" t="e">
        <f>COUNTIF([6]Daftar!$D$5:$D$851,D24)</f>
        <v>#VALUE!</v>
      </c>
      <c r="AN24" s="212" t="e">
        <f>COUNTIF([7]daftar!$D$4:$D$885,D24)</f>
        <v>#VALUE!</v>
      </c>
      <c r="AS24" s="392" t="str">
        <f t="shared" si="8"/>
        <v>Parlinawati</v>
      </c>
      <c r="AT24" s="392" t="str">
        <f t="shared" si="9"/>
        <v>F1B005059</v>
      </c>
      <c r="AU24" s="392">
        <f t="shared" si="10"/>
        <v>21</v>
      </c>
      <c r="AV24" s="392"/>
    </row>
    <row r="25" spans="1:48" s="212" customFormat="1" ht="20.100000000000001" customHeight="1">
      <c r="A25" s="267">
        <f t="shared" si="3"/>
        <v>22</v>
      </c>
      <c r="B25" s="268">
        <v>40329</v>
      </c>
      <c r="C25" s="269" t="str">
        <f>VLOOKUP(D25,'[4]mhs elektro-kecil'!$B$5:$C$1847,2,0)</f>
        <v>Eddy Kurniawan</v>
      </c>
      <c r="D25" s="269" t="s">
        <v>110</v>
      </c>
      <c r="E25" s="271" t="s">
        <v>111</v>
      </c>
      <c r="F25" s="271" t="s">
        <v>27</v>
      </c>
      <c r="G25" s="271" t="s">
        <v>30</v>
      </c>
      <c r="H25" s="271" t="s">
        <v>29</v>
      </c>
      <c r="I25" s="271" t="s">
        <v>31</v>
      </c>
      <c r="J25" s="271" t="s">
        <v>28</v>
      </c>
      <c r="K25" s="291" t="s">
        <v>76</v>
      </c>
      <c r="L25" s="268">
        <v>40338</v>
      </c>
      <c r="M25" s="230" t="s">
        <v>33</v>
      </c>
      <c r="N25" s="269" t="s">
        <v>112</v>
      </c>
      <c r="O25" s="232" t="s">
        <v>34</v>
      </c>
      <c r="Q25" s="230">
        <v>33</v>
      </c>
      <c r="R25" s="230">
        <v>32</v>
      </c>
      <c r="S25" s="230">
        <v>27</v>
      </c>
      <c r="T25" s="230">
        <v>39</v>
      </c>
      <c r="U25" s="230">
        <v>20</v>
      </c>
      <c r="W25" s="371" t="str">
        <f t="shared" si="0"/>
        <v>09 Juni 2010</v>
      </c>
      <c r="X25" s="373" t="str">
        <f>IFERROR(VLOOKUP(D25,'[5]mhs elektro-kecil'!$B$5:$E$2151,3,0),"CEK")</f>
        <v>CEK</v>
      </c>
      <c r="Y25" s="374" t="str">
        <f>IFERROR(VLOOKUP(D25,'[5]mhs elektro-kecil'!$B$5:$E$2151,4,0),"CEK")</f>
        <v>CEK</v>
      </c>
      <c r="Z25" s="231">
        <f t="shared" si="4"/>
        <v>40338</v>
      </c>
      <c r="AA25" s="231">
        <f t="shared" si="1"/>
        <v>40518</v>
      </c>
      <c r="AB25" s="230"/>
      <c r="AC25" s="232" t="s">
        <v>34</v>
      </c>
      <c r="AI25" s="212" t="str">
        <f t="shared" si="2"/>
        <v>03</v>
      </c>
      <c r="AL25" s="391">
        <f t="shared" si="5"/>
        <v>2003</v>
      </c>
      <c r="AM25" s="212" t="e">
        <f>COUNTIF([6]Daftar!$D$5:$D$851,D25)</f>
        <v>#VALUE!</v>
      </c>
      <c r="AN25" s="212" t="e">
        <f>COUNTIF([7]daftar!$D$4:$D$885,D25)</f>
        <v>#VALUE!</v>
      </c>
      <c r="AS25" s="392" t="str">
        <f t="shared" si="8"/>
        <v>Eddy Kurniawan</v>
      </c>
      <c r="AT25" s="392" t="str">
        <f t="shared" si="9"/>
        <v>F1B003014</v>
      </c>
      <c r="AU25" s="392">
        <f t="shared" si="10"/>
        <v>22</v>
      </c>
      <c r="AV25" s="392"/>
    </row>
    <row r="26" spans="1:48" s="212" customFormat="1" ht="20.100000000000001" customHeight="1">
      <c r="A26" s="267">
        <f t="shared" si="3"/>
        <v>23</v>
      </c>
      <c r="B26" s="268">
        <v>40338</v>
      </c>
      <c r="C26" s="269" t="str">
        <f>VLOOKUP(D26,'[4]mhs elektro-kecil'!$B$5:$C$1847,2,0)</f>
        <v>I Gusti Ayu Ita Kusmira</v>
      </c>
      <c r="D26" s="269" t="s">
        <v>113</v>
      </c>
      <c r="E26" s="271" t="s">
        <v>114</v>
      </c>
      <c r="F26" s="271" t="s">
        <v>37</v>
      </c>
      <c r="G26" s="271" t="s">
        <v>45</v>
      </c>
      <c r="H26" s="271" t="s">
        <v>115</v>
      </c>
      <c r="I26" s="271" t="s">
        <v>53</v>
      </c>
      <c r="J26" s="271" t="s">
        <v>38</v>
      </c>
      <c r="K26" s="291" t="s">
        <v>63</v>
      </c>
      <c r="L26" s="268">
        <v>40341</v>
      </c>
      <c r="M26" s="230" t="s">
        <v>42</v>
      </c>
      <c r="N26" s="267" t="s">
        <v>105</v>
      </c>
      <c r="O26" s="232" t="s">
        <v>34</v>
      </c>
      <c r="Q26" s="230">
        <v>13</v>
      </c>
      <c r="R26" s="230">
        <v>25</v>
      </c>
      <c r="S26" s="230">
        <v>22</v>
      </c>
      <c r="T26" s="230">
        <v>12</v>
      </c>
      <c r="U26" s="230">
        <v>2</v>
      </c>
      <c r="W26" s="371" t="str">
        <f t="shared" si="0"/>
        <v>12 Juni 2010</v>
      </c>
      <c r="X26" s="373" t="str">
        <f>IFERROR(VLOOKUP(D26,'[5]mhs elektro-kecil'!$B$5:$E$2151,3,0),"CEK")</f>
        <v>CEK</v>
      </c>
      <c r="Y26" s="374" t="str">
        <f>IFERROR(VLOOKUP(D26,'[5]mhs elektro-kecil'!$B$5:$E$2151,4,0),"CEK")</f>
        <v>CEK</v>
      </c>
      <c r="Z26" s="231">
        <f t="shared" si="4"/>
        <v>40341</v>
      </c>
      <c r="AA26" s="231">
        <f t="shared" si="1"/>
        <v>40521</v>
      </c>
      <c r="AB26" s="230"/>
      <c r="AC26" s="232" t="s">
        <v>34</v>
      </c>
      <c r="AI26" s="212" t="str">
        <f t="shared" si="2"/>
        <v>06</v>
      </c>
      <c r="AL26" s="391">
        <f t="shared" si="5"/>
        <v>2006</v>
      </c>
      <c r="AM26" s="212" t="e">
        <f>COUNTIF([6]Daftar!$D$5:$D$851,D26)</f>
        <v>#VALUE!</v>
      </c>
      <c r="AN26" s="212" t="e">
        <f>COUNTIF([7]daftar!$D$4:$D$885,D26)</f>
        <v>#VALUE!</v>
      </c>
      <c r="AS26" s="392" t="str">
        <f t="shared" si="8"/>
        <v>I Gusti Ayu Ita Kusmira</v>
      </c>
      <c r="AT26" s="392" t="str">
        <f t="shared" si="9"/>
        <v>F1B006034</v>
      </c>
      <c r="AU26" s="392">
        <f t="shared" si="10"/>
        <v>23</v>
      </c>
      <c r="AV26" s="392"/>
    </row>
    <row r="27" spans="1:48" s="212" customFormat="1" ht="20.100000000000001" customHeight="1">
      <c r="A27" s="267">
        <f t="shared" si="3"/>
        <v>24</v>
      </c>
      <c r="B27" s="268">
        <v>40338</v>
      </c>
      <c r="C27" s="269" t="str">
        <f>VLOOKUP(D27,'[4]mhs elektro-kecil'!$B$5:$C$1847,2,0)</f>
        <v>Dedek Hudayana</v>
      </c>
      <c r="D27" s="269" t="s">
        <v>116</v>
      </c>
      <c r="E27" s="271" t="s">
        <v>117</v>
      </c>
      <c r="F27" s="271" t="s">
        <v>59</v>
      </c>
      <c r="G27" s="271" t="s">
        <v>73</v>
      </c>
      <c r="H27" s="271" t="s">
        <v>61</v>
      </c>
      <c r="I27" s="271" t="s">
        <v>40</v>
      </c>
      <c r="J27" s="271" t="s">
        <v>118</v>
      </c>
      <c r="K27" s="291" t="s">
        <v>63</v>
      </c>
      <c r="L27" s="268">
        <v>40341</v>
      </c>
      <c r="M27" s="230" t="s">
        <v>42</v>
      </c>
      <c r="N27" s="269" t="s">
        <v>97</v>
      </c>
      <c r="O27" s="232" t="s">
        <v>34</v>
      </c>
      <c r="Q27" s="230">
        <v>28</v>
      </c>
      <c r="R27" s="230">
        <v>29</v>
      </c>
      <c r="S27" s="230">
        <v>3</v>
      </c>
      <c r="T27" s="230">
        <v>11</v>
      </c>
      <c r="U27" s="230">
        <v>40</v>
      </c>
      <c r="W27" s="371" t="str">
        <f t="shared" si="0"/>
        <v>12 Juni 2010</v>
      </c>
      <c r="X27" s="373" t="str">
        <f>IFERROR(VLOOKUP(D27,'[5]mhs elektro-kecil'!$B$5:$E$2151,3,0),"CEK")</f>
        <v>CEK</v>
      </c>
      <c r="Y27" s="374" t="str">
        <f>IFERROR(VLOOKUP(D27,'[5]mhs elektro-kecil'!$B$5:$E$2151,4,0),"CEK")</f>
        <v>CEK</v>
      </c>
      <c r="Z27" s="231">
        <f t="shared" si="4"/>
        <v>40341</v>
      </c>
      <c r="AA27" s="231">
        <f t="shared" si="1"/>
        <v>40521</v>
      </c>
      <c r="AB27" s="230"/>
      <c r="AC27" s="232" t="s">
        <v>34</v>
      </c>
      <c r="AI27" s="212" t="str">
        <f t="shared" si="2"/>
        <v>05</v>
      </c>
      <c r="AL27" s="391">
        <f t="shared" si="5"/>
        <v>2005</v>
      </c>
      <c r="AM27" s="212" t="e">
        <f>COUNTIF([6]Daftar!$D$5:$D$851,D27)</f>
        <v>#VALUE!</v>
      </c>
      <c r="AN27" s="212" t="e">
        <f>COUNTIF([7]daftar!$D$4:$D$885,D27)</f>
        <v>#VALUE!</v>
      </c>
      <c r="AS27" s="392" t="str">
        <f t="shared" si="8"/>
        <v>Dedek Hudayana</v>
      </c>
      <c r="AT27" s="392" t="str">
        <f t="shared" si="9"/>
        <v>F1B005011</v>
      </c>
      <c r="AU27" s="392">
        <f t="shared" si="10"/>
        <v>24</v>
      </c>
      <c r="AV27" s="392"/>
    </row>
    <row r="28" spans="1:48" s="212" customFormat="1" ht="20.100000000000001" customHeight="1">
      <c r="A28" s="267">
        <f t="shared" si="3"/>
        <v>25</v>
      </c>
      <c r="B28" s="268">
        <v>40357</v>
      </c>
      <c r="C28" s="269" t="str">
        <f>VLOOKUP(D28,'[4]mhs elektro-kecil'!$B$5:$C$1847,2,0)</f>
        <v>Kamarudin</v>
      </c>
      <c r="D28" s="269" t="s">
        <v>119</v>
      </c>
      <c r="E28" s="271" t="s">
        <v>120</v>
      </c>
      <c r="F28" s="271" t="s">
        <v>73</v>
      </c>
      <c r="G28" s="271" t="s">
        <v>52</v>
      </c>
      <c r="H28" s="271" t="s">
        <v>72</v>
      </c>
      <c r="I28" s="271" t="s">
        <v>39</v>
      </c>
      <c r="J28" s="271" t="s">
        <v>31</v>
      </c>
      <c r="K28" s="291" t="s">
        <v>32</v>
      </c>
      <c r="L28" s="268">
        <v>40360</v>
      </c>
      <c r="M28" s="230" t="s">
        <v>42</v>
      </c>
      <c r="N28" s="269" t="s">
        <v>97</v>
      </c>
      <c r="O28" s="232" t="s">
        <v>34</v>
      </c>
      <c r="Q28" s="230">
        <v>29</v>
      </c>
      <c r="R28" s="230">
        <v>24</v>
      </c>
      <c r="S28" s="230">
        <v>4</v>
      </c>
      <c r="T28" s="230">
        <v>31</v>
      </c>
      <c r="U28" s="230">
        <v>39</v>
      </c>
      <c r="W28" s="371" t="str">
        <f t="shared" si="0"/>
        <v>01 Juli 2010</v>
      </c>
      <c r="X28" s="373" t="str">
        <f>IFERROR(VLOOKUP(D28,'[5]mhs elektro-kecil'!$B$5:$E$2151,3,0),"CEK")</f>
        <v>CEK</v>
      </c>
      <c r="Y28" s="374" t="str">
        <f>IFERROR(VLOOKUP(D28,'[5]mhs elektro-kecil'!$B$5:$E$2151,4,0),"CEK")</f>
        <v>CEK</v>
      </c>
      <c r="Z28" s="231">
        <f t="shared" si="4"/>
        <v>40360</v>
      </c>
      <c r="AA28" s="231">
        <f t="shared" si="1"/>
        <v>40540</v>
      </c>
      <c r="AB28" s="230"/>
      <c r="AC28" s="232" t="s">
        <v>34</v>
      </c>
      <c r="AI28" s="212" t="str">
        <f t="shared" si="2"/>
        <v>05</v>
      </c>
      <c r="AL28" s="391">
        <f t="shared" si="5"/>
        <v>2005</v>
      </c>
      <c r="AM28" s="212" t="e">
        <f>COUNTIF([6]Daftar!$D$5:$D$851,D28)</f>
        <v>#VALUE!</v>
      </c>
      <c r="AN28" s="212" t="e">
        <f>COUNTIF([7]daftar!$D$4:$D$885,D28)</f>
        <v>#VALUE!</v>
      </c>
      <c r="AS28" s="392" t="str">
        <f t="shared" si="8"/>
        <v>Kamarudin</v>
      </c>
      <c r="AT28" s="392" t="str">
        <f t="shared" si="9"/>
        <v>F1B005033</v>
      </c>
      <c r="AU28" s="392">
        <f t="shared" si="10"/>
        <v>25</v>
      </c>
      <c r="AV28" s="392"/>
    </row>
    <row r="29" spans="1:48" s="212" customFormat="1" ht="20.100000000000001" customHeight="1">
      <c r="A29" s="267">
        <f t="shared" si="3"/>
        <v>26</v>
      </c>
      <c r="B29" s="268">
        <v>40373</v>
      </c>
      <c r="C29" s="269" t="str">
        <f>VLOOKUP(D29,'[4]mhs elektro-kecil'!$B$5:$C$1847,2,0)</f>
        <v>Henry Sayyidiman</v>
      </c>
      <c r="D29" s="269" t="s">
        <v>121</v>
      </c>
      <c r="E29" s="271" t="s">
        <v>122</v>
      </c>
      <c r="F29" s="271" t="s">
        <v>45</v>
      </c>
      <c r="G29" s="271" t="s">
        <v>37</v>
      </c>
      <c r="H29" s="271" t="s">
        <v>54</v>
      </c>
      <c r="I29" s="271" t="s">
        <v>53</v>
      </c>
      <c r="J29" s="271" t="s">
        <v>67</v>
      </c>
      <c r="K29" s="291" t="s">
        <v>63</v>
      </c>
      <c r="L29" s="268">
        <v>40376</v>
      </c>
      <c r="M29" s="230" t="s">
        <v>33</v>
      </c>
      <c r="N29" s="269" t="s">
        <v>105</v>
      </c>
      <c r="O29" s="232" t="s">
        <v>34</v>
      </c>
      <c r="Q29" s="230">
        <v>25</v>
      </c>
      <c r="R29" s="230">
        <v>13</v>
      </c>
      <c r="S29" s="230">
        <v>14</v>
      </c>
      <c r="T29" s="230">
        <v>12</v>
      </c>
      <c r="U29" s="230">
        <v>7</v>
      </c>
      <c r="W29" s="371" t="str">
        <f t="shared" si="0"/>
        <v>17 Juli 2010</v>
      </c>
      <c r="X29" s="373" t="str">
        <f>IFERROR(VLOOKUP(D29,'[5]mhs elektro-kecil'!$B$5:$E$2151,3,0),"CEK")</f>
        <v>CEK</v>
      </c>
      <c r="Y29" s="374" t="str">
        <f>IFERROR(VLOOKUP(D29,'[5]mhs elektro-kecil'!$B$5:$E$2151,4,0),"CEK")</f>
        <v>CEK</v>
      </c>
      <c r="Z29" s="231">
        <f t="shared" si="4"/>
        <v>40376</v>
      </c>
      <c r="AA29" s="231">
        <f t="shared" si="1"/>
        <v>40556</v>
      </c>
      <c r="AB29" s="230"/>
      <c r="AC29" s="232" t="s">
        <v>34</v>
      </c>
      <c r="AI29" s="212" t="str">
        <f t="shared" si="2"/>
        <v>06</v>
      </c>
      <c r="AL29" s="391">
        <f t="shared" si="5"/>
        <v>2006</v>
      </c>
      <c r="AM29" s="212" t="e">
        <f>COUNTIF([6]Daftar!$D$5:$D$851,D29)</f>
        <v>#VALUE!</v>
      </c>
      <c r="AN29" s="212" t="e">
        <f>COUNTIF([7]daftar!$D$4:$D$885,D29)</f>
        <v>#VALUE!</v>
      </c>
      <c r="AS29" s="392" t="str">
        <f t="shared" si="8"/>
        <v>Henry Sayyidiman</v>
      </c>
      <c r="AT29" s="392" t="str">
        <f t="shared" si="9"/>
        <v>F1B006030</v>
      </c>
      <c r="AU29" s="392">
        <f t="shared" si="10"/>
        <v>26</v>
      </c>
      <c r="AV29" s="392"/>
    </row>
    <row r="30" spans="1:48" s="212" customFormat="1" ht="20.100000000000001" customHeight="1">
      <c r="A30" s="267">
        <f t="shared" si="3"/>
        <v>27</v>
      </c>
      <c r="B30" s="268">
        <v>40373</v>
      </c>
      <c r="C30" s="269" t="str">
        <f>VLOOKUP(D30,'[4]mhs elektro-kecil'!$B$5:$C$1847,2,0)</f>
        <v>Ria Fitriani</v>
      </c>
      <c r="D30" s="269" t="s">
        <v>123</v>
      </c>
      <c r="E30" s="271" t="s">
        <v>124</v>
      </c>
      <c r="F30" s="271" t="s">
        <v>38</v>
      </c>
      <c r="G30" s="271" t="s">
        <v>73</v>
      </c>
      <c r="H30" s="271" t="s">
        <v>115</v>
      </c>
      <c r="I30" s="271" t="s">
        <v>60</v>
      </c>
      <c r="J30" s="271" t="s">
        <v>41</v>
      </c>
      <c r="K30" s="291" t="s">
        <v>63</v>
      </c>
      <c r="L30" s="268">
        <v>40376</v>
      </c>
      <c r="M30" s="230" t="s">
        <v>42</v>
      </c>
      <c r="N30" s="269" t="s">
        <v>97</v>
      </c>
      <c r="O30" s="232" t="s">
        <v>34</v>
      </c>
      <c r="Q30" s="230">
        <v>2</v>
      </c>
      <c r="R30" s="230">
        <v>29</v>
      </c>
      <c r="S30" s="230">
        <v>22</v>
      </c>
      <c r="T30" s="230">
        <v>5</v>
      </c>
      <c r="U30" s="230">
        <v>1</v>
      </c>
      <c r="W30" s="371" t="str">
        <f t="shared" si="0"/>
        <v>17 Juli 2010</v>
      </c>
      <c r="X30" s="373" t="str">
        <f>IFERROR(VLOOKUP(D30,'[5]mhs elektro-kecil'!$B$5:$E$2151,3,0),"CEK")</f>
        <v>CEK</v>
      </c>
      <c r="Y30" s="374" t="str">
        <f>IFERROR(VLOOKUP(D30,'[5]mhs elektro-kecil'!$B$5:$E$2151,4,0),"CEK")</f>
        <v>CEK</v>
      </c>
      <c r="Z30" s="231">
        <f t="shared" si="4"/>
        <v>40376</v>
      </c>
      <c r="AA30" s="231">
        <f t="shared" si="1"/>
        <v>40556</v>
      </c>
      <c r="AB30" s="230"/>
      <c r="AC30" s="232" t="s">
        <v>34</v>
      </c>
      <c r="AI30" s="212" t="str">
        <f t="shared" si="2"/>
        <v>03</v>
      </c>
      <c r="AL30" s="391">
        <f t="shared" si="5"/>
        <v>2003</v>
      </c>
      <c r="AM30" s="212" t="e">
        <f>COUNTIF([6]Daftar!$D$5:$D$851,D30)</f>
        <v>#VALUE!</v>
      </c>
      <c r="AN30" s="212" t="e">
        <f>COUNTIF([7]daftar!$D$4:$D$885,D30)</f>
        <v>#VALUE!</v>
      </c>
      <c r="AS30" s="392" t="str">
        <f t="shared" si="8"/>
        <v>Ria Fitriani</v>
      </c>
      <c r="AT30" s="392" t="str">
        <f t="shared" si="9"/>
        <v>F1B003057</v>
      </c>
      <c r="AU30" s="392">
        <f t="shared" si="10"/>
        <v>27</v>
      </c>
      <c r="AV30" s="392"/>
    </row>
    <row r="31" spans="1:48" s="212" customFormat="1" ht="20.100000000000001" customHeight="1">
      <c r="A31" s="267">
        <f t="shared" si="3"/>
        <v>28</v>
      </c>
      <c r="B31" s="268">
        <v>40406</v>
      </c>
      <c r="C31" s="269" t="str">
        <f>VLOOKUP(D31,'[4]mhs elektro-kecil'!$B$5:$C$1847,2,0)</f>
        <v>I Gde Aditya P S</v>
      </c>
      <c r="D31" s="269" t="s">
        <v>125</v>
      </c>
      <c r="E31" s="271" t="s">
        <v>126</v>
      </c>
      <c r="F31" s="271" t="s">
        <v>73</v>
      </c>
      <c r="G31" s="271" t="s">
        <v>52</v>
      </c>
      <c r="H31" s="271" t="s">
        <v>61</v>
      </c>
      <c r="I31" s="271" t="s">
        <v>72</v>
      </c>
      <c r="J31" s="271" t="s">
        <v>59</v>
      </c>
      <c r="K31" s="291" t="s">
        <v>76</v>
      </c>
      <c r="L31" s="268">
        <v>40408</v>
      </c>
      <c r="M31" s="230" t="s">
        <v>33</v>
      </c>
      <c r="N31" s="269" t="s">
        <v>97</v>
      </c>
      <c r="O31" s="232" t="s">
        <v>34</v>
      </c>
      <c r="Q31" s="230">
        <v>29</v>
      </c>
      <c r="R31" s="230">
        <v>24</v>
      </c>
      <c r="S31" s="230">
        <v>3</v>
      </c>
      <c r="T31" s="230">
        <v>4</v>
      </c>
      <c r="U31" s="230">
        <v>28</v>
      </c>
      <c r="W31" s="371" t="str">
        <f t="shared" si="0"/>
        <v>18 Agustus 2010</v>
      </c>
      <c r="X31" s="373" t="str">
        <f>IFERROR(VLOOKUP(D31,'[5]mhs elektro-kecil'!$B$5:$E$2151,3,0),"CEK")</f>
        <v>CEK</v>
      </c>
      <c r="Y31" s="374" t="str">
        <f>IFERROR(VLOOKUP(D31,'[5]mhs elektro-kecil'!$B$5:$E$2151,4,0),"CEK")</f>
        <v>CEK</v>
      </c>
      <c r="Z31" s="231">
        <f t="shared" si="4"/>
        <v>40408</v>
      </c>
      <c r="AA31" s="231">
        <f t="shared" si="1"/>
        <v>40588</v>
      </c>
      <c r="AB31" s="230"/>
      <c r="AC31" s="232" t="s">
        <v>34</v>
      </c>
      <c r="AI31" s="212" t="str">
        <f t="shared" si="2"/>
        <v>04</v>
      </c>
      <c r="AL31" s="391">
        <f t="shared" si="5"/>
        <v>2004</v>
      </c>
      <c r="AM31" s="212" t="e">
        <f>COUNTIF([6]Daftar!$D$5:$D$851,D31)</f>
        <v>#VALUE!</v>
      </c>
      <c r="AN31" s="212" t="e">
        <f>COUNTIF([7]daftar!$D$4:$D$885,D31)</f>
        <v>#VALUE!</v>
      </c>
      <c r="AS31" s="392" t="str">
        <f t="shared" si="8"/>
        <v>I Gde Aditya P S</v>
      </c>
      <c r="AT31" s="392" t="str">
        <f t="shared" si="9"/>
        <v>F1B004032</v>
      </c>
      <c r="AU31" s="392">
        <f t="shared" si="10"/>
        <v>28</v>
      </c>
      <c r="AV31" s="392"/>
    </row>
    <row r="32" spans="1:48" s="212" customFormat="1" ht="20.100000000000001" customHeight="1">
      <c r="A32" s="267">
        <f t="shared" si="3"/>
        <v>29</v>
      </c>
      <c r="B32" s="268">
        <v>40403</v>
      </c>
      <c r="C32" s="269" t="str">
        <f>VLOOKUP(D32,'[4]mhs elektro-kecil'!$B$5:$C$1847,2,0)</f>
        <v>Edi Waskita Putra</v>
      </c>
      <c r="D32" s="269" t="s">
        <v>127</v>
      </c>
      <c r="E32" s="271" t="s">
        <v>128</v>
      </c>
      <c r="F32" s="271" t="s">
        <v>67</v>
      </c>
      <c r="G32" s="271" t="s">
        <v>30</v>
      </c>
      <c r="H32" s="271" t="s">
        <v>28</v>
      </c>
      <c r="I32" s="271" t="s">
        <v>29</v>
      </c>
      <c r="J32" s="271" t="s">
        <v>66</v>
      </c>
      <c r="K32" s="291" t="s">
        <v>76</v>
      </c>
      <c r="L32" s="268">
        <v>40408</v>
      </c>
      <c r="M32" s="230" t="s">
        <v>42</v>
      </c>
      <c r="N32" s="269" t="s">
        <v>105</v>
      </c>
      <c r="O32" s="232" t="s">
        <v>34</v>
      </c>
      <c r="Q32" s="230">
        <v>7</v>
      </c>
      <c r="R32" s="230">
        <v>32</v>
      </c>
      <c r="S32" s="230">
        <v>20</v>
      </c>
      <c r="T32" s="230">
        <v>27</v>
      </c>
      <c r="U32" s="230">
        <v>38</v>
      </c>
      <c r="W32" s="371" t="str">
        <f t="shared" si="0"/>
        <v>18 Agustus 2010</v>
      </c>
      <c r="X32" s="373" t="str">
        <f>IFERROR(VLOOKUP(D32,'[5]mhs elektro-kecil'!$B$5:$E$2151,3,0),"CEK")</f>
        <v>CEK</v>
      </c>
      <c r="Y32" s="374" t="str">
        <f>IFERROR(VLOOKUP(D32,'[5]mhs elektro-kecil'!$B$5:$E$2151,4,0),"CEK")</f>
        <v>CEK</v>
      </c>
      <c r="Z32" s="231">
        <f t="shared" si="4"/>
        <v>40408</v>
      </c>
      <c r="AA32" s="231">
        <f t="shared" si="1"/>
        <v>40588</v>
      </c>
      <c r="AB32" s="230"/>
      <c r="AC32" s="232" t="s">
        <v>34</v>
      </c>
      <c r="AI32" s="212" t="str">
        <f t="shared" si="2"/>
        <v>03</v>
      </c>
      <c r="AL32" s="391">
        <f t="shared" si="5"/>
        <v>2003</v>
      </c>
      <c r="AM32" s="212" t="e">
        <f>COUNTIF([6]Daftar!$D$5:$D$851,D32)</f>
        <v>#VALUE!</v>
      </c>
      <c r="AN32" s="212" t="e">
        <f>COUNTIF([7]daftar!$D$4:$D$885,D32)</f>
        <v>#VALUE!</v>
      </c>
      <c r="AS32" s="392" t="str">
        <f t="shared" si="8"/>
        <v>Edi Waskita Putra</v>
      </c>
      <c r="AT32" s="392" t="str">
        <f t="shared" si="9"/>
        <v>F1B003015</v>
      </c>
      <c r="AU32" s="392">
        <f t="shared" si="10"/>
        <v>29</v>
      </c>
      <c r="AV32" s="392"/>
    </row>
    <row r="33" spans="1:48" s="212" customFormat="1" ht="20.100000000000001" customHeight="1">
      <c r="A33" s="267">
        <f t="shared" si="3"/>
        <v>30</v>
      </c>
      <c r="B33" s="268">
        <v>40410</v>
      </c>
      <c r="C33" s="269" t="str">
        <f>VLOOKUP(D33,'[4]mhs elektro-kecil'!$B$5:$C$1847,2,0)</f>
        <v>Donny Adithia</v>
      </c>
      <c r="D33" s="269" t="s">
        <v>129</v>
      </c>
      <c r="E33" s="271" t="s">
        <v>130</v>
      </c>
      <c r="F33" s="271" t="s">
        <v>72</v>
      </c>
      <c r="G33" s="271" t="s">
        <v>54</v>
      </c>
      <c r="H33" s="271" t="s">
        <v>41</v>
      </c>
      <c r="I33" s="271" t="s">
        <v>53</v>
      </c>
      <c r="J33" s="271" t="s">
        <v>47</v>
      </c>
      <c r="K33" s="291" t="s">
        <v>131</v>
      </c>
      <c r="L33" s="268">
        <v>40414</v>
      </c>
      <c r="M33" s="230" t="s">
        <v>42</v>
      </c>
      <c r="N33" s="269" t="s">
        <v>97</v>
      </c>
      <c r="O33" s="232" t="s">
        <v>34</v>
      </c>
      <c r="Q33" s="230">
        <v>4</v>
      </c>
      <c r="R33" s="230">
        <v>14</v>
      </c>
      <c r="S33" s="230">
        <v>1</v>
      </c>
      <c r="T33" s="230">
        <v>12</v>
      </c>
      <c r="U33" s="230">
        <v>16</v>
      </c>
      <c r="W33" s="371" t="str">
        <f t="shared" si="0"/>
        <v>24 Agustus 2010</v>
      </c>
      <c r="X33" s="373" t="str">
        <f>IFERROR(VLOOKUP(D33,'[5]mhs elektro-kecil'!$B$5:$E$2151,3,0),"CEK")</f>
        <v>CEK</v>
      </c>
      <c r="Y33" s="374" t="str">
        <f>IFERROR(VLOOKUP(D33,'[5]mhs elektro-kecil'!$B$5:$E$2151,4,0),"CEK")</f>
        <v>CEK</v>
      </c>
      <c r="Z33" s="231">
        <f t="shared" si="4"/>
        <v>40414</v>
      </c>
      <c r="AA33" s="231">
        <f t="shared" si="1"/>
        <v>40594</v>
      </c>
      <c r="AB33" s="230"/>
      <c r="AC33" s="232" t="s">
        <v>34</v>
      </c>
      <c r="AI33" s="212" t="str">
        <f t="shared" si="2"/>
        <v>05</v>
      </c>
      <c r="AL33" s="391">
        <f t="shared" si="5"/>
        <v>2005</v>
      </c>
      <c r="AM33" s="212" t="e">
        <f>COUNTIF([6]Daftar!$D$5:$D$851,D33)</f>
        <v>#VALUE!</v>
      </c>
      <c r="AN33" s="212" t="e">
        <f>COUNTIF([7]daftar!$D$4:$D$885,D33)</f>
        <v>#VALUE!</v>
      </c>
      <c r="AS33" s="392" t="str">
        <f t="shared" si="8"/>
        <v>Donny Adithia</v>
      </c>
      <c r="AT33" s="392" t="str">
        <f t="shared" si="9"/>
        <v>F1B005013</v>
      </c>
      <c r="AU33" s="392">
        <f t="shared" si="10"/>
        <v>30</v>
      </c>
      <c r="AV33" s="392"/>
    </row>
    <row r="34" spans="1:48" s="212" customFormat="1" ht="20.100000000000001" customHeight="1">
      <c r="A34" s="267">
        <f t="shared" si="3"/>
        <v>31</v>
      </c>
      <c r="B34" s="268">
        <v>40450</v>
      </c>
      <c r="C34" s="269" t="str">
        <f>VLOOKUP(D34,'[4]mhs elektro-kecil'!$B$5:$C$1847,2,0)</f>
        <v>Supandi</v>
      </c>
      <c r="D34" s="269" t="s">
        <v>132</v>
      </c>
      <c r="E34" s="271" t="s">
        <v>133</v>
      </c>
      <c r="F34" s="271" t="s">
        <v>45</v>
      </c>
      <c r="G34" s="271" t="s">
        <v>60</v>
      </c>
      <c r="H34" s="271" t="s">
        <v>38</v>
      </c>
      <c r="I34" s="271" t="s">
        <v>37</v>
      </c>
      <c r="J34" s="271" t="s">
        <v>39</v>
      </c>
      <c r="K34" s="291" t="s">
        <v>63</v>
      </c>
      <c r="L34" s="268">
        <v>40453</v>
      </c>
      <c r="M34" s="230" t="s">
        <v>42</v>
      </c>
      <c r="N34" s="269" t="s">
        <v>97</v>
      </c>
      <c r="O34" s="232" t="s">
        <v>34</v>
      </c>
      <c r="Q34" s="230">
        <v>25</v>
      </c>
      <c r="R34" s="230">
        <v>5</v>
      </c>
      <c r="S34" s="230">
        <v>2</v>
      </c>
      <c r="T34" s="230">
        <v>13</v>
      </c>
      <c r="U34" s="230">
        <v>31</v>
      </c>
      <c r="W34" s="371" t="str">
        <f t="shared" si="0"/>
        <v>02 Oktober 2010</v>
      </c>
      <c r="X34" s="373" t="str">
        <f>IFERROR(VLOOKUP(D34,'[5]mhs elektro-kecil'!$B$5:$E$2151,3,0),"CEK")</f>
        <v>CEK</v>
      </c>
      <c r="Y34" s="374" t="str">
        <f>IFERROR(VLOOKUP(D34,'[5]mhs elektro-kecil'!$B$5:$E$2151,4,0),"CEK")</f>
        <v>CEK</v>
      </c>
      <c r="Z34" s="231">
        <f t="shared" si="4"/>
        <v>40453</v>
      </c>
      <c r="AA34" s="231">
        <f t="shared" si="1"/>
        <v>40633</v>
      </c>
      <c r="AB34" s="390">
        <f>AA34+180</f>
        <v>40813</v>
      </c>
      <c r="AC34" s="232"/>
      <c r="AI34" s="212" t="str">
        <f t="shared" si="2"/>
        <v>05</v>
      </c>
      <c r="AL34" s="391">
        <f t="shared" si="5"/>
        <v>2005</v>
      </c>
      <c r="AM34" s="212" t="e">
        <f>COUNTIF([6]Daftar!$D$5:$D$851,D34)</f>
        <v>#VALUE!</v>
      </c>
      <c r="AN34" s="212" t="e">
        <f>COUNTIF([7]daftar!$D$4:$D$885,D34)</f>
        <v>#VALUE!</v>
      </c>
      <c r="AS34" s="392" t="str">
        <f t="shared" si="8"/>
        <v>Supandi</v>
      </c>
      <c r="AT34" s="392" t="str">
        <f t="shared" si="9"/>
        <v>F1B005071</v>
      </c>
      <c r="AU34" s="392">
        <f t="shared" si="10"/>
        <v>31</v>
      </c>
      <c r="AV34" s="392"/>
    </row>
    <row r="35" spans="1:48" s="212" customFormat="1" ht="20.100000000000001" customHeight="1">
      <c r="A35" s="267">
        <f t="shared" si="3"/>
        <v>32</v>
      </c>
      <c r="B35" s="268">
        <v>40454</v>
      </c>
      <c r="C35" s="269" t="str">
        <f>VLOOKUP(D35,'[4]mhs elektro-kecil'!$B$5:$C$1847,2,0)</f>
        <v>Prasetyadiguna</v>
      </c>
      <c r="D35" s="269" t="s">
        <v>134</v>
      </c>
      <c r="E35" s="271" t="s">
        <v>135</v>
      </c>
      <c r="F35" s="271" t="s">
        <v>68</v>
      </c>
      <c r="G35" s="271" t="s">
        <v>49</v>
      </c>
      <c r="H35" s="271" t="s">
        <v>92</v>
      </c>
      <c r="I35" s="271" t="s">
        <v>62</v>
      </c>
      <c r="J35" s="271" t="s">
        <v>55</v>
      </c>
      <c r="K35" s="291" t="s">
        <v>76</v>
      </c>
      <c r="L35" s="268">
        <v>40457</v>
      </c>
      <c r="M35" s="230" t="s">
        <v>136</v>
      </c>
      <c r="N35" s="269" t="s">
        <v>137</v>
      </c>
      <c r="O35" s="232" t="s">
        <v>34</v>
      </c>
      <c r="Q35" s="230">
        <v>6</v>
      </c>
      <c r="R35" s="230">
        <v>15</v>
      </c>
      <c r="S35" s="230">
        <v>35</v>
      </c>
      <c r="T35" s="230">
        <v>18</v>
      </c>
      <c r="U35" s="230">
        <v>21</v>
      </c>
      <c r="W35" s="371" t="str">
        <f t="shared" si="0"/>
        <v>06 Oktober 2010</v>
      </c>
      <c r="X35" s="373" t="str">
        <f>IFERROR(VLOOKUP(D35,'[5]mhs elektro-kecil'!$B$5:$E$2151,3,0),"CEK")</f>
        <v>CEK</v>
      </c>
      <c r="Y35" s="374" t="str">
        <f>IFERROR(VLOOKUP(D35,'[5]mhs elektro-kecil'!$B$5:$E$2151,4,0),"CEK")</f>
        <v>CEK</v>
      </c>
      <c r="Z35" s="231">
        <f t="shared" si="4"/>
        <v>40457</v>
      </c>
      <c r="AA35" s="231">
        <f t="shared" ref="AA35:AA64" si="11">Z35+180</f>
        <v>40637</v>
      </c>
      <c r="AB35" s="390">
        <f>AA35+180</f>
        <v>40817</v>
      </c>
      <c r="AC35" s="232"/>
      <c r="AI35" s="212" t="str">
        <f t="shared" si="2"/>
        <v>04</v>
      </c>
      <c r="AL35" s="391">
        <f t="shared" si="5"/>
        <v>2004</v>
      </c>
      <c r="AM35" s="212" t="e">
        <f>COUNTIF([6]Daftar!$D$5:$D$851,D35)</f>
        <v>#VALUE!</v>
      </c>
      <c r="AN35" s="212" t="e">
        <f>COUNTIF([7]daftar!$D$4:$D$885,D35)</f>
        <v>#VALUE!</v>
      </c>
      <c r="AS35" s="392" t="str">
        <f t="shared" si="8"/>
        <v>Prasetyadiguna</v>
      </c>
      <c r="AT35" s="392" t="str">
        <f t="shared" si="9"/>
        <v>F1B004063</v>
      </c>
      <c r="AU35" s="392">
        <f t="shared" si="10"/>
        <v>32</v>
      </c>
      <c r="AV35" s="392"/>
    </row>
    <row r="36" spans="1:48" s="212" customFormat="1" ht="20.100000000000001" customHeight="1">
      <c r="A36" s="267">
        <f t="shared" si="3"/>
        <v>33</v>
      </c>
      <c r="B36" s="268">
        <v>40454</v>
      </c>
      <c r="C36" s="269" t="str">
        <f>VLOOKUP(D36,'[4]mhs elektro-kecil'!$B$5:$C$1847,2,0)</f>
        <v>Amir Hasanudin Fauzi</v>
      </c>
      <c r="D36" s="269" t="s">
        <v>138</v>
      </c>
      <c r="E36" s="271" t="s">
        <v>139</v>
      </c>
      <c r="F36" s="271" t="s">
        <v>27</v>
      </c>
      <c r="G36" s="271" t="s">
        <v>30</v>
      </c>
      <c r="H36" s="271" t="s">
        <v>28</v>
      </c>
      <c r="I36" s="271" t="s">
        <v>29</v>
      </c>
      <c r="J36" s="271" t="s">
        <v>31</v>
      </c>
      <c r="K36" s="291" t="s">
        <v>76</v>
      </c>
      <c r="L36" s="268">
        <v>40457</v>
      </c>
      <c r="M36" s="230" t="s">
        <v>140</v>
      </c>
      <c r="N36" s="269" t="s">
        <v>141</v>
      </c>
      <c r="O36" s="232" t="s">
        <v>34</v>
      </c>
      <c r="Q36" s="230">
        <v>33</v>
      </c>
      <c r="R36" s="230">
        <v>32</v>
      </c>
      <c r="S36" s="230">
        <v>20</v>
      </c>
      <c r="T36" s="230">
        <v>27</v>
      </c>
      <c r="U36" s="230">
        <v>39</v>
      </c>
      <c r="W36" s="371" t="str">
        <f t="shared" si="0"/>
        <v>06 Oktober 2010</v>
      </c>
      <c r="X36" s="373" t="str">
        <f>IFERROR(VLOOKUP(D36,'[5]mhs elektro-kecil'!$B$5:$E$2151,3,0),"CEK")</f>
        <v>CEK</v>
      </c>
      <c r="Y36" s="374" t="str">
        <f>IFERROR(VLOOKUP(D36,'[5]mhs elektro-kecil'!$B$5:$E$2151,4,0),"CEK")</f>
        <v>CEK</v>
      </c>
      <c r="Z36" s="231">
        <f t="shared" si="4"/>
        <v>40457</v>
      </c>
      <c r="AA36" s="231">
        <f t="shared" si="11"/>
        <v>40637</v>
      </c>
      <c r="AB36" s="231"/>
      <c r="AC36" s="232" t="s">
        <v>34</v>
      </c>
      <c r="AI36" s="212" t="str">
        <f t="shared" si="2"/>
        <v>06</v>
      </c>
      <c r="AL36" s="391">
        <f t="shared" si="5"/>
        <v>2006</v>
      </c>
      <c r="AM36" s="212" t="e">
        <f>COUNTIF([6]Daftar!$D$5:$D$851,D36)</f>
        <v>#VALUE!</v>
      </c>
      <c r="AN36" s="212" t="e">
        <f>COUNTIF([7]daftar!$D$4:$D$885,D36)</f>
        <v>#VALUE!</v>
      </c>
      <c r="AS36" s="392" t="str">
        <f t="shared" si="8"/>
        <v>Amir Hasanudin Fauzi</v>
      </c>
      <c r="AT36" s="392" t="str">
        <f t="shared" si="9"/>
        <v>F1B006008</v>
      </c>
      <c r="AU36" s="392">
        <f t="shared" si="10"/>
        <v>33</v>
      </c>
      <c r="AV36" s="392"/>
    </row>
    <row r="37" spans="1:48" s="212" customFormat="1" ht="20.100000000000001" customHeight="1">
      <c r="A37" s="267">
        <f t="shared" si="3"/>
        <v>34</v>
      </c>
      <c r="B37" s="268">
        <v>40483</v>
      </c>
      <c r="C37" s="269" t="str">
        <f>VLOOKUP(D37,'[4]mhs elektro-kecil'!$B$5:$C$1847,2,0)</f>
        <v>Siswadi</v>
      </c>
      <c r="D37" s="269" t="s">
        <v>142</v>
      </c>
      <c r="E37" s="271" t="s">
        <v>143</v>
      </c>
      <c r="F37" s="271" t="s">
        <v>59</v>
      </c>
      <c r="G37" s="271" t="s">
        <v>73</v>
      </c>
      <c r="H37" s="271" t="s">
        <v>72</v>
      </c>
      <c r="I37" s="271" t="s">
        <v>52</v>
      </c>
      <c r="J37" s="271" t="s">
        <v>53</v>
      </c>
      <c r="K37" s="291" t="s">
        <v>32</v>
      </c>
      <c r="L37" s="268">
        <v>40486</v>
      </c>
      <c r="M37" s="230" t="s">
        <v>42</v>
      </c>
      <c r="N37" s="269" t="s">
        <v>105</v>
      </c>
      <c r="O37" s="232" t="s">
        <v>34</v>
      </c>
      <c r="Q37" s="230">
        <v>28</v>
      </c>
      <c r="R37" s="230">
        <v>29</v>
      </c>
      <c r="S37" s="230">
        <v>4</v>
      </c>
      <c r="T37" s="230">
        <v>24</v>
      </c>
      <c r="U37" s="230">
        <v>12</v>
      </c>
      <c r="W37" s="371" t="str">
        <f t="shared" si="0"/>
        <v>04 November 2010</v>
      </c>
      <c r="X37" s="373" t="str">
        <f>IFERROR(VLOOKUP(D37,'[5]mhs elektro-kecil'!$B$5:$E$2151,3,0),"CEK")</f>
        <v>CEK</v>
      </c>
      <c r="Y37" s="374" t="str">
        <f>IFERROR(VLOOKUP(D37,'[5]mhs elektro-kecil'!$B$5:$E$2151,4,0),"CEK")</f>
        <v>CEK</v>
      </c>
      <c r="Z37" s="231">
        <f t="shared" si="4"/>
        <v>40486</v>
      </c>
      <c r="AA37" s="231">
        <f t="shared" si="11"/>
        <v>40666</v>
      </c>
      <c r="AB37" s="390">
        <f>AA37+180</f>
        <v>40846</v>
      </c>
      <c r="AC37" s="232"/>
      <c r="AI37" s="212" t="str">
        <f t="shared" si="2"/>
        <v>05</v>
      </c>
      <c r="AL37" s="391">
        <f t="shared" si="5"/>
        <v>2005</v>
      </c>
      <c r="AM37" s="212" t="e">
        <f>COUNTIF([6]Daftar!$D$5:$D$851,D37)</f>
        <v>#VALUE!</v>
      </c>
      <c r="AN37" s="212" t="e">
        <f>COUNTIF([7]daftar!$D$4:$D$885,D37)</f>
        <v>#VALUE!</v>
      </c>
      <c r="AS37" s="392" t="str">
        <f t="shared" si="8"/>
        <v>Siswadi</v>
      </c>
      <c r="AT37" s="392" t="str">
        <f t="shared" si="9"/>
        <v>F1B005067</v>
      </c>
      <c r="AU37" s="392">
        <f t="shared" si="10"/>
        <v>34</v>
      </c>
      <c r="AV37" s="392"/>
    </row>
    <row r="38" spans="1:48" s="212" customFormat="1" ht="20.100000000000001" customHeight="1">
      <c r="A38" s="267">
        <f t="shared" si="3"/>
        <v>35</v>
      </c>
      <c r="B38" s="268">
        <v>40483</v>
      </c>
      <c r="C38" s="269" t="str">
        <f>VLOOKUP(D38,'[4]mhs elektro-kecil'!$B$5:$C$1847,2,0)</f>
        <v>Fetty Nursofy Ristianty</v>
      </c>
      <c r="D38" s="269" t="s">
        <v>144</v>
      </c>
      <c r="E38" s="271" t="s">
        <v>145</v>
      </c>
      <c r="F38" s="271" t="s">
        <v>62</v>
      </c>
      <c r="G38" s="271" t="s">
        <v>30</v>
      </c>
      <c r="H38" s="271" t="s">
        <v>68</v>
      </c>
      <c r="I38" s="271" t="s">
        <v>67</v>
      </c>
      <c r="J38" s="271" t="s">
        <v>31</v>
      </c>
      <c r="K38" s="291" t="s">
        <v>32</v>
      </c>
      <c r="L38" s="268">
        <v>40486</v>
      </c>
      <c r="M38" s="230" t="s">
        <v>33</v>
      </c>
      <c r="N38" s="269" t="s">
        <v>105</v>
      </c>
      <c r="O38" s="232" t="s">
        <v>34</v>
      </c>
      <c r="Q38" s="230">
        <v>18</v>
      </c>
      <c r="R38" s="230">
        <v>32</v>
      </c>
      <c r="S38" s="230">
        <v>6</v>
      </c>
      <c r="T38" s="230">
        <v>7</v>
      </c>
      <c r="U38" s="230">
        <v>39</v>
      </c>
      <c r="W38" s="371" t="str">
        <f t="shared" si="0"/>
        <v>04 November 2010</v>
      </c>
      <c r="X38" s="373" t="str">
        <f>IFERROR(VLOOKUP(D38,'[5]mhs elektro-kecil'!$B$5:$E$2151,3,0),"CEK")</f>
        <v>CEK</v>
      </c>
      <c r="Y38" s="374" t="str">
        <f>IFERROR(VLOOKUP(D38,'[5]mhs elektro-kecil'!$B$5:$E$2151,4,0),"CEK")</f>
        <v>CEK</v>
      </c>
      <c r="Z38" s="231">
        <f t="shared" si="4"/>
        <v>40486</v>
      </c>
      <c r="AA38" s="231">
        <f t="shared" si="11"/>
        <v>40666</v>
      </c>
      <c r="AB38" s="231"/>
      <c r="AC38" s="232" t="s">
        <v>34</v>
      </c>
      <c r="AI38" s="212" t="str">
        <f t="shared" si="2"/>
        <v>06</v>
      </c>
      <c r="AL38" s="391">
        <f t="shared" si="5"/>
        <v>2006</v>
      </c>
      <c r="AM38" s="212" t="e">
        <f>COUNTIF([6]Daftar!$D$5:$D$851,D38)</f>
        <v>#VALUE!</v>
      </c>
      <c r="AN38" s="212" t="e">
        <f>COUNTIF([7]daftar!$D$4:$D$885,D38)</f>
        <v>#VALUE!</v>
      </c>
      <c r="AS38" s="392" t="str">
        <f t="shared" si="8"/>
        <v>Fetty Nursofy Ristianty</v>
      </c>
      <c r="AT38" s="392" t="str">
        <f t="shared" si="9"/>
        <v>F1B006024</v>
      </c>
      <c r="AU38" s="392">
        <f t="shared" si="10"/>
        <v>35</v>
      </c>
      <c r="AV38" s="392"/>
    </row>
    <row r="39" spans="1:48" s="212" customFormat="1" ht="20.100000000000001" customHeight="1">
      <c r="A39" s="267">
        <f t="shared" si="3"/>
        <v>36</v>
      </c>
      <c r="B39" s="268">
        <v>40498</v>
      </c>
      <c r="C39" s="269" t="str">
        <f>VLOOKUP(D39,'[4]mhs elektro-kecil'!$B$5:$C$1847,2,0)</f>
        <v>En Mahsyar</v>
      </c>
      <c r="D39" s="269" t="s">
        <v>146</v>
      </c>
      <c r="E39" s="271" t="s">
        <v>147</v>
      </c>
      <c r="F39" s="271" t="s">
        <v>115</v>
      </c>
      <c r="G39" s="271" t="s">
        <v>60</v>
      </c>
      <c r="H39" s="271" t="s">
        <v>54</v>
      </c>
      <c r="I39" s="271" t="s">
        <v>47</v>
      </c>
      <c r="J39" s="271" t="s">
        <v>45</v>
      </c>
      <c r="K39" s="291" t="s">
        <v>63</v>
      </c>
      <c r="L39" s="268">
        <v>40502</v>
      </c>
      <c r="M39" s="230" t="s">
        <v>42</v>
      </c>
      <c r="N39" s="269" t="s">
        <v>105</v>
      </c>
      <c r="O39" s="232" t="s">
        <v>34</v>
      </c>
      <c r="Q39" s="230">
        <v>22</v>
      </c>
      <c r="R39" s="230">
        <v>5</v>
      </c>
      <c r="S39" s="230">
        <v>14</v>
      </c>
      <c r="T39" s="230">
        <v>16</v>
      </c>
      <c r="U39" s="230">
        <v>25</v>
      </c>
      <c r="W39" s="371" t="str">
        <f t="shared" si="0"/>
        <v>20 November 2010</v>
      </c>
      <c r="X39" s="373" t="str">
        <f>IFERROR(VLOOKUP(D39,'[5]mhs elektro-kecil'!$B$5:$E$2151,3,0),"CEK")</f>
        <v>CEK</v>
      </c>
      <c r="Y39" s="374" t="str">
        <f>IFERROR(VLOOKUP(D39,'[5]mhs elektro-kecil'!$B$5:$E$2151,4,0),"CEK")</f>
        <v>CEK</v>
      </c>
      <c r="Z39" s="231">
        <f t="shared" si="4"/>
        <v>40502</v>
      </c>
      <c r="AA39" s="231">
        <f t="shared" si="11"/>
        <v>40682</v>
      </c>
      <c r="AB39" s="390">
        <f>AA39+180</f>
        <v>40862</v>
      </c>
      <c r="AC39" s="232"/>
      <c r="AI39" s="212" t="str">
        <f t="shared" si="2"/>
        <v>06</v>
      </c>
      <c r="AL39" s="391">
        <f t="shared" si="5"/>
        <v>2006</v>
      </c>
      <c r="AM39" s="212" t="e">
        <f>COUNTIF([6]Daftar!$D$5:$D$851,D39)</f>
        <v>#VALUE!</v>
      </c>
      <c r="AN39" s="212" t="e">
        <f>COUNTIF([7]daftar!$D$4:$D$885,D39)</f>
        <v>#VALUE!</v>
      </c>
      <c r="AS39" s="392" t="str">
        <f t="shared" si="8"/>
        <v>En Mahsyar</v>
      </c>
      <c r="AT39" s="392" t="str">
        <f t="shared" si="9"/>
        <v>F1B006021</v>
      </c>
      <c r="AU39" s="392">
        <f t="shared" si="10"/>
        <v>36</v>
      </c>
      <c r="AV39" s="392"/>
    </row>
    <row r="40" spans="1:48" s="212" customFormat="1" ht="20.100000000000001" customHeight="1">
      <c r="A40" s="267">
        <f t="shared" si="3"/>
        <v>37</v>
      </c>
      <c r="B40" s="268">
        <v>40498</v>
      </c>
      <c r="C40" s="269" t="str">
        <f>VLOOKUP(D40,'[4]mhs elektro-kecil'!$B$5:$C$1847,2,0)</f>
        <v>Akbar Satryantho</v>
      </c>
      <c r="D40" s="269" t="s">
        <v>148</v>
      </c>
      <c r="E40" s="271" t="s">
        <v>149</v>
      </c>
      <c r="F40" s="271" t="s">
        <v>52</v>
      </c>
      <c r="G40" s="271" t="s">
        <v>59</v>
      </c>
      <c r="H40" s="271" t="s">
        <v>73</v>
      </c>
      <c r="I40" s="271" t="s">
        <v>72</v>
      </c>
      <c r="J40" s="271" t="s">
        <v>31</v>
      </c>
      <c r="K40" s="291" t="s">
        <v>63</v>
      </c>
      <c r="L40" s="268">
        <v>40502</v>
      </c>
      <c r="M40" s="230" t="s">
        <v>33</v>
      </c>
      <c r="N40" s="269" t="s">
        <v>105</v>
      </c>
      <c r="O40" s="232" t="s">
        <v>34</v>
      </c>
      <c r="Q40" s="230">
        <v>24</v>
      </c>
      <c r="R40" s="230">
        <v>28</v>
      </c>
      <c r="S40" s="230">
        <v>29</v>
      </c>
      <c r="T40" s="230">
        <v>4</v>
      </c>
      <c r="U40" s="230">
        <v>39</v>
      </c>
      <c r="W40" s="371" t="str">
        <f t="shared" si="0"/>
        <v>20 November 2010</v>
      </c>
      <c r="X40" s="373" t="str">
        <f>IFERROR(VLOOKUP(D40,'[5]mhs elektro-kecil'!$B$5:$E$2151,3,0),"CEK")</f>
        <v>CEK</v>
      </c>
      <c r="Y40" s="374" t="str">
        <f>IFERROR(VLOOKUP(D40,'[5]mhs elektro-kecil'!$B$5:$E$2151,4,0),"CEK")</f>
        <v>CEK</v>
      </c>
      <c r="Z40" s="231">
        <f t="shared" si="4"/>
        <v>40502</v>
      </c>
      <c r="AA40" s="231">
        <f t="shared" si="11"/>
        <v>40682</v>
      </c>
      <c r="AB40" s="230"/>
      <c r="AC40" s="232" t="s">
        <v>34</v>
      </c>
      <c r="AI40" s="212" t="str">
        <f t="shared" si="2"/>
        <v>05</v>
      </c>
      <c r="AL40" s="391">
        <f t="shared" si="5"/>
        <v>2005</v>
      </c>
      <c r="AM40" s="212" t="e">
        <f>COUNTIF([6]Daftar!$D$5:$D$851,D40)</f>
        <v>#VALUE!</v>
      </c>
      <c r="AN40" s="212" t="e">
        <f>COUNTIF([7]daftar!$D$4:$D$885,D40)</f>
        <v>#VALUE!</v>
      </c>
      <c r="AS40" s="392" t="str">
        <f t="shared" si="8"/>
        <v>Akbar Satryantho</v>
      </c>
      <c r="AT40" s="392" t="str">
        <f t="shared" si="9"/>
        <v>F1B005004</v>
      </c>
      <c r="AU40" s="392">
        <f t="shared" si="10"/>
        <v>37</v>
      </c>
      <c r="AV40" s="392"/>
    </row>
    <row r="41" spans="1:48" s="212" customFormat="1" ht="20.100000000000001" customHeight="1">
      <c r="A41" s="267">
        <f t="shared" si="3"/>
        <v>38</v>
      </c>
      <c r="B41" s="268">
        <v>40501</v>
      </c>
      <c r="C41" s="269" t="str">
        <f>VLOOKUP(D41,'[4]mhs elektro-kecil'!$B$5:$C$1847,2,0)</f>
        <v>Rosiawan</v>
      </c>
      <c r="D41" s="269" t="s">
        <v>150</v>
      </c>
      <c r="E41" s="271" t="s">
        <v>151</v>
      </c>
      <c r="F41" s="271" t="s">
        <v>49</v>
      </c>
      <c r="G41" s="271" t="s">
        <v>68</v>
      </c>
      <c r="H41" s="271" t="s">
        <v>62</v>
      </c>
      <c r="I41" s="271" t="s">
        <v>92</v>
      </c>
      <c r="J41" s="271" t="s">
        <v>118</v>
      </c>
      <c r="K41" s="291" t="s">
        <v>63</v>
      </c>
      <c r="L41" s="268">
        <v>40502</v>
      </c>
      <c r="M41" s="230" t="s">
        <v>33</v>
      </c>
      <c r="N41" s="269" t="s">
        <v>97</v>
      </c>
      <c r="O41" s="232" t="s">
        <v>34</v>
      </c>
      <c r="Q41" s="230">
        <v>15</v>
      </c>
      <c r="R41" s="230">
        <v>6</v>
      </c>
      <c r="S41" s="230">
        <v>18</v>
      </c>
      <c r="T41" s="230">
        <v>35</v>
      </c>
      <c r="U41" s="230">
        <v>40</v>
      </c>
      <c r="W41" s="371" t="str">
        <f t="shared" si="0"/>
        <v>20 November 2010</v>
      </c>
      <c r="X41" s="373" t="str">
        <f>IFERROR(VLOOKUP(D41,'[5]mhs elektro-kecil'!$B$5:$E$2151,3,0),"CEK")</f>
        <v>CEK</v>
      </c>
      <c r="Y41" s="374" t="str">
        <f>IFERROR(VLOOKUP(D41,'[5]mhs elektro-kecil'!$B$5:$E$2151,4,0),"CEK")</f>
        <v>CEK</v>
      </c>
      <c r="Z41" s="231">
        <f t="shared" si="4"/>
        <v>40502</v>
      </c>
      <c r="AA41" s="231">
        <f t="shared" si="11"/>
        <v>40682</v>
      </c>
      <c r="AB41" s="230"/>
      <c r="AC41" s="232" t="s">
        <v>34</v>
      </c>
      <c r="AI41" s="212" t="str">
        <f t="shared" si="2"/>
        <v>06</v>
      </c>
      <c r="AL41" s="391">
        <f t="shared" si="5"/>
        <v>2006</v>
      </c>
      <c r="AM41" s="212" t="e">
        <f>COUNTIF([6]Daftar!$D$5:$D$851,D41)</f>
        <v>#VALUE!</v>
      </c>
      <c r="AN41" s="212" t="e">
        <f>COUNTIF([7]daftar!$D$4:$D$885,D41)</f>
        <v>#VALUE!</v>
      </c>
      <c r="AS41" s="392" t="str">
        <f t="shared" si="8"/>
        <v>Rosiawan</v>
      </c>
      <c r="AT41" s="392" t="str">
        <f t="shared" si="9"/>
        <v>F1B006073</v>
      </c>
      <c r="AU41" s="392">
        <f t="shared" si="10"/>
        <v>38</v>
      </c>
      <c r="AV41" s="392"/>
    </row>
    <row r="42" spans="1:48" s="212" customFormat="1" ht="20.100000000000001" customHeight="1">
      <c r="A42" s="267">
        <f t="shared" si="3"/>
        <v>39</v>
      </c>
      <c r="B42" s="268">
        <v>40505</v>
      </c>
      <c r="C42" s="269" t="str">
        <f>VLOOKUP(D42,'[4]mhs elektro-kecil'!$B$5:$C$1847,2,0)</f>
        <v>M. Septiadi Rangga Permana</v>
      </c>
      <c r="D42" s="269" t="s">
        <v>152</v>
      </c>
      <c r="E42" s="271" t="s">
        <v>153</v>
      </c>
      <c r="F42" s="271" t="s">
        <v>30</v>
      </c>
      <c r="G42" s="271" t="s">
        <v>27</v>
      </c>
      <c r="H42" s="271" t="s">
        <v>29</v>
      </c>
      <c r="I42" s="271" t="s">
        <v>66</v>
      </c>
      <c r="J42" s="271" t="s">
        <v>118</v>
      </c>
      <c r="K42" s="291" t="s">
        <v>63</v>
      </c>
      <c r="L42" s="268">
        <v>40509</v>
      </c>
      <c r="M42" s="230" t="s">
        <v>42</v>
      </c>
      <c r="N42" s="269" t="s">
        <v>97</v>
      </c>
      <c r="O42" s="232" t="s">
        <v>34</v>
      </c>
      <c r="Q42" s="230">
        <v>32</v>
      </c>
      <c r="R42" s="230">
        <v>33</v>
      </c>
      <c r="S42" s="230">
        <v>27</v>
      </c>
      <c r="T42" s="230">
        <v>38</v>
      </c>
      <c r="U42" s="230">
        <v>40</v>
      </c>
      <c r="W42" s="371" t="str">
        <f t="shared" si="0"/>
        <v>27 November 2010</v>
      </c>
      <c r="X42" s="373" t="str">
        <f>IFERROR(VLOOKUP(D42,'[5]mhs elektro-kecil'!$B$5:$E$2151,3,0),"CEK")</f>
        <v>CEK</v>
      </c>
      <c r="Y42" s="374" t="str">
        <f>IFERROR(VLOOKUP(D42,'[5]mhs elektro-kecil'!$B$5:$E$2151,4,0),"CEK")</f>
        <v>CEK</v>
      </c>
      <c r="Z42" s="231">
        <f t="shared" si="4"/>
        <v>40509</v>
      </c>
      <c r="AA42" s="231">
        <f t="shared" si="11"/>
        <v>40689</v>
      </c>
      <c r="AB42" s="230"/>
      <c r="AC42" s="232" t="s">
        <v>34</v>
      </c>
      <c r="AI42" s="212" t="str">
        <f t="shared" si="2"/>
        <v>06</v>
      </c>
      <c r="AL42" s="391">
        <f t="shared" si="5"/>
        <v>2006</v>
      </c>
      <c r="AM42" s="212" t="e">
        <f>COUNTIF([6]Daftar!$D$5:$D$851,D42)</f>
        <v>#VALUE!</v>
      </c>
      <c r="AN42" s="212" t="e">
        <f>COUNTIF([7]daftar!$D$4:$D$885,D42)</f>
        <v>#VALUE!</v>
      </c>
      <c r="AS42" s="392" t="str">
        <f t="shared" si="8"/>
        <v>M. Septiadi Rangga Permana</v>
      </c>
      <c r="AT42" s="392" t="str">
        <f t="shared" si="9"/>
        <v>F1B006054</v>
      </c>
      <c r="AU42" s="392">
        <f t="shared" si="10"/>
        <v>39</v>
      </c>
      <c r="AV42" s="392"/>
    </row>
    <row r="43" spans="1:48" s="212" customFormat="1" ht="20.100000000000001" customHeight="1">
      <c r="A43" s="267">
        <f t="shared" si="3"/>
        <v>40</v>
      </c>
      <c r="B43" s="268">
        <v>40505</v>
      </c>
      <c r="C43" s="269" t="str">
        <f>VLOOKUP(D43,'[4]mhs elektro-kecil'!$B$5:$C$1847,2,0)</f>
        <v>Taufan Timur</v>
      </c>
      <c r="D43" s="269" t="s">
        <v>154</v>
      </c>
      <c r="E43" s="271" t="s">
        <v>155</v>
      </c>
      <c r="F43" s="271" t="s">
        <v>27</v>
      </c>
      <c r="G43" s="271" t="s">
        <v>30</v>
      </c>
      <c r="H43" s="271" t="s">
        <v>29</v>
      </c>
      <c r="I43" s="271" t="s">
        <v>118</v>
      </c>
      <c r="J43" s="271" t="s">
        <v>66</v>
      </c>
      <c r="K43" s="291" t="s">
        <v>63</v>
      </c>
      <c r="L43" s="268">
        <v>40509</v>
      </c>
      <c r="M43" s="230" t="s">
        <v>33</v>
      </c>
      <c r="N43" s="269" t="s">
        <v>97</v>
      </c>
      <c r="O43" s="232" t="s">
        <v>34</v>
      </c>
      <c r="Q43" s="230">
        <v>33</v>
      </c>
      <c r="R43" s="230">
        <v>32</v>
      </c>
      <c r="S43" s="230">
        <v>27</v>
      </c>
      <c r="T43" s="230">
        <v>40</v>
      </c>
      <c r="U43" s="230">
        <v>38</v>
      </c>
      <c r="W43" s="371" t="str">
        <f t="shared" si="0"/>
        <v>27 November 2010</v>
      </c>
      <c r="X43" s="373" t="str">
        <f>IFERROR(VLOOKUP(D43,'[5]mhs elektro-kecil'!$B$5:$E$2151,3,0),"CEK")</f>
        <v>CEK</v>
      </c>
      <c r="Y43" s="374" t="str">
        <f>IFERROR(VLOOKUP(D43,'[5]mhs elektro-kecil'!$B$5:$E$2151,4,0),"CEK")</f>
        <v>CEK</v>
      </c>
      <c r="Z43" s="231">
        <f t="shared" si="4"/>
        <v>40509</v>
      </c>
      <c r="AA43" s="231">
        <f t="shared" si="11"/>
        <v>40689</v>
      </c>
      <c r="AB43" s="230"/>
      <c r="AC43" s="232" t="s">
        <v>34</v>
      </c>
      <c r="AI43" s="212" t="str">
        <f t="shared" si="2"/>
        <v>05</v>
      </c>
      <c r="AL43" s="391">
        <f t="shared" si="5"/>
        <v>2005</v>
      </c>
      <c r="AM43" s="212" t="e">
        <f>COUNTIF([6]Daftar!$D$5:$D$851,D43)</f>
        <v>#VALUE!</v>
      </c>
      <c r="AN43" s="212" t="e">
        <f>COUNTIF([7]daftar!$D$4:$D$885,D43)</f>
        <v>#VALUE!</v>
      </c>
      <c r="AS43" s="392" t="str">
        <f t="shared" si="8"/>
        <v>Taufan Timur</v>
      </c>
      <c r="AT43" s="392" t="str">
        <f t="shared" si="9"/>
        <v>F1B005074</v>
      </c>
      <c r="AU43" s="392">
        <f t="shared" si="10"/>
        <v>40</v>
      </c>
      <c r="AV43" s="392"/>
    </row>
    <row r="44" spans="1:48" s="212" customFormat="1" ht="20.100000000000001" customHeight="1">
      <c r="A44" s="267">
        <f t="shared" si="3"/>
        <v>41</v>
      </c>
      <c r="B44" s="268">
        <v>40518</v>
      </c>
      <c r="C44" s="269" t="str">
        <f>VLOOKUP(D44,'[4]mhs elektro-kecil'!$B$5:$C$1847,2,0)</f>
        <v>Rosihan Musa</v>
      </c>
      <c r="D44" s="269" t="s">
        <v>156</v>
      </c>
      <c r="E44" s="271" t="s">
        <v>157</v>
      </c>
      <c r="F44" s="271" t="s">
        <v>115</v>
      </c>
      <c r="G44" s="271" t="s">
        <v>60</v>
      </c>
      <c r="H44" s="271" t="s">
        <v>41</v>
      </c>
      <c r="I44" s="271" t="s">
        <v>38</v>
      </c>
      <c r="J44" s="271" t="s">
        <v>37</v>
      </c>
      <c r="K44" s="291" t="s">
        <v>56</v>
      </c>
      <c r="L44" s="268">
        <v>40522</v>
      </c>
      <c r="M44" s="230" t="s">
        <v>33</v>
      </c>
      <c r="N44" s="269" t="s">
        <v>105</v>
      </c>
      <c r="O44" s="232" t="s">
        <v>34</v>
      </c>
      <c r="Q44" s="230">
        <v>22</v>
      </c>
      <c r="R44" s="230">
        <v>5</v>
      </c>
      <c r="S44" s="230">
        <v>1</v>
      </c>
      <c r="T44" s="230">
        <v>2</v>
      </c>
      <c r="U44" s="230">
        <v>13</v>
      </c>
      <c r="W44" s="371" t="str">
        <f t="shared" si="0"/>
        <v>10 Desember 2010</v>
      </c>
      <c r="X44" s="373" t="str">
        <f>IFERROR(VLOOKUP(D44,'[5]mhs elektro-kecil'!$B$5:$E$2151,3,0),"CEK")</f>
        <v>CEK</v>
      </c>
      <c r="Y44" s="374" t="str">
        <f>IFERROR(VLOOKUP(D44,'[5]mhs elektro-kecil'!$B$5:$E$2151,4,0),"CEK")</f>
        <v>CEK</v>
      </c>
      <c r="Z44" s="231">
        <f t="shared" si="4"/>
        <v>40522</v>
      </c>
      <c r="AA44" s="231">
        <f t="shared" si="11"/>
        <v>40702</v>
      </c>
      <c r="AB44" s="230"/>
      <c r="AC44" s="232"/>
      <c r="AI44" s="212" t="str">
        <f t="shared" si="2"/>
        <v>05</v>
      </c>
      <c r="AL44" s="391">
        <f t="shared" si="5"/>
        <v>2005</v>
      </c>
      <c r="AM44" s="212" t="e">
        <f>COUNTIF([6]Daftar!$D$5:$D$851,D44)</f>
        <v>#VALUE!</v>
      </c>
      <c r="AN44" s="212" t="e">
        <f>COUNTIF([7]daftar!$D$4:$D$885,D44)</f>
        <v>#VALUE!</v>
      </c>
      <c r="AS44" s="392" t="str">
        <f t="shared" si="8"/>
        <v>Rosihan Musa</v>
      </c>
      <c r="AT44" s="392" t="str">
        <f t="shared" si="9"/>
        <v>F1B005063</v>
      </c>
      <c r="AU44" s="392">
        <f t="shared" si="10"/>
        <v>41</v>
      </c>
      <c r="AV44" s="392"/>
    </row>
    <row r="45" spans="1:48" s="212" customFormat="1" ht="20.100000000000001" customHeight="1">
      <c r="A45" s="267">
        <f t="shared" si="3"/>
        <v>42</v>
      </c>
      <c r="B45" s="268">
        <v>40505</v>
      </c>
      <c r="C45" s="269" t="str">
        <f>VLOOKUP(D45,'[4]mhs elektro-kecil'!$B$5:$C$1847,2,0)</f>
        <v>Dwi Agussusanti F.</v>
      </c>
      <c r="D45" s="269" t="s">
        <v>158</v>
      </c>
      <c r="E45" s="271" t="s">
        <v>159</v>
      </c>
      <c r="F45" s="271" t="s">
        <v>62</v>
      </c>
      <c r="G45" s="271" t="s">
        <v>52</v>
      </c>
      <c r="H45" s="271" t="s">
        <v>55</v>
      </c>
      <c r="I45" s="271" t="s">
        <v>92</v>
      </c>
      <c r="J45" s="271" t="s">
        <v>89</v>
      </c>
      <c r="K45" s="291" t="s">
        <v>63</v>
      </c>
      <c r="L45" s="268">
        <v>40509</v>
      </c>
      <c r="M45" s="230" t="s">
        <v>33</v>
      </c>
      <c r="N45" s="269" t="s">
        <v>105</v>
      </c>
      <c r="O45" s="232" t="s">
        <v>34</v>
      </c>
      <c r="Q45" s="230">
        <v>18</v>
      </c>
      <c r="R45" s="230">
        <v>24</v>
      </c>
      <c r="S45" s="230">
        <v>21</v>
      </c>
      <c r="T45" s="230">
        <v>35</v>
      </c>
      <c r="U45" s="230">
        <v>19</v>
      </c>
      <c r="W45" s="371" t="str">
        <f t="shared" si="0"/>
        <v>27 November 2010</v>
      </c>
      <c r="X45" s="373" t="str">
        <f>IFERROR(VLOOKUP(D45,'[5]mhs elektro-kecil'!$B$5:$E$2151,3,0),"CEK")</f>
        <v>CEK</v>
      </c>
      <c r="Y45" s="374" t="str">
        <f>IFERROR(VLOOKUP(D45,'[5]mhs elektro-kecil'!$B$5:$E$2151,4,0),"CEK")</f>
        <v>CEK</v>
      </c>
      <c r="Z45" s="231">
        <f t="shared" si="4"/>
        <v>40509</v>
      </c>
      <c r="AA45" s="231">
        <f t="shared" si="11"/>
        <v>40689</v>
      </c>
      <c r="AB45" s="230"/>
      <c r="AC45" s="232" t="s">
        <v>34</v>
      </c>
      <c r="AI45" s="212" t="str">
        <f t="shared" si="2"/>
        <v>06</v>
      </c>
      <c r="AL45" s="391">
        <f t="shared" si="5"/>
        <v>2006</v>
      </c>
      <c r="AM45" s="212" t="e">
        <f>COUNTIF([6]Daftar!$D$5:$D$851,D45)</f>
        <v>#VALUE!</v>
      </c>
      <c r="AN45" s="212" t="e">
        <f>COUNTIF([7]daftar!$D$4:$D$885,D45)</f>
        <v>#VALUE!</v>
      </c>
      <c r="AS45" s="392" t="str">
        <f t="shared" si="8"/>
        <v>Dwi Agussusanti F.</v>
      </c>
      <c r="AT45" s="392" t="str">
        <f t="shared" si="9"/>
        <v>F1B006020</v>
      </c>
      <c r="AU45" s="392">
        <f t="shared" si="10"/>
        <v>42</v>
      </c>
      <c r="AV45" s="392"/>
    </row>
    <row r="46" spans="1:48" s="212" customFormat="1" ht="20.100000000000001" customHeight="1">
      <c r="A46" s="267">
        <f t="shared" si="3"/>
        <v>43</v>
      </c>
      <c r="B46" s="268">
        <v>40527</v>
      </c>
      <c r="C46" s="269" t="str">
        <f>VLOOKUP(D46,'[4]mhs elektro-kecil'!$B$5:$C$1847,2,0)</f>
        <v>Ni Nym. Komala Pradini</v>
      </c>
      <c r="D46" s="269" t="s">
        <v>160</v>
      </c>
      <c r="E46" s="271" t="s">
        <v>161</v>
      </c>
      <c r="F46" s="271" t="s">
        <v>41</v>
      </c>
      <c r="G46" s="271" t="s">
        <v>39</v>
      </c>
      <c r="H46" s="271" t="s">
        <v>61</v>
      </c>
      <c r="I46" s="271" t="s">
        <v>45</v>
      </c>
      <c r="J46" s="271" t="s">
        <v>60</v>
      </c>
      <c r="K46" s="291" t="s">
        <v>93</v>
      </c>
      <c r="L46" s="268">
        <v>40532</v>
      </c>
      <c r="M46" s="230" t="s">
        <v>140</v>
      </c>
      <c r="N46" s="269" t="s">
        <v>162</v>
      </c>
      <c r="O46" s="232" t="s">
        <v>34</v>
      </c>
      <c r="Q46" s="230">
        <v>1</v>
      </c>
      <c r="R46" s="230">
        <v>31</v>
      </c>
      <c r="S46" s="230">
        <v>3</v>
      </c>
      <c r="T46" s="230">
        <v>25</v>
      </c>
      <c r="U46" s="230">
        <v>5</v>
      </c>
      <c r="W46" s="371" t="str">
        <f t="shared" si="0"/>
        <v>20 Desember 2010</v>
      </c>
      <c r="X46" s="373" t="str">
        <f>IFERROR(VLOOKUP(D46,'[5]mhs elektro-kecil'!$B$5:$E$2151,3,0),"CEK")</f>
        <v>CEK</v>
      </c>
      <c r="Y46" s="374" t="str">
        <f>IFERROR(VLOOKUP(D46,'[5]mhs elektro-kecil'!$B$5:$E$2151,4,0),"CEK")</f>
        <v>CEK</v>
      </c>
      <c r="Z46" s="231">
        <f t="shared" si="4"/>
        <v>40532</v>
      </c>
      <c r="AA46" s="231">
        <f t="shared" si="11"/>
        <v>40712</v>
      </c>
      <c r="AB46" s="390">
        <f>AA46+180</f>
        <v>40892</v>
      </c>
      <c r="AC46" s="232"/>
      <c r="AI46" s="212" t="str">
        <f t="shared" si="2"/>
        <v>06</v>
      </c>
      <c r="AL46" s="391">
        <f t="shared" si="5"/>
        <v>2006</v>
      </c>
      <c r="AM46" s="212" t="e">
        <f>COUNTIF([6]Daftar!$D$5:$D$851,D46)</f>
        <v>#VALUE!</v>
      </c>
      <c r="AN46" s="212" t="e">
        <f>COUNTIF([7]daftar!$D$4:$D$885,D46)</f>
        <v>#VALUE!</v>
      </c>
      <c r="AS46" s="392" t="str">
        <f t="shared" si="8"/>
        <v>Ni Nym. Komala Pradini</v>
      </c>
      <c r="AT46" s="392" t="str">
        <f t="shared" si="9"/>
        <v>F1B006064</v>
      </c>
      <c r="AU46" s="392">
        <f t="shared" si="10"/>
        <v>43</v>
      </c>
      <c r="AV46" s="392"/>
    </row>
    <row r="47" spans="1:48" s="212" customFormat="1" ht="20.100000000000001" customHeight="1">
      <c r="A47" s="267">
        <f t="shared" si="3"/>
        <v>44</v>
      </c>
      <c r="B47" s="268">
        <v>40539</v>
      </c>
      <c r="C47" s="269" t="str">
        <f>VLOOKUP(D47,'[4]mhs elektro-kecil'!$B$5:$C$1847,2,0)</f>
        <v>Linda Rahmawati S.</v>
      </c>
      <c r="D47" s="269" t="s">
        <v>163</v>
      </c>
      <c r="E47" s="271" t="s">
        <v>164</v>
      </c>
      <c r="F47" s="271" t="s">
        <v>30</v>
      </c>
      <c r="G47" s="271" t="s">
        <v>28</v>
      </c>
      <c r="H47" s="271" t="s">
        <v>67</v>
      </c>
      <c r="I47" s="271" t="s">
        <v>118</v>
      </c>
      <c r="J47" s="271" t="s">
        <v>66</v>
      </c>
      <c r="K47" s="291" t="s">
        <v>76</v>
      </c>
      <c r="L47" s="268">
        <v>40541</v>
      </c>
      <c r="M47" s="230" t="s">
        <v>42</v>
      </c>
      <c r="N47" s="269" t="s">
        <v>105</v>
      </c>
      <c r="O47" s="232" t="s">
        <v>34</v>
      </c>
      <c r="Q47" s="230">
        <v>32</v>
      </c>
      <c r="R47" s="230">
        <v>20</v>
      </c>
      <c r="S47" s="230">
        <v>7</v>
      </c>
      <c r="T47" s="230">
        <v>40</v>
      </c>
      <c r="U47" s="230">
        <v>38</v>
      </c>
      <c r="W47" s="371" t="str">
        <f t="shared" si="0"/>
        <v>29 Desember 2010</v>
      </c>
      <c r="X47" s="373" t="str">
        <f>IFERROR(VLOOKUP(D47,'[5]mhs elektro-kecil'!$B$5:$E$2151,3,0),"CEK")</f>
        <v>CEK</v>
      </c>
      <c r="Y47" s="374" t="str">
        <f>IFERROR(VLOOKUP(D47,'[5]mhs elektro-kecil'!$B$5:$E$2151,4,0),"CEK")</f>
        <v>CEK</v>
      </c>
      <c r="Z47" s="231">
        <f t="shared" si="4"/>
        <v>40541</v>
      </c>
      <c r="AA47" s="231">
        <f t="shared" si="11"/>
        <v>40721</v>
      </c>
      <c r="AB47" s="230"/>
      <c r="AC47" s="232" t="s">
        <v>34</v>
      </c>
      <c r="AI47" s="212" t="str">
        <f t="shared" si="2"/>
        <v>06</v>
      </c>
      <c r="AL47" s="391">
        <f t="shared" si="5"/>
        <v>2006</v>
      </c>
      <c r="AM47" s="212" t="e">
        <f>COUNTIF([6]Daftar!$D$5:$D$851,D47)</f>
        <v>#VALUE!</v>
      </c>
      <c r="AN47" s="212" t="e">
        <f>COUNTIF([7]daftar!$D$4:$D$885,D47)</f>
        <v>#VALUE!</v>
      </c>
      <c r="AS47" s="392" t="str">
        <f t="shared" si="8"/>
        <v>Linda Rahmawati S.</v>
      </c>
      <c r="AT47" s="392" t="str">
        <f t="shared" si="9"/>
        <v>F1B006049</v>
      </c>
      <c r="AU47" s="392">
        <f t="shared" si="10"/>
        <v>44</v>
      </c>
      <c r="AV47" s="392"/>
    </row>
    <row r="48" spans="1:48" s="212" customFormat="1" ht="20.100000000000001" customHeight="1">
      <c r="A48" s="267">
        <f t="shared" si="3"/>
        <v>45</v>
      </c>
      <c r="B48" s="268">
        <v>40543</v>
      </c>
      <c r="C48" s="269" t="str">
        <f>VLOOKUP(D48,'[4]mhs elektro-kecil'!$B$5:$C$1847,2,0)</f>
        <v>Rita Dewi Sukmawati S.</v>
      </c>
      <c r="D48" s="269" t="s">
        <v>165</v>
      </c>
      <c r="E48" s="271" t="s">
        <v>166</v>
      </c>
      <c r="F48" s="271" t="s">
        <v>30</v>
      </c>
      <c r="G48" s="271" t="s">
        <v>62</v>
      </c>
      <c r="H48" s="271" t="s">
        <v>68</v>
      </c>
      <c r="I48" s="271" t="s">
        <v>29</v>
      </c>
      <c r="J48" s="271" t="s">
        <v>67</v>
      </c>
      <c r="K48" s="291" t="s">
        <v>93</v>
      </c>
      <c r="L48" s="268">
        <v>40546</v>
      </c>
      <c r="M48" s="230" t="s">
        <v>42</v>
      </c>
      <c r="N48" s="269" t="s">
        <v>105</v>
      </c>
      <c r="O48" s="232" t="s">
        <v>34</v>
      </c>
      <c r="Q48" s="230">
        <v>32</v>
      </c>
      <c r="R48" s="230">
        <v>18</v>
      </c>
      <c r="S48" s="230">
        <v>6</v>
      </c>
      <c r="T48" s="230">
        <v>27</v>
      </c>
      <c r="U48" s="230">
        <v>7</v>
      </c>
      <c r="W48" s="371" t="str">
        <f t="shared" si="0"/>
        <v>03 Januari 2011</v>
      </c>
      <c r="X48" s="373" t="str">
        <f>IFERROR(VLOOKUP(D48,'[5]mhs elektro-kecil'!$B$5:$E$2151,3,0),"CEK")</f>
        <v>CEK</v>
      </c>
      <c r="Y48" s="374" t="str">
        <f>IFERROR(VLOOKUP(D48,'[5]mhs elektro-kecil'!$B$5:$E$2151,4,0),"CEK")</f>
        <v>CEK</v>
      </c>
      <c r="Z48" s="231">
        <f t="shared" si="4"/>
        <v>40546</v>
      </c>
      <c r="AA48" s="231">
        <f t="shared" si="11"/>
        <v>40726</v>
      </c>
      <c r="AB48" s="230"/>
      <c r="AC48" s="232"/>
      <c r="AI48" s="212" t="str">
        <f t="shared" si="2"/>
        <v>06</v>
      </c>
      <c r="AL48" s="391">
        <f t="shared" si="5"/>
        <v>2006</v>
      </c>
      <c r="AM48" s="212" t="e">
        <f>COUNTIF([6]Daftar!$D$5:$D$851,D48)</f>
        <v>#VALUE!</v>
      </c>
      <c r="AN48" s="212" t="e">
        <f>COUNTIF([7]daftar!$D$4:$D$885,D48)</f>
        <v>#VALUE!</v>
      </c>
      <c r="AS48" s="392" t="str">
        <f t="shared" si="8"/>
        <v>Rita Dewi Sukmawati S.</v>
      </c>
      <c r="AT48" s="392" t="str">
        <f t="shared" si="9"/>
        <v>F1B006072</v>
      </c>
      <c r="AU48" s="392">
        <f t="shared" si="10"/>
        <v>45</v>
      </c>
      <c r="AV48" s="392"/>
    </row>
    <row r="49" spans="1:48" s="212" customFormat="1" ht="20.100000000000001" customHeight="1">
      <c r="A49" s="267">
        <f t="shared" si="3"/>
        <v>46</v>
      </c>
      <c r="B49" s="268">
        <v>40554</v>
      </c>
      <c r="C49" s="269" t="str">
        <f>VLOOKUP(D49,'[4]mhs elektro-kecil'!$B$5:$C$1847,2,0)</f>
        <v>Thendriani Yastenti</v>
      </c>
      <c r="D49" s="269" t="s">
        <v>167</v>
      </c>
      <c r="E49" s="271" t="s">
        <v>168</v>
      </c>
      <c r="F49" s="271" t="s">
        <v>30</v>
      </c>
      <c r="G49" s="271" t="s">
        <v>29</v>
      </c>
      <c r="H49" s="271" t="s">
        <v>67</v>
      </c>
      <c r="I49" s="271" t="s">
        <v>31</v>
      </c>
      <c r="J49" s="271" t="s">
        <v>118</v>
      </c>
      <c r="K49" s="291" t="s">
        <v>63</v>
      </c>
      <c r="L49" s="268">
        <v>40558</v>
      </c>
      <c r="M49" s="230" t="s">
        <v>42</v>
      </c>
      <c r="N49" s="269" t="s">
        <v>97</v>
      </c>
      <c r="O49" s="232" t="s">
        <v>34</v>
      </c>
      <c r="Q49" s="230">
        <v>32</v>
      </c>
      <c r="R49" s="230">
        <v>27</v>
      </c>
      <c r="S49" s="230">
        <v>7</v>
      </c>
      <c r="T49" s="230">
        <v>39</v>
      </c>
      <c r="U49" s="230">
        <v>40</v>
      </c>
      <c r="W49" s="371" t="str">
        <f t="shared" si="0"/>
        <v>15 Januari 2011</v>
      </c>
      <c r="X49" s="373" t="str">
        <f>IFERROR(VLOOKUP(D49,'[5]mhs elektro-kecil'!$B$5:$E$2151,3,0),"CEK")</f>
        <v>CEK</v>
      </c>
      <c r="Y49" s="374" t="str">
        <f>IFERROR(VLOOKUP(D49,'[5]mhs elektro-kecil'!$B$5:$E$2151,4,0),"CEK")</f>
        <v>CEK</v>
      </c>
      <c r="Z49" s="231">
        <f t="shared" si="4"/>
        <v>40558</v>
      </c>
      <c r="AA49" s="231">
        <f t="shared" si="11"/>
        <v>40738</v>
      </c>
      <c r="AB49" s="230"/>
      <c r="AC49" s="232"/>
      <c r="AI49" s="212" t="str">
        <f t="shared" si="2"/>
        <v>06</v>
      </c>
      <c r="AL49" s="391">
        <f t="shared" si="5"/>
        <v>2006</v>
      </c>
      <c r="AM49" s="212" t="e">
        <f>COUNTIF([6]Daftar!$D$5:$D$851,D49)</f>
        <v>#VALUE!</v>
      </c>
      <c r="AN49" s="212" t="e">
        <f>COUNTIF([7]daftar!$D$4:$D$885,D49)</f>
        <v>#VALUE!</v>
      </c>
      <c r="AS49" s="392" t="str">
        <f t="shared" si="8"/>
        <v>Thendriani Yastenti</v>
      </c>
      <c r="AT49" s="392" t="str">
        <f t="shared" si="9"/>
        <v>F1B006081</v>
      </c>
      <c r="AU49" s="392">
        <f t="shared" si="10"/>
        <v>46</v>
      </c>
      <c r="AV49" s="392"/>
    </row>
    <row r="50" spans="1:48" s="212" customFormat="1" ht="20.100000000000001" customHeight="1">
      <c r="A50" s="267">
        <f t="shared" si="3"/>
        <v>47</v>
      </c>
      <c r="B50" s="268">
        <v>40554</v>
      </c>
      <c r="C50" s="269" t="str">
        <f>VLOOKUP(D50,'[4]mhs elektro-kecil'!$B$5:$C$1847,2,0)</f>
        <v>Das Rizal</v>
      </c>
      <c r="D50" s="269" t="s">
        <v>169</v>
      </c>
      <c r="E50" s="271" t="s">
        <v>170</v>
      </c>
      <c r="F50" s="271" t="s">
        <v>39</v>
      </c>
      <c r="G50" s="271" t="s">
        <v>73</v>
      </c>
      <c r="H50" s="271" t="s">
        <v>53</v>
      </c>
      <c r="I50" s="271" t="s">
        <v>54</v>
      </c>
      <c r="J50" s="271" t="s">
        <v>47</v>
      </c>
      <c r="K50" s="291" t="s">
        <v>63</v>
      </c>
      <c r="L50" s="268">
        <v>40558</v>
      </c>
      <c r="M50" s="230" t="s">
        <v>42</v>
      </c>
      <c r="N50" s="269" t="s">
        <v>105</v>
      </c>
      <c r="O50" s="232" t="s">
        <v>34</v>
      </c>
      <c r="Q50" s="230">
        <v>31</v>
      </c>
      <c r="R50" s="230">
        <v>29</v>
      </c>
      <c r="S50" s="230">
        <v>12</v>
      </c>
      <c r="T50" s="230">
        <v>14</v>
      </c>
      <c r="U50" s="230">
        <v>16</v>
      </c>
      <c r="W50" s="371" t="str">
        <f t="shared" si="0"/>
        <v>15 Januari 2011</v>
      </c>
      <c r="X50" s="373" t="str">
        <f>IFERROR(VLOOKUP(D50,'[5]mhs elektro-kecil'!$B$5:$E$2151,3,0),"CEK")</f>
        <v>CEK</v>
      </c>
      <c r="Y50" s="374" t="str">
        <f>IFERROR(VLOOKUP(D50,'[5]mhs elektro-kecil'!$B$5:$E$2151,4,0),"CEK")</f>
        <v>CEK</v>
      </c>
      <c r="Z50" s="231">
        <f t="shared" si="4"/>
        <v>40558</v>
      </c>
      <c r="AA50" s="231">
        <f t="shared" si="11"/>
        <v>40738</v>
      </c>
      <c r="AB50" s="230"/>
      <c r="AC50" s="232"/>
      <c r="AI50" s="212" t="str">
        <f t="shared" si="2"/>
        <v>06</v>
      </c>
      <c r="AL50" s="391">
        <f t="shared" si="5"/>
        <v>2006</v>
      </c>
      <c r="AM50" s="212" t="e">
        <f>COUNTIF([6]Daftar!$D$5:$D$851,D50)</f>
        <v>#VALUE!</v>
      </c>
      <c r="AN50" s="212" t="e">
        <f>COUNTIF([7]daftar!$D$4:$D$885,D50)</f>
        <v>#VALUE!</v>
      </c>
      <c r="AS50" s="392" t="str">
        <f t="shared" si="8"/>
        <v>Das Rizal</v>
      </c>
      <c r="AT50" s="392" t="str">
        <f t="shared" si="9"/>
        <v>F1B006015</v>
      </c>
      <c r="AU50" s="392">
        <f t="shared" si="10"/>
        <v>47</v>
      </c>
      <c r="AV50" s="393"/>
    </row>
    <row r="51" spans="1:48" s="212" customFormat="1" ht="20.100000000000001" customHeight="1">
      <c r="A51" s="267">
        <f t="shared" si="3"/>
        <v>48</v>
      </c>
      <c r="B51" s="268">
        <v>40554</v>
      </c>
      <c r="C51" s="269" t="str">
        <f>VLOOKUP(D51,'[4]mhs elektro-kecil'!$B$5:$C$1847,2,0)</f>
        <v>Eva Rosdiana Dewi</v>
      </c>
      <c r="D51" s="269" t="s">
        <v>171</v>
      </c>
      <c r="E51" s="271" t="s">
        <v>172</v>
      </c>
      <c r="F51" s="271" t="s">
        <v>49</v>
      </c>
      <c r="G51" s="271" t="s">
        <v>68</v>
      </c>
      <c r="H51" s="271" t="s">
        <v>92</v>
      </c>
      <c r="I51" s="382" t="s">
        <v>72</v>
      </c>
      <c r="J51" s="271" t="s">
        <v>89</v>
      </c>
      <c r="K51" s="291" t="s">
        <v>63</v>
      </c>
      <c r="L51" s="268">
        <v>40558</v>
      </c>
      <c r="M51" s="230" t="s">
        <v>33</v>
      </c>
      <c r="N51" s="269" t="s">
        <v>97</v>
      </c>
      <c r="O51" s="232" t="s">
        <v>34</v>
      </c>
      <c r="P51" s="212">
        <v>30</v>
      </c>
      <c r="Q51" s="230">
        <v>15</v>
      </c>
      <c r="R51" s="230">
        <v>6</v>
      </c>
      <c r="S51" s="230">
        <v>35</v>
      </c>
      <c r="T51" s="230">
        <v>4</v>
      </c>
      <c r="U51" s="230">
        <v>19</v>
      </c>
      <c r="W51" s="371" t="str">
        <f t="shared" si="0"/>
        <v>15 Januari 2011</v>
      </c>
      <c r="X51" s="373" t="str">
        <f>IFERROR(VLOOKUP(D51,'[5]mhs elektro-kecil'!$B$5:$E$2151,3,0),"CEK")</f>
        <v>CEK</v>
      </c>
      <c r="Y51" s="374" t="str">
        <f>IFERROR(VLOOKUP(D51,'[5]mhs elektro-kecil'!$B$5:$E$2151,4,0),"CEK")</f>
        <v>CEK</v>
      </c>
      <c r="Z51" s="231">
        <f t="shared" si="4"/>
        <v>40558</v>
      </c>
      <c r="AA51" s="231">
        <f t="shared" si="11"/>
        <v>40738</v>
      </c>
      <c r="AB51" s="230"/>
      <c r="AC51" s="232" t="s">
        <v>34</v>
      </c>
      <c r="AI51" s="212" t="str">
        <f t="shared" si="2"/>
        <v>06</v>
      </c>
      <c r="AL51" s="391">
        <f t="shared" si="5"/>
        <v>2006</v>
      </c>
      <c r="AM51" s="212" t="e">
        <f>COUNTIF([6]Daftar!$D$5:$D$851,D51)</f>
        <v>#VALUE!</v>
      </c>
      <c r="AN51" s="212" t="e">
        <f>COUNTIF([7]daftar!$D$4:$D$885,D51)</f>
        <v>#VALUE!</v>
      </c>
      <c r="AS51" s="392" t="str">
        <f t="shared" si="8"/>
        <v>Eva Rosdiana Dewi</v>
      </c>
      <c r="AT51" s="392" t="str">
        <f t="shared" si="9"/>
        <v>F1B006022</v>
      </c>
      <c r="AU51" s="392">
        <f t="shared" si="10"/>
        <v>48</v>
      </c>
      <c r="AV51" s="392"/>
    </row>
    <row r="52" spans="1:48" s="212" customFormat="1" ht="20.100000000000001" customHeight="1">
      <c r="A52" s="267">
        <f t="shared" si="3"/>
        <v>49</v>
      </c>
      <c r="B52" s="268">
        <v>40554</v>
      </c>
      <c r="C52" s="269" t="str">
        <f>VLOOKUP(D52,'[4]mhs elektro-kecil'!$B$5:$C$1847,2,0)</f>
        <v>Abdul Ra'Uf Alfansani</v>
      </c>
      <c r="D52" s="269" t="s">
        <v>173</v>
      </c>
      <c r="E52" s="271" t="s">
        <v>174</v>
      </c>
      <c r="F52" s="271" t="s">
        <v>27</v>
      </c>
      <c r="G52" s="271" t="s">
        <v>31</v>
      </c>
      <c r="H52" s="271" t="s">
        <v>30</v>
      </c>
      <c r="I52" s="271" t="s">
        <v>29</v>
      </c>
      <c r="J52" s="271" t="s">
        <v>118</v>
      </c>
      <c r="K52" s="291" t="s">
        <v>63</v>
      </c>
      <c r="L52" s="268">
        <v>40558</v>
      </c>
      <c r="M52" s="230" t="s">
        <v>33</v>
      </c>
      <c r="N52" s="269" t="s">
        <v>105</v>
      </c>
      <c r="O52" s="232" t="s">
        <v>34</v>
      </c>
      <c r="Q52" s="230">
        <v>33</v>
      </c>
      <c r="R52" s="230">
        <v>39</v>
      </c>
      <c r="S52" s="230">
        <v>32</v>
      </c>
      <c r="T52" s="230">
        <v>27</v>
      </c>
      <c r="U52" s="230">
        <v>40</v>
      </c>
      <c r="W52" s="371" t="str">
        <f t="shared" si="0"/>
        <v>15 Januari 2011</v>
      </c>
      <c r="X52" s="373" t="str">
        <f>IFERROR(VLOOKUP(D52,'[5]mhs elektro-kecil'!$B$5:$E$2151,3,0),"CEK")</f>
        <v>CEK</v>
      </c>
      <c r="Y52" s="374" t="str">
        <f>IFERROR(VLOOKUP(D52,'[5]mhs elektro-kecil'!$B$5:$E$2151,4,0),"CEK")</f>
        <v>CEK</v>
      </c>
      <c r="Z52" s="231">
        <f t="shared" si="4"/>
        <v>40558</v>
      </c>
      <c r="AA52" s="231">
        <f t="shared" si="11"/>
        <v>40738</v>
      </c>
      <c r="AB52" s="230"/>
      <c r="AC52" s="232" t="s">
        <v>34</v>
      </c>
      <c r="AI52" s="212" t="str">
        <f t="shared" si="2"/>
        <v>06</v>
      </c>
      <c r="AL52" s="391">
        <f t="shared" si="5"/>
        <v>2006</v>
      </c>
      <c r="AM52" s="212" t="e">
        <f>COUNTIF([6]Daftar!$D$5:$D$851,D52)</f>
        <v>#VALUE!</v>
      </c>
      <c r="AN52" s="212" t="e">
        <f>COUNTIF([7]daftar!$D$4:$D$885,D52)</f>
        <v>#VALUE!</v>
      </c>
      <c r="AS52" s="392" t="str">
        <f t="shared" si="8"/>
        <v>Abdul Ra'Uf Alfansani</v>
      </c>
      <c r="AT52" s="392" t="str">
        <f t="shared" si="9"/>
        <v>F1B006002</v>
      </c>
      <c r="AU52" s="392">
        <f t="shared" si="10"/>
        <v>49</v>
      </c>
      <c r="AV52" s="392"/>
    </row>
    <row r="53" spans="1:48" s="212" customFormat="1" ht="20.100000000000001" customHeight="1">
      <c r="A53" s="267">
        <f t="shared" si="3"/>
        <v>50</v>
      </c>
      <c r="B53" s="268">
        <v>40556</v>
      </c>
      <c r="C53" s="269" t="str">
        <f>VLOOKUP(D53,'[4]mhs elektro-kecil'!$B$5:$C$1847,2,0)</f>
        <v>Agung Surya Wiguna</v>
      </c>
      <c r="D53" s="269" t="s">
        <v>175</v>
      </c>
      <c r="E53" s="271" t="s">
        <v>176</v>
      </c>
      <c r="F53" s="271" t="s">
        <v>27</v>
      </c>
      <c r="G53" s="271" t="s">
        <v>30</v>
      </c>
      <c r="H53" s="271" t="s">
        <v>29</v>
      </c>
      <c r="I53" s="271" t="s">
        <v>66</v>
      </c>
      <c r="J53" s="271" t="s">
        <v>31</v>
      </c>
      <c r="K53" s="291" t="s">
        <v>93</v>
      </c>
      <c r="L53" s="268">
        <v>40560</v>
      </c>
      <c r="M53" s="230" t="s">
        <v>42</v>
      </c>
      <c r="N53" s="269" t="s">
        <v>105</v>
      </c>
      <c r="O53" s="232" t="s">
        <v>34</v>
      </c>
      <c r="Q53" s="230">
        <v>33</v>
      </c>
      <c r="R53" s="230">
        <v>32</v>
      </c>
      <c r="S53" s="230">
        <v>27</v>
      </c>
      <c r="T53" s="230">
        <v>38</v>
      </c>
      <c r="U53" s="230">
        <v>39</v>
      </c>
      <c r="W53" s="371" t="str">
        <f t="shared" si="0"/>
        <v>17 Januari 2011</v>
      </c>
      <c r="X53" s="373" t="str">
        <f>IFERROR(VLOOKUP(D53,'[5]mhs elektro-kecil'!$B$5:$E$2151,3,0),"CEK")</f>
        <v>CEK</v>
      </c>
      <c r="Y53" s="374" t="str">
        <f>IFERROR(VLOOKUP(D53,'[5]mhs elektro-kecil'!$B$5:$E$2151,4,0),"CEK")</f>
        <v>CEK</v>
      </c>
      <c r="Z53" s="231">
        <f t="shared" si="4"/>
        <v>40560</v>
      </c>
      <c r="AA53" s="231">
        <f t="shared" si="11"/>
        <v>40740</v>
      </c>
      <c r="AB53" s="230"/>
      <c r="AC53" s="232" t="s">
        <v>34</v>
      </c>
      <c r="AI53" s="212" t="str">
        <f t="shared" si="2"/>
        <v>06</v>
      </c>
      <c r="AL53" s="391">
        <f t="shared" si="5"/>
        <v>2006</v>
      </c>
      <c r="AM53" s="212" t="e">
        <f>COUNTIF([6]Daftar!$D$5:$D$851,D53)</f>
        <v>#VALUE!</v>
      </c>
      <c r="AN53" s="212" t="e">
        <f>COUNTIF([7]daftar!$D$4:$D$885,D53)</f>
        <v>#VALUE!</v>
      </c>
      <c r="AS53" s="392" t="str">
        <f t="shared" si="8"/>
        <v>Agung Surya Wiguna</v>
      </c>
      <c r="AT53" s="392" t="str">
        <f t="shared" si="9"/>
        <v>F1B006004</v>
      </c>
      <c r="AU53" s="392">
        <f t="shared" si="10"/>
        <v>50</v>
      </c>
      <c r="AV53" s="393"/>
    </row>
    <row r="54" spans="1:48" s="212" customFormat="1" ht="20.100000000000001" customHeight="1">
      <c r="A54" s="267">
        <f t="shared" si="3"/>
        <v>51</v>
      </c>
      <c r="B54" s="268">
        <v>40571</v>
      </c>
      <c r="C54" s="269" t="str">
        <f>VLOOKUP(D54,'[4]mhs elektro-kecil'!$B$5:$C$1847,2,0)</f>
        <v>I Nyoman Gede Aryarta</v>
      </c>
      <c r="D54" s="269" t="s">
        <v>177</v>
      </c>
      <c r="E54" s="271" t="s">
        <v>178</v>
      </c>
      <c r="F54" s="271" t="s">
        <v>61</v>
      </c>
      <c r="G54" s="271" t="s">
        <v>27</v>
      </c>
      <c r="H54" s="271" t="s">
        <v>53</v>
      </c>
      <c r="I54" s="271" t="s">
        <v>37</v>
      </c>
      <c r="J54" s="271" t="s">
        <v>39</v>
      </c>
      <c r="K54" s="291" t="s">
        <v>93</v>
      </c>
      <c r="L54" s="268">
        <v>40574</v>
      </c>
      <c r="M54" s="230" t="s">
        <v>42</v>
      </c>
      <c r="N54" s="269" t="s">
        <v>105</v>
      </c>
      <c r="O54" s="232" t="s">
        <v>34</v>
      </c>
      <c r="Q54" s="230">
        <v>3</v>
      </c>
      <c r="R54" s="230">
        <v>33</v>
      </c>
      <c r="S54" s="230">
        <v>12</v>
      </c>
      <c r="T54" s="230">
        <v>13</v>
      </c>
      <c r="U54" s="230">
        <v>31</v>
      </c>
      <c r="W54" s="371" t="str">
        <f t="shared" si="0"/>
        <v>31 Januari 2011</v>
      </c>
      <c r="X54" s="373" t="str">
        <f>IFERROR(VLOOKUP(D54,'[5]mhs elektro-kecil'!$B$5:$E$2151,3,0),"CEK")</f>
        <v>CEK</v>
      </c>
      <c r="Y54" s="374" t="str">
        <f>IFERROR(VLOOKUP(D54,'[5]mhs elektro-kecil'!$B$5:$E$2151,4,0),"CEK")</f>
        <v>CEK</v>
      </c>
      <c r="Z54" s="231">
        <f t="shared" si="4"/>
        <v>40574</v>
      </c>
      <c r="AA54" s="231">
        <f t="shared" si="11"/>
        <v>40754</v>
      </c>
      <c r="AB54" s="230"/>
      <c r="AC54" s="232"/>
      <c r="AI54" s="212" t="str">
        <f t="shared" si="2"/>
        <v>06</v>
      </c>
      <c r="AL54" s="391">
        <f t="shared" si="5"/>
        <v>2006</v>
      </c>
      <c r="AM54" s="212" t="e">
        <f>COUNTIF([6]Daftar!$D$5:$D$851,D54)</f>
        <v>#VALUE!</v>
      </c>
      <c r="AN54" s="212" t="e">
        <f>COUNTIF([7]daftar!$D$4:$D$885,D54)</f>
        <v>#VALUE!</v>
      </c>
      <c r="AS54" s="392" t="str">
        <f t="shared" si="8"/>
        <v>I Nyoman Gede Aryarta</v>
      </c>
      <c r="AT54" s="392" t="str">
        <f t="shared" si="9"/>
        <v>F1B006035</v>
      </c>
      <c r="AU54" s="392">
        <f t="shared" si="10"/>
        <v>51</v>
      </c>
      <c r="AV54" s="393"/>
    </row>
    <row r="55" spans="1:48" s="212" customFormat="1" ht="20.100000000000001" customHeight="1">
      <c r="A55" s="267">
        <f t="shared" si="3"/>
        <v>52</v>
      </c>
      <c r="B55" s="268">
        <v>40571</v>
      </c>
      <c r="C55" s="269" t="str">
        <f>VLOOKUP(D55,'[4]mhs elektro-kecil'!$B$5:$C$1847,2,0)</f>
        <v>Ibnu Shina</v>
      </c>
      <c r="D55" s="269" t="s">
        <v>179</v>
      </c>
      <c r="E55" s="271" t="s">
        <v>180</v>
      </c>
      <c r="F55" s="271" t="s">
        <v>61</v>
      </c>
      <c r="G55" s="271" t="s">
        <v>27</v>
      </c>
      <c r="H55" s="271" t="s">
        <v>45</v>
      </c>
      <c r="I55" s="271" t="s">
        <v>115</v>
      </c>
      <c r="J55" s="271" t="s">
        <v>59</v>
      </c>
      <c r="K55" s="291" t="s">
        <v>93</v>
      </c>
      <c r="L55" s="268">
        <v>40574</v>
      </c>
      <c r="M55" s="230" t="s">
        <v>33</v>
      </c>
      <c r="N55" s="269" t="s">
        <v>97</v>
      </c>
      <c r="O55" s="232" t="s">
        <v>34</v>
      </c>
      <c r="Q55" s="230">
        <v>3</v>
      </c>
      <c r="R55" s="230">
        <v>33</v>
      </c>
      <c r="S55" s="230">
        <v>25</v>
      </c>
      <c r="T55" s="230">
        <v>22</v>
      </c>
      <c r="U55" s="230">
        <v>28</v>
      </c>
      <c r="W55" s="371" t="str">
        <f t="shared" si="0"/>
        <v>31 Januari 2011</v>
      </c>
      <c r="X55" s="373" t="str">
        <f>IFERROR(VLOOKUP(D55,'[5]mhs elektro-kecil'!$B$5:$E$2151,3,0),"CEK")</f>
        <v>CEK</v>
      </c>
      <c r="Y55" s="374" t="str">
        <f>IFERROR(VLOOKUP(D55,'[5]mhs elektro-kecil'!$B$5:$E$2151,4,0),"CEK")</f>
        <v>CEK</v>
      </c>
      <c r="Z55" s="231">
        <f t="shared" si="4"/>
        <v>40574</v>
      </c>
      <c r="AA55" s="231">
        <f t="shared" si="11"/>
        <v>40754</v>
      </c>
      <c r="AB55" s="230"/>
      <c r="AC55" s="232"/>
      <c r="AI55" s="212" t="str">
        <f t="shared" si="2"/>
        <v>06</v>
      </c>
      <c r="AL55" s="391">
        <f t="shared" si="5"/>
        <v>2006</v>
      </c>
      <c r="AM55" s="212" t="e">
        <f>COUNTIF([6]Daftar!$D$5:$D$851,D55)</f>
        <v>#VALUE!</v>
      </c>
      <c r="AN55" s="212" t="e">
        <f>COUNTIF([7]daftar!$D$4:$D$885,D55)</f>
        <v>#VALUE!</v>
      </c>
      <c r="AS55" s="392" t="str">
        <f t="shared" si="8"/>
        <v>Ibnu Shina</v>
      </c>
      <c r="AT55" s="392" t="str">
        <f t="shared" si="9"/>
        <v>F1B006037</v>
      </c>
      <c r="AU55" s="392">
        <f t="shared" si="10"/>
        <v>52</v>
      </c>
      <c r="AV55" s="392"/>
    </row>
    <row r="56" spans="1:48" s="212" customFormat="1" ht="20.100000000000001" customHeight="1">
      <c r="A56" s="267">
        <f t="shared" si="3"/>
        <v>53</v>
      </c>
      <c r="B56" s="268">
        <v>40571</v>
      </c>
      <c r="C56" s="269" t="str">
        <f>VLOOKUP(D56,'[4]mhs elektro-kecil'!$B$5:$C$1847,2,0)</f>
        <v>Indra Darmawan</v>
      </c>
      <c r="D56" s="269" t="s">
        <v>181</v>
      </c>
      <c r="E56" s="271" t="s">
        <v>182</v>
      </c>
      <c r="F56" s="271" t="s">
        <v>61</v>
      </c>
      <c r="G56" s="271" t="s">
        <v>27</v>
      </c>
      <c r="H56" s="271" t="s">
        <v>54</v>
      </c>
      <c r="I56" s="271" t="s">
        <v>47</v>
      </c>
      <c r="J56" s="271" t="s">
        <v>73</v>
      </c>
      <c r="K56" s="291" t="s">
        <v>131</v>
      </c>
      <c r="L56" s="268">
        <v>40575</v>
      </c>
      <c r="M56" s="230" t="s">
        <v>42</v>
      </c>
      <c r="N56" s="269" t="s">
        <v>97</v>
      </c>
      <c r="O56" s="232" t="s">
        <v>34</v>
      </c>
      <c r="Q56" s="230">
        <v>3</v>
      </c>
      <c r="R56" s="230">
        <v>33</v>
      </c>
      <c r="S56" s="230">
        <v>14</v>
      </c>
      <c r="T56" s="230">
        <v>16</v>
      </c>
      <c r="U56" s="230">
        <v>29</v>
      </c>
      <c r="W56" s="371" t="str">
        <f t="shared" si="0"/>
        <v>01 Februari 2011</v>
      </c>
      <c r="X56" s="373" t="str">
        <f>IFERROR(VLOOKUP(D56,'[5]mhs elektro-kecil'!$B$5:$E$2151,3,0),"CEK")</f>
        <v>CEK</v>
      </c>
      <c r="Y56" s="374" t="str">
        <f>IFERROR(VLOOKUP(D56,'[5]mhs elektro-kecil'!$B$5:$E$2151,4,0),"CEK")</f>
        <v>CEK</v>
      </c>
      <c r="Z56" s="231">
        <f t="shared" si="4"/>
        <v>40575</v>
      </c>
      <c r="AA56" s="231">
        <f t="shared" si="11"/>
        <v>40755</v>
      </c>
      <c r="AB56" s="230"/>
      <c r="AC56" s="232"/>
      <c r="AI56" s="212" t="str">
        <f t="shared" si="2"/>
        <v>06</v>
      </c>
      <c r="AL56" s="391">
        <f t="shared" si="5"/>
        <v>2006</v>
      </c>
      <c r="AM56" s="212" t="e">
        <f>COUNTIF([6]Daftar!$D$5:$D$851,D56)</f>
        <v>#VALUE!</v>
      </c>
      <c r="AN56" s="212" t="e">
        <f>COUNTIF([7]daftar!$D$4:$D$885,D56)</f>
        <v>#VALUE!</v>
      </c>
      <c r="AS56" s="392" t="str">
        <f t="shared" si="8"/>
        <v>Indra Darmawan</v>
      </c>
      <c r="AT56" s="392" t="str">
        <f t="shared" si="9"/>
        <v>F1B006041</v>
      </c>
      <c r="AU56" s="392">
        <f t="shared" si="10"/>
        <v>53</v>
      </c>
      <c r="AV56" s="392"/>
    </row>
    <row r="57" spans="1:48" s="212" customFormat="1" ht="20.100000000000001" customHeight="1">
      <c r="A57" s="267">
        <f t="shared" si="3"/>
        <v>54</v>
      </c>
      <c r="B57" s="268">
        <v>40590</v>
      </c>
      <c r="C57" s="269" t="str">
        <f>VLOOKUP(D57,'[4]mhs elektro-kecil'!$B$5:$C$1847,2,0)</f>
        <v>Salimyul Pathurrahmah</v>
      </c>
      <c r="D57" s="269" t="s">
        <v>183</v>
      </c>
      <c r="E57" s="271" t="s">
        <v>184</v>
      </c>
      <c r="F57" s="271" t="s">
        <v>55</v>
      </c>
      <c r="G57" s="271" t="s">
        <v>115</v>
      </c>
      <c r="H57" s="271" t="s">
        <v>49</v>
      </c>
      <c r="I57" s="271" t="s">
        <v>52</v>
      </c>
      <c r="J57" s="271" t="s">
        <v>41</v>
      </c>
      <c r="K57" s="291" t="s">
        <v>56</v>
      </c>
      <c r="L57" s="268">
        <v>40592</v>
      </c>
      <c r="M57" s="230" t="s">
        <v>42</v>
      </c>
      <c r="N57" s="269" t="s">
        <v>97</v>
      </c>
      <c r="O57" s="232" t="s">
        <v>34</v>
      </c>
      <c r="Q57" s="230">
        <v>21</v>
      </c>
      <c r="R57" s="230">
        <v>22</v>
      </c>
      <c r="S57" s="230">
        <v>15</v>
      </c>
      <c r="T57" s="230">
        <v>24</v>
      </c>
      <c r="U57" s="230">
        <v>1</v>
      </c>
      <c r="W57" s="371" t="str">
        <f t="shared" si="0"/>
        <v>18 Februari 2011</v>
      </c>
      <c r="X57" s="373" t="str">
        <f>IFERROR(VLOOKUP(D57,'[5]mhs elektro-kecil'!$B$5:$E$2151,3,0),"CEK")</f>
        <v>CEK</v>
      </c>
      <c r="Y57" s="374" t="str">
        <f>IFERROR(VLOOKUP(D57,'[5]mhs elektro-kecil'!$B$5:$E$2151,4,0),"CEK")</f>
        <v>CEK</v>
      </c>
      <c r="Z57" s="231">
        <f t="shared" si="4"/>
        <v>40592</v>
      </c>
      <c r="AA57" s="231">
        <f t="shared" si="11"/>
        <v>40772</v>
      </c>
      <c r="AB57" s="230"/>
      <c r="AC57" s="232"/>
      <c r="AI57" s="212" t="str">
        <f t="shared" si="2"/>
        <v>06</v>
      </c>
      <c r="AL57" s="391">
        <f t="shared" si="5"/>
        <v>2006</v>
      </c>
      <c r="AM57" s="212" t="e">
        <f>COUNTIF([6]Daftar!$D$5:$D$851,D57)</f>
        <v>#VALUE!</v>
      </c>
      <c r="AN57" s="212" t="e">
        <f>COUNTIF([7]daftar!$D$4:$D$885,D57)</f>
        <v>#VALUE!</v>
      </c>
      <c r="AS57" s="392" t="str">
        <f t="shared" si="8"/>
        <v>Salimyul Pathurrahmah</v>
      </c>
      <c r="AT57" s="392" t="str">
        <f t="shared" si="9"/>
        <v>F1B006075</v>
      </c>
      <c r="AU57" s="392">
        <f t="shared" si="10"/>
        <v>54</v>
      </c>
      <c r="AV57" s="392"/>
    </row>
    <row r="58" spans="1:48" s="212" customFormat="1" ht="20.100000000000001" customHeight="1">
      <c r="A58" s="267">
        <f t="shared" si="3"/>
        <v>55</v>
      </c>
      <c r="B58" s="377">
        <v>40590</v>
      </c>
      <c r="C58" s="269" t="str">
        <f>VLOOKUP(D58,'[4]mhs elektro-kecil'!$B$5:$C$1847,2,0)</f>
        <v>Suhaidi</v>
      </c>
      <c r="D58" s="378" t="s">
        <v>185</v>
      </c>
      <c r="E58" s="379" t="s">
        <v>186</v>
      </c>
      <c r="F58" s="379" t="s">
        <v>73</v>
      </c>
      <c r="G58" s="379" t="s">
        <v>55</v>
      </c>
      <c r="H58" s="379" t="s">
        <v>68</v>
      </c>
      <c r="I58" s="379" t="s">
        <v>89</v>
      </c>
      <c r="J58" s="379" t="s">
        <v>59</v>
      </c>
      <c r="K58" s="383" t="s">
        <v>63</v>
      </c>
      <c r="L58" s="377">
        <v>40593</v>
      </c>
      <c r="M58" s="384" t="s">
        <v>42</v>
      </c>
      <c r="N58" s="378" t="s">
        <v>97</v>
      </c>
      <c r="O58" s="385" t="s">
        <v>187</v>
      </c>
      <c r="Q58" s="230">
        <v>29</v>
      </c>
      <c r="R58" s="230">
        <v>21</v>
      </c>
      <c r="S58" s="230">
        <v>6</v>
      </c>
      <c r="T58" s="230">
        <v>19</v>
      </c>
      <c r="U58" s="230">
        <v>28</v>
      </c>
      <c r="W58" s="371" t="str">
        <f t="shared" si="0"/>
        <v>19 Februari 2011</v>
      </c>
      <c r="X58" s="373" t="str">
        <f>IFERROR(VLOOKUP(D58,'[5]mhs elektro-kecil'!$B$5:$E$2151,3,0),"CEK")</f>
        <v>CEK</v>
      </c>
      <c r="Y58" s="374" t="str">
        <f>IFERROR(VLOOKUP(D58,'[5]mhs elektro-kecil'!$B$5:$E$2151,4,0),"CEK")</f>
        <v>CEK</v>
      </c>
      <c r="Z58" s="231">
        <f t="shared" si="4"/>
        <v>40593</v>
      </c>
      <c r="AA58" s="231">
        <f t="shared" si="11"/>
        <v>40773</v>
      </c>
      <c r="AB58" s="230"/>
      <c r="AC58" s="232"/>
      <c r="AI58" s="212" t="str">
        <f t="shared" si="2"/>
        <v>04</v>
      </c>
      <c r="AL58" s="391">
        <f t="shared" si="5"/>
        <v>2004</v>
      </c>
      <c r="AM58" s="212" t="e">
        <f>COUNTIF([6]Daftar!$D$5:$D$851,D58)</f>
        <v>#VALUE!</v>
      </c>
      <c r="AN58" s="212" t="e">
        <f>COUNTIF([7]daftar!$D$4:$D$885,D58)</f>
        <v>#VALUE!</v>
      </c>
      <c r="AS58" s="392" t="str">
        <f t="shared" ref="AS58:AS121" si="12">C58</f>
        <v>Suhaidi</v>
      </c>
      <c r="AT58" s="392" t="str">
        <f t="shared" ref="AT58:AT121" si="13">D58</f>
        <v>F1B004072</v>
      </c>
      <c r="AU58" s="392">
        <f t="shared" ref="AU58:AU121" si="14">A58</f>
        <v>55</v>
      </c>
      <c r="AV58" s="392"/>
    </row>
    <row r="59" spans="1:48" s="212" customFormat="1" ht="20.100000000000001" customHeight="1">
      <c r="A59" s="267">
        <f t="shared" si="3"/>
        <v>56</v>
      </c>
      <c r="B59" s="268">
        <v>40590</v>
      </c>
      <c r="C59" s="269" t="str">
        <f>VLOOKUP(D59,'[4]mhs elektro-kecil'!$B$5:$C$1847,2,0)</f>
        <v>Shinta Primasari</v>
      </c>
      <c r="D59" s="269" t="s">
        <v>188</v>
      </c>
      <c r="E59" s="271" t="s">
        <v>189</v>
      </c>
      <c r="F59" s="271" t="s">
        <v>89</v>
      </c>
      <c r="G59" s="271" t="s">
        <v>55</v>
      </c>
      <c r="H59" s="271" t="s">
        <v>62</v>
      </c>
      <c r="I59" s="271" t="s">
        <v>49</v>
      </c>
      <c r="J59" s="382" t="s">
        <v>68</v>
      </c>
      <c r="K59" s="291" t="s">
        <v>63</v>
      </c>
      <c r="L59" s="268">
        <v>40593</v>
      </c>
      <c r="M59" s="230" t="s">
        <v>33</v>
      </c>
      <c r="N59" s="269" t="s">
        <v>97</v>
      </c>
      <c r="O59" s="232" t="s">
        <v>34</v>
      </c>
      <c r="Q59" s="230">
        <v>19</v>
      </c>
      <c r="R59" s="230">
        <v>21</v>
      </c>
      <c r="S59" s="230">
        <v>18</v>
      </c>
      <c r="T59" s="230">
        <v>15</v>
      </c>
      <c r="U59" s="230">
        <v>6</v>
      </c>
      <c r="W59" s="371" t="str">
        <f t="shared" si="0"/>
        <v>19 Februari 2011</v>
      </c>
      <c r="X59" s="373" t="str">
        <f>IFERROR(VLOOKUP(D59,'[5]mhs elektro-kecil'!$B$5:$E$2151,3,0),"CEK")</f>
        <v>CEK</v>
      </c>
      <c r="Y59" s="374" t="str">
        <f>IFERROR(VLOOKUP(D59,'[5]mhs elektro-kecil'!$B$5:$E$2151,4,0),"CEK")</f>
        <v>CEK</v>
      </c>
      <c r="Z59" s="231">
        <f t="shared" si="4"/>
        <v>40593</v>
      </c>
      <c r="AA59" s="231">
        <f t="shared" si="11"/>
        <v>40773</v>
      </c>
      <c r="AB59" s="230"/>
      <c r="AC59" s="232"/>
      <c r="AI59" s="212" t="str">
        <f t="shared" si="2"/>
        <v>06</v>
      </c>
      <c r="AL59" s="391">
        <f t="shared" si="5"/>
        <v>2006</v>
      </c>
      <c r="AM59" s="212" t="e">
        <f>COUNTIF([6]Daftar!$D$5:$D$851,D59)</f>
        <v>#VALUE!</v>
      </c>
      <c r="AN59" s="212" t="e">
        <f>COUNTIF([7]daftar!$D$4:$D$885,D59)</f>
        <v>#VALUE!</v>
      </c>
      <c r="AS59" s="392" t="str">
        <f t="shared" si="12"/>
        <v>Shinta Primasari</v>
      </c>
      <c r="AT59" s="392" t="str">
        <f t="shared" si="13"/>
        <v>F1B006076</v>
      </c>
      <c r="AU59" s="392">
        <f t="shared" si="14"/>
        <v>56</v>
      </c>
      <c r="AV59" s="392"/>
    </row>
    <row r="60" spans="1:48" s="212" customFormat="1" ht="20.100000000000001" customHeight="1">
      <c r="A60" s="267">
        <f t="shared" si="3"/>
        <v>57</v>
      </c>
      <c r="B60" s="377">
        <v>40590</v>
      </c>
      <c r="C60" s="269" t="str">
        <f>VLOOKUP(D60,'[4]mhs elektro-kecil'!$B$5:$C$1847,2,0)</f>
        <v>Kenyya Venaringan De Side</v>
      </c>
      <c r="D60" s="378" t="s">
        <v>190</v>
      </c>
      <c r="E60" s="379" t="s">
        <v>191</v>
      </c>
      <c r="F60" s="379" t="s">
        <v>115</v>
      </c>
      <c r="G60" s="379" t="s">
        <v>59</v>
      </c>
      <c r="H60" s="379" t="s">
        <v>45</v>
      </c>
      <c r="I60" s="379" t="s">
        <v>38</v>
      </c>
      <c r="J60" s="379" t="s">
        <v>53</v>
      </c>
      <c r="K60" s="383" t="s">
        <v>63</v>
      </c>
      <c r="L60" s="377">
        <v>40593</v>
      </c>
      <c r="M60" s="384" t="s">
        <v>42</v>
      </c>
      <c r="N60" s="378" t="s">
        <v>105</v>
      </c>
      <c r="O60" s="385"/>
      <c r="Q60" s="230">
        <v>22</v>
      </c>
      <c r="R60" s="230">
        <v>28</v>
      </c>
      <c r="S60" s="230">
        <v>25</v>
      </c>
      <c r="T60" s="230">
        <v>2</v>
      </c>
      <c r="U60" s="230">
        <v>12</v>
      </c>
      <c r="W60" s="371" t="str">
        <f t="shared" si="0"/>
        <v>19 Februari 2011</v>
      </c>
      <c r="X60" s="373" t="str">
        <f>IFERROR(VLOOKUP(D60,'[5]mhs elektro-kecil'!$B$5:$E$2151,3,0),"CEK")</f>
        <v>CEK</v>
      </c>
      <c r="Y60" s="374" t="str">
        <f>IFERROR(VLOOKUP(D60,'[5]mhs elektro-kecil'!$B$5:$E$2151,4,0),"CEK")</f>
        <v>CEK</v>
      </c>
      <c r="Z60" s="231">
        <f t="shared" si="4"/>
        <v>40593</v>
      </c>
      <c r="AA60" s="231">
        <f t="shared" si="11"/>
        <v>40773</v>
      </c>
      <c r="AB60" s="230"/>
      <c r="AC60" s="232"/>
      <c r="AI60" s="212" t="str">
        <f t="shared" si="2"/>
        <v>06</v>
      </c>
      <c r="AL60" s="391">
        <f t="shared" si="5"/>
        <v>2006</v>
      </c>
      <c r="AM60" s="212" t="e">
        <f>COUNTIF([6]Daftar!$D$5:$D$851,D60)</f>
        <v>#VALUE!</v>
      </c>
      <c r="AN60" s="212" t="e">
        <f>COUNTIF([7]daftar!$D$4:$D$885,D60)</f>
        <v>#VALUE!</v>
      </c>
      <c r="AS60" s="392" t="str">
        <f t="shared" si="12"/>
        <v>Kenyya Venaringan De Side</v>
      </c>
      <c r="AT60" s="392" t="str">
        <f t="shared" si="13"/>
        <v>F1B006044</v>
      </c>
      <c r="AU60" s="392">
        <f t="shared" si="14"/>
        <v>57</v>
      </c>
      <c r="AV60" s="392"/>
    </row>
    <row r="61" spans="1:48" s="212" customFormat="1" ht="20.100000000000001" customHeight="1">
      <c r="A61" s="267">
        <f t="shared" si="3"/>
        <v>58</v>
      </c>
      <c r="B61" s="268">
        <v>40590</v>
      </c>
      <c r="C61" s="269" t="str">
        <f>VLOOKUP(D61,'[4]mhs elektro-kecil'!$B$5:$C$1847,2,0)</f>
        <v>R. R. Dwie Rosmiyati</v>
      </c>
      <c r="D61" s="269" t="s">
        <v>192</v>
      </c>
      <c r="E61" s="271" t="s">
        <v>193</v>
      </c>
      <c r="F61" s="271" t="s">
        <v>30</v>
      </c>
      <c r="G61" s="271" t="s">
        <v>67</v>
      </c>
      <c r="H61" s="271" t="s">
        <v>28</v>
      </c>
      <c r="I61" s="271" t="s">
        <v>27</v>
      </c>
      <c r="J61" s="271" t="s">
        <v>47</v>
      </c>
      <c r="K61" s="291" t="s">
        <v>63</v>
      </c>
      <c r="L61" s="268">
        <v>40593</v>
      </c>
      <c r="M61" s="230" t="s">
        <v>33</v>
      </c>
      <c r="N61" s="269" t="s">
        <v>105</v>
      </c>
      <c r="O61" s="232" t="s">
        <v>34</v>
      </c>
      <c r="Q61" s="230">
        <v>32</v>
      </c>
      <c r="R61" s="230">
        <v>7</v>
      </c>
      <c r="S61" s="230">
        <v>20</v>
      </c>
      <c r="T61" s="230">
        <v>33</v>
      </c>
      <c r="U61" s="230">
        <v>16</v>
      </c>
      <c r="W61" s="371" t="str">
        <f t="shared" si="0"/>
        <v>19 Februari 2011</v>
      </c>
      <c r="X61" s="373" t="str">
        <f>IFERROR(VLOOKUP(D61,'[5]mhs elektro-kecil'!$B$5:$E$2151,3,0),"CEK")</f>
        <v>CEK</v>
      </c>
      <c r="Y61" s="374" t="str">
        <f>IFERROR(VLOOKUP(D61,'[5]mhs elektro-kecil'!$B$5:$E$2151,4,0),"CEK")</f>
        <v>CEK</v>
      </c>
      <c r="Z61" s="231">
        <f t="shared" si="4"/>
        <v>40593</v>
      </c>
      <c r="AA61" s="231">
        <f t="shared" si="11"/>
        <v>40773</v>
      </c>
      <c r="AB61" s="230"/>
      <c r="AC61" s="232"/>
      <c r="AI61" s="212" t="str">
        <f t="shared" si="2"/>
        <v>06</v>
      </c>
      <c r="AL61" s="391">
        <f t="shared" si="5"/>
        <v>2006</v>
      </c>
      <c r="AM61" s="212" t="e">
        <f>COUNTIF([6]Daftar!$D$5:$D$851,D61)</f>
        <v>#VALUE!</v>
      </c>
      <c r="AN61" s="212" t="e">
        <f>COUNTIF([7]daftar!$D$4:$D$885,D61)</f>
        <v>#VALUE!</v>
      </c>
      <c r="AS61" s="392" t="str">
        <f t="shared" si="12"/>
        <v>R. R. Dwie Rosmiyati</v>
      </c>
      <c r="AT61" s="392" t="str">
        <f t="shared" si="13"/>
        <v>F1B006074</v>
      </c>
      <c r="AU61" s="392">
        <f t="shared" si="14"/>
        <v>58</v>
      </c>
      <c r="AV61" s="392"/>
    </row>
    <row r="62" spans="1:48" s="212" customFormat="1" ht="20.100000000000001" customHeight="1">
      <c r="A62" s="267">
        <f t="shared" si="3"/>
        <v>59</v>
      </c>
      <c r="B62" s="268">
        <v>40602</v>
      </c>
      <c r="C62" s="269" t="str">
        <f>VLOOKUP(D62,'[4]mhs elektro-kecil'!$B$5:$C$1847,2,0)</f>
        <v>Suwandi Jaya Pratama</v>
      </c>
      <c r="D62" s="269" t="s">
        <v>194</v>
      </c>
      <c r="E62" s="271" t="s">
        <v>195</v>
      </c>
      <c r="F62" s="271" t="s">
        <v>49</v>
      </c>
      <c r="G62" s="271" t="s">
        <v>72</v>
      </c>
      <c r="H62" s="271" t="s">
        <v>62</v>
      </c>
      <c r="I62" s="271" t="s">
        <v>92</v>
      </c>
      <c r="J62" s="382" t="s">
        <v>59</v>
      </c>
      <c r="K62" s="291" t="s">
        <v>32</v>
      </c>
      <c r="L62" s="268">
        <v>40605</v>
      </c>
      <c r="M62" s="230" t="s">
        <v>196</v>
      </c>
      <c r="N62" s="269" t="s">
        <v>97</v>
      </c>
      <c r="O62" s="232" t="s">
        <v>197</v>
      </c>
      <c r="Q62" s="230">
        <v>15</v>
      </c>
      <c r="R62" s="230">
        <v>4</v>
      </c>
      <c r="S62" s="230">
        <v>18</v>
      </c>
      <c r="T62" s="230">
        <v>35</v>
      </c>
      <c r="U62" s="230">
        <v>28</v>
      </c>
      <c r="W62" s="371" t="str">
        <f t="shared" si="0"/>
        <v>03 Maret 2011</v>
      </c>
      <c r="X62" s="373" t="str">
        <f>IFERROR(VLOOKUP(D62,'[5]mhs elektro-kecil'!$B$5:$E$2151,3,0),"CEK")</f>
        <v>CEK</v>
      </c>
      <c r="Y62" s="374" t="str">
        <f>IFERROR(VLOOKUP(D62,'[5]mhs elektro-kecil'!$B$5:$E$2151,4,0),"CEK")</f>
        <v>CEK</v>
      </c>
      <c r="Z62" s="231">
        <f t="shared" ref="Z62:Z71" si="15">L62</f>
        <v>40605</v>
      </c>
      <c r="AA62" s="231">
        <f t="shared" si="11"/>
        <v>40785</v>
      </c>
      <c r="AB62" s="230"/>
      <c r="AC62" s="232"/>
      <c r="AI62" s="212" t="str">
        <f t="shared" si="2"/>
        <v>06</v>
      </c>
      <c r="AL62" s="391">
        <f t="shared" si="5"/>
        <v>2006</v>
      </c>
      <c r="AM62" s="212" t="e">
        <f>COUNTIF([6]Daftar!$D$5:$D$851,D62)</f>
        <v>#VALUE!</v>
      </c>
      <c r="AN62" s="212" t="e">
        <f>COUNTIF([7]daftar!$D$4:$D$885,D62)</f>
        <v>#VALUE!</v>
      </c>
      <c r="AS62" s="392" t="str">
        <f t="shared" si="12"/>
        <v>Suwandi Jaya Pratama</v>
      </c>
      <c r="AT62" s="392" t="str">
        <f t="shared" si="13"/>
        <v>F1B006078</v>
      </c>
      <c r="AU62" s="392">
        <f t="shared" si="14"/>
        <v>59</v>
      </c>
      <c r="AV62" s="392"/>
    </row>
    <row r="63" spans="1:48" s="212" customFormat="1" ht="20.100000000000001" customHeight="1">
      <c r="A63" s="267">
        <f t="shared" si="3"/>
        <v>60</v>
      </c>
      <c r="B63" s="268">
        <v>40602</v>
      </c>
      <c r="C63" s="269" t="str">
        <f>VLOOKUP(D63,'[4]mhs elektro-kecil'!$B$5:$C$1847,2,0)</f>
        <v>M. Riza Rizky</v>
      </c>
      <c r="D63" s="269" t="s">
        <v>198</v>
      </c>
      <c r="E63" s="271" t="s">
        <v>199</v>
      </c>
      <c r="F63" s="271" t="s">
        <v>38</v>
      </c>
      <c r="G63" s="271" t="s">
        <v>67</v>
      </c>
      <c r="H63" s="271" t="s">
        <v>54</v>
      </c>
      <c r="I63" s="271" t="s">
        <v>37</v>
      </c>
      <c r="J63" s="382" t="s">
        <v>41</v>
      </c>
      <c r="K63" s="291" t="s">
        <v>56</v>
      </c>
      <c r="L63" s="268">
        <v>40606</v>
      </c>
      <c r="M63" s="230" t="s">
        <v>136</v>
      </c>
      <c r="N63" s="269" t="s">
        <v>200</v>
      </c>
      <c r="O63" s="232" t="s">
        <v>34</v>
      </c>
      <c r="Q63" s="230">
        <v>2</v>
      </c>
      <c r="R63" s="230">
        <v>7</v>
      </c>
      <c r="S63" s="230">
        <v>14</v>
      </c>
      <c r="T63" s="230">
        <v>13</v>
      </c>
      <c r="U63" s="230">
        <v>1</v>
      </c>
      <c r="W63" s="371" t="str">
        <f t="shared" si="0"/>
        <v>04 Maret 2011</v>
      </c>
      <c r="X63" s="373" t="str">
        <f>IFERROR(VLOOKUP(D63,'[5]mhs elektro-kecil'!$B$5:$E$2151,3,0),"CEK")</f>
        <v>CEK</v>
      </c>
      <c r="Y63" s="374" t="str">
        <f>IFERROR(VLOOKUP(D63,'[5]mhs elektro-kecil'!$B$5:$E$2151,4,0),"CEK")</f>
        <v>CEK</v>
      </c>
      <c r="Z63" s="231">
        <f t="shared" si="15"/>
        <v>40606</v>
      </c>
      <c r="AA63" s="231">
        <f t="shared" si="11"/>
        <v>40786</v>
      </c>
      <c r="AB63" s="230"/>
      <c r="AC63" s="232"/>
      <c r="AI63" s="212" t="str">
        <f t="shared" si="2"/>
        <v>06</v>
      </c>
      <c r="AL63" s="391">
        <f t="shared" si="5"/>
        <v>2006</v>
      </c>
      <c r="AM63" s="212" t="e">
        <f>COUNTIF([6]Daftar!$D$5:$D$851,D63)</f>
        <v>#VALUE!</v>
      </c>
      <c r="AN63" s="212" t="e">
        <f>COUNTIF([7]daftar!$D$4:$D$885,D63)</f>
        <v>#VALUE!</v>
      </c>
      <c r="AS63" s="392" t="str">
        <f t="shared" si="12"/>
        <v>M. Riza Rizky</v>
      </c>
      <c r="AT63" s="392" t="str">
        <f t="shared" si="13"/>
        <v>F1B006058</v>
      </c>
      <c r="AU63" s="392">
        <f t="shared" si="14"/>
        <v>60</v>
      </c>
      <c r="AV63" s="392"/>
    </row>
    <row r="64" spans="1:48" s="212" customFormat="1" ht="20.100000000000001" customHeight="1">
      <c r="A64" s="267">
        <f t="shared" si="3"/>
        <v>61</v>
      </c>
      <c r="B64" s="268">
        <v>40609</v>
      </c>
      <c r="C64" s="269" t="str">
        <f>VLOOKUP(D64,'[4]mhs elektro-kecil'!$B$5:$C$1847,2,0)</f>
        <v>Mardiyah Hidayati</v>
      </c>
      <c r="D64" s="269" t="s">
        <v>201</v>
      </c>
      <c r="E64" s="271" t="s">
        <v>202</v>
      </c>
      <c r="F64" s="271" t="s">
        <v>30</v>
      </c>
      <c r="G64" s="271" t="s">
        <v>28</v>
      </c>
      <c r="H64" s="271" t="s">
        <v>29</v>
      </c>
      <c r="I64" s="271" t="s">
        <v>27</v>
      </c>
      <c r="J64" s="271" t="s">
        <v>118</v>
      </c>
      <c r="K64" s="291" t="s">
        <v>32</v>
      </c>
      <c r="L64" s="268">
        <v>40612</v>
      </c>
      <c r="M64" s="230" t="s">
        <v>140</v>
      </c>
      <c r="N64" s="269" t="s">
        <v>141</v>
      </c>
      <c r="O64" s="232" t="s">
        <v>34</v>
      </c>
      <c r="Q64" s="230">
        <v>32</v>
      </c>
      <c r="R64" s="230">
        <v>20</v>
      </c>
      <c r="S64" s="230">
        <v>27</v>
      </c>
      <c r="T64" s="230">
        <v>33</v>
      </c>
      <c r="U64" s="230">
        <v>40</v>
      </c>
      <c r="W64" s="371" t="str">
        <f t="shared" si="0"/>
        <v>10 Maret 2011</v>
      </c>
      <c r="X64" s="373" t="str">
        <f>IFERROR(VLOOKUP(D64,'[5]mhs elektro-kecil'!$B$5:$E$2151,3,0),"CEK")</f>
        <v>CEK</v>
      </c>
      <c r="Y64" s="374" t="str">
        <f>IFERROR(VLOOKUP(D64,'[5]mhs elektro-kecil'!$B$5:$E$2151,4,0),"CEK")</f>
        <v>CEK</v>
      </c>
      <c r="Z64" s="231">
        <f t="shared" si="15"/>
        <v>40612</v>
      </c>
      <c r="AA64" s="231">
        <f t="shared" si="11"/>
        <v>40792</v>
      </c>
      <c r="AB64" s="230"/>
      <c r="AC64" s="232"/>
      <c r="AI64" s="212" t="str">
        <f t="shared" si="2"/>
        <v>06</v>
      </c>
      <c r="AL64" s="391">
        <f t="shared" si="5"/>
        <v>2006</v>
      </c>
      <c r="AM64" s="212" t="e">
        <f>COUNTIF([6]Daftar!$D$5:$D$851,D64)</f>
        <v>#VALUE!</v>
      </c>
      <c r="AN64" s="212" t="e">
        <f>COUNTIF([7]daftar!$D$4:$D$885,D64)</f>
        <v>#VALUE!</v>
      </c>
      <c r="AS64" s="392" t="str">
        <f t="shared" si="12"/>
        <v>Mardiyah Hidayati</v>
      </c>
      <c r="AT64" s="392" t="str">
        <f t="shared" si="13"/>
        <v>F1B006056</v>
      </c>
      <c r="AU64" s="392">
        <f t="shared" si="14"/>
        <v>61</v>
      </c>
      <c r="AV64" s="392"/>
    </row>
    <row r="65" spans="1:48" s="212" customFormat="1" ht="20.100000000000001" customHeight="1">
      <c r="A65" s="267">
        <f t="shared" si="3"/>
        <v>62</v>
      </c>
      <c r="B65" s="268">
        <v>40623</v>
      </c>
      <c r="C65" s="269" t="str">
        <f>VLOOKUP(D65,'[4]mhs elektro-kecil'!$B$5:$C$1847,2,0)</f>
        <v>Azhari Hasbi</v>
      </c>
      <c r="D65" s="269" t="s">
        <v>203</v>
      </c>
      <c r="E65" s="271" t="s">
        <v>204</v>
      </c>
      <c r="F65" s="271" t="s">
        <v>29</v>
      </c>
      <c r="G65" s="271" t="s">
        <v>67</v>
      </c>
      <c r="H65" s="271" t="s">
        <v>28</v>
      </c>
      <c r="I65" s="271" t="s">
        <v>66</v>
      </c>
      <c r="J65" s="271" t="s">
        <v>118</v>
      </c>
      <c r="K65" s="291" t="s">
        <v>32</v>
      </c>
      <c r="L65" s="268">
        <v>40626</v>
      </c>
      <c r="M65" s="230" t="s">
        <v>196</v>
      </c>
      <c r="N65" s="269" t="s">
        <v>105</v>
      </c>
      <c r="O65" s="395" t="s">
        <v>34</v>
      </c>
      <c r="Q65" s="230">
        <v>27</v>
      </c>
      <c r="R65" s="230">
        <v>7</v>
      </c>
      <c r="S65" s="230">
        <v>20</v>
      </c>
      <c r="T65" s="230">
        <v>38</v>
      </c>
      <c r="U65" s="230">
        <v>40</v>
      </c>
      <c r="W65" s="371" t="str">
        <f t="shared" ref="W65:W125" si="16">TEXT(L65,"dd mmmm yyyy")</f>
        <v>24 Maret 2011</v>
      </c>
      <c r="X65" s="373" t="str">
        <f>IFERROR(VLOOKUP(D65,'[5]mhs elektro-kecil'!$B$5:$E$2151,3,0),"CEK")</f>
        <v>CEK</v>
      </c>
      <c r="Y65" s="374" t="str">
        <f>IFERROR(VLOOKUP(D65,'[5]mhs elektro-kecil'!$B$5:$E$2151,4,0),"CEK")</f>
        <v>CEK</v>
      </c>
      <c r="Z65" s="231">
        <f t="shared" si="15"/>
        <v>40626</v>
      </c>
      <c r="AA65" s="231">
        <f t="shared" ref="AA65:AA72" si="17">Z65+180</f>
        <v>40806</v>
      </c>
      <c r="AB65" s="230"/>
      <c r="AC65" s="232"/>
      <c r="AI65" s="212" t="str">
        <f t="shared" ref="AI65:AI125" si="18">MID(D65,5,2)</f>
        <v>05</v>
      </c>
      <c r="AL65" s="391">
        <f t="shared" si="5"/>
        <v>2005</v>
      </c>
      <c r="AM65" s="212" t="e">
        <f>COUNTIF([6]Daftar!$D$5:$D$851,D65)</f>
        <v>#VALUE!</v>
      </c>
      <c r="AN65" s="212" t="e">
        <f>COUNTIF([7]daftar!$D$4:$D$885,D65)</f>
        <v>#VALUE!</v>
      </c>
      <c r="AS65" s="392" t="str">
        <f t="shared" si="12"/>
        <v>Azhari Hasbi</v>
      </c>
      <c r="AT65" s="392" t="str">
        <f t="shared" si="13"/>
        <v>F1B005008</v>
      </c>
      <c r="AU65" s="392">
        <f t="shared" si="14"/>
        <v>62</v>
      </c>
      <c r="AV65" s="392"/>
    </row>
    <row r="66" spans="1:48" s="212" customFormat="1" ht="20.100000000000001" customHeight="1">
      <c r="A66" s="267">
        <f t="shared" si="3"/>
        <v>63</v>
      </c>
      <c r="B66" s="377">
        <v>40625</v>
      </c>
      <c r="C66" s="269" t="str">
        <f>VLOOKUP(D66,'[4]mhs elektro-kecil'!$B$5:$C$1847,2,0)</f>
        <v>Arya Bangbang Sastra G.</v>
      </c>
      <c r="D66" s="378" t="s">
        <v>205</v>
      </c>
      <c r="E66" s="379" t="s">
        <v>206</v>
      </c>
      <c r="F66" s="379" t="s">
        <v>30</v>
      </c>
      <c r="G66" s="379" t="s">
        <v>67</v>
      </c>
      <c r="H66" s="379" t="s">
        <v>66</v>
      </c>
      <c r="I66" s="379" t="s">
        <v>28</v>
      </c>
      <c r="J66" s="379" t="s">
        <v>38</v>
      </c>
      <c r="K66" s="383" t="s">
        <v>63</v>
      </c>
      <c r="L66" s="377">
        <v>40628</v>
      </c>
      <c r="M66" s="384" t="s">
        <v>33</v>
      </c>
      <c r="N66" s="396" t="s">
        <v>97</v>
      </c>
      <c r="O66" s="397">
        <v>40621</v>
      </c>
      <c r="Q66" s="230">
        <v>32</v>
      </c>
      <c r="R66" s="230">
        <v>7</v>
      </c>
      <c r="S66" s="230">
        <v>38</v>
      </c>
      <c r="T66" s="230">
        <v>20</v>
      </c>
      <c r="U66" s="230">
        <v>2</v>
      </c>
      <c r="W66" s="371" t="str">
        <f t="shared" si="16"/>
        <v>26 Maret 2011</v>
      </c>
      <c r="X66" s="373" t="str">
        <f>IFERROR(VLOOKUP(D66,'[5]mhs elektro-kecil'!$B$5:$E$2151,3,0),"CEK")</f>
        <v>CEK</v>
      </c>
      <c r="Y66" s="374" t="str">
        <f>IFERROR(VLOOKUP(D66,'[5]mhs elektro-kecil'!$B$5:$E$2151,4,0),"CEK")</f>
        <v>CEK</v>
      </c>
      <c r="Z66" s="231">
        <f t="shared" si="15"/>
        <v>40628</v>
      </c>
      <c r="AA66" s="231">
        <f t="shared" si="17"/>
        <v>40808</v>
      </c>
      <c r="AB66" s="230"/>
      <c r="AC66" s="232"/>
      <c r="AI66" s="212" t="str">
        <f t="shared" si="18"/>
        <v>06</v>
      </c>
      <c r="AL66" s="391">
        <f t="shared" si="5"/>
        <v>2006</v>
      </c>
      <c r="AM66" s="212" t="e">
        <f>COUNTIF([6]Daftar!$D$5:$D$851,D66)</f>
        <v>#VALUE!</v>
      </c>
      <c r="AN66" s="212" t="e">
        <f>COUNTIF([7]daftar!$D$4:$D$885,D66)</f>
        <v>#VALUE!</v>
      </c>
      <c r="AS66" s="392" t="str">
        <f t="shared" si="12"/>
        <v>Arya Bangbang Sastra G.</v>
      </c>
      <c r="AT66" s="392" t="str">
        <f t="shared" si="13"/>
        <v>F1B006012</v>
      </c>
      <c r="AU66" s="392">
        <f t="shared" si="14"/>
        <v>63</v>
      </c>
      <c r="AV66" s="392"/>
    </row>
    <row r="67" spans="1:48" s="212" customFormat="1" ht="20.100000000000001" customHeight="1">
      <c r="A67" s="267">
        <f t="shared" si="3"/>
        <v>64</v>
      </c>
      <c r="B67" s="268">
        <v>40630</v>
      </c>
      <c r="C67" s="269" t="str">
        <f>VLOOKUP(D67,'[4]mhs elektro-kecil'!$B$5:$C$1847,2,0)</f>
        <v>Supriadi</v>
      </c>
      <c r="D67" s="269" t="s">
        <v>207</v>
      </c>
      <c r="E67" s="271" t="s">
        <v>208</v>
      </c>
      <c r="F67" s="271" t="s">
        <v>73</v>
      </c>
      <c r="G67" s="271" t="s">
        <v>52</v>
      </c>
      <c r="H67" s="271" t="s">
        <v>72</v>
      </c>
      <c r="I67" s="271" t="s">
        <v>61</v>
      </c>
      <c r="J67" s="271" t="s">
        <v>31</v>
      </c>
      <c r="K67" s="291" t="s">
        <v>32</v>
      </c>
      <c r="L67" s="268">
        <v>40633</v>
      </c>
      <c r="M67" s="230" t="s">
        <v>136</v>
      </c>
      <c r="N67" s="292" t="s">
        <v>209</v>
      </c>
      <c r="O67" s="395" t="s">
        <v>34</v>
      </c>
      <c r="Q67" s="230">
        <v>29</v>
      </c>
      <c r="R67" s="230">
        <v>24</v>
      </c>
      <c r="S67" s="230">
        <v>4</v>
      </c>
      <c r="T67" s="230">
        <v>3</v>
      </c>
      <c r="U67" s="230">
        <v>39</v>
      </c>
      <c r="W67" s="371" t="str">
        <f t="shared" si="16"/>
        <v>31 Maret 2011</v>
      </c>
      <c r="X67" s="373" t="str">
        <f>IFERROR(VLOOKUP(D67,'[5]mhs elektro-kecil'!$B$5:$E$2151,3,0),"CEK")</f>
        <v>CEK</v>
      </c>
      <c r="Y67" s="374" t="str">
        <f>IFERROR(VLOOKUP(D67,'[5]mhs elektro-kecil'!$B$5:$E$2151,4,0),"CEK")</f>
        <v>CEK</v>
      </c>
      <c r="Z67" s="231">
        <f t="shared" si="15"/>
        <v>40633</v>
      </c>
      <c r="AA67" s="231">
        <f t="shared" si="17"/>
        <v>40813</v>
      </c>
      <c r="AB67" s="230"/>
      <c r="AC67" s="232"/>
      <c r="AI67" s="212" t="str">
        <f t="shared" si="18"/>
        <v>04</v>
      </c>
      <c r="AL67" s="391">
        <f t="shared" si="5"/>
        <v>2004</v>
      </c>
      <c r="AM67" s="212" t="e">
        <f>COUNTIF([6]Daftar!$D$5:$D$851,D67)</f>
        <v>#VALUE!</v>
      </c>
      <c r="AN67" s="212" t="e">
        <f>COUNTIF([7]daftar!$D$4:$D$885,D67)</f>
        <v>#VALUE!</v>
      </c>
      <c r="AS67" s="392" t="str">
        <f t="shared" si="12"/>
        <v>Supriadi</v>
      </c>
      <c r="AT67" s="392" t="str">
        <f t="shared" si="13"/>
        <v>F1B004073</v>
      </c>
      <c r="AU67" s="392">
        <f t="shared" si="14"/>
        <v>64</v>
      </c>
      <c r="AV67" s="392"/>
    </row>
    <row r="68" spans="1:48" s="212" customFormat="1" ht="20.100000000000001" customHeight="1">
      <c r="A68" s="267">
        <f t="shared" si="3"/>
        <v>65</v>
      </c>
      <c r="B68" s="268">
        <v>40644</v>
      </c>
      <c r="C68" s="269" t="str">
        <f>VLOOKUP(D68,'[4]mhs elektro-kecil'!$B$5:$C$1847,2,0)</f>
        <v>Gst. Bgs. Surya Dharma Wibawa</v>
      </c>
      <c r="D68" s="269" t="s">
        <v>210</v>
      </c>
      <c r="E68" s="271" t="s">
        <v>211</v>
      </c>
      <c r="F68" s="271" t="s">
        <v>27</v>
      </c>
      <c r="G68" s="271"/>
      <c r="H68" s="271" t="s">
        <v>66</v>
      </c>
      <c r="I68" s="271" t="s">
        <v>52</v>
      </c>
      <c r="J68" s="271" t="s">
        <v>31</v>
      </c>
      <c r="K68" s="291" t="s">
        <v>56</v>
      </c>
      <c r="L68" s="268">
        <v>40648</v>
      </c>
      <c r="M68" s="230" t="s">
        <v>140</v>
      </c>
      <c r="N68" s="269" t="s">
        <v>141</v>
      </c>
      <c r="O68" s="267" t="s">
        <v>34</v>
      </c>
      <c r="P68" s="212">
        <v>379</v>
      </c>
      <c r="Q68" s="230">
        <v>33</v>
      </c>
      <c r="R68" s="230"/>
      <c r="S68" s="230">
        <v>38</v>
      </c>
      <c r="T68" s="230">
        <v>24</v>
      </c>
      <c r="U68" s="230">
        <v>39</v>
      </c>
      <c r="W68" s="371" t="str">
        <f t="shared" si="16"/>
        <v>15 April 2011</v>
      </c>
      <c r="X68" s="373" t="str">
        <f>IFERROR(VLOOKUP(D68,'[5]mhs elektro-kecil'!$B$5:$E$2151,3,0),"CEK")</f>
        <v>CEK</v>
      </c>
      <c r="Y68" s="374" t="str">
        <f>IFERROR(VLOOKUP(D68,'[5]mhs elektro-kecil'!$B$5:$E$2151,4,0),"CEK")</f>
        <v>CEK</v>
      </c>
      <c r="Z68" s="231">
        <f t="shared" si="15"/>
        <v>40648</v>
      </c>
      <c r="AA68" s="231">
        <f t="shared" si="17"/>
        <v>40828</v>
      </c>
      <c r="AB68" s="230"/>
      <c r="AC68" s="232"/>
      <c r="AI68" s="212" t="str">
        <f t="shared" si="18"/>
        <v>06</v>
      </c>
      <c r="AL68" s="391">
        <f t="shared" si="5"/>
        <v>2006</v>
      </c>
      <c r="AM68" s="212" t="e">
        <f>COUNTIF([6]Daftar!$D$5:$D$851,D68)</f>
        <v>#VALUE!</v>
      </c>
      <c r="AN68" s="212" t="e">
        <f>COUNTIF([7]daftar!$D$4:$D$885,D68)</f>
        <v>#VALUE!</v>
      </c>
      <c r="AS68" s="392" t="str">
        <f t="shared" si="12"/>
        <v>Gst. Bgs. Surya Dharma Wibawa</v>
      </c>
      <c r="AT68" s="392" t="str">
        <f t="shared" si="13"/>
        <v>F1B006027</v>
      </c>
      <c r="AU68" s="392">
        <f t="shared" si="14"/>
        <v>65</v>
      </c>
      <c r="AV68" s="392"/>
    </row>
    <row r="69" spans="1:48" s="212" customFormat="1" ht="20.100000000000001" customHeight="1">
      <c r="A69" s="267">
        <f t="shared" ref="A69:A132" si="19">A68+1</f>
        <v>66</v>
      </c>
      <c r="B69" s="268">
        <v>40644</v>
      </c>
      <c r="C69" s="269" t="str">
        <f>VLOOKUP(D69,'[4]mhs elektro-kecil'!$B$5:$C$1847,2,0)</f>
        <v>I Wyn Eka Rudytha Harimbawa</v>
      </c>
      <c r="D69" s="269" t="s">
        <v>212</v>
      </c>
      <c r="E69" s="271" t="s">
        <v>213</v>
      </c>
      <c r="F69" s="271" t="s">
        <v>27</v>
      </c>
      <c r="G69" s="271"/>
      <c r="H69" s="271" t="s">
        <v>89</v>
      </c>
      <c r="I69" s="271" t="s">
        <v>31</v>
      </c>
      <c r="J69" s="271" t="s">
        <v>118</v>
      </c>
      <c r="K69" s="291" t="s">
        <v>63</v>
      </c>
      <c r="L69" s="268">
        <v>40649</v>
      </c>
      <c r="M69" s="230" t="s">
        <v>33</v>
      </c>
      <c r="N69" s="269" t="s">
        <v>141</v>
      </c>
      <c r="O69" s="232" t="s">
        <v>34</v>
      </c>
      <c r="P69" s="212">
        <v>380</v>
      </c>
      <c r="Q69" s="230">
        <v>33</v>
      </c>
      <c r="R69" s="230"/>
      <c r="S69" s="230">
        <v>19</v>
      </c>
      <c r="T69" s="230">
        <v>39</v>
      </c>
      <c r="U69" s="230">
        <v>40</v>
      </c>
      <c r="W69" s="371" t="str">
        <f t="shared" si="16"/>
        <v>16 April 2011</v>
      </c>
      <c r="X69" s="373" t="str">
        <f>IFERROR(VLOOKUP(D69,'[5]mhs elektro-kecil'!$B$5:$E$2151,3,0),"CEK")</f>
        <v>CEK</v>
      </c>
      <c r="Y69" s="374" t="str">
        <f>IFERROR(VLOOKUP(D69,'[5]mhs elektro-kecil'!$B$5:$E$2151,4,0),"CEK")</f>
        <v>CEK</v>
      </c>
      <c r="Z69" s="231">
        <f t="shared" si="15"/>
        <v>40649</v>
      </c>
      <c r="AA69" s="231">
        <f t="shared" si="17"/>
        <v>40829</v>
      </c>
      <c r="AB69" s="230"/>
      <c r="AI69" s="212" t="str">
        <f t="shared" si="18"/>
        <v>06</v>
      </c>
      <c r="AL69" s="391">
        <f t="shared" ref="AL69:AL132" si="20">IF(MID(D69,5,2)="06",2006,IF(MID(D69,5,2)="07",2007,IF(MID(D69,5,2)="08",2008,IF(MID(D69,5,2)="09",2009,IF(MID(D69,5,2)="10",2010,IF(MID(D69,5,2)="11",2011,IF(MID(D69,5,2)="12",2012,IF(MID(D69,5,2)="05",2005,IF(MID(D69,5,2)="04",2004,IF(MID(D69,5,2)="03",2003,IF(MID(D69,5,2)="13",2013,IF(MID(D69,5,2)="14",2014,IF(MID(D69,5,2)="15",2015,IF(MID(D69,5,2)="16",2016,IF(MID(D69,5,2)="17",2017,IF(MID(D69,5,2)="18",2018,2019))))))))))))))))</f>
        <v>2006</v>
      </c>
      <c r="AM69" s="212" t="e">
        <f>COUNTIF([6]Daftar!$D$5:$D$851,D69)</f>
        <v>#VALUE!</v>
      </c>
      <c r="AN69" s="212" t="e">
        <f>COUNTIF([7]daftar!$D$4:$D$885,D69)</f>
        <v>#VALUE!</v>
      </c>
      <c r="AS69" s="392" t="str">
        <f t="shared" si="12"/>
        <v>I Wyn Eka Rudytha Harimbawa</v>
      </c>
      <c r="AT69" s="392" t="str">
        <f t="shared" si="13"/>
        <v>F1B006036</v>
      </c>
      <c r="AU69" s="392">
        <f t="shared" si="14"/>
        <v>66</v>
      </c>
      <c r="AV69" s="392"/>
    </row>
    <row r="70" spans="1:48" s="212" customFormat="1" ht="20.100000000000001" customHeight="1">
      <c r="A70" s="267">
        <f t="shared" si="19"/>
        <v>67</v>
      </c>
      <c r="B70" s="268">
        <v>40644</v>
      </c>
      <c r="C70" s="269" t="str">
        <f>VLOOKUP(D70,'[4]mhs elektro-kecil'!$B$5:$C$1847,2,0)</f>
        <v>M. Mizan Asrori</v>
      </c>
      <c r="D70" s="269" t="s">
        <v>214</v>
      </c>
      <c r="E70" s="271" t="s">
        <v>215</v>
      </c>
      <c r="F70" s="271" t="s">
        <v>49</v>
      </c>
      <c r="G70" s="271" t="s">
        <v>62</v>
      </c>
      <c r="H70" s="382" t="s">
        <v>67</v>
      </c>
      <c r="I70" s="271" t="s">
        <v>89</v>
      </c>
      <c r="J70" s="382" t="s">
        <v>72</v>
      </c>
      <c r="K70" s="291" t="s">
        <v>93</v>
      </c>
      <c r="L70" s="268">
        <v>40651</v>
      </c>
      <c r="M70" s="230" t="s">
        <v>33</v>
      </c>
      <c r="N70" s="292" t="s">
        <v>209</v>
      </c>
      <c r="O70" s="249" t="s">
        <v>187</v>
      </c>
      <c r="P70" s="212">
        <v>381</v>
      </c>
      <c r="Q70" s="230">
        <v>15</v>
      </c>
      <c r="R70" s="230">
        <v>18</v>
      </c>
      <c r="S70" s="230">
        <v>7</v>
      </c>
      <c r="T70" s="230">
        <v>19</v>
      </c>
      <c r="U70" s="230">
        <v>4</v>
      </c>
      <c r="W70" s="371" t="str">
        <f t="shared" si="16"/>
        <v>18 April 2011</v>
      </c>
      <c r="X70" s="373" t="str">
        <f>IFERROR(VLOOKUP(D70,'[5]mhs elektro-kecil'!$B$5:$E$2151,3,0),"CEK")</f>
        <v>CEK</v>
      </c>
      <c r="Y70" s="374" t="str">
        <f>IFERROR(VLOOKUP(D70,'[5]mhs elektro-kecil'!$B$5:$E$2151,4,0),"CEK")</f>
        <v>CEK</v>
      </c>
      <c r="Z70" s="231">
        <f t="shared" si="15"/>
        <v>40651</v>
      </c>
      <c r="AA70" s="231">
        <f t="shared" si="17"/>
        <v>40831</v>
      </c>
      <c r="AB70" s="230"/>
      <c r="AI70" s="212" t="str">
        <f t="shared" si="18"/>
        <v>06</v>
      </c>
      <c r="AL70" s="391">
        <f t="shared" si="20"/>
        <v>2006</v>
      </c>
      <c r="AM70" s="212" t="e">
        <f>COUNTIF([6]Daftar!$D$5:$D$851,D70)</f>
        <v>#VALUE!</v>
      </c>
      <c r="AN70" s="212" t="e">
        <f>COUNTIF([7]daftar!$D$4:$D$885,D70)</f>
        <v>#VALUE!</v>
      </c>
      <c r="AS70" s="392" t="str">
        <f t="shared" si="12"/>
        <v>M. Mizan Asrori</v>
      </c>
      <c r="AT70" s="392" t="str">
        <f t="shared" si="13"/>
        <v>F1B006053</v>
      </c>
      <c r="AU70" s="392">
        <f t="shared" si="14"/>
        <v>67</v>
      </c>
      <c r="AV70" s="392"/>
    </row>
    <row r="71" spans="1:48" s="212" customFormat="1" ht="20.100000000000001" customHeight="1">
      <c r="A71" s="267">
        <f t="shared" si="19"/>
        <v>68</v>
      </c>
      <c r="B71" s="268">
        <v>40644</v>
      </c>
      <c r="C71" s="269" t="str">
        <f>VLOOKUP(D71,'[4]mhs elektro-kecil'!$B$5:$C$1847,2,0)</f>
        <v>Ariyan Nurrahman</v>
      </c>
      <c r="D71" s="269" t="s">
        <v>216</v>
      </c>
      <c r="E71" s="271" t="s">
        <v>217</v>
      </c>
      <c r="F71" s="271" t="s">
        <v>27</v>
      </c>
      <c r="G71" s="271"/>
      <c r="H71" s="271" t="s">
        <v>66</v>
      </c>
      <c r="I71" s="271" t="s">
        <v>31</v>
      </c>
      <c r="J71" s="271" t="s">
        <v>118</v>
      </c>
      <c r="K71" s="291" t="s">
        <v>93</v>
      </c>
      <c r="L71" s="268">
        <v>40651</v>
      </c>
      <c r="M71" s="230" t="s">
        <v>33</v>
      </c>
      <c r="N71" s="269" t="s">
        <v>141</v>
      </c>
      <c r="O71" s="232" t="s">
        <v>34</v>
      </c>
      <c r="P71" s="212">
        <v>382</v>
      </c>
      <c r="Q71" s="230">
        <v>33</v>
      </c>
      <c r="R71" s="230"/>
      <c r="S71" s="230">
        <v>38</v>
      </c>
      <c r="T71" s="230">
        <v>39</v>
      </c>
      <c r="U71" s="230">
        <v>40</v>
      </c>
      <c r="W71" s="371" t="str">
        <f t="shared" si="16"/>
        <v>18 April 2011</v>
      </c>
      <c r="X71" s="373" t="str">
        <f>IFERROR(VLOOKUP(D71,'[5]mhs elektro-kecil'!$B$5:$E$2151,3,0),"CEK")</f>
        <v>CEK</v>
      </c>
      <c r="Y71" s="374" t="str">
        <f>IFERROR(VLOOKUP(D71,'[5]mhs elektro-kecil'!$B$5:$E$2151,4,0),"CEK")</f>
        <v>CEK</v>
      </c>
      <c r="Z71" s="231">
        <f t="shared" si="15"/>
        <v>40651</v>
      </c>
      <c r="AA71" s="231">
        <f t="shared" si="17"/>
        <v>40831</v>
      </c>
      <c r="AB71" s="230"/>
      <c r="AI71" s="212" t="str">
        <f t="shared" si="18"/>
        <v>06</v>
      </c>
      <c r="AL71" s="391">
        <f t="shared" si="20"/>
        <v>2006</v>
      </c>
      <c r="AM71" s="212" t="e">
        <f>COUNTIF([6]Daftar!$D$5:$D$851,D71)</f>
        <v>#VALUE!</v>
      </c>
      <c r="AN71" s="212" t="e">
        <f>COUNTIF([7]daftar!$D$4:$D$885,D71)</f>
        <v>#VALUE!</v>
      </c>
      <c r="AS71" s="392" t="str">
        <f t="shared" si="12"/>
        <v>Ariyan Nurrahman</v>
      </c>
      <c r="AT71" s="392" t="str">
        <f t="shared" si="13"/>
        <v>F1B006011</v>
      </c>
      <c r="AU71" s="392">
        <f t="shared" si="14"/>
        <v>68</v>
      </c>
      <c r="AV71" s="392"/>
    </row>
    <row r="72" spans="1:48" s="212" customFormat="1" ht="20.100000000000001" customHeight="1">
      <c r="A72" s="267">
        <f t="shared" si="19"/>
        <v>69</v>
      </c>
      <c r="B72" s="268">
        <v>40669</v>
      </c>
      <c r="C72" s="269" t="str">
        <f>VLOOKUP(D72,'[4]mhs elektro-kecil'!$B$5:$C$1847,2,0)</f>
        <v>I Wayan Agus Sudharma</v>
      </c>
      <c r="D72" s="269" t="s">
        <v>218</v>
      </c>
      <c r="E72" s="271" t="s">
        <v>219</v>
      </c>
      <c r="F72" s="271" t="s">
        <v>68</v>
      </c>
      <c r="G72" s="271" t="s">
        <v>49</v>
      </c>
      <c r="H72" s="271" t="s">
        <v>62</v>
      </c>
      <c r="I72" s="271" t="s">
        <v>55</v>
      </c>
      <c r="J72" s="271" t="s">
        <v>92</v>
      </c>
      <c r="K72" s="291" t="s">
        <v>131</v>
      </c>
      <c r="L72" s="268">
        <v>40673</v>
      </c>
      <c r="M72" s="230" t="s">
        <v>136</v>
      </c>
      <c r="N72" s="292" t="s">
        <v>209</v>
      </c>
      <c r="O72" s="249" t="s">
        <v>34</v>
      </c>
      <c r="P72" s="212">
        <v>450</v>
      </c>
      <c r="Q72" s="230">
        <v>6</v>
      </c>
      <c r="R72" s="230">
        <v>15</v>
      </c>
      <c r="S72" s="230">
        <v>18</v>
      </c>
      <c r="T72" s="230">
        <v>21</v>
      </c>
      <c r="U72" s="230">
        <v>35</v>
      </c>
      <c r="W72" s="371" t="str">
        <f t="shared" si="16"/>
        <v>10 Mei 2011</v>
      </c>
      <c r="X72" s="373" t="str">
        <f>IFERROR(VLOOKUP(D72,'[5]mhs elektro-kecil'!$B$5:$E$2151,3,0),"CEK")</f>
        <v>CEK</v>
      </c>
      <c r="Y72" s="374" t="str">
        <f>IFERROR(VLOOKUP(D72,'[5]mhs elektro-kecil'!$B$5:$E$2151,4,0),"CEK")</f>
        <v>CEK</v>
      </c>
      <c r="Z72" s="231">
        <f t="shared" ref="Z72:Z77" si="21">L72</f>
        <v>40673</v>
      </c>
      <c r="AA72" s="231">
        <f t="shared" si="17"/>
        <v>40853</v>
      </c>
      <c r="AB72" s="230"/>
      <c r="AI72" s="212" t="str">
        <f t="shared" si="18"/>
        <v>06</v>
      </c>
      <c r="AL72" s="391">
        <f t="shared" si="20"/>
        <v>2006</v>
      </c>
      <c r="AM72" s="212" t="e">
        <f>COUNTIF([6]Daftar!$D$5:$D$851,D72)</f>
        <v>#VALUE!</v>
      </c>
      <c r="AN72" s="212" t="e">
        <f>COUNTIF([7]daftar!$D$4:$D$885,D72)</f>
        <v>#VALUE!</v>
      </c>
      <c r="AS72" s="392" t="str">
        <f t="shared" si="12"/>
        <v>I Wayan Agus Sudharma</v>
      </c>
      <c r="AT72" s="392" t="str">
        <f t="shared" si="13"/>
        <v>F1B006043</v>
      </c>
      <c r="AU72" s="392">
        <f t="shared" si="14"/>
        <v>69</v>
      </c>
      <c r="AV72" s="392"/>
    </row>
    <row r="73" spans="1:48" s="212" customFormat="1" ht="20.100000000000001" customHeight="1">
      <c r="A73" s="267">
        <f t="shared" si="19"/>
        <v>70</v>
      </c>
      <c r="B73" s="268"/>
      <c r="C73" s="269" t="e">
        <f>VLOOKUP(D73,'[4]mhs elektro-kecil'!$B$5:$C$1847,2,0)</f>
        <v>#N/A</v>
      </c>
      <c r="D73" s="269"/>
      <c r="E73" s="271"/>
      <c r="F73" s="271"/>
      <c r="G73" s="271"/>
      <c r="H73" s="271"/>
      <c r="I73" s="271"/>
      <c r="J73" s="271"/>
      <c r="K73" s="291"/>
      <c r="L73" s="268"/>
      <c r="M73" s="230"/>
      <c r="N73" s="292"/>
      <c r="O73" s="249"/>
      <c r="Q73" s="230"/>
      <c r="R73" s="230"/>
      <c r="S73" s="230"/>
      <c r="T73" s="230"/>
      <c r="U73" s="230"/>
      <c r="W73" s="371" t="str">
        <f t="shared" si="16"/>
        <v>00 Januari 1900</v>
      </c>
      <c r="X73" s="373" t="str">
        <f>IFERROR(VLOOKUP(D73,'[5]mhs elektro-kecil'!$B$5:$E$2151,3,0),"CEK")</f>
        <v>CEK</v>
      </c>
      <c r="Y73" s="374" t="str">
        <f>IFERROR(VLOOKUP(D73,'[5]mhs elektro-kecil'!$B$5:$E$2151,4,0),"CEK")</f>
        <v>CEK</v>
      </c>
      <c r="Z73" s="231">
        <f t="shared" si="21"/>
        <v>0</v>
      </c>
      <c r="AA73" s="231">
        <f t="shared" ref="AA73:AA81" si="22">Z73+180</f>
        <v>180</v>
      </c>
      <c r="AB73" s="230"/>
      <c r="AI73" s="212" t="str">
        <f t="shared" si="18"/>
        <v/>
      </c>
      <c r="AL73" s="391">
        <f t="shared" si="20"/>
        <v>2019</v>
      </c>
      <c r="AM73" s="212" t="e">
        <f>COUNTIF([6]Daftar!$D$5:$D$851,D73)</f>
        <v>#VALUE!</v>
      </c>
      <c r="AN73" s="212" t="e">
        <f>COUNTIF([7]daftar!$D$4:$D$885,D73)</f>
        <v>#VALUE!</v>
      </c>
      <c r="AS73" s="392" t="e">
        <f t="shared" si="12"/>
        <v>#N/A</v>
      </c>
      <c r="AT73" s="392">
        <f t="shared" si="13"/>
        <v>0</v>
      </c>
      <c r="AU73" s="392">
        <f t="shared" si="14"/>
        <v>70</v>
      </c>
      <c r="AV73" s="392"/>
    </row>
    <row r="74" spans="1:48" s="212" customFormat="1" ht="20.100000000000001" customHeight="1">
      <c r="A74" s="267">
        <f t="shared" si="19"/>
        <v>71</v>
      </c>
      <c r="B74" s="268">
        <v>40669</v>
      </c>
      <c r="C74" s="269" t="str">
        <f>VLOOKUP(D74,'[4]mhs elektro-kecil'!$B$5:$C$1847,2,0)</f>
        <v>Yoga Wiguna Pratama</v>
      </c>
      <c r="D74" s="269" t="s">
        <v>220</v>
      </c>
      <c r="E74" s="271" t="s">
        <v>221</v>
      </c>
      <c r="F74" s="271" t="s">
        <v>30</v>
      </c>
      <c r="G74" s="271" t="s">
        <v>28</v>
      </c>
      <c r="H74" s="271" t="s">
        <v>67</v>
      </c>
      <c r="I74" s="271" t="s">
        <v>66</v>
      </c>
      <c r="J74" s="271" t="s">
        <v>52</v>
      </c>
      <c r="K74" s="291" t="s">
        <v>76</v>
      </c>
      <c r="L74" s="268">
        <v>40674</v>
      </c>
      <c r="M74" s="230" t="s">
        <v>140</v>
      </c>
      <c r="N74" s="292" t="s">
        <v>141</v>
      </c>
      <c r="O74" s="249" t="s">
        <v>34</v>
      </c>
      <c r="P74" s="212">
        <v>452</v>
      </c>
      <c r="Q74" s="230">
        <v>32</v>
      </c>
      <c r="R74" s="230">
        <v>20</v>
      </c>
      <c r="S74" s="230">
        <v>7</v>
      </c>
      <c r="T74" s="230">
        <v>38</v>
      </c>
      <c r="U74" s="230">
        <v>24</v>
      </c>
      <c r="W74" s="371" t="str">
        <f t="shared" si="16"/>
        <v>11 Mei 2011</v>
      </c>
      <c r="X74" s="373" t="str">
        <f>IFERROR(VLOOKUP(D74,'[5]mhs elektro-kecil'!$B$5:$E$2151,3,0),"CEK")</f>
        <v>CEK</v>
      </c>
      <c r="Y74" s="374" t="str">
        <f>IFERROR(VLOOKUP(D74,'[5]mhs elektro-kecil'!$B$5:$E$2151,4,0),"CEK")</f>
        <v>CEK</v>
      </c>
      <c r="Z74" s="231">
        <f t="shared" si="21"/>
        <v>40674</v>
      </c>
      <c r="AA74" s="231">
        <f t="shared" si="22"/>
        <v>40854</v>
      </c>
      <c r="AB74" s="230"/>
      <c r="AI74" s="212" t="str">
        <f t="shared" si="18"/>
        <v>06</v>
      </c>
      <c r="AL74" s="391">
        <f t="shared" si="20"/>
        <v>2006</v>
      </c>
      <c r="AM74" s="212" t="e">
        <f>COUNTIF([6]Daftar!$D$5:$D$851,D74)</f>
        <v>#VALUE!</v>
      </c>
      <c r="AN74" s="212" t="e">
        <f>COUNTIF([7]daftar!$D$4:$D$885,D74)</f>
        <v>#VALUE!</v>
      </c>
      <c r="AS74" s="392" t="str">
        <f t="shared" si="12"/>
        <v>Yoga Wiguna Pratama</v>
      </c>
      <c r="AT74" s="392" t="str">
        <f t="shared" si="13"/>
        <v>F1B006084</v>
      </c>
      <c r="AU74" s="392">
        <f t="shared" si="14"/>
        <v>71</v>
      </c>
      <c r="AV74" s="392"/>
    </row>
    <row r="75" spans="1:48" s="212" customFormat="1" ht="20.100000000000001" customHeight="1">
      <c r="A75" s="267">
        <f t="shared" si="19"/>
        <v>72</v>
      </c>
      <c r="B75" s="377">
        <v>40673</v>
      </c>
      <c r="C75" s="269" t="str">
        <f>VLOOKUP(D75,'[4]mhs elektro-kecil'!$B$5:$C$1847,2,0)</f>
        <v>Mohamad Isywan</v>
      </c>
      <c r="D75" s="378" t="s">
        <v>222</v>
      </c>
      <c r="E75" s="379" t="s">
        <v>223</v>
      </c>
      <c r="F75" s="379" t="s">
        <v>61</v>
      </c>
      <c r="G75" s="379" t="s">
        <v>27</v>
      </c>
      <c r="H75" s="379" t="s">
        <v>53</v>
      </c>
      <c r="I75" s="379" t="s">
        <v>37</v>
      </c>
      <c r="J75" s="379" t="s">
        <v>45</v>
      </c>
      <c r="K75" s="383" t="s">
        <v>63</v>
      </c>
      <c r="L75" s="377">
        <v>40677</v>
      </c>
      <c r="M75" s="384" t="s">
        <v>42</v>
      </c>
      <c r="N75" s="396" t="s">
        <v>105</v>
      </c>
      <c r="O75" s="398" t="s">
        <v>34</v>
      </c>
      <c r="P75" s="212">
        <v>456</v>
      </c>
      <c r="Q75" s="230">
        <v>3</v>
      </c>
      <c r="R75" s="230">
        <v>33</v>
      </c>
      <c r="S75" s="230">
        <v>12</v>
      </c>
      <c r="T75" s="230">
        <v>13</v>
      </c>
      <c r="U75" s="230">
        <v>25</v>
      </c>
      <c r="W75" s="371" t="str">
        <f t="shared" si="16"/>
        <v>14 Mei 2011</v>
      </c>
      <c r="X75" s="373" t="str">
        <f>IFERROR(VLOOKUP(D75,'[5]mhs elektro-kecil'!$B$5:$E$2151,3,0),"CEK")</f>
        <v>CEK</v>
      </c>
      <c r="Y75" s="374" t="str">
        <f>IFERROR(VLOOKUP(D75,'[5]mhs elektro-kecil'!$B$5:$E$2151,4,0),"CEK")</f>
        <v>CEK</v>
      </c>
      <c r="Z75" s="231">
        <f t="shared" si="21"/>
        <v>40677</v>
      </c>
      <c r="AA75" s="231">
        <f t="shared" si="22"/>
        <v>40857</v>
      </c>
      <c r="AB75" s="230"/>
      <c r="AI75" s="212" t="str">
        <f t="shared" si="18"/>
        <v>06</v>
      </c>
      <c r="AL75" s="391">
        <f t="shared" si="20"/>
        <v>2006</v>
      </c>
      <c r="AM75" s="212" t="e">
        <f>COUNTIF([6]Daftar!$D$5:$D$851,D75)</f>
        <v>#VALUE!</v>
      </c>
      <c r="AN75" s="212" t="e">
        <f>COUNTIF([7]daftar!$D$4:$D$885,D75)</f>
        <v>#VALUE!</v>
      </c>
      <c r="AS75" s="392" t="str">
        <f t="shared" si="12"/>
        <v>Mohamad Isywan</v>
      </c>
      <c r="AT75" s="392" t="str">
        <f t="shared" si="13"/>
        <v>F1B006059</v>
      </c>
      <c r="AU75" s="392">
        <f t="shared" si="14"/>
        <v>72</v>
      </c>
      <c r="AV75" s="392"/>
    </row>
    <row r="76" spans="1:48" s="212" customFormat="1" ht="20.100000000000001" customHeight="1">
      <c r="A76" s="267">
        <f t="shared" si="19"/>
        <v>73</v>
      </c>
      <c r="B76" s="268"/>
      <c r="C76" s="269" t="e">
        <f>VLOOKUP(D76,'[4]mhs elektro-kecil'!$B$5:$C$1847,2,0)</f>
        <v>#N/A</v>
      </c>
      <c r="D76" s="269"/>
      <c r="E76" s="271"/>
      <c r="F76" s="271"/>
      <c r="G76" s="271"/>
      <c r="H76" s="271"/>
      <c r="I76" s="271"/>
      <c r="J76" s="271"/>
      <c r="K76" s="291"/>
      <c r="L76" s="268"/>
      <c r="M76" s="230"/>
      <c r="N76" s="292"/>
      <c r="O76" s="249"/>
      <c r="Q76" s="230"/>
      <c r="R76" s="230"/>
      <c r="S76" s="230"/>
      <c r="T76" s="230"/>
      <c r="U76" s="230"/>
      <c r="W76" s="371" t="str">
        <f t="shared" si="16"/>
        <v>00 Januari 1900</v>
      </c>
      <c r="X76" s="373" t="str">
        <f>IFERROR(VLOOKUP(D76,'[5]mhs elektro-kecil'!$B$5:$E$2151,3,0),"CEK")</f>
        <v>CEK</v>
      </c>
      <c r="Y76" s="374" t="str">
        <f>IFERROR(VLOOKUP(D76,'[5]mhs elektro-kecil'!$B$5:$E$2151,4,0),"CEK")</f>
        <v>CEK</v>
      </c>
      <c r="Z76" s="231">
        <f t="shared" si="21"/>
        <v>0</v>
      </c>
      <c r="AA76" s="231">
        <f t="shared" si="22"/>
        <v>180</v>
      </c>
      <c r="AB76" s="230"/>
      <c r="AI76" s="212" t="str">
        <f t="shared" si="18"/>
        <v/>
      </c>
      <c r="AL76" s="391">
        <f t="shared" si="20"/>
        <v>2019</v>
      </c>
      <c r="AM76" s="212" t="e">
        <f>COUNTIF([6]Daftar!$D$5:$D$851,D76)</f>
        <v>#VALUE!</v>
      </c>
      <c r="AN76" s="212" t="e">
        <f>COUNTIF([7]daftar!$D$4:$D$885,D76)</f>
        <v>#VALUE!</v>
      </c>
      <c r="AS76" s="392" t="e">
        <f t="shared" si="12"/>
        <v>#N/A</v>
      </c>
      <c r="AT76" s="392">
        <f t="shared" si="13"/>
        <v>0</v>
      </c>
      <c r="AU76" s="392">
        <f t="shared" si="14"/>
        <v>73</v>
      </c>
      <c r="AV76" s="392"/>
    </row>
    <row r="77" spans="1:48" s="212" customFormat="1" ht="20.100000000000001" customHeight="1">
      <c r="A77" s="267">
        <f t="shared" si="19"/>
        <v>74</v>
      </c>
      <c r="B77" s="268">
        <v>40674</v>
      </c>
      <c r="C77" s="269" t="str">
        <f>VLOOKUP(D77,'[4]mhs elektro-kecil'!$B$5:$C$1847,2,0)</f>
        <v>Muhamad Adi Tofan</v>
      </c>
      <c r="D77" s="269" t="s">
        <v>224</v>
      </c>
      <c r="E77" s="271" t="s">
        <v>225</v>
      </c>
      <c r="F77" s="271" t="s">
        <v>30</v>
      </c>
      <c r="G77" s="271" t="s">
        <v>28</v>
      </c>
      <c r="H77" s="271" t="s">
        <v>67</v>
      </c>
      <c r="I77" s="271" t="s">
        <v>68</v>
      </c>
      <c r="J77" s="271" t="s">
        <v>66</v>
      </c>
      <c r="K77" s="291" t="s">
        <v>32</v>
      </c>
      <c r="L77" s="268">
        <v>40675</v>
      </c>
      <c r="M77" s="230" t="s">
        <v>226</v>
      </c>
      <c r="N77" s="292" t="s">
        <v>141</v>
      </c>
      <c r="O77" s="249" t="s">
        <v>34</v>
      </c>
      <c r="P77" s="212">
        <v>503</v>
      </c>
      <c r="Q77" s="230">
        <v>32</v>
      </c>
      <c r="R77" s="230">
        <v>20</v>
      </c>
      <c r="S77" s="230">
        <v>7</v>
      </c>
      <c r="T77" s="230">
        <v>6</v>
      </c>
      <c r="U77" s="230">
        <v>38</v>
      </c>
      <c r="W77" s="371" t="str">
        <f t="shared" si="16"/>
        <v>12 Mei 2011</v>
      </c>
      <c r="X77" s="373" t="str">
        <f>IFERROR(VLOOKUP(D77,'[5]mhs elektro-kecil'!$B$5:$E$2151,3,0),"CEK")</f>
        <v>CEK</v>
      </c>
      <c r="Y77" s="374" t="str">
        <f>IFERROR(VLOOKUP(D77,'[5]mhs elektro-kecil'!$B$5:$E$2151,4,0),"CEK")</f>
        <v>CEK</v>
      </c>
      <c r="Z77" s="231">
        <f t="shared" si="21"/>
        <v>40675</v>
      </c>
      <c r="AA77" s="231">
        <f t="shared" si="22"/>
        <v>40855</v>
      </c>
      <c r="AB77" s="230"/>
      <c r="AI77" s="212" t="str">
        <f t="shared" si="18"/>
        <v>06</v>
      </c>
      <c r="AL77" s="391">
        <f t="shared" si="20"/>
        <v>2006</v>
      </c>
      <c r="AM77" s="212" t="e">
        <f>COUNTIF([6]Daftar!$D$5:$D$851,D77)</f>
        <v>#VALUE!</v>
      </c>
      <c r="AN77" s="212" t="e">
        <f>COUNTIF([7]daftar!$D$4:$D$885,D77)</f>
        <v>#VALUE!</v>
      </c>
      <c r="AS77" s="392" t="str">
        <f t="shared" si="12"/>
        <v>Muhamad Adi Tofan</v>
      </c>
      <c r="AT77" s="392" t="str">
        <f t="shared" si="13"/>
        <v>F1B006060</v>
      </c>
      <c r="AU77" s="392">
        <f t="shared" si="14"/>
        <v>74</v>
      </c>
      <c r="AV77" s="392"/>
    </row>
    <row r="78" spans="1:48" s="212" customFormat="1" ht="20.100000000000001" customHeight="1">
      <c r="A78" s="267">
        <f t="shared" si="19"/>
        <v>75</v>
      </c>
      <c r="B78" s="268">
        <v>40676</v>
      </c>
      <c r="C78" s="269" t="str">
        <f>VLOOKUP(D78,'[4]mhs elektro-kecil'!$B$5:$C$1847,2,0)</f>
        <v>M. Trisna Abung Z.</v>
      </c>
      <c r="D78" s="269" t="s">
        <v>227</v>
      </c>
      <c r="E78" s="271" t="s">
        <v>228</v>
      </c>
      <c r="F78" s="271" t="s">
        <v>30</v>
      </c>
      <c r="G78" s="271" t="s">
        <v>29</v>
      </c>
      <c r="H78" s="271" t="s">
        <v>28</v>
      </c>
      <c r="I78" s="271" t="s">
        <v>49</v>
      </c>
      <c r="J78" s="271" t="s">
        <v>66</v>
      </c>
      <c r="K78" s="291" t="s">
        <v>63</v>
      </c>
      <c r="L78" s="268">
        <v>40677</v>
      </c>
      <c r="M78" s="230" t="s">
        <v>226</v>
      </c>
      <c r="N78" s="292" t="s">
        <v>97</v>
      </c>
      <c r="O78" s="249" t="s">
        <v>34</v>
      </c>
      <c r="P78" s="212">
        <v>451</v>
      </c>
      <c r="Q78" s="230">
        <v>32</v>
      </c>
      <c r="R78" s="230">
        <v>27</v>
      </c>
      <c r="S78" s="230">
        <v>20</v>
      </c>
      <c r="T78" s="230">
        <v>15</v>
      </c>
      <c r="U78" s="230">
        <v>38</v>
      </c>
      <c r="W78" s="371" t="str">
        <f t="shared" si="16"/>
        <v>14 Mei 2011</v>
      </c>
      <c r="X78" s="373" t="str">
        <f>IFERROR(VLOOKUP(D78,'[5]mhs elektro-kecil'!$B$5:$E$2151,3,0),"CEK")</f>
        <v>CEK</v>
      </c>
      <c r="Y78" s="374" t="str">
        <f>IFERROR(VLOOKUP(D78,'[5]mhs elektro-kecil'!$B$5:$E$2151,4,0),"CEK")</f>
        <v>CEK</v>
      </c>
      <c r="Z78" s="231">
        <f t="shared" ref="Z78:Z94" si="23">L78</f>
        <v>40677</v>
      </c>
      <c r="AA78" s="231">
        <f t="shared" si="22"/>
        <v>40857</v>
      </c>
      <c r="AB78" s="230"/>
      <c r="AI78" s="212" t="str">
        <f t="shared" si="18"/>
        <v>06</v>
      </c>
      <c r="AL78" s="391">
        <f t="shared" si="20"/>
        <v>2006</v>
      </c>
      <c r="AM78" s="212" t="e">
        <f>COUNTIF([6]Daftar!$D$5:$D$851,D78)</f>
        <v>#VALUE!</v>
      </c>
      <c r="AN78" s="212" t="e">
        <f>COUNTIF([7]daftar!$D$4:$D$885,D78)</f>
        <v>#VALUE!</v>
      </c>
      <c r="AS78" s="392" t="str">
        <f t="shared" si="12"/>
        <v>M. Trisna Abung Z.</v>
      </c>
      <c r="AT78" s="392" t="str">
        <f t="shared" si="13"/>
        <v>F1B006055</v>
      </c>
      <c r="AU78" s="392">
        <f t="shared" si="14"/>
        <v>75</v>
      </c>
      <c r="AV78" s="392"/>
    </row>
    <row r="79" spans="1:48" s="212" customFormat="1" ht="20.100000000000001" customHeight="1">
      <c r="A79" s="267">
        <f t="shared" si="19"/>
        <v>76</v>
      </c>
      <c r="B79" s="268">
        <v>40697</v>
      </c>
      <c r="C79" s="269" t="str">
        <f>VLOOKUP(D79,'[4]mhs elektro-kecil'!$B$5:$C$1847,2,0)</f>
        <v>Irfan Januarianto</v>
      </c>
      <c r="D79" s="269" t="s">
        <v>229</v>
      </c>
      <c r="E79" s="271" t="s">
        <v>230</v>
      </c>
      <c r="F79" s="271" t="s">
        <v>38</v>
      </c>
      <c r="G79" s="271" t="s">
        <v>54</v>
      </c>
      <c r="H79" s="271" t="s">
        <v>37</v>
      </c>
      <c r="I79" s="271" t="s">
        <v>39</v>
      </c>
      <c r="J79" s="271" t="s">
        <v>115</v>
      </c>
      <c r="K79" s="291" t="s">
        <v>76</v>
      </c>
      <c r="L79" s="268">
        <v>40702</v>
      </c>
      <c r="M79" s="230" t="s">
        <v>136</v>
      </c>
      <c r="N79" s="292" t="s">
        <v>200</v>
      </c>
      <c r="O79" s="249" t="s">
        <v>34</v>
      </c>
      <c r="P79" s="212">
        <v>545</v>
      </c>
      <c r="Q79" s="230">
        <v>2</v>
      </c>
      <c r="R79" s="230">
        <v>14</v>
      </c>
      <c r="S79" s="230">
        <v>13</v>
      </c>
      <c r="T79" s="230">
        <v>31</v>
      </c>
      <c r="U79" s="230">
        <v>22</v>
      </c>
      <c r="W79" s="371" t="str">
        <f t="shared" si="16"/>
        <v>08 Juni 2011</v>
      </c>
      <c r="X79" s="373" t="str">
        <f>IFERROR(VLOOKUP(D79,'[5]mhs elektro-kecil'!$B$5:$E$2151,3,0),"CEK")</f>
        <v>CEK</v>
      </c>
      <c r="Y79" s="374" t="str">
        <f>IFERROR(VLOOKUP(D79,'[5]mhs elektro-kecil'!$B$5:$E$2151,4,0),"CEK")</f>
        <v>CEK</v>
      </c>
      <c r="Z79" s="231">
        <f t="shared" si="23"/>
        <v>40702</v>
      </c>
      <c r="AA79" s="231">
        <f t="shared" si="22"/>
        <v>40882</v>
      </c>
      <c r="AB79" s="230"/>
      <c r="AI79" s="212" t="str">
        <f t="shared" si="18"/>
        <v>07</v>
      </c>
      <c r="AL79" s="391">
        <f t="shared" si="20"/>
        <v>2007</v>
      </c>
      <c r="AM79" s="212" t="e">
        <f>COUNTIF([6]Daftar!$D$5:$D$851,D79)</f>
        <v>#VALUE!</v>
      </c>
      <c r="AN79" s="212" t="e">
        <f>COUNTIF([7]daftar!$D$4:$D$885,D79)</f>
        <v>#VALUE!</v>
      </c>
      <c r="AS79" s="392" t="str">
        <f t="shared" si="12"/>
        <v>Irfan Januarianto</v>
      </c>
      <c r="AT79" s="392" t="str">
        <f t="shared" si="13"/>
        <v>F1B007037</v>
      </c>
      <c r="AU79" s="392">
        <f t="shared" si="14"/>
        <v>76</v>
      </c>
      <c r="AV79" s="392"/>
    </row>
    <row r="80" spans="1:48" s="212" customFormat="1" ht="20.100000000000001" customHeight="1">
      <c r="A80" s="267">
        <f t="shared" si="19"/>
        <v>77</v>
      </c>
      <c r="B80" s="377">
        <v>40697</v>
      </c>
      <c r="C80" s="269" t="str">
        <f>VLOOKUP(D80,'[4]mhs elektro-kecil'!$B$5:$C$1847,2,0)</f>
        <v>Nasrullah</v>
      </c>
      <c r="D80" s="378" t="s">
        <v>231</v>
      </c>
      <c r="E80" s="379" t="s">
        <v>232</v>
      </c>
      <c r="F80" s="379" t="s">
        <v>72</v>
      </c>
      <c r="G80" s="379" t="s">
        <v>67</v>
      </c>
      <c r="H80" s="379" t="s">
        <v>52</v>
      </c>
      <c r="I80" s="379" t="s">
        <v>55</v>
      </c>
      <c r="J80" s="379" t="s">
        <v>73</v>
      </c>
      <c r="K80" s="383" t="s">
        <v>32</v>
      </c>
      <c r="L80" s="377">
        <v>40703</v>
      </c>
      <c r="M80" s="384" t="s">
        <v>136</v>
      </c>
      <c r="N80" s="396" t="s">
        <v>209</v>
      </c>
      <c r="O80" s="398"/>
      <c r="P80" s="212">
        <v>544</v>
      </c>
      <c r="Q80" s="230">
        <v>4</v>
      </c>
      <c r="R80" s="230">
        <v>7</v>
      </c>
      <c r="S80" s="230">
        <v>24</v>
      </c>
      <c r="T80" s="230">
        <v>21</v>
      </c>
      <c r="U80" s="230">
        <v>29</v>
      </c>
      <c r="W80" s="371" t="str">
        <f t="shared" si="16"/>
        <v>09 Juni 2011</v>
      </c>
      <c r="X80" s="373" t="str">
        <f>IFERROR(VLOOKUP(D80,'[5]mhs elektro-kecil'!$B$5:$E$2151,3,0),"CEK")</f>
        <v>CEK</v>
      </c>
      <c r="Y80" s="374" t="str">
        <f>IFERROR(VLOOKUP(D80,'[5]mhs elektro-kecil'!$B$5:$E$2151,4,0),"CEK")</f>
        <v>CEK</v>
      </c>
      <c r="Z80" s="231">
        <f t="shared" si="23"/>
        <v>40703</v>
      </c>
      <c r="AA80" s="231">
        <f t="shared" si="22"/>
        <v>40883</v>
      </c>
      <c r="AB80" s="230"/>
      <c r="AI80" s="212" t="str">
        <f t="shared" si="18"/>
        <v>06</v>
      </c>
      <c r="AL80" s="391">
        <f t="shared" si="20"/>
        <v>2006</v>
      </c>
      <c r="AM80" s="212" t="e">
        <f>COUNTIF([6]Daftar!$D$5:$D$851,D80)</f>
        <v>#VALUE!</v>
      </c>
      <c r="AN80" s="212" t="e">
        <f>COUNTIF([7]daftar!$D$4:$D$885,D80)</f>
        <v>#VALUE!</v>
      </c>
      <c r="AS80" s="392" t="str">
        <f t="shared" si="12"/>
        <v>Nasrullah</v>
      </c>
      <c r="AT80" s="392" t="str">
        <f t="shared" si="13"/>
        <v>F1B006063</v>
      </c>
      <c r="AU80" s="392">
        <f t="shared" si="14"/>
        <v>77</v>
      </c>
      <c r="AV80" s="392"/>
    </row>
    <row r="81" spans="1:48" s="212" customFormat="1" ht="20.100000000000001" customHeight="1">
      <c r="A81" s="267">
        <f t="shared" si="19"/>
        <v>78</v>
      </c>
      <c r="B81" s="268">
        <v>40697</v>
      </c>
      <c r="C81" s="269" t="str">
        <f>VLOOKUP(D81,'[4]mhs elektro-kecil'!$B$5:$C$1847,2,0)</f>
        <v>Ibnu Solihin</v>
      </c>
      <c r="D81" s="269" t="s">
        <v>233</v>
      </c>
      <c r="E81" s="271" t="s">
        <v>234</v>
      </c>
      <c r="F81" s="271" t="s">
        <v>27</v>
      </c>
      <c r="G81" s="271" t="e">
        <v>#N/A</v>
      </c>
      <c r="H81" s="271" t="s">
        <v>66</v>
      </c>
      <c r="I81" s="271" t="s">
        <v>89</v>
      </c>
      <c r="J81" s="271" t="s">
        <v>118</v>
      </c>
      <c r="K81" s="291" t="s">
        <v>32</v>
      </c>
      <c r="L81" s="268">
        <v>40703</v>
      </c>
      <c r="M81" s="230" t="s">
        <v>136</v>
      </c>
      <c r="N81" s="292" t="s">
        <v>141</v>
      </c>
      <c r="O81" s="249" t="s">
        <v>34</v>
      </c>
      <c r="P81" s="212">
        <v>542</v>
      </c>
      <c r="Q81" s="230">
        <v>33</v>
      </c>
      <c r="R81" s="230"/>
      <c r="S81" s="230">
        <v>38</v>
      </c>
      <c r="T81" s="230">
        <v>19</v>
      </c>
      <c r="U81" s="230">
        <v>40</v>
      </c>
      <c r="W81" s="371" t="str">
        <f t="shared" si="16"/>
        <v>09 Juni 2011</v>
      </c>
      <c r="X81" s="373" t="str">
        <f>IFERROR(VLOOKUP(D81,'[5]mhs elektro-kecil'!$B$5:$E$2151,3,0),"CEK")</f>
        <v>CEK</v>
      </c>
      <c r="Y81" s="374" t="str">
        <f>IFERROR(VLOOKUP(D81,'[5]mhs elektro-kecil'!$B$5:$E$2151,4,0),"CEK")</f>
        <v>CEK</v>
      </c>
      <c r="Z81" s="231">
        <f t="shared" si="23"/>
        <v>40703</v>
      </c>
      <c r="AA81" s="231">
        <f t="shared" si="22"/>
        <v>40883</v>
      </c>
      <c r="AB81" s="230"/>
      <c r="AI81" s="212" t="str">
        <f t="shared" si="18"/>
        <v>04</v>
      </c>
      <c r="AL81" s="391">
        <f t="shared" si="20"/>
        <v>2004</v>
      </c>
      <c r="AM81" s="212" t="e">
        <f>COUNTIF([6]Daftar!$D$5:$D$851,D81)</f>
        <v>#VALUE!</v>
      </c>
      <c r="AN81" s="212" t="e">
        <f>COUNTIF([7]daftar!$D$4:$D$885,D81)</f>
        <v>#VALUE!</v>
      </c>
      <c r="AS81" s="392" t="str">
        <f t="shared" si="12"/>
        <v>Ibnu Solihin</v>
      </c>
      <c r="AT81" s="392" t="str">
        <f t="shared" si="13"/>
        <v>F1B004037</v>
      </c>
      <c r="AU81" s="392">
        <f t="shared" si="14"/>
        <v>78</v>
      </c>
      <c r="AV81" s="392"/>
    </row>
    <row r="82" spans="1:48" s="212" customFormat="1" ht="20.100000000000001" customHeight="1">
      <c r="A82" s="267">
        <f t="shared" si="19"/>
        <v>79</v>
      </c>
      <c r="B82" s="268">
        <v>40707</v>
      </c>
      <c r="C82" s="269" t="str">
        <f>VLOOKUP(D82,'[4]mhs elektro-kecil'!$B$5:$C$1847,2,0)</f>
        <v>Jaka Edy Saputra</v>
      </c>
      <c r="D82" s="269" t="s">
        <v>235</v>
      </c>
      <c r="E82" s="271" t="s">
        <v>236</v>
      </c>
      <c r="F82" s="271" t="s">
        <v>37</v>
      </c>
      <c r="G82" s="271" t="s">
        <v>45</v>
      </c>
      <c r="H82" s="271" t="s">
        <v>115</v>
      </c>
      <c r="I82" s="271" t="s">
        <v>41</v>
      </c>
      <c r="J82" s="271" t="s">
        <v>60</v>
      </c>
      <c r="K82" s="291" t="s">
        <v>76</v>
      </c>
      <c r="L82" s="268">
        <v>40709</v>
      </c>
      <c r="M82" s="230" t="s">
        <v>136</v>
      </c>
      <c r="N82" s="292" t="s">
        <v>200</v>
      </c>
      <c r="O82" s="249" t="s">
        <v>34</v>
      </c>
      <c r="P82" s="212">
        <v>571</v>
      </c>
      <c r="Q82" s="230">
        <v>13</v>
      </c>
      <c r="R82" s="230">
        <v>25</v>
      </c>
      <c r="S82" s="230">
        <v>22</v>
      </c>
      <c r="T82" s="230">
        <v>1</v>
      </c>
      <c r="U82" s="230">
        <v>5</v>
      </c>
      <c r="W82" s="371" t="str">
        <f t="shared" si="16"/>
        <v>15 Juni 2011</v>
      </c>
      <c r="X82" s="373" t="str">
        <f>IFERROR(VLOOKUP(D82,'[5]mhs elektro-kecil'!$B$5:$E$2151,3,0),"CEK")</f>
        <v>CEK</v>
      </c>
      <c r="Y82" s="374" t="str">
        <f>IFERROR(VLOOKUP(D82,'[5]mhs elektro-kecil'!$B$5:$E$2151,4,0),"CEK")</f>
        <v>CEK</v>
      </c>
      <c r="Z82" s="231">
        <f t="shared" si="23"/>
        <v>40709</v>
      </c>
      <c r="AA82" s="231">
        <f t="shared" ref="AA82:AA94" si="24">Z82+180</f>
        <v>40889</v>
      </c>
      <c r="AB82" s="230"/>
      <c r="AI82" s="212" t="str">
        <f t="shared" si="18"/>
        <v>07</v>
      </c>
      <c r="AL82" s="391">
        <f t="shared" si="20"/>
        <v>2007</v>
      </c>
      <c r="AM82" s="212" t="e">
        <f>COUNTIF([6]Daftar!$D$5:$D$851,D82)</f>
        <v>#VALUE!</v>
      </c>
      <c r="AN82" s="212" t="e">
        <f>COUNTIF([7]daftar!$D$4:$D$885,D82)</f>
        <v>#VALUE!</v>
      </c>
      <c r="AS82" s="392" t="str">
        <f t="shared" si="12"/>
        <v>Jaka Edy Saputra</v>
      </c>
      <c r="AT82" s="392" t="str">
        <f t="shared" si="13"/>
        <v>F1B007039</v>
      </c>
      <c r="AU82" s="392">
        <f t="shared" si="14"/>
        <v>79</v>
      </c>
      <c r="AV82" s="392"/>
    </row>
    <row r="83" spans="1:48" s="212" customFormat="1" ht="20.100000000000001" customHeight="1">
      <c r="A83" s="267">
        <f t="shared" si="19"/>
        <v>80</v>
      </c>
      <c r="B83" s="268">
        <v>40721</v>
      </c>
      <c r="C83" s="269" t="str">
        <f>VLOOKUP(D83,'[4]mhs elektro-kecil'!$B$5:$C$1847,2,0)</f>
        <v>Idkham Affandi</v>
      </c>
      <c r="D83" s="269" t="s">
        <v>237</v>
      </c>
      <c r="E83" s="271" t="s">
        <v>238</v>
      </c>
      <c r="F83" s="271" t="s">
        <v>49</v>
      </c>
      <c r="G83" s="271" t="s">
        <v>68</v>
      </c>
      <c r="H83" s="271" t="s">
        <v>55</v>
      </c>
      <c r="I83" s="271" t="s">
        <v>89</v>
      </c>
      <c r="J83" s="271" t="s">
        <v>62</v>
      </c>
      <c r="K83" s="291" t="s">
        <v>56</v>
      </c>
      <c r="L83" s="268">
        <v>40725</v>
      </c>
      <c r="M83" s="230" t="s">
        <v>42</v>
      </c>
      <c r="N83" s="292" t="s">
        <v>97</v>
      </c>
      <c r="O83" s="249" t="s">
        <v>34</v>
      </c>
      <c r="P83" s="212">
        <v>608</v>
      </c>
      <c r="Q83" s="230">
        <v>15</v>
      </c>
      <c r="R83" s="230">
        <v>6</v>
      </c>
      <c r="S83" s="230">
        <v>21</v>
      </c>
      <c r="T83" s="230">
        <v>19</v>
      </c>
      <c r="U83" s="230">
        <v>18</v>
      </c>
      <c r="W83" s="371" t="str">
        <f t="shared" si="16"/>
        <v>01 Juli 2011</v>
      </c>
      <c r="X83" s="373" t="str">
        <f>IFERROR(VLOOKUP(D83,'[5]mhs elektro-kecil'!$B$5:$E$2151,3,0),"CEK")</f>
        <v>CEK</v>
      </c>
      <c r="Y83" s="374" t="str">
        <f>IFERROR(VLOOKUP(D83,'[5]mhs elektro-kecil'!$B$5:$E$2151,4,0),"CEK")</f>
        <v>CEK</v>
      </c>
      <c r="Z83" s="231">
        <f t="shared" si="23"/>
        <v>40725</v>
      </c>
      <c r="AA83" s="231">
        <f t="shared" si="24"/>
        <v>40905</v>
      </c>
      <c r="AB83" s="230"/>
      <c r="AI83" s="212" t="str">
        <f t="shared" si="18"/>
        <v>06</v>
      </c>
      <c r="AL83" s="391">
        <f t="shared" si="20"/>
        <v>2006</v>
      </c>
      <c r="AM83" s="212" t="e">
        <f>COUNTIF([6]Daftar!$D$5:$D$851,D83)</f>
        <v>#VALUE!</v>
      </c>
      <c r="AN83" s="212" t="e">
        <f>COUNTIF([7]daftar!$D$4:$D$885,D83)</f>
        <v>#VALUE!</v>
      </c>
      <c r="AS83" s="392" t="str">
        <f t="shared" si="12"/>
        <v>Idkham Affandi</v>
      </c>
      <c r="AT83" s="392" t="str">
        <f t="shared" si="13"/>
        <v>F1B006038</v>
      </c>
      <c r="AU83" s="392">
        <f t="shared" si="14"/>
        <v>80</v>
      </c>
      <c r="AV83" s="392"/>
    </row>
    <row r="84" spans="1:48" s="212" customFormat="1" ht="20.100000000000001" customHeight="1">
      <c r="A84" s="267">
        <f t="shared" si="19"/>
        <v>81</v>
      </c>
      <c r="B84" s="268">
        <v>40721</v>
      </c>
      <c r="C84" s="269" t="str">
        <f>VLOOKUP(D84,'[4]mhs elektro-kecil'!$B$5:$C$1847,2,0)</f>
        <v>Hidayati Vitria Ningsih</v>
      </c>
      <c r="D84" s="269" t="s">
        <v>239</v>
      </c>
      <c r="E84" s="271" t="s">
        <v>240</v>
      </c>
      <c r="F84" s="271" t="s">
        <v>52</v>
      </c>
      <c r="G84" s="271" t="s">
        <v>45</v>
      </c>
      <c r="H84" s="271" t="s">
        <v>72</v>
      </c>
      <c r="I84" s="271" t="s">
        <v>73</v>
      </c>
      <c r="J84" s="271" t="s">
        <v>31</v>
      </c>
      <c r="K84" s="291" t="s">
        <v>63</v>
      </c>
      <c r="L84" s="268">
        <v>40726</v>
      </c>
      <c r="M84" s="230" t="s">
        <v>42</v>
      </c>
      <c r="N84" s="292" t="s">
        <v>97</v>
      </c>
      <c r="O84" s="249" t="s">
        <v>197</v>
      </c>
      <c r="P84" s="212">
        <v>606</v>
      </c>
      <c r="Q84" s="230">
        <v>24</v>
      </c>
      <c r="R84" s="230">
        <v>25</v>
      </c>
      <c r="S84" s="230">
        <v>4</v>
      </c>
      <c r="T84" s="230">
        <v>29</v>
      </c>
      <c r="U84" s="230">
        <v>39</v>
      </c>
      <c r="W84" s="371" t="str">
        <f t="shared" si="16"/>
        <v>02 Juli 2011</v>
      </c>
      <c r="X84" s="373" t="str">
        <f>IFERROR(VLOOKUP(D84,'[5]mhs elektro-kecil'!$B$5:$E$2151,3,0),"CEK")</f>
        <v>CEK</v>
      </c>
      <c r="Y84" s="374" t="str">
        <f>IFERROR(VLOOKUP(D84,'[5]mhs elektro-kecil'!$B$5:$E$2151,4,0),"CEK")</f>
        <v>CEK</v>
      </c>
      <c r="Z84" s="231">
        <f t="shared" si="23"/>
        <v>40726</v>
      </c>
      <c r="AA84" s="231">
        <f t="shared" si="24"/>
        <v>40906</v>
      </c>
      <c r="AB84" s="230"/>
      <c r="AI84" s="212" t="str">
        <f t="shared" si="18"/>
        <v>06</v>
      </c>
      <c r="AL84" s="391">
        <f t="shared" si="20"/>
        <v>2006</v>
      </c>
      <c r="AM84" s="212" t="e">
        <f>COUNTIF([6]Daftar!$D$5:$D$851,D84)</f>
        <v>#VALUE!</v>
      </c>
      <c r="AN84" s="212" t="e">
        <f>COUNTIF([7]daftar!$D$4:$D$885,D84)</f>
        <v>#VALUE!</v>
      </c>
      <c r="AS84" s="392" t="str">
        <f t="shared" si="12"/>
        <v>Hidayati Vitria Ningsih</v>
      </c>
      <c r="AT84" s="392" t="str">
        <f t="shared" si="13"/>
        <v>F1B006032</v>
      </c>
      <c r="AU84" s="392">
        <f t="shared" si="14"/>
        <v>81</v>
      </c>
      <c r="AV84" s="392"/>
    </row>
    <row r="85" spans="1:48" s="212" customFormat="1" ht="20.100000000000001" customHeight="1">
      <c r="A85" s="267">
        <f t="shared" si="19"/>
        <v>82</v>
      </c>
      <c r="B85" s="268">
        <v>40721</v>
      </c>
      <c r="C85" s="269" t="str">
        <f>VLOOKUP(D85,'[4]mhs elektro-kecil'!$B$5:$C$1847,2,0)</f>
        <v>Wersan Agus Saputra</v>
      </c>
      <c r="D85" s="269" t="s">
        <v>241</v>
      </c>
      <c r="E85" s="271" t="s">
        <v>242</v>
      </c>
      <c r="F85" s="271" t="s">
        <v>66</v>
      </c>
      <c r="G85" s="271" t="s">
        <v>29</v>
      </c>
      <c r="H85" s="271" t="s">
        <v>28</v>
      </c>
      <c r="I85" s="271" t="s">
        <v>38</v>
      </c>
      <c r="J85" s="271" t="s">
        <v>243</v>
      </c>
      <c r="K85" s="291" t="s">
        <v>63</v>
      </c>
      <c r="L85" s="268">
        <v>40726</v>
      </c>
      <c r="M85" s="230" t="s">
        <v>42</v>
      </c>
      <c r="N85" s="292" t="s">
        <v>105</v>
      </c>
      <c r="O85" s="249" t="s">
        <v>34</v>
      </c>
      <c r="P85" s="212">
        <v>607</v>
      </c>
      <c r="Q85" s="230">
        <v>38</v>
      </c>
      <c r="R85" s="230">
        <v>27</v>
      </c>
      <c r="S85" s="230">
        <v>20</v>
      </c>
      <c r="T85" s="230">
        <v>2</v>
      </c>
      <c r="U85" s="230">
        <v>41</v>
      </c>
      <c r="W85" s="371" t="str">
        <f t="shared" si="16"/>
        <v>02 Juli 2011</v>
      </c>
      <c r="X85" s="373" t="str">
        <f>IFERROR(VLOOKUP(D85,'[5]mhs elektro-kecil'!$B$5:$E$2151,3,0),"CEK")</f>
        <v>CEK</v>
      </c>
      <c r="Y85" s="374" t="str">
        <f>IFERROR(VLOOKUP(D85,'[5]mhs elektro-kecil'!$B$5:$E$2151,4,0),"CEK")</f>
        <v>CEK</v>
      </c>
      <c r="Z85" s="231">
        <f t="shared" si="23"/>
        <v>40726</v>
      </c>
      <c r="AA85" s="231">
        <f t="shared" si="24"/>
        <v>40906</v>
      </c>
      <c r="AB85" s="230"/>
      <c r="AI85" s="212" t="str">
        <f t="shared" si="18"/>
        <v>04</v>
      </c>
      <c r="AL85" s="391">
        <f t="shared" si="20"/>
        <v>2004</v>
      </c>
      <c r="AM85" s="212" t="e">
        <f>COUNTIF([6]Daftar!$D$5:$D$851,D85)</f>
        <v>#VALUE!</v>
      </c>
      <c r="AN85" s="212" t="e">
        <f>COUNTIF([7]daftar!$D$4:$D$885,D85)</f>
        <v>#VALUE!</v>
      </c>
      <c r="AS85" s="392" t="str">
        <f t="shared" si="12"/>
        <v>Wersan Agus Saputra</v>
      </c>
      <c r="AT85" s="392" t="str">
        <f t="shared" si="13"/>
        <v>F1B004081</v>
      </c>
      <c r="AU85" s="392">
        <f t="shared" si="14"/>
        <v>82</v>
      </c>
      <c r="AV85" s="392"/>
    </row>
    <row r="86" spans="1:48" s="212" customFormat="1" ht="20.100000000000001" customHeight="1">
      <c r="A86" s="267">
        <f t="shared" si="19"/>
        <v>83</v>
      </c>
      <c r="B86" s="268">
        <v>40721</v>
      </c>
      <c r="C86" s="269" t="str">
        <f>VLOOKUP(D86,'[4]mhs elektro-kecil'!$B$5:$C$1847,2,0)</f>
        <v>Hendra Febriawan</v>
      </c>
      <c r="D86" s="269" t="s">
        <v>244</v>
      </c>
      <c r="E86" s="271" t="s">
        <v>245</v>
      </c>
      <c r="F86" s="271" t="s">
        <v>68</v>
      </c>
      <c r="G86" s="271" t="s">
        <v>62</v>
      </c>
      <c r="H86" s="271" t="s">
        <v>49</v>
      </c>
      <c r="I86" s="271" t="s">
        <v>55</v>
      </c>
      <c r="J86" s="271" t="s">
        <v>89</v>
      </c>
      <c r="K86" s="291" t="s">
        <v>63</v>
      </c>
      <c r="L86" s="268">
        <v>40726</v>
      </c>
      <c r="M86" s="230" t="s">
        <v>33</v>
      </c>
      <c r="N86" s="292" t="s">
        <v>97</v>
      </c>
      <c r="O86" s="249" t="s">
        <v>34</v>
      </c>
      <c r="P86" s="212">
        <v>608</v>
      </c>
      <c r="Q86" s="230">
        <v>6</v>
      </c>
      <c r="R86" s="230">
        <v>18</v>
      </c>
      <c r="S86" s="230">
        <v>15</v>
      </c>
      <c r="T86" s="230">
        <v>21</v>
      </c>
      <c r="U86" s="230">
        <v>19</v>
      </c>
      <c r="W86" s="371" t="str">
        <f t="shared" si="16"/>
        <v>02 Juli 2011</v>
      </c>
      <c r="X86" s="373" t="str">
        <f>IFERROR(VLOOKUP(D86,'[5]mhs elektro-kecil'!$B$5:$E$2151,3,0),"CEK")</f>
        <v>CEK</v>
      </c>
      <c r="Y86" s="374" t="str">
        <f>IFERROR(VLOOKUP(D86,'[5]mhs elektro-kecil'!$B$5:$E$2151,4,0),"CEK")</f>
        <v>CEK</v>
      </c>
      <c r="Z86" s="231">
        <f t="shared" si="23"/>
        <v>40726</v>
      </c>
      <c r="AA86" s="231">
        <f t="shared" si="24"/>
        <v>40906</v>
      </c>
      <c r="AB86" s="230"/>
      <c r="AI86" s="212" t="str">
        <f t="shared" si="18"/>
        <v>04</v>
      </c>
      <c r="AL86" s="391">
        <f t="shared" si="20"/>
        <v>2004</v>
      </c>
      <c r="AM86" s="212" t="e">
        <f>COUNTIF([6]Daftar!$D$5:$D$851,D86)</f>
        <v>#VALUE!</v>
      </c>
      <c r="AN86" s="212" t="e">
        <f>COUNTIF([7]daftar!$D$4:$D$885,D86)</f>
        <v>#VALUE!</v>
      </c>
      <c r="AS86" s="392" t="str">
        <f t="shared" si="12"/>
        <v>Hendra Febriawan</v>
      </c>
      <c r="AT86" s="392" t="str">
        <f t="shared" si="13"/>
        <v>F1B004028</v>
      </c>
      <c r="AU86" s="392">
        <f t="shared" si="14"/>
        <v>83</v>
      </c>
      <c r="AV86" s="392"/>
    </row>
    <row r="87" spans="1:48" s="212" customFormat="1" ht="20.100000000000001" customHeight="1">
      <c r="A87" s="267">
        <f t="shared" si="19"/>
        <v>84</v>
      </c>
      <c r="B87" s="377">
        <v>40726</v>
      </c>
      <c r="C87" s="269" t="str">
        <f>VLOOKUP(D87,'[4]mhs elektro-kecil'!$B$5:$C$1847,2,0)</f>
        <v>M. Takdir Akbari Putra</v>
      </c>
      <c r="D87" s="378" t="s">
        <v>246</v>
      </c>
      <c r="E87" s="379" t="s">
        <v>247</v>
      </c>
      <c r="F87" s="379" t="s">
        <v>52</v>
      </c>
      <c r="G87" s="379" t="s">
        <v>68</v>
      </c>
      <c r="H87" s="379" t="s">
        <v>89</v>
      </c>
      <c r="I87" s="379" t="s">
        <v>62</v>
      </c>
      <c r="J87" s="379" t="s">
        <v>49</v>
      </c>
      <c r="K87" s="383" t="s">
        <v>131</v>
      </c>
      <c r="L87" s="377">
        <v>40729</v>
      </c>
      <c r="M87" s="384" t="s">
        <v>42</v>
      </c>
      <c r="N87" s="396" t="s">
        <v>97</v>
      </c>
      <c r="O87" s="398"/>
      <c r="P87" s="212">
        <v>613</v>
      </c>
      <c r="Q87" s="230">
        <v>24</v>
      </c>
      <c r="R87" s="230">
        <v>6</v>
      </c>
      <c r="S87" s="230">
        <v>19</v>
      </c>
      <c r="T87" s="230">
        <v>18</v>
      </c>
      <c r="U87" s="230">
        <v>15</v>
      </c>
      <c r="W87" s="371" t="str">
        <f t="shared" si="16"/>
        <v>05 Juli 2011</v>
      </c>
      <c r="X87" s="373" t="str">
        <f>IFERROR(VLOOKUP(D87,'[5]mhs elektro-kecil'!$B$5:$E$2151,3,0),"CEK")</f>
        <v>CEK</v>
      </c>
      <c r="Y87" s="374" t="str">
        <f>IFERROR(VLOOKUP(D87,'[5]mhs elektro-kecil'!$B$5:$E$2151,4,0),"CEK")</f>
        <v>CEK</v>
      </c>
      <c r="Z87" s="231">
        <f t="shared" si="23"/>
        <v>40729</v>
      </c>
      <c r="AA87" s="231">
        <f t="shared" si="24"/>
        <v>40909</v>
      </c>
      <c r="AB87" s="230"/>
      <c r="AI87" s="212" t="str">
        <f t="shared" si="18"/>
        <v>05</v>
      </c>
      <c r="AL87" s="391">
        <f t="shared" si="20"/>
        <v>2005</v>
      </c>
      <c r="AM87" s="212" t="e">
        <f>COUNTIF([6]Daftar!$D$5:$D$851,D87)</f>
        <v>#VALUE!</v>
      </c>
      <c r="AN87" s="212" t="e">
        <f>COUNTIF([7]daftar!$D$4:$D$885,D87)</f>
        <v>#VALUE!</v>
      </c>
      <c r="AS87" s="392" t="str">
        <f t="shared" si="12"/>
        <v>M. Takdir Akbari Putra</v>
      </c>
      <c r="AT87" s="392" t="str">
        <f t="shared" si="13"/>
        <v>F1B005044</v>
      </c>
      <c r="AU87" s="392">
        <f t="shared" si="14"/>
        <v>84</v>
      </c>
      <c r="AV87" s="392"/>
    </row>
    <row r="88" spans="1:48" s="212" customFormat="1" ht="20.100000000000001" customHeight="1">
      <c r="A88" s="267">
        <f t="shared" si="19"/>
        <v>85</v>
      </c>
      <c r="B88" s="268">
        <v>40737</v>
      </c>
      <c r="C88" s="269" t="str">
        <f>VLOOKUP(D88,'[4]mhs elektro-kecil'!$B$5:$C$1847,2,0)</f>
        <v>Septia Haryani</v>
      </c>
      <c r="D88" s="269" t="s">
        <v>248</v>
      </c>
      <c r="E88" s="271" t="s">
        <v>249</v>
      </c>
      <c r="F88" s="271" t="s">
        <v>27</v>
      </c>
      <c r="G88" s="271" t="s">
        <v>61</v>
      </c>
      <c r="H88" s="271" t="s">
        <v>66</v>
      </c>
      <c r="I88" s="271" t="s">
        <v>89</v>
      </c>
      <c r="J88" s="271" t="s">
        <v>31</v>
      </c>
      <c r="K88" s="291" t="s">
        <v>93</v>
      </c>
      <c r="L88" s="268">
        <v>40742</v>
      </c>
      <c r="M88" s="230" t="s">
        <v>42</v>
      </c>
      <c r="N88" s="292" t="s">
        <v>105</v>
      </c>
      <c r="O88" s="249" t="s">
        <v>34</v>
      </c>
      <c r="P88" s="212">
        <v>654</v>
      </c>
      <c r="Q88" s="230">
        <v>33</v>
      </c>
      <c r="R88" s="230">
        <v>3</v>
      </c>
      <c r="S88" s="230">
        <v>38</v>
      </c>
      <c r="T88" s="230">
        <v>19</v>
      </c>
      <c r="U88" s="230">
        <v>39</v>
      </c>
      <c r="W88" s="371" t="str">
        <f t="shared" si="16"/>
        <v>18 Juli 2011</v>
      </c>
      <c r="X88" s="373" t="str">
        <f>IFERROR(VLOOKUP(D88,'[5]mhs elektro-kecil'!$B$5:$E$2151,3,0),"CEK")</f>
        <v>CEK</v>
      </c>
      <c r="Y88" s="374" t="str">
        <f>IFERROR(VLOOKUP(D88,'[5]mhs elektro-kecil'!$B$5:$E$2151,4,0),"CEK")</f>
        <v>CEK</v>
      </c>
      <c r="Z88" s="231">
        <f t="shared" si="23"/>
        <v>40742</v>
      </c>
      <c r="AA88" s="231">
        <f t="shared" si="24"/>
        <v>40922</v>
      </c>
      <c r="AB88" s="230"/>
      <c r="AI88" s="212" t="str">
        <f t="shared" si="18"/>
        <v>07</v>
      </c>
      <c r="AL88" s="391">
        <f t="shared" si="20"/>
        <v>2007</v>
      </c>
      <c r="AM88" s="212" t="e">
        <f>COUNTIF([6]Daftar!$D$5:$D$851,D88)</f>
        <v>#VALUE!</v>
      </c>
      <c r="AN88" s="212" t="e">
        <f>COUNTIF([7]daftar!$D$4:$D$885,D88)</f>
        <v>#VALUE!</v>
      </c>
      <c r="AS88" s="392" t="str">
        <f t="shared" si="12"/>
        <v>Septia Haryani</v>
      </c>
      <c r="AT88" s="392" t="str">
        <f t="shared" si="13"/>
        <v>F1B007072</v>
      </c>
      <c r="AU88" s="392">
        <f t="shared" si="14"/>
        <v>85</v>
      </c>
      <c r="AV88" s="392"/>
    </row>
    <row r="89" spans="1:48" s="212" customFormat="1" ht="20.100000000000001" customHeight="1">
      <c r="A89" s="267">
        <f t="shared" si="19"/>
        <v>86</v>
      </c>
      <c r="B89" s="268">
        <v>40737</v>
      </c>
      <c r="C89" s="269" t="str">
        <f>VLOOKUP(D89,'[4]mhs elektro-kecil'!$B$5:$C$1847,2,0)</f>
        <v>Erfan Wiranata</v>
      </c>
      <c r="D89" s="269" t="s">
        <v>250</v>
      </c>
      <c r="E89" s="271" t="s">
        <v>251</v>
      </c>
      <c r="F89" s="271" t="s">
        <v>27</v>
      </c>
      <c r="G89" s="271" t="s">
        <v>61</v>
      </c>
      <c r="H89" s="271" t="s">
        <v>66</v>
      </c>
      <c r="I89" s="271" t="s">
        <v>55</v>
      </c>
      <c r="J89" s="271" t="s">
        <v>118</v>
      </c>
      <c r="K89" s="291" t="s">
        <v>93</v>
      </c>
      <c r="L89" s="268">
        <v>40742</v>
      </c>
      <c r="M89" s="230" t="s">
        <v>33</v>
      </c>
      <c r="N89" s="292" t="s">
        <v>105</v>
      </c>
      <c r="O89" s="249" t="s">
        <v>34</v>
      </c>
      <c r="P89" s="212">
        <v>655</v>
      </c>
      <c r="Q89" s="230">
        <v>33</v>
      </c>
      <c r="R89" s="230">
        <v>3</v>
      </c>
      <c r="S89" s="230">
        <v>38</v>
      </c>
      <c r="T89" s="230">
        <v>21</v>
      </c>
      <c r="U89" s="230">
        <v>40</v>
      </c>
      <c r="W89" s="371" t="str">
        <f t="shared" si="16"/>
        <v>18 Juli 2011</v>
      </c>
      <c r="X89" s="373" t="str">
        <f>IFERROR(VLOOKUP(D89,'[5]mhs elektro-kecil'!$B$5:$E$2151,3,0),"CEK")</f>
        <v>CEK</v>
      </c>
      <c r="Y89" s="374" t="str">
        <f>IFERROR(VLOOKUP(D89,'[5]mhs elektro-kecil'!$B$5:$E$2151,4,0),"CEK")</f>
        <v>CEK</v>
      </c>
      <c r="Z89" s="231">
        <f t="shared" si="23"/>
        <v>40742</v>
      </c>
      <c r="AA89" s="231">
        <f t="shared" si="24"/>
        <v>40922</v>
      </c>
      <c r="AB89" s="230"/>
      <c r="AI89" s="212" t="str">
        <f t="shared" si="18"/>
        <v>07</v>
      </c>
      <c r="AL89" s="391">
        <f t="shared" si="20"/>
        <v>2007</v>
      </c>
      <c r="AM89" s="212" t="e">
        <f>COUNTIF([6]Daftar!$D$5:$D$851,D89)</f>
        <v>#VALUE!</v>
      </c>
      <c r="AN89" s="212" t="e">
        <f>COUNTIF([7]daftar!$D$4:$D$885,D89)</f>
        <v>#VALUE!</v>
      </c>
      <c r="AS89" s="392" t="str">
        <f t="shared" si="12"/>
        <v>Erfan Wiranata</v>
      </c>
      <c r="AT89" s="392" t="str">
        <f t="shared" si="13"/>
        <v>F1B007018</v>
      </c>
      <c r="AU89" s="392">
        <f t="shared" si="14"/>
        <v>86</v>
      </c>
      <c r="AV89" s="392"/>
    </row>
    <row r="90" spans="1:48" s="212" customFormat="1" ht="20.100000000000001" customHeight="1">
      <c r="A90" s="267">
        <f t="shared" si="19"/>
        <v>87</v>
      </c>
      <c r="B90" s="268">
        <v>40736</v>
      </c>
      <c r="C90" s="269" t="str">
        <f>VLOOKUP(D90,'[4]mhs elektro-kecil'!$B$5:$C$1847,2,0)</f>
        <v>Gede Hendy Hardiana</v>
      </c>
      <c r="D90" s="269" t="s">
        <v>252</v>
      </c>
      <c r="E90" s="271" t="s">
        <v>253</v>
      </c>
      <c r="F90" s="271" t="s">
        <v>55</v>
      </c>
      <c r="G90" s="271" t="s">
        <v>115</v>
      </c>
      <c r="H90" s="271" t="s">
        <v>49</v>
      </c>
      <c r="I90" s="271" t="s">
        <v>41</v>
      </c>
      <c r="J90" s="271" t="s">
        <v>72</v>
      </c>
      <c r="K90" s="291" t="s">
        <v>76</v>
      </c>
      <c r="L90" s="268">
        <v>40744</v>
      </c>
      <c r="M90" s="230" t="s">
        <v>33</v>
      </c>
      <c r="N90" s="292" t="s">
        <v>254</v>
      </c>
      <c r="O90" s="249" t="s">
        <v>34</v>
      </c>
      <c r="P90" s="212">
        <v>665</v>
      </c>
      <c r="Q90" s="230">
        <v>21</v>
      </c>
      <c r="R90" s="230">
        <v>22</v>
      </c>
      <c r="S90" s="230">
        <v>15</v>
      </c>
      <c r="T90" s="230">
        <v>1</v>
      </c>
      <c r="U90" s="230">
        <v>4</v>
      </c>
      <c r="W90" s="371" t="str">
        <f t="shared" si="16"/>
        <v>20 Juli 2011</v>
      </c>
      <c r="X90" s="373" t="str">
        <f>IFERROR(VLOOKUP(D90,'[5]mhs elektro-kecil'!$B$5:$E$2151,3,0),"CEK")</f>
        <v>CEK</v>
      </c>
      <c r="Y90" s="374" t="str">
        <f>IFERROR(VLOOKUP(D90,'[5]mhs elektro-kecil'!$B$5:$E$2151,4,0),"CEK")</f>
        <v>CEK</v>
      </c>
      <c r="Z90" s="231">
        <f t="shared" si="23"/>
        <v>40744</v>
      </c>
      <c r="AA90" s="231">
        <f t="shared" si="24"/>
        <v>40924</v>
      </c>
      <c r="AB90" s="230"/>
      <c r="AI90" s="212" t="str">
        <f t="shared" si="18"/>
        <v>06</v>
      </c>
      <c r="AL90" s="391">
        <f t="shared" si="20"/>
        <v>2006</v>
      </c>
      <c r="AM90" s="212" t="e">
        <f>COUNTIF([6]Daftar!$D$5:$D$851,D90)</f>
        <v>#VALUE!</v>
      </c>
      <c r="AN90" s="212" t="e">
        <f>COUNTIF([7]daftar!$D$4:$D$885,D90)</f>
        <v>#VALUE!</v>
      </c>
      <c r="AS90" s="392" t="str">
        <f t="shared" si="12"/>
        <v>Gede Hendy Hardiana</v>
      </c>
      <c r="AT90" s="392" t="str">
        <f t="shared" si="13"/>
        <v>F1B006026</v>
      </c>
      <c r="AU90" s="392">
        <f t="shared" si="14"/>
        <v>87</v>
      </c>
      <c r="AV90" s="392"/>
    </row>
    <row r="91" spans="1:48" s="212" customFormat="1" ht="20.100000000000001" customHeight="1">
      <c r="A91" s="267">
        <f t="shared" si="19"/>
        <v>88</v>
      </c>
      <c r="B91" s="268">
        <v>40736</v>
      </c>
      <c r="C91" s="269" t="str">
        <f>VLOOKUP(D91,'[4]mhs elektro-kecil'!$B$5:$C$1847,2,0)</f>
        <v>Ady Suharyanto</v>
      </c>
      <c r="D91" s="269" t="s">
        <v>255</v>
      </c>
      <c r="E91" s="271" t="s">
        <v>256</v>
      </c>
      <c r="F91" s="271" t="s">
        <v>55</v>
      </c>
      <c r="G91" s="271" t="s">
        <v>115</v>
      </c>
      <c r="H91" s="271" t="s">
        <v>68</v>
      </c>
      <c r="I91" s="271" t="s">
        <v>89</v>
      </c>
      <c r="J91" s="271" t="s">
        <v>27</v>
      </c>
      <c r="K91" s="291" t="s">
        <v>76</v>
      </c>
      <c r="L91" s="268">
        <v>40744</v>
      </c>
      <c r="M91" s="230" t="s">
        <v>42</v>
      </c>
      <c r="N91" s="292" t="s">
        <v>254</v>
      </c>
      <c r="O91" s="249" t="s">
        <v>34</v>
      </c>
      <c r="P91" s="212">
        <v>666</v>
      </c>
      <c r="Q91" s="230">
        <v>21</v>
      </c>
      <c r="R91" s="230">
        <v>22</v>
      </c>
      <c r="S91" s="230">
        <v>6</v>
      </c>
      <c r="T91" s="230">
        <v>19</v>
      </c>
      <c r="U91" s="230">
        <v>33</v>
      </c>
      <c r="W91" s="371" t="str">
        <f t="shared" si="16"/>
        <v>20 Juli 2011</v>
      </c>
      <c r="X91" s="373" t="str">
        <f>IFERROR(VLOOKUP(D91,'[5]mhs elektro-kecil'!$B$5:$E$2151,3,0),"CEK")</f>
        <v>CEK</v>
      </c>
      <c r="Y91" s="374" t="str">
        <f>IFERROR(VLOOKUP(D91,'[5]mhs elektro-kecil'!$B$5:$E$2151,4,0),"CEK")</f>
        <v>CEK</v>
      </c>
      <c r="Z91" s="231">
        <f t="shared" si="23"/>
        <v>40744</v>
      </c>
      <c r="AA91" s="231">
        <f t="shared" si="24"/>
        <v>40924</v>
      </c>
      <c r="AB91" s="230"/>
      <c r="AI91" s="212" t="str">
        <f t="shared" si="18"/>
        <v>06</v>
      </c>
      <c r="AL91" s="391">
        <f t="shared" si="20"/>
        <v>2006</v>
      </c>
      <c r="AM91" s="212" t="e">
        <f>COUNTIF([6]Daftar!$D$5:$D$851,D91)</f>
        <v>#VALUE!</v>
      </c>
      <c r="AN91" s="212" t="e">
        <f>COUNTIF([7]daftar!$D$4:$D$885,D91)</f>
        <v>#VALUE!</v>
      </c>
      <c r="AS91" s="392" t="str">
        <f t="shared" si="12"/>
        <v>Ady Suharyanto</v>
      </c>
      <c r="AT91" s="392" t="str">
        <f t="shared" si="13"/>
        <v>F1B006003</v>
      </c>
      <c r="AU91" s="392">
        <f t="shared" si="14"/>
        <v>88</v>
      </c>
      <c r="AV91" s="392"/>
    </row>
    <row r="92" spans="1:48" s="212" customFormat="1" ht="20.100000000000001" customHeight="1">
      <c r="A92" s="267">
        <f t="shared" si="19"/>
        <v>89</v>
      </c>
      <c r="B92" s="268">
        <v>40744</v>
      </c>
      <c r="C92" s="269" t="str">
        <f>VLOOKUP(D92,'[4]mhs elektro-kecil'!$B$5:$C$1847,2,0)</f>
        <v>Heri Adi Wijaya K</v>
      </c>
      <c r="D92" s="269" t="s">
        <v>257</v>
      </c>
      <c r="E92" s="271" t="s">
        <v>258</v>
      </c>
      <c r="F92" s="271" t="s">
        <v>49</v>
      </c>
      <c r="G92" s="271" t="s">
        <v>72</v>
      </c>
      <c r="H92" s="271" t="s">
        <v>55</v>
      </c>
      <c r="I92" s="271" t="s">
        <v>41</v>
      </c>
      <c r="J92" s="271" t="s">
        <v>39</v>
      </c>
      <c r="K92" s="291" t="s">
        <v>93</v>
      </c>
      <c r="L92" s="268">
        <v>40749</v>
      </c>
      <c r="M92" s="230" t="s">
        <v>42</v>
      </c>
      <c r="N92" s="292" t="s">
        <v>105</v>
      </c>
      <c r="O92" s="249" t="s">
        <v>34</v>
      </c>
      <c r="P92" s="212">
        <v>684</v>
      </c>
      <c r="Q92" s="230">
        <v>15</v>
      </c>
      <c r="R92" s="230">
        <v>4</v>
      </c>
      <c r="S92" s="230">
        <v>21</v>
      </c>
      <c r="T92" s="230">
        <v>1</v>
      </c>
      <c r="U92" s="230">
        <v>31</v>
      </c>
      <c r="W92" s="371" t="str">
        <f t="shared" si="16"/>
        <v>25 Juli 2011</v>
      </c>
      <c r="X92" s="373" t="str">
        <f>IFERROR(VLOOKUP(D92,'[5]mhs elektro-kecil'!$B$5:$E$2151,3,0),"CEK")</f>
        <v>CEK</v>
      </c>
      <c r="Y92" s="374" t="str">
        <f>IFERROR(VLOOKUP(D92,'[5]mhs elektro-kecil'!$B$5:$E$2151,4,0),"CEK")</f>
        <v>CEK</v>
      </c>
      <c r="Z92" s="231">
        <f t="shared" si="23"/>
        <v>40749</v>
      </c>
      <c r="AA92" s="231">
        <f t="shared" si="24"/>
        <v>40929</v>
      </c>
      <c r="AB92" s="230"/>
      <c r="AI92" s="212" t="str">
        <f t="shared" si="18"/>
        <v>04</v>
      </c>
      <c r="AL92" s="391">
        <f t="shared" si="20"/>
        <v>2004</v>
      </c>
      <c r="AM92" s="212" t="e">
        <f>COUNTIF([6]Daftar!$D$5:$D$851,D92)</f>
        <v>#VALUE!</v>
      </c>
      <c r="AN92" s="212" t="e">
        <f>COUNTIF([7]daftar!$D$4:$D$885,D92)</f>
        <v>#VALUE!</v>
      </c>
      <c r="AS92" s="392" t="str">
        <f t="shared" si="12"/>
        <v>Heri Adi Wijaya K</v>
      </c>
      <c r="AT92" s="392" t="str">
        <f t="shared" si="13"/>
        <v>F1B004030</v>
      </c>
      <c r="AU92" s="392">
        <f t="shared" si="14"/>
        <v>89</v>
      </c>
      <c r="AV92" s="392"/>
    </row>
    <row r="93" spans="1:48" s="212" customFormat="1" ht="20.100000000000001" customHeight="1">
      <c r="A93" s="267">
        <f t="shared" si="19"/>
        <v>90</v>
      </c>
      <c r="B93" s="268">
        <v>40744</v>
      </c>
      <c r="C93" s="269" t="str">
        <f>VLOOKUP(D93,'[4]mhs elektro-kecil'!$B$5:$C$1847,2,0)</f>
        <v>Sony Syawaliansyah</v>
      </c>
      <c r="D93" s="269" t="s">
        <v>259</v>
      </c>
      <c r="E93" s="271" t="s">
        <v>260</v>
      </c>
      <c r="F93" s="271" t="s">
        <v>27</v>
      </c>
      <c r="G93" s="271" t="s">
        <v>61</v>
      </c>
      <c r="H93" s="271" t="s">
        <v>29</v>
      </c>
      <c r="I93" s="271" t="s">
        <v>52</v>
      </c>
      <c r="J93" s="271" t="s">
        <v>118</v>
      </c>
      <c r="K93" s="291" t="s">
        <v>63</v>
      </c>
      <c r="L93" s="268">
        <v>40747</v>
      </c>
      <c r="M93" s="230" t="s">
        <v>33</v>
      </c>
      <c r="N93" s="292" t="s">
        <v>97</v>
      </c>
      <c r="O93" s="249" t="s">
        <v>34</v>
      </c>
      <c r="P93" s="212">
        <v>683</v>
      </c>
      <c r="Q93" s="230">
        <v>33</v>
      </c>
      <c r="R93" s="230">
        <v>3</v>
      </c>
      <c r="S93" s="230">
        <v>27</v>
      </c>
      <c r="T93" s="230">
        <v>24</v>
      </c>
      <c r="U93" s="230">
        <v>40</v>
      </c>
      <c r="W93" s="371" t="str">
        <f t="shared" si="16"/>
        <v>23 Juli 2011</v>
      </c>
      <c r="X93" s="373" t="str">
        <f>IFERROR(VLOOKUP(D93,'[5]mhs elektro-kecil'!$B$5:$E$2151,3,0),"CEK")</f>
        <v>CEK</v>
      </c>
      <c r="Y93" s="374" t="str">
        <f>IFERROR(VLOOKUP(D93,'[5]mhs elektro-kecil'!$B$5:$E$2151,4,0),"CEK")</f>
        <v>CEK</v>
      </c>
      <c r="Z93" s="231">
        <f t="shared" si="23"/>
        <v>40747</v>
      </c>
      <c r="AA93" s="231">
        <f t="shared" si="24"/>
        <v>40927</v>
      </c>
      <c r="AB93" s="230"/>
      <c r="AI93" s="212" t="str">
        <f t="shared" si="18"/>
        <v>07</v>
      </c>
      <c r="AL93" s="391">
        <f t="shared" si="20"/>
        <v>2007</v>
      </c>
      <c r="AM93" s="212" t="e">
        <f>COUNTIF([6]Daftar!$D$5:$D$851,D93)</f>
        <v>#VALUE!</v>
      </c>
      <c r="AN93" s="212" t="e">
        <f>COUNTIF([7]daftar!$D$4:$D$885,D93)</f>
        <v>#VALUE!</v>
      </c>
      <c r="AS93" s="392" t="str">
        <f t="shared" si="12"/>
        <v>Sony Syawaliansyah</v>
      </c>
      <c r="AT93" s="392" t="str">
        <f t="shared" si="13"/>
        <v>F1B007076</v>
      </c>
      <c r="AU93" s="392">
        <f t="shared" si="14"/>
        <v>90</v>
      </c>
      <c r="AV93" s="392"/>
    </row>
    <row r="94" spans="1:48" s="212" customFormat="1" ht="20.100000000000001" customHeight="1">
      <c r="A94" s="267">
        <f t="shared" si="19"/>
        <v>91</v>
      </c>
      <c r="B94" s="377">
        <v>40754</v>
      </c>
      <c r="C94" s="269" t="str">
        <f>VLOOKUP(D94,'[4]mhs elektro-kecil'!$B$5:$C$1847,2,0)</f>
        <v>Akbar Juliansyah</v>
      </c>
      <c r="D94" s="378" t="s">
        <v>261</v>
      </c>
      <c r="E94" s="379" t="s">
        <v>262</v>
      </c>
      <c r="F94" s="379" t="s">
        <v>29</v>
      </c>
      <c r="G94" s="379" t="s">
        <v>66</v>
      </c>
      <c r="H94" s="379" t="s">
        <v>30</v>
      </c>
      <c r="I94" s="379" t="s">
        <v>28</v>
      </c>
      <c r="J94" s="379" t="s">
        <v>59</v>
      </c>
      <c r="K94" s="383" t="s">
        <v>93</v>
      </c>
      <c r="L94" s="377">
        <v>40756</v>
      </c>
      <c r="M94" s="384" t="s">
        <v>42</v>
      </c>
      <c r="N94" s="396" t="s">
        <v>105</v>
      </c>
      <c r="O94" s="398"/>
      <c r="P94" s="212">
        <v>713</v>
      </c>
      <c r="Q94" s="230">
        <v>27</v>
      </c>
      <c r="R94" s="230">
        <v>38</v>
      </c>
      <c r="S94" s="230">
        <v>32</v>
      </c>
      <c r="T94" s="230">
        <v>20</v>
      </c>
      <c r="U94" s="230">
        <v>28</v>
      </c>
      <c r="W94" s="371" t="str">
        <f t="shared" si="16"/>
        <v>01 Agustus 2011</v>
      </c>
      <c r="X94" s="373" t="str">
        <f>IFERROR(VLOOKUP(D94,'[5]mhs elektro-kecil'!$B$5:$E$2151,3,0),"CEK")</f>
        <v>CEK</v>
      </c>
      <c r="Y94" s="374" t="str">
        <f>IFERROR(VLOOKUP(D94,'[5]mhs elektro-kecil'!$B$5:$E$2151,4,0),"CEK")</f>
        <v>CEK</v>
      </c>
      <c r="Z94" s="231">
        <f t="shared" si="23"/>
        <v>40756</v>
      </c>
      <c r="AA94" s="231">
        <f t="shared" si="24"/>
        <v>40936</v>
      </c>
      <c r="AB94" s="230"/>
      <c r="AI94" s="212" t="str">
        <f t="shared" si="18"/>
        <v>06</v>
      </c>
      <c r="AL94" s="391">
        <f t="shared" si="20"/>
        <v>2006</v>
      </c>
      <c r="AM94" s="212" t="e">
        <f>COUNTIF([6]Daftar!$D$5:$D$851,D94)</f>
        <v>#VALUE!</v>
      </c>
      <c r="AN94" s="212" t="e">
        <f>COUNTIF([7]daftar!$D$4:$D$885,D94)</f>
        <v>#VALUE!</v>
      </c>
      <c r="AS94" s="392" t="str">
        <f t="shared" si="12"/>
        <v>Akbar Juliansyah</v>
      </c>
      <c r="AT94" s="392" t="str">
        <f t="shared" si="13"/>
        <v>F1B006006</v>
      </c>
      <c r="AU94" s="392">
        <f t="shared" si="14"/>
        <v>91</v>
      </c>
      <c r="AV94" s="392"/>
    </row>
    <row r="95" spans="1:48" s="212" customFormat="1" ht="20.100000000000001" customHeight="1">
      <c r="A95" s="267">
        <f t="shared" si="19"/>
        <v>92</v>
      </c>
      <c r="B95" s="268">
        <v>40765</v>
      </c>
      <c r="C95" s="269" t="str">
        <f>VLOOKUP(D95,'[4]mhs elektro-kecil'!$B$5:$C$1847,2,0)</f>
        <v>Singgih Herjuno Jati</v>
      </c>
      <c r="D95" s="269" t="s">
        <v>263</v>
      </c>
      <c r="E95" s="271" t="s">
        <v>264</v>
      </c>
      <c r="F95" s="271" t="s">
        <v>72</v>
      </c>
      <c r="G95" s="271" t="s">
        <v>54</v>
      </c>
      <c r="H95" s="271" t="s">
        <v>59</v>
      </c>
      <c r="I95" s="271" t="s">
        <v>37</v>
      </c>
      <c r="J95" s="271" t="s">
        <v>47</v>
      </c>
      <c r="K95" s="291" t="s">
        <v>63</v>
      </c>
      <c r="L95" s="268">
        <v>40768</v>
      </c>
      <c r="M95" s="230" t="s">
        <v>42</v>
      </c>
      <c r="N95" s="292" t="s">
        <v>105</v>
      </c>
      <c r="O95" s="249" t="s">
        <v>34</v>
      </c>
      <c r="P95" s="212">
        <v>738</v>
      </c>
      <c r="Q95" s="230">
        <v>4</v>
      </c>
      <c r="R95" s="230">
        <v>14</v>
      </c>
      <c r="S95" s="230">
        <v>28</v>
      </c>
      <c r="T95" s="230">
        <v>13</v>
      </c>
      <c r="U95" s="230">
        <v>16</v>
      </c>
      <c r="W95" s="371" t="str">
        <f t="shared" si="16"/>
        <v>13 Agustus 2011</v>
      </c>
      <c r="X95" s="373" t="str">
        <f>IFERROR(VLOOKUP(D95,'[5]mhs elektro-kecil'!$B$5:$E$2151,3,0),"CEK")</f>
        <v>CEK</v>
      </c>
      <c r="Y95" s="374" t="str">
        <f>IFERROR(VLOOKUP(D95,'[5]mhs elektro-kecil'!$B$5:$E$2151,4,0),"CEK")</f>
        <v>CEK</v>
      </c>
      <c r="Z95" s="231">
        <f t="shared" ref="Z95:Z101" si="25">L95</f>
        <v>40768</v>
      </c>
      <c r="AA95" s="231">
        <f t="shared" ref="AA95:AA101" si="26">Z95+180</f>
        <v>40948</v>
      </c>
      <c r="AB95" s="230"/>
      <c r="AI95" s="212" t="str">
        <f t="shared" si="18"/>
        <v>07</v>
      </c>
      <c r="AL95" s="391">
        <f t="shared" si="20"/>
        <v>2007</v>
      </c>
      <c r="AM95" s="212" t="e">
        <f>COUNTIF([6]Daftar!$D$5:$D$851,D95)</f>
        <v>#VALUE!</v>
      </c>
      <c r="AN95" s="212" t="e">
        <f>COUNTIF([7]daftar!$D$4:$D$885,D95)</f>
        <v>#VALUE!</v>
      </c>
      <c r="AS95" s="392" t="str">
        <f t="shared" si="12"/>
        <v>Singgih Herjuno Jati</v>
      </c>
      <c r="AT95" s="392" t="str">
        <f t="shared" si="13"/>
        <v>F1B007074</v>
      </c>
      <c r="AU95" s="392">
        <f t="shared" si="14"/>
        <v>92</v>
      </c>
      <c r="AV95" s="392"/>
    </row>
    <row r="96" spans="1:48" s="212" customFormat="1" ht="20.100000000000001" customHeight="1">
      <c r="A96" s="267">
        <f t="shared" si="19"/>
        <v>93</v>
      </c>
      <c r="B96" s="268">
        <v>40777</v>
      </c>
      <c r="C96" s="269" t="str">
        <f>VLOOKUP(D96,'[4]mhs elektro-kecil'!$B$5:$C$1847,2,0)</f>
        <v>Reza Rachmadani Fajrin</v>
      </c>
      <c r="D96" s="269" t="s">
        <v>265</v>
      </c>
      <c r="E96" s="271" t="s">
        <v>266</v>
      </c>
      <c r="F96" s="271" t="s">
        <v>38</v>
      </c>
      <c r="G96" s="271" t="s">
        <v>53</v>
      </c>
      <c r="H96" s="271" t="s">
        <v>60</v>
      </c>
      <c r="I96" s="271" t="s">
        <v>45</v>
      </c>
      <c r="J96" s="271" t="s">
        <v>37</v>
      </c>
      <c r="K96" s="291" t="s">
        <v>131</v>
      </c>
      <c r="L96" s="268">
        <v>40778</v>
      </c>
      <c r="M96" s="230" t="s">
        <v>267</v>
      </c>
      <c r="N96" s="292" t="s">
        <v>105</v>
      </c>
      <c r="O96" s="249" t="s">
        <v>34</v>
      </c>
      <c r="P96" s="212">
        <v>769</v>
      </c>
      <c r="Q96" s="230">
        <v>2</v>
      </c>
      <c r="R96" s="230">
        <v>12</v>
      </c>
      <c r="S96" s="230">
        <v>5</v>
      </c>
      <c r="T96" s="230">
        <v>25</v>
      </c>
      <c r="U96" s="230">
        <v>13</v>
      </c>
      <c r="W96" s="371" t="str">
        <f t="shared" si="16"/>
        <v>23 Agustus 2011</v>
      </c>
      <c r="X96" s="373" t="str">
        <f>IFERROR(VLOOKUP(D96,'[5]mhs elektro-kecil'!$B$5:$E$2151,3,0),"CEK")</f>
        <v>CEK</v>
      </c>
      <c r="Y96" s="374" t="str">
        <f>IFERROR(VLOOKUP(D96,'[5]mhs elektro-kecil'!$B$5:$E$2151,4,0),"CEK")</f>
        <v>CEK</v>
      </c>
      <c r="Z96" s="231">
        <f t="shared" si="25"/>
        <v>40778</v>
      </c>
      <c r="AA96" s="231">
        <f t="shared" si="26"/>
        <v>40958</v>
      </c>
      <c r="AB96" s="230"/>
      <c r="AI96" s="212" t="str">
        <f t="shared" si="18"/>
        <v>07</v>
      </c>
      <c r="AL96" s="391">
        <f t="shared" si="20"/>
        <v>2007</v>
      </c>
      <c r="AM96" s="212" t="e">
        <f>COUNTIF([6]Daftar!$D$5:$D$851,D96)</f>
        <v>#VALUE!</v>
      </c>
      <c r="AN96" s="212" t="e">
        <f>COUNTIF([7]daftar!$D$4:$D$885,D96)</f>
        <v>#VALUE!</v>
      </c>
      <c r="AS96" s="392" t="str">
        <f t="shared" si="12"/>
        <v>Reza Rachmadani Fajrin</v>
      </c>
      <c r="AT96" s="392" t="str">
        <f t="shared" si="13"/>
        <v>F1B007065</v>
      </c>
      <c r="AU96" s="392">
        <f t="shared" si="14"/>
        <v>93</v>
      </c>
      <c r="AV96" s="392"/>
    </row>
    <row r="97" spans="1:48" s="212" customFormat="1" ht="20.100000000000001" customHeight="1">
      <c r="A97" s="267">
        <f t="shared" si="19"/>
        <v>94</v>
      </c>
      <c r="B97" s="377">
        <v>40812</v>
      </c>
      <c r="C97" s="269" t="str">
        <f>VLOOKUP(D97,'[4]mhs elektro-kecil'!$B$5:$C$1847,2,0)</f>
        <v>Mizar Febrian</v>
      </c>
      <c r="D97" s="378" t="s">
        <v>268</v>
      </c>
      <c r="E97" s="379" t="s">
        <v>269</v>
      </c>
      <c r="F97" s="379" t="s">
        <v>67</v>
      </c>
      <c r="G97" s="379" t="s">
        <v>29</v>
      </c>
      <c r="H97" s="379" t="s">
        <v>30</v>
      </c>
      <c r="I97" s="379" t="s">
        <v>28</v>
      </c>
      <c r="J97" s="379" t="s">
        <v>243</v>
      </c>
      <c r="K97" s="383" t="s">
        <v>63</v>
      </c>
      <c r="L97" s="377">
        <v>40817</v>
      </c>
      <c r="M97" s="384" t="s">
        <v>42</v>
      </c>
      <c r="N97" s="396" t="s">
        <v>105</v>
      </c>
      <c r="O97" s="398"/>
      <c r="P97" s="212">
        <v>834</v>
      </c>
      <c r="Q97" s="230">
        <v>7</v>
      </c>
      <c r="R97" s="230">
        <v>27</v>
      </c>
      <c r="S97" s="230">
        <v>32</v>
      </c>
      <c r="T97" s="230">
        <v>20</v>
      </c>
      <c r="U97" s="230">
        <v>41</v>
      </c>
      <c r="W97" s="371" t="str">
        <f t="shared" si="16"/>
        <v>01 Oktober 2011</v>
      </c>
      <c r="X97" s="373" t="str">
        <f>IFERROR(VLOOKUP(D97,'[5]mhs elektro-kecil'!$B$5:$E$2151,3,0),"CEK")</f>
        <v>CEK</v>
      </c>
      <c r="Y97" s="374" t="str">
        <f>IFERROR(VLOOKUP(D97,'[5]mhs elektro-kecil'!$B$5:$E$2151,4,0),"CEK")</f>
        <v>CEK</v>
      </c>
      <c r="Z97" s="231">
        <f t="shared" si="25"/>
        <v>40817</v>
      </c>
      <c r="AA97" s="231">
        <f t="shared" si="26"/>
        <v>40997</v>
      </c>
      <c r="AB97" s="230"/>
      <c r="AD97" s="249" t="str">
        <f t="shared" ref="AD97:AD123" si="27">IF(F97=H97,"bentrok",IF(F97=I97,"bentrok",IF(F97=J97,"bentrok","ok")))</f>
        <v>ok</v>
      </c>
      <c r="AE97" s="249" t="str">
        <f t="shared" ref="AE97:AE123" si="28">IF(G97=I97,"bentrok",IF(G97=J97,"bentrok",IF(G97=H97,"bentrok","ok")))</f>
        <v>ok</v>
      </c>
      <c r="AF97" s="249" t="str">
        <f t="shared" ref="AF97:AF123" si="29">IF(H97=I97,"bentrok",IF(H97=J97,"bentrok",IF(H97=F97,"bentrok",IF(H97=G97,"bentrok","ok"))))</f>
        <v>ok</v>
      </c>
      <c r="AG97" s="249" t="str">
        <f t="shared" ref="AG97:AG123" si="30">IF(I97=J97,"bentrok",IF(I97=F97,"bentrok",IF(I97=G97,"bentrok",IF(I97=H97,"bentrok","ok"))))</f>
        <v>ok</v>
      </c>
      <c r="AH97" s="249" t="str">
        <f t="shared" ref="AH97:AH123" si="31">IF(J97=F97,"bentrok",IF(J97=G97,"bentrok",IF(J97=H97,"bentrok",IF(J97=I97,"bentrok","ok"))))</f>
        <v>ok</v>
      </c>
      <c r="AI97" s="212" t="str">
        <f t="shared" si="18"/>
        <v>07</v>
      </c>
      <c r="AL97" s="391">
        <f t="shared" si="20"/>
        <v>2007</v>
      </c>
      <c r="AM97" s="212" t="e">
        <f>COUNTIF([6]Daftar!$D$5:$D$851,D97)</f>
        <v>#VALUE!</v>
      </c>
      <c r="AN97" s="212" t="e">
        <f>COUNTIF([7]daftar!$D$4:$D$885,D97)</f>
        <v>#VALUE!</v>
      </c>
      <c r="AS97" s="392" t="str">
        <f t="shared" si="12"/>
        <v>Mizar Febrian</v>
      </c>
      <c r="AT97" s="392" t="str">
        <f t="shared" si="13"/>
        <v>F1B007052</v>
      </c>
      <c r="AU97" s="392">
        <f t="shared" si="14"/>
        <v>94</v>
      </c>
      <c r="AV97" s="392"/>
    </row>
    <row r="98" spans="1:48" s="212" customFormat="1" ht="20.100000000000001" customHeight="1">
      <c r="A98" s="267">
        <f t="shared" si="19"/>
        <v>95</v>
      </c>
      <c r="B98" s="268">
        <v>40812</v>
      </c>
      <c r="C98" s="269" t="str">
        <f>VLOOKUP(D98,'[4]mhs elektro-kecil'!$B$5:$C$1847,2,0)</f>
        <v>Akhiruddin</v>
      </c>
      <c r="D98" s="269" t="s">
        <v>270</v>
      </c>
      <c r="E98" s="271" t="s">
        <v>271</v>
      </c>
      <c r="F98" s="271" t="s">
        <v>49</v>
      </c>
      <c r="G98" s="271" t="s">
        <v>52</v>
      </c>
      <c r="H98" s="271" t="s">
        <v>89</v>
      </c>
      <c r="I98" s="271" t="s">
        <v>55</v>
      </c>
      <c r="J98" s="271" t="s">
        <v>72</v>
      </c>
      <c r="K98" s="291" t="s">
        <v>63</v>
      </c>
      <c r="L98" s="268">
        <v>40817</v>
      </c>
      <c r="M98" s="230" t="s">
        <v>42</v>
      </c>
      <c r="N98" s="292" t="s">
        <v>97</v>
      </c>
      <c r="O98" s="249" t="s">
        <v>34</v>
      </c>
      <c r="P98" s="212">
        <v>833</v>
      </c>
      <c r="Q98" s="230">
        <v>15</v>
      </c>
      <c r="R98" s="230">
        <v>24</v>
      </c>
      <c r="S98" s="230">
        <v>19</v>
      </c>
      <c r="T98" s="230">
        <v>21</v>
      </c>
      <c r="U98" s="230">
        <v>4</v>
      </c>
      <c r="W98" s="371" t="str">
        <f t="shared" si="16"/>
        <v>01 Oktober 2011</v>
      </c>
      <c r="X98" s="373" t="str">
        <f>IFERROR(VLOOKUP(D98,'[5]mhs elektro-kecil'!$B$5:$E$2151,3,0),"CEK")</f>
        <v>CEK</v>
      </c>
      <c r="Y98" s="374" t="str">
        <f>IFERROR(VLOOKUP(D98,'[5]mhs elektro-kecil'!$B$5:$E$2151,4,0),"CEK")</f>
        <v>CEK</v>
      </c>
      <c r="Z98" s="231">
        <f t="shared" si="25"/>
        <v>40817</v>
      </c>
      <c r="AA98" s="231">
        <f t="shared" si="26"/>
        <v>40997</v>
      </c>
      <c r="AB98" s="230"/>
      <c r="AD98" s="249" t="str">
        <f t="shared" si="27"/>
        <v>ok</v>
      </c>
      <c r="AE98" s="249" t="str">
        <f t="shared" si="28"/>
        <v>ok</v>
      </c>
      <c r="AF98" s="249" t="str">
        <f t="shared" si="29"/>
        <v>ok</v>
      </c>
      <c r="AG98" s="249" t="str">
        <f t="shared" si="30"/>
        <v>ok</v>
      </c>
      <c r="AH98" s="249" t="str">
        <f t="shared" si="31"/>
        <v>ok</v>
      </c>
      <c r="AI98" s="212" t="str">
        <f t="shared" si="18"/>
        <v>04</v>
      </c>
      <c r="AL98" s="391">
        <f t="shared" si="20"/>
        <v>2004</v>
      </c>
      <c r="AM98" s="212" t="e">
        <f>COUNTIF([6]Daftar!$D$5:$D$851,D98)</f>
        <v>#VALUE!</v>
      </c>
      <c r="AN98" s="212" t="e">
        <f>COUNTIF([7]daftar!$D$4:$D$885,D98)</f>
        <v>#VALUE!</v>
      </c>
      <c r="AS98" s="392" t="str">
        <f t="shared" si="12"/>
        <v>Akhiruddin</v>
      </c>
      <c r="AT98" s="392" t="str">
        <f t="shared" si="13"/>
        <v>F1B004006</v>
      </c>
      <c r="AU98" s="392">
        <f t="shared" si="14"/>
        <v>95</v>
      </c>
      <c r="AV98" s="392"/>
    </row>
    <row r="99" spans="1:48" s="212" customFormat="1" ht="20.100000000000001" customHeight="1">
      <c r="A99" s="267">
        <f t="shared" si="19"/>
        <v>96</v>
      </c>
      <c r="B99" s="268">
        <v>40836</v>
      </c>
      <c r="C99" s="269" t="str">
        <f>VLOOKUP(D99,'[4]mhs elektro-kecil'!$B$5:$C$1847,2,0)</f>
        <v>Annas Rahma Fath</v>
      </c>
      <c r="D99" s="269" t="s">
        <v>272</v>
      </c>
      <c r="E99" s="271" t="s">
        <v>273</v>
      </c>
      <c r="F99" s="271" t="s">
        <v>27</v>
      </c>
      <c r="G99" s="271" t="s">
        <v>61</v>
      </c>
      <c r="H99" s="271" t="s">
        <v>29</v>
      </c>
      <c r="I99" s="271" t="s">
        <v>66</v>
      </c>
      <c r="J99" s="271" t="s">
        <v>115</v>
      </c>
      <c r="K99" s="291" t="s">
        <v>131</v>
      </c>
      <c r="L99" s="268">
        <v>40841</v>
      </c>
      <c r="M99" s="230" t="s">
        <v>42</v>
      </c>
      <c r="N99" s="292" t="s">
        <v>141</v>
      </c>
      <c r="O99" s="249" t="s">
        <v>34</v>
      </c>
      <c r="P99" s="212">
        <v>912</v>
      </c>
      <c r="Q99" s="230">
        <v>33</v>
      </c>
      <c r="R99" s="230">
        <v>3</v>
      </c>
      <c r="S99" s="230">
        <v>27</v>
      </c>
      <c r="T99" s="230">
        <v>38</v>
      </c>
      <c r="U99" s="230">
        <v>22</v>
      </c>
      <c r="W99" s="371" t="str">
        <f t="shared" si="16"/>
        <v>25 Oktober 2011</v>
      </c>
      <c r="X99" s="373" t="str">
        <f>IFERROR(VLOOKUP(D99,'[5]mhs elektro-kecil'!$B$5:$E$2151,3,0),"CEK")</f>
        <v>CEK</v>
      </c>
      <c r="Y99" s="374" t="str">
        <f>IFERROR(VLOOKUP(D99,'[5]mhs elektro-kecil'!$B$5:$E$2151,4,0),"CEK")</f>
        <v>CEK</v>
      </c>
      <c r="Z99" s="231">
        <f t="shared" si="25"/>
        <v>40841</v>
      </c>
      <c r="AA99" s="231">
        <f t="shared" si="26"/>
        <v>41021</v>
      </c>
      <c r="AB99" s="230"/>
      <c r="AD99" s="249" t="str">
        <f t="shared" si="27"/>
        <v>ok</v>
      </c>
      <c r="AE99" s="249" t="str">
        <f t="shared" si="28"/>
        <v>ok</v>
      </c>
      <c r="AF99" s="249" t="str">
        <f t="shared" si="29"/>
        <v>ok</v>
      </c>
      <c r="AG99" s="249" t="str">
        <f t="shared" si="30"/>
        <v>ok</v>
      </c>
      <c r="AH99" s="249" t="str">
        <f t="shared" si="31"/>
        <v>ok</v>
      </c>
      <c r="AI99" s="212" t="str">
        <f t="shared" si="18"/>
        <v>07</v>
      </c>
      <c r="AL99" s="391">
        <f t="shared" si="20"/>
        <v>2007</v>
      </c>
      <c r="AM99" s="212" t="e">
        <f>COUNTIF([6]Daftar!$D$5:$D$851,D99)</f>
        <v>#VALUE!</v>
      </c>
      <c r="AN99" s="212" t="e">
        <f>COUNTIF([7]daftar!$D$4:$D$885,D99)</f>
        <v>#VALUE!</v>
      </c>
      <c r="AS99" s="392" t="str">
        <f t="shared" si="12"/>
        <v>Annas Rahma Fath</v>
      </c>
      <c r="AT99" s="392" t="str">
        <f t="shared" si="13"/>
        <v>F1B007009</v>
      </c>
      <c r="AU99" s="392">
        <f t="shared" si="14"/>
        <v>96</v>
      </c>
      <c r="AV99" s="392"/>
    </row>
    <row r="100" spans="1:48" s="212" customFormat="1" ht="20.100000000000001" customHeight="1">
      <c r="A100" s="267">
        <f t="shared" si="19"/>
        <v>97</v>
      </c>
      <c r="B100" s="268">
        <v>40836</v>
      </c>
      <c r="C100" s="269" t="str">
        <f>VLOOKUP(D100,'[4]mhs elektro-kecil'!$B$5:$C$1847,2,0)</f>
        <v>Nawir One Taufik</v>
      </c>
      <c r="D100" s="269" t="s">
        <v>274</v>
      </c>
      <c r="E100" s="271" t="s">
        <v>275</v>
      </c>
      <c r="F100" s="271" t="s">
        <v>27</v>
      </c>
      <c r="G100" s="271" t="s">
        <v>61</v>
      </c>
      <c r="H100" s="271" t="s">
        <v>28</v>
      </c>
      <c r="I100" s="271" t="s">
        <v>29</v>
      </c>
      <c r="J100" s="271" t="s">
        <v>89</v>
      </c>
      <c r="K100" s="291" t="s">
        <v>76</v>
      </c>
      <c r="L100" s="268">
        <v>40842</v>
      </c>
      <c r="M100" s="230" t="s">
        <v>42</v>
      </c>
      <c r="N100" s="292" t="s">
        <v>141</v>
      </c>
      <c r="O100" s="249" t="s">
        <v>34</v>
      </c>
      <c r="P100" s="212">
        <v>913</v>
      </c>
      <c r="Q100" s="230">
        <v>33</v>
      </c>
      <c r="R100" s="230">
        <v>3</v>
      </c>
      <c r="S100" s="230">
        <v>20</v>
      </c>
      <c r="T100" s="230">
        <v>27</v>
      </c>
      <c r="U100" s="230">
        <v>19</v>
      </c>
      <c r="W100" s="371" t="str">
        <f t="shared" si="16"/>
        <v>26 Oktober 2011</v>
      </c>
      <c r="X100" s="373" t="str">
        <f>IFERROR(VLOOKUP(D100,'[5]mhs elektro-kecil'!$B$5:$E$2151,3,0),"CEK")</f>
        <v>CEK</v>
      </c>
      <c r="Y100" s="374" t="str">
        <f>IFERROR(VLOOKUP(D100,'[5]mhs elektro-kecil'!$B$5:$E$2151,4,0),"CEK")</f>
        <v>CEK</v>
      </c>
      <c r="Z100" s="231">
        <f t="shared" si="25"/>
        <v>40842</v>
      </c>
      <c r="AA100" s="231">
        <f t="shared" si="26"/>
        <v>41022</v>
      </c>
      <c r="AB100" s="230"/>
      <c r="AD100" s="249" t="str">
        <f t="shared" si="27"/>
        <v>ok</v>
      </c>
      <c r="AE100" s="249" t="str">
        <f t="shared" si="28"/>
        <v>ok</v>
      </c>
      <c r="AF100" s="249" t="str">
        <f t="shared" si="29"/>
        <v>ok</v>
      </c>
      <c r="AG100" s="249" t="str">
        <f t="shared" si="30"/>
        <v>ok</v>
      </c>
      <c r="AH100" s="249" t="str">
        <f t="shared" si="31"/>
        <v>ok</v>
      </c>
      <c r="AI100" s="212" t="str">
        <f t="shared" si="18"/>
        <v>07</v>
      </c>
      <c r="AL100" s="391">
        <f t="shared" si="20"/>
        <v>2007</v>
      </c>
      <c r="AM100" s="212" t="e">
        <f>COUNTIF([6]Daftar!$D$5:$D$851,D100)</f>
        <v>#VALUE!</v>
      </c>
      <c r="AN100" s="212" t="e">
        <f>COUNTIF([7]daftar!$D$4:$D$885,D100)</f>
        <v>#VALUE!</v>
      </c>
      <c r="AS100" s="392" t="str">
        <f t="shared" si="12"/>
        <v>Nawir One Taufik</v>
      </c>
      <c r="AT100" s="392" t="str">
        <f t="shared" si="13"/>
        <v>F1B007060</v>
      </c>
      <c r="AU100" s="392">
        <f t="shared" si="14"/>
        <v>97</v>
      </c>
      <c r="AV100" s="392"/>
    </row>
    <row r="101" spans="1:48" s="212" customFormat="1" ht="20.100000000000001" customHeight="1">
      <c r="A101" s="267">
        <f t="shared" si="19"/>
        <v>98</v>
      </c>
      <c r="B101" s="268">
        <v>40847</v>
      </c>
      <c r="C101" s="269" t="str">
        <f>VLOOKUP(D101,'[4]mhs elektro-kecil'!$B$5:$C$1847,2,0)</f>
        <v>Dwi Pandu Santoso</v>
      </c>
      <c r="D101" s="269" t="s">
        <v>276</v>
      </c>
      <c r="E101" s="271" t="s">
        <v>277</v>
      </c>
      <c r="F101" s="271" t="s">
        <v>54</v>
      </c>
      <c r="G101" s="271" t="s">
        <v>59</v>
      </c>
      <c r="H101" s="271" t="s">
        <v>53</v>
      </c>
      <c r="I101" s="271" t="s">
        <v>41</v>
      </c>
      <c r="J101" s="271" t="s">
        <v>60</v>
      </c>
      <c r="K101" s="291" t="s">
        <v>32</v>
      </c>
      <c r="L101" s="268">
        <v>40850</v>
      </c>
      <c r="M101" s="230" t="s">
        <v>42</v>
      </c>
      <c r="N101" s="292" t="s">
        <v>162</v>
      </c>
      <c r="O101" s="249"/>
      <c r="P101" s="212">
        <v>933</v>
      </c>
      <c r="Q101" s="230">
        <v>14</v>
      </c>
      <c r="R101" s="230">
        <v>28</v>
      </c>
      <c r="S101" s="230">
        <v>12</v>
      </c>
      <c r="T101" s="230">
        <v>1</v>
      </c>
      <c r="U101" s="230">
        <v>5</v>
      </c>
      <c r="W101" s="371" t="str">
        <f t="shared" si="16"/>
        <v>03 November 2011</v>
      </c>
      <c r="X101" s="373" t="str">
        <f>IFERROR(VLOOKUP(D101,'[5]mhs elektro-kecil'!$B$5:$E$2151,3,0),"CEK")</f>
        <v>CEK</v>
      </c>
      <c r="Y101" s="374" t="str">
        <f>IFERROR(VLOOKUP(D101,'[5]mhs elektro-kecil'!$B$5:$E$2151,4,0),"CEK")</f>
        <v>CEK</v>
      </c>
      <c r="Z101" s="231">
        <f t="shared" si="25"/>
        <v>40850</v>
      </c>
      <c r="AA101" s="231">
        <f t="shared" si="26"/>
        <v>41030</v>
      </c>
      <c r="AB101" s="230"/>
      <c r="AD101" s="249" t="str">
        <f t="shared" si="27"/>
        <v>ok</v>
      </c>
      <c r="AE101" s="249" t="str">
        <f t="shared" si="28"/>
        <v>ok</v>
      </c>
      <c r="AF101" s="249" t="str">
        <f t="shared" si="29"/>
        <v>ok</v>
      </c>
      <c r="AG101" s="249" t="str">
        <f t="shared" si="30"/>
        <v>ok</v>
      </c>
      <c r="AH101" s="249" t="str">
        <f t="shared" si="31"/>
        <v>ok</v>
      </c>
      <c r="AI101" s="212" t="str">
        <f t="shared" si="18"/>
        <v>07</v>
      </c>
      <c r="AL101" s="391">
        <f t="shared" si="20"/>
        <v>2007</v>
      </c>
      <c r="AM101" s="212" t="e">
        <f>COUNTIF([6]Daftar!$D$5:$D$851,D101)</f>
        <v>#VALUE!</v>
      </c>
      <c r="AN101" s="212" t="e">
        <f>COUNTIF([7]daftar!$D$4:$D$885,D101)</f>
        <v>#VALUE!</v>
      </c>
      <c r="AS101" s="392" t="str">
        <f t="shared" si="12"/>
        <v>Dwi Pandu Santoso</v>
      </c>
      <c r="AT101" s="392" t="str">
        <f t="shared" si="13"/>
        <v>F1B007017</v>
      </c>
      <c r="AU101" s="392">
        <f t="shared" si="14"/>
        <v>98</v>
      </c>
      <c r="AV101" s="392"/>
    </row>
    <row r="102" spans="1:48" s="212" customFormat="1" ht="20.100000000000001" customHeight="1">
      <c r="A102" s="267">
        <f t="shared" si="19"/>
        <v>99</v>
      </c>
      <c r="B102" s="268">
        <v>40847</v>
      </c>
      <c r="C102" s="269" t="str">
        <f>VLOOKUP(D102,'[4]mhs elektro-kecil'!$B$5:$C$1847,2,0)</f>
        <v>L. Satrya Atma Winata</v>
      </c>
      <c r="D102" s="269" t="s">
        <v>278</v>
      </c>
      <c r="E102" s="271" t="s">
        <v>279</v>
      </c>
      <c r="F102" s="271" t="s">
        <v>49</v>
      </c>
      <c r="G102" s="271" t="s">
        <v>29</v>
      </c>
      <c r="H102" s="271" t="s">
        <v>89</v>
      </c>
      <c r="I102" s="271" t="s">
        <v>67</v>
      </c>
      <c r="J102" s="382" t="s">
        <v>72</v>
      </c>
      <c r="K102" s="291" t="s">
        <v>76</v>
      </c>
      <c r="L102" s="268">
        <v>40849</v>
      </c>
      <c r="M102" s="230" t="s">
        <v>33</v>
      </c>
      <c r="N102" s="292" t="s">
        <v>97</v>
      </c>
      <c r="O102" s="249"/>
      <c r="P102" s="212">
        <v>934</v>
      </c>
      <c r="Q102" s="230">
        <v>15</v>
      </c>
      <c r="R102" s="230">
        <v>27</v>
      </c>
      <c r="S102" s="230">
        <v>19</v>
      </c>
      <c r="T102" s="230">
        <v>7</v>
      </c>
      <c r="U102" s="230">
        <v>4</v>
      </c>
      <c r="W102" s="371" t="str">
        <f t="shared" si="16"/>
        <v>02 November 2011</v>
      </c>
      <c r="X102" s="373" t="str">
        <f>IFERROR(VLOOKUP(D102,'[5]mhs elektro-kecil'!$B$5:$E$2151,3,0),"CEK")</f>
        <v>CEK</v>
      </c>
      <c r="Y102" s="374" t="str">
        <f>IFERROR(VLOOKUP(D102,'[5]mhs elektro-kecil'!$B$5:$E$2151,4,0),"CEK")</f>
        <v>CEK</v>
      </c>
      <c r="Z102" s="231">
        <f t="shared" ref="Z102:Z107" si="32">L102</f>
        <v>40849</v>
      </c>
      <c r="AA102" s="231">
        <f t="shared" ref="AA102:AA107" si="33">Z102+180</f>
        <v>41029</v>
      </c>
      <c r="AB102" s="230"/>
      <c r="AD102" s="249" t="str">
        <f t="shared" si="27"/>
        <v>ok</v>
      </c>
      <c r="AE102" s="249" t="str">
        <f t="shared" si="28"/>
        <v>ok</v>
      </c>
      <c r="AF102" s="249" t="str">
        <f t="shared" si="29"/>
        <v>ok</v>
      </c>
      <c r="AG102" s="249" t="str">
        <f t="shared" si="30"/>
        <v>ok</v>
      </c>
      <c r="AH102" s="249" t="str">
        <f t="shared" si="31"/>
        <v>ok</v>
      </c>
      <c r="AI102" s="212" t="str">
        <f t="shared" si="18"/>
        <v>06</v>
      </c>
      <c r="AL102" s="391">
        <f t="shared" si="20"/>
        <v>2006</v>
      </c>
      <c r="AM102" s="212" t="e">
        <f>COUNTIF([6]Daftar!$D$5:$D$851,D102)</f>
        <v>#VALUE!</v>
      </c>
      <c r="AN102" s="212" t="e">
        <f>COUNTIF([7]daftar!$D$4:$D$885,D102)</f>
        <v>#VALUE!</v>
      </c>
      <c r="AS102" s="392" t="str">
        <f t="shared" si="12"/>
        <v>L. Satrya Atma Winata</v>
      </c>
      <c r="AT102" s="392" t="str">
        <f t="shared" si="13"/>
        <v>F1B006048</v>
      </c>
      <c r="AU102" s="392">
        <f t="shared" si="14"/>
        <v>99</v>
      </c>
      <c r="AV102" s="392"/>
    </row>
    <row r="103" spans="1:48" s="212" customFormat="1" ht="20.100000000000001" customHeight="1">
      <c r="A103" s="267">
        <f t="shared" si="19"/>
        <v>100</v>
      </c>
      <c r="B103" s="268">
        <v>40847</v>
      </c>
      <c r="C103" s="269" t="str">
        <f>VLOOKUP(D103,'[4]mhs elektro-kecil'!$B$5:$C$1847,2,0)</f>
        <v>M. Ibrahim Iqbal.</v>
      </c>
      <c r="D103" s="269" t="s">
        <v>280</v>
      </c>
      <c r="E103" s="271" t="s">
        <v>281</v>
      </c>
      <c r="F103" s="271" t="s">
        <v>29</v>
      </c>
      <c r="G103" s="271" t="s">
        <v>28</v>
      </c>
      <c r="H103" s="271" t="s">
        <v>30</v>
      </c>
      <c r="I103" s="271" t="s">
        <v>27</v>
      </c>
      <c r="J103" s="271" t="s">
        <v>66</v>
      </c>
      <c r="K103" s="291" t="s">
        <v>76</v>
      </c>
      <c r="L103" s="268">
        <v>40849</v>
      </c>
      <c r="M103" s="230" t="s">
        <v>42</v>
      </c>
      <c r="N103" s="292" t="s">
        <v>97</v>
      </c>
      <c r="O103" s="249"/>
      <c r="P103" s="212">
        <v>935</v>
      </c>
      <c r="Q103" s="230">
        <v>27</v>
      </c>
      <c r="R103" s="230">
        <v>20</v>
      </c>
      <c r="S103" s="230">
        <v>32</v>
      </c>
      <c r="T103" s="230">
        <v>33</v>
      </c>
      <c r="U103" s="230">
        <v>38</v>
      </c>
      <c r="W103" s="371" t="str">
        <f t="shared" si="16"/>
        <v>02 November 2011</v>
      </c>
      <c r="X103" s="373" t="str">
        <f>IFERROR(VLOOKUP(D103,'[5]mhs elektro-kecil'!$B$5:$E$2151,3,0),"CEK")</f>
        <v>CEK</v>
      </c>
      <c r="Y103" s="374" t="str">
        <f>IFERROR(VLOOKUP(D103,'[5]mhs elektro-kecil'!$B$5:$E$2151,4,0),"CEK")</f>
        <v>CEK</v>
      </c>
      <c r="Z103" s="231">
        <f t="shared" si="32"/>
        <v>40849</v>
      </c>
      <c r="AA103" s="231">
        <f t="shared" si="33"/>
        <v>41029</v>
      </c>
      <c r="AB103" s="230"/>
      <c r="AD103" s="249" t="str">
        <f t="shared" si="27"/>
        <v>ok</v>
      </c>
      <c r="AE103" s="249" t="str">
        <f t="shared" si="28"/>
        <v>ok</v>
      </c>
      <c r="AF103" s="249" t="str">
        <f t="shared" si="29"/>
        <v>ok</v>
      </c>
      <c r="AG103" s="249" t="str">
        <f t="shared" si="30"/>
        <v>ok</v>
      </c>
      <c r="AH103" s="249" t="str">
        <f t="shared" si="31"/>
        <v>ok</v>
      </c>
      <c r="AI103" s="212" t="str">
        <f t="shared" si="18"/>
        <v>06</v>
      </c>
      <c r="AL103" s="391">
        <f t="shared" si="20"/>
        <v>2006</v>
      </c>
      <c r="AM103" s="212" t="e">
        <f>COUNTIF([6]Daftar!$D$5:$D$851,D103)</f>
        <v>#VALUE!</v>
      </c>
      <c r="AN103" s="212" t="e">
        <f>COUNTIF([7]daftar!$D$4:$D$885,D103)</f>
        <v>#VALUE!</v>
      </c>
      <c r="AS103" s="392" t="str">
        <f t="shared" si="12"/>
        <v>M. Ibrahim Iqbal.</v>
      </c>
      <c r="AT103" s="392" t="str">
        <f t="shared" si="13"/>
        <v>F1B006051</v>
      </c>
      <c r="AU103" s="392">
        <f t="shared" si="14"/>
        <v>100</v>
      </c>
      <c r="AV103" s="392"/>
    </row>
    <row r="104" spans="1:48" s="212" customFormat="1" ht="20.100000000000001" customHeight="1">
      <c r="A104" s="267">
        <f t="shared" si="19"/>
        <v>101</v>
      </c>
      <c r="B104" s="268">
        <v>40847</v>
      </c>
      <c r="C104" s="269" t="str">
        <f>VLOOKUP(D104,'[4]mhs elektro-kecil'!$B$5:$C$1847,2,0)</f>
        <v>Riska Permana Hikmah</v>
      </c>
      <c r="D104" s="269" t="s">
        <v>282</v>
      </c>
      <c r="E104" s="271" t="s">
        <v>283</v>
      </c>
      <c r="F104" s="271" t="s">
        <v>27</v>
      </c>
      <c r="G104" s="271" t="s">
        <v>61</v>
      </c>
      <c r="H104" s="271" t="s">
        <v>29</v>
      </c>
      <c r="I104" s="271" t="s">
        <v>28</v>
      </c>
      <c r="J104" s="271" t="s">
        <v>118</v>
      </c>
      <c r="K104" s="291" t="s">
        <v>32</v>
      </c>
      <c r="L104" s="268">
        <v>40850</v>
      </c>
      <c r="M104" s="230" t="s">
        <v>33</v>
      </c>
      <c r="N104" s="292" t="s">
        <v>97</v>
      </c>
      <c r="O104" s="249" t="s">
        <v>34</v>
      </c>
      <c r="P104" s="212">
        <v>936</v>
      </c>
      <c r="Q104" s="230">
        <v>33</v>
      </c>
      <c r="R104" s="230">
        <v>3</v>
      </c>
      <c r="S104" s="230">
        <v>27</v>
      </c>
      <c r="T104" s="230">
        <v>20</v>
      </c>
      <c r="U104" s="230">
        <v>40</v>
      </c>
      <c r="W104" s="371" t="str">
        <f t="shared" si="16"/>
        <v>03 November 2011</v>
      </c>
      <c r="X104" s="373" t="str">
        <f>IFERROR(VLOOKUP(D104,'[5]mhs elektro-kecil'!$B$5:$E$2151,3,0),"CEK")</f>
        <v>CEK</v>
      </c>
      <c r="Y104" s="374" t="str">
        <f>IFERROR(VLOOKUP(D104,'[5]mhs elektro-kecil'!$B$5:$E$2151,4,0),"CEK")</f>
        <v>CEK</v>
      </c>
      <c r="Z104" s="231">
        <f t="shared" si="32"/>
        <v>40850</v>
      </c>
      <c r="AA104" s="231">
        <f t="shared" si="33"/>
        <v>41030</v>
      </c>
      <c r="AB104" s="230"/>
      <c r="AD104" s="249" t="str">
        <f t="shared" si="27"/>
        <v>ok</v>
      </c>
      <c r="AE104" s="249" t="str">
        <f t="shared" si="28"/>
        <v>ok</v>
      </c>
      <c r="AF104" s="249" t="str">
        <f t="shared" si="29"/>
        <v>ok</v>
      </c>
      <c r="AG104" s="249" t="str">
        <f t="shared" si="30"/>
        <v>ok</v>
      </c>
      <c r="AH104" s="249" t="str">
        <f t="shared" si="31"/>
        <v>ok</v>
      </c>
      <c r="AI104" s="212" t="str">
        <f t="shared" si="18"/>
        <v>07</v>
      </c>
      <c r="AL104" s="391">
        <f t="shared" si="20"/>
        <v>2007</v>
      </c>
      <c r="AM104" s="212" t="e">
        <f>COUNTIF([6]Daftar!$D$5:$D$851,D104)</f>
        <v>#VALUE!</v>
      </c>
      <c r="AN104" s="212" t="e">
        <f>COUNTIF([7]daftar!$D$4:$D$885,D104)</f>
        <v>#VALUE!</v>
      </c>
      <c r="AS104" s="392" t="str">
        <f t="shared" si="12"/>
        <v>Riska Permana Hikmah</v>
      </c>
      <c r="AT104" s="392" t="str">
        <f t="shared" si="13"/>
        <v>F1B007066</v>
      </c>
      <c r="AU104" s="392">
        <f t="shared" si="14"/>
        <v>101</v>
      </c>
      <c r="AV104" s="392"/>
    </row>
    <row r="105" spans="1:48" s="212" customFormat="1" ht="20.100000000000001" customHeight="1">
      <c r="A105" s="267">
        <f t="shared" si="19"/>
        <v>102</v>
      </c>
      <c r="B105" s="268">
        <v>40852</v>
      </c>
      <c r="C105" s="269" t="str">
        <f>VLOOKUP(D105,'[4]mhs elektro-kecil'!$B$5:$C$1847,2,0)</f>
        <v>Feni Satria Ningsih</v>
      </c>
      <c r="D105" s="269" t="s">
        <v>284</v>
      </c>
      <c r="E105" s="271" t="s">
        <v>285</v>
      </c>
      <c r="F105" s="271" t="s">
        <v>27</v>
      </c>
      <c r="G105" s="271" t="s">
        <v>61</v>
      </c>
      <c r="H105" s="271" t="s">
        <v>89</v>
      </c>
      <c r="I105" s="271" t="s">
        <v>52</v>
      </c>
      <c r="J105" s="271" t="s">
        <v>31</v>
      </c>
      <c r="K105" s="291" t="s">
        <v>32</v>
      </c>
      <c r="L105" s="268">
        <v>40857</v>
      </c>
      <c r="M105" s="230" t="s">
        <v>140</v>
      </c>
      <c r="N105" s="292" t="s">
        <v>141</v>
      </c>
      <c r="O105" s="249" t="s">
        <v>34</v>
      </c>
      <c r="P105" s="212">
        <v>951</v>
      </c>
      <c r="Q105" s="230">
        <v>33</v>
      </c>
      <c r="R105" s="230">
        <v>3</v>
      </c>
      <c r="S105" s="230">
        <v>19</v>
      </c>
      <c r="T105" s="230">
        <v>24</v>
      </c>
      <c r="U105" s="230">
        <v>39</v>
      </c>
      <c r="W105" s="371" t="str">
        <f t="shared" si="16"/>
        <v>10 November 2011</v>
      </c>
      <c r="X105" s="373" t="str">
        <f>IFERROR(VLOOKUP(D105,'[5]mhs elektro-kecil'!$B$5:$E$2151,3,0),"CEK")</f>
        <v>CEK</v>
      </c>
      <c r="Y105" s="374" t="str">
        <f>IFERROR(VLOOKUP(D105,'[5]mhs elektro-kecil'!$B$5:$E$2151,4,0),"CEK")</f>
        <v>CEK</v>
      </c>
      <c r="Z105" s="231">
        <f t="shared" si="32"/>
        <v>40857</v>
      </c>
      <c r="AA105" s="231">
        <f t="shared" si="33"/>
        <v>41037</v>
      </c>
      <c r="AB105" s="230"/>
      <c r="AD105" s="249" t="str">
        <f t="shared" si="27"/>
        <v>ok</v>
      </c>
      <c r="AE105" s="249" t="str">
        <f t="shared" si="28"/>
        <v>ok</v>
      </c>
      <c r="AF105" s="249" t="str">
        <f t="shared" si="29"/>
        <v>ok</v>
      </c>
      <c r="AG105" s="249" t="str">
        <f t="shared" si="30"/>
        <v>ok</v>
      </c>
      <c r="AH105" s="249" t="str">
        <f t="shared" si="31"/>
        <v>ok</v>
      </c>
      <c r="AI105" s="212" t="str">
        <f t="shared" si="18"/>
        <v>07</v>
      </c>
      <c r="AL105" s="391">
        <f t="shared" si="20"/>
        <v>2007</v>
      </c>
      <c r="AM105" s="212" t="e">
        <f>COUNTIF([6]Daftar!$D$5:$D$851,D105)</f>
        <v>#VALUE!</v>
      </c>
      <c r="AN105" s="212" t="e">
        <f>COUNTIF([7]daftar!$D$4:$D$885,D105)</f>
        <v>#VALUE!</v>
      </c>
      <c r="AS105" s="392" t="str">
        <f t="shared" si="12"/>
        <v>Feni Satria Ningsih</v>
      </c>
      <c r="AT105" s="392" t="str">
        <f t="shared" si="13"/>
        <v>F1B007021</v>
      </c>
      <c r="AU105" s="392">
        <f t="shared" si="14"/>
        <v>102</v>
      </c>
      <c r="AV105" s="392"/>
    </row>
    <row r="106" spans="1:48" s="212" customFormat="1" ht="20.100000000000001" customHeight="1">
      <c r="A106" s="267">
        <f t="shared" si="19"/>
        <v>103</v>
      </c>
      <c r="B106" s="268">
        <v>40852</v>
      </c>
      <c r="C106" s="269" t="str">
        <f>VLOOKUP(D106,'[4]mhs elektro-kecil'!$B$5:$C$1847,2,0)</f>
        <v>I Made Ariana Ningga</v>
      </c>
      <c r="D106" s="269" t="s">
        <v>286</v>
      </c>
      <c r="E106" s="271" t="s">
        <v>287</v>
      </c>
      <c r="F106" s="271" t="s">
        <v>27</v>
      </c>
      <c r="G106" s="271" t="s">
        <v>61</v>
      </c>
      <c r="H106" s="271" t="s">
        <v>52</v>
      </c>
      <c r="I106" s="271" t="s">
        <v>49</v>
      </c>
      <c r="J106" s="271" t="s">
        <v>118</v>
      </c>
      <c r="K106" s="291" t="s">
        <v>56</v>
      </c>
      <c r="L106" s="268">
        <v>40858</v>
      </c>
      <c r="M106" s="230" t="s">
        <v>140</v>
      </c>
      <c r="N106" s="292" t="s">
        <v>141</v>
      </c>
      <c r="O106" s="249" t="s">
        <v>34</v>
      </c>
      <c r="P106" s="212">
        <v>952</v>
      </c>
      <c r="Q106" s="230">
        <v>33</v>
      </c>
      <c r="R106" s="230">
        <v>3</v>
      </c>
      <c r="S106" s="230">
        <v>24</v>
      </c>
      <c r="T106" s="230">
        <v>15</v>
      </c>
      <c r="U106" s="230">
        <v>40</v>
      </c>
      <c r="W106" s="371" t="str">
        <f t="shared" si="16"/>
        <v>11 November 2011</v>
      </c>
      <c r="X106" s="373" t="str">
        <f>IFERROR(VLOOKUP(D106,'[5]mhs elektro-kecil'!$B$5:$E$2151,3,0),"CEK")</f>
        <v>CEK</v>
      </c>
      <c r="Y106" s="374" t="str">
        <f>IFERROR(VLOOKUP(D106,'[5]mhs elektro-kecil'!$B$5:$E$2151,4,0),"CEK")</f>
        <v>CEK</v>
      </c>
      <c r="Z106" s="231">
        <f t="shared" si="32"/>
        <v>40858</v>
      </c>
      <c r="AA106" s="231">
        <f t="shared" si="33"/>
        <v>41038</v>
      </c>
      <c r="AB106" s="230"/>
      <c r="AD106" s="249" t="str">
        <f t="shared" si="27"/>
        <v>ok</v>
      </c>
      <c r="AE106" s="249" t="str">
        <f t="shared" si="28"/>
        <v>ok</v>
      </c>
      <c r="AF106" s="249" t="str">
        <f t="shared" si="29"/>
        <v>ok</v>
      </c>
      <c r="AG106" s="249" t="str">
        <f t="shared" si="30"/>
        <v>ok</v>
      </c>
      <c r="AH106" s="249" t="str">
        <f t="shared" si="31"/>
        <v>ok</v>
      </c>
      <c r="AI106" s="212" t="str">
        <f t="shared" si="18"/>
        <v>07</v>
      </c>
      <c r="AL106" s="391">
        <f t="shared" si="20"/>
        <v>2007</v>
      </c>
      <c r="AM106" s="212" t="e">
        <f>COUNTIF([6]Daftar!$D$5:$D$851,D106)</f>
        <v>#VALUE!</v>
      </c>
      <c r="AN106" s="212" t="e">
        <f>COUNTIF([7]daftar!$D$4:$D$885,D106)</f>
        <v>#VALUE!</v>
      </c>
      <c r="AS106" s="392" t="str">
        <f t="shared" si="12"/>
        <v>I Made Ariana Ningga</v>
      </c>
      <c r="AT106" s="392" t="str">
        <f t="shared" si="13"/>
        <v>F1B007030</v>
      </c>
      <c r="AU106" s="392">
        <f t="shared" si="14"/>
        <v>103</v>
      </c>
      <c r="AV106" s="392"/>
    </row>
    <row r="107" spans="1:48" s="212" customFormat="1" ht="20.100000000000001" customHeight="1">
      <c r="A107" s="267">
        <f t="shared" si="19"/>
        <v>104</v>
      </c>
      <c r="B107" s="268">
        <v>40852</v>
      </c>
      <c r="C107" s="269" t="str">
        <f>VLOOKUP(D107,'[4]mhs elektro-kecil'!$B$5:$C$1847,2,0)</f>
        <v>Reza Harlan</v>
      </c>
      <c r="D107" s="269" t="s">
        <v>288</v>
      </c>
      <c r="E107" s="271" t="s">
        <v>289</v>
      </c>
      <c r="F107" s="271" t="s">
        <v>27</v>
      </c>
      <c r="G107" s="271" t="s">
        <v>61</v>
      </c>
      <c r="H107" s="271" t="s">
        <v>49</v>
      </c>
      <c r="I107" s="271" t="s">
        <v>89</v>
      </c>
      <c r="J107" s="271" t="s">
        <v>243</v>
      </c>
      <c r="K107" s="291" t="s">
        <v>63</v>
      </c>
      <c r="L107" s="268">
        <v>40859</v>
      </c>
      <c r="M107" s="230" t="s">
        <v>42</v>
      </c>
      <c r="N107" s="292" t="s">
        <v>97</v>
      </c>
      <c r="O107" s="249" t="s">
        <v>34</v>
      </c>
      <c r="P107" s="212">
        <v>953</v>
      </c>
      <c r="Q107" s="230">
        <v>33</v>
      </c>
      <c r="R107" s="230">
        <v>3</v>
      </c>
      <c r="S107" s="230">
        <v>15</v>
      </c>
      <c r="T107" s="230">
        <v>19</v>
      </c>
      <c r="U107" s="230">
        <v>41</v>
      </c>
      <c r="W107" s="371" t="str">
        <f t="shared" si="16"/>
        <v>12 November 2011</v>
      </c>
      <c r="X107" s="373" t="str">
        <f>IFERROR(VLOOKUP(D107,'[5]mhs elektro-kecil'!$B$5:$E$2151,3,0),"CEK")</f>
        <v>CEK</v>
      </c>
      <c r="Y107" s="374" t="str">
        <f>IFERROR(VLOOKUP(D107,'[5]mhs elektro-kecil'!$B$5:$E$2151,4,0),"CEK")</f>
        <v>CEK</v>
      </c>
      <c r="Z107" s="231">
        <f t="shared" si="32"/>
        <v>40859</v>
      </c>
      <c r="AA107" s="231">
        <f t="shared" si="33"/>
        <v>41039</v>
      </c>
      <c r="AB107" s="230"/>
      <c r="AD107" s="249" t="str">
        <f t="shared" si="27"/>
        <v>ok</v>
      </c>
      <c r="AE107" s="249" t="str">
        <f t="shared" si="28"/>
        <v>ok</v>
      </c>
      <c r="AF107" s="249" t="str">
        <f t="shared" si="29"/>
        <v>ok</v>
      </c>
      <c r="AG107" s="249" t="str">
        <f t="shared" si="30"/>
        <v>ok</v>
      </c>
      <c r="AH107" s="249" t="str">
        <f t="shared" si="31"/>
        <v>ok</v>
      </c>
      <c r="AI107" s="212" t="str">
        <f t="shared" si="18"/>
        <v>07</v>
      </c>
      <c r="AL107" s="391">
        <f t="shared" si="20"/>
        <v>2007</v>
      </c>
      <c r="AM107" s="212" t="e">
        <f>COUNTIF([6]Daftar!$D$5:$D$851,D107)</f>
        <v>#VALUE!</v>
      </c>
      <c r="AN107" s="212" t="e">
        <f>COUNTIF([7]daftar!$D$4:$D$885,D107)</f>
        <v>#VALUE!</v>
      </c>
      <c r="AS107" s="392" t="str">
        <f t="shared" si="12"/>
        <v>Reza Harlan</v>
      </c>
      <c r="AT107" s="392" t="str">
        <f t="shared" si="13"/>
        <v>F1B007064</v>
      </c>
      <c r="AU107" s="392">
        <f t="shared" si="14"/>
        <v>104</v>
      </c>
      <c r="AV107" s="392"/>
    </row>
    <row r="108" spans="1:48" s="212" customFormat="1" ht="20.100000000000001" customHeight="1">
      <c r="A108" s="267">
        <f t="shared" si="19"/>
        <v>105</v>
      </c>
      <c r="B108" s="268">
        <v>40865</v>
      </c>
      <c r="C108" s="269" t="str">
        <f>VLOOKUP(D108,'[4]mhs elektro-kecil'!$B$5:$C$1847,2,0)</f>
        <v>Deddy Azwar</v>
      </c>
      <c r="D108" s="269" t="s">
        <v>290</v>
      </c>
      <c r="E108" s="271" t="s">
        <v>291</v>
      </c>
      <c r="F108" s="271" t="s">
        <v>49</v>
      </c>
      <c r="G108" s="271" t="s">
        <v>68</v>
      </c>
      <c r="H108" s="271" t="s">
        <v>55</v>
      </c>
      <c r="I108" s="271" t="s">
        <v>67</v>
      </c>
      <c r="J108" s="271" t="s">
        <v>72</v>
      </c>
      <c r="K108" s="291" t="s">
        <v>76</v>
      </c>
      <c r="L108" s="268">
        <v>40870</v>
      </c>
      <c r="M108" s="230" t="s">
        <v>136</v>
      </c>
      <c r="N108" s="292" t="s">
        <v>137</v>
      </c>
      <c r="O108" s="249" t="s">
        <v>34</v>
      </c>
      <c r="P108" s="212">
        <v>984</v>
      </c>
      <c r="Q108" s="230">
        <v>15</v>
      </c>
      <c r="R108" s="230">
        <v>6</v>
      </c>
      <c r="S108" s="230">
        <v>21</v>
      </c>
      <c r="T108" s="230">
        <v>7</v>
      </c>
      <c r="U108" s="230">
        <v>4</v>
      </c>
      <c r="W108" s="371" t="str">
        <f t="shared" si="16"/>
        <v>23 November 2011</v>
      </c>
      <c r="X108" s="373" t="str">
        <f>IFERROR(VLOOKUP(D108,'[5]mhs elektro-kecil'!$B$5:$E$2151,3,0),"CEK")</f>
        <v>CEK</v>
      </c>
      <c r="Y108" s="374" t="str">
        <f>IFERROR(VLOOKUP(D108,'[5]mhs elektro-kecil'!$B$5:$E$2151,4,0),"CEK")</f>
        <v>CEK</v>
      </c>
      <c r="Z108" s="231">
        <f t="shared" ref="Z108:Z115" si="34">L108</f>
        <v>40870</v>
      </c>
      <c r="AA108" s="231">
        <f t="shared" ref="AA108:AA115" si="35">Z108+180</f>
        <v>41050</v>
      </c>
      <c r="AB108" s="230"/>
      <c r="AD108" s="249" t="str">
        <f t="shared" si="27"/>
        <v>ok</v>
      </c>
      <c r="AE108" s="249" t="str">
        <f t="shared" si="28"/>
        <v>ok</v>
      </c>
      <c r="AF108" s="249" t="str">
        <f t="shared" si="29"/>
        <v>ok</v>
      </c>
      <c r="AG108" s="249" t="str">
        <f t="shared" si="30"/>
        <v>ok</v>
      </c>
      <c r="AH108" s="249" t="str">
        <f t="shared" si="31"/>
        <v>ok</v>
      </c>
      <c r="AI108" s="212" t="str">
        <f t="shared" si="18"/>
        <v>04</v>
      </c>
      <c r="AL108" s="391">
        <f t="shared" si="20"/>
        <v>2004</v>
      </c>
      <c r="AM108" s="212" t="e">
        <f>COUNTIF([6]Daftar!$D$5:$D$851,D108)</f>
        <v>#VALUE!</v>
      </c>
      <c r="AN108" s="212" t="e">
        <f>COUNTIF([7]daftar!$D$4:$D$885,D108)</f>
        <v>#VALUE!</v>
      </c>
      <c r="AS108" s="392" t="str">
        <f t="shared" si="12"/>
        <v>Deddy Azwar</v>
      </c>
      <c r="AT108" s="392" t="str">
        <f t="shared" si="13"/>
        <v>F1B004014</v>
      </c>
      <c r="AU108" s="392">
        <f t="shared" si="14"/>
        <v>105</v>
      </c>
      <c r="AV108" s="392"/>
    </row>
    <row r="109" spans="1:48" s="212" customFormat="1" ht="20.100000000000001" customHeight="1">
      <c r="A109" s="267">
        <f t="shared" si="19"/>
        <v>106</v>
      </c>
      <c r="B109" s="268">
        <v>40879</v>
      </c>
      <c r="C109" s="269" t="str">
        <f>VLOOKUP(D109,'[4]mhs elektro-kecil'!$B$5:$C$1847,2,0)</f>
        <v>M Umar Zubayyin</v>
      </c>
      <c r="D109" s="269" t="s">
        <v>292</v>
      </c>
      <c r="E109" s="271" t="s">
        <v>293</v>
      </c>
      <c r="F109" s="271" t="s">
        <v>49</v>
      </c>
      <c r="G109" s="271" t="s">
        <v>72</v>
      </c>
      <c r="H109" s="271" t="s">
        <v>89</v>
      </c>
      <c r="I109" s="271" t="s">
        <v>67</v>
      </c>
      <c r="J109" s="271" t="s">
        <v>118</v>
      </c>
      <c r="K109" s="291" t="s">
        <v>76</v>
      </c>
      <c r="L109" s="268">
        <v>40884</v>
      </c>
      <c r="M109" s="230" t="s">
        <v>136</v>
      </c>
      <c r="N109" s="292" t="s">
        <v>137</v>
      </c>
      <c r="O109" s="249"/>
      <c r="P109" s="212">
        <v>1001</v>
      </c>
      <c r="Q109" s="230">
        <v>15</v>
      </c>
      <c r="R109" s="230">
        <v>4</v>
      </c>
      <c r="S109" s="230">
        <v>19</v>
      </c>
      <c r="T109" s="230">
        <v>7</v>
      </c>
      <c r="U109" s="230">
        <v>40</v>
      </c>
      <c r="W109" s="371" t="str">
        <f t="shared" si="16"/>
        <v>07 Desember 2011</v>
      </c>
      <c r="X109" s="373" t="str">
        <f>IFERROR(VLOOKUP(D109,'[5]mhs elektro-kecil'!$B$5:$E$2151,3,0),"CEK")</f>
        <v>CEK</v>
      </c>
      <c r="Y109" s="374" t="str">
        <f>IFERROR(VLOOKUP(D109,'[5]mhs elektro-kecil'!$B$5:$E$2151,4,0),"CEK")</f>
        <v>CEK</v>
      </c>
      <c r="Z109" s="231">
        <f t="shared" si="34"/>
        <v>40884</v>
      </c>
      <c r="AA109" s="231">
        <f t="shared" si="35"/>
        <v>41064</v>
      </c>
      <c r="AB109" s="230"/>
      <c r="AD109" s="249" t="str">
        <f t="shared" si="27"/>
        <v>ok</v>
      </c>
      <c r="AE109" s="249" t="str">
        <f t="shared" si="28"/>
        <v>ok</v>
      </c>
      <c r="AF109" s="249" t="str">
        <f t="shared" si="29"/>
        <v>ok</v>
      </c>
      <c r="AG109" s="249" t="str">
        <f t="shared" si="30"/>
        <v>ok</v>
      </c>
      <c r="AH109" s="249" t="str">
        <f t="shared" si="31"/>
        <v>ok</v>
      </c>
      <c r="AI109" s="212" t="str">
        <f t="shared" si="18"/>
        <v>07</v>
      </c>
      <c r="AL109" s="391">
        <f t="shared" si="20"/>
        <v>2007</v>
      </c>
      <c r="AM109" s="212" t="e">
        <f>COUNTIF([6]Daftar!$D$5:$D$851,D109)</f>
        <v>#VALUE!</v>
      </c>
      <c r="AN109" s="212" t="e">
        <f>COUNTIF([7]daftar!$D$4:$D$885,D109)</f>
        <v>#VALUE!</v>
      </c>
      <c r="AS109" s="392" t="str">
        <f t="shared" si="12"/>
        <v>M Umar Zubayyin</v>
      </c>
      <c r="AT109" s="392" t="str">
        <f t="shared" si="13"/>
        <v>F1B007047</v>
      </c>
      <c r="AU109" s="392">
        <f t="shared" si="14"/>
        <v>106</v>
      </c>
      <c r="AV109" s="392"/>
    </row>
    <row r="110" spans="1:48" s="212" customFormat="1" ht="20.100000000000001" customHeight="1">
      <c r="A110" s="267">
        <f t="shared" si="19"/>
        <v>107</v>
      </c>
      <c r="B110" s="268">
        <v>40901</v>
      </c>
      <c r="C110" s="269" t="str">
        <f>VLOOKUP(D110,'[4]mhs elektro-kecil'!$B$5:$C$1847,2,0)</f>
        <v>Syamsurizal</v>
      </c>
      <c r="D110" s="269" t="s">
        <v>294</v>
      </c>
      <c r="E110" s="271" t="s">
        <v>295</v>
      </c>
      <c r="F110" s="271" t="s">
        <v>59</v>
      </c>
      <c r="G110" s="271" t="s">
        <v>52</v>
      </c>
      <c r="H110" s="271" t="s">
        <v>67</v>
      </c>
      <c r="I110" s="271" t="s">
        <v>68</v>
      </c>
      <c r="J110" s="382" t="s">
        <v>30</v>
      </c>
      <c r="K110" s="291" t="s">
        <v>32</v>
      </c>
      <c r="L110" s="268">
        <v>40906</v>
      </c>
      <c r="M110" s="230" t="s">
        <v>140</v>
      </c>
      <c r="N110" s="292" t="s">
        <v>296</v>
      </c>
      <c r="O110" s="249"/>
      <c r="P110" s="212">
        <v>1025</v>
      </c>
      <c r="Q110" s="230">
        <v>28</v>
      </c>
      <c r="R110" s="230">
        <v>24</v>
      </c>
      <c r="S110" s="230">
        <v>7</v>
      </c>
      <c r="T110" s="230">
        <v>6</v>
      </c>
      <c r="U110" s="230">
        <v>32</v>
      </c>
      <c r="W110" s="371" t="str">
        <f t="shared" si="16"/>
        <v>29 Desember 2011</v>
      </c>
      <c r="X110" s="373" t="str">
        <f>IFERROR(VLOOKUP(D110,'[5]mhs elektro-kecil'!$B$5:$E$2151,3,0),"CEK")</f>
        <v>CEK</v>
      </c>
      <c r="Y110" s="374" t="str">
        <f>IFERROR(VLOOKUP(D110,'[5]mhs elektro-kecil'!$B$5:$E$2151,4,0),"CEK")</f>
        <v>CEK</v>
      </c>
      <c r="Z110" s="231">
        <f t="shared" si="34"/>
        <v>40906</v>
      </c>
      <c r="AA110" s="231">
        <f t="shared" si="35"/>
        <v>41086</v>
      </c>
      <c r="AB110" s="230"/>
      <c r="AD110" s="249" t="str">
        <f t="shared" si="27"/>
        <v>ok</v>
      </c>
      <c r="AE110" s="249" t="str">
        <f t="shared" si="28"/>
        <v>ok</v>
      </c>
      <c r="AF110" s="249" t="str">
        <f t="shared" si="29"/>
        <v>ok</v>
      </c>
      <c r="AG110" s="249" t="str">
        <f t="shared" si="30"/>
        <v>ok</v>
      </c>
      <c r="AH110" s="249" t="str">
        <f t="shared" si="31"/>
        <v>ok</v>
      </c>
      <c r="AI110" s="212" t="str">
        <f t="shared" si="18"/>
        <v>07</v>
      </c>
      <c r="AL110" s="391">
        <f t="shared" si="20"/>
        <v>2007</v>
      </c>
      <c r="AM110" s="212" t="e">
        <f>COUNTIF([6]Daftar!$D$5:$D$851,D110)</f>
        <v>#VALUE!</v>
      </c>
      <c r="AN110" s="212" t="e">
        <f>COUNTIF([7]daftar!$D$4:$D$885,D110)</f>
        <v>#VALUE!</v>
      </c>
      <c r="AS110" s="392" t="str">
        <f t="shared" si="12"/>
        <v>Syamsurizal</v>
      </c>
      <c r="AT110" s="392" t="str">
        <f t="shared" si="13"/>
        <v>F1B007081</v>
      </c>
      <c r="AU110" s="392">
        <f t="shared" si="14"/>
        <v>107</v>
      </c>
      <c r="AV110" s="392"/>
    </row>
    <row r="111" spans="1:48" s="212" customFormat="1" ht="20.100000000000001" customHeight="1">
      <c r="A111" s="267">
        <f t="shared" si="19"/>
        <v>108</v>
      </c>
      <c r="B111" s="268">
        <v>40934</v>
      </c>
      <c r="C111" s="269" t="str">
        <f>VLOOKUP(D111,'[4]mhs elektro-kecil'!$B$5:$C$1847,2,0)</f>
        <v>Cancer Devartha</v>
      </c>
      <c r="D111" s="269" t="s">
        <v>297</v>
      </c>
      <c r="E111" s="271" t="s">
        <v>298</v>
      </c>
      <c r="F111" s="271" t="s">
        <v>52</v>
      </c>
      <c r="G111" s="271" t="s">
        <v>72</v>
      </c>
      <c r="H111" s="271" t="s">
        <v>59</v>
      </c>
      <c r="I111" s="271" t="s">
        <v>45</v>
      </c>
      <c r="J111" s="271" t="s">
        <v>31</v>
      </c>
      <c r="K111" s="291" t="s">
        <v>32</v>
      </c>
      <c r="L111" s="268">
        <v>40941</v>
      </c>
      <c r="M111" s="230" t="s">
        <v>33</v>
      </c>
      <c r="N111" s="292" t="s">
        <v>299</v>
      </c>
      <c r="O111" s="249"/>
      <c r="P111" s="212">
        <v>62</v>
      </c>
      <c r="Q111" s="230">
        <v>24</v>
      </c>
      <c r="R111" s="230">
        <v>4</v>
      </c>
      <c r="S111" s="230">
        <v>28</v>
      </c>
      <c r="T111" s="230">
        <v>25</v>
      </c>
      <c r="U111" s="230">
        <v>39</v>
      </c>
      <c r="W111" s="371" t="str">
        <f t="shared" si="16"/>
        <v>02 Februari 2012</v>
      </c>
      <c r="X111" s="373" t="str">
        <f>IFERROR(VLOOKUP(D111,'[5]mhs elektro-kecil'!$B$5:$E$2151,3,0),"CEK")</f>
        <v>CEK</v>
      </c>
      <c r="Y111" s="374" t="str">
        <f>IFERROR(VLOOKUP(D111,'[5]mhs elektro-kecil'!$B$5:$E$2151,4,0),"CEK")</f>
        <v>CEK</v>
      </c>
      <c r="Z111" s="231">
        <f t="shared" si="34"/>
        <v>40941</v>
      </c>
      <c r="AA111" s="231">
        <f t="shared" si="35"/>
        <v>41121</v>
      </c>
      <c r="AB111" s="230"/>
      <c r="AD111" s="249" t="str">
        <f t="shared" si="27"/>
        <v>ok</v>
      </c>
      <c r="AE111" s="249" t="str">
        <f t="shared" si="28"/>
        <v>ok</v>
      </c>
      <c r="AF111" s="249" t="str">
        <f t="shared" si="29"/>
        <v>ok</v>
      </c>
      <c r="AG111" s="249" t="str">
        <f t="shared" si="30"/>
        <v>ok</v>
      </c>
      <c r="AH111" s="249" t="str">
        <f t="shared" si="31"/>
        <v>ok</v>
      </c>
      <c r="AI111" s="212" t="str">
        <f t="shared" si="18"/>
        <v>07</v>
      </c>
      <c r="AL111" s="391">
        <f t="shared" si="20"/>
        <v>2007</v>
      </c>
      <c r="AM111" s="212" t="e">
        <f>COUNTIF([6]Daftar!$D$5:$D$851,D111)</f>
        <v>#VALUE!</v>
      </c>
      <c r="AN111" s="212" t="e">
        <f>COUNTIF([7]daftar!$D$4:$D$885,D111)</f>
        <v>#VALUE!</v>
      </c>
      <c r="AS111" s="392" t="str">
        <f t="shared" si="12"/>
        <v>Cancer Devartha</v>
      </c>
      <c r="AT111" s="392" t="str">
        <f t="shared" si="13"/>
        <v>F1B007013</v>
      </c>
      <c r="AU111" s="392">
        <f t="shared" si="14"/>
        <v>108</v>
      </c>
      <c r="AV111" s="392"/>
    </row>
    <row r="112" spans="1:48" s="212" customFormat="1" ht="20.100000000000001" customHeight="1">
      <c r="A112" s="267">
        <f t="shared" si="19"/>
        <v>109</v>
      </c>
      <c r="B112" s="268">
        <v>40968</v>
      </c>
      <c r="C112" s="269" t="str">
        <f>VLOOKUP(D112,'[4]mhs elektro-kecil'!$B$5:$C$1847,2,0)</f>
        <v>Ana Asyikur Rohmani</v>
      </c>
      <c r="D112" s="269" t="s">
        <v>300</v>
      </c>
      <c r="E112" s="271" t="s">
        <v>301</v>
      </c>
      <c r="F112" s="271" t="s">
        <v>27</v>
      </c>
      <c r="G112" s="271" t="e">
        <v>#N/A</v>
      </c>
      <c r="H112" s="271" t="s">
        <v>29</v>
      </c>
      <c r="I112" s="271" t="s">
        <v>52</v>
      </c>
      <c r="J112" s="271" t="s">
        <v>66</v>
      </c>
      <c r="K112" s="291" t="s">
        <v>63</v>
      </c>
      <c r="L112" s="268">
        <v>40971</v>
      </c>
      <c r="M112" s="230" t="s">
        <v>33</v>
      </c>
      <c r="N112" s="292" t="s">
        <v>105</v>
      </c>
      <c r="O112" s="249" t="s">
        <v>34</v>
      </c>
      <c r="P112" s="212">
        <v>158</v>
      </c>
      <c r="Q112" s="230">
        <v>33</v>
      </c>
      <c r="R112" s="230"/>
      <c r="S112" s="230">
        <v>27</v>
      </c>
      <c r="T112" s="230">
        <v>24</v>
      </c>
      <c r="U112" s="230">
        <v>38</v>
      </c>
      <c r="W112" s="371" t="str">
        <f t="shared" si="16"/>
        <v>03 Maret 2012</v>
      </c>
      <c r="X112" s="373" t="str">
        <f>IFERROR(VLOOKUP(D112,'[5]mhs elektro-kecil'!$B$5:$E$2151,3,0),"CEK")</f>
        <v>CEK</v>
      </c>
      <c r="Y112" s="374" t="str">
        <f>IFERROR(VLOOKUP(D112,'[5]mhs elektro-kecil'!$B$5:$E$2151,4,0),"CEK")</f>
        <v>CEK</v>
      </c>
      <c r="Z112" s="231">
        <f t="shared" si="34"/>
        <v>40971</v>
      </c>
      <c r="AA112" s="231">
        <f t="shared" si="35"/>
        <v>41151</v>
      </c>
      <c r="AB112" s="230"/>
      <c r="AD112" s="249" t="str">
        <f t="shared" si="27"/>
        <v>ok</v>
      </c>
      <c r="AE112" s="249" t="e">
        <f t="shared" si="28"/>
        <v>#N/A</v>
      </c>
      <c r="AF112" s="249" t="e">
        <f t="shared" si="29"/>
        <v>#N/A</v>
      </c>
      <c r="AG112" s="249" t="e">
        <f t="shared" si="30"/>
        <v>#N/A</v>
      </c>
      <c r="AH112" s="249" t="e">
        <f t="shared" si="31"/>
        <v>#N/A</v>
      </c>
      <c r="AI112" s="212" t="str">
        <f t="shared" si="18"/>
        <v>06</v>
      </c>
      <c r="AL112" s="391">
        <f t="shared" si="20"/>
        <v>2006</v>
      </c>
      <c r="AM112" s="212" t="e">
        <f>COUNTIF([6]Daftar!$D$5:$D$851,D112)</f>
        <v>#VALUE!</v>
      </c>
      <c r="AN112" s="212" t="e">
        <f>COUNTIF([7]daftar!$D$4:$D$885,D112)</f>
        <v>#VALUE!</v>
      </c>
      <c r="AS112" s="392" t="str">
        <f t="shared" si="12"/>
        <v>Ana Asyikur Rohmani</v>
      </c>
      <c r="AT112" s="392" t="str">
        <f t="shared" si="13"/>
        <v>F1B006009</v>
      </c>
      <c r="AU112" s="392">
        <f t="shared" si="14"/>
        <v>109</v>
      </c>
      <c r="AV112" s="392"/>
    </row>
    <row r="113" spans="1:48" s="212" customFormat="1" ht="20.100000000000001" customHeight="1">
      <c r="A113" s="267">
        <f t="shared" si="19"/>
        <v>110</v>
      </c>
      <c r="B113" s="268">
        <v>40974</v>
      </c>
      <c r="C113" s="269" t="str">
        <f>VLOOKUP(D113,'[4]mhs elektro-kecil'!$B$5:$C$1847,2,0)</f>
        <v>Syamsurya Haruna A. B</v>
      </c>
      <c r="D113" s="269" t="s">
        <v>302</v>
      </c>
      <c r="E113" s="271" t="s">
        <v>303</v>
      </c>
      <c r="F113" s="271" t="s">
        <v>27</v>
      </c>
      <c r="G113" s="271" t="e">
        <v>#N/A</v>
      </c>
      <c r="H113" s="271" t="s">
        <v>29</v>
      </c>
      <c r="I113" s="271" t="s">
        <v>52</v>
      </c>
      <c r="J113" s="271" t="s">
        <v>31</v>
      </c>
      <c r="K113" s="291" t="s">
        <v>63</v>
      </c>
      <c r="L113" s="268">
        <v>40978</v>
      </c>
      <c r="M113" s="230" t="s">
        <v>42</v>
      </c>
      <c r="N113" s="292" t="s">
        <v>299</v>
      </c>
      <c r="O113" s="249" t="s">
        <v>34</v>
      </c>
      <c r="P113" s="212">
        <v>177</v>
      </c>
      <c r="Q113" s="230">
        <v>33</v>
      </c>
      <c r="R113" s="230"/>
      <c r="S113" s="230">
        <v>27</v>
      </c>
      <c r="T113" s="230">
        <v>24</v>
      </c>
      <c r="U113" s="230">
        <v>39</v>
      </c>
      <c r="W113" s="371" t="str">
        <f t="shared" si="16"/>
        <v>10 Maret 2012</v>
      </c>
      <c r="X113" s="373" t="str">
        <f>IFERROR(VLOOKUP(D113,'[5]mhs elektro-kecil'!$B$5:$E$2151,3,0),"CEK")</f>
        <v>CEK</v>
      </c>
      <c r="Y113" s="374" t="str">
        <f>IFERROR(VLOOKUP(D113,'[5]mhs elektro-kecil'!$B$5:$E$2151,4,0),"CEK")</f>
        <v>CEK</v>
      </c>
      <c r="Z113" s="231">
        <f t="shared" si="34"/>
        <v>40978</v>
      </c>
      <c r="AA113" s="231">
        <f t="shared" si="35"/>
        <v>41158</v>
      </c>
      <c r="AB113" s="230"/>
      <c r="AD113" s="249" t="str">
        <f t="shared" si="27"/>
        <v>ok</v>
      </c>
      <c r="AE113" s="249" t="e">
        <f t="shared" si="28"/>
        <v>#N/A</v>
      </c>
      <c r="AF113" s="249" t="e">
        <f t="shared" si="29"/>
        <v>#N/A</v>
      </c>
      <c r="AG113" s="249" t="e">
        <f t="shared" si="30"/>
        <v>#N/A</v>
      </c>
      <c r="AH113" s="249" t="e">
        <f t="shared" si="31"/>
        <v>#N/A</v>
      </c>
      <c r="AI113" s="212" t="str">
        <f t="shared" si="18"/>
        <v>06</v>
      </c>
      <c r="AL113" s="391">
        <f t="shared" si="20"/>
        <v>2006</v>
      </c>
      <c r="AM113" s="212" t="e">
        <f>COUNTIF([6]Daftar!$D$5:$D$851,D113)</f>
        <v>#VALUE!</v>
      </c>
      <c r="AN113" s="212" t="e">
        <f>COUNTIF([7]daftar!$D$4:$D$885,D113)</f>
        <v>#VALUE!</v>
      </c>
      <c r="AS113" s="392" t="str">
        <f t="shared" si="12"/>
        <v>Syamsurya Haruna A. B</v>
      </c>
      <c r="AT113" s="392" t="str">
        <f t="shared" si="13"/>
        <v>F1B006079</v>
      </c>
      <c r="AU113" s="392">
        <f t="shared" si="14"/>
        <v>110</v>
      </c>
      <c r="AV113" s="392"/>
    </row>
    <row r="114" spans="1:48" s="212" customFormat="1" ht="20.100000000000001" customHeight="1">
      <c r="A114" s="267">
        <f t="shared" si="19"/>
        <v>111</v>
      </c>
      <c r="B114" s="268">
        <v>40974</v>
      </c>
      <c r="C114" s="269" t="str">
        <f>VLOOKUP(D114,'[4]mhs elektro-kecil'!$B$5:$C$1847,2,0)</f>
        <v>Patria Jaka Kusuma</v>
      </c>
      <c r="D114" s="269" t="s">
        <v>304</v>
      </c>
      <c r="E114" s="271" t="s">
        <v>305</v>
      </c>
      <c r="F114" s="271" t="s">
        <v>30</v>
      </c>
      <c r="G114" s="271" t="s">
        <v>66</v>
      </c>
      <c r="H114" s="271" t="s">
        <v>67</v>
      </c>
      <c r="I114" s="271" t="s">
        <v>28</v>
      </c>
      <c r="J114" s="271" t="s">
        <v>55</v>
      </c>
      <c r="K114" s="291" t="s">
        <v>63</v>
      </c>
      <c r="L114" s="268">
        <v>40978</v>
      </c>
      <c r="M114" s="230" t="s">
        <v>42</v>
      </c>
      <c r="N114" s="292" t="s">
        <v>105</v>
      </c>
      <c r="O114" s="249"/>
      <c r="P114" s="212">
        <v>176</v>
      </c>
      <c r="Q114" s="230">
        <v>32</v>
      </c>
      <c r="R114" s="230">
        <v>38</v>
      </c>
      <c r="S114" s="230">
        <v>7</v>
      </c>
      <c r="T114" s="230">
        <v>20</v>
      </c>
      <c r="U114" s="230">
        <v>21</v>
      </c>
      <c r="W114" s="371" t="str">
        <f t="shared" si="16"/>
        <v>10 Maret 2012</v>
      </c>
      <c r="X114" s="373" t="str">
        <f>IFERROR(VLOOKUP(D114,'[5]mhs elektro-kecil'!$B$5:$E$2151,3,0),"CEK")</f>
        <v>CEK</v>
      </c>
      <c r="Y114" s="374" t="str">
        <f>IFERROR(VLOOKUP(D114,'[5]mhs elektro-kecil'!$B$5:$E$2151,4,0),"CEK")</f>
        <v>CEK</v>
      </c>
      <c r="Z114" s="231">
        <f t="shared" si="34"/>
        <v>40978</v>
      </c>
      <c r="AA114" s="231">
        <f t="shared" si="35"/>
        <v>41158</v>
      </c>
      <c r="AB114" s="230"/>
      <c r="AD114" s="249" t="str">
        <f t="shared" si="27"/>
        <v>ok</v>
      </c>
      <c r="AE114" s="249" t="str">
        <f t="shared" si="28"/>
        <v>ok</v>
      </c>
      <c r="AF114" s="249" t="str">
        <f t="shared" si="29"/>
        <v>ok</v>
      </c>
      <c r="AG114" s="249" t="str">
        <f t="shared" si="30"/>
        <v>ok</v>
      </c>
      <c r="AH114" s="249" t="str">
        <f t="shared" si="31"/>
        <v>ok</v>
      </c>
      <c r="AI114" s="212" t="str">
        <f t="shared" si="18"/>
        <v>06</v>
      </c>
      <c r="AL114" s="391">
        <f t="shared" si="20"/>
        <v>2006</v>
      </c>
      <c r="AM114" s="212" t="e">
        <f>COUNTIF([6]Daftar!$D$5:$D$851,D114)</f>
        <v>#VALUE!</v>
      </c>
      <c r="AN114" s="212" t="e">
        <f>COUNTIF([7]daftar!$D$4:$D$885,D114)</f>
        <v>#VALUE!</v>
      </c>
      <c r="AS114" s="392" t="str">
        <f t="shared" si="12"/>
        <v>Patria Jaka Kusuma</v>
      </c>
      <c r="AT114" s="392" t="str">
        <f t="shared" si="13"/>
        <v>F1B006067</v>
      </c>
      <c r="AU114" s="392">
        <f t="shared" si="14"/>
        <v>111</v>
      </c>
      <c r="AV114" s="392"/>
    </row>
    <row r="115" spans="1:48" s="212" customFormat="1" ht="20.100000000000001" customHeight="1">
      <c r="A115" s="267">
        <f t="shared" si="19"/>
        <v>112</v>
      </c>
      <c r="B115" s="268">
        <v>40974</v>
      </c>
      <c r="C115" s="269" t="str">
        <f>VLOOKUP(D115,'[4]mhs elektro-kecil'!$B$5:$C$1847,2,0)</f>
        <v>Zulkarnaen</v>
      </c>
      <c r="D115" s="269" t="s">
        <v>306</v>
      </c>
      <c r="E115" s="271" t="s">
        <v>307</v>
      </c>
      <c r="F115" s="271" t="s">
        <v>30</v>
      </c>
      <c r="G115" s="271" t="s">
        <v>29</v>
      </c>
      <c r="H115" s="271" t="s">
        <v>28</v>
      </c>
      <c r="I115" s="271" t="s">
        <v>67</v>
      </c>
      <c r="J115" s="271" t="s">
        <v>118</v>
      </c>
      <c r="K115" s="291" t="s">
        <v>63</v>
      </c>
      <c r="L115" s="268">
        <v>40978</v>
      </c>
      <c r="M115" s="230" t="s">
        <v>33</v>
      </c>
      <c r="N115" s="292" t="s">
        <v>105</v>
      </c>
      <c r="O115" s="249"/>
      <c r="P115" s="212">
        <v>175</v>
      </c>
      <c r="Q115" s="230">
        <v>32</v>
      </c>
      <c r="R115" s="230">
        <v>27</v>
      </c>
      <c r="S115" s="230">
        <v>20</v>
      </c>
      <c r="T115" s="230">
        <v>7</v>
      </c>
      <c r="U115" s="230">
        <v>40</v>
      </c>
      <c r="W115" s="371" t="str">
        <f t="shared" si="16"/>
        <v>10 Maret 2012</v>
      </c>
      <c r="X115" s="373" t="str">
        <f>IFERROR(VLOOKUP(D115,'[5]mhs elektro-kecil'!$B$5:$E$2151,3,0),"CEK")</f>
        <v>CEK</v>
      </c>
      <c r="Y115" s="374" t="str">
        <f>IFERROR(VLOOKUP(D115,'[5]mhs elektro-kecil'!$B$5:$E$2151,4,0),"CEK")</f>
        <v>CEK</v>
      </c>
      <c r="Z115" s="231">
        <f t="shared" si="34"/>
        <v>40978</v>
      </c>
      <c r="AA115" s="231">
        <f t="shared" si="35"/>
        <v>41158</v>
      </c>
      <c r="AB115" s="230"/>
      <c r="AD115" s="249" t="str">
        <f t="shared" si="27"/>
        <v>ok</v>
      </c>
      <c r="AE115" s="249" t="str">
        <f t="shared" si="28"/>
        <v>ok</v>
      </c>
      <c r="AF115" s="249" t="str">
        <f t="shared" si="29"/>
        <v>ok</v>
      </c>
      <c r="AG115" s="249" t="str">
        <f t="shared" si="30"/>
        <v>ok</v>
      </c>
      <c r="AH115" s="249" t="str">
        <f t="shared" si="31"/>
        <v>ok</v>
      </c>
      <c r="AI115" s="212" t="str">
        <f t="shared" si="18"/>
        <v>06</v>
      </c>
      <c r="AL115" s="391">
        <f t="shared" si="20"/>
        <v>2006</v>
      </c>
      <c r="AM115" s="212" t="e">
        <f>COUNTIF([6]Daftar!$D$5:$D$851,D115)</f>
        <v>#VALUE!</v>
      </c>
      <c r="AN115" s="212" t="e">
        <f>COUNTIF([7]daftar!$D$4:$D$885,D115)</f>
        <v>#VALUE!</v>
      </c>
      <c r="AS115" s="392" t="str">
        <f t="shared" si="12"/>
        <v>Zulkarnaen</v>
      </c>
      <c r="AT115" s="392" t="str">
        <f t="shared" si="13"/>
        <v>F1B006085</v>
      </c>
      <c r="AU115" s="392">
        <f t="shared" si="14"/>
        <v>112</v>
      </c>
      <c r="AV115" s="392"/>
    </row>
    <row r="116" spans="1:48" s="212" customFormat="1" ht="20.100000000000001" customHeight="1">
      <c r="A116" s="267">
        <f t="shared" si="19"/>
        <v>113</v>
      </c>
      <c r="B116" s="268">
        <v>40981</v>
      </c>
      <c r="C116" s="269" t="str">
        <f>VLOOKUP(D116,'[4]mhs elektro-kecil'!$B$5:$C$1847,2,0)</f>
        <v>Akhmad Ardiansyah</v>
      </c>
      <c r="D116" s="269" t="s">
        <v>308</v>
      </c>
      <c r="E116" s="271" t="s">
        <v>309</v>
      </c>
      <c r="F116" s="271" t="s">
        <v>61</v>
      </c>
      <c r="G116" s="271" t="s">
        <v>27</v>
      </c>
      <c r="H116" s="271" t="s">
        <v>72</v>
      </c>
      <c r="I116" s="271" t="s">
        <v>45</v>
      </c>
      <c r="J116" s="271" t="s">
        <v>118</v>
      </c>
      <c r="K116" s="291" t="s">
        <v>63</v>
      </c>
      <c r="L116" s="268">
        <v>40985</v>
      </c>
      <c r="M116" s="399" t="s">
        <v>310</v>
      </c>
      <c r="N116" s="292" t="s">
        <v>105</v>
      </c>
      <c r="O116" s="249" t="s">
        <v>187</v>
      </c>
      <c r="P116" s="212">
        <v>199</v>
      </c>
      <c r="Q116" s="230">
        <v>3</v>
      </c>
      <c r="R116" s="230">
        <v>33</v>
      </c>
      <c r="S116" s="230">
        <v>4</v>
      </c>
      <c r="T116" s="230">
        <v>25</v>
      </c>
      <c r="U116" s="230">
        <v>40</v>
      </c>
      <c r="W116" s="371" t="str">
        <f t="shared" si="16"/>
        <v>17 Maret 2012</v>
      </c>
      <c r="X116" s="373" t="str">
        <f>IFERROR(VLOOKUP(D116,'[5]mhs elektro-kecil'!$B$5:$E$2151,3,0),"CEK")</f>
        <v>CEK</v>
      </c>
      <c r="Y116" s="374" t="str">
        <f>IFERROR(VLOOKUP(D116,'[5]mhs elektro-kecil'!$B$5:$E$2151,4,0),"CEK")</f>
        <v>CEK</v>
      </c>
      <c r="Z116" s="231">
        <f t="shared" ref="Z116:Z123" si="36">L116</f>
        <v>40985</v>
      </c>
      <c r="AA116" s="231">
        <f t="shared" ref="AA116:AA123" si="37">Z116+180</f>
        <v>41165</v>
      </c>
      <c r="AB116" s="230"/>
      <c r="AD116" s="249" t="str">
        <f t="shared" si="27"/>
        <v>ok</v>
      </c>
      <c r="AE116" s="249" t="str">
        <f t="shared" si="28"/>
        <v>ok</v>
      </c>
      <c r="AF116" s="249" t="str">
        <f t="shared" si="29"/>
        <v>ok</v>
      </c>
      <c r="AG116" s="249" t="str">
        <f t="shared" si="30"/>
        <v>ok</v>
      </c>
      <c r="AH116" s="249" t="str">
        <f t="shared" si="31"/>
        <v>ok</v>
      </c>
      <c r="AI116" s="212" t="str">
        <f t="shared" si="18"/>
        <v>06</v>
      </c>
      <c r="AL116" s="391">
        <f t="shared" si="20"/>
        <v>2006</v>
      </c>
      <c r="AM116" s="212" t="e">
        <f>COUNTIF([6]Daftar!$D$5:$D$851,D116)</f>
        <v>#VALUE!</v>
      </c>
      <c r="AN116" s="212" t="e">
        <f>COUNTIF([7]daftar!$D$4:$D$885,D116)</f>
        <v>#VALUE!</v>
      </c>
      <c r="AS116" s="392" t="str">
        <f t="shared" si="12"/>
        <v>Akhmad Ardiansyah</v>
      </c>
      <c r="AT116" s="392" t="str">
        <f t="shared" si="13"/>
        <v>F1B006007</v>
      </c>
      <c r="AU116" s="392">
        <f t="shared" si="14"/>
        <v>113</v>
      </c>
      <c r="AV116" s="392"/>
    </row>
    <row r="117" spans="1:48" s="212" customFormat="1" ht="20.100000000000001" customHeight="1">
      <c r="A117" s="267">
        <f t="shared" si="19"/>
        <v>114</v>
      </c>
      <c r="B117" s="268">
        <v>40981</v>
      </c>
      <c r="C117" s="269" t="str">
        <f>VLOOKUP(D117,'[4]mhs elektro-kecil'!$B$5:$C$1847,2,0)</f>
        <v>Dhimas Budi Pratama</v>
      </c>
      <c r="D117" s="269" t="s">
        <v>311</v>
      </c>
      <c r="E117" s="271" t="s">
        <v>312</v>
      </c>
      <c r="F117" s="271" t="s">
        <v>61</v>
      </c>
      <c r="G117" s="271" t="s">
        <v>27</v>
      </c>
      <c r="H117" s="271" t="s">
        <v>59</v>
      </c>
      <c r="I117" s="271" t="s">
        <v>55</v>
      </c>
      <c r="J117" s="271" t="s">
        <v>118</v>
      </c>
      <c r="K117" s="291" t="s">
        <v>63</v>
      </c>
      <c r="L117" s="268">
        <v>40985</v>
      </c>
      <c r="M117" s="230" t="s">
        <v>42</v>
      </c>
      <c r="N117" s="292" t="s">
        <v>105</v>
      </c>
      <c r="O117" s="249"/>
      <c r="P117" s="212">
        <f>P116+1</f>
        <v>200</v>
      </c>
      <c r="Q117" s="230">
        <v>3</v>
      </c>
      <c r="R117" s="230">
        <v>33</v>
      </c>
      <c r="S117" s="230">
        <v>28</v>
      </c>
      <c r="T117" s="230">
        <v>21</v>
      </c>
      <c r="U117" s="230">
        <v>40</v>
      </c>
      <c r="W117" s="371" t="str">
        <f t="shared" si="16"/>
        <v>17 Maret 2012</v>
      </c>
      <c r="X117" s="373" t="str">
        <f>IFERROR(VLOOKUP(D117,'[5]mhs elektro-kecil'!$B$5:$E$2151,3,0),"CEK")</f>
        <v>CEK</v>
      </c>
      <c r="Y117" s="374" t="str">
        <f>IFERROR(VLOOKUP(D117,'[5]mhs elektro-kecil'!$B$5:$E$2151,4,0),"CEK")</f>
        <v>CEK</v>
      </c>
      <c r="Z117" s="231">
        <f t="shared" si="36"/>
        <v>40985</v>
      </c>
      <c r="AA117" s="231">
        <f t="shared" si="37"/>
        <v>41165</v>
      </c>
      <c r="AB117" s="230"/>
      <c r="AD117" s="249" t="str">
        <f t="shared" si="27"/>
        <v>ok</v>
      </c>
      <c r="AE117" s="249" t="str">
        <f t="shared" si="28"/>
        <v>ok</v>
      </c>
      <c r="AF117" s="249" t="str">
        <f t="shared" si="29"/>
        <v>ok</v>
      </c>
      <c r="AG117" s="249" t="str">
        <f t="shared" si="30"/>
        <v>ok</v>
      </c>
      <c r="AH117" s="249" t="str">
        <f t="shared" si="31"/>
        <v>ok</v>
      </c>
      <c r="AI117" s="212" t="str">
        <f t="shared" si="18"/>
        <v>06</v>
      </c>
      <c r="AL117" s="391">
        <f t="shared" si="20"/>
        <v>2006</v>
      </c>
      <c r="AM117" s="212" t="e">
        <f>COUNTIF([6]Daftar!$D$5:$D$851,D117)</f>
        <v>#VALUE!</v>
      </c>
      <c r="AN117" s="212" t="e">
        <f>COUNTIF([7]daftar!$D$4:$D$885,D117)</f>
        <v>#VALUE!</v>
      </c>
      <c r="AS117" s="392" t="str">
        <f t="shared" si="12"/>
        <v>Dhimas Budi Pratama</v>
      </c>
      <c r="AT117" s="392" t="str">
        <f t="shared" si="13"/>
        <v>F1B006019</v>
      </c>
      <c r="AU117" s="392">
        <f t="shared" si="14"/>
        <v>114</v>
      </c>
      <c r="AV117" s="392"/>
    </row>
    <row r="118" spans="1:48" s="212" customFormat="1" ht="20.100000000000001" customHeight="1">
      <c r="A118" s="267">
        <f t="shared" si="19"/>
        <v>115</v>
      </c>
      <c r="B118" s="268">
        <v>40981</v>
      </c>
      <c r="C118" s="269" t="str">
        <f>VLOOKUP(D118,'[4]mhs elektro-kecil'!$B$5:$C$1847,2,0)</f>
        <v>Syaeful Bahri</v>
      </c>
      <c r="D118" s="269" t="s">
        <v>313</v>
      </c>
      <c r="E118" s="271" t="s">
        <v>314</v>
      </c>
      <c r="F118" s="271" t="s">
        <v>61</v>
      </c>
      <c r="G118" s="271" t="s">
        <v>27</v>
      </c>
      <c r="H118" s="271" t="s">
        <v>52</v>
      </c>
      <c r="I118" s="271" t="s">
        <v>45</v>
      </c>
      <c r="J118" s="271" t="s">
        <v>31</v>
      </c>
      <c r="K118" s="291" t="s">
        <v>93</v>
      </c>
      <c r="L118" s="268">
        <v>40987</v>
      </c>
      <c r="M118" s="230" t="s">
        <v>136</v>
      </c>
      <c r="N118" s="292" t="s">
        <v>296</v>
      </c>
      <c r="O118" s="249"/>
      <c r="P118" s="212">
        <f>P117+1</f>
        <v>201</v>
      </c>
      <c r="Q118" s="230">
        <v>3</v>
      </c>
      <c r="R118" s="230">
        <v>33</v>
      </c>
      <c r="S118" s="230">
        <v>24</v>
      </c>
      <c r="T118" s="230">
        <v>25</v>
      </c>
      <c r="U118" s="230">
        <v>39</v>
      </c>
      <c r="W118" s="371" t="str">
        <f t="shared" si="16"/>
        <v>19 Maret 2012</v>
      </c>
      <c r="X118" s="373" t="str">
        <f>IFERROR(VLOOKUP(D118,'[5]mhs elektro-kecil'!$B$5:$E$2151,3,0),"CEK")</f>
        <v>CEK</v>
      </c>
      <c r="Y118" s="374" t="str">
        <f>IFERROR(VLOOKUP(D118,'[5]mhs elektro-kecil'!$B$5:$E$2151,4,0),"CEK")</f>
        <v>CEK</v>
      </c>
      <c r="Z118" s="231">
        <f t="shared" si="36"/>
        <v>40987</v>
      </c>
      <c r="AA118" s="231">
        <f t="shared" si="37"/>
        <v>41167</v>
      </c>
      <c r="AB118" s="230"/>
      <c r="AD118" s="249" t="str">
        <f t="shared" si="27"/>
        <v>ok</v>
      </c>
      <c r="AE118" s="249" t="str">
        <f t="shared" si="28"/>
        <v>ok</v>
      </c>
      <c r="AF118" s="249" t="str">
        <f t="shared" si="29"/>
        <v>ok</v>
      </c>
      <c r="AG118" s="249" t="str">
        <f t="shared" si="30"/>
        <v>ok</v>
      </c>
      <c r="AH118" s="249" t="str">
        <f t="shared" si="31"/>
        <v>ok</v>
      </c>
      <c r="AI118" s="212" t="str">
        <f t="shared" si="18"/>
        <v>07</v>
      </c>
      <c r="AL118" s="391">
        <f t="shared" si="20"/>
        <v>2007</v>
      </c>
      <c r="AM118" s="212" t="e">
        <f>COUNTIF([6]Daftar!$D$5:$D$851,D118)</f>
        <v>#VALUE!</v>
      </c>
      <c r="AN118" s="212" t="e">
        <f>COUNTIF([7]daftar!$D$4:$D$885,D118)</f>
        <v>#VALUE!</v>
      </c>
      <c r="AS118" s="392" t="str">
        <f t="shared" si="12"/>
        <v>Syaeful Bahri</v>
      </c>
      <c r="AT118" s="392" t="str">
        <f t="shared" si="13"/>
        <v>F1B007079</v>
      </c>
      <c r="AU118" s="392">
        <f t="shared" si="14"/>
        <v>115</v>
      </c>
      <c r="AV118" s="392"/>
    </row>
    <row r="119" spans="1:48" s="212" customFormat="1" ht="20.100000000000001" customHeight="1">
      <c r="A119" s="267">
        <f t="shared" si="19"/>
        <v>116</v>
      </c>
      <c r="B119" s="268">
        <v>40981</v>
      </c>
      <c r="C119" s="269" t="str">
        <f>VLOOKUP(D119,'[4]mhs elektro-kecil'!$B$5:$C$1847,2,0)</f>
        <v>Lalu Fauzi S</v>
      </c>
      <c r="D119" s="269" t="s">
        <v>315</v>
      </c>
      <c r="E119" s="271" t="s">
        <v>316</v>
      </c>
      <c r="F119" s="271" t="s">
        <v>61</v>
      </c>
      <c r="G119" s="271" t="s">
        <v>27</v>
      </c>
      <c r="H119" s="271" t="s">
        <v>29</v>
      </c>
      <c r="I119" s="271" t="s">
        <v>55</v>
      </c>
      <c r="J119" s="271" t="s">
        <v>31</v>
      </c>
      <c r="K119" s="291" t="s">
        <v>131</v>
      </c>
      <c r="L119" s="268">
        <v>40988</v>
      </c>
      <c r="M119" s="230" t="s">
        <v>140</v>
      </c>
      <c r="N119" s="292" t="s">
        <v>296</v>
      </c>
      <c r="O119" s="249"/>
      <c r="P119" s="212">
        <f>P118+1</f>
        <v>202</v>
      </c>
      <c r="Q119" s="230">
        <v>3</v>
      </c>
      <c r="R119" s="230">
        <v>33</v>
      </c>
      <c r="S119" s="230">
        <v>27</v>
      </c>
      <c r="T119" s="230">
        <v>21</v>
      </c>
      <c r="U119" s="230">
        <v>39</v>
      </c>
      <c r="W119" s="371" t="str">
        <f t="shared" si="16"/>
        <v>20 Maret 2012</v>
      </c>
      <c r="X119" s="373" t="str">
        <f>IFERROR(VLOOKUP(D119,'[5]mhs elektro-kecil'!$B$5:$E$2151,3,0),"CEK")</f>
        <v>CEK</v>
      </c>
      <c r="Y119" s="374" t="str">
        <f>IFERROR(VLOOKUP(D119,'[5]mhs elektro-kecil'!$B$5:$E$2151,4,0),"CEK")</f>
        <v>CEK</v>
      </c>
      <c r="Z119" s="231">
        <f t="shared" si="36"/>
        <v>40988</v>
      </c>
      <c r="AA119" s="231">
        <f t="shared" si="37"/>
        <v>41168</v>
      </c>
      <c r="AB119" s="230"/>
      <c r="AD119" s="249" t="str">
        <f t="shared" si="27"/>
        <v>ok</v>
      </c>
      <c r="AE119" s="249" t="str">
        <f t="shared" si="28"/>
        <v>ok</v>
      </c>
      <c r="AF119" s="249" t="str">
        <f t="shared" si="29"/>
        <v>ok</v>
      </c>
      <c r="AG119" s="249" t="str">
        <f t="shared" si="30"/>
        <v>ok</v>
      </c>
      <c r="AH119" s="249" t="str">
        <f t="shared" si="31"/>
        <v>ok</v>
      </c>
      <c r="AI119" s="212" t="str">
        <f t="shared" si="18"/>
        <v>07</v>
      </c>
      <c r="AL119" s="391">
        <f t="shared" si="20"/>
        <v>2007</v>
      </c>
      <c r="AM119" s="212" t="e">
        <f>COUNTIF([6]Daftar!$D$5:$D$851,D119)</f>
        <v>#VALUE!</v>
      </c>
      <c r="AN119" s="212" t="e">
        <f>COUNTIF([7]daftar!$D$4:$D$885,D119)</f>
        <v>#VALUE!</v>
      </c>
      <c r="AS119" s="392" t="str">
        <f t="shared" si="12"/>
        <v>Lalu Fauzi S</v>
      </c>
      <c r="AT119" s="392" t="str">
        <f t="shared" si="13"/>
        <v>F1B007045</v>
      </c>
      <c r="AU119" s="392">
        <f t="shared" si="14"/>
        <v>116</v>
      </c>
      <c r="AV119" s="392"/>
    </row>
    <row r="120" spans="1:48" s="212" customFormat="1" ht="20.100000000000001" customHeight="1">
      <c r="A120" s="267">
        <f t="shared" si="19"/>
        <v>117</v>
      </c>
      <c r="B120" s="268">
        <v>40985</v>
      </c>
      <c r="C120" s="269" t="str">
        <f>VLOOKUP(D120,'[4]mhs elektro-kecil'!$B$5:$C$1847,2,0)</f>
        <v>Iwan Kurnia Setiawan</v>
      </c>
      <c r="D120" s="269" t="s">
        <v>317</v>
      </c>
      <c r="E120" s="271" t="s">
        <v>318</v>
      </c>
      <c r="F120" s="271" t="s">
        <v>61</v>
      </c>
      <c r="G120" s="271" t="s">
        <v>27</v>
      </c>
      <c r="H120" s="271" t="s">
        <v>72</v>
      </c>
      <c r="I120" s="382" t="s">
        <v>115</v>
      </c>
      <c r="J120" s="382" t="s">
        <v>38</v>
      </c>
      <c r="K120" s="291" t="s">
        <v>131</v>
      </c>
      <c r="L120" s="268">
        <v>40988</v>
      </c>
      <c r="M120" s="230" t="s">
        <v>226</v>
      </c>
      <c r="N120" s="292" t="s">
        <v>296</v>
      </c>
      <c r="O120" s="249"/>
      <c r="P120" s="212">
        <v>212</v>
      </c>
      <c r="Q120" s="230">
        <v>3</v>
      </c>
      <c r="R120" s="230">
        <v>33</v>
      </c>
      <c r="S120" s="230">
        <v>4</v>
      </c>
      <c r="T120" s="230">
        <v>22</v>
      </c>
      <c r="U120" s="230">
        <v>2</v>
      </c>
      <c r="W120" s="371" t="str">
        <f t="shared" si="16"/>
        <v>20 Maret 2012</v>
      </c>
      <c r="X120" s="373" t="str">
        <f>IFERROR(VLOOKUP(D120,'[5]mhs elektro-kecil'!$B$5:$E$2151,3,0),"CEK")</f>
        <v>CEK</v>
      </c>
      <c r="Y120" s="374" t="str">
        <f>IFERROR(VLOOKUP(D120,'[5]mhs elektro-kecil'!$B$5:$E$2151,4,0),"CEK")</f>
        <v>CEK</v>
      </c>
      <c r="Z120" s="231">
        <f t="shared" si="36"/>
        <v>40988</v>
      </c>
      <c r="AA120" s="231">
        <f t="shared" si="37"/>
        <v>41168</v>
      </c>
      <c r="AB120" s="230"/>
      <c r="AD120" s="249" t="str">
        <f t="shared" si="27"/>
        <v>ok</v>
      </c>
      <c r="AE120" s="249" t="str">
        <f t="shared" si="28"/>
        <v>ok</v>
      </c>
      <c r="AF120" s="249" t="str">
        <f t="shared" si="29"/>
        <v>ok</v>
      </c>
      <c r="AG120" s="249" t="str">
        <f t="shared" si="30"/>
        <v>ok</v>
      </c>
      <c r="AH120" s="249" t="str">
        <f t="shared" si="31"/>
        <v>ok</v>
      </c>
      <c r="AI120" s="212" t="str">
        <f t="shared" si="18"/>
        <v>07</v>
      </c>
      <c r="AL120" s="391">
        <f t="shared" si="20"/>
        <v>2007</v>
      </c>
      <c r="AM120" s="212" t="e">
        <f>COUNTIF([6]Daftar!$D$5:$D$851,D120)</f>
        <v>#VALUE!</v>
      </c>
      <c r="AN120" s="212" t="e">
        <f>COUNTIF([7]daftar!$D$4:$D$885,D120)</f>
        <v>#VALUE!</v>
      </c>
      <c r="AS120" s="392" t="str">
        <f t="shared" si="12"/>
        <v>Iwan Kurnia Setiawan</v>
      </c>
      <c r="AT120" s="392" t="str">
        <f t="shared" si="13"/>
        <v>F1B007038</v>
      </c>
      <c r="AU120" s="392">
        <f t="shared" si="14"/>
        <v>117</v>
      </c>
      <c r="AV120" s="392"/>
    </row>
    <row r="121" spans="1:48" s="212" customFormat="1" ht="20.100000000000001" customHeight="1">
      <c r="A121" s="267">
        <f t="shared" si="19"/>
        <v>118</v>
      </c>
      <c r="B121" s="268">
        <v>40985</v>
      </c>
      <c r="C121" s="269" t="str">
        <f>VLOOKUP(D121,'[4]mhs elektro-kecil'!$B$5:$C$1847,2,0)</f>
        <v>I Made Saputra Adiya</v>
      </c>
      <c r="D121" s="269" t="s">
        <v>319</v>
      </c>
      <c r="E121" s="271" t="s">
        <v>320</v>
      </c>
      <c r="F121" s="271" t="s">
        <v>61</v>
      </c>
      <c r="G121" s="271" t="s">
        <v>27</v>
      </c>
      <c r="H121" s="271" t="s">
        <v>59</v>
      </c>
      <c r="I121" s="271" t="s">
        <v>52</v>
      </c>
      <c r="J121" s="382" t="s">
        <v>68</v>
      </c>
      <c r="K121" s="291" t="s">
        <v>76</v>
      </c>
      <c r="L121" s="268">
        <v>40989</v>
      </c>
      <c r="M121" s="230" t="s">
        <v>196</v>
      </c>
      <c r="N121" s="292" t="s">
        <v>105</v>
      </c>
      <c r="O121" s="249"/>
      <c r="P121" s="212">
        <v>213</v>
      </c>
      <c r="Q121" s="230">
        <v>3</v>
      </c>
      <c r="R121" s="230">
        <v>33</v>
      </c>
      <c r="S121" s="230">
        <v>28</v>
      </c>
      <c r="T121" s="230">
        <v>24</v>
      </c>
      <c r="U121" s="230">
        <v>6</v>
      </c>
      <c r="W121" s="371" t="str">
        <f t="shared" si="16"/>
        <v>21 Maret 2012</v>
      </c>
      <c r="X121" s="373" t="str">
        <f>IFERROR(VLOOKUP(D121,'[5]mhs elektro-kecil'!$B$5:$E$2151,3,0),"CEK")</f>
        <v>CEK</v>
      </c>
      <c r="Y121" s="374" t="str">
        <f>IFERROR(VLOOKUP(D121,'[5]mhs elektro-kecil'!$B$5:$E$2151,4,0),"CEK")</f>
        <v>CEK</v>
      </c>
      <c r="Z121" s="231">
        <f t="shared" si="36"/>
        <v>40989</v>
      </c>
      <c r="AA121" s="231">
        <f t="shared" si="37"/>
        <v>41169</v>
      </c>
      <c r="AB121" s="230"/>
      <c r="AD121" s="249" t="str">
        <f t="shared" si="27"/>
        <v>ok</v>
      </c>
      <c r="AE121" s="249" t="str">
        <f t="shared" si="28"/>
        <v>ok</v>
      </c>
      <c r="AF121" s="249" t="str">
        <f t="shared" si="29"/>
        <v>ok</v>
      </c>
      <c r="AG121" s="249" t="str">
        <f t="shared" si="30"/>
        <v>ok</v>
      </c>
      <c r="AH121" s="249" t="str">
        <f t="shared" si="31"/>
        <v>ok</v>
      </c>
      <c r="AI121" s="212" t="str">
        <f t="shared" si="18"/>
        <v>07</v>
      </c>
      <c r="AL121" s="391">
        <f t="shared" si="20"/>
        <v>2007</v>
      </c>
      <c r="AM121" s="212" t="e">
        <f>COUNTIF([6]Daftar!$D$5:$D$851,D121)</f>
        <v>#VALUE!</v>
      </c>
      <c r="AN121" s="212" t="e">
        <f>COUNTIF([7]daftar!$D$4:$D$885,D121)</f>
        <v>#VALUE!</v>
      </c>
      <c r="AS121" s="392" t="str">
        <f t="shared" si="12"/>
        <v>I Made Saputra Adiya</v>
      </c>
      <c r="AT121" s="392" t="str">
        <f t="shared" si="13"/>
        <v>F1B007031</v>
      </c>
      <c r="AU121" s="392">
        <f t="shared" si="14"/>
        <v>118</v>
      </c>
      <c r="AV121" s="392"/>
    </row>
    <row r="122" spans="1:48" s="212" customFormat="1" ht="20.100000000000001" customHeight="1">
      <c r="A122" s="267">
        <f t="shared" si="19"/>
        <v>119</v>
      </c>
      <c r="B122" s="268">
        <v>40999</v>
      </c>
      <c r="C122" s="269" t="str">
        <f>VLOOKUP(D122,'[4]mhs elektro-kecil'!$B$5:$C$1847,2,0)</f>
        <v>Agus Fathurrahman</v>
      </c>
      <c r="D122" s="269" t="s">
        <v>321</v>
      </c>
      <c r="E122" s="271" t="s">
        <v>322</v>
      </c>
      <c r="F122" s="271" t="s">
        <v>45</v>
      </c>
      <c r="G122" s="271" t="s">
        <v>37</v>
      </c>
      <c r="H122" s="271" t="s">
        <v>60</v>
      </c>
      <c r="I122" s="271" t="s">
        <v>323</v>
      </c>
      <c r="J122" s="271" t="s">
        <v>47</v>
      </c>
      <c r="K122" s="291" t="s">
        <v>76</v>
      </c>
      <c r="L122" s="268">
        <v>41003</v>
      </c>
      <c r="M122" s="230" t="s">
        <v>42</v>
      </c>
      <c r="N122" s="292" t="s">
        <v>324</v>
      </c>
      <c r="O122" s="249"/>
      <c r="P122" s="212">
        <v>247</v>
      </c>
      <c r="Q122" s="230">
        <v>25</v>
      </c>
      <c r="R122" s="230">
        <v>13</v>
      </c>
      <c r="S122" s="230">
        <v>5</v>
      </c>
      <c r="T122" s="230">
        <v>26</v>
      </c>
      <c r="U122" s="230">
        <v>16</v>
      </c>
      <c r="W122" s="371" t="str">
        <f t="shared" si="16"/>
        <v>04 April 2012</v>
      </c>
      <c r="X122" s="373" t="str">
        <f>IFERROR(VLOOKUP(D122,'[5]mhs elektro-kecil'!$B$5:$E$2151,3,0),"CEK")</f>
        <v>CEK</v>
      </c>
      <c r="Y122" s="374" t="str">
        <f>IFERROR(VLOOKUP(D122,'[5]mhs elektro-kecil'!$B$5:$E$2151,4,0),"CEK")</f>
        <v>CEK</v>
      </c>
      <c r="Z122" s="231">
        <f t="shared" si="36"/>
        <v>41003</v>
      </c>
      <c r="AA122" s="231">
        <f t="shared" si="37"/>
        <v>41183</v>
      </c>
      <c r="AB122" s="230"/>
      <c r="AD122" s="249" t="str">
        <f t="shared" si="27"/>
        <v>ok</v>
      </c>
      <c r="AE122" s="249" t="str">
        <f t="shared" si="28"/>
        <v>ok</v>
      </c>
      <c r="AF122" s="249" t="str">
        <f t="shared" si="29"/>
        <v>ok</v>
      </c>
      <c r="AG122" s="249" t="str">
        <f t="shared" si="30"/>
        <v>ok</v>
      </c>
      <c r="AH122" s="249" t="str">
        <f t="shared" si="31"/>
        <v>ok</v>
      </c>
      <c r="AI122" s="212" t="str">
        <f t="shared" si="18"/>
        <v>07</v>
      </c>
      <c r="AL122" s="391">
        <f t="shared" si="20"/>
        <v>2007</v>
      </c>
      <c r="AM122" s="212" t="e">
        <f>COUNTIF([6]Daftar!$D$5:$D$851,D122)</f>
        <v>#VALUE!</v>
      </c>
      <c r="AN122" s="212" t="e">
        <f>COUNTIF([7]daftar!$D$4:$D$885,D122)</f>
        <v>#VALUE!</v>
      </c>
      <c r="AS122" s="392" t="str">
        <f t="shared" ref="AS122:AS185" si="38">C122</f>
        <v>Agus Fathurrahman</v>
      </c>
      <c r="AT122" s="392" t="str">
        <f t="shared" ref="AT122:AT185" si="39">D122</f>
        <v>F1B007003</v>
      </c>
      <c r="AU122" s="392">
        <f t="shared" ref="AU122:AU185" si="40">A122</f>
        <v>119</v>
      </c>
      <c r="AV122" s="392"/>
    </row>
    <row r="123" spans="1:48" s="212" customFormat="1" ht="20.100000000000001" customHeight="1">
      <c r="A123" s="267">
        <f t="shared" si="19"/>
        <v>120</v>
      </c>
      <c r="B123" s="268">
        <v>40999</v>
      </c>
      <c r="C123" s="269" t="str">
        <f>VLOOKUP(D123,'[4]mhs elektro-kecil'!$B$5:$C$1847,2,0)</f>
        <v>Addin Gama Bertaqwa</v>
      </c>
      <c r="D123" s="269" t="s">
        <v>325</v>
      </c>
      <c r="E123" s="271" t="s">
        <v>326</v>
      </c>
      <c r="F123" s="271" t="s">
        <v>30</v>
      </c>
      <c r="G123" s="271" t="s">
        <v>28</v>
      </c>
      <c r="H123" s="271" t="s">
        <v>66</v>
      </c>
      <c r="I123" s="271" t="s">
        <v>67</v>
      </c>
      <c r="J123" s="271" t="s">
        <v>118</v>
      </c>
      <c r="K123" s="291" t="s">
        <v>76</v>
      </c>
      <c r="L123" s="268">
        <v>41003</v>
      </c>
      <c r="M123" s="230" t="s">
        <v>42</v>
      </c>
      <c r="N123" s="292" t="s">
        <v>141</v>
      </c>
      <c r="O123" s="249"/>
      <c r="P123" s="212">
        <v>246</v>
      </c>
      <c r="Q123" s="230">
        <v>32</v>
      </c>
      <c r="R123" s="230">
        <v>20</v>
      </c>
      <c r="S123" s="230">
        <v>38</v>
      </c>
      <c r="T123" s="230">
        <v>7</v>
      </c>
      <c r="U123" s="230">
        <v>40</v>
      </c>
      <c r="W123" s="371" t="str">
        <f t="shared" si="16"/>
        <v>04 April 2012</v>
      </c>
      <c r="X123" s="373" t="str">
        <f>IFERROR(VLOOKUP(D123,'[5]mhs elektro-kecil'!$B$5:$E$2151,3,0),"CEK")</f>
        <v>CEK</v>
      </c>
      <c r="Y123" s="374" t="str">
        <f>IFERROR(VLOOKUP(D123,'[5]mhs elektro-kecil'!$B$5:$E$2151,4,0),"CEK")</f>
        <v>CEK</v>
      </c>
      <c r="Z123" s="231">
        <f t="shared" si="36"/>
        <v>41003</v>
      </c>
      <c r="AA123" s="231">
        <f t="shared" si="37"/>
        <v>41183</v>
      </c>
      <c r="AB123" s="230"/>
      <c r="AD123" s="249" t="str">
        <f t="shared" si="27"/>
        <v>ok</v>
      </c>
      <c r="AE123" s="249" t="str">
        <f t="shared" si="28"/>
        <v>ok</v>
      </c>
      <c r="AF123" s="249" t="str">
        <f t="shared" si="29"/>
        <v>ok</v>
      </c>
      <c r="AG123" s="249" t="str">
        <f t="shared" si="30"/>
        <v>ok</v>
      </c>
      <c r="AH123" s="249" t="str">
        <f t="shared" si="31"/>
        <v>ok</v>
      </c>
      <c r="AI123" s="212" t="str">
        <f t="shared" si="18"/>
        <v>08</v>
      </c>
      <c r="AL123" s="391">
        <f t="shared" si="20"/>
        <v>2008</v>
      </c>
      <c r="AM123" s="212" t="e">
        <f>COUNTIF([6]Daftar!$D$5:$D$851,D123)</f>
        <v>#VALUE!</v>
      </c>
      <c r="AN123" s="212" t="e">
        <f>COUNTIF([7]daftar!$D$4:$D$885,D123)</f>
        <v>#VALUE!</v>
      </c>
      <c r="AS123" s="392" t="str">
        <f t="shared" si="38"/>
        <v>Addin Gama Bertaqwa</v>
      </c>
      <c r="AT123" s="392" t="str">
        <f t="shared" si="39"/>
        <v>F1B008050</v>
      </c>
      <c r="AU123" s="392">
        <f t="shared" si="40"/>
        <v>120</v>
      </c>
      <c r="AV123" s="392"/>
    </row>
    <row r="124" spans="1:48" s="212" customFormat="1" ht="20.100000000000001" customHeight="1">
      <c r="A124" s="267">
        <f t="shared" si="19"/>
        <v>121</v>
      </c>
      <c r="B124" s="268">
        <v>40999</v>
      </c>
      <c r="C124" s="269" t="str">
        <f>VLOOKUP(D124,'[4]mhs elektro-kecil'!$B$5:$C$1847,2,0)</f>
        <v>Ahmad Azhari</v>
      </c>
      <c r="D124" s="269" t="s">
        <v>327</v>
      </c>
      <c r="E124" s="271" t="s">
        <v>328</v>
      </c>
      <c r="F124" s="271" t="s">
        <v>59</v>
      </c>
      <c r="G124" s="271" t="s">
        <v>54</v>
      </c>
      <c r="H124" s="271" t="s">
        <v>39</v>
      </c>
      <c r="I124" s="382" t="s">
        <v>323</v>
      </c>
      <c r="J124" s="271" t="s">
        <v>243</v>
      </c>
      <c r="K124" s="291" t="s">
        <v>32</v>
      </c>
      <c r="L124" s="268">
        <v>41004</v>
      </c>
      <c r="M124" s="230" t="s">
        <v>33</v>
      </c>
      <c r="N124" s="292" t="s">
        <v>296</v>
      </c>
      <c r="O124" s="249"/>
      <c r="P124" s="212">
        <v>245</v>
      </c>
      <c r="Q124" s="230">
        <v>28</v>
      </c>
      <c r="R124" s="230">
        <v>14</v>
      </c>
      <c r="S124" s="230">
        <v>31</v>
      </c>
      <c r="T124" s="230">
        <v>26</v>
      </c>
      <c r="U124" s="230">
        <v>41</v>
      </c>
      <c r="W124" s="371" t="str">
        <f t="shared" si="16"/>
        <v>05 April 2012</v>
      </c>
      <c r="X124" s="373" t="str">
        <f>IFERROR(VLOOKUP(D124,'[5]mhs elektro-kecil'!$B$5:$E$2151,3,0),"CEK")</f>
        <v>CEK</v>
      </c>
      <c r="Y124" s="374" t="str">
        <f>IFERROR(VLOOKUP(D124,'[5]mhs elektro-kecil'!$B$5:$E$2151,4,0),"CEK")</f>
        <v>CEK</v>
      </c>
      <c r="Z124" s="231">
        <f t="shared" ref="Z124:Z145" si="41">L124</f>
        <v>41004</v>
      </c>
      <c r="AA124" s="231">
        <f t="shared" ref="AA124:AA145" si="42">Z124+180</f>
        <v>41184</v>
      </c>
      <c r="AB124" s="230"/>
      <c r="AD124" s="250"/>
      <c r="AE124" s="250"/>
      <c r="AF124" s="250"/>
      <c r="AG124" s="250"/>
      <c r="AH124" s="250"/>
      <c r="AI124" s="212" t="str">
        <f t="shared" si="18"/>
        <v>06</v>
      </c>
      <c r="AL124" s="391">
        <f t="shared" si="20"/>
        <v>2006</v>
      </c>
      <c r="AM124" s="212" t="e">
        <f>COUNTIF([6]Daftar!$D$5:$D$851,D124)</f>
        <v>#VALUE!</v>
      </c>
      <c r="AN124" s="212" t="e">
        <f>COUNTIF([7]daftar!$D$4:$D$885,D124)</f>
        <v>#VALUE!</v>
      </c>
      <c r="AS124" s="392" t="str">
        <f t="shared" si="38"/>
        <v>Ahmad Azhari</v>
      </c>
      <c r="AT124" s="392" t="str">
        <f t="shared" si="39"/>
        <v>F1B006005</v>
      </c>
      <c r="AU124" s="392">
        <f t="shared" si="40"/>
        <v>121</v>
      </c>
      <c r="AV124" s="392"/>
    </row>
    <row r="125" spans="1:48" s="212" customFormat="1" ht="20.100000000000001" customHeight="1">
      <c r="A125" s="267">
        <f t="shared" si="19"/>
        <v>122</v>
      </c>
      <c r="B125" s="268">
        <v>40999</v>
      </c>
      <c r="C125" s="269" t="str">
        <f>VLOOKUP(D125,'[4]mhs elektro-kecil'!$B$5:$C$1847,2,0)</f>
        <v>Hazinatul Asror</v>
      </c>
      <c r="D125" s="269" t="s">
        <v>329</v>
      </c>
      <c r="E125" s="271" t="s">
        <v>330</v>
      </c>
      <c r="F125" s="271" t="s">
        <v>47</v>
      </c>
      <c r="G125" s="271" t="s">
        <v>54</v>
      </c>
      <c r="H125" s="271" t="s">
        <v>115</v>
      </c>
      <c r="I125" s="271" t="s">
        <v>37</v>
      </c>
      <c r="J125" s="271" t="s">
        <v>41</v>
      </c>
      <c r="K125" s="291" t="s">
        <v>32</v>
      </c>
      <c r="L125" s="268">
        <v>41004</v>
      </c>
      <c r="M125" s="230" t="s">
        <v>33</v>
      </c>
      <c r="N125" s="292" t="s">
        <v>324</v>
      </c>
      <c r="O125" s="249"/>
      <c r="P125" s="212">
        <v>244</v>
      </c>
      <c r="Q125" s="230">
        <v>16</v>
      </c>
      <c r="R125" s="230">
        <v>14</v>
      </c>
      <c r="S125" s="230">
        <v>22</v>
      </c>
      <c r="T125" s="230">
        <v>13</v>
      </c>
      <c r="U125" s="230">
        <v>1</v>
      </c>
      <c r="W125" s="371" t="str">
        <f t="shared" si="16"/>
        <v>05 April 2012</v>
      </c>
      <c r="X125" s="373" t="str">
        <f>IFERROR(VLOOKUP(D125,'[5]mhs elektro-kecil'!$B$5:$E$2151,3,0),"CEK")</f>
        <v>CEK</v>
      </c>
      <c r="Y125" s="374" t="str">
        <f>IFERROR(VLOOKUP(D125,'[5]mhs elektro-kecil'!$B$5:$E$2151,4,0),"CEK")</f>
        <v>CEK</v>
      </c>
      <c r="Z125" s="231">
        <f t="shared" si="41"/>
        <v>41004</v>
      </c>
      <c r="AA125" s="231">
        <f t="shared" si="42"/>
        <v>41184</v>
      </c>
      <c r="AB125" s="230"/>
      <c r="AD125" s="250"/>
      <c r="AE125" s="250"/>
      <c r="AF125" s="250"/>
      <c r="AG125" s="250"/>
      <c r="AH125" s="250"/>
      <c r="AI125" s="212" t="str">
        <f t="shared" si="18"/>
        <v>07</v>
      </c>
      <c r="AL125" s="391">
        <f t="shared" si="20"/>
        <v>2007</v>
      </c>
      <c r="AM125" s="212" t="e">
        <f>COUNTIF([6]Daftar!$D$5:$D$851,D125)</f>
        <v>#VALUE!</v>
      </c>
      <c r="AN125" s="212" t="e">
        <f>COUNTIF([7]daftar!$D$4:$D$885,D125)</f>
        <v>#VALUE!</v>
      </c>
      <c r="AS125" s="392" t="str">
        <f t="shared" si="38"/>
        <v>Hazinatul Asror</v>
      </c>
      <c r="AT125" s="392" t="str">
        <f t="shared" si="39"/>
        <v>F1B007027</v>
      </c>
      <c r="AU125" s="392">
        <f t="shared" si="40"/>
        <v>122</v>
      </c>
      <c r="AV125" s="392"/>
    </row>
    <row r="126" spans="1:48" s="212" customFormat="1" ht="20.100000000000001" customHeight="1">
      <c r="A126" s="267">
        <f t="shared" si="19"/>
        <v>123</v>
      </c>
      <c r="B126" s="268">
        <v>41020</v>
      </c>
      <c r="C126" s="269" t="str">
        <f>VLOOKUP(D126,'[4]mhs elektro-kecil'!$B$5:$C$1847,2,0)</f>
        <v>Dede Setiawan</v>
      </c>
      <c r="D126" s="269" t="s">
        <v>331</v>
      </c>
      <c r="E126" s="271" t="s">
        <v>332</v>
      </c>
      <c r="F126" s="271" t="s">
        <v>30</v>
      </c>
      <c r="G126" s="271" t="s">
        <v>67</v>
      </c>
      <c r="H126" s="271" t="s">
        <v>29</v>
      </c>
      <c r="I126" s="271" t="s">
        <v>28</v>
      </c>
      <c r="J126" s="271" t="s">
        <v>118</v>
      </c>
      <c r="K126" s="291" t="s">
        <v>76</v>
      </c>
      <c r="L126" s="268">
        <v>41024</v>
      </c>
      <c r="M126" s="230" t="s">
        <v>140</v>
      </c>
      <c r="N126" s="292" t="s">
        <v>141</v>
      </c>
      <c r="O126" s="249"/>
      <c r="P126" s="212">
        <v>296</v>
      </c>
      <c r="Q126" s="230">
        <v>32</v>
      </c>
      <c r="R126" s="230">
        <v>7</v>
      </c>
      <c r="S126" s="230">
        <v>27</v>
      </c>
      <c r="T126" s="230">
        <v>20</v>
      </c>
      <c r="U126" s="230">
        <v>40</v>
      </c>
      <c r="W126" s="371" t="str">
        <f t="shared" ref="W126:W184" si="43">TEXT(L126,"dd mmmm yyyy")</f>
        <v>25 April 2012</v>
      </c>
      <c r="X126" s="373" t="str">
        <f>IFERROR(VLOOKUP(D126,'[5]mhs elektro-kecil'!$B$5:$E$2151,3,0),"CEK")</f>
        <v>CEK</v>
      </c>
      <c r="Y126" s="374" t="str">
        <f>IFERROR(VLOOKUP(D126,'[5]mhs elektro-kecil'!$B$5:$E$2151,4,0),"CEK")</f>
        <v>CEK</v>
      </c>
      <c r="Z126" s="231">
        <f t="shared" si="41"/>
        <v>41024</v>
      </c>
      <c r="AA126" s="231">
        <f t="shared" si="42"/>
        <v>41204</v>
      </c>
      <c r="AB126" s="230"/>
      <c r="AD126" s="250"/>
      <c r="AE126" s="250"/>
      <c r="AF126" s="250"/>
      <c r="AG126" s="250"/>
      <c r="AH126" s="250"/>
      <c r="AI126" s="212" t="str">
        <f t="shared" ref="AI126:AI184" si="44">MID(D126,5,2)</f>
        <v>07</v>
      </c>
      <c r="AL126" s="391">
        <f t="shared" si="20"/>
        <v>2007</v>
      </c>
      <c r="AM126" s="212" t="e">
        <f>COUNTIF([6]Daftar!$D$5:$D$851,D126)</f>
        <v>#VALUE!</v>
      </c>
      <c r="AN126" s="212" t="e">
        <f>COUNTIF([7]daftar!$D$4:$D$885,D126)</f>
        <v>#VALUE!</v>
      </c>
      <c r="AS126" s="392" t="str">
        <f t="shared" si="38"/>
        <v>Dede Setiawan</v>
      </c>
      <c r="AT126" s="392" t="str">
        <f t="shared" si="39"/>
        <v>F1B007014</v>
      </c>
      <c r="AU126" s="392">
        <f t="shared" si="40"/>
        <v>123</v>
      </c>
      <c r="AV126" s="392"/>
    </row>
    <row r="127" spans="1:48" s="212" customFormat="1" ht="20.100000000000001" customHeight="1">
      <c r="A127" s="267">
        <f t="shared" si="19"/>
        <v>124</v>
      </c>
      <c r="B127" s="268">
        <v>41031</v>
      </c>
      <c r="C127" s="269" t="str">
        <f>VLOOKUP(D127,'[4]mhs elektro-kecil'!$B$5:$C$1847,2,0)</f>
        <v>Ade Hendra Saputra</v>
      </c>
      <c r="D127" s="269" t="s">
        <v>333</v>
      </c>
      <c r="E127" s="271" t="s">
        <v>334</v>
      </c>
      <c r="F127" s="271" t="s">
        <v>28</v>
      </c>
      <c r="G127" s="271" t="s">
        <v>30</v>
      </c>
      <c r="H127" s="271" t="s">
        <v>67</v>
      </c>
      <c r="I127" s="271" t="s">
        <v>335</v>
      </c>
      <c r="J127" s="271" t="s">
        <v>66</v>
      </c>
      <c r="K127" s="291" t="s">
        <v>93</v>
      </c>
      <c r="L127" s="268">
        <v>41036</v>
      </c>
      <c r="M127" s="230" t="s">
        <v>140</v>
      </c>
      <c r="N127" s="292" t="s">
        <v>141</v>
      </c>
      <c r="O127" s="249"/>
      <c r="P127" s="212">
        <v>327</v>
      </c>
      <c r="Q127" s="230">
        <v>20</v>
      </c>
      <c r="R127" s="230">
        <v>32</v>
      </c>
      <c r="S127" s="230">
        <v>7</v>
      </c>
      <c r="T127" s="230">
        <v>30</v>
      </c>
      <c r="U127" s="230">
        <v>38</v>
      </c>
      <c r="W127" s="371" t="str">
        <f t="shared" si="43"/>
        <v>07 Mei 2012</v>
      </c>
      <c r="X127" s="373" t="str">
        <f>IFERROR(VLOOKUP(D127,'[5]mhs elektro-kecil'!$B$5:$E$2151,3,0),"CEK")</f>
        <v>CEK</v>
      </c>
      <c r="Y127" s="374" t="str">
        <f>IFERROR(VLOOKUP(D127,'[5]mhs elektro-kecil'!$B$5:$E$2151,4,0),"CEK")</f>
        <v>CEK</v>
      </c>
      <c r="Z127" s="231">
        <f t="shared" si="41"/>
        <v>41036</v>
      </c>
      <c r="AA127" s="231">
        <f t="shared" si="42"/>
        <v>41216</v>
      </c>
      <c r="AB127" s="230"/>
      <c r="AD127" s="250"/>
      <c r="AE127" s="250"/>
      <c r="AF127" s="250"/>
      <c r="AG127" s="250"/>
      <c r="AH127" s="250"/>
      <c r="AI127" s="212" t="str">
        <f t="shared" si="44"/>
        <v>07</v>
      </c>
      <c r="AL127" s="391">
        <f t="shared" si="20"/>
        <v>2007</v>
      </c>
      <c r="AM127" s="212" t="e">
        <f>COUNTIF([6]Daftar!$D$5:$D$851,D127)</f>
        <v>#VALUE!</v>
      </c>
      <c r="AN127" s="212" t="e">
        <f>COUNTIF([7]daftar!$D$4:$D$885,D127)</f>
        <v>#VALUE!</v>
      </c>
      <c r="AS127" s="392" t="str">
        <f t="shared" si="38"/>
        <v>Ade Hendra Saputra</v>
      </c>
      <c r="AT127" s="392" t="str">
        <f t="shared" si="39"/>
        <v>F1B007001</v>
      </c>
      <c r="AU127" s="392">
        <f t="shared" si="40"/>
        <v>124</v>
      </c>
      <c r="AV127" s="392"/>
    </row>
    <row r="128" spans="1:48" s="212" customFormat="1" ht="20.100000000000001" customHeight="1">
      <c r="A128" s="267">
        <f t="shared" si="19"/>
        <v>125</v>
      </c>
      <c r="B128" s="268">
        <v>41043</v>
      </c>
      <c r="C128" s="269" t="str">
        <f>VLOOKUP(D128,'[4]mhs elektro-kecil'!$B$5:$C$1847,2,0)</f>
        <v>M. Ghazali</v>
      </c>
      <c r="D128" s="394" t="s">
        <v>336</v>
      </c>
      <c r="E128" s="382" t="s">
        <v>337</v>
      </c>
      <c r="F128" s="382" t="s">
        <v>27</v>
      </c>
      <c r="G128" s="382" t="e">
        <v>#N/A</v>
      </c>
      <c r="H128" s="382" t="s">
        <v>335</v>
      </c>
      <c r="I128" s="382" t="s">
        <v>61</v>
      </c>
      <c r="J128" s="382" t="s">
        <v>55</v>
      </c>
      <c r="K128" s="400" t="s">
        <v>63</v>
      </c>
      <c r="L128" s="401">
        <v>41048</v>
      </c>
      <c r="M128" s="402" t="s">
        <v>42</v>
      </c>
      <c r="N128" s="403" t="s">
        <v>105</v>
      </c>
      <c r="O128" s="404" t="s">
        <v>338</v>
      </c>
      <c r="P128" s="212">
        <v>353</v>
      </c>
      <c r="Q128" s="230">
        <v>33</v>
      </c>
      <c r="R128" s="504" t="s">
        <v>339</v>
      </c>
      <c r="S128" s="230">
        <v>30</v>
      </c>
      <c r="T128" s="230">
        <v>3</v>
      </c>
      <c r="U128" s="230">
        <v>21</v>
      </c>
      <c r="W128" s="371" t="str">
        <f t="shared" si="43"/>
        <v>19 Mei 2012</v>
      </c>
      <c r="X128" s="373" t="str">
        <f>IFERROR(VLOOKUP(D128,'[5]mhs elektro-kecil'!$B$5:$E$2151,3,0),"CEK")</f>
        <v>CEK</v>
      </c>
      <c r="Y128" s="374" t="str">
        <f>IFERROR(VLOOKUP(D128,'[5]mhs elektro-kecil'!$B$5:$E$2151,4,0),"CEK")</f>
        <v>CEK</v>
      </c>
      <c r="Z128" s="231">
        <f t="shared" si="41"/>
        <v>41048</v>
      </c>
      <c r="AA128" s="231">
        <f t="shared" si="42"/>
        <v>41228</v>
      </c>
      <c r="AB128" s="230"/>
      <c r="AD128" s="250"/>
      <c r="AE128" s="250"/>
      <c r="AF128" s="250"/>
      <c r="AG128" s="250"/>
      <c r="AH128" s="250"/>
      <c r="AI128" s="212" t="str">
        <f t="shared" si="44"/>
        <v>06</v>
      </c>
      <c r="AL128" s="391">
        <f t="shared" si="20"/>
        <v>2006</v>
      </c>
      <c r="AM128" s="212" t="e">
        <f>COUNTIF([6]Daftar!$D$5:$D$851,D128)</f>
        <v>#VALUE!</v>
      </c>
      <c r="AN128" s="212" t="e">
        <f>COUNTIF([7]daftar!$D$4:$D$885,D128)</f>
        <v>#VALUE!</v>
      </c>
      <c r="AS128" s="392" t="str">
        <f t="shared" si="38"/>
        <v>M. Ghazali</v>
      </c>
      <c r="AT128" s="392" t="str">
        <f t="shared" si="39"/>
        <v>F1B006050</v>
      </c>
      <c r="AU128" s="392">
        <f t="shared" si="40"/>
        <v>125</v>
      </c>
      <c r="AV128" s="392"/>
    </row>
    <row r="129" spans="1:48" s="212" customFormat="1" ht="20.100000000000001" customHeight="1">
      <c r="A129" s="267">
        <f t="shared" si="19"/>
        <v>126</v>
      </c>
      <c r="B129" s="268">
        <v>41044</v>
      </c>
      <c r="C129" s="269" t="str">
        <f>VLOOKUP(D129,'[4]mhs elektro-kecil'!$B$5:$C$1847,2,0)</f>
        <v>Mohammad Sabri</v>
      </c>
      <c r="D129" s="394" t="s">
        <v>340</v>
      </c>
      <c r="E129" s="382" t="s">
        <v>341</v>
      </c>
      <c r="F129" s="382" t="s">
        <v>27</v>
      </c>
      <c r="G129" s="382" t="e">
        <v>#N/A</v>
      </c>
      <c r="H129" s="382" t="s">
        <v>335</v>
      </c>
      <c r="I129" s="382" t="s">
        <v>52</v>
      </c>
      <c r="J129" s="382" t="s">
        <v>68</v>
      </c>
      <c r="K129" s="400" t="s">
        <v>131</v>
      </c>
      <c r="L129" s="401">
        <v>41051</v>
      </c>
      <c r="M129" s="402" t="s">
        <v>342</v>
      </c>
      <c r="N129" s="403" t="s">
        <v>141</v>
      </c>
      <c r="O129" s="249" t="s">
        <v>34</v>
      </c>
      <c r="P129" s="212">
        <v>358</v>
      </c>
      <c r="Q129" s="230">
        <v>33</v>
      </c>
      <c r="R129" s="504" t="s">
        <v>339</v>
      </c>
      <c r="S129" s="230">
        <v>30</v>
      </c>
      <c r="T129" s="230">
        <v>24</v>
      </c>
      <c r="U129" s="230">
        <v>6</v>
      </c>
      <c r="W129" s="371" t="str">
        <f t="shared" si="43"/>
        <v>22 Mei 2012</v>
      </c>
      <c r="X129" s="373" t="str">
        <f>IFERROR(VLOOKUP(D129,'[5]mhs elektro-kecil'!$B$5:$E$2151,3,0),"CEK")</f>
        <v>CEK</v>
      </c>
      <c r="Y129" s="374" t="str">
        <f>IFERROR(VLOOKUP(D129,'[5]mhs elektro-kecil'!$B$5:$E$2151,4,0),"CEK")</f>
        <v>CEK</v>
      </c>
      <c r="Z129" s="231">
        <f t="shared" si="41"/>
        <v>41051</v>
      </c>
      <c r="AA129" s="231">
        <f t="shared" si="42"/>
        <v>41231</v>
      </c>
      <c r="AB129" s="230"/>
      <c r="AD129" s="250"/>
      <c r="AE129" s="250"/>
      <c r="AF129" s="250"/>
      <c r="AG129" s="250"/>
      <c r="AH129" s="250"/>
      <c r="AI129" s="212" t="str">
        <f t="shared" si="44"/>
        <v>07</v>
      </c>
      <c r="AL129" s="391">
        <f t="shared" si="20"/>
        <v>2007</v>
      </c>
      <c r="AM129" s="212" t="e">
        <f>COUNTIF([6]Daftar!$D$5:$D$851,D129)</f>
        <v>#VALUE!</v>
      </c>
      <c r="AN129" s="212" t="e">
        <f>COUNTIF([7]daftar!$D$4:$D$885,D129)</f>
        <v>#VALUE!</v>
      </c>
      <c r="AS129" s="392" t="str">
        <f t="shared" si="38"/>
        <v>Mohammad Sabri</v>
      </c>
      <c r="AT129" s="392" t="str">
        <f t="shared" si="39"/>
        <v>F1B007053</v>
      </c>
      <c r="AU129" s="392">
        <f t="shared" si="40"/>
        <v>126</v>
      </c>
      <c r="AV129" s="392"/>
    </row>
    <row r="130" spans="1:48" s="212" customFormat="1" ht="20.100000000000001" customHeight="1">
      <c r="A130" s="267">
        <f t="shared" si="19"/>
        <v>127</v>
      </c>
      <c r="B130" s="268">
        <v>41050</v>
      </c>
      <c r="C130" s="269" t="str">
        <f>VLOOKUP(D130,'[4]mhs elektro-kecil'!$B$5:$C$1847,2,0)</f>
        <v>Eka Meilia Suryanti</v>
      </c>
      <c r="D130" s="269" t="s">
        <v>343</v>
      </c>
      <c r="E130" s="271" t="s">
        <v>344</v>
      </c>
      <c r="F130" s="271" t="s">
        <v>47</v>
      </c>
      <c r="G130" s="271" t="s">
        <v>53</v>
      </c>
      <c r="H130" s="271" t="s">
        <v>54</v>
      </c>
      <c r="I130" s="271" t="s">
        <v>323</v>
      </c>
      <c r="J130" s="271" t="s">
        <v>39</v>
      </c>
      <c r="K130" s="291" t="s">
        <v>32</v>
      </c>
      <c r="L130" s="268">
        <v>41053</v>
      </c>
      <c r="M130" s="230" t="s">
        <v>140</v>
      </c>
      <c r="N130" s="292" t="s">
        <v>324</v>
      </c>
      <c r="O130" s="249"/>
      <c r="P130" s="212">
        <v>368</v>
      </c>
      <c r="Q130" s="230">
        <v>16</v>
      </c>
      <c r="R130" s="230">
        <v>12</v>
      </c>
      <c r="S130" s="230">
        <v>14</v>
      </c>
      <c r="T130" s="230">
        <v>26</v>
      </c>
      <c r="U130" s="230">
        <v>31</v>
      </c>
      <c r="W130" s="371" t="str">
        <f t="shared" si="43"/>
        <v>24 Mei 2012</v>
      </c>
      <c r="X130" s="373" t="str">
        <f>IFERROR(VLOOKUP(D130,'[5]mhs elektro-kecil'!$B$5:$E$2151,3,0),"CEK")</f>
        <v>CEK</v>
      </c>
      <c r="Y130" s="374" t="str">
        <f>IFERROR(VLOOKUP(D130,'[5]mhs elektro-kecil'!$B$5:$E$2151,4,0),"CEK")</f>
        <v>CEK</v>
      </c>
      <c r="Z130" s="231">
        <f t="shared" si="41"/>
        <v>41053</v>
      </c>
      <c r="AA130" s="231">
        <f t="shared" si="42"/>
        <v>41233</v>
      </c>
      <c r="AB130" s="230"/>
      <c r="AD130" s="250"/>
      <c r="AE130" s="250"/>
      <c r="AF130" s="250"/>
      <c r="AG130" s="250"/>
      <c r="AH130" s="250"/>
      <c r="AI130" s="212" t="str">
        <f t="shared" si="44"/>
        <v>08</v>
      </c>
      <c r="AL130" s="391">
        <f t="shared" si="20"/>
        <v>2008</v>
      </c>
      <c r="AM130" s="212" t="e">
        <f>COUNTIF([6]Daftar!$D$5:$D$851,D130)</f>
        <v>#VALUE!</v>
      </c>
      <c r="AN130" s="212" t="e">
        <f>COUNTIF([7]daftar!$D$4:$D$885,D130)</f>
        <v>#VALUE!</v>
      </c>
      <c r="AS130" s="392" t="str">
        <f t="shared" si="38"/>
        <v>Eka Meilia Suryanti</v>
      </c>
      <c r="AT130" s="392" t="str">
        <f t="shared" si="39"/>
        <v>F1B008040</v>
      </c>
      <c r="AU130" s="392">
        <f t="shared" si="40"/>
        <v>127</v>
      </c>
      <c r="AV130" s="392"/>
    </row>
    <row r="131" spans="1:48" s="212" customFormat="1" ht="20.100000000000001" customHeight="1">
      <c r="A131" s="267">
        <f t="shared" si="19"/>
        <v>128</v>
      </c>
      <c r="B131" s="268">
        <v>41050</v>
      </c>
      <c r="C131" s="269" t="str">
        <f>VLOOKUP(D131,'[4]mhs elektro-kecil'!$B$5:$C$1847,2,0)</f>
        <v>I Nengah Sumartha Widya</v>
      </c>
      <c r="D131" s="269" t="s">
        <v>345</v>
      </c>
      <c r="E131" s="271" t="s">
        <v>346</v>
      </c>
      <c r="F131" s="271" t="s">
        <v>72</v>
      </c>
      <c r="G131" s="271" t="s">
        <v>54</v>
      </c>
      <c r="H131" s="271" t="s">
        <v>59</v>
      </c>
      <c r="I131" s="271" t="s">
        <v>53</v>
      </c>
      <c r="J131" s="271" t="s">
        <v>41</v>
      </c>
      <c r="K131" s="291" t="s">
        <v>63</v>
      </c>
      <c r="L131" s="268">
        <v>41055</v>
      </c>
      <c r="M131" s="230" t="s">
        <v>42</v>
      </c>
      <c r="N131" s="292" t="s">
        <v>97</v>
      </c>
      <c r="O131" s="249"/>
      <c r="P131" s="212">
        <v>369</v>
      </c>
      <c r="Q131" s="230">
        <v>4</v>
      </c>
      <c r="R131" s="230">
        <v>14</v>
      </c>
      <c r="S131" s="230">
        <v>28</v>
      </c>
      <c r="T131" s="230">
        <v>12</v>
      </c>
      <c r="U131" s="230">
        <v>1</v>
      </c>
      <c r="W131" s="371" t="str">
        <f t="shared" si="43"/>
        <v>26 Mei 2012</v>
      </c>
      <c r="X131" s="373" t="str">
        <f>IFERROR(VLOOKUP(D131,'[5]mhs elektro-kecil'!$B$5:$E$2151,3,0),"CEK")</f>
        <v>CEK</v>
      </c>
      <c r="Y131" s="374" t="str">
        <f>IFERROR(VLOOKUP(D131,'[5]mhs elektro-kecil'!$B$5:$E$2151,4,0),"CEK")</f>
        <v>CEK</v>
      </c>
      <c r="Z131" s="231">
        <f t="shared" si="41"/>
        <v>41055</v>
      </c>
      <c r="AA131" s="231">
        <f t="shared" si="42"/>
        <v>41235</v>
      </c>
      <c r="AB131" s="230"/>
      <c r="AD131" s="250"/>
      <c r="AE131" s="250"/>
      <c r="AF131" s="250"/>
      <c r="AG131" s="250"/>
      <c r="AH131" s="250"/>
      <c r="AI131" s="212" t="str">
        <f t="shared" si="44"/>
        <v>05</v>
      </c>
      <c r="AL131" s="391">
        <f t="shared" si="20"/>
        <v>2005</v>
      </c>
      <c r="AM131" s="212" t="e">
        <f>COUNTIF([6]Daftar!$D$5:$D$851,D131)</f>
        <v>#VALUE!</v>
      </c>
      <c r="AN131" s="212" t="e">
        <f>COUNTIF([7]daftar!$D$4:$D$885,D131)</f>
        <v>#VALUE!</v>
      </c>
      <c r="AS131" s="392" t="str">
        <f t="shared" si="38"/>
        <v>I Nengah Sumartha Widya</v>
      </c>
      <c r="AT131" s="392" t="str">
        <f t="shared" si="39"/>
        <v>F1B005029</v>
      </c>
      <c r="AU131" s="392">
        <f t="shared" si="40"/>
        <v>128</v>
      </c>
      <c r="AV131" s="392"/>
    </row>
    <row r="132" spans="1:48" s="212" customFormat="1" ht="20.100000000000001" customHeight="1">
      <c r="A132" s="267">
        <f t="shared" si="19"/>
        <v>129</v>
      </c>
      <c r="B132" s="268">
        <v>41050</v>
      </c>
      <c r="C132" s="269" t="str">
        <f>VLOOKUP(D132,'[4]mhs elektro-kecil'!$B$5:$C$1847,2,0)</f>
        <v>Khaerul Hazi</v>
      </c>
      <c r="D132" s="269" t="s">
        <v>347</v>
      </c>
      <c r="E132" s="271" t="s">
        <v>348</v>
      </c>
      <c r="F132" s="271" t="s">
        <v>47</v>
      </c>
      <c r="G132" s="271" t="s">
        <v>67</v>
      </c>
      <c r="H132" s="271" t="s">
        <v>45</v>
      </c>
      <c r="I132" s="271" t="s">
        <v>37</v>
      </c>
      <c r="J132" s="271" t="s">
        <v>60</v>
      </c>
      <c r="K132" s="291" t="s">
        <v>63</v>
      </c>
      <c r="L132" s="268">
        <v>41055</v>
      </c>
      <c r="M132" s="230" t="s">
        <v>33</v>
      </c>
      <c r="N132" s="292" t="s">
        <v>97</v>
      </c>
      <c r="O132" s="249"/>
      <c r="P132" s="212">
        <v>370</v>
      </c>
      <c r="Q132" s="230">
        <v>16</v>
      </c>
      <c r="R132" s="230">
        <v>7</v>
      </c>
      <c r="S132" s="230">
        <v>25</v>
      </c>
      <c r="T132" s="230">
        <v>13</v>
      </c>
      <c r="U132" s="230">
        <v>5</v>
      </c>
      <c r="W132" s="371" t="str">
        <f t="shared" si="43"/>
        <v>26 Mei 2012</v>
      </c>
      <c r="X132" s="373" t="str">
        <f>IFERROR(VLOOKUP(D132,'[5]mhs elektro-kecil'!$B$5:$E$2151,3,0),"CEK")</f>
        <v>CEK</v>
      </c>
      <c r="Y132" s="374" t="str">
        <f>IFERROR(VLOOKUP(D132,'[5]mhs elektro-kecil'!$B$5:$E$2151,4,0),"CEK")</f>
        <v>CEK</v>
      </c>
      <c r="Z132" s="231">
        <f t="shared" si="41"/>
        <v>41055</v>
      </c>
      <c r="AA132" s="231">
        <f t="shared" si="42"/>
        <v>41235</v>
      </c>
      <c r="AB132" s="230"/>
      <c r="AD132" s="250"/>
      <c r="AE132" s="250"/>
      <c r="AF132" s="250"/>
      <c r="AG132" s="250"/>
      <c r="AH132" s="250"/>
      <c r="AI132" s="212" t="str">
        <f t="shared" si="44"/>
        <v>08</v>
      </c>
      <c r="AL132" s="391">
        <f t="shared" si="20"/>
        <v>2008</v>
      </c>
      <c r="AM132" s="212" t="e">
        <f>COUNTIF([6]Daftar!$D$5:$D$851,D132)</f>
        <v>#VALUE!</v>
      </c>
      <c r="AN132" s="212" t="e">
        <f>COUNTIF([7]daftar!$D$4:$D$885,D132)</f>
        <v>#VALUE!</v>
      </c>
      <c r="AS132" s="392" t="str">
        <f t="shared" si="38"/>
        <v>Khaerul Hazi</v>
      </c>
      <c r="AT132" s="392" t="str">
        <f t="shared" si="39"/>
        <v>F1B008046</v>
      </c>
      <c r="AU132" s="392">
        <f t="shared" si="40"/>
        <v>129</v>
      </c>
      <c r="AV132" s="392"/>
    </row>
    <row r="133" spans="1:48" s="212" customFormat="1" ht="20.100000000000001" customHeight="1">
      <c r="A133" s="267">
        <f t="shared" ref="A133:A196" si="45">A132+1</f>
        <v>130</v>
      </c>
      <c r="B133" s="268">
        <v>41052</v>
      </c>
      <c r="C133" s="269" t="str">
        <f>VLOOKUP(D133,'[4]mhs elektro-kecil'!$B$5:$C$1847,2,0)</f>
        <v>Agus Hermanto</v>
      </c>
      <c r="D133" s="269" t="s">
        <v>349</v>
      </c>
      <c r="E133" s="271" t="s">
        <v>350</v>
      </c>
      <c r="F133" s="271" t="s">
        <v>27</v>
      </c>
      <c r="G133" s="271" t="e">
        <v>#N/A</v>
      </c>
      <c r="H133" s="271" t="s">
        <v>335</v>
      </c>
      <c r="I133" s="271" t="s">
        <v>55</v>
      </c>
      <c r="J133" s="271" t="s">
        <v>52</v>
      </c>
      <c r="K133" s="291" t="s">
        <v>93</v>
      </c>
      <c r="L133" s="268">
        <v>41057</v>
      </c>
      <c r="M133" s="230" t="s">
        <v>136</v>
      </c>
      <c r="N133" s="292" t="s">
        <v>141</v>
      </c>
      <c r="O133" s="249" t="s">
        <v>34</v>
      </c>
      <c r="P133" s="212">
        <v>375</v>
      </c>
      <c r="Q133" s="230">
        <v>33</v>
      </c>
      <c r="R133" s="504" t="s">
        <v>339</v>
      </c>
      <c r="S133" s="230">
        <v>30</v>
      </c>
      <c r="T133" s="230">
        <v>21</v>
      </c>
      <c r="U133" s="230">
        <v>24</v>
      </c>
      <c r="W133" s="371" t="str">
        <f t="shared" si="43"/>
        <v>28 Mei 2012</v>
      </c>
      <c r="X133" s="373" t="str">
        <f>IFERROR(VLOOKUP(D133,'[5]mhs elektro-kecil'!$B$5:$E$2151,3,0),"CEK")</f>
        <v>CEK</v>
      </c>
      <c r="Y133" s="374" t="str">
        <f>IFERROR(VLOOKUP(D133,'[5]mhs elektro-kecil'!$B$5:$E$2151,4,0),"CEK")</f>
        <v>CEK</v>
      </c>
      <c r="Z133" s="231">
        <f t="shared" si="41"/>
        <v>41057</v>
      </c>
      <c r="AA133" s="231">
        <f t="shared" si="42"/>
        <v>41237</v>
      </c>
      <c r="AB133" s="230"/>
      <c r="AD133" s="250"/>
      <c r="AE133" s="250"/>
      <c r="AF133" s="250"/>
      <c r="AG133" s="250"/>
      <c r="AH133" s="250"/>
      <c r="AI133" s="212" t="str">
        <f t="shared" si="44"/>
        <v>07</v>
      </c>
      <c r="AL133" s="391">
        <f t="shared" ref="AL133:AL196" si="46">IF(MID(D133,5,2)="06",2006,IF(MID(D133,5,2)="07",2007,IF(MID(D133,5,2)="08",2008,IF(MID(D133,5,2)="09",2009,IF(MID(D133,5,2)="10",2010,IF(MID(D133,5,2)="11",2011,IF(MID(D133,5,2)="12",2012,IF(MID(D133,5,2)="05",2005,IF(MID(D133,5,2)="04",2004,IF(MID(D133,5,2)="03",2003,IF(MID(D133,5,2)="13",2013,IF(MID(D133,5,2)="14",2014,IF(MID(D133,5,2)="15",2015,IF(MID(D133,5,2)="16",2016,IF(MID(D133,5,2)="17",2017,IF(MID(D133,5,2)="18",2018,2019))))))))))))))))</f>
        <v>2007</v>
      </c>
      <c r="AM133" s="212" t="e">
        <f>COUNTIF([6]Daftar!$D$5:$D$851,D133)</f>
        <v>#VALUE!</v>
      </c>
      <c r="AN133" s="212" t="e">
        <f>COUNTIF([7]daftar!$D$4:$D$885,D133)</f>
        <v>#VALUE!</v>
      </c>
      <c r="AS133" s="392" t="str">
        <f t="shared" si="38"/>
        <v>Agus Hermanto</v>
      </c>
      <c r="AT133" s="392" t="str">
        <f t="shared" si="39"/>
        <v>F1B007004</v>
      </c>
      <c r="AU133" s="392">
        <f t="shared" si="40"/>
        <v>130</v>
      </c>
      <c r="AV133" s="392"/>
    </row>
    <row r="134" spans="1:48" s="212" customFormat="1" ht="20.100000000000001" customHeight="1">
      <c r="A134" s="267">
        <f t="shared" si="45"/>
        <v>131</v>
      </c>
      <c r="B134" s="268">
        <v>41055</v>
      </c>
      <c r="C134" s="269" t="str">
        <f>VLOOKUP(D134,'[4]mhs elektro-kecil'!$B$5:$C$1847,2,0)</f>
        <v>Rana Yuristia A</v>
      </c>
      <c r="D134" s="269" t="s">
        <v>351</v>
      </c>
      <c r="E134" s="271" t="s">
        <v>352</v>
      </c>
      <c r="F134" s="271" t="s">
        <v>45</v>
      </c>
      <c r="G134" s="271" t="s">
        <v>37</v>
      </c>
      <c r="H134" s="271" t="s">
        <v>38</v>
      </c>
      <c r="I134" s="271" t="s">
        <v>54</v>
      </c>
      <c r="J134" s="271" t="s">
        <v>67</v>
      </c>
      <c r="K134" s="291" t="s">
        <v>76</v>
      </c>
      <c r="L134" s="268">
        <v>41059</v>
      </c>
      <c r="M134" s="230" t="s">
        <v>140</v>
      </c>
      <c r="N134" s="292" t="s">
        <v>324</v>
      </c>
      <c r="O134" s="249"/>
      <c r="P134" s="212">
        <v>379</v>
      </c>
      <c r="Q134" s="230">
        <v>25</v>
      </c>
      <c r="R134" s="230">
        <v>13</v>
      </c>
      <c r="S134" s="230">
        <v>2</v>
      </c>
      <c r="T134" s="230">
        <v>14</v>
      </c>
      <c r="U134" s="230">
        <v>7</v>
      </c>
      <c r="W134" s="371" t="str">
        <f t="shared" si="43"/>
        <v>30 Mei 2012</v>
      </c>
      <c r="X134" s="373" t="str">
        <f>IFERROR(VLOOKUP(D134,'[5]mhs elektro-kecil'!$B$5:$E$2151,3,0),"CEK")</f>
        <v>CEK</v>
      </c>
      <c r="Y134" s="374" t="str">
        <f>IFERROR(VLOOKUP(D134,'[5]mhs elektro-kecil'!$B$5:$E$2151,4,0),"CEK")</f>
        <v>CEK</v>
      </c>
      <c r="Z134" s="231">
        <f t="shared" si="41"/>
        <v>41059</v>
      </c>
      <c r="AA134" s="231">
        <f t="shared" si="42"/>
        <v>41239</v>
      </c>
      <c r="AB134" s="230"/>
      <c r="AD134" s="250"/>
      <c r="AE134" s="250"/>
      <c r="AF134" s="250"/>
      <c r="AG134" s="250"/>
      <c r="AH134" s="250"/>
      <c r="AI134" s="212" t="str">
        <f t="shared" si="44"/>
        <v>08</v>
      </c>
      <c r="AL134" s="391">
        <f t="shared" si="46"/>
        <v>2008</v>
      </c>
      <c r="AM134" s="212" t="e">
        <f>COUNTIF([6]Daftar!$D$5:$D$851,D134)</f>
        <v>#VALUE!</v>
      </c>
      <c r="AN134" s="212" t="e">
        <f>COUNTIF([7]daftar!$D$4:$D$885,D134)</f>
        <v>#VALUE!</v>
      </c>
      <c r="AS134" s="392" t="str">
        <f t="shared" si="38"/>
        <v>Rana Yuristia A</v>
      </c>
      <c r="AT134" s="392" t="str">
        <f t="shared" si="39"/>
        <v>F1B008070</v>
      </c>
      <c r="AU134" s="392">
        <f t="shared" si="40"/>
        <v>131</v>
      </c>
      <c r="AV134" s="392"/>
    </row>
    <row r="135" spans="1:48" s="212" customFormat="1" ht="20.100000000000001" customHeight="1">
      <c r="A135" s="267">
        <f t="shared" si="45"/>
        <v>132</v>
      </c>
      <c r="B135" s="268">
        <v>41057</v>
      </c>
      <c r="C135" s="269" t="str">
        <f>VLOOKUP(D135,'[4]mhs elektro-kecil'!$B$5:$C$1847,2,0)</f>
        <v>Twenty Dwi Yuli</v>
      </c>
      <c r="D135" s="269" t="s">
        <v>353</v>
      </c>
      <c r="E135" s="271" t="s">
        <v>354</v>
      </c>
      <c r="F135" s="271" t="s">
        <v>54</v>
      </c>
      <c r="G135" s="271" t="s">
        <v>53</v>
      </c>
      <c r="H135" s="271" t="s">
        <v>37</v>
      </c>
      <c r="I135" s="271" t="s">
        <v>39</v>
      </c>
      <c r="J135" s="271" t="s">
        <v>41</v>
      </c>
      <c r="K135" s="291" t="s">
        <v>76</v>
      </c>
      <c r="L135" s="268">
        <v>41059</v>
      </c>
      <c r="M135" s="230" t="s">
        <v>136</v>
      </c>
      <c r="N135" s="292" t="s">
        <v>324</v>
      </c>
      <c r="O135" s="249"/>
      <c r="P135" s="212">
        <v>380</v>
      </c>
      <c r="Q135" s="230">
        <v>14</v>
      </c>
      <c r="R135" s="230">
        <v>12</v>
      </c>
      <c r="S135" s="230">
        <v>13</v>
      </c>
      <c r="T135" s="230">
        <v>31</v>
      </c>
      <c r="U135" s="230">
        <v>1</v>
      </c>
      <c r="W135" s="371" t="str">
        <f t="shared" si="43"/>
        <v>30 Mei 2012</v>
      </c>
      <c r="X135" s="373" t="str">
        <f>IFERROR(VLOOKUP(D135,'[5]mhs elektro-kecil'!$B$5:$E$2151,3,0),"CEK")</f>
        <v>CEK</v>
      </c>
      <c r="Y135" s="374" t="str">
        <f>IFERROR(VLOOKUP(D135,'[5]mhs elektro-kecil'!$B$5:$E$2151,4,0),"CEK")</f>
        <v>CEK</v>
      </c>
      <c r="Z135" s="231">
        <f t="shared" si="41"/>
        <v>41059</v>
      </c>
      <c r="AA135" s="231">
        <f t="shared" si="42"/>
        <v>41239</v>
      </c>
      <c r="AB135" s="230"/>
      <c r="AD135" s="250"/>
      <c r="AE135" s="250"/>
      <c r="AF135" s="250"/>
      <c r="AG135" s="250"/>
      <c r="AH135" s="250"/>
      <c r="AI135" s="212" t="str">
        <f t="shared" si="44"/>
        <v>07</v>
      </c>
      <c r="AL135" s="391">
        <f t="shared" si="46"/>
        <v>2007</v>
      </c>
      <c r="AM135" s="212" t="e">
        <f>COUNTIF([6]Daftar!$D$5:$D$851,D135)</f>
        <v>#VALUE!</v>
      </c>
      <c r="AN135" s="212" t="e">
        <f>COUNTIF([7]daftar!$D$4:$D$885,D135)</f>
        <v>#VALUE!</v>
      </c>
      <c r="AS135" s="392" t="str">
        <f t="shared" si="38"/>
        <v>Twenty Dwi Yuli</v>
      </c>
      <c r="AT135" s="392" t="str">
        <f t="shared" si="39"/>
        <v>F1B007083</v>
      </c>
      <c r="AU135" s="392">
        <f t="shared" si="40"/>
        <v>132</v>
      </c>
      <c r="AV135" s="392"/>
    </row>
    <row r="136" spans="1:48" s="212" customFormat="1" ht="20.100000000000001" customHeight="1">
      <c r="A136" s="267">
        <f t="shared" si="45"/>
        <v>133</v>
      </c>
      <c r="B136" s="268">
        <v>41064</v>
      </c>
      <c r="C136" s="269" t="str">
        <f>VLOOKUP(D136,'[4]mhs elektro-kecil'!$B$5:$C$1847,2,0)</f>
        <v>Nurul Hidayah</v>
      </c>
      <c r="D136" s="269" t="s">
        <v>355</v>
      </c>
      <c r="E136" s="271" t="s">
        <v>356</v>
      </c>
      <c r="F136" s="271" t="s">
        <v>38</v>
      </c>
      <c r="G136" s="271" t="s">
        <v>37</v>
      </c>
      <c r="H136" s="271" t="s">
        <v>115</v>
      </c>
      <c r="I136" s="271" t="s">
        <v>60</v>
      </c>
      <c r="J136" s="271" t="s">
        <v>53</v>
      </c>
      <c r="K136" s="291" t="s">
        <v>32</v>
      </c>
      <c r="L136" s="268">
        <v>41067</v>
      </c>
      <c r="M136" s="230" t="s">
        <v>136</v>
      </c>
      <c r="N136" s="292" t="s">
        <v>324</v>
      </c>
      <c r="O136" s="249"/>
      <c r="P136" s="212">
        <v>398</v>
      </c>
      <c r="Q136" s="230">
        <v>2</v>
      </c>
      <c r="R136" s="230">
        <v>13</v>
      </c>
      <c r="S136" s="230">
        <v>22</v>
      </c>
      <c r="T136" s="230">
        <v>5</v>
      </c>
      <c r="U136" s="230">
        <v>12</v>
      </c>
      <c r="W136" s="371" t="str">
        <f t="shared" si="43"/>
        <v>07 Juni 2012</v>
      </c>
      <c r="X136" s="373" t="str">
        <f>IFERROR(VLOOKUP(D136,'[5]mhs elektro-kecil'!$B$5:$E$2151,3,0),"CEK")</f>
        <v>CEK</v>
      </c>
      <c r="Y136" s="374" t="str">
        <f>IFERROR(VLOOKUP(D136,'[5]mhs elektro-kecil'!$B$5:$E$2151,4,0),"CEK")</f>
        <v>CEK</v>
      </c>
      <c r="Z136" s="231">
        <f t="shared" si="41"/>
        <v>41067</v>
      </c>
      <c r="AA136" s="231">
        <f t="shared" si="42"/>
        <v>41247</v>
      </c>
      <c r="AB136" s="230"/>
      <c r="AD136" s="250"/>
      <c r="AE136" s="250"/>
      <c r="AF136" s="250"/>
      <c r="AG136" s="250"/>
      <c r="AH136" s="250"/>
      <c r="AI136" s="212" t="str">
        <f t="shared" si="44"/>
        <v>08</v>
      </c>
      <c r="AL136" s="391">
        <f t="shared" si="46"/>
        <v>2008</v>
      </c>
      <c r="AM136" s="212" t="e">
        <f>COUNTIF([6]Daftar!$D$5:$D$851,D136)</f>
        <v>#VALUE!</v>
      </c>
      <c r="AN136" s="212" t="e">
        <f>COUNTIF([7]daftar!$D$4:$D$885,D136)</f>
        <v>#VALUE!</v>
      </c>
      <c r="AS136" s="392" t="str">
        <f t="shared" si="38"/>
        <v>Nurul Hidayah</v>
      </c>
      <c r="AT136" s="392" t="str">
        <f t="shared" si="39"/>
        <v>F1B008001</v>
      </c>
      <c r="AU136" s="392">
        <f t="shared" si="40"/>
        <v>133</v>
      </c>
      <c r="AV136" s="392"/>
    </row>
    <row r="137" spans="1:48" s="212" customFormat="1" ht="20.100000000000001" customHeight="1">
      <c r="A137" s="267">
        <f t="shared" si="45"/>
        <v>134</v>
      </c>
      <c r="B137" s="268">
        <v>41080</v>
      </c>
      <c r="C137" s="269" t="str">
        <f>VLOOKUP(D137,'[4]mhs elektro-kecil'!$B$5:$C$1847,2,0)</f>
        <v>Firman Adidaya</v>
      </c>
      <c r="D137" s="269" t="s">
        <v>357</v>
      </c>
      <c r="E137" s="271" t="s">
        <v>358</v>
      </c>
      <c r="F137" s="271" t="s">
        <v>27</v>
      </c>
      <c r="G137" s="271" t="e">
        <v>#N/A</v>
      </c>
      <c r="H137" s="271" t="s">
        <v>335</v>
      </c>
      <c r="I137" s="271" t="s">
        <v>118</v>
      </c>
      <c r="J137" s="271" t="s">
        <v>89</v>
      </c>
      <c r="K137" s="291" t="s">
        <v>93</v>
      </c>
      <c r="L137" s="268">
        <v>41085</v>
      </c>
      <c r="M137" s="230" t="s">
        <v>33</v>
      </c>
      <c r="N137" s="292" t="s">
        <v>141</v>
      </c>
      <c r="O137" s="249"/>
      <c r="P137" s="212">
        <v>441</v>
      </c>
      <c r="Q137" s="230">
        <v>33</v>
      </c>
      <c r="R137" s="504" t="s">
        <v>339</v>
      </c>
      <c r="S137" s="230">
        <v>30</v>
      </c>
      <c r="T137" s="230">
        <v>40</v>
      </c>
      <c r="U137" s="230">
        <v>19</v>
      </c>
      <c r="W137" s="371" t="str">
        <f t="shared" si="43"/>
        <v>25 Juni 2012</v>
      </c>
      <c r="X137" s="373" t="str">
        <f>IFERROR(VLOOKUP(D137,'[5]mhs elektro-kecil'!$B$5:$E$2151,3,0),"CEK")</f>
        <v>CEK</v>
      </c>
      <c r="Y137" s="374" t="str">
        <f>IFERROR(VLOOKUP(D137,'[5]mhs elektro-kecil'!$B$5:$E$2151,4,0),"CEK")</f>
        <v>CEK</v>
      </c>
      <c r="Z137" s="231">
        <f t="shared" si="41"/>
        <v>41085</v>
      </c>
      <c r="AA137" s="231">
        <f t="shared" si="42"/>
        <v>41265</v>
      </c>
      <c r="AB137" s="230"/>
      <c r="AD137" s="250"/>
      <c r="AE137" s="250"/>
      <c r="AF137" s="250"/>
      <c r="AG137" s="250"/>
      <c r="AH137" s="250"/>
      <c r="AI137" s="212" t="str">
        <f t="shared" si="44"/>
        <v>06</v>
      </c>
      <c r="AL137" s="391">
        <f t="shared" si="46"/>
        <v>2006</v>
      </c>
      <c r="AM137" s="212" t="e">
        <f>COUNTIF([6]Daftar!$D$5:$D$851,D137)</f>
        <v>#VALUE!</v>
      </c>
      <c r="AN137" s="212" t="e">
        <f>COUNTIF([7]daftar!$D$4:$D$885,D137)</f>
        <v>#VALUE!</v>
      </c>
      <c r="AS137" s="392" t="str">
        <f t="shared" si="38"/>
        <v>Firman Adidaya</v>
      </c>
      <c r="AT137" s="392" t="str">
        <f t="shared" si="39"/>
        <v>F1B006025</v>
      </c>
      <c r="AU137" s="392">
        <f t="shared" si="40"/>
        <v>134</v>
      </c>
      <c r="AV137" s="392"/>
    </row>
    <row r="138" spans="1:48" s="212" customFormat="1" ht="20.100000000000001" customHeight="1">
      <c r="A138" s="267">
        <f t="shared" si="45"/>
        <v>135</v>
      </c>
      <c r="B138" s="268">
        <v>41080</v>
      </c>
      <c r="C138" s="269" t="str">
        <f>VLOOKUP(D138,'[4]mhs elektro-kecil'!$B$5:$C$1847,2,0)</f>
        <v>Ilmayati</v>
      </c>
      <c r="D138" s="269" t="s">
        <v>359</v>
      </c>
      <c r="E138" s="271" t="s">
        <v>360</v>
      </c>
      <c r="F138" s="271" t="s">
        <v>27</v>
      </c>
      <c r="G138" s="271" t="s">
        <v>61</v>
      </c>
      <c r="H138" s="271" t="s">
        <v>335</v>
      </c>
      <c r="I138" s="271" t="s">
        <v>52</v>
      </c>
      <c r="J138" s="271" t="s">
        <v>49</v>
      </c>
      <c r="K138" s="291" t="s">
        <v>93</v>
      </c>
      <c r="L138" s="268">
        <v>41085</v>
      </c>
      <c r="M138" s="230" t="s">
        <v>361</v>
      </c>
      <c r="N138" s="292" t="s">
        <v>141</v>
      </c>
      <c r="O138" s="249"/>
      <c r="P138" s="212">
        <v>440</v>
      </c>
      <c r="Q138" s="230">
        <v>33</v>
      </c>
      <c r="R138" s="230">
        <v>3</v>
      </c>
      <c r="S138" s="230">
        <v>30</v>
      </c>
      <c r="T138" s="230">
        <v>24</v>
      </c>
      <c r="U138" s="230">
        <v>15</v>
      </c>
      <c r="W138" s="371" t="str">
        <f t="shared" si="43"/>
        <v>25 Juni 2012</v>
      </c>
      <c r="X138" s="373" t="str">
        <f>IFERROR(VLOOKUP(D138,'[5]mhs elektro-kecil'!$B$5:$E$2151,3,0),"CEK")</f>
        <v>CEK</v>
      </c>
      <c r="Y138" s="374" t="str">
        <f>IFERROR(VLOOKUP(D138,'[5]mhs elektro-kecil'!$B$5:$E$2151,4,0),"CEK")</f>
        <v>CEK</v>
      </c>
      <c r="Z138" s="231">
        <f t="shared" si="41"/>
        <v>41085</v>
      </c>
      <c r="AA138" s="231">
        <f t="shared" si="42"/>
        <v>41265</v>
      </c>
      <c r="AB138" s="230"/>
      <c r="AD138" s="250"/>
      <c r="AE138" s="250"/>
      <c r="AF138" s="250"/>
      <c r="AG138" s="250"/>
      <c r="AH138" s="250"/>
      <c r="AI138" s="212" t="str">
        <f t="shared" si="44"/>
        <v>06</v>
      </c>
      <c r="AL138" s="391">
        <f t="shared" si="46"/>
        <v>2006</v>
      </c>
      <c r="AM138" s="212" t="e">
        <f>COUNTIF([6]Daftar!$D$5:$D$851,D138)</f>
        <v>#VALUE!</v>
      </c>
      <c r="AN138" s="212" t="e">
        <f>COUNTIF([7]daftar!$D$4:$D$885,D138)</f>
        <v>#VALUE!</v>
      </c>
      <c r="AS138" s="392" t="str">
        <f t="shared" si="38"/>
        <v>Ilmayati</v>
      </c>
      <c r="AT138" s="392" t="str">
        <f t="shared" si="39"/>
        <v>F1B006039</v>
      </c>
      <c r="AU138" s="392">
        <f t="shared" si="40"/>
        <v>135</v>
      </c>
      <c r="AV138" s="392"/>
    </row>
    <row r="139" spans="1:48" s="212" customFormat="1" ht="20.100000000000001" customHeight="1">
      <c r="A139" s="267">
        <f t="shared" si="45"/>
        <v>136</v>
      </c>
      <c r="B139" s="268">
        <v>41085</v>
      </c>
      <c r="C139" s="269" t="str">
        <f>VLOOKUP(D139,'[4]mhs elektro-kecil'!$B$5:$C$1847,2,0)</f>
        <v>Adriansyah Eko S.</v>
      </c>
      <c r="D139" s="269" t="s">
        <v>362</v>
      </c>
      <c r="E139" s="271" t="s">
        <v>363</v>
      </c>
      <c r="F139" s="271" t="s">
        <v>53</v>
      </c>
      <c r="G139" s="271" t="s">
        <v>59</v>
      </c>
      <c r="H139" s="271" t="s">
        <v>41</v>
      </c>
      <c r="I139" s="271" t="s">
        <v>61</v>
      </c>
      <c r="J139" s="271" t="s">
        <v>54</v>
      </c>
      <c r="K139" s="291" t="s">
        <v>76</v>
      </c>
      <c r="L139" s="268">
        <v>41087</v>
      </c>
      <c r="M139" s="230" t="s">
        <v>33</v>
      </c>
      <c r="N139" s="292" t="s">
        <v>97</v>
      </c>
      <c r="O139" s="249"/>
      <c r="P139" s="212">
        <v>445</v>
      </c>
      <c r="Q139" s="230">
        <v>12</v>
      </c>
      <c r="R139" s="230">
        <v>28</v>
      </c>
      <c r="S139" s="230">
        <v>1</v>
      </c>
      <c r="T139" s="230">
        <v>3</v>
      </c>
      <c r="U139" s="230">
        <v>14</v>
      </c>
      <c r="W139" s="371" t="str">
        <f t="shared" si="43"/>
        <v>27 Juni 2012</v>
      </c>
      <c r="X139" s="373" t="str">
        <f>IFERROR(VLOOKUP(D139,'[5]mhs elektro-kecil'!$B$5:$E$2151,3,0),"CEK")</f>
        <v>CEK</v>
      </c>
      <c r="Y139" s="374" t="str">
        <f>IFERROR(VLOOKUP(D139,'[5]mhs elektro-kecil'!$B$5:$E$2151,4,0),"CEK")</f>
        <v>CEK</v>
      </c>
      <c r="Z139" s="231">
        <f t="shared" si="41"/>
        <v>41087</v>
      </c>
      <c r="AA139" s="231">
        <f t="shared" si="42"/>
        <v>41267</v>
      </c>
      <c r="AB139" s="230"/>
      <c r="AD139" s="250"/>
      <c r="AE139" s="250"/>
      <c r="AF139" s="250"/>
      <c r="AG139" s="250"/>
      <c r="AH139" s="250"/>
      <c r="AI139" s="212" t="str">
        <f t="shared" si="44"/>
        <v>08</v>
      </c>
      <c r="AL139" s="391">
        <f t="shared" si="46"/>
        <v>2008</v>
      </c>
      <c r="AM139" s="212" t="e">
        <f>COUNTIF([6]Daftar!$D$5:$D$851,D139)</f>
        <v>#VALUE!</v>
      </c>
      <c r="AN139" s="212" t="e">
        <f>COUNTIF([7]daftar!$D$4:$D$885,D139)</f>
        <v>#VALUE!</v>
      </c>
      <c r="AS139" s="392" t="str">
        <f t="shared" si="38"/>
        <v>Adriansyah Eko S.</v>
      </c>
      <c r="AT139" s="392" t="str">
        <f t="shared" si="39"/>
        <v>F1B008053</v>
      </c>
      <c r="AU139" s="392">
        <f t="shared" si="40"/>
        <v>136</v>
      </c>
      <c r="AV139" s="392"/>
    </row>
    <row r="140" spans="1:48" s="212" customFormat="1" ht="20.100000000000001" customHeight="1">
      <c r="A140" s="267">
        <f t="shared" si="45"/>
        <v>137</v>
      </c>
      <c r="B140" s="268">
        <v>41157</v>
      </c>
      <c r="C140" s="269" t="str">
        <f>VLOOKUP(D140,'[4]mhs elektro-kecil'!$B$5:$C$1847,2,0)</f>
        <v>Risang Prayekti</v>
      </c>
      <c r="D140" s="269" t="s">
        <v>364</v>
      </c>
      <c r="E140" s="271" t="s">
        <v>365</v>
      </c>
      <c r="F140" s="271" t="s">
        <v>49</v>
      </c>
      <c r="G140" s="271" t="s">
        <v>72</v>
      </c>
      <c r="H140" s="271" t="s">
        <v>68</v>
      </c>
      <c r="I140" s="271" t="s">
        <v>55</v>
      </c>
      <c r="J140" s="271" t="s">
        <v>52</v>
      </c>
      <c r="K140" s="291" t="s">
        <v>93</v>
      </c>
      <c r="L140" s="268">
        <v>41162</v>
      </c>
      <c r="M140" s="230" t="s">
        <v>140</v>
      </c>
      <c r="N140" s="292" t="s">
        <v>137</v>
      </c>
      <c r="O140" s="249"/>
      <c r="P140" s="212">
        <v>564</v>
      </c>
      <c r="Q140" s="230">
        <v>15</v>
      </c>
      <c r="R140" s="230">
        <v>4</v>
      </c>
      <c r="S140" s="230">
        <v>6</v>
      </c>
      <c r="T140" s="230">
        <v>21</v>
      </c>
      <c r="U140" s="230">
        <v>24</v>
      </c>
      <c r="W140" s="371" t="str">
        <f t="shared" si="43"/>
        <v>10 September 2012</v>
      </c>
      <c r="X140" s="373" t="str">
        <f>IFERROR(VLOOKUP(D140,'[5]mhs elektro-kecil'!$B$5:$E$2151,3,0),"CEK")</f>
        <v>CEK</v>
      </c>
      <c r="Y140" s="374" t="str">
        <f>IFERROR(VLOOKUP(D140,'[5]mhs elektro-kecil'!$B$5:$E$2151,4,0),"CEK")</f>
        <v>CEK</v>
      </c>
      <c r="Z140" s="231">
        <f t="shared" si="41"/>
        <v>41162</v>
      </c>
      <c r="AA140" s="231">
        <f t="shared" si="42"/>
        <v>41342</v>
      </c>
      <c r="AB140" s="230"/>
      <c r="AD140" s="250"/>
      <c r="AE140" s="250"/>
      <c r="AF140" s="250"/>
      <c r="AG140" s="250"/>
      <c r="AH140" s="250"/>
      <c r="AI140" s="212" t="str">
        <f t="shared" si="44"/>
        <v>06</v>
      </c>
      <c r="AL140" s="391">
        <f t="shared" si="46"/>
        <v>2006</v>
      </c>
      <c r="AM140" s="212" t="e">
        <f>COUNTIF([6]Daftar!$D$5:$D$851,D140)</f>
        <v>#VALUE!</v>
      </c>
      <c r="AN140" s="212" t="e">
        <f>COUNTIF([7]daftar!$D$4:$D$885,D140)</f>
        <v>#VALUE!</v>
      </c>
      <c r="AS140" s="392" t="str">
        <f t="shared" si="38"/>
        <v>Risang Prayekti</v>
      </c>
      <c r="AT140" s="392" t="str">
        <f t="shared" si="39"/>
        <v>F1B006071</v>
      </c>
      <c r="AU140" s="392">
        <f t="shared" si="40"/>
        <v>137</v>
      </c>
      <c r="AV140" s="392"/>
    </row>
    <row r="141" spans="1:48" s="212" customFormat="1" ht="20.100000000000001" customHeight="1">
      <c r="A141" s="267">
        <f t="shared" si="45"/>
        <v>138</v>
      </c>
      <c r="B141" s="268">
        <v>41157</v>
      </c>
      <c r="C141" s="269" t="str">
        <f>VLOOKUP(D141,'[4]mhs elektro-kecil'!$B$5:$C$1847,2,0)</f>
        <v>Syachrir Eka Putra</v>
      </c>
      <c r="D141" s="269" t="s">
        <v>366</v>
      </c>
      <c r="E141" s="271" t="s">
        <v>367</v>
      </c>
      <c r="F141" s="271" t="s">
        <v>49</v>
      </c>
      <c r="G141" s="271" t="s">
        <v>68</v>
      </c>
      <c r="H141" s="271" t="s">
        <v>89</v>
      </c>
      <c r="I141" s="271" t="s">
        <v>72</v>
      </c>
      <c r="J141" s="271" t="s">
        <v>67</v>
      </c>
      <c r="K141" s="291" t="s">
        <v>63</v>
      </c>
      <c r="L141" s="268">
        <v>41160</v>
      </c>
      <c r="M141" s="230" t="s">
        <v>33</v>
      </c>
      <c r="N141" s="292" t="s">
        <v>105</v>
      </c>
      <c r="O141" s="249"/>
      <c r="P141" s="212">
        <v>565</v>
      </c>
      <c r="Q141" s="230">
        <v>15</v>
      </c>
      <c r="R141" s="230">
        <v>6</v>
      </c>
      <c r="S141" s="230">
        <v>19</v>
      </c>
      <c r="T141" s="230">
        <v>4</v>
      </c>
      <c r="U141" s="230">
        <v>7</v>
      </c>
      <c r="W141" s="371" t="str">
        <f t="shared" si="43"/>
        <v>08 September 2012</v>
      </c>
      <c r="X141" s="373" t="str">
        <f>IFERROR(VLOOKUP(D141,'[5]mhs elektro-kecil'!$B$5:$E$2151,3,0),"CEK")</f>
        <v>CEK</v>
      </c>
      <c r="Y141" s="374" t="str">
        <f>IFERROR(VLOOKUP(D141,'[5]mhs elektro-kecil'!$B$5:$E$2151,4,0),"CEK")</f>
        <v>CEK</v>
      </c>
      <c r="Z141" s="231">
        <f t="shared" si="41"/>
        <v>41160</v>
      </c>
      <c r="AA141" s="231">
        <f t="shared" si="42"/>
        <v>41340</v>
      </c>
      <c r="AB141" s="230"/>
      <c r="AD141" s="250"/>
      <c r="AE141" s="250"/>
      <c r="AF141" s="250"/>
      <c r="AG141" s="250"/>
      <c r="AH141" s="250"/>
      <c r="AI141" s="212" t="str">
        <f t="shared" si="44"/>
        <v>08</v>
      </c>
      <c r="AL141" s="391">
        <f t="shared" si="46"/>
        <v>2008</v>
      </c>
      <c r="AM141" s="212" t="e">
        <f>COUNTIF([6]Daftar!$D$5:$D$851,D141)</f>
        <v>#VALUE!</v>
      </c>
      <c r="AN141" s="212" t="e">
        <f>COUNTIF([7]daftar!$D$4:$D$885,D141)</f>
        <v>#VALUE!</v>
      </c>
      <c r="AS141" s="392" t="str">
        <f t="shared" si="38"/>
        <v>Syachrir Eka Putra</v>
      </c>
      <c r="AT141" s="392" t="str">
        <f t="shared" si="39"/>
        <v>F1B008016</v>
      </c>
      <c r="AU141" s="392">
        <f t="shared" si="40"/>
        <v>138</v>
      </c>
      <c r="AV141" s="392"/>
    </row>
    <row r="142" spans="1:48" s="212" customFormat="1" ht="20.100000000000001" customHeight="1">
      <c r="A142" s="267">
        <f t="shared" si="45"/>
        <v>139</v>
      </c>
      <c r="B142" s="268">
        <v>41171</v>
      </c>
      <c r="C142" s="269" t="str">
        <f>VLOOKUP(D142,'[4]mhs elektro-kecil'!$B$5:$C$1847,2,0)</f>
        <v>Ahmad Juaini</v>
      </c>
      <c r="D142" s="269" t="s">
        <v>368</v>
      </c>
      <c r="E142" s="271" t="s">
        <v>369</v>
      </c>
      <c r="F142" s="271" t="s">
        <v>323</v>
      </c>
      <c r="G142" s="271" t="s">
        <v>37</v>
      </c>
      <c r="H142" s="271" t="s">
        <v>45</v>
      </c>
      <c r="I142" s="271" t="s">
        <v>39</v>
      </c>
      <c r="J142" s="271" t="s">
        <v>73</v>
      </c>
      <c r="K142" s="291" t="s">
        <v>63</v>
      </c>
      <c r="L142" s="268">
        <v>41174</v>
      </c>
      <c r="M142" s="230" t="s">
        <v>42</v>
      </c>
      <c r="N142" s="292" t="s">
        <v>97</v>
      </c>
      <c r="O142" s="249" t="s">
        <v>187</v>
      </c>
      <c r="P142" s="212">
        <v>591</v>
      </c>
      <c r="Q142" s="230">
        <v>26</v>
      </c>
      <c r="R142" s="230">
        <v>13</v>
      </c>
      <c r="S142" s="230">
        <v>25</v>
      </c>
      <c r="T142" s="230">
        <v>31</v>
      </c>
      <c r="U142" s="230">
        <v>29</v>
      </c>
      <c r="W142" s="371" t="str">
        <f t="shared" si="43"/>
        <v>22 September 2012</v>
      </c>
      <c r="X142" s="373" t="str">
        <f>IFERROR(VLOOKUP(D142,'[5]mhs elektro-kecil'!$B$5:$E$2151,3,0),"CEK")</f>
        <v>CEK</v>
      </c>
      <c r="Y142" s="374" t="str">
        <f>IFERROR(VLOOKUP(D142,'[5]mhs elektro-kecil'!$B$5:$E$2151,4,0),"CEK")</f>
        <v>CEK</v>
      </c>
      <c r="Z142" s="231">
        <f t="shared" si="41"/>
        <v>41174</v>
      </c>
      <c r="AA142" s="231">
        <f t="shared" si="42"/>
        <v>41354</v>
      </c>
      <c r="AB142" s="230"/>
      <c r="AD142" s="250"/>
      <c r="AE142" s="250"/>
      <c r="AF142" s="250"/>
      <c r="AG142" s="250"/>
      <c r="AH142" s="250"/>
      <c r="AI142" s="212" t="str">
        <f t="shared" si="44"/>
        <v>07</v>
      </c>
      <c r="AL142" s="391">
        <f t="shared" si="46"/>
        <v>2007</v>
      </c>
      <c r="AM142" s="212" t="e">
        <f>COUNTIF([6]Daftar!$D$5:$D$851,D142)</f>
        <v>#VALUE!</v>
      </c>
      <c r="AN142" s="212" t="e">
        <f>COUNTIF([7]daftar!$D$4:$D$885,D142)</f>
        <v>#VALUE!</v>
      </c>
      <c r="AS142" s="392" t="str">
        <f t="shared" si="38"/>
        <v>Ahmad Juaini</v>
      </c>
      <c r="AT142" s="392" t="str">
        <f t="shared" si="39"/>
        <v>F1B007005</v>
      </c>
      <c r="AU142" s="392">
        <f t="shared" si="40"/>
        <v>139</v>
      </c>
      <c r="AV142" s="392"/>
    </row>
    <row r="143" spans="1:48" s="212" customFormat="1" ht="20.100000000000001" customHeight="1">
      <c r="A143" s="267">
        <f t="shared" si="45"/>
        <v>140</v>
      </c>
      <c r="B143" s="268">
        <v>41172</v>
      </c>
      <c r="C143" s="269" t="str">
        <f>VLOOKUP(D143,'[4]mhs elektro-kecil'!$B$5:$C$1847,2,0)</f>
        <v>Vivi Dwi Aprillia</v>
      </c>
      <c r="D143" s="269" t="s">
        <v>370</v>
      </c>
      <c r="E143" s="271" t="s">
        <v>371</v>
      </c>
      <c r="F143" s="271" t="s">
        <v>27</v>
      </c>
      <c r="G143" s="271" t="s">
        <v>61</v>
      </c>
      <c r="H143" s="271" t="s">
        <v>72</v>
      </c>
      <c r="I143" s="271" t="s">
        <v>89</v>
      </c>
      <c r="J143" s="271" t="s">
        <v>243</v>
      </c>
      <c r="K143" s="291" t="s">
        <v>131</v>
      </c>
      <c r="L143" s="268">
        <v>41177</v>
      </c>
      <c r="M143" s="230" t="s">
        <v>372</v>
      </c>
      <c r="N143" s="292" t="s">
        <v>141</v>
      </c>
      <c r="O143" s="249" t="s">
        <v>34</v>
      </c>
      <c r="P143" s="212">
        <v>595</v>
      </c>
      <c r="Q143" s="230">
        <v>33</v>
      </c>
      <c r="R143" s="230">
        <v>3</v>
      </c>
      <c r="S143" s="230">
        <v>4</v>
      </c>
      <c r="T143" s="230">
        <v>19</v>
      </c>
      <c r="U143" s="230">
        <v>41</v>
      </c>
      <c r="W143" s="371" t="str">
        <f t="shared" si="43"/>
        <v>25 September 2012</v>
      </c>
      <c r="X143" s="373" t="str">
        <f>IFERROR(VLOOKUP(D143,'[5]mhs elektro-kecil'!$B$5:$E$2151,3,0),"CEK")</f>
        <v>CEK</v>
      </c>
      <c r="Y143" s="374" t="str">
        <f>IFERROR(VLOOKUP(D143,'[5]mhs elektro-kecil'!$B$5:$E$2151,4,0),"CEK")</f>
        <v>CEK</v>
      </c>
      <c r="Z143" s="231">
        <f t="shared" si="41"/>
        <v>41177</v>
      </c>
      <c r="AA143" s="231">
        <f t="shared" si="42"/>
        <v>41357</v>
      </c>
      <c r="AB143" s="230"/>
      <c r="AD143" s="250"/>
      <c r="AE143" s="250"/>
      <c r="AF143" s="250"/>
      <c r="AG143" s="250"/>
      <c r="AH143" s="250"/>
      <c r="AI143" s="212" t="str">
        <f t="shared" si="44"/>
        <v>08</v>
      </c>
      <c r="AL143" s="391">
        <f t="shared" si="46"/>
        <v>2008</v>
      </c>
      <c r="AM143" s="212" t="e">
        <f>COUNTIF([6]Daftar!$D$5:$D$851,D143)</f>
        <v>#VALUE!</v>
      </c>
      <c r="AN143" s="212" t="e">
        <f>COUNTIF([7]daftar!$D$4:$D$885,D143)</f>
        <v>#VALUE!</v>
      </c>
      <c r="AS143" s="392" t="str">
        <f t="shared" si="38"/>
        <v>Vivi Dwi Aprillia</v>
      </c>
      <c r="AT143" s="392" t="str">
        <f t="shared" si="39"/>
        <v>F1B008003</v>
      </c>
      <c r="AU143" s="392">
        <f t="shared" si="40"/>
        <v>140</v>
      </c>
      <c r="AV143" s="392"/>
    </row>
    <row r="144" spans="1:48" s="212" customFormat="1" ht="20.100000000000001" customHeight="1">
      <c r="A144" s="267">
        <f t="shared" si="45"/>
        <v>141</v>
      </c>
      <c r="B144" s="268">
        <v>41172</v>
      </c>
      <c r="C144" s="269" t="str">
        <f>VLOOKUP(D144,'[4]mhs elektro-kecil'!$B$5:$C$1847,2,0)</f>
        <v>M. Rangga Akbar</v>
      </c>
      <c r="D144" s="269" t="s">
        <v>373</v>
      </c>
      <c r="E144" s="271" t="s">
        <v>374</v>
      </c>
      <c r="F144" s="271" t="s">
        <v>323</v>
      </c>
      <c r="G144" s="271" t="s">
        <v>37</v>
      </c>
      <c r="H144" s="271" t="s">
        <v>54</v>
      </c>
      <c r="I144" s="271" t="s">
        <v>53</v>
      </c>
      <c r="J144" s="271" t="s">
        <v>73</v>
      </c>
      <c r="K144" s="291" t="s">
        <v>131</v>
      </c>
      <c r="L144" s="268">
        <v>41177</v>
      </c>
      <c r="M144" s="230" t="s">
        <v>375</v>
      </c>
      <c r="N144" s="292" t="s">
        <v>324</v>
      </c>
      <c r="O144" s="249"/>
      <c r="P144" s="212">
        <v>598</v>
      </c>
      <c r="Q144" s="230">
        <v>26</v>
      </c>
      <c r="R144" s="230">
        <v>13</v>
      </c>
      <c r="S144" s="230">
        <v>14</v>
      </c>
      <c r="T144" s="230">
        <v>12</v>
      </c>
      <c r="U144" s="230">
        <v>29</v>
      </c>
      <c r="W144" s="371" t="str">
        <f t="shared" si="43"/>
        <v>25 September 2012</v>
      </c>
      <c r="X144" s="373" t="str">
        <f>IFERROR(VLOOKUP(D144,'[5]mhs elektro-kecil'!$B$5:$E$2151,3,0),"CEK")</f>
        <v>CEK</v>
      </c>
      <c r="Y144" s="374" t="str">
        <f>IFERROR(VLOOKUP(D144,'[5]mhs elektro-kecil'!$B$5:$E$2151,4,0),"CEK")</f>
        <v>CEK</v>
      </c>
      <c r="Z144" s="231">
        <f t="shared" si="41"/>
        <v>41177</v>
      </c>
      <c r="AA144" s="231">
        <f t="shared" si="42"/>
        <v>41357</v>
      </c>
      <c r="AB144" s="230"/>
      <c r="AD144" s="250"/>
      <c r="AE144" s="250"/>
      <c r="AF144" s="250"/>
      <c r="AG144" s="250"/>
      <c r="AH144" s="250"/>
      <c r="AI144" s="212" t="str">
        <f t="shared" si="44"/>
        <v>08</v>
      </c>
      <c r="AL144" s="391">
        <f t="shared" si="46"/>
        <v>2008</v>
      </c>
      <c r="AM144" s="212" t="e">
        <f>COUNTIF([6]Daftar!$D$5:$D$851,D144)</f>
        <v>#VALUE!</v>
      </c>
      <c r="AN144" s="212" t="e">
        <f>COUNTIF([7]daftar!$D$4:$D$885,D144)</f>
        <v>#VALUE!</v>
      </c>
      <c r="AS144" s="392" t="str">
        <f t="shared" si="38"/>
        <v>M. Rangga Akbar</v>
      </c>
      <c r="AT144" s="392" t="str">
        <f t="shared" si="39"/>
        <v>F1B008022</v>
      </c>
      <c r="AU144" s="392">
        <f t="shared" si="40"/>
        <v>141</v>
      </c>
      <c r="AV144" s="392"/>
    </row>
    <row r="145" spans="1:48" s="212" customFormat="1" ht="20.100000000000001" customHeight="1">
      <c r="A145" s="267">
        <f t="shared" si="45"/>
        <v>142</v>
      </c>
      <c r="B145" s="268">
        <v>41172</v>
      </c>
      <c r="C145" s="269" t="str">
        <f>VLOOKUP(D145,'[4]mhs elektro-kecil'!$B$5:$C$1847,2,0)</f>
        <v>Yanita Avlia</v>
      </c>
      <c r="D145" s="269" t="s">
        <v>376</v>
      </c>
      <c r="E145" s="271" t="s">
        <v>377</v>
      </c>
      <c r="F145" s="271" t="s">
        <v>27</v>
      </c>
      <c r="G145" s="271" t="s">
        <v>61</v>
      </c>
      <c r="H145" s="271" t="s">
        <v>89</v>
      </c>
      <c r="I145" s="271" t="s">
        <v>72</v>
      </c>
      <c r="J145" s="271" t="s">
        <v>31</v>
      </c>
      <c r="K145" s="291" t="s">
        <v>76</v>
      </c>
      <c r="L145" s="268">
        <v>41178</v>
      </c>
      <c r="M145" s="230" t="s">
        <v>375</v>
      </c>
      <c r="N145" s="292" t="s">
        <v>141</v>
      </c>
      <c r="O145" s="249" t="s">
        <v>34</v>
      </c>
      <c r="P145" s="212">
        <v>596</v>
      </c>
      <c r="Q145" s="230">
        <v>33</v>
      </c>
      <c r="R145" s="230">
        <v>3</v>
      </c>
      <c r="S145" s="230">
        <v>19</v>
      </c>
      <c r="T145" s="230">
        <v>4</v>
      </c>
      <c r="U145" s="230">
        <v>39</v>
      </c>
      <c r="W145" s="371" t="str">
        <f t="shared" si="43"/>
        <v>26 September 2012</v>
      </c>
      <c r="X145" s="373" t="str">
        <f>IFERROR(VLOOKUP(D145,'[5]mhs elektro-kecil'!$B$5:$E$2151,3,0),"CEK")</f>
        <v>CEK</v>
      </c>
      <c r="Y145" s="374" t="str">
        <f>IFERROR(VLOOKUP(D145,'[5]mhs elektro-kecil'!$B$5:$E$2151,4,0),"CEK")</f>
        <v>CEK</v>
      </c>
      <c r="Z145" s="231">
        <f t="shared" si="41"/>
        <v>41178</v>
      </c>
      <c r="AA145" s="231">
        <f t="shared" si="42"/>
        <v>41358</v>
      </c>
      <c r="AB145" s="230"/>
      <c r="AD145" s="250"/>
      <c r="AE145" s="250"/>
      <c r="AF145" s="250"/>
      <c r="AG145" s="250"/>
      <c r="AH145" s="250"/>
      <c r="AI145" s="212" t="str">
        <f t="shared" si="44"/>
        <v>08</v>
      </c>
      <c r="AL145" s="391">
        <f t="shared" si="46"/>
        <v>2008</v>
      </c>
      <c r="AM145" s="212" t="e">
        <f>COUNTIF([6]Daftar!$D$5:$D$851,D145)</f>
        <v>#VALUE!</v>
      </c>
      <c r="AN145" s="212" t="e">
        <f>COUNTIF([7]daftar!$D$4:$D$885,D145)</f>
        <v>#VALUE!</v>
      </c>
      <c r="AS145" s="392" t="str">
        <f t="shared" si="38"/>
        <v>Yanita Avlia</v>
      </c>
      <c r="AT145" s="392" t="str">
        <f t="shared" si="39"/>
        <v>F1B008007</v>
      </c>
      <c r="AU145" s="392">
        <f t="shared" si="40"/>
        <v>142</v>
      </c>
      <c r="AV145" s="392"/>
    </row>
    <row r="146" spans="1:48" s="212" customFormat="1" ht="20.100000000000001" customHeight="1">
      <c r="A146" s="267">
        <f t="shared" si="45"/>
        <v>143</v>
      </c>
      <c r="B146" s="268">
        <v>41172</v>
      </c>
      <c r="C146" s="269" t="str">
        <f>VLOOKUP(D146,'[4]mhs elektro-kecil'!$B$5:$C$1847,2,0)</f>
        <v>I Gusti Agung Bagus S</v>
      </c>
      <c r="D146" s="269" t="s">
        <v>378</v>
      </c>
      <c r="E146" s="271" t="s">
        <v>379</v>
      </c>
      <c r="F146" s="271" t="s">
        <v>27</v>
      </c>
      <c r="G146" s="271" t="s">
        <v>61</v>
      </c>
      <c r="H146" s="271" t="s">
        <v>66</v>
      </c>
      <c r="I146" s="271" t="s">
        <v>52</v>
      </c>
      <c r="J146" s="271" t="s">
        <v>68</v>
      </c>
      <c r="K146" s="291" t="s">
        <v>32</v>
      </c>
      <c r="L146" s="268">
        <v>41179</v>
      </c>
      <c r="M146" s="230" t="s">
        <v>140</v>
      </c>
      <c r="N146" s="292" t="s">
        <v>141</v>
      </c>
      <c r="O146" s="249" t="s">
        <v>34</v>
      </c>
      <c r="P146" s="212">
        <v>597</v>
      </c>
      <c r="Q146" s="230">
        <v>33</v>
      </c>
      <c r="R146" s="230">
        <v>3</v>
      </c>
      <c r="S146" s="230">
        <v>38</v>
      </c>
      <c r="T146" s="230">
        <v>24</v>
      </c>
      <c r="U146" s="230">
        <v>6</v>
      </c>
      <c r="W146" s="371" t="str">
        <f t="shared" si="43"/>
        <v>27 September 2012</v>
      </c>
      <c r="X146" s="373" t="str">
        <f>IFERROR(VLOOKUP(D146,'[5]mhs elektro-kecil'!$B$5:$E$2151,3,0),"CEK")</f>
        <v>CEK</v>
      </c>
      <c r="Y146" s="374" t="str">
        <f>IFERROR(VLOOKUP(D146,'[5]mhs elektro-kecil'!$B$5:$E$2151,4,0),"CEK")</f>
        <v>CEK</v>
      </c>
      <c r="Z146" s="231">
        <f t="shared" ref="Z146:Z153" si="47">L146</f>
        <v>41179</v>
      </c>
      <c r="AA146" s="231">
        <f t="shared" ref="AA146:AA152" si="48">Z146+180</f>
        <v>41359</v>
      </c>
      <c r="AB146" s="230"/>
      <c r="AD146" s="250"/>
      <c r="AE146" s="250"/>
      <c r="AF146" s="250"/>
      <c r="AG146" s="250"/>
      <c r="AH146" s="250"/>
      <c r="AI146" s="212" t="str">
        <f t="shared" si="44"/>
        <v>07</v>
      </c>
      <c r="AL146" s="391">
        <f t="shared" si="46"/>
        <v>2007</v>
      </c>
      <c r="AM146" s="212" t="e">
        <f>COUNTIF([6]Daftar!$D$5:$D$851,D146)</f>
        <v>#VALUE!</v>
      </c>
      <c r="AN146" s="212" t="e">
        <f>COUNTIF([7]daftar!$D$4:$D$885,D146)</f>
        <v>#VALUE!</v>
      </c>
      <c r="AS146" s="392" t="str">
        <f t="shared" si="38"/>
        <v>I Gusti Agung Bagus S</v>
      </c>
      <c r="AT146" s="392" t="str">
        <f t="shared" si="39"/>
        <v>F1B007033</v>
      </c>
      <c r="AU146" s="392">
        <f t="shared" si="40"/>
        <v>143</v>
      </c>
      <c r="AV146" s="392"/>
    </row>
    <row r="147" spans="1:48" s="212" customFormat="1" ht="20.100000000000001" customHeight="1">
      <c r="A147" s="267">
        <f t="shared" si="45"/>
        <v>144</v>
      </c>
      <c r="B147" s="268">
        <v>41181</v>
      </c>
      <c r="C147" s="269" t="str">
        <f>VLOOKUP(D147,'[4]mhs elektro-kecil'!$B$5:$C$1847,2,0)</f>
        <v>Murdiansyah</v>
      </c>
      <c r="D147" s="269" t="s">
        <v>380</v>
      </c>
      <c r="E147" s="271" t="s">
        <v>381</v>
      </c>
      <c r="F147" s="271" t="s">
        <v>59</v>
      </c>
      <c r="G147" s="271" t="s">
        <v>118</v>
      </c>
      <c r="H147" s="271" t="s">
        <v>52</v>
      </c>
      <c r="I147" s="271" t="s">
        <v>61</v>
      </c>
      <c r="J147" s="271" t="s">
        <v>243</v>
      </c>
      <c r="K147" s="291" t="s">
        <v>76</v>
      </c>
      <c r="L147" s="268">
        <v>41185</v>
      </c>
      <c r="M147" s="230" t="s">
        <v>136</v>
      </c>
      <c r="N147" s="292" t="s">
        <v>296</v>
      </c>
      <c r="O147" s="249"/>
      <c r="P147" s="212">
        <v>613</v>
      </c>
      <c r="Q147" s="230">
        <v>28</v>
      </c>
      <c r="R147" s="230">
        <v>40</v>
      </c>
      <c r="S147" s="230">
        <v>24</v>
      </c>
      <c r="T147" s="230">
        <v>3</v>
      </c>
      <c r="U147" s="230">
        <v>41</v>
      </c>
      <c r="W147" s="371" t="str">
        <f t="shared" si="43"/>
        <v>03 Oktober 2012</v>
      </c>
      <c r="X147" s="373" t="str">
        <f>IFERROR(VLOOKUP(D147,'[5]mhs elektro-kecil'!$B$5:$E$2151,3,0),"CEK")</f>
        <v>CEK</v>
      </c>
      <c r="Y147" s="374" t="str">
        <f>IFERROR(VLOOKUP(D147,'[5]mhs elektro-kecil'!$B$5:$E$2151,4,0),"CEK")</f>
        <v>CEK</v>
      </c>
      <c r="Z147" s="231">
        <f t="shared" si="47"/>
        <v>41185</v>
      </c>
      <c r="AA147" s="231">
        <f t="shared" si="48"/>
        <v>41365</v>
      </c>
      <c r="AB147" s="230"/>
      <c r="AD147" s="250"/>
      <c r="AE147" s="250"/>
      <c r="AF147" s="250"/>
      <c r="AG147" s="250"/>
      <c r="AH147" s="250"/>
      <c r="AI147" s="212" t="str">
        <f t="shared" si="44"/>
        <v>07</v>
      </c>
      <c r="AL147" s="391">
        <f t="shared" si="46"/>
        <v>2007</v>
      </c>
      <c r="AM147" s="212" t="e">
        <f>COUNTIF([6]Daftar!$D$5:$D$851,D147)</f>
        <v>#VALUE!</v>
      </c>
      <c r="AN147" s="212" t="e">
        <f>COUNTIF([7]daftar!$D$4:$D$885,D147)</f>
        <v>#VALUE!</v>
      </c>
      <c r="AS147" s="392" t="str">
        <f t="shared" si="38"/>
        <v>Murdiansyah</v>
      </c>
      <c r="AT147" s="392" t="str">
        <f t="shared" si="39"/>
        <v>F1B007058</v>
      </c>
      <c r="AU147" s="392">
        <f t="shared" si="40"/>
        <v>144</v>
      </c>
      <c r="AV147" s="392"/>
    </row>
    <row r="148" spans="1:48" s="212" customFormat="1" ht="20.100000000000001" customHeight="1">
      <c r="A148" s="267">
        <f t="shared" si="45"/>
        <v>145</v>
      </c>
      <c r="B148" s="268">
        <v>41187</v>
      </c>
      <c r="C148" s="269" t="str">
        <f>VLOOKUP(D148,'[4]mhs elektro-kecil'!$B$5:$C$1847,2,0)</f>
        <v>Novia Rizki Amalia</v>
      </c>
      <c r="D148" s="269" t="s">
        <v>382</v>
      </c>
      <c r="E148" s="271" t="s">
        <v>383</v>
      </c>
      <c r="F148" s="271" t="s">
        <v>59</v>
      </c>
      <c r="G148" s="271" t="s">
        <v>52</v>
      </c>
      <c r="H148" s="271" t="s">
        <v>72</v>
      </c>
      <c r="I148" s="271" t="s">
        <v>67</v>
      </c>
      <c r="J148" s="271" t="s">
        <v>243</v>
      </c>
      <c r="K148" s="291" t="s">
        <v>76</v>
      </c>
      <c r="L148" s="268">
        <v>41192</v>
      </c>
      <c r="M148" s="230" t="s">
        <v>136</v>
      </c>
      <c r="N148" s="292" t="s">
        <v>296</v>
      </c>
      <c r="O148" s="249"/>
      <c r="P148" s="212">
        <v>624</v>
      </c>
      <c r="Q148" s="230">
        <v>28</v>
      </c>
      <c r="R148" s="230">
        <v>24</v>
      </c>
      <c r="S148" s="230">
        <v>4</v>
      </c>
      <c r="T148" s="230">
        <v>7</v>
      </c>
      <c r="U148" s="230">
        <v>41</v>
      </c>
      <c r="W148" s="371" t="str">
        <f t="shared" si="43"/>
        <v>10 Oktober 2012</v>
      </c>
      <c r="X148" s="373" t="str">
        <f>IFERROR(VLOOKUP(D148,'[5]mhs elektro-kecil'!$B$5:$E$2151,3,0),"CEK")</f>
        <v>CEK</v>
      </c>
      <c r="Y148" s="374" t="str">
        <f>IFERROR(VLOOKUP(D148,'[5]mhs elektro-kecil'!$B$5:$E$2151,4,0),"CEK")</f>
        <v>CEK</v>
      </c>
      <c r="Z148" s="231">
        <f t="shared" si="47"/>
        <v>41192</v>
      </c>
      <c r="AA148" s="231">
        <f t="shared" si="48"/>
        <v>41372</v>
      </c>
      <c r="AB148" s="230"/>
      <c r="AD148" s="250"/>
      <c r="AE148" s="250"/>
      <c r="AF148" s="250"/>
      <c r="AG148" s="250"/>
      <c r="AH148" s="250"/>
      <c r="AI148" s="212" t="str">
        <f t="shared" si="44"/>
        <v>07</v>
      </c>
      <c r="AL148" s="391">
        <f t="shared" si="46"/>
        <v>2007</v>
      </c>
      <c r="AM148" s="212" t="e">
        <f>COUNTIF([6]Daftar!$D$5:$D$851,D148)</f>
        <v>#VALUE!</v>
      </c>
      <c r="AN148" s="212" t="e">
        <f>COUNTIF([7]daftar!$D$4:$D$885,D148)</f>
        <v>#VALUE!</v>
      </c>
      <c r="AS148" s="392" t="str">
        <f t="shared" si="38"/>
        <v>Novia Rizki Amalia</v>
      </c>
      <c r="AT148" s="392" t="str">
        <f t="shared" si="39"/>
        <v>F1B007062</v>
      </c>
      <c r="AU148" s="392">
        <f t="shared" si="40"/>
        <v>145</v>
      </c>
      <c r="AV148" s="392"/>
    </row>
    <row r="149" spans="1:48" s="212" customFormat="1" ht="20.100000000000001" customHeight="1">
      <c r="A149" s="267">
        <f t="shared" si="45"/>
        <v>146</v>
      </c>
      <c r="B149" s="268">
        <v>41193</v>
      </c>
      <c r="C149" s="269" t="str">
        <f>VLOOKUP(D149,'[4]mhs elektro-kecil'!$B$5:$C$1847,2,0)</f>
        <v>Titin Utari</v>
      </c>
      <c r="D149" s="269" t="s">
        <v>384</v>
      </c>
      <c r="E149" s="271" t="s">
        <v>385</v>
      </c>
      <c r="F149" s="271" t="s">
        <v>54</v>
      </c>
      <c r="G149" s="271" t="s">
        <v>41</v>
      </c>
      <c r="H149" s="382" t="s">
        <v>47</v>
      </c>
      <c r="I149" s="271" t="s">
        <v>37</v>
      </c>
      <c r="J149" s="271" t="s">
        <v>53</v>
      </c>
      <c r="K149" s="291" t="s">
        <v>76</v>
      </c>
      <c r="L149" s="268">
        <v>41199</v>
      </c>
      <c r="M149" s="230" t="s">
        <v>140</v>
      </c>
      <c r="N149" s="292" t="s">
        <v>200</v>
      </c>
      <c r="O149" s="249"/>
      <c r="P149" s="212">
        <v>639</v>
      </c>
      <c r="Q149" s="230">
        <v>14</v>
      </c>
      <c r="R149" s="230">
        <v>1</v>
      </c>
      <c r="S149" s="230">
        <v>16</v>
      </c>
      <c r="T149" s="230">
        <v>13</v>
      </c>
      <c r="U149" s="230">
        <v>12</v>
      </c>
      <c r="W149" s="371" t="str">
        <f t="shared" si="43"/>
        <v>17 Oktober 2012</v>
      </c>
      <c r="X149" s="373" t="str">
        <f>IFERROR(VLOOKUP(D149,'[5]mhs elektro-kecil'!$B$5:$E$2151,3,0),"CEK")</f>
        <v>CEK</v>
      </c>
      <c r="Y149" s="374" t="str">
        <f>IFERROR(VLOOKUP(D149,'[5]mhs elektro-kecil'!$B$5:$E$2151,4,0),"CEK")</f>
        <v>CEK</v>
      </c>
      <c r="Z149" s="231">
        <f t="shared" si="47"/>
        <v>41199</v>
      </c>
      <c r="AA149" s="231">
        <f t="shared" si="48"/>
        <v>41379</v>
      </c>
      <c r="AB149" s="230"/>
      <c r="AD149" s="250"/>
      <c r="AE149" s="250"/>
      <c r="AF149" s="250"/>
      <c r="AG149" s="250"/>
      <c r="AH149" s="250"/>
      <c r="AI149" s="212" t="str">
        <f t="shared" si="44"/>
        <v>08</v>
      </c>
      <c r="AL149" s="391">
        <f t="shared" si="46"/>
        <v>2008</v>
      </c>
      <c r="AM149" s="212" t="e">
        <f>COUNTIF([6]Daftar!$D$5:$D$851,D149)</f>
        <v>#VALUE!</v>
      </c>
      <c r="AN149" s="212" t="e">
        <f>COUNTIF([7]daftar!$D$4:$D$885,D149)</f>
        <v>#VALUE!</v>
      </c>
      <c r="AS149" s="392" t="str">
        <f t="shared" si="38"/>
        <v>Titin Utari</v>
      </c>
      <c r="AT149" s="392" t="str">
        <f t="shared" si="39"/>
        <v>F1B008071</v>
      </c>
      <c r="AU149" s="392">
        <f t="shared" si="40"/>
        <v>146</v>
      </c>
      <c r="AV149" s="392"/>
    </row>
    <row r="150" spans="1:48" s="212" customFormat="1" ht="20.100000000000001" customHeight="1">
      <c r="A150" s="267">
        <f t="shared" si="45"/>
        <v>147</v>
      </c>
      <c r="B150" s="268">
        <v>41211</v>
      </c>
      <c r="C150" s="269" t="str">
        <f>VLOOKUP(D150,'[4]mhs elektro-kecil'!$B$5:$C$1847,2,0)</f>
        <v>Mami Faujiah</v>
      </c>
      <c r="D150" s="269" t="s">
        <v>386</v>
      </c>
      <c r="E150" s="271" t="s">
        <v>387</v>
      </c>
      <c r="F150" s="271" t="s">
        <v>54</v>
      </c>
      <c r="G150" s="271" t="s">
        <v>39</v>
      </c>
      <c r="H150" s="271" t="s">
        <v>41</v>
      </c>
      <c r="I150" s="271" t="s">
        <v>38</v>
      </c>
      <c r="J150" s="271" t="s">
        <v>60</v>
      </c>
      <c r="K150" s="291" t="s">
        <v>32</v>
      </c>
      <c r="L150" s="268">
        <v>41214</v>
      </c>
      <c r="M150" s="230" t="s">
        <v>33</v>
      </c>
      <c r="N150" s="292" t="s">
        <v>324</v>
      </c>
      <c r="O150" s="249" t="s">
        <v>187</v>
      </c>
      <c r="P150" s="212">
        <v>667</v>
      </c>
      <c r="Q150" s="230">
        <v>14</v>
      </c>
      <c r="R150" s="230">
        <v>31</v>
      </c>
      <c r="S150" s="230">
        <v>1</v>
      </c>
      <c r="T150" s="230">
        <v>2</v>
      </c>
      <c r="U150" s="230">
        <v>5</v>
      </c>
      <c r="W150" s="371" t="str">
        <f t="shared" si="43"/>
        <v>01 November 2012</v>
      </c>
      <c r="X150" s="373" t="str">
        <f>IFERROR(VLOOKUP(D150,'[5]mhs elektro-kecil'!$B$5:$E$2151,3,0),"CEK")</f>
        <v>CEK</v>
      </c>
      <c r="Y150" s="374" t="str">
        <f>IFERROR(VLOOKUP(D150,'[5]mhs elektro-kecil'!$B$5:$E$2151,4,0),"CEK")</f>
        <v>CEK</v>
      </c>
      <c r="Z150" s="231">
        <f t="shared" si="47"/>
        <v>41214</v>
      </c>
      <c r="AA150" s="231">
        <f t="shared" si="48"/>
        <v>41394</v>
      </c>
      <c r="AB150" s="230"/>
      <c r="AD150" s="250"/>
      <c r="AE150" s="250"/>
      <c r="AF150" s="250"/>
      <c r="AG150" s="250"/>
      <c r="AH150" s="250"/>
      <c r="AI150" s="212" t="str">
        <f t="shared" si="44"/>
        <v>07</v>
      </c>
      <c r="AL150" s="391">
        <f t="shared" si="46"/>
        <v>2007</v>
      </c>
      <c r="AM150" s="212" t="e">
        <f>COUNTIF([6]Daftar!$D$5:$D$851,D150)</f>
        <v>#VALUE!</v>
      </c>
      <c r="AN150" s="212" t="e">
        <f>COUNTIF([7]daftar!$D$4:$D$885,D150)</f>
        <v>#VALUE!</v>
      </c>
      <c r="AS150" s="392" t="str">
        <f t="shared" si="38"/>
        <v>Mami Faujiah</v>
      </c>
      <c r="AT150" s="392" t="str">
        <f t="shared" si="39"/>
        <v>F1B007049</v>
      </c>
      <c r="AU150" s="392">
        <f t="shared" si="40"/>
        <v>147</v>
      </c>
      <c r="AV150" s="392"/>
    </row>
    <row r="151" spans="1:48" s="212" customFormat="1" ht="20.100000000000001" customHeight="1">
      <c r="A151" s="267">
        <f t="shared" si="45"/>
        <v>148</v>
      </c>
      <c r="B151" s="268">
        <v>41211</v>
      </c>
      <c r="C151" s="269" t="str">
        <f>VLOOKUP(D151,'[4]mhs elektro-kecil'!$B$5:$C$1847,2,0)</f>
        <v>Muh. Rifqi Hadi</v>
      </c>
      <c r="D151" s="269" t="s">
        <v>388</v>
      </c>
      <c r="E151" s="271" t="s">
        <v>389</v>
      </c>
      <c r="F151" s="271" t="s">
        <v>27</v>
      </c>
      <c r="G151" s="271" t="s">
        <v>61</v>
      </c>
      <c r="H151" s="271" t="s">
        <v>335</v>
      </c>
      <c r="I151" s="271" t="s">
        <v>49</v>
      </c>
      <c r="J151" s="271" t="s">
        <v>68</v>
      </c>
      <c r="K151" s="291" t="s">
        <v>32</v>
      </c>
      <c r="L151" s="268">
        <v>41214</v>
      </c>
      <c r="M151" s="230" t="s">
        <v>33</v>
      </c>
      <c r="N151" s="292" t="s">
        <v>141</v>
      </c>
      <c r="O151" s="249"/>
      <c r="P151" s="212">
        <v>668</v>
      </c>
      <c r="Q151" s="230">
        <v>33</v>
      </c>
      <c r="R151" s="230">
        <v>3</v>
      </c>
      <c r="S151" s="230">
        <v>30</v>
      </c>
      <c r="T151" s="230">
        <v>15</v>
      </c>
      <c r="U151" s="230">
        <v>6</v>
      </c>
      <c r="W151" s="371" t="str">
        <f t="shared" si="43"/>
        <v>01 November 2012</v>
      </c>
      <c r="X151" s="373" t="str">
        <f>IFERROR(VLOOKUP(D151,'[5]mhs elektro-kecil'!$B$5:$E$2151,3,0),"CEK")</f>
        <v>CEK</v>
      </c>
      <c r="Y151" s="374" t="str">
        <f>IFERROR(VLOOKUP(D151,'[5]mhs elektro-kecil'!$B$5:$E$2151,4,0),"CEK")</f>
        <v>CEK</v>
      </c>
      <c r="Z151" s="231">
        <f t="shared" si="47"/>
        <v>41214</v>
      </c>
      <c r="AA151" s="231">
        <f t="shared" si="48"/>
        <v>41394</v>
      </c>
      <c r="AB151" s="230"/>
      <c r="AD151" s="250"/>
      <c r="AE151" s="250"/>
      <c r="AF151" s="250"/>
      <c r="AG151" s="250"/>
      <c r="AH151" s="250"/>
      <c r="AI151" s="212" t="str">
        <f t="shared" si="44"/>
        <v>07</v>
      </c>
      <c r="AL151" s="391">
        <f t="shared" si="46"/>
        <v>2007</v>
      </c>
      <c r="AM151" s="212" t="e">
        <f>COUNTIF([6]Daftar!$D$5:$D$851,D151)</f>
        <v>#VALUE!</v>
      </c>
      <c r="AN151" s="212" t="e">
        <f>COUNTIF([7]daftar!$D$4:$D$885,D151)</f>
        <v>#VALUE!</v>
      </c>
      <c r="AS151" s="392" t="str">
        <f t="shared" si="38"/>
        <v>Muh. Rifqi Hadi</v>
      </c>
      <c r="AT151" s="392" t="str">
        <f t="shared" si="39"/>
        <v>F1B007054</v>
      </c>
      <c r="AU151" s="392">
        <f t="shared" si="40"/>
        <v>148</v>
      </c>
      <c r="AV151" s="392"/>
    </row>
    <row r="152" spans="1:48" s="212" customFormat="1" ht="20.100000000000001" customHeight="1">
      <c r="A152" s="267">
        <f t="shared" si="45"/>
        <v>149</v>
      </c>
      <c r="B152" s="268">
        <v>41218</v>
      </c>
      <c r="C152" s="269" t="str">
        <f>VLOOKUP(D152,'[4]mhs elektro-kecil'!$B$5:$C$1847,2,0)</f>
        <v>Ahmad Zafrullah M</v>
      </c>
      <c r="D152" s="269" t="s">
        <v>390</v>
      </c>
      <c r="E152" s="271" t="s">
        <v>391</v>
      </c>
      <c r="F152" s="271" t="s">
        <v>29</v>
      </c>
      <c r="G152" s="271" t="s">
        <v>67</v>
      </c>
      <c r="H152" s="271" t="s">
        <v>66</v>
      </c>
      <c r="I152" s="271" t="s">
        <v>118</v>
      </c>
      <c r="J152" s="271" t="e">
        <v>#N/A</v>
      </c>
      <c r="K152" s="291" t="s">
        <v>63</v>
      </c>
      <c r="L152" s="268">
        <v>41223</v>
      </c>
      <c r="M152" s="230" t="s">
        <v>42</v>
      </c>
      <c r="N152" s="292" t="s">
        <v>105</v>
      </c>
      <c r="O152" s="249"/>
      <c r="P152" s="212">
        <v>678</v>
      </c>
      <c r="Q152" s="230">
        <v>27</v>
      </c>
      <c r="R152" s="230">
        <v>7</v>
      </c>
      <c r="S152" s="230">
        <v>38</v>
      </c>
      <c r="T152" s="230">
        <v>40</v>
      </c>
      <c r="U152" s="504" t="s">
        <v>339</v>
      </c>
      <c r="W152" s="371" t="str">
        <f t="shared" si="43"/>
        <v>10 November 2012</v>
      </c>
      <c r="X152" s="373" t="str">
        <f>IFERROR(VLOOKUP(D152,'[5]mhs elektro-kecil'!$B$5:$E$2151,3,0),"CEK")</f>
        <v>CEK</v>
      </c>
      <c r="Y152" s="374" t="str">
        <f>IFERROR(VLOOKUP(D152,'[5]mhs elektro-kecil'!$B$5:$E$2151,4,0),"CEK")</f>
        <v>CEK</v>
      </c>
      <c r="Z152" s="231">
        <f t="shared" si="47"/>
        <v>41223</v>
      </c>
      <c r="AA152" s="231">
        <f t="shared" si="48"/>
        <v>41403</v>
      </c>
      <c r="AB152" s="230"/>
      <c r="AD152" s="250"/>
      <c r="AE152" s="250"/>
      <c r="AF152" s="250"/>
      <c r="AG152" s="250"/>
      <c r="AH152" s="250"/>
      <c r="AI152" s="212" t="str">
        <f t="shared" si="44"/>
        <v>08</v>
      </c>
      <c r="AL152" s="391">
        <f t="shared" si="46"/>
        <v>2008</v>
      </c>
      <c r="AM152" s="212" t="e">
        <f>COUNTIF([6]Daftar!$D$5:$D$851,D152)</f>
        <v>#VALUE!</v>
      </c>
      <c r="AN152" s="212" t="e">
        <f>COUNTIF([7]daftar!$D$4:$D$885,D152)</f>
        <v>#VALUE!</v>
      </c>
      <c r="AS152" s="392" t="str">
        <f t="shared" si="38"/>
        <v>Ahmad Zafrullah M</v>
      </c>
      <c r="AT152" s="392" t="str">
        <f t="shared" si="39"/>
        <v>F1B008004</v>
      </c>
      <c r="AU152" s="392">
        <f t="shared" si="40"/>
        <v>149</v>
      </c>
      <c r="AV152" s="392"/>
    </row>
    <row r="153" spans="1:48" s="367" customFormat="1" ht="20.100000000000001" customHeight="1">
      <c r="A153" s="267">
        <f t="shared" si="45"/>
        <v>150</v>
      </c>
      <c r="B153" s="401">
        <v>40501</v>
      </c>
      <c r="C153" s="269" t="str">
        <f>VLOOKUP(D153,'[4]mhs elektro-kecil'!$B$5:$C$1847,2,0)</f>
        <v>Ni Nyoman Novita S</v>
      </c>
      <c r="D153" s="394" t="s">
        <v>392</v>
      </c>
      <c r="E153" s="382" t="s">
        <v>393</v>
      </c>
      <c r="F153" s="382" t="s">
        <v>68</v>
      </c>
      <c r="G153" s="382" t="s">
        <v>49</v>
      </c>
      <c r="H153" s="382" t="s">
        <v>89</v>
      </c>
      <c r="I153" s="382" t="s">
        <v>49</v>
      </c>
      <c r="J153" s="382" t="s">
        <v>72</v>
      </c>
      <c r="K153" s="400" t="s">
        <v>63</v>
      </c>
      <c r="L153" s="401">
        <v>40502</v>
      </c>
      <c r="M153" s="402" t="s">
        <v>42</v>
      </c>
      <c r="N153" s="394" t="s">
        <v>97</v>
      </c>
      <c r="O153" s="405"/>
      <c r="Q153" s="402">
        <v>6</v>
      </c>
      <c r="R153" s="402">
        <v>15</v>
      </c>
      <c r="S153" s="402">
        <v>19</v>
      </c>
      <c r="T153" s="402">
        <v>15</v>
      </c>
      <c r="U153" s="402">
        <v>4</v>
      </c>
      <c r="W153" s="371" t="str">
        <f t="shared" si="43"/>
        <v>20 November 2010</v>
      </c>
      <c r="X153" s="373" t="str">
        <f>IFERROR(VLOOKUP(D153,'[5]mhs elektro-kecil'!$B$5:$E$2151,3,0),"CEK")</f>
        <v>CEK</v>
      </c>
      <c r="Y153" s="374" t="str">
        <f>IFERROR(VLOOKUP(D153,'[5]mhs elektro-kecil'!$B$5:$E$2151,4,0),"CEK")</f>
        <v>CEK</v>
      </c>
      <c r="Z153" s="302">
        <f t="shared" si="47"/>
        <v>40502</v>
      </c>
      <c r="AA153" s="302">
        <v>41153</v>
      </c>
      <c r="AB153" s="302">
        <f>AA153+180</f>
        <v>41333</v>
      </c>
      <c r="AC153" s="405"/>
      <c r="AI153" s="212" t="str">
        <f t="shared" si="44"/>
        <v>05</v>
      </c>
      <c r="AL153" s="391">
        <f t="shared" si="46"/>
        <v>2005</v>
      </c>
      <c r="AM153" s="212" t="e">
        <f>COUNTIF([6]Daftar!$D$5:$D$851,D153)</f>
        <v>#VALUE!</v>
      </c>
      <c r="AN153" s="212" t="e">
        <f>COUNTIF([7]daftar!$D$4:$D$885,D153)</f>
        <v>#VALUE!</v>
      </c>
      <c r="AS153" s="392" t="str">
        <f t="shared" si="38"/>
        <v>Ni Nyoman Novita S</v>
      </c>
      <c r="AT153" s="392" t="str">
        <f t="shared" si="39"/>
        <v>F1B005058</v>
      </c>
      <c r="AU153" s="392">
        <f t="shared" si="40"/>
        <v>150</v>
      </c>
      <c r="AV153" s="392"/>
    </row>
    <row r="154" spans="1:48" s="212" customFormat="1" ht="20.100000000000001" customHeight="1">
      <c r="A154" s="267">
        <f t="shared" si="45"/>
        <v>151</v>
      </c>
      <c r="B154" s="268">
        <v>41220</v>
      </c>
      <c r="C154" s="269" t="str">
        <f>VLOOKUP(D154,'[4]mhs elektro-kecil'!$B$5:$C$1847,2,0)</f>
        <v>Nina Suhari</v>
      </c>
      <c r="D154" s="269" t="s">
        <v>394</v>
      </c>
      <c r="E154" s="271" t="s">
        <v>395</v>
      </c>
      <c r="F154" s="271" t="s">
        <v>67</v>
      </c>
      <c r="G154" s="271" t="s">
        <v>29</v>
      </c>
      <c r="H154" s="271" t="s">
        <v>335</v>
      </c>
      <c r="I154" s="271" t="s">
        <v>66</v>
      </c>
      <c r="J154" s="271" t="s">
        <v>118</v>
      </c>
      <c r="K154" s="291" t="s">
        <v>63</v>
      </c>
      <c r="L154" s="268">
        <v>41223</v>
      </c>
      <c r="M154" s="230" t="s">
        <v>33</v>
      </c>
      <c r="N154" s="292" t="s">
        <v>105</v>
      </c>
      <c r="O154" s="249"/>
      <c r="P154" s="212">
        <v>682</v>
      </c>
      <c r="Q154" s="230">
        <v>7</v>
      </c>
      <c r="R154" s="230">
        <v>27</v>
      </c>
      <c r="S154" s="230">
        <v>30</v>
      </c>
      <c r="T154" s="230">
        <v>38</v>
      </c>
      <c r="U154" s="230">
        <v>40</v>
      </c>
      <c r="W154" s="371" t="str">
        <f t="shared" si="43"/>
        <v>10 November 2012</v>
      </c>
      <c r="X154" s="373" t="str">
        <f>IFERROR(VLOOKUP(D154,'[5]mhs elektro-kecil'!$B$5:$E$2151,3,0),"CEK")</f>
        <v>CEK</v>
      </c>
      <c r="Y154" s="374" t="str">
        <f>IFERROR(VLOOKUP(D154,'[5]mhs elektro-kecil'!$B$5:$E$2151,4,0),"CEK")</f>
        <v>CEK</v>
      </c>
      <c r="Z154" s="231">
        <f t="shared" ref="Z154:Z162" si="49">L154</f>
        <v>41223</v>
      </c>
      <c r="AA154" s="231">
        <f t="shared" ref="AA154:AA162" si="50">Z154+180</f>
        <v>41403</v>
      </c>
      <c r="AB154" s="230"/>
      <c r="AD154" s="250"/>
      <c r="AE154" s="250"/>
      <c r="AF154" s="250"/>
      <c r="AG154" s="250"/>
      <c r="AH154" s="250"/>
      <c r="AI154" s="212" t="str">
        <f t="shared" si="44"/>
        <v>06</v>
      </c>
      <c r="AL154" s="391">
        <f t="shared" si="46"/>
        <v>2006</v>
      </c>
      <c r="AM154" s="212" t="e">
        <f>COUNTIF([6]Daftar!$D$5:$D$851,D154)</f>
        <v>#VALUE!</v>
      </c>
      <c r="AN154" s="212" t="e">
        <f>COUNTIF([7]daftar!$D$4:$D$885,D154)</f>
        <v>#VALUE!</v>
      </c>
      <c r="AS154" s="392" t="str">
        <f t="shared" si="38"/>
        <v>Nina Suhari</v>
      </c>
      <c r="AT154" s="392" t="str">
        <f t="shared" si="39"/>
        <v>F1B006065</v>
      </c>
      <c r="AU154" s="392">
        <f t="shared" si="40"/>
        <v>151</v>
      </c>
      <c r="AV154" s="392"/>
    </row>
    <row r="155" spans="1:48" s="212" customFormat="1" ht="20.100000000000001" customHeight="1">
      <c r="A155" s="267">
        <f t="shared" si="45"/>
        <v>152</v>
      </c>
      <c r="B155" s="268">
        <v>41221</v>
      </c>
      <c r="C155" s="269" t="str">
        <f>VLOOKUP(D155,'[4]mhs elektro-kecil'!$B$5:$C$1847,2,0)</f>
        <v>Ririn Bhardiasyah</v>
      </c>
      <c r="D155" s="269" t="s">
        <v>396</v>
      </c>
      <c r="E155" s="271" t="s">
        <v>397</v>
      </c>
      <c r="F155" s="271" t="s">
        <v>53</v>
      </c>
      <c r="G155" s="271" t="s">
        <v>60</v>
      </c>
      <c r="H155" s="271" t="s">
        <v>47</v>
      </c>
      <c r="I155" s="271" t="s">
        <v>45</v>
      </c>
      <c r="J155" s="271" t="s">
        <v>39</v>
      </c>
      <c r="K155" s="291" t="s">
        <v>131</v>
      </c>
      <c r="L155" s="268">
        <v>41226</v>
      </c>
      <c r="M155" s="230" t="s">
        <v>140</v>
      </c>
      <c r="N155" s="292" t="s">
        <v>324</v>
      </c>
      <c r="O155" s="249"/>
      <c r="P155" s="212">
        <v>687</v>
      </c>
      <c r="Q155" s="230">
        <v>12</v>
      </c>
      <c r="R155" s="230">
        <v>5</v>
      </c>
      <c r="S155" s="230">
        <v>16</v>
      </c>
      <c r="T155" s="230">
        <v>25</v>
      </c>
      <c r="U155" s="230">
        <v>31</v>
      </c>
      <c r="W155" s="371" t="str">
        <f t="shared" si="43"/>
        <v>13 November 2012</v>
      </c>
      <c r="X155" s="373" t="str">
        <f>IFERROR(VLOOKUP(D155,'[5]mhs elektro-kecil'!$B$5:$E$2151,3,0),"CEK")</f>
        <v>CEK</v>
      </c>
      <c r="Y155" s="374" t="str">
        <f>IFERROR(VLOOKUP(D155,'[5]mhs elektro-kecil'!$B$5:$E$2151,4,0),"CEK")</f>
        <v>CEK</v>
      </c>
      <c r="Z155" s="231">
        <f t="shared" si="49"/>
        <v>41226</v>
      </c>
      <c r="AA155" s="231">
        <f t="shared" si="50"/>
        <v>41406</v>
      </c>
      <c r="AB155" s="230"/>
      <c r="AD155" s="250"/>
      <c r="AE155" s="250"/>
      <c r="AF155" s="250"/>
      <c r="AG155" s="250"/>
      <c r="AH155" s="250"/>
      <c r="AI155" s="212" t="str">
        <f t="shared" si="44"/>
        <v>06</v>
      </c>
      <c r="AL155" s="391">
        <f t="shared" si="46"/>
        <v>2006</v>
      </c>
      <c r="AM155" s="212" t="e">
        <f>COUNTIF([6]Daftar!$D$5:$D$851,D155)</f>
        <v>#VALUE!</v>
      </c>
      <c r="AN155" s="212" t="e">
        <f>COUNTIF([7]daftar!$D$4:$D$885,D155)</f>
        <v>#VALUE!</v>
      </c>
      <c r="AS155" s="392" t="str">
        <f t="shared" si="38"/>
        <v>Ririn Bhardiasyah</v>
      </c>
      <c r="AT155" s="392" t="str">
        <f t="shared" si="39"/>
        <v>F1B006070</v>
      </c>
      <c r="AU155" s="392">
        <f t="shared" si="40"/>
        <v>152</v>
      </c>
      <c r="AV155" s="392"/>
    </row>
    <row r="156" spans="1:48" s="212" customFormat="1" ht="20.100000000000001" customHeight="1">
      <c r="A156" s="267">
        <f t="shared" si="45"/>
        <v>153</v>
      </c>
      <c r="B156" s="268">
        <v>41221</v>
      </c>
      <c r="C156" s="269" t="str">
        <f>VLOOKUP(D156,'[4]mhs elektro-kecil'!$B$5:$C$1847,2,0)</f>
        <v>Zumri</v>
      </c>
      <c r="D156" s="269" t="s">
        <v>398</v>
      </c>
      <c r="E156" s="271" t="s">
        <v>399</v>
      </c>
      <c r="F156" s="271" t="s">
        <v>66</v>
      </c>
      <c r="G156" s="271" t="s">
        <v>29</v>
      </c>
      <c r="H156" s="271" t="s">
        <v>67</v>
      </c>
      <c r="I156" s="271" t="s">
        <v>335</v>
      </c>
      <c r="J156" s="271" t="s">
        <v>55</v>
      </c>
      <c r="K156" s="291" t="s">
        <v>63</v>
      </c>
      <c r="L156" s="268">
        <v>41230</v>
      </c>
      <c r="M156" s="230" t="s">
        <v>42</v>
      </c>
      <c r="N156" s="292" t="s">
        <v>105</v>
      </c>
      <c r="O156" s="249"/>
      <c r="P156" s="212">
        <v>688</v>
      </c>
      <c r="Q156" s="230">
        <v>38</v>
      </c>
      <c r="R156" s="230">
        <v>27</v>
      </c>
      <c r="S156" s="230">
        <v>7</v>
      </c>
      <c r="T156" s="230">
        <v>30</v>
      </c>
      <c r="U156" s="230">
        <v>21</v>
      </c>
      <c r="W156" s="371" t="str">
        <f t="shared" si="43"/>
        <v>17 November 2012</v>
      </c>
      <c r="X156" s="373" t="str">
        <f>IFERROR(VLOOKUP(D156,'[5]mhs elektro-kecil'!$B$5:$E$2151,3,0),"CEK")</f>
        <v>CEK</v>
      </c>
      <c r="Y156" s="374" t="str">
        <f>IFERROR(VLOOKUP(D156,'[5]mhs elektro-kecil'!$B$5:$E$2151,4,0),"CEK")</f>
        <v>CEK</v>
      </c>
      <c r="Z156" s="231">
        <f t="shared" si="49"/>
        <v>41230</v>
      </c>
      <c r="AA156" s="231">
        <f t="shared" si="50"/>
        <v>41410</v>
      </c>
      <c r="AB156" s="230"/>
      <c r="AD156" s="250"/>
      <c r="AE156" s="250"/>
      <c r="AF156" s="250"/>
      <c r="AG156" s="250"/>
      <c r="AH156" s="250"/>
      <c r="AI156" s="212" t="str">
        <f t="shared" si="44"/>
        <v>07</v>
      </c>
      <c r="AL156" s="391">
        <f t="shared" si="46"/>
        <v>2007</v>
      </c>
      <c r="AM156" s="212" t="e">
        <f>COUNTIF([6]Daftar!$D$5:$D$851,D156)</f>
        <v>#VALUE!</v>
      </c>
      <c r="AN156" s="212" t="e">
        <f>COUNTIF([7]daftar!$D$4:$D$885,D156)</f>
        <v>#VALUE!</v>
      </c>
      <c r="AS156" s="392" t="str">
        <f t="shared" si="38"/>
        <v>Zumri</v>
      </c>
      <c r="AT156" s="392" t="str">
        <f t="shared" si="39"/>
        <v>F1B007084</v>
      </c>
      <c r="AU156" s="392">
        <f t="shared" si="40"/>
        <v>153</v>
      </c>
      <c r="AV156" s="392"/>
    </row>
    <row r="157" spans="1:48" s="212" customFormat="1" ht="20.100000000000001" customHeight="1">
      <c r="A157" s="267">
        <f t="shared" si="45"/>
        <v>154</v>
      </c>
      <c r="B157" s="401">
        <v>41230</v>
      </c>
      <c r="C157" s="269" t="str">
        <f>VLOOKUP(D157,'[4]mhs elektro-kecil'!$B$5:$C$1847,2,0)</f>
        <v>Ryan Pratama</v>
      </c>
      <c r="D157" s="269" t="s">
        <v>400</v>
      </c>
      <c r="E157" s="271" t="s">
        <v>401</v>
      </c>
      <c r="F157" s="271" t="s">
        <v>27</v>
      </c>
      <c r="G157" s="271" t="s">
        <v>61</v>
      </c>
      <c r="H157" s="271" t="s">
        <v>68</v>
      </c>
      <c r="I157" s="271" t="s">
        <v>55</v>
      </c>
      <c r="J157" s="271" t="s">
        <v>89</v>
      </c>
      <c r="K157" s="291" t="s">
        <v>32</v>
      </c>
      <c r="L157" s="268">
        <v>41235</v>
      </c>
      <c r="M157" s="230" t="s">
        <v>140</v>
      </c>
      <c r="N157" s="292" t="s">
        <v>137</v>
      </c>
      <c r="O157" s="249"/>
      <c r="P157" s="212">
        <v>701</v>
      </c>
      <c r="Q157" s="230">
        <v>33</v>
      </c>
      <c r="R157" s="230">
        <v>3</v>
      </c>
      <c r="S157" s="230">
        <v>6</v>
      </c>
      <c r="T157" s="230">
        <v>21</v>
      </c>
      <c r="U157" s="230">
        <v>19</v>
      </c>
      <c r="W157" s="371" t="str">
        <f t="shared" si="43"/>
        <v>22 November 2012</v>
      </c>
      <c r="X157" s="373" t="str">
        <f>IFERROR(VLOOKUP(D157,'[5]mhs elektro-kecil'!$B$5:$E$2151,3,0),"CEK")</f>
        <v>CEK</v>
      </c>
      <c r="Y157" s="374" t="str">
        <f>IFERROR(VLOOKUP(D157,'[5]mhs elektro-kecil'!$B$5:$E$2151,4,0),"CEK")</f>
        <v>CEK</v>
      </c>
      <c r="Z157" s="231">
        <f t="shared" si="49"/>
        <v>41235</v>
      </c>
      <c r="AA157" s="231">
        <f t="shared" si="50"/>
        <v>41415</v>
      </c>
      <c r="AB157" s="230"/>
      <c r="AD157" s="250"/>
      <c r="AE157" s="250"/>
      <c r="AF157" s="250"/>
      <c r="AG157" s="250"/>
      <c r="AH157" s="250"/>
      <c r="AI157" s="212" t="str">
        <f t="shared" si="44"/>
        <v>07</v>
      </c>
      <c r="AL157" s="391">
        <f t="shared" si="46"/>
        <v>2007</v>
      </c>
      <c r="AM157" s="212" t="e">
        <f>COUNTIF([6]Daftar!$D$5:$D$851,D157)</f>
        <v>#VALUE!</v>
      </c>
      <c r="AN157" s="212" t="e">
        <f>COUNTIF([7]daftar!$D$4:$D$885,D157)</f>
        <v>#VALUE!</v>
      </c>
      <c r="AS157" s="392" t="str">
        <f t="shared" si="38"/>
        <v>Ryan Pratama</v>
      </c>
      <c r="AT157" s="392" t="str">
        <f t="shared" si="39"/>
        <v>F1B007070</v>
      </c>
      <c r="AU157" s="392">
        <f t="shared" si="40"/>
        <v>154</v>
      </c>
      <c r="AV157" s="392"/>
    </row>
    <row r="158" spans="1:48" s="212" customFormat="1" ht="20.100000000000001" customHeight="1">
      <c r="A158" s="267">
        <f t="shared" si="45"/>
        <v>155</v>
      </c>
      <c r="B158" s="401">
        <v>41234</v>
      </c>
      <c r="C158" s="269" t="str">
        <f>VLOOKUP(D158,'[4]mhs elektro-kecil'!$B$5:$C$1847,2,0)</f>
        <v>Finta Firga S Rayes</v>
      </c>
      <c r="D158" s="269" t="s">
        <v>402</v>
      </c>
      <c r="E158" s="271" t="s">
        <v>403</v>
      </c>
      <c r="F158" s="271" t="s">
        <v>27</v>
      </c>
      <c r="G158" s="271" t="s">
        <v>61</v>
      </c>
      <c r="H158" s="271" t="s">
        <v>89</v>
      </c>
      <c r="I158" s="382" t="s">
        <v>38</v>
      </c>
      <c r="J158" s="382" t="s">
        <v>72</v>
      </c>
      <c r="K158" s="291" t="s">
        <v>93</v>
      </c>
      <c r="L158" s="268">
        <v>41239</v>
      </c>
      <c r="M158" s="230" t="s">
        <v>404</v>
      </c>
      <c r="N158" s="292" t="s">
        <v>137</v>
      </c>
      <c r="O158" s="249"/>
      <c r="P158" s="212">
        <v>706</v>
      </c>
      <c r="Q158" s="230">
        <v>33</v>
      </c>
      <c r="R158" s="230">
        <v>3</v>
      </c>
      <c r="S158" s="230">
        <v>19</v>
      </c>
      <c r="T158" s="230">
        <v>2</v>
      </c>
      <c r="U158" s="230">
        <v>4</v>
      </c>
      <c r="W158" s="371" t="str">
        <f t="shared" si="43"/>
        <v>26 November 2012</v>
      </c>
      <c r="X158" s="373" t="str">
        <f>IFERROR(VLOOKUP(D158,'[5]mhs elektro-kecil'!$B$5:$E$2151,3,0),"CEK")</f>
        <v>CEK</v>
      </c>
      <c r="Y158" s="374" t="str">
        <f>IFERROR(VLOOKUP(D158,'[5]mhs elektro-kecil'!$B$5:$E$2151,4,0),"CEK")</f>
        <v>CEK</v>
      </c>
      <c r="Z158" s="231">
        <f t="shared" si="49"/>
        <v>41239</v>
      </c>
      <c r="AA158" s="231">
        <f t="shared" si="50"/>
        <v>41419</v>
      </c>
      <c r="AB158" s="230"/>
      <c r="AD158" s="250"/>
      <c r="AE158" s="250"/>
      <c r="AF158" s="250"/>
      <c r="AG158" s="250"/>
      <c r="AH158" s="250"/>
      <c r="AI158" s="212" t="str">
        <f t="shared" si="44"/>
        <v>07</v>
      </c>
      <c r="AL158" s="391">
        <f t="shared" si="46"/>
        <v>2007</v>
      </c>
      <c r="AM158" s="212" t="e">
        <f>COUNTIF([6]Daftar!$D$5:$D$851,D158)</f>
        <v>#VALUE!</v>
      </c>
      <c r="AN158" s="212" t="e">
        <f>COUNTIF([7]daftar!$D$4:$D$885,D158)</f>
        <v>#VALUE!</v>
      </c>
      <c r="AS158" s="392" t="str">
        <f t="shared" si="38"/>
        <v>Finta Firga S Rayes</v>
      </c>
      <c r="AT158" s="392" t="str">
        <f t="shared" si="39"/>
        <v>F1B007023</v>
      </c>
      <c r="AU158" s="392">
        <f t="shared" si="40"/>
        <v>155</v>
      </c>
      <c r="AV158" s="392"/>
    </row>
    <row r="159" spans="1:48" s="212" customFormat="1" ht="20.100000000000001" customHeight="1">
      <c r="A159" s="267">
        <f t="shared" si="45"/>
        <v>156</v>
      </c>
      <c r="B159" s="268">
        <v>41240</v>
      </c>
      <c r="C159" s="269" t="str">
        <f>VLOOKUP(D159,'[4]mhs elektro-kecil'!$B$5:$C$1847,2,0)</f>
        <v>Rachmi Hidayati</v>
      </c>
      <c r="D159" s="269" t="s">
        <v>405</v>
      </c>
      <c r="E159" s="271" t="s">
        <v>406</v>
      </c>
      <c r="F159" s="271" t="s">
        <v>52</v>
      </c>
      <c r="G159" s="271" t="s">
        <v>29</v>
      </c>
      <c r="H159" s="271" t="s">
        <v>72</v>
      </c>
      <c r="I159" s="271" t="s">
        <v>31</v>
      </c>
      <c r="J159" s="271" t="s">
        <v>243</v>
      </c>
      <c r="K159" s="291" t="s">
        <v>131</v>
      </c>
      <c r="L159" s="268">
        <v>41247</v>
      </c>
      <c r="M159" s="230" t="s">
        <v>226</v>
      </c>
      <c r="N159" s="292" t="s">
        <v>296</v>
      </c>
      <c r="O159" s="249"/>
      <c r="P159" s="212">
        <v>717</v>
      </c>
      <c r="Q159" s="230">
        <v>24</v>
      </c>
      <c r="R159" s="230">
        <v>27</v>
      </c>
      <c r="S159" s="230">
        <v>4</v>
      </c>
      <c r="T159" s="230">
        <v>39</v>
      </c>
      <c r="U159" s="230">
        <v>41</v>
      </c>
      <c r="W159" s="371" t="str">
        <f t="shared" si="43"/>
        <v>04 Desember 2012</v>
      </c>
      <c r="X159" s="373" t="str">
        <f>IFERROR(VLOOKUP(D159,'[5]mhs elektro-kecil'!$B$5:$E$2151,3,0),"CEK")</f>
        <v>CEK</v>
      </c>
      <c r="Y159" s="374" t="str">
        <f>IFERROR(VLOOKUP(D159,'[5]mhs elektro-kecil'!$B$5:$E$2151,4,0),"CEK")</f>
        <v>CEK</v>
      </c>
      <c r="Z159" s="231">
        <f t="shared" si="49"/>
        <v>41247</v>
      </c>
      <c r="AA159" s="231">
        <f t="shared" si="50"/>
        <v>41427</v>
      </c>
      <c r="AB159" s="230"/>
      <c r="AD159" s="250"/>
      <c r="AE159" s="250"/>
      <c r="AF159" s="250"/>
      <c r="AG159" s="250"/>
      <c r="AH159" s="250"/>
      <c r="AI159" s="212" t="str">
        <f t="shared" si="44"/>
        <v>08</v>
      </c>
      <c r="AL159" s="391">
        <f t="shared" si="46"/>
        <v>2008</v>
      </c>
      <c r="AM159" s="212" t="e">
        <f>COUNTIF([6]Daftar!$D$5:$D$851,D159)</f>
        <v>#VALUE!</v>
      </c>
      <c r="AN159" s="212" t="e">
        <f>COUNTIF([7]daftar!$D$4:$D$885,D159)</f>
        <v>#VALUE!</v>
      </c>
      <c r="AS159" s="392" t="str">
        <f t="shared" si="38"/>
        <v>Rachmi Hidayati</v>
      </c>
      <c r="AT159" s="392" t="str">
        <f t="shared" si="39"/>
        <v>F1B008018</v>
      </c>
      <c r="AU159" s="392">
        <f t="shared" si="40"/>
        <v>156</v>
      </c>
      <c r="AV159" s="392"/>
    </row>
    <row r="160" spans="1:48" s="212" customFormat="1" ht="20.100000000000001" customHeight="1">
      <c r="A160" s="267">
        <f t="shared" si="45"/>
        <v>157</v>
      </c>
      <c r="B160" s="268">
        <v>41240</v>
      </c>
      <c r="C160" s="269" t="str">
        <f>VLOOKUP(D160,'[4]mhs elektro-kecil'!$B$5:$C$1847,2,0)</f>
        <v>Ferly Yunas</v>
      </c>
      <c r="D160" s="269" t="s">
        <v>407</v>
      </c>
      <c r="E160" s="271" t="s">
        <v>408</v>
      </c>
      <c r="F160" s="271" t="s">
        <v>27</v>
      </c>
      <c r="G160" s="271" t="s">
        <v>61</v>
      </c>
      <c r="H160" s="271" t="s">
        <v>55</v>
      </c>
      <c r="I160" s="271" t="s">
        <v>335</v>
      </c>
      <c r="J160" s="271" t="s">
        <v>68</v>
      </c>
      <c r="K160" s="291" t="s">
        <v>63</v>
      </c>
      <c r="L160" s="268">
        <v>41244</v>
      </c>
      <c r="M160" s="230" t="s">
        <v>33</v>
      </c>
      <c r="N160" s="292" t="s">
        <v>105</v>
      </c>
      <c r="O160" s="249"/>
      <c r="P160" s="212">
        <v>716</v>
      </c>
      <c r="Q160" s="230">
        <v>33</v>
      </c>
      <c r="R160" s="230">
        <v>3</v>
      </c>
      <c r="S160" s="230">
        <v>21</v>
      </c>
      <c r="T160" s="230">
        <v>30</v>
      </c>
      <c r="U160" s="230">
        <v>6</v>
      </c>
      <c r="W160" s="371" t="str">
        <f t="shared" si="43"/>
        <v>01 Desember 2012</v>
      </c>
      <c r="X160" s="373" t="str">
        <f>IFERROR(VLOOKUP(D160,'[5]mhs elektro-kecil'!$B$5:$E$2151,3,0),"CEK")</f>
        <v>CEK</v>
      </c>
      <c r="Y160" s="374" t="str">
        <f>IFERROR(VLOOKUP(D160,'[5]mhs elektro-kecil'!$B$5:$E$2151,4,0),"CEK")</f>
        <v>CEK</v>
      </c>
      <c r="Z160" s="231">
        <f t="shared" si="49"/>
        <v>41244</v>
      </c>
      <c r="AA160" s="231">
        <f t="shared" si="50"/>
        <v>41424</v>
      </c>
      <c r="AB160" s="230"/>
      <c r="AD160" s="250"/>
      <c r="AE160" s="250"/>
      <c r="AF160" s="250"/>
      <c r="AG160" s="250"/>
      <c r="AH160" s="250"/>
      <c r="AI160" s="212" t="str">
        <f t="shared" si="44"/>
        <v>07</v>
      </c>
      <c r="AL160" s="391">
        <f t="shared" si="46"/>
        <v>2007</v>
      </c>
      <c r="AM160" s="212" t="e">
        <f>COUNTIF([6]Daftar!$D$5:$D$851,D160)</f>
        <v>#VALUE!</v>
      </c>
      <c r="AN160" s="212" t="e">
        <f>COUNTIF([7]daftar!$D$4:$D$885,D160)</f>
        <v>#VALUE!</v>
      </c>
      <c r="AS160" s="392" t="str">
        <f t="shared" si="38"/>
        <v>Ferly Yunas</v>
      </c>
      <c r="AT160" s="392" t="str">
        <f t="shared" si="39"/>
        <v>F1B007022</v>
      </c>
      <c r="AU160" s="392">
        <f t="shared" si="40"/>
        <v>157</v>
      </c>
      <c r="AV160" s="392"/>
    </row>
    <row r="161" spans="1:48" s="212" customFormat="1" ht="20.100000000000001" customHeight="1">
      <c r="A161" s="267">
        <f t="shared" si="45"/>
        <v>158</v>
      </c>
      <c r="B161" s="268">
        <v>41248</v>
      </c>
      <c r="C161" s="269" t="str">
        <f>VLOOKUP(D161,'[4]mhs elektro-kecil'!$B$5:$C$1847,2,0)</f>
        <v>Ade Agus Rifkianta</v>
      </c>
      <c r="D161" s="269" t="s">
        <v>409</v>
      </c>
      <c r="E161" s="271" t="s">
        <v>410</v>
      </c>
      <c r="F161" s="271" t="s">
        <v>39</v>
      </c>
      <c r="G161" s="271" t="s">
        <v>45</v>
      </c>
      <c r="H161" s="271" t="s">
        <v>115</v>
      </c>
      <c r="I161" s="271" t="s">
        <v>41</v>
      </c>
      <c r="J161" s="271" t="s">
        <v>323</v>
      </c>
      <c r="K161" s="291" t="s">
        <v>63</v>
      </c>
      <c r="L161" s="268">
        <v>41251</v>
      </c>
      <c r="M161" s="230" t="s">
        <v>42</v>
      </c>
      <c r="N161" s="269" t="s">
        <v>97</v>
      </c>
      <c r="O161" s="249"/>
      <c r="P161" s="212">
        <v>731</v>
      </c>
      <c r="Q161" s="230">
        <v>31</v>
      </c>
      <c r="R161" s="230">
        <v>25</v>
      </c>
      <c r="S161" s="230">
        <v>22</v>
      </c>
      <c r="T161" s="230">
        <v>1</v>
      </c>
      <c r="U161" s="230">
        <v>26</v>
      </c>
      <c r="W161" s="371" t="str">
        <f t="shared" si="43"/>
        <v>08 Desember 2012</v>
      </c>
      <c r="X161" s="373" t="str">
        <f>IFERROR(VLOOKUP(D161,'[5]mhs elektro-kecil'!$B$5:$E$2151,3,0),"CEK")</f>
        <v>CEK</v>
      </c>
      <c r="Y161" s="374" t="str">
        <f>IFERROR(VLOOKUP(D161,'[5]mhs elektro-kecil'!$B$5:$E$2151,4,0),"CEK")</f>
        <v>CEK</v>
      </c>
      <c r="Z161" s="231">
        <f t="shared" si="49"/>
        <v>41251</v>
      </c>
      <c r="AA161" s="231">
        <f t="shared" si="50"/>
        <v>41431</v>
      </c>
      <c r="AB161" s="230"/>
      <c r="AD161" s="250"/>
      <c r="AE161" s="250"/>
      <c r="AF161" s="250"/>
      <c r="AG161" s="250"/>
      <c r="AH161" s="250"/>
      <c r="AI161" s="212" t="str">
        <f t="shared" si="44"/>
        <v>08</v>
      </c>
      <c r="AL161" s="391">
        <f t="shared" si="46"/>
        <v>2008</v>
      </c>
      <c r="AM161" s="212" t="e">
        <f>COUNTIF([6]Daftar!$D$5:$D$851,D161)</f>
        <v>#VALUE!</v>
      </c>
      <c r="AN161" s="212" t="e">
        <f>COUNTIF([7]daftar!$D$4:$D$885,D161)</f>
        <v>#VALUE!</v>
      </c>
      <c r="AS161" s="392" t="str">
        <f t="shared" si="38"/>
        <v>Ade Agus Rifkianta</v>
      </c>
      <c r="AT161" s="392" t="str">
        <f t="shared" si="39"/>
        <v>F1B008072</v>
      </c>
      <c r="AU161" s="392">
        <f t="shared" si="40"/>
        <v>158</v>
      </c>
      <c r="AV161" s="392"/>
    </row>
    <row r="162" spans="1:48" s="212" customFormat="1" ht="20.100000000000001" customHeight="1">
      <c r="A162" s="267">
        <f t="shared" si="45"/>
        <v>159</v>
      </c>
      <c r="B162" s="268">
        <v>41254</v>
      </c>
      <c r="C162" s="269" t="str">
        <f>VLOOKUP(D162,'[4]mhs elektro-kecil'!$B$5:$C$1847,2,0)</f>
        <v>Heri Irawan</v>
      </c>
      <c r="D162" s="269" t="s">
        <v>411</v>
      </c>
      <c r="E162" s="271" t="s">
        <v>412</v>
      </c>
      <c r="F162" s="271" t="s">
        <v>115</v>
      </c>
      <c r="G162" s="271" t="s">
        <v>52</v>
      </c>
      <c r="H162" s="271" t="s">
        <v>60</v>
      </c>
      <c r="I162" s="271" t="s">
        <v>54</v>
      </c>
      <c r="J162" s="271" t="s">
        <v>59</v>
      </c>
      <c r="K162" s="291" t="s">
        <v>63</v>
      </c>
      <c r="L162" s="268">
        <v>41258</v>
      </c>
      <c r="M162" s="230" t="s">
        <v>413</v>
      </c>
      <c r="N162" s="292" t="s">
        <v>97</v>
      </c>
      <c r="O162" s="249"/>
      <c r="P162" s="212">
        <v>735</v>
      </c>
      <c r="Q162" s="230">
        <v>22</v>
      </c>
      <c r="R162" s="230">
        <v>24</v>
      </c>
      <c r="S162" s="230">
        <v>5</v>
      </c>
      <c r="T162" s="230">
        <v>14</v>
      </c>
      <c r="U162" s="230">
        <v>28</v>
      </c>
      <c r="W162" s="371" t="str">
        <f t="shared" si="43"/>
        <v>15 Desember 2012</v>
      </c>
      <c r="X162" s="373" t="str">
        <f>IFERROR(VLOOKUP(D162,'[5]mhs elektro-kecil'!$B$5:$E$2151,3,0),"CEK")</f>
        <v>CEK</v>
      </c>
      <c r="Y162" s="374" t="str">
        <f>IFERROR(VLOOKUP(D162,'[5]mhs elektro-kecil'!$B$5:$E$2151,4,0),"CEK")</f>
        <v>CEK</v>
      </c>
      <c r="Z162" s="231">
        <f t="shared" si="49"/>
        <v>41258</v>
      </c>
      <c r="AA162" s="231">
        <f t="shared" si="50"/>
        <v>41438</v>
      </c>
      <c r="AB162" s="230"/>
      <c r="AD162" s="250"/>
      <c r="AE162" s="250"/>
      <c r="AF162" s="250"/>
      <c r="AG162" s="250"/>
      <c r="AH162" s="250"/>
      <c r="AI162" s="212" t="str">
        <f t="shared" si="44"/>
        <v>08</v>
      </c>
      <c r="AL162" s="391">
        <f t="shared" si="46"/>
        <v>2008</v>
      </c>
      <c r="AM162" s="212" t="e">
        <f>COUNTIF([6]Daftar!$D$5:$D$851,D162)</f>
        <v>#VALUE!</v>
      </c>
      <c r="AN162" s="212" t="e">
        <f>COUNTIF([7]daftar!$D$4:$D$885,D162)</f>
        <v>#VALUE!</v>
      </c>
      <c r="AS162" s="392" t="str">
        <f t="shared" si="38"/>
        <v>Heri Irawan</v>
      </c>
      <c r="AT162" s="392" t="str">
        <f t="shared" si="39"/>
        <v>F1B008066</v>
      </c>
      <c r="AU162" s="392">
        <f t="shared" si="40"/>
        <v>159</v>
      </c>
      <c r="AV162" s="392"/>
    </row>
    <row r="163" spans="1:48" s="212" customFormat="1" ht="20.100000000000001" customHeight="1">
      <c r="A163" s="267">
        <f t="shared" si="45"/>
        <v>160</v>
      </c>
      <c r="B163" s="268">
        <v>41261</v>
      </c>
      <c r="C163" s="269" t="str">
        <f>VLOOKUP(D163,'[4]mhs elektro-kecil'!$B$5:$C$1847,2,0)</f>
        <v>Muhammad Rohmadanyah</v>
      </c>
      <c r="D163" s="269" t="s">
        <v>414</v>
      </c>
      <c r="E163" s="271" t="s">
        <v>415</v>
      </c>
      <c r="F163" s="271" t="s">
        <v>52</v>
      </c>
      <c r="G163" s="271" t="s">
        <v>72</v>
      </c>
      <c r="H163" s="271" t="s">
        <v>59</v>
      </c>
      <c r="I163" s="271" t="s">
        <v>73</v>
      </c>
      <c r="J163" s="271" t="s">
        <v>243</v>
      </c>
      <c r="K163" s="291" t="s">
        <v>63</v>
      </c>
      <c r="L163" s="268">
        <v>41265</v>
      </c>
      <c r="M163" s="230" t="s">
        <v>42</v>
      </c>
      <c r="N163" s="292" t="s">
        <v>97</v>
      </c>
      <c r="O163" s="249"/>
      <c r="P163" s="212">
        <v>754</v>
      </c>
      <c r="Q163" s="230">
        <v>24</v>
      </c>
      <c r="R163" s="230">
        <v>4</v>
      </c>
      <c r="S163" s="230">
        <v>28</v>
      </c>
      <c r="T163" s="230">
        <v>29</v>
      </c>
      <c r="U163" s="230">
        <v>41</v>
      </c>
      <c r="W163" s="371" t="str">
        <f t="shared" si="43"/>
        <v>22 Desember 2012</v>
      </c>
      <c r="X163" s="373" t="str">
        <f>IFERROR(VLOOKUP(D163,'[5]mhs elektro-kecil'!$B$5:$E$2151,3,0),"CEK")</f>
        <v>CEK</v>
      </c>
      <c r="Y163" s="374" t="str">
        <f>IFERROR(VLOOKUP(D163,'[5]mhs elektro-kecil'!$B$5:$E$2151,4,0),"CEK")</f>
        <v>CEK</v>
      </c>
      <c r="Z163" s="231">
        <f t="shared" ref="Z163:Z172" si="51">L163</f>
        <v>41265</v>
      </c>
      <c r="AA163" s="231">
        <f t="shared" ref="AA163:AA172" si="52">Z163+180</f>
        <v>41445</v>
      </c>
      <c r="AB163" s="230"/>
      <c r="AD163" s="250"/>
      <c r="AE163" s="250"/>
      <c r="AF163" s="250"/>
      <c r="AG163" s="250"/>
      <c r="AH163" s="250"/>
      <c r="AI163" s="212" t="str">
        <f t="shared" si="44"/>
        <v>06</v>
      </c>
      <c r="AL163" s="391">
        <f t="shared" si="46"/>
        <v>2006</v>
      </c>
      <c r="AM163" s="212" t="e">
        <f>COUNTIF([6]Daftar!$D$5:$D$851,D163)</f>
        <v>#VALUE!</v>
      </c>
      <c r="AN163" s="212" t="e">
        <f>COUNTIF([7]daftar!$D$4:$D$885,D163)</f>
        <v>#VALUE!</v>
      </c>
      <c r="AS163" s="392" t="str">
        <f t="shared" si="38"/>
        <v>Muhammad Rohmadanyah</v>
      </c>
      <c r="AT163" s="392" t="str">
        <f t="shared" si="39"/>
        <v>F1B006061</v>
      </c>
      <c r="AU163" s="392">
        <f t="shared" si="40"/>
        <v>160</v>
      </c>
      <c r="AV163" s="392"/>
    </row>
    <row r="164" spans="1:48" s="212" customFormat="1" ht="20.100000000000001" customHeight="1">
      <c r="A164" s="267">
        <f t="shared" si="45"/>
        <v>161</v>
      </c>
      <c r="B164" s="268">
        <v>41288</v>
      </c>
      <c r="C164" s="269" t="str">
        <f>VLOOKUP(D164,'[4]mhs elektro-kecil'!$B$5:$C$1847,2,0)</f>
        <v>Putu Regi Pratama</v>
      </c>
      <c r="D164" s="269" t="s">
        <v>416</v>
      </c>
      <c r="E164" s="271" t="s">
        <v>417</v>
      </c>
      <c r="F164" s="271" t="s">
        <v>29</v>
      </c>
      <c r="G164" s="271" t="s">
        <v>118</v>
      </c>
      <c r="H164" s="271" t="s">
        <v>67</v>
      </c>
      <c r="I164" s="271" t="s">
        <v>243</v>
      </c>
      <c r="J164" s="271" t="s">
        <v>66</v>
      </c>
      <c r="K164" s="291" t="s">
        <v>56</v>
      </c>
      <c r="L164" s="268">
        <v>41292</v>
      </c>
      <c r="M164" s="230" t="s">
        <v>42</v>
      </c>
      <c r="N164" s="292" t="s">
        <v>141</v>
      </c>
      <c r="O164" s="249"/>
      <c r="P164" s="212">
        <v>25</v>
      </c>
      <c r="Q164" s="230">
        <v>27</v>
      </c>
      <c r="R164" s="230">
        <v>40</v>
      </c>
      <c r="S164" s="230">
        <v>7</v>
      </c>
      <c r="T164" s="230">
        <v>41</v>
      </c>
      <c r="U164" s="230">
        <v>38</v>
      </c>
      <c r="W164" s="371" t="str">
        <f t="shared" si="43"/>
        <v>18 Januari 2013</v>
      </c>
      <c r="X164" s="373" t="str">
        <f>IFERROR(VLOOKUP(D164,'[5]mhs elektro-kecil'!$B$5:$E$2151,3,0),"CEK")</f>
        <v>CEK</v>
      </c>
      <c r="Y164" s="374" t="str">
        <f>IFERROR(VLOOKUP(D164,'[5]mhs elektro-kecil'!$B$5:$E$2151,4,0),"CEK")</f>
        <v>CEK</v>
      </c>
      <c r="Z164" s="231">
        <f t="shared" si="51"/>
        <v>41292</v>
      </c>
      <c r="AA164" s="231">
        <f t="shared" si="52"/>
        <v>41472</v>
      </c>
      <c r="AB164" s="230"/>
      <c r="AD164" s="250"/>
      <c r="AE164" s="250"/>
      <c r="AF164" s="250"/>
      <c r="AG164" s="250"/>
      <c r="AH164" s="250"/>
      <c r="AI164" s="212" t="str">
        <f t="shared" si="44"/>
        <v>08</v>
      </c>
      <c r="AL164" s="391">
        <f t="shared" si="46"/>
        <v>2008</v>
      </c>
      <c r="AM164" s="212" t="e">
        <f>COUNTIF([6]Daftar!$D$5:$D$851,D164)</f>
        <v>#VALUE!</v>
      </c>
      <c r="AN164" s="212" t="e">
        <f>COUNTIF([7]daftar!$D$4:$D$885,D164)</f>
        <v>#VALUE!</v>
      </c>
      <c r="AS164" s="392" t="str">
        <f t="shared" si="38"/>
        <v>Putu Regi Pratama</v>
      </c>
      <c r="AT164" s="392" t="str">
        <f t="shared" si="39"/>
        <v>F1B008027</v>
      </c>
      <c r="AU164" s="392">
        <f t="shared" si="40"/>
        <v>161</v>
      </c>
      <c r="AV164" s="392"/>
    </row>
    <row r="165" spans="1:48" s="212" customFormat="1" ht="20.100000000000001" customHeight="1">
      <c r="A165" s="267">
        <f t="shared" si="45"/>
        <v>162</v>
      </c>
      <c r="B165" s="268">
        <v>41311</v>
      </c>
      <c r="C165" s="269" t="str">
        <f>VLOOKUP(D165,'[4]mhs elektro-kecil'!$B$5:$C$1847,2,0)</f>
        <v>Sari Ismi Wardani</v>
      </c>
      <c r="D165" s="269" t="s">
        <v>418</v>
      </c>
      <c r="E165" s="271" t="s">
        <v>419</v>
      </c>
      <c r="F165" s="271" t="s">
        <v>30</v>
      </c>
      <c r="G165" s="271" t="s">
        <v>67</v>
      </c>
      <c r="H165" s="271" t="s">
        <v>29</v>
      </c>
      <c r="I165" s="271" t="s">
        <v>66</v>
      </c>
      <c r="J165" s="271" t="s">
        <v>118</v>
      </c>
      <c r="K165" s="291" t="s">
        <v>131</v>
      </c>
      <c r="L165" s="268">
        <v>41317</v>
      </c>
      <c r="M165" s="230" t="s">
        <v>42</v>
      </c>
      <c r="N165" s="292" t="s">
        <v>97</v>
      </c>
      <c r="O165" s="249"/>
      <c r="P165" s="212">
        <v>79</v>
      </c>
      <c r="Q165" s="230">
        <v>32</v>
      </c>
      <c r="R165" s="230">
        <v>7</v>
      </c>
      <c r="S165" s="230">
        <v>27</v>
      </c>
      <c r="T165" s="230">
        <v>38</v>
      </c>
      <c r="U165" s="230">
        <v>40</v>
      </c>
      <c r="W165" s="371" t="str">
        <f t="shared" si="43"/>
        <v>12 Februari 2013</v>
      </c>
      <c r="X165" s="373" t="str">
        <f>IFERROR(VLOOKUP(D165,'[5]mhs elektro-kecil'!$B$5:$E$2151,3,0),"CEK")</f>
        <v>CEK</v>
      </c>
      <c r="Y165" s="374" t="str">
        <f>IFERROR(VLOOKUP(D165,'[5]mhs elektro-kecil'!$B$5:$E$2151,4,0),"CEK")</f>
        <v>CEK</v>
      </c>
      <c r="Z165" s="231">
        <f t="shared" si="51"/>
        <v>41317</v>
      </c>
      <c r="AA165" s="231">
        <f t="shared" si="52"/>
        <v>41497</v>
      </c>
      <c r="AB165" s="230"/>
      <c r="AD165" s="250"/>
      <c r="AE165" s="250"/>
      <c r="AF165" s="250"/>
      <c r="AG165" s="250"/>
      <c r="AH165" s="250"/>
      <c r="AI165" s="212" t="str">
        <f t="shared" si="44"/>
        <v>08</v>
      </c>
      <c r="AL165" s="391">
        <f t="shared" si="46"/>
        <v>2008</v>
      </c>
      <c r="AM165" s="212" t="e">
        <f>COUNTIF([6]Daftar!$D$5:$D$851,D165)</f>
        <v>#VALUE!</v>
      </c>
      <c r="AN165" s="212" t="e">
        <f>COUNTIF([7]daftar!$D$4:$D$885,D165)</f>
        <v>#VALUE!</v>
      </c>
      <c r="AS165" s="392" t="str">
        <f t="shared" si="38"/>
        <v>Sari Ismi Wardani</v>
      </c>
      <c r="AT165" s="392" t="str">
        <f t="shared" si="39"/>
        <v>F1B008014</v>
      </c>
      <c r="AU165" s="392">
        <f t="shared" si="40"/>
        <v>162</v>
      </c>
      <c r="AV165" s="392"/>
    </row>
    <row r="166" spans="1:48" s="212" customFormat="1" ht="20.100000000000001" customHeight="1">
      <c r="A166" s="267">
        <f t="shared" si="45"/>
        <v>163</v>
      </c>
      <c r="B166" s="268">
        <v>41311</v>
      </c>
      <c r="C166" s="269" t="str">
        <f>VLOOKUP(D166,'[4]mhs elektro-kecil'!$B$5:$C$1847,2,0)</f>
        <v>Rochmad Eko Suyudi</v>
      </c>
      <c r="D166" s="269" t="s">
        <v>420</v>
      </c>
      <c r="E166" s="271" t="s">
        <v>421</v>
      </c>
      <c r="F166" s="271" t="s">
        <v>52</v>
      </c>
      <c r="G166" s="271" t="s">
        <v>72</v>
      </c>
      <c r="H166" s="271" t="s">
        <v>59</v>
      </c>
      <c r="I166" s="271" t="s">
        <v>422</v>
      </c>
      <c r="J166" s="271" t="s">
        <v>31</v>
      </c>
      <c r="K166" s="291" t="s">
        <v>131</v>
      </c>
      <c r="L166" s="268">
        <v>41317</v>
      </c>
      <c r="M166" s="230" t="s">
        <v>33</v>
      </c>
      <c r="N166" s="292" t="s">
        <v>105</v>
      </c>
      <c r="O166" s="249"/>
      <c r="P166" s="212">
        <v>80</v>
      </c>
      <c r="Q166" s="230">
        <v>24</v>
      </c>
      <c r="R166" s="230">
        <v>4</v>
      </c>
      <c r="S166" s="230">
        <v>28</v>
      </c>
      <c r="T166" s="230">
        <v>8</v>
      </c>
      <c r="U166" s="230">
        <v>39</v>
      </c>
      <c r="W166" s="371" t="str">
        <f t="shared" si="43"/>
        <v>12 Februari 2013</v>
      </c>
      <c r="X166" s="373" t="str">
        <f>IFERROR(VLOOKUP(D166,'[5]mhs elektro-kecil'!$B$5:$E$2151,3,0),"CEK")</f>
        <v>CEK</v>
      </c>
      <c r="Y166" s="374" t="str">
        <f>IFERROR(VLOOKUP(D166,'[5]mhs elektro-kecil'!$B$5:$E$2151,4,0),"CEK")</f>
        <v>CEK</v>
      </c>
      <c r="Z166" s="231">
        <f t="shared" si="51"/>
        <v>41317</v>
      </c>
      <c r="AA166" s="231">
        <f t="shared" si="52"/>
        <v>41497</v>
      </c>
      <c r="AB166" s="230"/>
      <c r="AD166" s="250"/>
      <c r="AE166" s="250"/>
      <c r="AF166" s="250"/>
      <c r="AG166" s="250"/>
      <c r="AH166" s="250"/>
      <c r="AI166" s="212" t="str">
        <f t="shared" si="44"/>
        <v>08</v>
      </c>
      <c r="AL166" s="391">
        <f t="shared" si="46"/>
        <v>2008</v>
      </c>
      <c r="AM166" s="212" t="e">
        <f>COUNTIF([6]Daftar!$D$5:$D$851,D166)</f>
        <v>#VALUE!</v>
      </c>
      <c r="AN166" s="212" t="e">
        <f>COUNTIF([7]daftar!$D$4:$D$885,D166)</f>
        <v>#VALUE!</v>
      </c>
      <c r="AS166" s="392" t="str">
        <f t="shared" si="38"/>
        <v>Rochmad Eko Suyudi</v>
      </c>
      <c r="AT166" s="392" t="str">
        <f t="shared" si="39"/>
        <v>F1B008023</v>
      </c>
      <c r="AU166" s="392">
        <f t="shared" si="40"/>
        <v>163</v>
      </c>
      <c r="AV166" s="392"/>
    </row>
    <row r="167" spans="1:48" s="212" customFormat="1" ht="20.100000000000001" customHeight="1">
      <c r="A167" s="267">
        <f t="shared" si="45"/>
        <v>164</v>
      </c>
      <c r="B167" s="268">
        <v>41346</v>
      </c>
      <c r="C167" s="269" t="str">
        <f>VLOOKUP(D167,'[4]mhs elektro-kecil'!$B$5:$C$1847,2,0)</f>
        <v>Kabul Budi Artawan</v>
      </c>
      <c r="D167" s="269" t="s">
        <v>423</v>
      </c>
      <c r="E167" s="271" t="s">
        <v>424</v>
      </c>
      <c r="F167" s="271" t="s">
        <v>59</v>
      </c>
      <c r="G167" s="271" t="s">
        <v>118</v>
      </c>
      <c r="H167" s="271" t="s">
        <v>52</v>
      </c>
      <c r="I167" s="271" t="s">
        <v>61</v>
      </c>
      <c r="J167" s="271" t="s">
        <v>243</v>
      </c>
      <c r="K167" s="291" t="s">
        <v>63</v>
      </c>
      <c r="L167" s="268">
        <v>41349</v>
      </c>
      <c r="M167" s="230" t="s">
        <v>42</v>
      </c>
      <c r="N167" s="292" t="s">
        <v>97</v>
      </c>
      <c r="O167" s="249"/>
      <c r="P167" s="212">
        <v>160</v>
      </c>
      <c r="Q167" s="230">
        <v>28</v>
      </c>
      <c r="R167" s="230">
        <v>40</v>
      </c>
      <c r="S167" s="230">
        <v>24</v>
      </c>
      <c r="T167" s="230">
        <v>3</v>
      </c>
      <c r="U167" s="230">
        <v>41</v>
      </c>
      <c r="W167" s="371" t="str">
        <f t="shared" si="43"/>
        <v>16 Maret 2013</v>
      </c>
      <c r="X167" s="373" t="str">
        <f>IFERROR(VLOOKUP(D167,'[5]mhs elektro-kecil'!$B$5:$E$2151,3,0),"CEK")</f>
        <v>CEK</v>
      </c>
      <c r="Y167" s="374" t="str">
        <f>IFERROR(VLOOKUP(D167,'[5]mhs elektro-kecil'!$B$5:$E$2151,4,0),"CEK")</f>
        <v>CEK</v>
      </c>
      <c r="Z167" s="231">
        <f t="shared" si="51"/>
        <v>41349</v>
      </c>
      <c r="AA167" s="231">
        <f t="shared" si="52"/>
        <v>41529</v>
      </c>
      <c r="AB167" s="230"/>
      <c r="AD167" s="250"/>
      <c r="AE167" s="250"/>
      <c r="AF167" s="250"/>
      <c r="AG167" s="250"/>
      <c r="AH167" s="250"/>
      <c r="AI167" s="212" t="str">
        <f t="shared" si="44"/>
        <v>07</v>
      </c>
      <c r="AL167" s="391">
        <f t="shared" si="46"/>
        <v>2007</v>
      </c>
      <c r="AM167" s="212" t="e">
        <f>COUNTIF([6]Daftar!$D$5:$D$851,D167)</f>
        <v>#VALUE!</v>
      </c>
      <c r="AN167" s="212" t="e">
        <f>COUNTIF([7]daftar!$D$4:$D$885,D167)</f>
        <v>#VALUE!</v>
      </c>
      <c r="AS167" s="392" t="str">
        <f t="shared" si="38"/>
        <v>Kabul Budi Artawan</v>
      </c>
      <c r="AT167" s="392" t="str">
        <f t="shared" si="39"/>
        <v>F1B007044</v>
      </c>
      <c r="AU167" s="392">
        <f t="shared" si="40"/>
        <v>164</v>
      </c>
      <c r="AV167" s="392"/>
    </row>
    <row r="168" spans="1:48" s="212" customFormat="1" ht="20.100000000000001" customHeight="1">
      <c r="A168" s="267">
        <f t="shared" si="45"/>
        <v>165</v>
      </c>
      <c r="B168" s="268">
        <v>41355</v>
      </c>
      <c r="C168" s="269" t="str">
        <f>VLOOKUP(D168,'[4]mhs elektro-kecil'!$B$5:$C$1847,2,0)</f>
        <v>Rany Zuriatna Utami</v>
      </c>
      <c r="D168" s="269" t="s">
        <v>425</v>
      </c>
      <c r="E168" s="271" t="s">
        <v>426</v>
      </c>
      <c r="F168" s="271" t="s">
        <v>52</v>
      </c>
      <c r="G168" s="271" t="s">
        <v>55</v>
      </c>
      <c r="H168" s="271" t="s">
        <v>59</v>
      </c>
      <c r="I168" s="271" t="s">
        <v>72</v>
      </c>
      <c r="J168" s="271" t="s">
        <v>68</v>
      </c>
      <c r="K168" s="291" t="s">
        <v>63</v>
      </c>
      <c r="L168" s="268">
        <v>41363</v>
      </c>
      <c r="M168" s="230" t="s">
        <v>33</v>
      </c>
      <c r="N168" s="292" t="s">
        <v>105</v>
      </c>
      <c r="O168" s="249"/>
      <c r="P168" s="212">
        <v>188</v>
      </c>
      <c r="Q168" s="230">
        <v>24</v>
      </c>
      <c r="R168" s="230">
        <v>21</v>
      </c>
      <c r="S168" s="230">
        <v>28</v>
      </c>
      <c r="T168" s="230">
        <v>4</v>
      </c>
      <c r="U168" s="230">
        <v>6</v>
      </c>
      <c r="W168" s="371" t="str">
        <f t="shared" si="43"/>
        <v>30 Maret 2013</v>
      </c>
      <c r="X168" s="373" t="str">
        <f>IFERROR(VLOOKUP(D168,'[5]mhs elektro-kecil'!$B$5:$E$2151,3,0),"CEK")</f>
        <v>CEK</v>
      </c>
      <c r="Y168" s="374" t="str">
        <f>IFERROR(VLOOKUP(D168,'[5]mhs elektro-kecil'!$B$5:$E$2151,4,0),"CEK")</f>
        <v>CEK</v>
      </c>
      <c r="Z168" s="231">
        <f t="shared" si="51"/>
        <v>41363</v>
      </c>
      <c r="AA168" s="231">
        <f t="shared" si="52"/>
        <v>41543</v>
      </c>
      <c r="AB168" s="230"/>
      <c r="AD168" s="250"/>
      <c r="AE168" s="250"/>
      <c r="AF168" s="250"/>
      <c r="AG168" s="250"/>
      <c r="AH168" s="250"/>
      <c r="AI168" s="212" t="str">
        <f t="shared" si="44"/>
        <v>06</v>
      </c>
      <c r="AL168" s="391">
        <f t="shared" si="46"/>
        <v>2006</v>
      </c>
      <c r="AM168" s="212" t="e">
        <f>COUNTIF([6]Daftar!$D$5:$D$851,D168)</f>
        <v>#VALUE!</v>
      </c>
      <c r="AN168" s="212" t="e">
        <f>COUNTIF([7]daftar!$D$4:$D$885,D168)</f>
        <v>#VALUE!</v>
      </c>
      <c r="AS168" s="392" t="str">
        <f t="shared" si="38"/>
        <v>Rany Zuriatna Utami</v>
      </c>
      <c r="AT168" s="392" t="str">
        <f t="shared" si="39"/>
        <v>F1B006068</v>
      </c>
      <c r="AU168" s="392">
        <f t="shared" si="40"/>
        <v>165</v>
      </c>
      <c r="AV168" s="392"/>
    </row>
    <row r="169" spans="1:48" s="212" customFormat="1" ht="20.100000000000001" customHeight="1">
      <c r="A169" s="267">
        <f t="shared" si="45"/>
        <v>166</v>
      </c>
      <c r="B169" s="268">
        <v>41363</v>
      </c>
      <c r="C169" s="269" t="str">
        <f>VLOOKUP(D169,'[4]mhs elektro-kecil'!$B$5:$C$1847,2,0)</f>
        <v>Lalu M. Nanang Magadi</v>
      </c>
      <c r="D169" s="269" t="s">
        <v>427</v>
      </c>
      <c r="E169" s="271" t="s">
        <v>428</v>
      </c>
      <c r="F169" s="271" t="s">
        <v>27</v>
      </c>
      <c r="G169" s="271" t="s">
        <v>61</v>
      </c>
      <c r="H169" s="271" t="s">
        <v>335</v>
      </c>
      <c r="I169" s="271" t="s">
        <v>243</v>
      </c>
      <c r="J169" s="271" t="s">
        <v>31</v>
      </c>
      <c r="K169" s="291" t="s">
        <v>93</v>
      </c>
      <c r="L169" s="268">
        <v>41372</v>
      </c>
      <c r="M169" s="230" t="s">
        <v>404</v>
      </c>
      <c r="N169" s="292" t="s">
        <v>296</v>
      </c>
      <c r="O169" s="249"/>
      <c r="P169" s="212">
        <v>204</v>
      </c>
      <c r="Q169" s="230">
        <v>33</v>
      </c>
      <c r="R169" s="230">
        <v>3</v>
      </c>
      <c r="S169" s="230">
        <v>30</v>
      </c>
      <c r="T169" s="230">
        <v>41</v>
      </c>
      <c r="U169" s="230">
        <v>39</v>
      </c>
      <c r="W169" s="371" t="str">
        <f t="shared" si="43"/>
        <v>08 April 2013</v>
      </c>
      <c r="X169" s="373" t="str">
        <f>IFERROR(VLOOKUP(D169,'[5]mhs elektro-kecil'!$B$5:$E$2151,3,0),"CEK")</f>
        <v>CEK</v>
      </c>
      <c r="Y169" s="374" t="str">
        <f>IFERROR(VLOOKUP(D169,'[5]mhs elektro-kecil'!$B$5:$E$2151,4,0),"CEK")</f>
        <v>CEK</v>
      </c>
      <c r="Z169" s="231">
        <f t="shared" si="51"/>
        <v>41372</v>
      </c>
      <c r="AA169" s="231">
        <f t="shared" si="52"/>
        <v>41552</v>
      </c>
      <c r="AB169" s="230"/>
      <c r="AD169" s="250"/>
      <c r="AE169" s="250"/>
      <c r="AF169" s="250"/>
      <c r="AG169" s="250"/>
      <c r="AH169" s="250"/>
      <c r="AI169" s="212" t="str">
        <f t="shared" si="44"/>
        <v>06</v>
      </c>
      <c r="AL169" s="391">
        <f t="shared" si="46"/>
        <v>2006</v>
      </c>
      <c r="AM169" s="212" t="e">
        <f>COUNTIF([6]Daftar!$D$5:$D$851,D169)</f>
        <v>#VALUE!</v>
      </c>
      <c r="AN169" s="212" t="e">
        <f>COUNTIF([7]daftar!$D$4:$D$885,D169)</f>
        <v>#VALUE!</v>
      </c>
      <c r="AS169" s="392" t="str">
        <f t="shared" si="38"/>
        <v>Lalu M. Nanang Magadi</v>
      </c>
      <c r="AT169" s="392" t="str">
        <f t="shared" si="39"/>
        <v>F1B006045</v>
      </c>
      <c r="AU169" s="392">
        <f t="shared" si="40"/>
        <v>166</v>
      </c>
      <c r="AV169" s="392"/>
    </row>
    <row r="170" spans="1:48" s="212" customFormat="1" ht="20.100000000000001" customHeight="1">
      <c r="A170" s="267">
        <f t="shared" si="45"/>
        <v>167</v>
      </c>
      <c r="B170" s="268">
        <v>41370</v>
      </c>
      <c r="C170" s="269" t="str">
        <f>VLOOKUP(D170,'[4]mhs elektro-kecil'!$B$5:$C$1847,2,0)</f>
        <v>Ramaditia Ds</v>
      </c>
      <c r="D170" s="269" t="s">
        <v>429</v>
      </c>
      <c r="E170" s="271" t="s">
        <v>430</v>
      </c>
      <c r="F170" s="271" t="s">
        <v>30</v>
      </c>
      <c r="G170" s="271" t="s">
        <v>67</v>
      </c>
      <c r="H170" s="271" t="s">
        <v>335</v>
      </c>
      <c r="I170" s="271" t="s">
        <v>118</v>
      </c>
      <c r="J170" s="271" t="s">
        <v>243</v>
      </c>
      <c r="K170" s="291" t="s">
        <v>131</v>
      </c>
      <c r="L170" s="268">
        <v>41373</v>
      </c>
      <c r="M170" s="230" t="s">
        <v>404</v>
      </c>
      <c r="N170" s="292" t="s">
        <v>141</v>
      </c>
      <c r="O170" s="249"/>
      <c r="P170" s="212">
        <v>228</v>
      </c>
      <c r="Q170" s="230">
        <v>32</v>
      </c>
      <c r="R170" s="230">
        <v>7</v>
      </c>
      <c r="S170" s="230">
        <v>30</v>
      </c>
      <c r="T170" s="230">
        <v>40</v>
      </c>
      <c r="U170" s="230">
        <v>41</v>
      </c>
      <c r="W170" s="371" t="str">
        <f t="shared" si="43"/>
        <v>09 April 2013</v>
      </c>
      <c r="X170" s="373" t="str">
        <f>IFERROR(VLOOKUP(D170,'[5]mhs elektro-kecil'!$B$5:$E$2151,3,0),"CEK")</f>
        <v>CEK</v>
      </c>
      <c r="Y170" s="374" t="str">
        <f>IFERROR(VLOOKUP(D170,'[5]mhs elektro-kecil'!$B$5:$E$2151,4,0),"CEK")</f>
        <v>CEK</v>
      </c>
      <c r="Z170" s="231">
        <f t="shared" si="51"/>
        <v>41373</v>
      </c>
      <c r="AA170" s="231">
        <f t="shared" si="52"/>
        <v>41553</v>
      </c>
      <c r="AB170" s="230"/>
      <c r="AD170" s="250"/>
      <c r="AE170" s="250"/>
      <c r="AF170" s="250"/>
      <c r="AG170" s="250"/>
      <c r="AH170" s="250"/>
      <c r="AI170" s="212" t="str">
        <f t="shared" si="44"/>
        <v>08</v>
      </c>
      <c r="AL170" s="391">
        <f t="shared" si="46"/>
        <v>2008</v>
      </c>
      <c r="AM170" s="212" t="e">
        <f>COUNTIF([6]Daftar!$D$5:$D$851,D170)</f>
        <v>#VALUE!</v>
      </c>
      <c r="AN170" s="212" t="e">
        <f>COUNTIF([7]daftar!$D$4:$D$885,D170)</f>
        <v>#VALUE!</v>
      </c>
      <c r="AS170" s="392" t="str">
        <f t="shared" si="38"/>
        <v>Ramaditia Ds</v>
      </c>
      <c r="AT170" s="392" t="str">
        <f t="shared" si="39"/>
        <v>F1B008011</v>
      </c>
      <c r="AU170" s="392">
        <f t="shared" si="40"/>
        <v>167</v>
      </c>
      <c r="AV170" s="392"/>
    </row>
    <row r="171" spans="1:48" s="212" customFormat="1" ht="20.100000000000001" customHeight="1">
      <c r="A171" s="267">
        <f t="shared" si="45"/>
        <v>168</v>
      </c>
      <c r="B171" s="268">
        <v>41374</v>
      </c>
      <c r="C171" s="269" t="str">
        <f>VLOOKUP(D171,'[4]mhs elektro-kecil'!$B$5:$C$1847,2,0)</f>
        <v>A.M. Bayhaqi Usman</v>
      </c>
      <c r="D171" s="269" t="s">
        <v>431</v>
      </c>
      <c r="E171" s="271" t="s">
        <v>432</v>
      </c>
      <c r="F171" s="271" t="s">
        <v>47</v>
      </c>
      <c r="G171" s="271" t="s">
        <v>53</v>
      </c>
      <c r="H171" s="271" t="s">
        <v>54</v>
      </c>
      <c r="I171" s="271" t="s">
        <v>41</v>
      </c>
      <c r="J171" s="271" t="s">
        <v>60</v>
      </c>
      <c r="K171" s="291" t="s">
        <v>63</v>
      </c>
      <c r="L171" s="268">
        <v>41377</v>
      </c>
      <c r="M171" s="230" t="s">
        <v>42</v>
      </c>
      <c r="N171" s="292" t="s">
        <v>97</v>
      </c>
      <c r="O171" s="249"/>
      <c r="P171" s="212">
        <v>237</v>
      </c>
      <c r="Q171" s="230">
        <v>16</v>
      </c>
      <c r="R171" s="230">
        <v>12</v>
      </c>
      <c r="S171" s="230">
        <v>14</v>
      </c>
      <c r="T171" s="230">
        <v>1</v>
      </c>
      <c r="U171" s="230">
        <v>5</v>
      </c>
      <c r="W171" s="371" t="str">
        <f t="shared" si="43"/>
        <v>13 April 2013</v>
      </c>
      <c r="X171" s="373" t="str">
        <f>IFERROR(VLOOKUP(D171,'[5]mhs elektro-kecil'!$B$5:$E$2151,3,0),"CEK")</f>
        <v>CEK</v>
      </c>
      <c r="Y171" s="374" t="str">
        <f>IFERROR(VLOOKUP(D171,'[5]mhs elektro-kecil'!$B$5:$E$2151,4,0),"CEK")</f>
        <v>CEK</v>
      </c>
      <c r="Z171" s="231">
        <f t="shared" si="51"/>
        <v>41377</v>
      </c>
      <c r="AA171" s="231">
        <f t="shared" si="52"/>
        <v>41557</v>
      </c>
      <c r="AB171" s="230"/>
      <c r="AD171" s="250"/>
      <c r="AE171" s="250"/>
      <c r="AF171" s="250"/>
      <c r="AG171" s="250"/>
      <c r="AH171" s="250"/>
      <c r="AI171" s="212" t="str">
        <f t="shared" si="44"/>
        <v>09</v>
      </c>
      <c r="AL171" s="391">
        <f t="shared" si="46"/>
        <v>2009</v>
      </c>
      <c r="AM171" s="212" t="e">
        <f>COUNTIF([6]Daftar!$D$5:$D$851,D171)</f>
        <v>#VALUE!</v>
      </c>
      <c r="AN171" s="212" t="e">
        <f>COUNTIF([7]daftar!$D$4:$D$885,D171)</f>
        <v>#VALUE!</v>
      </c>
      <c r="AS171" s="392" t="str">
        <f t="shared" si="38"/>
        <v>A.M. Bayhaqi Usman</v>
      </c>
      <c r="AT171" s="392" t="str">
        <f t="shared" si="39"/>
        <v>F1B009045</v>
      </c>
      <c r="AU171" s="392">
        <f t="shared" si="40"/>
        <v>168</v>
      </c>
      <c r="AV171" s="392"/>
    </row>
    <row r="172" spans="1:48" s="212" customFormat="1" ht="20.100000000000001" customHeight="1">
      <c r="A172" s="267">
        <f t="shared" si="45"/>
        <v>169</v>
      </c>
      <c r="B172" s="268">
        <v>41374</v>
      </c>
      <c r="C172" s="269" t="str">
        <f>VLOOKUP(D172,'[4]mhs elektro-kecil'!$B$5:$C$1847,2,0)</f>
        <v>Farid Fadillah</v>
      </c>
      <c r="D172" s="269" t="s">
        <v>433</v>
      </c>
      <c r="E172" s="271" t="s">
        <v>434</v>
      </c>
      <c r="F172" s="271" t="s">
        <v>59</v>
      </c>
      <c r="G172" s="271" t="s">
        <v>243</v>
      </c>
      <c r="H172" s="271" t="s">
        <v>72</v>
      </c>
      <c r="I172" s="271" t="s">
        <v>52</v>
      </c>
      <c r="J172" s="271" t="e">
        <v>#N/A</v>
      </c>
      <c r="K172" s="291" t="s">
        <v>63</v>
      </c>
      <c r="L172" s="268">
        <v>41377</v>
      </c>
      <c r="M172" s="230" t="s">
        <v>33</v>
      </c>
      <c r="N172" s="292" t="s">
        <v>105</v>
      </c>
      <c r="O172" s="249"/>
      <c r="P172" s="212">
        <v>238</v>
      </c>
      <c r="Q172" s="230">
        <v>28</v>
      </c>
      <c r="R172" s="230">
        <v>41</v>
      </c>
      <c r="S172" s="230">
        <v>4</v>
      </c>
      <c r="T172" s="230">
        <v>24</v>
      </c>
      <c r="U172" s="504" t="s">
        <v>339</v>
      </c>
      <c r="W172" s="371" t="str">
        <f t="shared" si="43"/>
        <v>13 April 2013</v>
      </c>
      <c r="X172" s="373" t="str">
        <f>IFERROR(VLOOKUP(D172,'[5]mhs elektro-kecil'!$B$5:$E$2151,3,0),"CEK")</f>
        <v>CEK</v>
      </c>
      <c r="Y172" s="374" t="str">
        <f>IFERROR(VLOOKUP(D172,'[5]mhs elektro-kecil'!$B$5:$E$2151,4,0),"CEK")</f>
        <v>CEK</v>
      </c>
      <c r="Z172" s="231">
        <f t="shared" si="51"/>
        <v>41377</v>
      </c>
      <c r="AA172" s="231">
        <f t="shared" si="52"/>
        <v>41557</v>
      </c>
      <c r="AB172" s="230"/>
      <c r="AD172" s="250"/>
      <c r="AE172" s="250"/>
      <c r="AF172" s="250"/>
      <c r="AG172" s="250"/>
      <c r="AH172" s="250"/>
      <c r="AI172" s="212" t="str">
        <f t="shared" si="44"/>
        <v>07</v>
      </c>
      <c r="AL172" s="391">
        <f t="shared" si="46"/>
        <v>2007</v>
      </c>
      <c r="AM172" s="212" t="e">
        <f>COUNTIF([6]Daftar!$D$5:$D$851,D172)</f>
        <v>#VALUE!</v>
      </c>
      <c r="AN172" s="212" t="e">
        <f>COUNTIF([7]daftar!$D$4:$D$885,D172)</f>
        <v>#VALUE!</v>
      </c>
      <c r="AS172" s="392" t="str">
        <f t="shared" si="38"/>
        <v>Farid Fadillah</v>
      </c>
      <c r="AT172" s="392" t="str">
        <f t="shared" si="39"/>
        <v>F1B007020</v>
      </c>
      <c r="AU172" s="392">
        <f t="shared" si="40"/>
        <v>169</v>
      </c>
      <c r="AV172" s="392"/>
    </row>
    <row r="173" spans="1:48" s="212" customFormat="1" ht="20.100000000000001" customHeight="1">
      <c r="A173" s="267">
        <f t="shared" si="45"/>
        <v>170</v>
      </c>
      <c r="B173" s="268">
        <v>41015</v>
      </c>
      <c r="C173" s="269" t="str">
        <f>VLOOKUP(D173,'[4]mhs elektro-kecil'!$B$5:$C$1847,2,0)</f>
        <v>Mayzar Annas</v>
      </c>
      <c r="D173" s="269" t="s">
        <v>435</v>
      </c>
      <c r="E173" s="271" t="s">
        <v>436</v>
      </c>
      <c r="F173" s="271" t="s">
        <v>335</v>
      </c>
      <c r="G173" s="271" t="s">
        <v>118</v>
      </c>
      <c r="H173" s="271" t="s">
        <v>29</v>
      </c>
      <c r="I173" s="271" t="s">
        <v>67</v>
      </c>
      <c r="J173" s="271" t="s">
        <v>66</v>
      </c>
      <c r="K173" s="291" t="s">
        <v>63</v>
      </c>
      <c r="L173" s="268">
        <v>41384</v>
      </c>
      <c r="M173" s="230" t="s">
        <v>42</v>
      </c>
      <c r="N173" s="292" t="s">
        <v>105</v>
      </c>
      <c r="O173" s="249"/>
      <c r="P173" s="212">
        <v>251</v>
      </c>
      <c r="Q173" s="230">
        <v>30</v>
      </c>
      <c r="R173" s="230">
        <v>40</v>
      </c>
      <c r="S173" s="230">
        <v>27</v>
      </c>
      <c r="T173" s="230">
        <v>7</v>
      </c>
      <c r="U173" s="230">
        <v>38</v>
      </c>
      <c r="W173" s="371" t="str">
        <f t="shared" si="43"/>
        <v>20 April 2013</v>
      </c>
      <c r="X173" s="373" t="str">
        <f>IFERROR(VLOOKUP(D173,'[5]mhs elektro-kecil'!$B$5:$E$2151,3,0),"CEK")</f>
        <v>CEK</v>
      </c>
      <c r="Y173" s="374" t="str">
        <f>IFERROR(VLOOKUP(D173,'[5]mhs elektro-kecil'!$B$5:$E$2151,4,0),"CEK")</f>
        <v>CEK</v>
      </c>
      <c r="Z173" s="231">
        <f t="shared" ref="Z173:Z179" si="53">L173</f>
        <v>41384</v>
      </c>
      <c r="AA173" s="231">
        <f t="shared" ref="AA173:AA179" si="54">Z173+180</f>
        <v>41564</v>
      </c>
      <c r="AB173" s="230"/>
      <c r="AD173" s="250"/>
      <c r="AE173" s="250"/>
      <c r="AF173" s="250"/>
      <c r="AG173" s="250"/>
      <c r="AH173" s="250"/>
      <c r="AI173" s="212" t="str">
        <f t="shared" si="44"/>
        <v>08</v>
      </c>
      <c r="AL173" s="391">
        <f t="shared" si="46"/>
        <v>2008</v>
      </c>
      <c r="AM173" s="212" t="e">
        <f>COUNTIF([6]Daftar!$D$5:$D$851,D173)</f>
        <v>#VALUE!</v>
      </c>
      <c r="AN173" s="212" t="e">
        <f>COUNTIF([7]daftar!$D$4:$D$885,D173)</f>
        <v>#VALUE!</v>
      </c>
      <c r="AS173" s="392" t="str">
        <f t="shared" si="38"/>
        <v>Mayzar Annas</v>
      </c>
      <c r="AT173" s="392" t="str">
        <f t="shared" si="39"/>
        <v>F1B008042</v>
      </c>
      <c r="AU173" s="392">
        <f t="shared" si="40"/>
        <v>170</v>
      </c>
      <c r="AV173" s="392"/>
    </row>
    <row r="174" spans="1:48" s="212" customFormat="1" ht="20.100000000000001" customHeight="1">
      <c r="A174" s="267">
        <f t="shared" si="45"/>
        <v>171</v>
      </c>
      <c r="B174" s="268">
        <v>41015</v>
      </c>
      <c r="C174" s="269" t="str">
        <f>VLOOKUP(D174,'[4]mhs elektro-kecil'!$B$5:$C$1847,2,0)</f>
        <v>Reni Puspita Sari</v>
      </c>
      <c r="D174" s="269" t="s">
        <v>437</v>
      </c>
      <c r="E174" s="271" t="s">
        <v>438</v>
      </c>
      <c r="F174" s="271" t="s">
        <v>54</v>
      </c>
      <c r="G174" s="271" t="s">
        <v>53</v>
      </c>
      <c r="H174" s="271" t="s">
        <v>37</v>
      </c>
      <c r="I174" s="271" t="s">
        <v>45</v>
      </c>
      <c r="J174" s="271" t="s">
        <v>38</v>
      </c>
      <c r="K174" s="291" t="s">
        <v>63</v>
      </c>
      <c r="L174" s="268">
        <v>41384</v>
      </c>
      <c r="M174" s="230" t="s">
        <v>42</v>
      </c>
      <c r="N174" s="292" t="s">
        <v>97</v>
      </c>
      <c r="O174" s="249"/>
      <c r="P174" s="212">
        <v>252</v>
      </c>
      <c r="Q174" s="230">
        <v>14</v>
      </c>
      <c r="R174" s="230">
        <v>12</v>
      </c>
      <c r="S174" s="230">
        <v>13</v>
      </c>
      <c r="T174" s="230">
        <v>25</v>
      </c>
      <c r="U174" s="230">
        <v>2</v>
      </c>
      <c r="W174" s="371" t="str">
        <f t="shared" si="43"/>
        <v>20 April 2013</v>
      </c>
      <c r="X174" s="373" t="str">
        <f>IFERROR(VLOOKUP(D174,'[5]mhs elektro-kecil'!$B$5:$E$2151,3,0),"CEK")</f>
        <v>CEK</v>
      </c>
      <c r="Y174" s="374" t="str">
        <f>IFERROR(VLOOKUP(D174,'[5]mhs elektro-kecil'!$B$5:$E$2151,4,0),"CEK")</f>
        <v>CEK</v>
      </c>
      <c r="Z174" s="231">
        <f t="shared" si="53"/>
        <v>41384</v>
      </c>
      <c r="AA174" s="231">
        <f t="shared" si="54"/>
        <v>41564</v>
      </c>
      <c r="AB174" s="230"/>
      <c r="AD174" s="250"/>
      <c r="AE174" s="250"/>
      <c r="AF174" s="250"/>
      <c r="AG174" s="250"/>
      <c r="AH174" s="250"/>
      <c r="AI174" s="212" t="str">
        <f t="shared" si="44"/>
        <v>09</v>
      </c>
      <c r="AL174" s="391">
        <f t="shared" si="46"/>
        <v>2009</v>
      </c>
      <c r="AM174" s="212" t="e">
        <f>COUNTIF([6]Daftar!$D$5:$D$851,D174)</f>
        <v>#VALUE!</v>
      </c>
      <c r="AN174" s="212" t="e">
        <f>COUNTIF([7]daftar!$D$4:$D$885,D174)</f>
        <v>#VALUE!</v>
      </c>
      <c r="AS174" s="392" t="str">
        <f t="shared" si="38"/>
        <v>Reni Puspita Sari</v>
      </c>
      <c r="AT174" s="392" t="str">
        <f t="shared" si="39"/>
        <v>F1B009049</v>
      </c>
      <c r="AU174" s="392">
        <f t="shared" si="40"/>
        <v>171</v>
      </c>
      <c r="AV174" s="392"/>
    </row>
    <row r="175" spans="1:48" s="212" customFormat="1" ht="20.100000000000001" customHeight="1">
      <c r="A175" s="267">
        <f t="shared" si="45"/>
        <v>172</v>
      </c>
      <c r="B175" s="268">
        <v>41015</v>
      </c>
      <c r="C175" s="269" t="str">
        <f>VLOOKUP(D175,'[4]mhs elektro-kecil'!$B$5:$C$1847,2,0)</f>
        <v>Sari Fitri Amalia</v>
      </c>
      <c r="D175" s="269" t="s">
        <v>439</v>
      </c>
      <c r="E175" s="271" t="s">
        <v>440</v>
      </c>
      <c r="F175" s="271" t="s">
        <v>68</v>
      </c>
      <c r="G175" s="271" t="s">
        <v>49</v>
      </c>
      <c r="H175" s="271" t="s">
        <v>55</v>
      </c>
      <c r="I175" s="271" t="s">
        <v>72</v>
      </c>
      <c r="J175" s="271" t="s">
        <v>89</v>
      </c>
      <c r="K175" s="291" t="s">
        <v>63</v>
      </c>
      <c r="L175" s="268">
        <v>41384</v>
      </c>
      <c r="M175" s="230" t="s">
        <v>33</v>
      </c>
      <c r="N175" s="292" t="s">
        <v>97</v>
      </c>
      <c r="O175" s="249"/>
      <c r="P175" s="212">
        <v>253</v>
      </c>
      <c r="Q175" s="230">
        <v>6</v>
      </c>
      <c r="R175" s="230">
        <v>15</v>
      </c>
      <c r="S175" s="230">
        <v>21</v>
      </c>
      <c r="T175" s="230">
        <v>4</v>
      </c>
      <c r="U175" s="230">
        <v>19</v>
      </c>
      <c r="W175" s="371" t="str">
        <f t="shared" si="43"/>
        <v>20 April 2013</v>
      </c>
      <c r="X175" s="373" t="str">
        <f>IFERROR(VLOOKUP(D175,'[5]mhs elektro-kecil'!$B$5:$E$2151,3,0),"CEK")</f>
        <v>CEK</v>
      </c>
      <c r="Y175" s="374" t="str">
        <f>IFERROR(VLOOKUP(D175,'[5]mhs elektro-kecil'!$B$5:$E$2151,4,0),"CEK")</f>
        <v>CEK</v>
      </c>
      <c r="Z175" s="231">
        <f t="shared" si="53"/>
        <v>41384</v>
      </c>
      <c r="AA175" s="231">
        <f t="shared" si="54"/>
        <v>41564</v>
      </c>
      <c r="AB175" s="230"/>
      <c r="AD175" s="250"/>
      <c r="AE175" s="250"/>
      <c r="AF175" s="250"/>
      <c r="AG175" s="250"/>
      <c r="AH175" s="250"/>
      <c r="AI175" s="212" t="str">
        <f t="shared" si="44"/>
        <v>08</v>
      </c>
      <c r="AL175" s="391">
        <f t="shared" si="46"/>
        <v>2008</v>
      </c>
      <c r="AM175" s="212" t="e">
        <f>COUNTIF([6]Daftar!$D$5:$D$851,D175)</f>
        <v>#VALUE!</v>
      </c>
      <c r="AN175" s="212" t="e">
        <f>COUNTIF([7]daftar!$D$4:$D$885,D175)</f>
        <v>#VALUE!</v>
      </c>
      <c r="AS175" s="392" t="str">
        <f t="shared" si="38"/>
        <v>Sari Fitri Amalia</v>
      </c>
      <c r="AT175" s="392" t="str">
        <f t="shared" si="39"/>
        <v>F1B008051</v>
      </c>
      <c r="AU175" s="392">
        <f t="shared" si="40"/>
        <v>172</v>
      </c>
      <c r="AV175" s="392"/>
    </row>
    <row r="176" spans="1:48" s="212" customFormat="1" ht="20.100000000000001" customHeight="1">
      <c r="A176" s="267">
        <f t="shared" si="45"/>
        <v>173</v>
      </c>
      <c r="B176" s="268">
        <v>41015</v>
      </c>
      <c r="C176" s="269" t="str">
        <f>VLOOKUP(D176,'[4]mhs elektro-kecil'!$B$5:$C$1847,2,0)</f>
        <v>I Gede Adi Gunawan</v>
      </c>
      <c r="D176" s="269" t="s">
        <v>441</v>
      </c>
      <c r="E176" s="271" t="s">
        <v>442</v>
      </c>
      <c r="F176" s="271" t="s">
        <v>335</v>
      </c>
      <c r="G176" s="271" t="s">
        <v>29</v>
      </c>
      <c r="H176" s="271" t="s">
        <v>67</v>
      </c>
      <c r="I176" s="271" t="s">
        <v>30</v>
      </c>
      <c r="J176" s="271" t="s">
        <v>118</v>
      </c>
      <c r="K176" s="291" t="s">
        <v>63</v>
      </c>
      <c r="L176" s="268">
        <v>41384</v>
      </c>
      <c r="M176" s="230" t="s">
        <v>33</v>
      </c>
      <c r="N176" s="292" t="s">
        <v>105</v>
      </c>
      <c r="O176" s="249"/>
      <c r="P176" s="212">
        <v>254</v>
      </c>
      <c r="Q176" s="230">
        <v>30</v>
      </c>
      <c r="R176" s="230">
        <v>27</v>
      </c>
      <c r="S176" s="230">
        <v>7</v>
      </c>
      <c r="T176" s="230">
        <v>32</v>
      </c>
      <c r="U176" s="230">
        <v>40</v>
      </c>
      <c r="W176" s="371" t="str">
        <f t="shared" si="43"/>
        <v>20 April 2013</v>
      </c>
      <c r="X176" s="373" t="str">
        <f>IFERROR(VLOOKUP(D176,'[5]mhs elektro-kecil'!$B$5:$E$2151,3,0),"CEK")</f>
        <v>CEK</v>
      </c>
      <c r="Y176" s="374" t="str">
        <f>IFERROR(VLOOKUP(D176,'[5]mhs elektro-kecil'!$B$5:$E$2151,4,0),"CEK")</f>
        <v>CEK</v>
      </c>
      <c r="Z176" s="231">
        <f t="shared" si="53"/>
        <v>41384</v>
      </c>
      <c r="AA176" s="231">
        <f t="shared" si="54"/>
        <v>41564</v>
      </c>
      <c r="AB176" s="230"/>
      <c r="AD176" s="250"/>
      <c r="AE176" s="250"/>
      <c r="AF176" s="250"/>
      <c r="AG176" s="250"/>
      <c r="AH176" s="250"/>
      <c r="AI176" s="212" t="str">
        <f t="shared" si="44"/>
        <v>07</v>
      </c>
      <c r="AL176" s="391">
        <f t="shared" si="46"/>
        <v>2007</v>
      </c>
      <c r="AM176" s="212" t="e">
        <f>COUNTIF([6]Daftar!$D$5:$D$851,D176)</f>
        <v>#VALUE!</v>
      </c>
      <c r="AN176" s="212" t="e">
        <f>COUNTIF([7]daftar!$D$4:$D$885,D176)</f>
        <v>#VALUE!</v>
      </c>
      <c r="AS176" s="392" t="str">
        <f t="shared" si="38"/>
        <v>I Gede Adi Gunawan</v>
      </c>
      <c r="AT176" s="392" t="str">
        <f t="shared" si="39"/>
        <v>F1B007029</v>
      </c>
      <c r="AU176" s="392">
        <f t="shared" si="40"/>
        <v>173</v>
      </c>
      <c r="AV176" s="392"/>
    </row>
    <row r="177" spans="1:48" s="212" customFormat="1" ht="20.100000000000001" customHeight="1">
      <c r="A177" s="267">
        <f t="shared" si="45"/>
        <v>174</v>
      </c>
      <c r="B177" s="268">
        <v>41386</v>
      </c>
      <c r="C177" s="269" t="str">
        <f>VLOOKUP(D177,'[4]mhs elektro-kecil'!$B$5:$C$1847,2,0)</f>
        <v>Khurniawan Eko S</v>
      </c>
      <c r="D177" s="269" t="s">
        <v>443</v>
      </c>
      <c r="E177" s="271" t="s">
        <v>444</v>
      </c>
      <c r="F177" s="271" t="s">
        <v>29</v>
      </c>
      <c r="G177" s="271" t="s">
        <v>118</v>
      </c>
      <c r="H177" s="271" t="s">
        <v>67</v>
      </c>
      <c r="I177" s="271" t="s">
        <v>335</v>
      </c>
      <c r="J177" s="271" t="s">
        <v>243</v>
      </c>
      <c r="K177" s="291" t="s">
        <v>32</v>
      </c>
      <c r="L177" s="268">
        <v>41389</v>
      </c>
      <c r="M177" s="230" t="s">
        <v>33</v>
      </c>
      <c r="N177" s="292" t="s">
        <v>141</v>
      </c>
      <c r="O177" s="249"/>
      <c r="P177" s="212">
        <v>267</v>
      </c>
      <c r="Q177" s="230">
        <v>27</v>
      </c>
      <c r="R177" s="230">
        <v>40</v>
      </c>
      <c r="S177" s="230">
        <v>7</v>
      </c>
      <c r="T177" s="230">
        <v>30</v>
      </c>
      <c r="U177" s="230">
        <v>41</v>
      </c>
      <c r="W177" s="371" t="str">
        <f t="shared" si="43"/>
        <v>25 April 2013</v>
      </c>
      <c r="X177" s="373" t="str">
        <f>IFERROR(VLOOKUP(D177,'[5]mhs elektro-kecil'!$B$5:$E$2151,3,0),"CEK")</f>
        <v>CEK</v>
      </c>
      <c r="Y177" s="374" t="str">
        <f>IFERROR(VLOOKUP(D177,'[5]mhs elektro-kecil'!$B$5:$E$2151,4,0),"CEK")</f>
        <v>CEK</v>
      </c>
      <c r="Z177" s="231">
        <f t="shared" si="53"/>
        <v>41389</v>
      </c>
      <c r="AA177" s="231">
        <f t="shared" si="54"/>
        <v>41569</v>
      </c>
      <c r="AB177" s="230"/>
      <c r="AD177" s="250"/>
      <c r="AE177" s="250"/>
      <c r="AF177" s="250"/>
      <c r="AG177" s="250"/>
      <c r="AH177" s="250"/>
      <c r="AI177" s="212" t="str">
        <f t="shared" si="44"/>
        <v>08</v>
      </c>
      <c r="AL177" s="391">
        <f t="shared" si="46"/>
        <v>2008</v>
      </c>
      <c r="AM177" s="212" t="e">
        <f>COUNTIF([6]Daftar!$D$5:$D$851,D177)</f>
        <v>#VALUE!</v>
      </c>
      <c r="AN177" s="212" t="e">
        <f>COUNTIF([7]daftar!$D$4:$D$885,D177)</f>
        <v>#VALUE!</v>
      </c>
      <c r="AS177" s="392" t="str">
        <f t="shared" si="38"/>
        <v>Khurniawan Eko S</v>
      </c>
      <c r="AT177" s="392" t="str">
        <f t="shared" si="39"/>
        <v>F1B008073</v>
      </c>
      <c r="AU177" s="392">
        <f t="shared" si="40"/>
        <v>174</v>
      </c>
      <c r="AV177" s="392"/>
    </row>
    <row r="178" spans="1:48" s="212" customFormat="1" ht="20.100000000000001" customHeight="1">
      <c r="A178" s="267">
        <f t="shared" si="45"/>
        <v>175</v>
      </c>
      <c r="B178" s="268">
        <v>41389</v>
      </c>
      <c r="C178" s="269" t="str">
        <f>VLOOKUP(D178,'[4]mhs elektro-kecil'!$B$5:$C$1847,2,0)</f>
        <v>Almasita Anjaswari</v>
      </c>
      <c r="D178" s="269" t="s">
        <v>445</v>
      </c>
      <c r="E178" s="271" t="s">
        <v>446</v>
      </c>
      <c r="F178" s="271" t="s">
        <v>47</v>
      </c>
      <c r="G178" s="271" t="s">
        <v>54</v>
      </c>
      <c r="H178" s="271" t="s">
        <v>115</v>
      </c>
      <c r="I178" s="271" t="s">
        <v>323</v>
      </c>
      <c r="J178" s="271" t="s">
        <v>53</v>
      </c>
      <c r="K178" s="291" t="s">
        <v>76</v>
      </c>
      <c r="L178" s="268">
        <v>41395</v>
      </c>
      <c r="M178" s="230" t="s">
        <v>33</v>
      </c>
      <c r="N178" s="292" t="s">
        <v>324</v>
      </c>
      <c r="O178" s="249"/>
      <c r="P178" s="212">
        <v>289</v>
      </c>
      <c r="Q178" s="230">
        <v>16</v>
      </c>
      <c r="R178" s="230">
        <v>14</v>
      </c>
      <c r="S178" s="230">
        <v>22</v>
      </c>
      <c r="T178" s="230">
        <v>26</v>
      </c>
      <c r="U178" s="230">
        <v>12</v>
      </c>
      <c r="W178" s="371" t="str">
        <f t="shared" si="43"/>
        <v>01 Mei 2013</v>
      </c>
      <c r="X178" s="373" t="str">
        <f>IFERROR(VLOOKUP(D178,'[5]mhs elektro-kecil'!$B$5:$E$2151,3,0),"CEK")</f>
        <v>CEK</v>
      </c>
      <c r="Y178" s="374" t="str">
        <f>IFERROR(VLOOKUP(D178,'[5]mhs elektro-kecil'!$B$5:$E$2151,4,0),"CEK")</f>
        <v>CEK</v>
      </c>
      <c r="Z178" s="231">
        <f t="shared" si="53"/>
        <v>41395</v>
      </c>
      <c r="AA178" s="231">
        <f t="shared" si="54"/>
        <v>41575</v>
      </c>
      <c r="AB178" s="230"/>
      <c r="AD178" s="250"/>
      <c r="AE178" s="250"/>
      <c r="AF178" s="250"/>
      <c r="AG178" s="250"/>
      <c r="AH178" s="250"/>
      <c r="AI178" s="212" t="str">
        <f t="shared" si="44"/>
        <v>09</v>
      </c>
      <c r="AL178" s="391">
        <f t="shared" si="46"/>
        <v>2009</v>
      </c>
      <c r="AM178" s="212" t="e">
        <f>COUNTIF([6]Daftar!$D$5:$D$851,D178)</f>
        <v>#VALUE!</v>
      </c>
      <c r="AN178" s="212" t="e">
        <f>COUNTIF([7]daftar!$D$4:$D$885,D178)</f>
        <v>#VALUE!</v>
      </c>
      <c r="AS178" s="392" t="str">
        <f t="shared" si="38"/>
        <v>Almasita Anjaswari</v>
      </c>
      <c r="AT178" s="392" t="str">
        <f t="shared" si="39"/>
        <v>F1B009077</v>
      </c>
      <c r="AU178" s="392">
        <f t="shared" si="40"/>
        <v>175</v>
      </c>
      <c r="AV178" s="392"/>
    </row>
    <row r="179" spans="1:48" s="212" customFormat="1" ht="20.100000000000001" customHeight="1">
      <c r="A179" s="267">
        <f t="shared" si="45"/>
        <v>176</v>
      </c>
      <c r="B179" s="268">
        <v>41389</v>
      </c>
      <c r="C179" s="269" t="str">
        <f>VLOOKUP(D179,'[4]mhs elektro-kecil'!$B$5:$C$1847,2,0)</f>
        <v>Ahmad Humaidi</v>
      </c>
      <c r="D179" s="269" t="s">
        <v>447</v>
      </c>
      <c r="E179" s="271" t="s">
        <v>448</v>
      </c>
      <c r="F179" s="271" t="s">
        <v>59</v>
      </c>
      <c r="G179" s="271" t="s">
        <v>52</v>
      </c>
      <c r="H179" s="271" t="s">
        <v>422</v>
      </c>
      <c r="I179" s="271" t="s">
        <v>73</v>
      </c>
      <c r="J179" s="271" t="s">
        <v>31</v>
      </c>
      <c r="K179" s="291" t="s">
        <v>131</v>
      </c>
      <c r="L179" s="268">
        <v>41394</v>
      </c>
      <c r="M179" s="230" t="s">
        <v>42</v>
      </c>
      <c r="N179" s="292" t="s">
        <v>449</v>
      </c>
      <c r="O179" s="249"/>
      <c r="P179" s="212">
        <v>288</v>
      </c>
      <c r="Q179" s="230">
        <v>28</v>
      </c>
      <c r="R179" s="230">
        <v>24</v>
      </c>
      <c r="S179" s="230">
        <v>8</v>
      </c>
      <c r="T179" s="230">
        <v>29</v>
      </c>
      <c r="U179" s="230">
        <v>39</v>
      </c>
      <c r="W179" s="371" t="str">
        <f t="shared" si="43"/>
        <v>30 April 2013</v>
      </c>
      <c r="X179" s="373" t="str">
        <f>IFERROR(VLOOKUP(D179,'[5]mhs elektro-kecil'!$B$5:$E$2151,3,0),"CEK")</f>
        <v>CEK</v>
      </c>
      <c r="Y179" s="374" t="str">
        <f>IFERROR(VLOOKUP(D179,'[5]mhs elektro-kecil'!$B$5:$E$2151,4,0),"CEK")</f>
        <v>CEK</v>
      </c>
      <c r="Z179" s="231">
        <f t="shared" si="53"/>
        <v>41394</v>
      </c>
      <c r="AA179" s="231">
        <f t="shared" si="54"/>
        <v>41574</v>
      </c>
      <c r="AB179" s="230"/>
      <c r="AD179" s="250"/>
      <c r="AE179" s="250"/>
      <c r="AF179" s="250"/>
      <c r="AG179" s="250"/>
      <c r="AH179" s="250"/>
      <c r="AI179" s="212" t="str">
        <f t="shared" si="44"/>
        <v>08</v>
      </c>
      <c r="AL179" s="391">
        <f t="shared" si="46"/>
        <v>2008</v>
      </c>
      <c r="AM179" s="212" t="e">
        <f>COUNTIF([6]Daftar!$D$5:$D$851,D179)</f>
        <v>#VALUE!</v>
      </c>
      <c r="AN179" s="212" t="e">
        <f>COUNTIF([7]daftar!$D$4:$D$885,D179)</f>
        <v>#VALUE!</v>
      </c>
      <c r="AS179" s="392" t="str">
        <f t="shared" si="38"/>
        <v>Ahmad Humaidi</v>
      </c>
      <c r="AT179" s="392" t="str">
        <f t="shared" si="39"/>
        <v>F1B008028</v>
      </c>
      <c r="AU179" s="392">
        <f t="shared" si="40"/>
        <v>176</v>
      </c>
      <c r="AV179" s="392"/>
    </row>
    <row r="180" spans="1:48" s="212" customFormat="1" ht="20.100000000000001" customHeight="1">
      <c r="A180" s="267">
        <f t="shared" si="45"/>
        <v>177</v>
      </c>
      <c r="B180" s="268">
        <v>41393</v>
      </c>
      <c r="C180" s="269" t="str">
        <f>VLOOKUP(D180,'[4]mhs elektro-kecil'!$B$5:$C$1847,2,0)</f>
        <v>Wildan Faisal Harhara</v>
      </c>
      <c r="D180" s="269" t="s">
        <v>450</v>
      </c>
      <c r="E180" s="271" t="s">
        <v>451</v>
      </c>
      <c r="F180" s="271" t="s">
        <v>45</v>
      </c>
      <c r="G180" s="271" t="s">
        <v>38</v>
      </c>
      <c r="H180" s="271" t="s">
        <v>41</v>
      </c>
      <c r="I180" s="271" t="s">
        <v>115</v>
      </c>
      <c r="J180" s="271" t="s">
        <v>54</v>
      </c>
      <c r="K180" s="291" t="s">
        <v>32</v>
      </c>
      <c r="L180" s="268">
        <v>41396</v>
      </c>
      <c r="M180" s="230" t="s">
        <v>42</v>
      </c>
      <c r="N180" s="292" t="s">
        <v>324</v>
      </c>
      <c r="O180" s="249"/>
      <c r="P180" s="212">
        <v>395</v>
      </c>
      <c r="Q180" s="230">
        <v>25</v>
      </c>
      <c r="R180" s="230">
        <v>2</v>
      </c>
      <c r="S180" s="230">
        <v>1</v>
      </c>
      <c r="T180" s="230">
        <v>22</v>
      </c>
      <c r="U180" s="230">
        <v>14</v>
      </c>
      <c r="W180" s="371" t="str">
        <f t="shared" si="43"/>
        <v>02 Mei 2013</v>
      </c>
      <c r="X180" s="373" t="str">
        <f>IFERROR(VLOOKUP(D180,'[5]mhs elektro-kecil'!$B$5:$E$2151,3,0),"CEK")</f>
        <v>CEK</v>
      </c>
      <c r="Y180" s="374" t="str">
        <f>IFERROR(VLOOKUP(D180,'[5]mhs elektro-kecil'!$B$5:$E$2151,4,0),"CEK")</f>
        <v>CEK</v>
      </c>
      <c r="Z180" s="231">
        <f t="shared" ref="Z180:Z187" si="55">L180</f>
        <v>41396</v>
      </c>
      <c r="AA180" s="231">
        <f t="shared" ref="AA180:AA185" si="56">Z180+180</f>
        <v>41576</v>
      </c>
      <c r="AB180" s="230"/>
      <c r="AD180" s="250"/>
      <c r="AE180" s="250"/>
      <c r="AF180" s="250"/>
      <c r="AG180" s="250"/>
      <c r="AH180" s="250"/>
      <c r="AI180" s="212" t="str">
        <f t="shared" si="44"/>
        <v>09</v>
      </c>
      <c r="AL180" s="391">
        <f t="shared" si="46"/>
        <v>2009</v>
      </c>
      <c r="AM180" s="212" t="e">
        <f>COUNTIF([6]Daftar!$D$5:$D$851,D180)</f>
        <v>#VALUE!</v>
      </c>
      <c r="AN180" s="212" t="e">
        <f>COUNTIF([7]daftar!$D$4:$D$885,D180)</f>
        <v>#VALUE!</v>
      </c>
      <c r="AS180" s="392" t="str">
        <f t="shared" si="38"/>
        <v>Wildan Faisal Harhara</v>
      </c>
      <c r="AT180" s="392" t="str">
        <f t="shared" si="39"/>
        <v>F1B009009</v>
      </c>
      <c r="AU180" s="392">
        <f t="shared" si="40"/>
        <v>177</v>
      </c>
      <c r="AV180" s="392"/>
    </row>
    <row r="181" spans="1:48" s="212" customFormat="1" ht="20.100000000000001" customHeight="1">
      <c r="A181" s="267">
        <f t="shared" si="45"/>
        <v>178</v>
      </c>
      <c r="B181" s="268">
        <v>41393</v>
      </c>
      <c r="C181" s="269" t="str">
        <f>VLOOKUP(D181,'[4]mhs elektro-kecil'!$B$5:$C$1847,2,0)</f>
        <v>Indra Sasmita</v>
      </c>
      <c r="D181" s="269" t="s">
        <v>452</v>
      </c>
      <c r="E181" s="271" t="s">
        <v>453</v>
      </c>
      <c r="F181" s="271" t="s">
        <v>37</v>
      </c>
      <c r="G181" s="271" t="s">
        <v>45</v>
      </c>
      <c r="H181" s="271" t="s">
        <v>47</v>
      </c>
      <c r="I181" s="271" t="s">
        <v>60</v>
      </c>
      <c r="J181" s="271" t="s">
        <v>61</v>
      </c>
      <c r="K181" s="291" t="s">
        <v>56</v>
      </c>
      <c r="L181" s="268">
        <v>41397</v>
      </c>
      <c r="M181" s="230" t="s">
        <v>42</v>
      </c>
      <c r="N181" s="292" t="s">
        <v>324</v>
      </c>
      <c r="O181" s="249"/>
      <c r="P181" s="212">
        <v>396</v>
      </c>
      <c r="Q181" s="230">
        <v>13</v>
      </c>
      <c r="R181" s="230">
        <v>25</v>
      </c>
      <c r="S181" s="230">
        <v>16</v>
      </c>
      <c r="T181" s="230">
        <v>5</v>
      </c>
      <c r="U181" s="230">
        <v>3</v>
      </c>
      <c r="W181" s="371" t="str">
        <f t="shared" si="43"/>
        <v>03 Mei 2013</v>
      </c>
      <c r="X181" s="373" t="str">
        <f>IFERROR(VLOOKUP(D181,'[5]mhs elektro-kecil'!$B$5:$E$2151,3,0),"CEK")</f>
        <v>CEK</v>
      </c>
      <c r="Y181" s="374" t="str">
        <f>IFERROR(VLOOKUP(D181,'[5]mhs elektro-kecil'!$B$5:$E$2151,4,0),"CEK")</f>
        <v>CEK</v>
      </c>
      <c r="Z181" s="231">
        <f t="shared" si="55"/>
        <v>41397</v>
      </c>
      <c r="AA181" s="231">
        <f t="shared" si="56"/>
        <v>41577</v>
      </c>
      <c r="AB181" s="230"/>
      <c r="AD181" s="250"/>
      <c r="AE181" s="250"/>
      <c r="AF181" s="250"/>
      <c r="AG181" s="250"/>
      <c r="AH181" s="250"/>
      <c r="AI181" s="212" t="str">
        <f t="shared" si="44"/>
        <v>09</v>
      </c>
      <c r="AL181" s="391">
        <f t="shared" si="46"/>
        <v>2009</v>
      </c>
      <c r="AM181" s="212" t="e">
        <f>COUNTIF([6]Daftar!$D$5:$D$851,D181)</f>
        <v>#VALUE!</v>
      </c>
      <c r="AN181" s="212" t="e">
        <f>COUNTIF([7]daftar!$D$4:$D$885,D181)</f>
        <v>#VALUE!</v>
      </c>
      <c r="AS181" s="392" t="str">
        <f t="shared" si="38"/>
        <v>Indra Sasmita</v>
      </c>
      <c r="AT181" s="392" t="str">
        <f t="shared" si="39"/>
        <v>F1B009027</v>
      </c>
      <c r="AU181" s="392">
        <f t="shared" si="40"/>
        <v>178</v>
      </c>
      <c r="AV181" s="392"/>
    </row>
    <row r="182" spans="1:48" s="212" customFormat="1" ht="20.100000000000001" customHeight="1">
      <c r="A182" s="267">
        <f t="shared" si="45"/>
        <v>179</v>
      </c>
      <c r="B182" s="268">
        <v>41396</v>
      </c>
      <c r="C182" s="269" t="str">
        <f>VLOOKUP(D182,'[4]mhs elektro-kecil'!$B$5:$C$1847,2,0)</f>
        <v>Sahdan Ashari</v>
      </c>
      <c r="D182" s="269" t="s">
        <v>454</v>
      </c>
      <c r="E182" s="271" t="s">
        <v>455</v>
      </c>
      <c r="F182" s="271" t="s">
        <v>52</v>
      </c>
      <c r="G182" s="271" t="s">
        <v>53</v>
      </c>
      <c r="H182" s="271" t="s">
        <v>59</v>
      </c>
      <c r="I182" s="271" t="s">
        <v>73</v>
      </c>
      <c r="J182" s="271" t="s">
        <v>422</v>
      </c>
      <c r="K182" s="291" t="s">
        <v>131</v>
      </c>
      <c r="L182" s="268">
        <v>41401</v>
      </c>
      <c r="M182" s="230" t="s">
        <v>140</v>
      </c>
      <c r="N182" s="292" t="s">
        <v>324</v>
      </c>
      <c r="O182" s="249"/>
      <c r="P182" s="212">
        <v>413</v>
      </c>
      <c r="Q182" s="230">
        <v>24</v>
      </c>
      <c r="R182" s="230">
        <v>12</v>
      </c>
      <c r="S182" s="230">
        <v>28</v>
      </c>
      <c r="T182" s="230">
        <v>29</v>
      </c>
      <c r="U182" s="230">
        <v>8</v>
      </c>
      <c r="W182" s="371" t="str">
        <f t="shared" si="43"/>
        <v>07 Mei 2013</v>
      </c>
      <c r="X182" s="373" t="str">
        <f>IFERROR(VLOOKUP(D182,'[5]mhs elektro-kecil'!$B$5:$E$2151,3,0),"CEK")</f>
        <v>CEK</v>
      </c>
      <c r="Y182" s="374" t="str">
        <f>IFERROR(VLOOKUP(D182,'[5]mhs elektro-kecil'!$B$5:$E$2151,4,0),"CEK")</f>
        <v>CEK</v>
      </c>
      <c r="Z182" s="231">
        <f t="shared" si="55"/>
        <v>41401</v>
      </c>
      <c r="AA182" s="231">
        <f t="shared" si="56"/>
        <v>41581</v>
      </c>
      <c r="AB182" s="230"/>
      <c r="AD182" s="250"/>
      <c r="AE182" s="250"/>
      <c r="AF182" s="250"/>
      <c r="AG182" s="250"/>
      <c r="AH182" s="250"/>
      <c r="AI182" s="212" t="str">
        <f t="shared" si="44"/>
        <v>08</v>
      </c>
      <c r="AL182" s="391">
        <f t="shared" si="46"/>
        <v>2008</v>
      </c>
      <c r="AM182" s="212" t="e">
        <f>COUNTIF([6]Daftar!$D$5:$D$851,D182)</f>
        <v>#VALUE!</v>
      </c>
      <c r="AN182" s="212" t="e">
        <f>COUNTIF([7]daftar!$D$4:$D$885,D182)</f>
        <v>#VALUE!</v>
      </c>
      <c r="AS182" s="392" t="str">
        <f t="shared" si="38"/>
        <v>Sahdan Ashari</v>
      </c>
      <c r="AT182" s="392" t="str">
        <f t="shared" si="39"/>
        <v>F1B008080</v>
      </c>
      <c r="AU182" s="392">
        <f t="shared" si="40"/>
        <v>179</v>
      </c>
      <c r="AV182" s="392"/>
    </row>
    <row r="183" spans="1:48" s="212" customFormat="1" ht="20.100000000000001" customHeight="1">
      <c r="A183" s="267">
        <f t="shared" si="45"/>
        <v>180</v>
      </c>
      <c r="B183" s="268">
        <v>41398</v>
      </c>
      <c r="C183" s="269" t="str">
        <f>VLOOKUP(D183,'[4]mhs elektro-kecil'!$B$5:$C$1847,2,0)</f>
        <v>Imam Takharruby</v>
      </c>
      <c r="D183" s="269" t="s">
        <v>456</v>
      </c>
      <c r="E183" s="271" t="s">
        <v>457</v>
      </c>
      <c r="F183" s="271" t="s">
        <v>323</v>
      </c>
      <c r="G183" s="271" t="s">
        <v>37</v>
      </c>
      <c r="H183" s="271" t="s">
        <v>422</v>
      </c>
      <c r="I183" s="271" t="s">
        <v>45</v>
      </c>
      <c r="J183" s="271" t="s">
        <v>73</v>
      </c>
      <c r="K183" s="291" t="s">
        <v>76</v>
      </c>
      <c r="L183" s="268">
        <v>41402</v>
      </c>
      <c r="M183" s="230" t="s">
        <v>375</v>
      </c>
      <c r="N183" s="292" t="s">
        <v>324</v>
      </c>
      <c r="O183" s="249"/>
      <c r="P183" s="212">
        <v>417</v>
      </c>
      <c r="Q183" s="230">
        <v>26</v>
      </c>
      <c r="R183" s="230">
        <v>13</v>
      </c>
      <c r="S183" s="230">
        <v>8</v>
      </c>
      <c r="T183" s="230">
        <v>25</v>
      </c>
      <c r="U183" s="230">
        <v>29</v>
      </c>
      <c r="W183" s="371" t="str">
        <f t="shared" si="43"/>
        <v>08 Mei 2013</v>
      </c>
      <c r="X183" s="373" t="str">
        <f>IFERROR(VLOOKUP(D183,'[5]mhs elektro-kecil'!$B$5:$E$2151,3,0),"CEK")</f>
        <v>CEK</v>
      </c>
      <c r="Y183" s="374" t="str">
        <f>IFERROR(VLOOKUP(D183,'[5]mhs elektro-kecil'!$B$5:$E$2151,4,0),"CEK")</f>
        <v>CEK</v>
      </c>
      <c r="Z183" s="231">
        <f t="shared" si="55"/>
        <v>41402</v>
      </c>
      <c r="AA183" s="231">
        <f t="shared" si="56"/>
        <v>41582</v>
      </c>
      <c r="AB183" s="230"/>
      <c r="AD183" s="250"/>
      <c r="AE183" s="250"/>
      <c r="AF183" s="250"/>
      <c r="AG183" s="250"/>
      <c r="AH183" s="250"/>
      <c r="AI183" s="212" t="str">
        <f t="shared" si="44"/>
        <v>08</v>
      </c>
      <c r="AL183" s="391">
        <f t="shared" si="46"/>
        <v>2008</v>
      </c>
      <c r="AM183" s="212" t="e">
        <f>COUNTIF([6]Daftar!$D$5:$D$851,D183)</f>
        <v>#VALUE!</v>
      </c>
      <c r="AN183" s="212" t="e">
        <f>COUNTIF([7]daftar!$D$4:$D$885,D183)</f>
        <v>#VALUE!</v>
      </c>
      <c r="AS183" s="392" t="str">
        <f t="shared" si="38"/>
        <v>Imam Takharruby</v>
      </c>
      <c r="AT183" s="392" t="str">
        <f t="shared" si="39"/>
        <v>F1B008031</v>
      </c>
      <c r="AU183" s="392">
        <f t="shared" si="40"/>
        <v>180</v>
      </c>
      <c r="AV183" s="392"/>
    </row>
    <row r="184" spans="1:48" s="212" customFormat="1" ht="20.100000000000001" customHeight="1">
      <c r="A184" s="267">
        <f t="shared" si="45"/>
        <v>181</v>
      </c>
      <c r="B184" s="268">
        <v>41398</v>
      </c>
      <c r="C184" s="269" t="str">
        <f>VLOOKUP(D184,'[4]mhs elektro-kecil'!$B$5:$C$1847,2,0)</f>
        <v>Susi Susanti</v>
      </c>
      <c r="D184" s="269" t="s">
        <v>458</v>
      </c>
      <c r="E184" s="271" t="s">
        <v>459</v>
      </c>
      <c r="F184" s="271" t="s">
        <v>335</v>
      </c>
      <c r="G184" s="271" t="s">
        <v>67</v>
      </c>
      <c r="H184" s="271" t="s">
        <v>30</v>
      </c>
      <c r="I184" s="271" t="s">
        <v>118</v>
      </c>
      <c r="J184" s="271" t="s">
        <v>29</v>
      </c>
      <c r="K184" s="291" t="s">
        <v>63</v>
      </c>
      <c r="L184" s="268">
        <v>41405</v>
      </c>
      <c r="M184" s="230" t="s">
        <v>42</v>
      </c>
      <c r="N184" s="292" t="s">
        <v>141</v>
      </c>
      <c r="O184" s="249"/>
      <c r="P184" s="212">
        <v>420</v>
      </c>
      <c r="Q184" s="230">
        <v>30</v>
      </c>
      <c r="R184" s="230">
        <v>7</v>
      </c>
      <c r="S184" s="230">
        <v>32</v>
      </c>
      <c r="T184" s="230">
        <v>40</v>
      </c>
      <c r="U184" s="230">
        <v>27</v>
      </c>
      <c r="W184" s="371" t="str">
        <f t="shared" si="43"/>
        <v>11 Mei 2013</v>
      </c>
      <c r="X184" s="373" t="str">
        <f>IFERROR(VLOOKUP(D184,'[5]mhs elektro-kecil'!$B$5:$E$2151,3,0),"CEK")</f>
        <v>CEK</v>
      </c>
      <c r="Y184" s="374" t="str">
        <f>IFERROR(VLOOKUP(D184,'[5]mhs elektro-kecil'!$B$5:$E$2151,4,0),"CEK")</f>
        <v>CEK</v>
      </c>
      <c r="Z184" s="231">
        <f t="shared" si="55"/>
        <v>41405</v>
      </c>
      <c r="AA184" s="231">
        <f t="shared" si="56"/>
        <v>41585</v>
      </c>
      <c r="AB184" s="230"/>
      <c r="AD184" s="250"/>
      <c r="AE184" s="250"/>
      <c r="AF184" s="250"/>
      <c r="AG184" s="250"/>
      <c r="AH184" s="250"/>
      <c r="AI184" s="212" t="str">
        <f t="shared" si="44"/>
        <v>08</v>
      </c>
      <c r="AL184" s="391">
        <f t="shared" si="46"/>
        <v>2008</v>
      </c>
      <c r="AM184" s="212" t="e">
        <f>COUNTIF([6]Daftar!$D$5:$D$851,D184)</f>
        <v>#VALUE!</v>
      </c>
      <c r="AN184" s="212" t="e">
        <f>COUNTIF([7]daftar!$D$4:$D$885,D184)</f>
        <v>#VALUE!</v>
      </c>
      <c r="AS184" s="392" t="str">
        <f t="shared" si="38"/>
        <v>Susi Susanti</v>
      </c>
      <c r="AT184" s="392" t="str">
        <f t="shared" si="39"/>
        <v>F1B008008</v>
      </c>
      <c r="AU184" s="392">
        <f t="shared" si="40"/>
        <v>181</v>
      </c>
      <c r="AV184" s="392"/>
    </row>
    <row r="185" spans="1:48" s="212" customFormat="1" ht="20.100000000000001" customHeight="1">
      <c r="A185" s="267">
        <f t="shared" si="45"/>
        <v>182</v>
      </c>
      <c r="B185" s="268">
        <v>41398</v>
      </c>
      <c r="C185" s="269" t="str">
        <f>VLOOKUP(D185,'[4]mhs elektro-kecil'!$B$5:$C$1847,2,0)</f>
        <v>Sukma Pramudya</v>
      </c>
      <c r="D185" s="269" t="s">
        <v>460</v>
      </c>
      <c r="E185" s="271" t="s">
        <v>461</v>
      </c>
      <c r="F185" s="271" t="s">
        <v>59</v>
      </c>
      <c r="G185" s="271" t="s">
        <v>53</v>
      </c>
      <c r="H185" s="271" t="s">
        <v>52</v>
      </c>
      <c r="I185" s="271" t="s">
        <v>323</v>
      </c>
      <c r="J185" s="271" t="s">
        <v>72</v>
      </c>
      <c r="K185" s="291" t="s">
        <v>63</v>
      </c>
      <c r="L185" s="268">
        <v>41405</v>
      </c>
      <c r="M185" s="230" t="s">
        <v>33</v>
      </c>
      <c r="N185" s="292" t="s">
        <v>105</v>
      </c>
      <c r="O185" s="249"/>
      <c r="P185" s="212">
        <v>421</v>
      </c>
      <c r="Q185" s="230">
        <v>28</v>
      </c>
      <c r="R185" s="230">
        <v>12</v>
      </c>
      <c r="S185" s="230">
        <v>24</v>
      </c>
      <c r="T185" s="230">
        <v>26</v>
      </c>
      <c r="U185" s="230">
        <v>4</v>
      </c>
      <c r="W185" s="371" t="str">
        <f t="shared" ref="W185:W240" si="57">TEXT(L185,"dd mmmm yyyy")</f>
        <v>11 Mei 2013</v>
      </c>
      <c r="X185" s="373" t="str">
        <f>IFERROR(VLOOKUP(D185,'[5]mhs elektro-kecil'!$B$5:$E$2151,3,0),"CEK")</f>
        <v>CEK</v>
      </c>
      <c r="Y185" s="374" t="str">
        <f>IFERROR(VLOOKUP(D185,'[5]mhs elektro-kecil'!$B$5:$E$2151,4,0),"CEK")</f>
        <v>CEK</v>
      </c>
      <c r="Z185" s="231">
        <f t="shared" si="55"/>
        <v>41405</v>
      </c>
      <c r="AA185" s="231">
        <f t="shared" si="56"/>
        <v>41585</v>
      </c>
      <c r="AB185" s="230"/>
      <c r="AD185" s="250"/>
      <c r="AE185" s="250"/>
      <c r="AF185" s="250"/>
      <c r="AG185" s="250"/>
      <c r="AH185" s="250"/>
      <c r="AI185" s="212" t="str">
        <f t="shared" ref="AI185:AI240" si="58">MID(D185,5,2)</f>
        <v>08</v>
      </c>
      <c r="AL185" s="391">
        <f t="shared" si="46"/>
        <v>2008</v>
      </c>
      <c r="AM185" s="212" t="e">
        <f>COUNTIF([6]Daftar!$D$5:$D$851,D185)</f>
        <v>#VALUE!</v>
      </c>
      <c r="AN185" s="212" t="e">
        <f>COUNTIF([7]daftar!$D$4:$D$885,D185)</f>
        <v>#VALUE!</v>
      </c>
      <c r="AS185" s="392" t="str">
        <f t="shared" si="38"/>
        <v>Sukma Pramudya</v>
      </c>
      <c r="AT185" s="392" t="str">
        <f t="shared" si="39"/>
        <v>F1B008025</v>
      </c>
      <c r="AU185" s="392">
        <f t="shared" si="40"/>
        <v>182</v>
      </c>
      <c r="AV185" s="392"/>
    </row>
    <row r="186" spans="1:48" s="212" customFormat="1" ht="20.100000000000001" customHeight="1">
      <c r="A186" s="267">
        <f t="shared" si="45"/>
        <v>183</v>
      </c>
      <c r="B186" s="268">
        <v>41409</v>
      </c>
      <c r="C186" s="269" t="str">
        <f>VLOOKUP(D186,'[4]mhs elektro-kecil'!$B$5:$C$1847,2,0)</f>
        <v>Siti Nurmutmainnah</v>
      </c>
      <c r="D186" s="269" t="s">
        <v>462</v>
      </c>
      <c r="E186" s="271" t="s">
        <v>463</v>
      </c>
      <c r="F186" s="271" t="s">
        <v>30</v>
      </c>
      <c r="G186" s="271" t="s">
        <v>335</v>
      </c>
      <c r="H186" s="271" t="s">
        <v>118</v>
      </c>
      <c r="I186" s="271" t="s">
        <v>67</v>
      </c>
      <c r="J186" s="271" t="s">
        <v>66</v>
      </c>
      <c r="K186" s="291" t="s">
        <v>63</v>
      </c>
      <c r="L186" s="268">
        <v>41412</v>
      </c>
      <c r="M186" s="230" t="s">
        <v>464</v>
      </c>
      <c r="N186" s="292" t="s">
        <v>141</v>
      </c>
      <c r="O186" s="249"/>
      <c r="P186" s="212">
        <v>446</v>
      </c>
      <c r="Q186" s="230">
        <v>32</v>
      </c>
      <c r="R186" s="230">
        <v>30</v>
      </c>
      <c r="S186" s="230">
        <v>40</v>
      </c>
      <c r="T186" s="230">
        <v>7</v>
      </c>
      <c r="U186" s="230">
        <v>38</v>
      </c>
      <c r="W186" s="371" t="str">
        <f t="shared" si="57"/>
        <v>18 Mei 2013</v>
      </c>
      <c r="X186" s="373" t="str">
        <f>IFERROR(VLOOKUP(D186,'[5]mhs elektro-kecil'!$B$5:$E$2151,3,0),"CEK")</f>
        <v>CEK</v>
      </c>
      <c r="Y186" s="374" t="str">
        <f>IFERROR(VLOOKUP(D186,'[5]mhs elektro-kecil'!$B$5:$E$2151,4,0),"CEK")</f>
        <v>CEK</v>
      </c>
      <c r="Z186" s="231">
        <f t="shared" si="55"/>
        <v>41412</v>
      </c>
      <c r="AA186" s="231">
        <f t="shared" ref="AA186:AA195" si="59">Z186+180</f>
        <v>41592</v>
      </c>
      <c r="AB186" s="230"/>
      <c r="AD186" s="250"/>
      <c r="AE186" s="250"/>
      <c r="AF186" s="250"/>
      <c r="AG186" s="250"/>
      <c r="AH186" s="250"/>
      <c r="AI186" s="212" t="str">
        <f t="shared" si="58"/>
        <v>09</v>
      </c>
      <c r="AL186" s="391">
        <f t="shared" si="46"/>
        <v>2009</v>
      </c>
      <c r="AM186" s="212" t="e">
        <f>COUNTIF([6]Daftar!$D$5:$D$851,D186)</f>
        <v>#VALUE!</v>
      </c>
      <c r="AN186" s="212" t="e">
        <f>COUNTIF([7]daftar!$D$4:$D$885,D186)</f>
        <v>#VALUE!</v>
      </c>
      <c r="AS186" s="392" t="str">
        <f t="shared" ref="AS186:AS249" si="60">C186</f>
        <v>Siti Nurmutmainnah</v>
      </c>
      <c r="AT186" s="392" t="str">
        <f t="shared" ref="AT186:AT249" si="61">D186</f>
        <v>F1B009037</v>
      </c>
      <c r="AU186" s="392">
        <f t="shared" ref="AU186:AU249" si="62">A186</f>
        <v>183</v>
      </c>
      <c r="AV186" s="392"/>
    </row>
    <row r="187" spans="1:48" s="212" customFormat="1" ht="20.100000000000001" customHeight="1">
      <c r="A187" s="267">
        <f t="shared" si="45"/>
        <v>184</v>
      </c>
      <c r="B187" s="268">
        <v>41412</v>
      </c>
      <c r="C187" s="269" t="str">
        <f>VLOOKUP(D187,'[4]mhs elektro-kecil'!$B$5:$C$1847,2,0)</f>
        <v>Muhamad Zuhri</v>
      </c>
      <c r="D187" s="269" t="s">
        <v>465</v>
      </c>
      <c r="E187" s="271" t="s">
        <v>466</v>
      </c>
      <c r="F187" s="271" t="s">
        <v>52</v>
      </c>
      <c r="G187" s="271" t="s">
        <v>118</v>
      </c>
      <c r="H187" s="271" t="s">
        <v>59</v>
      </c>
      <c r="I187" s="271" t="s">
        <v>73</v>
      </c>
      <c r="J187" s="271" t="s">
        <v>243</v>
      </c>
      <c r="K187" s="291" t="s">
        <v>32</v>
      </c>
      <c r="L187" s="268">
        <v>41417</v>
      </c>
      <c r="M187" s="230" t="s">
        <v>375</v>
      </c>
      <c r="N187" s="292" t="s">
        <v>449</v>
      </c>
      <c r="O187" s="249"/>
      <c r="P187" s="212">
        <v>450</v>
      </c>
      <c r="Q187" s="230">
        <v>24</v>
      </c>
      <c r="R187" s="230">
        <v>40</v>
      </c>
      <c r="S187" s="230">
        <v>28</v>
      </c>
      <c r="T187" s="230">
        <v>29</v>
      </c>
      <c r="U187" s="230">
        <v>41</v>
      </c>
      <c r="W187" s="371" t="str">
        <f t="shared" si="57"/>
        <v>23 Mei 2013</v>
      </c>
      <c r="X187" s="373" t="str">
        <f>IFERROR(VLOOKUP(D187,'[5]mhs elektro-kecil'!$B$5:$E$2151,3,0),"CEK")</f>
        <v>CEK</v>
      </c>
      <c r="Y187" s="374" t="str">
        <f>IFERROR(VLOOKUP(D187,'[5]mhs elektro-kecil'!$B$5:$E$2151,4,0),"CEK")</f>
        <v>CEK</v>
      </c>
      <c r="Z187" s="231">
        <f t="shared" si="55"/>
        <v>41417</v>
      </c>
      <c r="AA187" s="231">
        <f t="shared" si="59"/>
        <v>41597</v>
      </c>
      <c r="AB187" s="230"/>
      <c r="AD187" s="250"/>
      <c r="AE187" s="250"/>
      <c r="AF187" s="250"/>
      <c r="AG187" s="250"/>
      <c r="AH187" s="250"/>
      <c r="AI187" s="212" t="str">
        <f t="shared" si="58"/>
        <v>08</v>
      </c>
      <c r="AL187" s="391">
        <f t="shared" si="46"/>
        <v>2008</v>
      </c>
      <c r="AM187" s="212" t="e">
        <f>COUNTIF([6]Daftar!$D$5:$D$851,D187)</f>
        <v>#VALUE!</v>
      </c>
      <c r="AN187" s="212" t="e">
        <f>COUNTIF([7]daftar!$D$4:$D$885,D187)</f>
        <v>#VALUE!</v>
      </c>
      <c r="AS187" s="392" t="str">
        <f t="shared" si="60"/>
        <v>Muhamad Zuhri</v>
      </c>
      <c r="AT187" s="392" t="str">
        <f t="shared" si="61"/>
        <v>F1B008035</v>
      </c>
      <c r="AU187" s="392">
        <f t="shared" si="62"/>
        <v>184</v>
      </c>
      <c r="AV187" s="392"/>
    </row>
    <row r="188" spans="1:48" s="212" customFormat="1" ht="20.100000000000001" customHeight="1">
      <c r="A188" s="267">
        <f t="shared" si="45"/>
        <v>185</v>
      </c>
      <c r="B188" s="268">
        <v>41438</v>
      </c>
      <c r="C188" s="269" t="str">
        <f>VLOOKUP(D188,'[4]mhs elektro-kecil'!$B$5:$C$1847,2,0)</f>
        <v>Maulana Suriakin</v>
      </c>
      <c r="D188" s="269" t="s">
        <v>467</v>
      </c>
      <c r="E188" s="271" t="s">
        <v>468</v>
      </c>
      <c r="F188" s="271" t="s">
        <v>55</v>
      </c>
      <c r="G188" s="271" t="s">
        <v>335</v>
      </c>
      <c r="H188" s="271" t="s">
        <v>68</v>
      </c>
      <c r="I188" s="271" t="s">
        <v>49</v>
      </c>
      <c r="J188" s="271" t="s">
        <v>29</v>
      </c>
      <c r="K188" s="291" t="s">
        <v>93</v>
      </c>
      <c r="L188" s="268">
        <v>41442</v>
      </c>
      <c r="M188" s="230" t="s">
        <v>136</v>
      </c>
      <c r="N188" s="292" t="s">
        <v>141</v>
      </c>
      <c r="O188" s="249"/>
      <c r="P188" s="212">
        <v>534</v>
      </c>
      <c r="Q188" s="230">
        <v>21</v>
      </c>
      <c r="R188" s="230">
        <v>30</v>
      </c>
      <c r="S188" s="230">
        <v>6</v>
      </c>
      <c r="T188" s="230">
        <v>15</v>
      </c>
      <c r="U188" s="230">
        <v>27</v>
      </c>
      <c r="W188" s="371" t="str">
        <f t="shared" si="57"/>
        <v>17 Juni 2013</v>
      </c>
      <c r="X188" s="373" t="str">
        <f>IFERROR(VLOOKUP(D188,'[5]mhs elektro-kecil'!$B$5:$E$2151,3,0),"CEK")</f>
        <v>CEK</v>
      </c>
      <c r="Y188" s="374" t="str">
        <f>IFERROR(VLOOKUP(D188,'[5]mhs elektro-kecil'!$B$5:$E$2151,4,0),"CEK")</f>
        <v>CEK</v>
      </c>
      <c r="Z188" s="231">
        <f t="shared" ref="Z188:Z195" si="63">L188</f>
        <v>41442</v>
      </c>
      <c r="AA188" s="231">
        <f t="shared" si="59"/>
        <v>41622</v>
      </c>
      <c r="AB188" s="230"/>
      <c r="AD188" s="250"/>
      <c r="AE188" s="250"/>
      <c r="AF188" s="250"/>
      <c r="AG188" s="250"/>
      <c r="AH188" s="250"/>
      <c r="AI188" s="212" t="str">
        <f t="shared" si="58"/>
        <v>06</v>
      </c>
      <c r="AL188" s="391">
        <f t="shared" si="46"/>
        <v>2006</v>
      </c>
      <c r="AM188" s="212" t="e">
        <f>COUNTIF([6]Daftar!$D$5:$D$851,D188)</f>
        <v>#VALUE!</v>
      </c>
      <c r="AN188" s="212" t="e">
        <f>COUNTIF([7]daftar!$D$4:$D$885,D188)</f>
        <v>#VALUE!</v>
      </c>
      <c r="AS188" s="392" t="str">
        <f t="shared" si="60"/>
        <v>Maulana Suriakin</v>
      </c>
      <c r="AT188" s="392" t="str">
        <f t="shared" si="61"/>
        <v>F1B006057</v>
      </c>
      <c r="AU188" s="392">
        <f t="shared" si="62"/>
        <v>185</v>
      </c>
      <c r="AV188" s="392"/>
    </row>
    <row r="189" spans="1:48" s="212" customFormat="1" ht="20.100000000000001" customHeight="1">
      <c r="A189" s="267">
        <f t="shared" si="45"/>
        <v>186</v>
      </c>
      <c r="B189" s="268">
        <v>41454</v>
      </c>
      <c r="C189" s="269" t="str">
        <f>VLOOKUP(D189,'[4]mhs elektro-kecil'!$B$5:$C$1847,2,0)</f>
        <v>Hamdan Hari</v>
      </c>
      <c r="D189" s="269" t="s">
        <v>469</v>
      </c>
      <c r="E189" s="271" t="s">
        <v>470</v>
      </c>
      <c r="F189" s="271" t="s">
        <v>72</v>
      </c>
      <c r="G189" s="271" t="s">
        <v>54</v>
      </c>
      <c r="H189" s="271" t="s">
        <v>59</v>
      </c>
      <c r="I189" s="271" t="s">
        <v>41</v>
      </c>
      <c r="J189" s="271" t="s">
        <v>31</v>
      </c>
      <c r="K189" s="291" t="s">
        <v>76</v>
      </c>
      <c r="L189" s="268">
        <v>41458</v>
      </c>
      <c r="M189" s="230" t="s">
        <v>42</v>
      </c>
      <c r="N189" s="292" t="s">
        <v>97</v>
      </c>
      <c r="O189" s="249"/>
      <c r="P189" s="212">
        <v>570</v>
      </c>
      <c r="Q189" s="230">
        <v>4</v>
      </c>
      <c r="R189" s="230">
        <v>14</v>
      </c>
      <c r="S189" s="230">
        <v>28</v>
      </c>
      <c r="T189" s="230">
        <v>1</v>
      </c>
      <c r="U189" s="230">
        <v>39</v>
      </c>
      <c r="W189" s="371" t="str">
        <f t="shared" si="57"/>
        <v>03 Juli 2013</v>
      </c>
      <c r="X189" s="373" t="str">
        <f>IFERROR(VLOOKUP(D189,'[5]mhs elektro-kecil'!$B$5:$E$2151,3,0),"CEK")</f>
        <v>CEK</v>
      </c>
      <c r="Y189" s="374" t="str">
        <f>IFERROR(VLOOKUP(D189,'[5]mhs elektro-kecil'!$B$5:$E$2151,4,0),"CEK")</f>
        <v>CEK</v>
      </c>
      <c r="Z189" s="231">
        <f t="shared" si="63"/>
        <v>41458</v>
      </c>
      <c r="AA189" s="231">
        <f t="shared" si="59"/>
        <v>41638</v>
      </c>
      <c r="AB189" s="230"/>
      <c r="AD189" s="250"/>
      <c r="AE189" s="250"/>
      <c r="AF189" s="250"/>
      <c r="AG189" s="250"/>
      <c r="AH189" s="250"/>
      <c r="AI189" s="212" t="str">
        <f t="shared" si="58"/>
        <v>07</v>
      </c>
      <c r="AL189" s="391">
        <f t="shared" si="46"/>
        <v>2007</v>
      </c>
      <c r="AM189" s="212" t="e">
        <f>COUNTIF([6]Daftar!$D$5:$D$851,D189)</f>
        <v>#VALUE!</v>
      </c>
      <c r="AN189" s="212" t="e">
        <f>COUNTIF([7]daftar!$D$4:$D$885,D189)</f>
        <v>#VALUE!</v>
      </c>
      <c r="AS189" s="392" t="str">
        <f t="shared" si="60"/>
        <v>Hamdan Hari</v>
      </c>
      <c r="AT189" s="392" t="str">
        <f t="shared" si="61"/>
        <v>F1B007026</v>
      </c>
      <c r="AU189" s="392">
        <f t="shared" si="62"/>
        <v>186</v>
      </c>
      <c r="AV189" s="392"/>
    </row>
    <row r="190" spans="1:48" s="212" customFormat="1" ht="20.100000000000001" customHeight="1">
      <c r="A190" s="267">
        <f t="shared" si="45"/>
        <v>187</v>
      </c>
      <c r="B190" s="268">
        <v>41512</v>
      </c>
      <c r="C190" s="269" t="str">
        <f>VLOOKUP(D190,'[4]mhs elektro-kecil'!$B$5:$C$1847,2,0)</f>
        <v>M. Tontowi Jauhari</v>
      </c>
      <c r="D190" s="269" t="s">
        <v>471</v>
      </c>
      <c r="E190" s="271" t="s">
        <v>472</v>
      </c>
      <c r="F190" s="271" t="s">
        <v>49</v>
      </c>
      <c r="G190" s="271" t="s">
        <v>72</v>
      </c>
      <c r="H190" s="271" t="s">
        <v>68</v>
      </c>
      <c r="I190" s="271" t="s">
        <v>89</v>
      </c>
      <c r="J190" s="271" t="e">
        <v>#N/A</v>
      </c>
      <c r="K190" s="291" t="s">
        <v>32</v>
      </c>
      <c r="L190" s="268">
        <v>41515</v>
      </c>
      <c r="M190" s="230" t="s">
        <v>33</v>
      </c>
      <c r="N190" s="292" t="s">
        <v>137</v>
      </c>
      <c r="O190" s="249"/>
      <c r="P190" s="212">
        <v>668</v>
      </c>
      <c r="Q190" s="230">
        <v>15</v>
      </c>
      <c r="R190" s="230">
        <v>4</v>
      </c>
      <c r="S190" s="230">
        <v>6</v>
      </c>
      <c r="T190" s="230">
        <v>19</v>
      </c>
      <c r="U190" s="504" t="s">
        <v>339</v>
      </c>
      <c r="W190" s="371" t="str">
        <f t="shared" si="57"/>
        <v>29 Agustus 2013</v>
      </c>
      <c r="X190" s="373" t="str">
        <f>IFERROR(VLOOKUP(D190,'[5]mhs elektro-kecil'!$B$5:$E$2151,3,0),"CEK")</f>
        <v>CEK</v>
      </c>
      <c r="Y190" s="374" t="str">
        <f>IFERROR(VLOOKUP(D190,'[5]mhs elektro-kecil'!$B$5:$E$2151,4,0),"CEK")</f>
        <v>CEK</v>
      </c>
      <c r="Z190" s="231">
        <f t="shared" si="63"/>
        <v>41515</v>
      </c>
      <c r="AA190" s="231">
        <f t="shared" si="59"/>
        <v>41695</v>
      </c>
      <c r="AB190" s="230"/>
      <c r="AD190" s="250"/>
      <c r="AE190" s="250"/>
      <c r="AF190" s="250"/>
      <c r="AG190" s="250"/>
      <c r="AH190" s="250"/>
      <c r="AI190" s="212" t="str">
        <f t="shared" si="58"/>
        <v>06</v>
      </c>
      <c r="AL190" s="391">
        <f t="shared" si="46"/>
        <v>2006</v>
      </c>
      <c r="AM190" s="212" t="e">
        <f>COUNTIF([6]Daftar!$D$5:$D$851,D190)</f>
        <v>#VALUE!</v>
      </c>
      <c r="AN190" s="212" t="e">
        <f>COUNTIF([7]daftar!$D$4:$D$885,D190)</f>
        <v>#VALUE!</v>
      </c>
      <c r="AS190" s="392" t="str">
        <f t="shared" si="60"/>
        <v>M. Tontowi Jauhari</v>
      </c>
      <c r="AT190" s="392" t="str">
        <f t="shared" si="61"/>
        <v>F1B006062</v>
      </c>
      <c r="AU190" s="392">
        <f t="shared" si="62"/>
        <v>187</v>
      </c>
      <c r="AV190" s="392"/>
    </row>
    <row r="191" spans="1:48" s="212" customFormat="1" ht="20.100000000000001" customHeight="1">
      <c r="A191" s="267">
        <f t="shared" si="45"/>
        <v>188</v>
      </c>
      <c r="B191" s="268">
        <v>41512</v>
      </c>
      <c r="C191" s="269" t="str">
        <f>VLOOKUP(D191,'[4]mhs elektro-kecil'!$B$5:$C$1847,2,0)</f>
        <v>A.A. Istri Oka Widya Lestari</v>
      </c>
      <c r="D191" s="269" t="s">
        <v>473</v>
      </c>
      <c r="E191" s="271" t="s">
        <v>474</v>
      </c>
      <c r="F191" s="271" t="s">
        <v>67</v>
      </c>
      <c r="G191" s="271" t="s">
        <v>29</v>
      </c>
      <c r="H191" s="271" t="s">
        <v>118</v>
      </c>
      <c r="I191" s="271" t="s">
        <v>335</v>
      </c>
      <c r="J191" s="271" t="s">
        <v>243</v>
      </c>
      <c r="K191" s="291" t="s">
        <v>32</v>
      </c>
      <c r="L191" s="268">
        <v>41515</v>
      </c>
      <c r="M191" s="230" t="s">
        <v>33</v>
      </c>
      <c r="N191" s="292" t="s">
        <v>475</v>
      </c>
      <c r="O191" s="249"/>
      <c r="P191" s="212">
        <v>667</v>
      </c>
      <c r="Q191" s="230">
        <v>7</v>
      </c>
      <c r="R191" s="230">
        <v>27</v>
      </c>
      <c r="S191" s="230">
        <v>40</v>
      </c>
      <c r="T191" s="230">
        <v>30</v>
      </c>
      <c r="U191" s="230">
        <v>41</v>
      </c>
      <c r="W191" s="371" t="str">
        <f t="shared" si="57"/>
        <v>29 Agustus 2013</v>
      </c>
      <c r="X191" s="373" t="str">
        <f>IFERROR(VLOOKUP(D191,'[5]mhs elektro-kecil'!$B$5:$E$2151,3,0),"CEK")</f>
        <v>CEK</v>
      </c>
      <c r="Y191" s="374" t="str">
        <f>IFERROR(VLOOKUP(D191,'[5]mhs elektro-kecil'!$B$5:$E$2151,4,0),"CEK")</f>
        <v>CEK</v>
      </c>
      <c r="Z191" s="231">
        <f t="shared" si="63"/>
        <v>41515</v>
      </c>
      <c r="AA191" s="231">
        <f t="shared" si="59"/>
        <v>41695</v>
      </c>
      <c r="AB191" s="230"/>
      <c r="AD191" s="250"/>
      <c r="AE191" s="250"/>
      <c r="AF191" s="250"/>
      <c r="AG191" s="250"/>
      <c r="AH191" s="250"/>
      <c r="AI191" s="212" t="str">
        <f t="shared" si="58"/>
        <v>09</v>
      </c>
      <c r="AL191" s="391">
        <f t="shared" si="46"/>
        <v>2009</v>
      </c>
      <c r="AM191" s="212" t="e">
        <f>COUNTIF([6]Daftar!$D$5:$D$851,D191)</f>
        <v>#VALUE!</v>
      </c>
      <c r="AN191" s="212" t="e">
        <f>COUNTIF([7]daftar!$D$4:$D$885,D191)</f>
        <v>#VALUE!</v>
      </c>
      <c r="AS191" s="392" t="str">
        <f t="shared" si="60"/>
        <v>A.A. Istri Oka Widya Lestari</v>
      </c>
      <c r="AT191" s="392" t="str">
        <f t="shared" si="61"/>
        <v>F1B009038</v>
      </c>
      <c r="AU191" s="392">
        <f t="shared" si="62"/>
        <v>188</v>
      </c>
      <c r="AV191" s="392"/>
    </row>
    <row r="192" spans="1:48" s="212" customFormat="1" ht="20.100000000000001" customHeight="1">
      <c r="A192" s="267">
        <f t="shared" si="45"/>
        <v>189</v>
      </c>
      <c r="B192" s="268">
        <v>41526</v>
      </c>
      <c r="C192" s="269" t="str">
        <f>VLOOKUP(D192,'[4]mhs elektro-kecil'!$B$5:$C$1847,2,0)</f>
        <v>Arief Taufikurrahman</v>
      </c>
      <c r="D192" s="269" t="s">
        <v>476</v>
      </c>
      <c r="E192" s="271" t="s">
        <v>477</v>
      </c>
      <c r="F192" s="271" t="s">
        <v>29</v>
      </c>
      <c r="G192" s="271" t="s">
        <v>118</v>
      </c>
      <c r="H192" s="271" t="s">
        <v>67</v>
      </c>
      <c r="I192" s="271" t="s">
        <v>335</v>
      </c>
      <c r="J192" s="271" t="s">
        <v>243</v>
      </c>
      <c r="K192" s="291" t="s">
        <v>63</v>
      </c>
      <c r="L192" s="268">
        <v>41531</v>
      </c>
      <c r="M192" s="230" t="s">
        <v>42</v>
      </c>
      <c r="N192" s="292" t="s">
        <v>97</v>
      </c>
      <c r="O192" s="249"/>
      <c r="P192" s="212">
        <v>717</v>
      </c>
      <c r="Q192" s="230">
        <v>27</v>
      </c>
      <c r="R192" s="230">
        <v>40</v>
      </c>
      <c r="S192" s="230">
        <v>7</v>
      </c>
      <c r="T192" s="230">
        <v>30</v>
      </c>
      <c r="U192" s="230">
        <v>41</v>
      </c>
      <c r="W192" s="371" t="str">
        <f t="shared" si="57"/>
        <v>14 September 2013</v>
      </c>
      <c r="X192" s="373" t="str">
        <f>IFERROR(VLOOKUP(D192,'[5]mhs elektro-kecil'!$B$5:$E$2151,3,0),"CEK")</f>
        <v>CEK</v>
      </c>
      <c r="Y192" s="374" t="str">
        <f>IFERROR(VLOOKUP(D192,'[5]mhs elektro-kecil'!$B$5:$E$2151,4,0),"CEK")</f>
        <v>CEK</v>
      </c>
      <c r="Z192" s="231">
        <f t="shared" si="63"/>
        <v>41531</v>
      </c>
      <c r="AA192" s="231">
        <f t="shared" si="59"/>
        <v>41711</v>
      </c>
      <c r="AB192" s="230"/>
      <c r="AD192" s="250"/>
      <c r="AE192" s="250"/>
      <c r="AF192" s="250"/>
      <c r="AG192" s="250"/>
      <c r="AH192" s="250"/>
      <c r="AI192" s="212" t="str">
        <f t="shared" si="58"/>
        <v>08</v>
      </c>
      <c r="AL192" s="391">
        <f t="shared" si="46"/>
        <v>2008</v>
      </c>
      <c r="AM192" s="212" t="e">
        <f>COUNTIF([6]Daftar!$D$5:$D$851,D192)</f>
        <v>#VALUE!</v>
      </c>
      <c r="AN192" s="212" t="e">
        <f>COUNTIF([7]daftar!$D$4:$D$885,D192)</f>
        <v>#VALUE!</v>
      </c>
      <c r="AS192" s="392" t="str">
        <f t="shared" si="60"/>
        <v>Arief Taufikurrahman</v>
      </c>
      <c r="AT192" s="392" t="str">
        <f t="shared" si="61"/>
        <v>F1B008044</v>
      </c>
      <c r="AU192" s="392">
        <f t="shared" si="62"/>
        <v>189</v>
      </c>
      <c r="AV192" s="392"/>
    </row>
    <row r="193" spans="1:48" s="212" customFormat="1" ht="20.100000000000001" customHeight="1">
      <c r="A193" s="267">
        <f t="shared" si="45"/>
        <v>190</v>
      </c>
      <c r="B193" s="268">
        <v>41526</v>
      </c>
      <c r="C193" s="269" t="str">
        <f>VLOOKUP(D193,'[4]mhs elektro-kecil'!$B$5:$C$1847,2,0)</f>
        <v>Paris Ali Topan</v>
      </c>
      <c r="D193" s="269" t="s">
        <v>478</v>
      </c>
      <c r="E193" s="271" t="s">
        <v>479</v>
      </c>
      <c r="F193" s="271" t="s">
        <v>52</v>
      </c>
      <c r="G193" s="271" t="s">
        <v>118</v>
      </c>
      <c r="H193" s="271" t="s">
        <v>59</v>
      </c>
      <c r="I193" s="271" t="s">
        <v>72</v>
      </c>
      <c r="J193" s="271" t="s">
        <v>68</v>
      </c>
      <c r="K193" s="291" t="s">
        <v>63</v>
      </c>
      <c r="L193" s="268">
        <v>41531</v>
      </c>
      <c r="M193" s="230" t="s">
        <v>33</v>
      </c>
      <c r="N193" s="292" t="s">
        <v>97</v>
      </c>
      <c r="O193" s="249"/>
      <c r="P193" s="212">
        <v>716</v>
      </c>
      <c r="Q193" s="230">
        <v>24</v>
      </c>
      <c r="R193" s="230">
        <v>40</v>
      </c>
      <c r="S193" s="230">
        <v>28</v>
      </c>
      <c r="T193" s="230">
        <v>4</v>
      </c>
      <c r="U193" s="230">
        <v>6</v>
      </c>
      <c r="W193" s="371" t="str">
        <f t="shared" si="57"/>
        <v>14 September 2013</v>
      </c>
      <c r="X193" s="373" t="str">
        <f>IFERROR(VLOOKUP(D193,'[5]mhs elektro-kecil'!$B$5:$E$2151,3,0),"CEK")</f>
        <v>CEK</v>
      </c>
      <c r="Y193" s="374" t="str">
        <f>IFERROR(VLOOKUP(D193,'[5]mhs elektro-kecil'!$B$5:$E$2151,4,0),"CEK")</f>
        <v>CEK</v>
      </c>
      <c r="Z193" s="231">
        <f t="shared" si="63"/>
        <v>41531</v>
      </c>
      <c r="AA193" s="231">
        <f t="shared" si="59"/>
        <v>41711</v>
      </c>
      <c r="AB193" s="230"/>
      <c r="AD193" s="250"/>
      <c r="AE193" s="250"/>
      <c r="AF193" s="250"/>
      <c r="AG193" s="250"/>
      <c r="AH193" s="250"/>
      <c r="AI193" s="212" t="str">
        <f t="shared" si="58"/>
        <v>08</v>
      </c>
      <c r="AL193" s="391">
        <f t="shared" si="46"/>
        <v>2008</v>
      </c>
      <c r="AM193" s="212" t="e">
        <f>COUNTIF([6]Daftar!$D$5:$D$851,D193)</f>
        <v>#VALUE!</v>
      </c>
      <c r="AN193" s="212" t="e">
        <f>COUNTIF([7]daftar!$D$4:$D$885,D193)</f>
        <v>#VALUE!</v>
      </c>
      <c r="AS193" s="392" t="str">
        <f t="shared" si="60"/>
        <v>Paris Ali Topan</v>
      </c>
      <c r="AT193" s="392" t="str">
        <f t="shared" si="61"/>
        <v>F1B008081</v>
      </c>
      <c r="AU193" s="392">
        <f t="shared" si="62"/>
        <v>190</v>
      </c>
      <c r="AV193" s="392"/>
    </row>
    <row r="194" spans="1:48" s="212" customFormat="1" ht="20.100000000000001" customHeight="1">
      <c r="A194" s="267">
        <f t="shared" si="45"/>
        <v>191</v>
      </c>
      <c r="B194" s="268">
        <v>41543</v>
      </c>
      <c r="C194" s="269" t="str">
        <f>VLOOKUP(D194,'[4]mhs elektro-kecil'!$B$5:$C$1847,2,0)</f>
        <v>Tina Dwi Jayanti</v>
      </c>
      <c r="D194" s="269" t="s">
        <v>480</v>
      </c>
      <c r="E194" s="271" t="s">
        <v>481</v>
      </c>
      <c r="F194" s="271" t="s">
        <v>67</v>
      </c>
      <c r="G194" s="271" t="s">
        <v>118</v>
      </c>
      <c r="H194" s="271" t="s">
        <v>335</v>
      </c>
      <c r="I194" s="271" t="s">
        <v>243</v>
      </c>
      <c r="J194" s="271" t="e">
        <v>#N/A</v>
      </c>
      <c r="K194" s="291" t="s">
        <v>93</v>
      </c>
      <c r="L194" s="268">
        <v>41547</v>
      </c>
      <c r="M194" s="230" t="s">
        <v>375</v>
      </c>
      <c r="N194" s="292" t="s">
        <v>475</v>
      </c>
      <c r="O194" s="249"/>
      <c r="P194" s="212">
        <v>761</v>
      </c>
      <c r="Q194" s="230">
        <v>7</v>
      </c>
      <c r="R194" s="230">
        <v>40</v>
      </c>
      <c r="S194" s="230">
        <v>30</v>
      </c>
      <c r="T194" s="230">
        <v>41</v>
      </c>
      <c r="U194" s="504" t="s">
        <v>339</v>
      </c>
      <c r="W194" s="371" t="str">
        <f t="shared" si="57"/>
        <v>30 September 2013</v>
      </c>
      <c r="X194" s="373" t="str">
        <f>IFERROR(VLOOKUP(D194,'[5]mhs elektro-kecil'!$B$5:$E$2151,3,0),"CEK")</f>
        <v>CEK</v>
      </c>
      <c r="Y194" s="374" t="str">
        <f>IFERROR(VLOOKUP(D194,'[5]mhs elektro-kecil'!$B$5:$E$2151,4,0),"CEK")</f>
        <v>CEK</v>
      </c>
      <c r="Z194" s="231">
        <f t="shared" si="63"/>
        <v>41547</v>
      </c>
      <c r="AA194" s="231">
        <f t="shared" si="59"/>
        <v>41727</v>
      </c>
      <c r="AB194" s="230"/>
      <c r="AD194" s="250"/>
      <c r="AE194" s="250"/>
      <c r="AF194" s="250"/>
      <c r="AG194" s="250"/>
      <c r="AH194" s="250"/>
      <c r="AI194" s="212" t="str">
        <f t="shared" si="58"/>
        <v>09</v>
      </c>
      <c r="AL194" s="391">
        <f t="shared" si="46"/>
        <v>2009</v>
      </c>
      <c r="AM194" s="212" t="e">
        <f>COUNTIF([6]Daftar!$D$5:$D$851,D194)</f>
        <v>#VALUE!</v>
      </c>
      <c r="AN194" s="212" t="e">
        <f>COUNTIF([7]daftar!$D$4:$D$885,D194)</f>
        <v>#VALUE!</v>
      </c>
      <c r="AS194" s="392" t="str">
        <f t="shared" si="60"/>
        <v>Tina Dwi Jayanti</v>
      </c>
      <c r="AT194" s="392" t="str">
        <f t="shared" si="61"/>
        <v>F1B009007</v>
      </c>
      <c r="AU194" s="392">
        <f t="shared" si="62"/>
        <v>191</v>
      </c>
      <c r="AV194" s="392"/>
    </row>
    <row r="195" spans="1:48" s="212" customFormat="1" ht="20.100000000000001" customHeight="1">
      <c r="A195" s="267">
        <f t="shared" si="45"/>
        <v>192</v>
      </c>
      <c r="B195" s="268">
        <v>41543</v>
      </c>
      <c r="C195" s="269" t="str">
        <f>VLOOKUP(D195,'[4]mhs elektro-kecil'!$B$5:$C$1847,2,0)</f>
        <v>Amalia Utami</v>
      </c>
      <c r="D195" s="269" t="s">
        <v>482</v>
      </c>
      <c r="E195" s="271" t="s">
        <v>483</v>
      </c>
      <c r="F195" s="271" t="s">
        <v>30</v>
      </c>
      <c r="G195" s="271" t="s">
        <v>243</v>
      </c>
      <c r="H195" s="271" t="s">
        <v>67</v>
      </c>
      <c r="I195" s="271" t="s">
        <v>118</v>
      </c>
      <c r="J195" s="271" t="s">
        <v>66</v>
      </c>
      <c r="K195" s="291" t="s">
        <v>131</v>
      </c>
      <c r="L195" s="268">
        <v>41548</v>
      </c>
      <c r="M195" s="230" t="s">
        <v>140</v>
      </c>
      <c r="N195" s="292" t="s">
        <v>475</v>
      </c>
      <c r="O195" s="249"/>
      <c r="P195" s="212">
        <v>762</v>
      </c>
      <c r="Q195" s="230">
        <v>32</v>
      </c>
      <c r="R195" s="230">
        <v>41</v>
      </c>
      <c r="S195" s="230">
        <v>7</v>
      </c>
      <c r="T195" s="230">
        <v>40</v>
      </c>
      <c r="U195" s="230">
        <v>38</v>
      </c>
      <c r="W195" s="371" t="str">
        <f t="shared" si="57"/>
        <v>01 Oktober 2013</v>
      </c>
      <c r="X195" s="373" t="str">
        <f>IFERROR(VLOOKUP(D195,'[5]mhs elektro-kecil'!$B$5:$E$2151,3,0),"CEK")</f>
        <v>CEK</v>
      </c>
      <c r="Y195" s="374" t="str">
        <f>IFERROR(VLOOKUP(D195,'[5]mhs elektro-kecil'!$B$5:$E$2151,4,0),"CEK")</f>
        <v>CEK</v>
      </c>
      <c r="Z195" s="231">
        <f t="shared" si="63"/>
        <v>41548</v>
      </c>
      <c r="AA195" s="231">
        <f t="shared" si="59"/>
        <v>41728</v>
      </c>
      <c r="AB195" s="230"/>
      <c r="AD195" s="250"/>
      <c r="AE195" s="250"/>
      <c r="AF195" s="250"/>
      <c r="AG195" s="250"/>
      <c r="AH195" s="250"/>
      <c r="AI195" s="212" t="str">
        <f t="shared" si="58"/>
        <v>08</v>
      </c>
      <c r="AL195" s="391">
        <f t="shared" si="46"/>
        <v>2008</v>
      </c>
      <c r="AM195" s="212" t="e">
        <f>COUNTIF([6]Daftar!$D$5:$D$851,D195)</f>
        <v>#VALUE!</v>
      </c>
      <c r="AN195" s="212" t="e">
        <f>COUNTIF([7]daftar!$D$4:$D$885,D195)</f>
        <v>#VALUE!</v>
      </c>
      <c r="AS195" s="392" t="str">
        <f t="shared" si="60"/>
        <v>Amalia Utami</v>
      </c>
      <c r="AT195" s="392" t="str">
        <f t="shared" si="61"/>
        <v>F1B008021</v>
      </c>
      <c r="AU195" s="392">
        <f t="shared" si="62"/>
        <v>192</v>
      </c>
      <c r="AV195" s="392"/>
    </row>
    <row r="196" spans="1:48" s="212" customFormat="1" ht="20.100000000000001" customHeight="1">
      <c r="A196" s="267">
        <f t="shared" si="45"/>
        <v>193</v>
      </c>
      <c r="B196" s="268">
        <v>41550</v>
      </c>
      <c r="C196" s="269" t="str">
        <f>VLOOKUP(D196,'[4]mhs elektro-kecil'!$B$5:$C$1847,2,0)</f>
        <v>Wahyu Efrayana</v>
      </c>
      <c r="D196" s="269" t="s">
        <v>484</v>
      </c>
      <c r="E196" s="271" t="s">
        <v>485</v>
      </c>
      <c r="F196" s="271" t="s">
        <v>49</v>
      </c>
      <c r="G196" s="271" t="s">
        <v>68</v>
      </c>
      <c r="H196" s="271" t="s">
        <v>55</v>
      </c>
      <c r="I196" s="271" t="s">
        <v>89</v>
      </c>
      <c r="J196" s="271" t="s">
        <v>72</v>
      </c>
      <c r="K196" s="291" t="s">
        <v>93</v>
      </c>
      <c r="L196" s="268">
        <v>41554</v>
      </c>
      <c r="M196" s="230" t="s">
        <v>136</v>
      </c>
      <c r="N196" s="292" t="s">
        <v>137</v>
      </c>
      <c r="O196" s="249"/>
      <c r="P196" s="212">
        <v>781</v>
      </c>
      <c r="Q196" s="230">
        <v>15</v>
      </c>
      <c r="R196" s="230">
        <v>6</v>
      </c>
      <c r="S196" s="230">
        <v>21</v>
      </c>
      <c r="T196" s="230">
        <v>19</v>
      </c>
      <c r="U196" s="230">
        <v>4</v>
      </c>
      <c r="W196" s="371" t="str">
        <f t="shared" si="57"/>
        <v>07 Oktober 2013</v>
      </c>
      <c r="X196" s="373" t="str">
        <f>IFERROR(VLOOKUP(D196,'[5]mhs elektro-kecil'!$B$5:$E$2151,3,0),"CEK")</f>
        <v>CEK</v>
      </c>
      <c r="Y196" s="374" t="str">
        <f>IFERROR(VLOOKUP(D196,'[5]mhs elektro-kecil'!$B$5:$E$2151,4,0),"CEK")</f>
        <v>CEK</v>
      </c>
      <c r="Z196" s="231">
        <f t="shared" ref="Z196:Z202" si="64">L196</f>
        <v>41554</v>
      </c>
      <c r="AA196" s="231">
        <f t="shared" ref="AA196:AA202" si="65">Z196+180</f>
        <v>41734</v>
      </c>
      <c r="AB196" s="230"/>
      <c r="AD196" s="250"/>
      <c r="AE196" s="250"/>
      <c r="AF196" s="250"/>
      <c r="AG196" s="250"/>
      <c r="AH196" s="250"/>
      <c r="AI196" s="212" t="str">
        <f t="shared" si="58"/>
        <v>08</v>
      </c>
      <c r="AL196" s="391">
        <f t="shared" si="46"/>
        <v>2008</v>
      </c>
      <c r="AM196" s="212" t="e">
        <f>COUNTIF([6]Daftar!$D$5:$D$851,D196)</f>
        <v>#VALUE!</v>
      </c>
      <c r="AN196" s="212" t="e">
        <f>COUNTIF([7]daftar!$D$4:$D$885,D196)</f>
        <v>#VALUE!</v>
      </c>
      <c r="AS196" s="392" t="str">
        <f t="shared" si="60"/>
        <v>Wahyu Efrayana</v>
      </c>
      <c r="AT196" s="392" t="str">
        <f t="shared" si="61"/>
        <v>F1B008013</v>
      </c>
      <c r="AU196" s="392">
        <f t="shared" si="62"/>
        <v>193</v>
      </c>
      <c r="AV196" s="392"/>
    </row>
    <row r="197" spans="1:48" s="212" customFormat="1" ht="20.100000000000001" customHeight="1">
      <c r="A197" s="267">
        <f t="shared" ref="A197:A260" si="66">A196+1</f>
        <v>194</v>
      </c>
      <c r="B197" s="268">
        <v>41550</v>
      </c>
      <c r="C197" s="269" t="str">
        <f>VLOOKUP(D197,'[4]mhs elektro-kecil'!$B$5:$C$1847,2,0)</f>
        <v>Md Dwi Putra Arsana</v>
      </c>
      <c r="D197" s="269" t="s">
        <v>486</v>
      </c>
      <c r="E197" s="271" t="s">
        <v>487</v>
      </c>
      <c r="F197" s="271" t="s">
        <v>68</v>
      </c>
      <c r="G197" s="271" t="s">
        <v>52</v>
      </c>
      <c r="H197" s="271" t="s">
        <v>89</v>
      </c>
      <c r="I197" s="271" t="s">
        <v>335</v>
      </c>
      <c r="J197" s="271" t="s">
        <v>27</v>
      </c>
      <c r="K197" s="291" t="s">
        <v>32</v>
      </c>
      <c r="L197" s="268">
        <v>41557</v>
      </c>
      <c r="M197" s="230" t="s">
        <v>140</v>
      </c>
      <c r="N197" s="292" t="s">
        <v>449</v>
      </c>
      <c r="O197" s="249"/>
      <c r="P197" s="212">
        <v>782</v>
      </c>
      <c r="Q197" s="230">
        <v>6</v>
      </c>
      <c r="R197" s="230">
        <v>24</v>
      </c>
      <c r="S197" s="230">
        <v>19</v>
      </c>
      <c r="T197" s="230">
        <v>30</v>
      </c>
      <c r="U197" s="230">
        <v>33</v>
      </c>
      <c r="W197" s="371" t="str">
        <f t="shared" si="57"/>
        <v>10 Oktober 2013</v>
      </c>
      <c r="X197" s="373" t="str">
        <f>IFERROR(VLOOKUP(D197,'[5]mhs elektro-kecil'!$B$5:$E$2151,3,0),"CEK")</f>
        <v>CEK</v>
      </c>
      <c r="Y197" s="374" t="str">
        <f>IFERROR(VLOOKUP(D197,'[5]mhs elektro-kecil'!$B$5:$E$2151,4,0),"CEK")</f>
        <v>CEK</v>
      </c>
      <c r="Z197" s="231">
        <f t="shared" si="64"/>
        <v>41557</v>
      </c>
      <c r="AA197" s="231">
        <f t="shared" si="65"/>
        <v>41737</v>
      </c>
      <c r="AB197" s="230"/>
      <c r="AD197" s="250"/>
      <c r="AE197" s="250"/>
      <c r="AF197" s="250"/>
      <c r="AG197" s="250"/>
      <c r="AH197" s="250"/>
      <c r="AI197" s="212" t="str">
        <f t="shared" si="58"/>
        <v>08</v>
      </c>
      <c r="AL197" s="391">
        <f t="shared" ref="AL197:AL260" si="67">IF(MID(D197,5,2)="06",2006,IF(MID(D197,5,2)="07",2007,IF(MID(D197,5,2)="08",2008,IF(MID(D197,5,2)="09",2009,IF(MID(D197,5,2)="10",2010,IF(MID(D197,5,2)="11",2011,IF(MID(D197,5,2)="12",2012,IF(MID(D197,5,2)="05",2005,IF(MID(D197,5,2)="04",2004,IF(MID(D197,5,2)="03",2003,IF(MID(D197,5,2)="13",2013,IF(MID(D197,5,2)="14",2014,IF(MID(D197,5,2)="15",2015,IF(MID(D197,5,2)="16",2016,IF(MID(D197,5,2)="17",2017,IF(MID(D197,5,2)="18",2018,2019))))))))))))))))</f>
        <v>2008</v>
      </c>
      <c r="AM197" s="212" t="e">
        <f>COUNTIF([6]Daftar!$D$5:$D$851,D197)</f>
        <v>#VALUE!</v>
      </c>
      <c r="AN197" s="212" t="e">
        <f>COUNTIF([7]daftar!$D$4:$D$885,D197)</f>
        <v>#VALUE!</v>
      </c>
      <c r="AS197" s="392" t="str">
        <f t="shared" si="60"/>
        <v>Md Dwi Putra Arsana</v>
      </c>
      <c r="AT197" s="392" t="str">
        <f t="shared" si="61"/>
        <v>F1B008033</v>
      </c>
      <c r="AU197" s="392">
        <f t="shared" si="62"/>
        <v>194</v>
      </c>
      <c r="AV197" s="392"/>
    </row>
    <row r="198" spans="1:48" s="212" customFormat="1" ht="20.100000000000001" customHeight="1">
      <c r="A198" s="267">
        <f t="shared" si="66"/>
        <v>195</v>
      </c>
      <c r="B198" s="268">
        <v>41550</v>
      </c>
      <c r="C198" s="269" t="str">
        <f>VLOOKUP(D198,'[4]mhs elektro-kecil'!$B$5:$C$1847,2,0)</f>
        <v>Fahroni Ardiansyah</v>
      </c>
      <c r="D198" s="269" t="s">
        <v>488</v>
      </c>
      <c r="E198" s="271" t="s">
        <v>489</v>
      </c>
      <c r="F198" s="271" t="s">
        <v>49</v>
      </c>
      <c r="G198" s="271" t="s">
        <v>68</v>
      </c>
      <c r="H198" s="271" t="s">
        <v>72</v>
      </c>
      <c r="I198" s="271" t="s">
        <v>55</v>
      </c>
      <c r="J198" s="271" t="s">
        <v>52</v>
      </c>
      <c r="K198" s="291" t="s">
        <v>63</v>
      </c>
      <c r="L198" s="268">
        <v>41559</v>
      </c>
      <c r="M198" s="230" t="s">
        <v>42</v>
      </c>
      <c r="N198" s="292" t="s">
        <v>490</v>
      </c>
      <c r="O198" s="249"/>
      <c r="P198" s="212">
        <v>785</v>
      </c>
      <c r="Q198" s="230">
        <v>15</v>
      </c>
      <c r="R198" s="230">
        <v>6</v>
      </c>
      <c r="S198" s="230">
        <v>4</v>
      </c>
      <c r="T198" s="230">
        <v>21</v>
      </c>
      <c r="U198" s="230">
        <v>24</v>
      </c>
      <c r="W198" s="371" t="str">
        <f t="shared" si="57"/>
        <v>12 Oktober 2013</v>
      </c>
      <c r="X198" s="373" t="str">
        <f>IFERROR(VLOOKUP(D198,'[5]mhs elektro-kecil'!$B$5:$E$2151,3,0),"CEK")</f>
        <v>CEK</v>
      </c>
      <c r="Y198" s="374" t="str">
        <f>IFERROR(VLOOKUP(D198,'[5]mhs elektro-kecil'!$B$5:$E$2151,4,0),"CEK")</f>
        <v>CEK</v>
      </c>
      <c r="Z198" s="231">
        <f t="shared" si="64"/>
        <v>41559</v>
      </c>
      <c r="AA198" s="231">
        <f t="shared" si="65"/>
        <v>41739</v>
      </c>
      <c r="AB198" s="230"/>
      <c r="AD198" s="250"/>
      <c r="AE198" s="250"/>
      <c r="AF198" s="250"/>
      <c r="AG198" s="250"/>
      <c r="AH198" s="250"/>
      <c r="AI198" s="212" t="str">
        <f t="shared" si="58"/>
        <v>08</v>
      </c>
      <c r="AL198" s="391">
        <f t="shared" si="67"/>
        <v>2008</v>
      </c>
      <c r="AM198" s="212" t="e">
        <f>COUNTIF([6]Daftar!$D$5:$D$851,D198)</f>
        <v>#VALUE!</v>
      </c>
      <c r="AN198" s="212" t="e">
        <f>COUNTIF([7]daftar!$D$4:$D$885,D198)</f>
        <v>#VALUE!</v>
      </c>
      <c r="AS198" s="392" t="str">
        <f t="shared" si="60"/>
        <v>Fahroni Ardiansyah</v>
      </c>
      <c r="AT198" s="392" t="str">
        <f t="shared" si="61"/>
        <v>F1B008067</v>
      </c>
      <c r="AU198" s="392">
        <f t="shared" si="62"/>
        <v>195</v>
      </c>
      <c r="AV198" s="392"/>
    </row>
    <row r="199" spans="1:48" s="212" customFormat="1" ht="20.100000000000001" customHeight="1">
      <c r="A199" s="267">
        <f t="shared" si="66"/>
        <v>196</v>
      </c>
      <c r="B199" s="268">
        <v>41556</v>
      </c>
      <c r="C199" s="269" t="str">
        <f>VLOOKUP(D199,'[4]mhs elektro-kecil'!$B$5:$C$1847,2,0)</f>
        <v>L. M. Edy Estrada</v>
      </c>
      <c r="D199" s="269" t="s">
        <v>491</v>
      </c>
      <c r="E199" s="271" t="s">
        <v>492</v>
      </c>
      <c r="F199" s="271" t="s">
        <v>59</v>
      </c>
      <c r="G199" s="271" t="s">
        <v>54</v>
      </c>
      <c r="H199" s="271" t="s">
        <v>72</v>
      </c>
      <c r="I199" s="271" t="s">
        <v>37</v>
      </c>
      <c r="J199" s="271" t="s">
        <v>31</v>
      </c>
      <c r="K199" s="291" t="s">
        <v>63</v>
      </c>
      <c r="L199" s="268">
        <v>41559</v>
      </c>
      <c r="M199" s="230" t="s">
        <v>33</v>
      </c>
      <c r="N199" s="292" t="s">
        <v>493</v>
      </c>
      <c r="O199" s="249"/>
      <c r="P199" s="212">
        <v>797</v>
      </c>
      <c r="Q199" s="230">
        <v>28</v>
      </c>
      <c r="R199" s="230">
        <v>14</v>
      </c>
      <c r="S199" s="230">
        <v>4</v>
      </c>
      <c r="T199" s="230">
        <v>13</v>
      </c>
      <c r="U199" s="230">
        <v>39</v>
      </c>
      <c r="W199" s="371" t="str">
        <f t="shared" si="57"/>
        <v>12 Oktober 2013</v>
      </c>
      <c r="X199" s="373" t="str">
        <f>IFERROR(VLOOKUP(D199,'[5]mhs elektro-kecil'!$B$5:$E$2151,3,0),"CEK")</f>
        <v>CEK</v>
      </c>
      <c r="Y199" s="374" t="str">
        <f>IFERROR(VLOOKUP(D199,'[5]mhs elektro-kecil'!$B$5:$E$2151,4,0),"CEK")</f>
        <v>CEK</v>
      </c>
      <c r="Z199" s="231">
        <f t="shared" si="64"/>
        <v>41559</v>
      </c>
      <c r="AA199" s="231">
        <f t="shared" si="65"/>
        <v>41739</v>
      </c>
      <c r="AB199" s="230"/>
      <c r="AD199" s="250"/>
      <c r="AE199" s="250"/>
      <c r="AF199" s="250"/>
      <c r="AG199" s="250"/>
      <c r="AH199" s="250"/>
      <c r="AI199" s="212" t="str">
        <f t="shared" si="58"/>
        <v>08</v>
      </c>
      <c r="AL199" s="391">
        <f t="shared" si="67"/>
        <v>2008</v>
      </c>
      <c r="AM199" s="212" t="e">
        <f>COUNTIF([6]Daftar!$D$5:$D$851,D199)</f>
        <v>#VALUE!</v>
      </c>
      <c r="AN199" s="212" t="e">
        <f>COUNTIF([7]daftar!$D$4:$D$885,D199)</f>
        <v>#VALUE!</v>
      </c>
      <c r="AS199" s="392" t="str">
        <f t="shared" si="60"/>
        <v>L. M. Edy Estrada</v>
      </c>
      <c r="AT199" s="392" t="str">
        <f t="shared" si="61"/>
        <v>F1B008038</v>
      </c>
      <c r="AU199" s="392">
        <f t="shared" si="62"/>
        <v>196</v>
      </c>
      <c r="AV199" s="392"/>
    </row>
    <row r="200" spans="1:48" s="212" customFormat="1" ht="20.100000000000001" customHeight="1">
      <c r="A200" s="267">
        <f t="shared" si="66"/>
        <v>197</v>
      </c>
      <c r="B200" s="268">
        <v>41556</v>
      </c>
      <c r="C200" s="269" t="str">
        <f>VLOOKUP(D200,'[4]mhs elektro-kecil'!$B$5:$C$1847,2,0)</f>
        <v>Erick Brahmadi Mba Sh Pn</v>
      </c>
      <c r="D200" s="269" t="s">
        <v>494</v>
      </c>
      <c r="E200" s="271" t="s">
        <v>495</v>
      </c>
      <c r="F200" s="271" t="s">
        <v>59</v>
      </c>
      <c r="G200" s="271" t="s">
        <v>118</v>
      </c>
      <c r="H200" s="271" t="s">
        <v>52</v>
      </c>
      <c r="I200" s="271" t="s">
        <v>243</v>
      </c>
      <c r="J200" s="271" t="e">
        <v>#N/A</v>
      </c>
      <c r="K200" s="291" t="s">
        <v>32</v>
      </c>
      <c r="L200" s="268">
        <v>41564</v>
      </c>
      <c r="M200" s="230" t="s">
        <v>136</v>
      </c>
      <c r="N200" s="292" t="s">
        <v>102</v>
      </c>
      <c r="O200" s="249"/>
      <c r="P200" s="212">
        <v>796</v>
      </c>
      <c r="Q200" s="230">
        <v>28</v>
      </c>
      <c r="R200" s="230">
        <v>40</v>
      </c>
      <c r="S200" s="230">
        <v>24</v>
      </c>
      <c r="T200" s="230">
        <v>41</v>
      </c>
      <c r="U200" s="230"/>
      <c r="W200" s="371" t="str">
        <f t="shared" si="57"/>
        <v>17 Oktober 2013</v>
      </c>
      <c r="X200" s="373" t="str">
        <f>IFERROR(VLOOKUP(D200,'[5]mhs elektro-kecil'!$B$5:$E$2151,3,0),"CEK")</f>
        <v>CEK</v>
      </c>
      <c r="Y200" s="374" t="str">
        <f>IFERROR(VLOOKUP(D200,'[5]mhs elektro-kecil'!$B$5:$E$2151,4,0),"CEK")</f>
        <v>CEK</v>
      </c>
      <c r="Z200" s="231">
        <f t="shared" si="64"/>
        <v>41564</v>
      </c>
      <c r="AA200" s="231">
        <f t="shared" si="65"/>
        <v>41744</v>
      </c>
      <c r="AB200" s="230"/>
      <c r="AD200" s="250"/>
      <c r="AE200" s="250"/>
      <c r="AF200" s="250"/>
      <c r="AG200" s="250"/>
      <c r="AH200" s="250"/>
      <c r="AI200" s="212" t="str">
        <f t="shared" si="58"/>
        <v>09</v>
      </c>
      <c r="AL200" s="391">
        <f t="shared" si="67"/>
        <v>2009</v>
      </c>
      <c r="AM200" s="212" t="e">
        <f>COUNTIF([6]Daftar!$D$5:$D$851,D200)</f>
        <v>#VALUE!</v>
      </c>
      <c r="AN200" s="212" t="e">
        <f>COUNTIF([7]daftar!$D$4:$D$885,D200)</f>
        <v>#VALUE!</v>
      </c>
      <c r="AS200" s="392" t="str">
        <f t="shared" si="60"/>
        <v>Erick Brahmadi Mba Sh Pn</v>
      </c>
      <c r="AT200" s="392" t="str">
        <f t="shared" si="61"/>
        <v>F1B009061</v>
      </c>
      <c r="AU200" s="392">
        <f t="shared" si="62"/>
        <v>197</v>
      </c>
      <c r="AV200" s="392"/>
    </row>
    <row r="201" spans="1:48" s="212" customFormat="1" ht="20.100000000000001" customHeight="1">
      <c r="A201" s="267">
        <f t="shared" si="66"/>
        <v>198</v>
      </c>
      <c r="B201" s="268">
        <v>41582</v>
      </c>
      <c r="C201" s="269" t="str">
        <f>VLOOKUP(D201,'[4]mhs elektro-kecil'!$B$5:$C$1847,2,0)</f>
        <v>Wahyu Arif Pridana</v>
      </c>
      <c r="D201" s="269" t="s">
        <v>496</v>
      </c>
      <c r="E201" s="271" t="s">
        <v>497</v>
      </c>
      <c r="F201" s="271" t="s">
        <v>30</v>
      </c>
      <c r="G201" s="271" t="s">
        <v>335</v>
      </c>
      <c r="H201" s="271" t="s">
        <v>67</v>
      </c>
      <c r="I201" s="271" t="s">
        <v>29</v>
      </c>
      <c r="J201" s="271" t="s">
        <v>118</v>
      </c>
      <c r="K201" s="291" t="s">
        <v>63</v>
      </c>
      <c r="L201" s="268">
        <v>41587</v>
      </c>
      <c r="M201" s="230" t="s">
        <v>33</v>
      </c>
      <c r="N201" s="292" t="s">
        <v>498</v>
      </c>
      <c r="O201" s="249"/>
      <c r="P201" s="212">
        <v>850</v>
      </c>
      <c r="Q201" s="230">
        <v>32</v>
      </c>
      <c r="R201" s="230">
        <v>30</v>
      </c>
      <c r="S201" s="230">
        <v>7</v>
      </c>
      <c r="T201" s="230">
        <v>27</v>
      </c>
      <c r="U201" s="230">
        <v>40</v>
      </c>
      <c r="W201" s="371" t="str">
        <f t="shared" si="57"/>
        <v>09 November 2013</v>
      </c>
      <c r="X201" s="373" t="str">
        <f>IFERROR(VLOOKUP(D201,'[5]mhs elektro-kecil'!$B$5:$E$2151,3,0),"CEK")</f>
        <v>CEK</v>
      </c>
      <c r="Y201" s="374" t="str">
        <f>IFERROR(VLOOKUP(D201,'[5]mhs elektro-kecil'!$B$5:$E$2151,4,0),"CEK")</f>
        <v>CEK</v>
      </c>
      <c r="Z201" s="231">
        <f t="shared" si="64"/>
        <v>41587</v>
      </c>
      <c r="AA201" s="231">
        <f t="shared" si="65"/>
        <v>41767</v>
      </c>
      <c r="AB201" s="230"/>
      <c r="AD201" s="250"/>
      <c r="AE201" s="250"/>
      <c r="AF201" s="250"/>
      <c r="AG201" s="250"/>
      <c r="AH201" s="250"/>
      <c r="AI201" s="212" t="str">
        <f t="shared" si="58"/>
        <v>08</v>
      </c>
      <c r="AL201" s="391">
        <f t="shared" si="67"/>
        <v>2008</v>
      </c>
      <c r="AM201" s="212" t="e">
        <f>COUNTIF([6]Daftar!$D$5:$D$851,D201)</f>
        <v>#VALUE!</v>
      </c>
      <c r="AN201" s="212" t="e">
        <f>COUNTIF([7]daftar!$D$4:$D$885,D201)</f>
        <v>#VALUE!</v>
      </c>
      <c r="AS201" s="392" t="str">
        <f t="shared" si="60"/>
        <v>Wahyu Arif Pridana</v>
      </c>
      <c r="AT201" s="392" t="str">
        <f t="shared" si="61"/>
        <v>F1B008083</v>
      </c>
      <c r="AU201" s="392">
        <f t="shared" si="62"/>
        <v>198</v>
      </c>
      <c r="AV201" s="407"/>
    </row>
    <row r="202" spans="1:48" s="212" customFormat="1" ht="20.100000000000001" customHeight="1">
      <c r="A202" s="267">
        <f t="shared" si="66"/>
        <v>199</v>
      </c>
      <c r="B202" s="268">
        <v>41584</v>
      </c>
      <c r="C202" s="269" t="str">
        <f>VLOOKUP(D202,'[4]mhs elektro-kecil'!$B$5:$C$1847,2,0)</f>
        <v>Ryadus Shalihin</v>
      </c>
      <c r="D202" s="269" t="s">
        <v>499</v>
      </c>
      <c r="E202" s="271" t="s">
        <v>500</v>
      </c>
      <c r="F202" s="271" t="s">
        <v>52</v>
      </c>
      <c r="G202" s="271" t="s">
        <v>118</v>
      </c>
      <c r="H202" s="271" t="s">
        <v>59</v>
      </c>
      <c r="I202" s="271" t="s">
        <v>422</v>
      </c>
      <c r="J202" s="271" t="s">
        <v>72</v>
      </c>
      <c r="K202" s="291" t="s">
        <v>63</v>
      </c>
      <c r="L202" s="268">
        <v>41587</v>
      </c>
      <c r="M202" s="230" t="s">
        <v>42</v>
      </c>
      <c r="N202" s="292" t="s">
        <v>501</v>
      </c>
      <c r="O202" s="249"/>
      <c r="P202" s="212">
        <v>858</v>
      </c>
      <c r="Q202" s="230">
        <v>24</v>
      </c>
      <c r="R202" s="230">
        <v>40</v>
      </c>
      <c r="S202" s="230">
        <v>28</v>
      </c>
      <c r="T202" s="230">
        <v>8</v>
      </c>
      <c r="U202" s="230">
        <v>4</v>
      </c>
      <c r="W202" s="371" t="str">
        <f t="shared" si="57"/>
        <v>09 November 2013</v>
      </c>
      <c r="X202" s="373" t="str">
        <f>IFERROR(VLOOKUP(D202,'[5]mhs elektro-kecil'!$B$5:$E$2151,3,0),"CEK")</f>
        <v>CEK</v>
      </c>
      <c r="Y202" s="374" t="str">
        <f>IFERROR(VLOOKUP(D202,'[5]mhs elektro-kecil'!$B$5:$E$2151,4,0),"CEK")</f>
        <v>CEK</v>
      </c>
      <c r="Z202" s="231">
        <f t="shared" si="64"/>
        <v>41587</v>
      </c>
      <c r="AA202" s="231">
        <f t="shared" si="65"/>
        <v>41767</v>
      </c>
      <c r="AB202" s="230"/>
      <c r="AD202" s="250"/>
      <c r="AE202" s="250"/>
      <c r="AF202" s="250"/>
      <c r="AG202" s="250"/>
      <c r="AH202" s="250"/>
      <c r="AI202" s="212" t="str">
        <f t="shared" si="58"/>
        <v>08</v>
      </c>
      <c r="AL202" s="391">
        <f t="shared" si="67"/>
        <v>2008</v>
      </c>
      <c r="AM202" s="212" t="e">
        <f>COUNTIF([6]Daftar!$D$5:$D$851,D202)</f>
        <v>#VALUE!</v>
      </c>
      <c r="AN202" s="212" t="e">
        <f>COUNTIF([7]daftar!$D$4:$D$885,D202)</f>
        <v>#VALUE!</v>
      </c>
      <c r="AS202" s="392" t="str">
        <f t="shared" si="60"/>
        <v>Ryadus Shalihin</v>
      </c>
      <c r="AT202" s="392" t="str">
        <f t="shared" si="61"/>
        <v>F1B008062</v>
      </c>
      <c r="AU202" s="392">
        <f t="shared" si="62"/>
        <v>199</v>
      </c>
      <c r="AV202" s="392"/>
    </row>
    <row r="203" spans="1:48" s="212" customFormat="1" ht="20.100000000000001" customHeight="1">
      <c r="A203" s="267">
        <f t="shared" si="66"/>
        <v>200</v>
      </c>
      <c r="B203" s="268">
        <v>41615</v>
      </c>
      <c r="C203" s="269" t="str">
        <f>VLOOKUP(D203,'[4]mhs elektro-kecil'!$B$5:$C$1847,2,0)</f>
        <v>M. Izzudin Fikrie</v>
      </c>
      <c r="D203" s="269" t="s">
        <v>502</v>
      </c>
      <c r="E203" s="271" t="s">
        <v>503</v>
      </c>
      <c r="F203" s="271" t="s">
        <v>335</v>
      </c>
      <c r="G203" s="271" t="s">
        <v>118</v>
      </c>
      <c r="H203" s="271" t="s">
        <v>30</v>
      </c>
      <c r="I203" s="271" t="s">
        <v>55</v>
      </c>
      <c r="J203" s="271" t="e">
        <v>#N/A</v>
      </c>
      <c r="K203" s="291" t="s">
        <v>32</v>
      </c>
      <c r="L203" s="268">
        <v>41620</v>
      </c>
      <c r="M203" s="230" t="s">
        <v>140</v>
      </c>
      <c r="N203" s="292" t="s">
        <v>475</v>
      </c>
      <c r="O203" s="249"/>
      <c r="P203" s="212">
        <v>925</v>
      </c>
      <c r="Q203" s="230">
        <v>30</v>
      </c>
      <c r="R203" s="230">
        <v>40</v>
      </c>
      <c r="S203" s="230">
        <v>32</v>
      </c>
      <c r="T203" s="230">
        <v>21</v>
      </c>
      <c r="U203" s="230"/>
      <c r="W203" s="371" t="str">
        <f t="shared" si="57"/>
        <v>12 Desember 2013</v>
      </c>
      <c r="X203" s="373" t="str">
        <f>IFERROR(VLOOKUP(D203,'[5]mhs elektro-kecil'!$B$5:$E$2151,3,0),"CEK")</f>
        <v>CEK</v>
      </c>
      <c r="Y203" s="374" t="str">
        <f>IFERROR(VLOOKUP(D203,'[5]mhs elektro-kecil'!$B$5:$E$2151,4,0),"CEK")</f>
        <v>CEK</v>
      </c>
      <c r="Z203" s="231">
        <f t="shared" ref="Z203:Z208" si="68">L203</f>
        <v>41620</v>
      </c>
      <c r="AA203" s="231">
        <f t="shared" ref="AA203:AA208" si="69">Z203+180</f>
        <v>41800</v>
      </c>
      <c r="AB203" s="230"/>
      <c r="AD203" s="250"/>
      <c r="AE203" s="250"/>
      <c r="AF203" s="250"/>
      <c r="AG203" s="250"/>
      <c r="AH203" s="250"/>
      <c r="AI203" s="212" t="str">
        <f t="shared" si="58"/>
        <v>09</v>
      </c>
      <c r="AL203" s="391">
        <f t="shared" si="67"/>
        <v>2009</v>
      </c>
      <c r="AM203" s="212" t="e">
        <f>COUNTIF([6]Daftar!$D$5:$D$851,D203)</f>
        <v>#VALUE!</v>
      </c>
      <c r="AN203" s="212" t="e">
        <f>COUNTIF([7]daftar!$D$4:$D$885,D203)</f>
        <v>#VALUE!</v>
      </c>
      <c r="AS203" s="392" t="str">
        <f t="shared" si="60"/>
        <v>M. Izzudin Fikrie</v>
      </c>
      <c r="AT203" s="392" t="str">
        <f t="shared" si="61"/>
        <v>F1B009001</v>
      </c>
      <c r="AU203" s="392">
        <f t="shared" si="62"/>
        <v>200</v>
      </c>
      <c r="AV203" s="392"/>
    </row>
    <row r="204" spans="1:48" s="212" customFormat="1" ht="20.100000000000001" customHeight="1">
      <c r="A204" s="267">
        <f t="shared" si="66"/>
        <v>201</v>
      </c>
      <c r="B204" s="268">
        <v>41615</v>
      </c>
      <c r="C204" s="269" t="str">
        <f>VLOOKUP(D204,'[4]mhs elektro-kecil'!$B$5:$C$1847,2,0)</f>
        <v>Septa Prasetyo Yudono</v>
      </c>
      <c r="D204" s="269" t="s">
        <v>504</v>
      </c>
      <c r="E204" s="271" t="s">
        <v>505</v>
      </c>
      <c r="F204" s="271" t="s">
        <v>335</v>
      </c>
      <c r="G204" s="271" t="s">
        <v>30</v>
      </c>
      <c r="H204" s="271" t="s">
        <v>59</v>
      </c>
      <c r="I204" s="271" t="s">
        <v>52</v>
      </c>
      <c r="J204" s="271" t="e">
        <v>#N/A</v>
      </c>
      <c r="K204" s="291" t="s">
        <v>56</v>
      </c>
      <c r="L204" s="268">
        <v>41621</v>
      </c>
      <c r="M204" s="230" t="s">
        <v>136</v>
      </c>
      <c r="N204" s="292" t="s">
        <v>475</v>
      </c>
      <c r="O204" s="249"/>
      <c r="P204" s="212">
        <v>926</v>
      </c>
      <c r="Q204" s="230">
        <v>30</v>
      </c>
      <c r="R204" s="230">
        <v>32</v>
      </c>
      <c r="S204" s="230">
        <v>28</v>
      </c>
      <c r="T204" s="230">
        <v>24</v>
      </c>
      <c r="U204" s="230"/>
      <c r="W204" s="371" t="str">
        <f t="shared" si="57"/>
        <v>13 Desember 2013</v>
      </c>
      <c r="X204" s="373" t="str">
        <f>IFERROR(VLOOKUP(D204,'[5]mhs elektro-kecil'!$B$5:$E$2151,3,0),"CEK")</f>
        <v>CEK</v>
      </c>
      <c r="Y204" s="374" t="str">
        <f>IFERROR(VLOOKUP(D204,'[5]mhs elektro-kecil'!$B$5:$E$2151,4,0),"CEK")</f>
        <v>CEK</v>
      </c>
      <c r="Z204" s="231">
        <f t="shared" si="68"/>
        <v>41621</v>
      </c>
      <c r="AA204" s="231">
        <f t="shared" si="69"/>
        <v>41801</v>
      </c>
      <c r="AB204" s="230"/>
      <c r="AD204" s="250"/>
      <c r="AE204" s="250"/>
      <c r="AF204" s="250"/>
      <c r="AG204" s="250"/>
      <c r="AH204" s="250"/>
      <c r="AI204" s="212" t="str">
        <f t="shared" si="58"/>
        <v>09</v>
      </c>
      <c r="AL204" s="391">
        <f t="shared" si="67"/>
        <v>2009</v>
      </c>
      <c r="AM204" s="212" t="e">
        <f>COUNTIF([6]Daftar!$D$5:$D$851,D204)</f>
        <v>#VALUE!</v>
      </c>
      <c r="AN204" s="212" t="e">
        <f>COUNTIF([7]daftar!$D$4:$D$885,D204)</f>
        <v>#VALUE!</v>
      </c>
      <c r="AS204" s="392" t="str">
        <f t="shared" si="60"/>
        <v>Septa Prasetyo Yudono</v>
      </c>
      <c r="AT204" s="392" t="str">
        <f t="shared" si="61"/>
        <v>F1B009017</v>
      </c>
      <c r="AU204" s="392">
        <f t="shared" si="62"/>
        <v>201</v>
      </c>
      <c r="AV204" s="392"/>
    </row>
    <row r="205" spans="1:48" s="212" customFormat="1" ht="20.100000000000001" customHeight="1">
      <c r="A205" s="267">
        <f t="shared" si="66"/>
        <v>202</v>
      </c>
      <c r="B205" s="268">
        <v>41615</v>
      </c>
      <c r="C205" s="269" t="str">
        <f>VLOOKUP(D205,'[4]mhs elektro-kecil'!$B$5:$C$1847,2,0)</f>
        <v>Lalu Rio Anggita Prastya</v>
      </c>
      <c r="D205" s="269" t="s">
        <v>506</v>
      </c>
      <c r="E205" s="271" t="s">
        <v>507</v>
      </c>
      <c r="F205" s="271" t="s">
        <v>335</v>
      </c>
      <c r="G205" s="271" t="s">
        <v>118</v>
      </c>
      <c r="H205" s="271" t="s">
        <v>29</v>
      </c>
      <c r="I205" s="271" t="s">
        <v>55</v>
      </c>
      <c r="J205" s="271" t="s">
        <v>243</v>
      </c>
      <c r="K205" s="291" t="s">
        <v>56</v>
      </c>
      <c r="L205" s="268">
        <v>41621</v>
      </c>
      <c r="M205" s="230" t="s">
        <v>140</v>
      </c>
      <c r="N205" s="292" t="s">
        <v>475</v>
      </c>
      <c r="O205" s="249"/>
      <c r="P205" s="212">
        <v>927</v>
      </c>
      <c r="Q205" s="230">
        <v>30</v>
      </c>
      <c r="R205" s="230">
        <v>40</v>
      </c>
      <c r="S205" s="230">
        <v>27</v>
      </c>
      <c r="T205" s="230">
        <v>21</v>
      </c>
      <c r="U205" s="230">
        <v>41</v>
      </c>
      <c r="W205" s="371" t="str">
        <f t="shared" si="57"/>
        <v>13 Desember 2013</v>
      </c>
      <c r="X205" s="373" t="str">
        <f>IFERROR(VLOOKUP(D205,'[5]mhs elektro-kecil'!$B$5:$E$2151,3,0),"CEK")</f>
        <v>CEK</v>
      </c>
      <c r="Y205" s="374" t="str">
        <f>IFERROR(VLOOKUP(D205,'[5]mhs elektro-kecil'!$B$5:$E$2151,4,0),"CEK")</f>
        <v>CEK</v>
      </c>
      <c r="Z205" s="231">
        <f t="shared" si="68"/>
        <v>41621</v>
      </c>
      <c r="AA205" s="231">
        <f t="shared" si="69"/>
        <v>41801</v>
      </c>
      <c r="AB205" s="230"/>
      <c r="AD205" s="250"/>
      <c r="AE205" s="250"/>
      <c r="AF205" s="250"/>
      <c r="AG205" s="250"/>
      <c r="AH205" s="250"/>
      <c r="AI205" s="212" t="str">
        <f t="shared" si="58"/>
        <v>09</v>
      </c>
      <c r="AL205" s="391">
        <f t="shared" si="67"/>
        <v>2009</v>
      </c>
      <c r="AM205" s="212" t="e">
        <f>COUNTIF([6]Daftar!$D$5:$D$851,D205)</f>
        <v>#VALUE!</v>
      </c>
      <c r="AN205" s="212" t="e">
        <f>COUNTIF([7]daftar!$D$4:$D$885,D205)</f>
        <v>#VALUE!</v>
      </c>
      <c r="AS205" s="392" t="str">
        <f t="shared" si="60"/>
        <v>Lalu Rio Anggita Prastya</v>
      </c>
      <c r="AT205" s="392" t="str">
        <f t="shared" si="61"/>
        <v>F1B009005</v>
      </c>
      <c r="AU205" s="392">
        <f t="shared" si="62"/>
        <v>202</v>
      </c>
      <c r="AV205" s="392"/>
    </row>
    <row r="206" spans="1:48" s="212" customFormat="1" ht="20.100000000000001" customHeight="1">
      <c r="A206" s="267">
        <f t="shared" si="66"/>
        <v>203</v>
      </c>
      <c r="B206" s="268">
        <v>41625</v>
      </c>
      <c r="C206" s="269" t="str">
        <f>VLOOKUP(D206,'[4]mhs elektro-kecil'!$B$5:$C$1847,2,0)</f>
        <v>Rina Prihaty Octaviana</v>
      </c>
      <c r="D206" s="269" t="s">
        <v>508</v>
      </c>
      <c r="E206" s="271" t="s">
        <v>509</v>
      </c>
      <c r="F206" s="271" t="s">
        <v>89</v>
      </c>
      <c r="G206" s="271" t="s">
        <v>49</v>
      </c>
      <c r="H206" s="271" t="s">
        <v>68</v>
      </c>
      <c r="I206" s="271" t="s">
        <v>55</v>
      </c>
      <c r="J206" s="271" t="s">
        <v>72</v>
      </c>
      <c r="K206" s="291" t="s">
        <v>63</v>
      </c>
      <c r="L206" s="268">
        <v>41629</v>
      </c>
      <c r="M206" s="230" t="s">
        <v>42</v>
      </c>
      <c r="N206" s="292" t="s">
        <v>493</v>
      </c>
      <c r="O206" s="249"/>
      <c r="P206" s="212">
        <v>940</v>
      </c>
      <c r="Q206" s="230">
        <v>19</v>
      </c>
      <c r="R206" s="230">
        <v>15</v>
      </c>
      <c r="S206" s="230">
        <v>6</v>
      </c>
      <c r="T206" s="230">
        <v>21</v>
      </c>
      <c r="U206" s="230">
        <v>4</v>
      </c>
      <c r="W206" s="371" t="str">
        <f t="shared" si="57"/>
        <v>21 Desember 2013</v>
      </c>
      <c r="X206" s="373" t="str">
        <f>IFERROR(VLOOKUP(D206,'[5]mhs elektro-kecil'!$B$5:$E$2151,3,0),"CEK")</f>
        <v>CEK</v>
      </c>
      <c r="Y206" s="374" t="str">
        <f>IFERROR(VLOOKUP(D206,'[5]mhs elektro-kecil'!$B$5:$E$2151,4,0),"CEK")</f>
        <v>CEK</v>
      </c>
      <c r="Z206" s="231">
        <f t="shared" si="68"/>
        <v>41629</v>
      </c>
      <c r="AA206" s="231">
        <f t="shared" si="69"/>
        <v>41809</v>
      </c>
      <c r="AB206" s="230"/>
      <c r="AD206" s="250"/>
      <c r="AE206" s="250"/>
      <c r="AF206" s="250"/>
      <c r="AG206" s="250"/>
      <c r="AH206" s="250"/>
      <c r="AI206" s="212" t="str">
        <f t="shared" si="58"/>
        <v>09</v>
      </c>
      <c r="AL206" s="391">
        <f t="shared" si="67"/>
        <v>2009</v>
      </c>
      <c r="AM206" s="212" t="e">
        <f>COUNTIF([6]Daftar!$D$5:$D$851,D206)</f>
        <v>#VALUE!</v>
      </c>
      <c r="AN206" s="212" t="e">
        <f>COUNTIF([7]daftar!$D$4:$D$885,D206)</f>
        <v>#VALUE!</v>
      </c>
      <c r="AS206" s="392" t="str">
        <f t="shared" si="60"/>
        <v>Rina Prihaty Octaviana</v>
      </c>
      <c r="AT206" s="392" t="str">
        <f t="shared" si="61"/>
        <v>F1B009018</v>
      </c>
      <c r="AU206" s="392">
        <f t="shared" si="62"/>
        <v>203</v>
      </c>
      <c r="AV206" s="392"/>
    </row>
    <row r="207" spans="1:48" s="212" customFormat="1" ht="20.100000000000001" customHeight="1">
      <c r="A207" s="267">
        <f t="shared" si="66"/>
        <v>204</v>
      </c>
      <c r="B207" s="268">
        <v>41642</v>
      </c>
      <c r="C207" s="269" t="str">
        <f>VLOOKUP(D207,'[4]mhs elektro-kecil'!$B$5:$C$1847,2,0)</f>
        <v>Yulia Prayanti</v>
      </c>
      <c r="D207" s="269" t="s">
        <v>510</v>
      </c>
      <c r="E207" s="271" t="s">
        <v>511</v>
      </c>
      <c r="F207" s="271" t="s">
        <v>89</v>
      </c>
      <c r="G207" s="271" t="s">
        <v>49</v>
      </c>
      <c r="H207" s="271" t="s">
        <v>68</v>
      </c>
      <c r="I207" s="271" t="s">
        <v>72</v>
      </c>
      <c r="J207" s="271" t="s">
        <v>55</v>
      </c>
      <c r="K207" s="291" t="s">
        <v>76</v>
      </c>
      <c r="L207" s="268">
        <v>41647</v>
      </c>
      <c r="M207" s="230" t="s">
        <v>42</v>
      </c>
      <c r="N207" s="292" t="s">
        <v>137</v>
      </c>
      <c r="O207" s="249"/>
      <c r="P207" s="212">
        <v>2</v>
      </c>
      <c r="Q207" s="230">
        <v>19</v>
      </c>
      <c r="R207" s="230">
        <v>15</v>
      </c>
      <c r="S207" s="230">
        <v>6</v>
      </c>
      <c r="T207" s="230">
        <v>4</v>
      </c>
      <c r="U207" s="230">
        <v>21</v>
      </c>
      <c r="W207" s="371" t="str">
        <f t="shared" si="57"/>
        <v>08 Januari 2014</v>
      </c>
      <c r="X207" s="373" t="str">
        <f>IFERROR(VLOOKUP(D207,'[5]mhs elektro-kecil'!$B$5:$E$2151,3,0),"CEK")</f>
        <v>CEK</v>
      </c>
      <c r="Y207" s="374" t="str">
        <f>IFERROR(VLOOKUP(D207,'[5]mhs elektro-kecil'!$B$5:$E$2151,4,0),"CEK")</f>
        <v>CEK</v>
      </c>
      <c r="Z207" s="231">
        <f t="shared" si="68"/>
        <v>41647</v>
      </c>
      <c r="AA207" s="231">
        <f t="shared" si="69"/>
        <v>41827</v>
      </c>
      <c r="AB207" s="230"/>
      <c r="AD207" s="250"/>
      <c r="AE207" s="250"/>
      <c r="AF207" s="250"/>
      <c r="AG207" s="250"/>
      <c r="AH207" s="250"/>
      <c r="AI207" s="212" t="str">
        <f t="shared" si="58"/>
        <v>09</v>
      </c>
      <c r="AL207" s="391">
        <f t="shared" si="67"/>
        <v>2009</v>
      </c>
      <c r="AM207" s="212" t="e">
        <f>COUNTIF([6]Daftar!$D$5:$D$851,D207)</f>
        <v>#VALUE!</v>
      </c>
      <c r="AN207" s="212" t="e">
        <f>COUNTIF([7]daftar!$D$4:$D$885,D207)</f>
        <v>#VALUE!</v>
      </c>
      <c r="AS207" s="392" t="str">
        <f t="shared" si="60"/>
        <v>Yulia Prayanti</v>
      </c>
      <c r="AT207" s="392" t="str">
        <f t="shared" si="61"/>
        <v>F1B009042</v>
      </c>
      <c r="AU207" s="392">
        <f t="shared" si="62"/>
        <v>204</v>
      </c>
      <c r="AV207" s="392"/>
    </row>
    <row r="208" spans="1:48" s="212" customFormat="1" ht="20.100000000000001" customHeight="1">
      <c r="A208" s="267">
        <f t="shared" si="66"/>
        <v>205</v>
      </c>
      <c r="B208" s="268">
        <v>41660</v>
      </c>
      <c r="C208" s="269" t="str">
        <f>VLOOKUP(D208,'[4]mhs elektro-kecil'!$B$5:$C$1847,2,0)</f>
        <v>Munawir Halil</v>
      </c>
      <c r="D208" s="269" t="s">
        <v>512</v>
      </c>
      <c r="E208" s="271" t="s">
        <v>513</v>
      </c>
      <c r="F208" s="271" t="s">
        <v>59</v>
      </c>
      <c r="G208" s="271" t="s">
        <v>118</v>
      </c>
      <c r="H208" s="271" t="s">
        <v>243</v>
      </c>
      <c r="I208" s="271" t="s">
        <v>52</v>
      </c>
      <c r="J208" s="271" t="s">
        <v>31</v>
      </c>
      <c r="K208" s="291" t="s">
        <v>63</v>
      </c>
      <c r="L208" s="268">
        <v>41664</v>
      </c>
      <c r="M208" s="230" t="s">
        <v>42</v>
      </c>
      <c r="N208" s="292" t="s">
        <v>490</v>
      </c>
      <c r="O208" s="249"/>
      <c r="Q208" s="230">
        <v>28</v>
      </c>
      <c r="R208" s="230">
        <v>40</v>
      </c>
      <c r="S208" s="230">
        <v>41</v>
      </c>
      <c r="T208" s="230">
        <v>24</v>
      </c>
      <c r="U208" s="230">
        <v>39</v>
      </c>
      <c r="W208" s="371" t="str">
        <f t="shared" si="57"/>
        <v>25 Januari 2014</v>
      </c>
      <c r="X208" s="373" t="str">
        <f>IFERROR(VLOOKUP(D208,'[5]mhs elektro-kecil'!$B$5:$E$2151,3,0),"CEK")</f>
        <v>CEK</v>
      </c>
      <c r="Y208" s="374" t="str">
        <f>IFERROR(VLOOKUP(D208,'[5]mhs elektro-kecil'!$B$5:$E$2151,4,0),"CEK")</f>
        <v>CEK</v>
      </c>
      <c r="Z208" s="231">
        <f t="shared" si="68"/>
        <v>41664</v>
      </c>
      <c r="AA208" s="231">
        <f t="shared" si="69"/>
        <v>41844</v>
      </c>
      <c r="AB208" s="230"/>
      <c r="AD208" s="250"/>
      <c r="AE208" s="250"/>
      <c r="AF208" s="250"/>
      <c r="AG208" s="250"/>
      <c r="AH208" s="250"/>
      <c r="AI208" s="212" t="str">
        <f t="shared" si="58"/>
        <v>09</v>
      </c>
      <c r="AL208" s="391">
        <f t="shared" si="67"/>
        <v>2009</v>
      </c>
      <c r="AM208" s="212" t="e">
        <f>COUNTIF([6]Daftar!$D$5:$D$851,D208)</f>
        <v>#VALUE!</v>
      </c>
      <c r="AN208" s="212" t="e">
        <f>COUNTIF([7]daftar!$D$4:$D$885,D208)</f>
        <v>#VALUE!</v>
      </c>
      <c r="AS208" s="392" t="str">
        <f t="shared" si="60"/>
        <v>Munawir Halil</v>
      </c>
      <c r="AT208" s="392" t="str">
        <f t="shared" si="61"/>
        <v>F1B009056</v>
      </c>
      <c r="AU208" s="392">
        <f t="shared" si="62"/>
        <v>205</v>
      </c>
      <c r="AV208" s="392"/>
    </row>
    <row r="209" spans="1:48" s="212" customFormat="1" ht="20.100000000000001" customHeight="1">
      <c r="A209" s="267">
        <f t="shared" si="66"/>
        <v>206</v>
      </c>
      <c r="B209" s="268">
        <v>41674</v>
      </c>
      <c r="C209" s="269" t="str">
        <f>VLOOKUP(D209,'[4]mhs elektro-kecil'!$B$5:$C$1847,2,0)</f>
        <v>Marwan Nulhakam</v>
      </c>
      <c r="D209" s="269" t="s">
        <v>514</v>
      </c>
      <c r="E209" s="271" t="s">
        <v>515</v>
      </c>
      <c r="F209" s="271" t="s">
        <v>30</v>
      </c>
      <c r="G209" s="271" t="s">
        <v>67</v>
      </c>
      <c r="H209" s="271" t="s">
        <v>66</v>
      </c>
      <c r="I209" s="271" t="s">
        <v>243</v>
      </c>
      <c r="J209" s="271" t="s">
        <v>29</v>
      </c>
      <c r="K209" s="291" t="s">
        <v>63</v>
      </c>
      <c r="L209" s="268">
        <v>41678</v>
      </c>
      <c r="M209" s="230" t="s">
        <v>42</v>
      </c>
      <c r="N209" s="292" t="s">
        <v>490</v>
      </c>
      <c r="O209" s="249"/>
      <c r="P209" s="212">
        <v>60</v>
      </c>
      <c r="Q209" s="230">
        <v>32</v>
      </c>
      <c r="R209" s="230">
        <v>7</v>
      </c>
      <c r="S209" s="230">
        <v>38</v>
      </c>
      <c r="T209" s="230">
        <v>41</v>
      </c>
      <c r="U209" s="230">
        <v>27</v>
      </c>
      <c r="W209" s="371" t="str">
        <f t="shared" si="57"/>
        <v>08 Februari 2014</v>
      </c>
      <c r="X209" s="373" t="str">
        <f>IFERROR(VLOOKUP(D209,'[5]mhs elektro-kecil'!$B$5:$E$2151,3,0),"CEK")</f>
        <v>CEK</v>
      </c>
      <c r="Y209" s="374" t="str">
        <f>IFERROR(VLOOKUP(D209,'[5]mhs elektro-kecil'!$B$5:$E$2151,4,0),"CEK")</f>
        <v>CEK</v>
      </c>
      <c r="Z209" s="231">
        <f t="shared" ref="Z209:Z214" si="70">L209</f>
        <v>41678</v>
      </c>
      <c r="AA209" s="231">
        <f t="shared" ref="AA209:AA214" si="71">Z209+180</f>
        <v>41858</v>
      </c>
      <c r="AB209" s="230"/>
      <c r="AD209" s="250"/>
      <c r="AE209" s="250"/>
      <c r="AF209" s="250"/>
      <c r="AG209" s="250"/>
      <c r="AH209" s="250"/>
      <c r="AI209" s="212" t="str">
        <f t="shared" si="58"/>
        <v>07</v>
      </c>
      <c r="AL209" s="391">
        <f t="shared" si="67"/>
        <v>2007</v>
      </c>
      <c r="AM209" s="212" t="e">
        <f>COUNTIF([6]Daftar!$D$5:$D$851,D209)</f>
        <v>#VALUE!</v>
      </c>
      <c r="AN209" s="212" t="e">
        <f>COUNTIF([7]daftar!$D$4:$D$885,D209)</f>
        <v>#VALUE!</v>
      </c>
      <c r="AS209" s="392" t="str">
        <f t="shared" si="60"/>
        <v>Marwan Nulhakam</v>
      </c>
      <c r="AT209" s="392" t="str">
        <f t="shared" si="61"/>
        <v>F1B007050</v>
      </c>
      <c r="AU209" s="392">
        <f t="shared" si="62"/>
        <v>206</v>
      </c>
      <c r="AV209" s="392"/>
    </row>
    <row r="210" spans="1:48" s="212" customFormat="1" ht="20.100000000000001" customHeight="1">
      <c r="A210" s="267">
        <f t="shared" si="66"/>
        <v>207</v>
      </c>
      <c r="B210" s="268">
        <v>41684</v>
      </c>
      <c r="C210" s="269" t="str">
        <f>VLOOKUP(D210,'[4]mhs elektro-kecil'!$B$5:$C$1847,2,0)</f>
        <v>Rizki Ardiansyah</v>
      </c>
      <c r="D210" s="269" t="s">
        <v>516</v>
      </c>
      <c r="E210" s="271" t="s">
        <v>517</v>
      </c>
      <c r="F210" s="271" t="s">
        <v>45</v>
      </c>
      <c r="G210" s="271" t="s">
        <v>52</v>
      </c>
      <c r="H210" s="271" t="s">
        <v>73</v>
      </c>
      <c r="I210" s="271" t="s">
        <v>59</v>
      </c>
      <c r="J210" s="271" t="s">
        <v>38</v>
      </c>
      <c r="K210" s="291" t="s">
        <v>131</v>
      </c>
      <c r="L210" s="268">
        <v>41688</v>
      </c>
      <c r="M210" s="230" t="s">
        <v>42</v>
      </c>
      <c r="N210" s="292" t="s">
        <v>490</v>
      </c>
      <c r="O210" s="249"/>
      <c r="P210" s="212">
        <v>77</v>
      </c>
      <c r="Q210" s="230">
        <v>25</v>
      </c>
      <c r="R210" s="230">
        <v>24</v>
      </c>
      <c r="S210" s="230">
        <v>29</v>
      </c>
      <c r="T210" s="230">
        <v>28</v>
      </c>
      <c r="U210" s="230">
        <v>2</v>
      </c>
      <c r="W210" s="371" t="str">
        <f t="shared" si="57"/>
        <v>18 Februari 2014</v>
      </c>
      <c r="X210" s="373" t="str">
        <f>IFERROR(VLOOKUP(D210,'[5]mhs elektro-kecil'!$B$5:$E$2151,3,0),"CEK")</f>
        <v>CEK</v>
      </c>
      <c r="Y210" s="374" t="str">
        <f>IFERROR(VLOOKUP(D210,'[5]mhs elektro-kecil'!$B$5:$E$2151,4,0),"CEK")</f>
        <v>CEK</v>
      </c>
      <c r="Z210" s="231">
        <f t="shared" si="70"/>
        <v>41688</v>
      </c>
      <c r="AA210" s="231">
        <f t="shared" si="71"/>
        <v>41868</v>
      </c>
      <c r="AB210" s="230"/>
      <c r="AD210" s="250"/>
      <c r="AE210" s="250"/>
      <c r="AF210" s="250"/>
      <c r="AG210" s="250"/>
      <c r="AH210" s="250"/>
      <c r="AI210" s="212" t="str">
        <f t="shared" si="58"/>
        <v>09</v>
      </c>
      <c r="AL210" s="391">
        <f t="shared" si="67"/>
        <v>2009</v>
      </c>
      <c r="AM210" s="212" t="e">
        <f>COUNTIF([6]Daftar!$D$5:$D$851,D210)</f>
        <v>#VALUE!</v>
      </c>
      <c r="AN210" s="212" t="e">
        <f>COUNTIF([7]daftar!$D$4:$D$885,D210)</f>
        <v>#VALUE!</v>
      </c>
      <c r="AS210" s="392" t="str">
        <f t="shared" si="60"/>
        <v>Rizki Ardiansyah</v>
      </c>
      <c r="AT210" s="392" t="str">
        <f t="shared" si="61"/>
        <v>F1B009031</v>
      </c>
      <c r="AU210" s="392">
        <f t="shared" si="62"/>
        <v>207</v>
      </c>
      <c r="AV210" s="392"/>
    </row>
    <row r="211" spans="1:48" s="212" customFormat="1" ht="20.100000000000001" customHeight="1">
      <c r="A211" s="267">
        <f t="shared" si="66"/>
        <v>208</v>
      </c>
      <c r="B211" s="268">
        <v>41704</v>
      </c>
      <c r="C211" s="269" t="str">
        <f>VLOOKUP(D211,'[4]mhs elektro-kecil'!$B$5:$C$1847,2,0)</f>
        <v>Hendri Purnomo</v>
      </c>
      <c r="D211" s="269" t="s">
        <v>518</v>
      </c>
      <c r="E211" s="271" t="s">
        <v>519</v>
      </c>
      <c r="F211" s="271" t="s">
        <v>335</v>
      </c>
      <c r="G211" s="271" t="s">
        <v>29</v>
      </c>
      <c r="H211" s="271" t="s">
        <v>118</v>
      </c>
      <c r="I211" s="271" t="s">
        <v>66</v>
      </c>
      <c r="J211" s="271" t="e">
        <v>#N/A</v>
      </c>
      <c r="K211" s="291" t="s">
        <v>131</v>
      </c>
      <c r="L211" s="268">
        <v>41709</v>
      </c>
      <c r="M211" s="230" t="s">
        <v>520</v>
      </c>
      <c r="N211" s="292" t="s">
        <v>137</v>
      </c>
      <c r="O211" s="249"/>
      <c r="P211" s="212">
        <v>143</v>
      </c>
      <c r="Q211" s="230">
        <v>30</v>
      </c>
      <c r="R211" s="230">
        <v>27</v>
      </c>
      <c r="S211" s="230">
        <v>40</v>
      </c>
      <c r="T211" s="230">
        <v>38</v>
      </c>
      <c r="U211" s="230"/>
      <c r="V211" s="212">
        <v>108</v>
      </c>
      <c r="W211" s="371" t="str">
        <f t="shared" si="57"/>
        <v>11 Maret 2014</v>
      </c>
      <c r="X211" s="373" t="str">
        <f>IFERROR(VLOOKUP(D211,'[5]mhs elektro-kecil'!$B$5:$E$2151,3,0),"CEK")</f>
        <v>CEK</v>
      </c>
      <c r="Y211" s="374" t="str">
        <f>IFERROR(VLOOKUP(D211,'[5]mhs elektro-kecil'!$B$5:$E$2151,4,0),"CEK")</f>
        <v>CEK</v>
      </c>
      <c r="Z211" s="231">
        <f t="shared" si="70"/>
        <v>41709</v>
      </c>
      <c r="AA211" s="231">
        <f t="shared" si="71"/>
        <v>41889</v>
      </c>
      <c r="AB211" s="230"/>
      <c r="AD211" s="250"/>
      <c r="AE211" s="250"/>
      <c r="AF211" s="250"/>
      <c r="AG211" s="250"/>
      <c r="AH211" s="250"/>
      <c r="AI211" s="212" t="str">
        <f t="shared" si="58"/>
        <v>09</v>
      </c>
      <c r="AL211" s="391">
        <f t="shared" si="67"/>
        <v>2009</v>
      </c>
      <c r="AM211" s="212" t="e">
        <f>COUNTIF([6]Daftar!$D$5:$D$851,D211)</f>
        <v>#VALUE!</v>
      </c>
      <c r="AN211" s="212" t="e">
        <f>COUNTIF([7]daftar!$D$4:$D$885,D211)</f>
        <v>#VALUE!</v>
      </c>
      <c r="AS211" s="392" t="str">
        <f t="shared" si="60"/>
        <v>Hendri Purnomo</v>
      </c>
      <c r="AT211" s="392" t="str">
        <f t="shared" si="61"/>
        <v>F1B009073</v>
      </c>
      <c r="AU211" s="392">
        <f t="shared" si="62"/>
        <v>208</v>
      </c>
      <c r="AV211" s="407"/>
    </row>
    <row r="212" spans="1:48" s="212" customFormat="1" ht="20.100000000000001" customHeight="1">
      <c r="A212" s="267">
        <f t="shared" si="66"/>
        <v>209</v>
      </c>
      <c r="B212" s="268">
        <v>41704</v>
      </c>
      <c r="C212" s="269" t="str">
        <f>VLOOKUP(D212,'[4]mhs elektro-kecil'!$B$5:$C$1847,2,0)</f>
        <v>Hamzan Wadi</v>
      </c>
      <c r="D212" s="269" t="s">
        <v>521</v>
      </c>
      <c r="E212" s="271" t="s">
        <v>522</v>
      </c>
      <c r="F212" s="271" t="s">
        <v>27</v>
      </c>
      <c r="G212" s="271" t="s">
        <v>61</v>
      </c>
      <c r="H212" s="271" t="s">
        <v>323</v>
      </c>
      <c r="I212" s="271" t="s">
        <v>72</v>
      </c>
      <c r="J212" s="271" t="s">
        <v>31</v>
      </c>
      <c r="K212" s="291" t="s">
        <v>76</v>
      </c>
      <c r="L212" s="268">
        <v>41710</v>
      </c>
      <c r="M212" s="230" t="s">
        <v>520</v>
      </c>
      <c r="N212" s="292" t="s">
        <v>523</v>
      </c>
      <c r="O212" s="249"/>
      <c r="P212" s="212">
        <v>144</v>
      </c>
      <c r="Q212" s="230">
        <v>33</v>
      </c>
      <c r="R212" s="230">
        <v>3</v>
      </c>
      <c r="S212" s="230">
        <v>26</v>
      </c>
      <c r="T212" s="230">
        <v>4</v>
      </c>
      <c r="U212" s="230">
        <v>39</v>
      </c>
      <c r="W212" s="371" t="str">
        <f t="shared" si="57"/>
        <v>12 Maret 2014</v>
      </c>
      <c r="X212" s="373" t="str">
        <f>IFERROR(VLOOKUP(D212,'[5]mhs elektro-kecil'!$B$5:$E$2151,3,0),"CEK")</f>
        <v>CEK</v>
      </c>
      <c r="Y212" s="374" t="str">
        <f>IFERROR(VLOOKUP(D212,'[5]mhs elektro-kecil'!$B$5:$E$2151,4,0),"CEK")</f>
        <v>CEK</v>
      </c>
      <c r="Z212" s="231">
        <f t="shared" si="70"/>
        <v>41710</v>
      </c>
      <c r="AA212" s="231">
        <f t="shared" si="71"/>
        <v>41890</v>
      </c>
      <c r="AB212" s="230"/>
      <c r="AD212" s="250"/>
      <c r="AE212" s="250"/>
      <c r="AF212" s="250"/>
      <c r="AG212" s="250"/>
      <c r="AH212" s="250"/>
      <c r="AI212" s="212" t="str">
        <f t="shared" si="58"/>
        <v>09</v>
      </c>
      <c r="AL212" s="391">
        <f t="shared" si="67"/>
        <v>2009</v>
      </c>
      <c r="AM212" s="212" t="e">
        <f>COUNTIF([6]Daftar!$D$5:$D$851,D212)</f>
        <v>#VALUE!</v>
      </c>
      <c r="AN212" s="212" t="e">
        <f>COUNTIF([7]daftar!$D$4:$D$885,D212)</f>
        <v>#VALUE!</v>
      </c>
      <c r="AS212" s="392" t="str">
        <f t="shared" si="60"/>
        <v>Hamzan Wadi</v>
      </c>
      <c r="AT212" s="392" t="str">
        <f t="shared" si="61"/>
        <v>F1B009080</v>
      </c>
      <c r="AU212" s="392">
        <f t="shared" si="62"/>
        <v>209</v>
      </c>
      <c r="AV212" s="392"/>
    </row>
    <row r="213" spans="1:48" s="212" customFormat="1" ht="20.100000000000001" customHeight="1">
      <c r="A213" s="267">
        <f t="shared" si="66"/>
        <v>210</v>
      </c>
      <c r="B213" s="268">
        <v>41708</v>
      </c>
      <c r="C213" s="269" t="str">
        <f>VLOOKUP(D213,'[4]mhs elektro-kecil'!$B$5:$C$1847,2,0)</f>
        <v>Muhammad Fitrah</v>
      </c>
      <c r="D213" s="269" t="s">
        <v>524</v>
      </c>
      <c r="E213" s="271" t="s">
        <v>525</v>
      </c>
      <c r="F213" s="271" t="s">
        <v>27</v>
      </c>
      <c r="G213" s="271" t="s">
        <v>61</v>
      </c>
      <c r="H213" s="271" t="s">
        <v>243</v>
      </c>
      <c r="I213" s="271" t="s">
        <v>52</v>
      </c>
      <c r="J213" s="271" t="s">
        <v>31</v>
      </c>
      <c r="K213" s="291" t="s">
        <v>76</v>
      </c>
      <c r="L213" s="268">
        <v>41710</v>
      </c>
      <c r="M213" s="230" t="s">
        <v>526</v>
      </c>
      <c r="N213" s="292" t="s">
        <v>523</v>
      </c>
      <c r="O213" s="249"/>
      <c r="P213" s="212">
        <v>159</v>
      </c>
      <c r="Q213" s="230">
        <v>33</v>
      </c>
      <c r="R213" s="230">
        <v>3</v>
      </c>
      <c r="S213" s="230">
        <v>41</v>
      </c>
      <c r="T213" s="230">
        <v>24</v>
      </c>
      <c r="U213" s="230">
        <v>39</v>
      </c>
      <c r="W213" s="371" t="str">
        <f t="shared" si="57"/>
        <v>12 Maret 2014</v>
      </c>
      <c r="X213" s="373" t="str">
        <f>IFERROR(VLOOKUP(D213,'[5]mhs elektro-kecil'!$B$5:$E$2151,3,0),"CEK")</f>
        <v>CEK</v>
      </c>
      <c r="Y213" s="374" t="str">
        <f>IFERROR(VLOOKUP(D213,'[5]mhs elektro-kecil'!$B$5:$E$2151,4,0),"CEK")</f>
        <v>CEK</v>
      </c>
      <c r="Z213" s="231">
        <f t="shared" si="70"/>
        <v>41710</v>
      </c>
      <c r="AA213" s="231">
        <f t="shared" si="71"/>
        <v>41890</v>
      </c>
      <c r="AB213" s="230"/>
      <c r="AD213" s="250"/>
      <c r="AE213" s="250"/>
      <c r="AF213" s="250"/>
      <c r="AG213" s="250"/>
      <c r="AH213" s="250"/>
      <c r="AI213" s="212" t="str">
        <f t="shared" si="58"/>
        <v>07</v>
      </c>
      <c r="AL213" s="391">
        <f t="shared" si="67"/>
        <v>2007</v>
      </c>
      <c r="AM213" s="212" t="e">
        <f>COUNTIF([6]Daftar!$D$5:$D$851,D213)</f>
        <v>#VALUE!</v>
      </c>
      <c r="AN213" s="212" t="e">
        <f>COUNTIF([7]daftar!$D$4:$D$885,D213)</f>
        <v>#VALUE!</v>
      </c>
      <c r="AS213" s="392" t="str">
        <f t="shared" si="60"/>
        <v>Muhammad Fitrah</v>
      </c>
      <c r="AT213" s="392" t="str">
        <f t="shared" si="61"/>
        <v>F1B007056</v>
      </c>
      <c r="AU213" s="392">
        <f t="shared" si="62"/>
        <v>210</v>
      </c>
      <c r="AV213" s="392"/>
    </row>
    <row r="214" spans="1:48" s="212" customFormat="1" ht="20.100000000000001" customHeight="1">
      <c r="A214" s="267">
        <f t="shared" si="66"/>
        <v>211</v>
      </c>
      <c r="B214" s="268">
        <v>41710</v>
      </c>
      <c r="C214" s="269" t="str">
        <f>VLOOKUP(D214,'[4]mhs elektro-kecil'!$B$5:$C$1847,2,0)</f>
        <v>I Nengah Sri Dana Merta</v>
      </c>
      <c r="D214" s="269" t="s">
        <v>527</v>
      </c>
      <c r="E214" s="271" t="s">
        <v>528</v>
      </c>
      <c r="F214" s="271" t="s">
        <v>61</v>
      </c>
      <c r="G214" s="271" t="s">
        <v>27</v>
      </c>
      <c r="H214" s="271" t="s">
        <v>422</v>
      </c>
      <c r="I214" s="271" t="s">
        <v>73</v>
      </c>
      <c r="J214" s="271" t="s">
        <v>52</v>
      </c>
      <c r="K214" s="291" t="s">
        <v>63</v>
      </c>
      <c r="L214" s="268">
        <v>41713</v>
      </c>
      <c r="M214" s="230" t="s">
        <v>42</v>
      </c>
      <c r="N214" s="292" t="s">
        <v>449</v>
      </c>
      <c r="O214" s="249"/>
      <c r="P214" s="212">
        <v>167</v>
      </c>
      <c r="Q214" s="230">
        <v>3</v>
      </c>
      <c r="R214" s="230">
        <v>33</v>
      </c>
      <c r="S214" s="230">
        <v>8</v>
      </c>
      <c r="T214" s="230">
        <v>29</v>
      </c>
      <c r="U214" s="230">
        <v>24</v>
      </c>
      <c r="W214" s="371" t="str">
        <f t="shared" si="57"/>
        <v>15 Maret 2014</v>
      </c>
      <c r="X214" s="373" t="str">
        <f>IFERROR(VLOOKUP(D214,'[5]mhs elektro-kecil'!$B$5:$E$2151,3,0),"CEK")</f>
        <v>CEK</v>
      </c>
      <c r="Y214" s="374" t="str">
        <f>IFERROR(VLOOKUP(D214,'[5]mhs elektro-kecil'!$B$5:$E$2151,4,0),"CEK")</f>
        <v>CEK</v>
      </c>
      <c r="Z214" s="231">
        <f t="shared" si="70"/>
        <v>41713</v>
      </c>
      <c r="AA214" s="231">
        <f t="shared" si="71"/>
        <v>41893</v>
      </c>
      <c r="AB214" s="230"/>
      <c r="AD214" s="250"/>
      <c r="AE214" s="250"/>
      <c r="AF214" s="250"/>
      <c r="AG214" s="250"/>
      <c r="AH214" s="250"/>
      <c r="AI214" s="212" t="str">
        <f t="shared" si="58"/>
        <v>09</v>
      </c>
      <c r="AL214" s="391">
        <f t="shared" si="67"/>
        <v>2009</v>
      </c>
      <c r="AM214" s="212" t="e">
        <f>COUNTIF([6]Daftar!$D$5:$D$851,D214)</f>
        <v>#VALUE!</v>
      </c>
      <c r="AN214" s="212" t="e">
        <f>COUNTIF([7]daftar!$D$4:$D$885,D214)</f>
        <v>#VALUE!</v>
      </c>
      <c r="AS214" s="392" t="str">
        <f t="shared" si="60"/>
        <v>I Nengah Sri Dana Merta</v>
      </c>
      <c r="AT214" s="392" t="str">
        <f t="shared" si="61"/>
        <v>F1B009078</v>
      </c>
      <c r="AU214" s="392">
        <f t="shared" si="62"/>
        <v>211</v>
      </c>
      <c r="AV214" s="392"/>
    </row>
    <row r="215" spans="1:48" s="367" customFormat="1" ht="20.100000000000001" customHeight="1">
      <c r="A215" s="267">
        <f t="shared" si="66"/>
        <v>212</v>
      </c>
      <c r="B215" s="401">
        <v>41731</v>
      </c>
      <c r="C215" s="269" t="str">
        <f>VLOOKUP(D215,'[4]mhs elektro-kecil'!$B$5:$C$1847,2,0)</f>
        <v>Muhazin Uswandi</v>
      </c>
      <c r="D215" s="394" t="s">
        <v>529</v>
      </c>
      <c r="E215" s="382" t="s">
        <v>530</v>
      </c>
      <c r="F215" s="382" t="s">
        <v>30</v>
      </c>
      <c r="G215" s="382" t="s">
        <v>243</v>
      </c>
      <c r="H215" s="382" t="s">
        <v>67</v>
      </c>
      <c r="I215" s="382" t="s">
        <v>66</v>
      </c>
      <c r="J215" s="382" t="s">
        <v>118</v>
      </c>
      <c r="K215" s="400" t="s">
        <v>63</v>
      </c>
      <c r="L215" s="401">
        <v>41734</v>
      </c>
      <c r="M215" s="402" t="s">
        <v>42</v>
      </c>
      <c r="N215" s="403" t="s">
        <v>493</v>
      </c>
      <c r="O215" s="404"/>
      <c r="P215" s="367">
        <v>211</v>
      </c>
      <c r="Q215" s="402">
        <v>32</v>
      </c>
      <c r="R215" s="402">
        <v>41</v>
      </c>
      <c r="S215" s="402">
        <v>7</v>
      </c>
      <c r="T215" s="402">
        <v>38</v>
      </c>
      <c r="U215" s="402">
        <v>40</v>
      </c>
      <c r="W215" s="371" t="str">
        <f t="shared" si="57"/>
        <v>05 April 2014</v>
      </c>
      <c r="X215" s="373" t="str">
        <f>IFERROR(VLOOKUP(D215,'[5]mhs elektro-kecil'!$B$5:$E$2151,3,0),"CEK")</f>
        <v>CEK</v>
      </c>
      <c r="Y215" s="374" t="str">
        <f>IFERROR(VLOOKUP(D215,'[5]mhs elektro-kecil'!$B$5:$E$2151,4,0),"CEK")</f>
        <v>CEK</v>
      </c>
      <c r="Z215" s="302">
        <f t="shared" ref="Z215:Z244" si="72">L215</f>
        <v>41734</v>
      </c>
      <c r="AA215" s="302">
        <f t="shared" ref="AA215:AA244" si="73">Z215+180</f>
        <v>41914</v>
      </c>
      <c r="AB215" s="402"/>
      <c r="AD215" s="406"/>
      <c r="AE215" s="406"/>
      <c r="AF215" s="406"/>
      <c r="AG215" s="406"/>
      <c r="AH215" s="406"/>
      <c r="AI215" s="367" t="str">
        <f t="shared" si="58"/>
        <v>09</v>
      </c>
      <c r="AL215" s="391">
        <f t="shared" si="67"/>
        <v>2009</v>
      </c>
      <c r="AM215" s="212" t="e">
        <f>COUNTIF([6]Daftar!$D$5:$D$851,D215)</f>
        <v>#VALUE!</v>
      </c>
      <c r="AN215" s="212" t="e">
        <f>COUNTIF([7]daftar!$D$4:$D$885,D215)</f>
        <v>#VALUE!</v>
      </c>
      <c r="AS215" s="392" t="str">
        <f t="shared" si="60"/>
        <v>Muhazin Uswandi</v>
      </c>
      <c r="AT215" s="392" t="str">
        <f t="shared" si="61"/>
        <v>F1B009069</v>
      </c>
      <c r="AU215" s="392">
        <f t="shared" si="62"/>
        <v>212</v>
      </c>
      <c r="AV215" s="392"/>
    </row>
    <row r="216" spans="1:48" s="212" customFormat="1" ht="20.100000000000001" customHeight="1">
      <c r="A216" s="267">
        <f t="shared" si="66"/>
        <v>213</v>
      </c>
      <c r="B216" s="268">
        <v>41753</v>
      </c>
      <c r="C216" s="269" t="str">
        <f>VLOOKUP(D216,'[4]mhs elektro-kecil'!$B$5:$C$1847,2,0)</f>
        <v>Jonata Purba</v>
      </c>
      <c r="D216" s="269" t="s">
        <v>531</v>
      </c>
      <c r="E216" s="271" t="s">
        <v>532</v>
      </c>
      <c r="F216" s="271" t="s">
        <v>54</v>
      </c>
      <c r="G216" s="271" t="s">
        <v>45</v>
      </c>
      <c r="H216" s="271" t="s">
        <v>41</v>
      </c>
      <c r="I216" s="271" t="s">
        <v>52</v>
      </c>
      <c r="J216" s="271" t="s">
        <v>60</v>
      </c>
      <c r="K216" s="291" t="s">
        <v>63</v>
      </c>
      <c r="L216" s="268">
        <v>41755</v>
      </c>
      <c r="M216" s="230" t="s">
        <v>33</v>
      </c>
      <c r="N216" s="292" t="s">
        <v>324</v>
      </c>
      <c r="O216" s="249"/>
      <c r="P216" s="212">
        <v>250</v>
      </c>
      <c r="Q216" s="230">
        <v>14</v>
      </c>
      <c r="R216" s="230">
        <v>25</v>
      </c>
      <c r="S216" s="230">
        <v>1</v>
      </c>
      <c r="T216" s="230">
        <v>24</v>
      </c>
      <c r="U216" s="230">
        <v>5</v>
      </c>
      <c r="W216" s="371" t="str">
        <f t="shared" si="57"/>
        <v>26 April 2014</v>
      </c>
      <c r="X216" s="373" t="str">
        <f>IFERROR(VLOOKUP(D216,'[5]mhs elektro-kecil'!$B$5:$E$2151,3,0),"CEK")</f>
        <v>CEK</v>
      </c>
      <c r="Y216" s="374" t="str">
        <f>IFERROR(VLOOKUP(D216,'[5]mhs elektro-kecil'!$B$5:$E$2151,4,0),"CEK")</f>
        <v>CEK</v>
      </c>
      <c r="Z216" s="231">
        <f t="shared" si="72"/>
        <v>41755</v>
      </c>
      <c r="AA216" s="231">
        <f t="shared" si="73"/>
        <v>41935</v>
      </c>
      <c r="AB216" s="230"/>
      <c r="AD216" s="250"/>
      <c r="AE216" s="250"/>
      <c r="AF216" s="250"/>
      <c r="AG216" s="250"/>
      <c r="AH216" s="250"/>
      <c r="AI216" s="212" t="str">
        <f t="shared" si="58"/>
        <v>07</v>
      </c>
      <c r="AL216" s="391">
        <f t="shared" si="67"/>
        <v>2007</v>
      </c>
      <c r="AM216" s="212" t="e">
        <f>COUNTIF([6]Daftar!$D$5:$D$851,D216)</f>
        <v>#VALUE!</v>
      </c>
      <c r="AN216" s="212" t="e">
        <f>COUNTIF([7]daftar!$D$4:$D$885,D216)</f>
        <v>#VALUE!</v>
      </c>
      <c r="AS216" s="392" t="str">
        <f t="shared" si="60"/>
        <v>Jonata Purba</v>
      </c>
      <c r="AT216" s="392" t="str">
        <f t="shared" si="61"/>
        <v>F1B007042</v>
      </c>
      <c r="AU216" s="392">
        <f t="shared" si="62"/>
        <v>213</v>
      </c>
      <c r="AV216" s="392"/>
    </row>
    <row r="217" spans="1:48" s="212" customFormat="1" ht="20.100000000000001" customHeight="1">
      <c r="A217" s="267">
        <f t="shared" si="66"/>
        <v>214</v>
      </c>
      <c r="B217" s="268">
        <v>41769</v>
      </c>
      <c r="C217" s="269" t="str">
        <f>VLOOKUP(D217,'[4]mhs elektro-kecil'!$B$5:$C$1847,2,0)</f>
        <v>Muhammad Defrian Pratama</v>
      </c>
      <c r="D217" s="269" t="s">
        <v>533</v>
      </c>
      <c r="E217" s="271" t="s">
        <v>534</v>
      </c>
      <c r="F217" s="271" t="s">
        <v>59</v>
      </c>
      <c r="G217" s="271" t="s">
        <v>54</v>
      </c>
      <c r="H217" s="271" t="s">
        <v>118</v>
      </c>
      <c r="I217" s="271" t="s">
        <v>72</v>
      </c>
      <c r="J217" s="271" t="s">
        <v>31</v>
      </c>
      <c r="K217" s="291" t="s">
        <v>131</v>
      </c>
      <c r="L217" s="268">
        <v>41772</v>
      </c>
      <c r="M217" s="230" t="s">
        <v>42</v>
      </c>
      <c r="N217" s="292" t="s">
        <v>535</v>
      </c>
      <c r="O217" s="249"/>
      <c r="P217" s="212">
        <v>286</v>
      </c>
      <c r="Q217" s="230">
        <v>28</v>
      </c>
      <c r="R217" s="230">
        <v>14</v>
      </c>
      <c r="S217" s="230">
        <v>40</v>
      </c>
      <c r="T217" s="230">
        <v>4</v>
      </c>
      <c r="U217" s="230">
        <v>39</v>
      </c>
      <c r="W217" s="371" t="str">
        <f t="shared" si="57"/>
        <v>13 Mei 2014</v>
      </c>
      <c r="X217" s="373" t="str">
        <f>IFERROR(VLOOKUP(D217,'[5]mhs elektro-kecil'!$B$5:$E$2151,3,0),"CEK")</f>
        <v>CEK</v>
      </c>
      <c r="Y217" s="374" t="str">
        <f>IFERROR(VLOOKUP(D217,'[5]mhs elektro-kecil'!$B$5:$E$2151,4,0),"CEK")</f>
        <v>CEK</v>
      </c>
      <c r="Z217" s="231">
        <f t="shared" si="72"/>
        <v>41772</v>
      </c>
      <c r="AA217" s="231">
        <f t="shared" si="73"/>
        <v>41952</v>
      </c>
      <c r="AB217" s="230"/>
      <c r="AD217" s="250"/>
      <c r="AE217" s="250"/>
      <c r="AF217" s="250"/>
      <c r="AG217" s="250"/>
      <c r="AH217" s="250"/>
      <c r="AI217" s="212" t="str">
        <f t="shared" si="58"/>
        <v>08</v>
      </c>
      <c r="AL217" s="391">
        <f t="shared" si="67"/>
        <v>2008</v>
      </c>
      <c r="AM217" s="212" t="e">
        <f>COUNTIF([6]Daftar!$D$5:$D$851,D217)</f>
        <v>#VALUE!</v>
      </c>
      <c r="AN217" s="212" t="e">
        <f>COUNTIF([7]daftar!$D$4:$D$885,D217)</f>
        <v>#VALUE!</v>
      </c>
      <c r="AS217" s="392" t="str">
        <f t="shared" si="60"/>
        <v>Muhammad Defrian Pratama</v>
      </c>
      <c r="AT217" s="392" t="str">
        <f t="shared" si="61"/>
        <v>F1B008059</v>
      </c>
      <c r="AU217" s="392">
        <f t="shared" si="62"/>
        <v>214</v>
      </c>
      <c r="AV217" s="392"/>
    </row>
    <row r="218" spans="1:48" s="212" customFormat="1" ht="20.100000000000001" customHeight="1">
      <c r="A218" s="267">
        <f t="shared" si="66"/>
        <v>215</v>
      </c>
      <c r="B218" s="268">
        <v>41769</v>
      </c>
      <c r="C218" s="269" t="str">
        <f>VLOOKUP(D218,'[4]mhs elektro-kecil'!$B$5:$C$1847,2,0)</f>
        <v>Baiq Nurjanah</v>
      </c>
      <c r="D218" s="269" t="s">
        <v>536</v>
      </c>
      <c r="E218" s="271" t="s">
        <v>537</v>
      </c>
      <c r="F218" s="271" t="s">
        <v>55</v>
      </c>
      <c r="G218" s="271" t="s">
        <v>89</v>
      </c>
      <c r="H218" s="271" t="s">
        <v>68</v>
      </c>
      <c r="I218" s="271" t="s">
        <v>27</v>
      </c>
      <c r="J218" s="271" t="s">
        <v>52</v>
      </c>
      <c r="K218" s="291" t="s">
        <v>63</v>
      </c>
      <c r="L218" s="268">
        <v>41776</v>
      </c>
      <c r="M218" s="230" t="s">
        <v>413</v>
      </c>
      <c r="N218" s="292" t="s">
        <v>137</v>
      </c>
      <c r="O218" s="249"/>
      <c r="P218" s="212">
        <v>287</v>
      </c>
      <c r="Q218" s="230">
        <v>21</v>
      </c>
      <c r="R218" s="230">
        <v>19</v>
      </c>
      <c r="S218" s="230">
        <v>6</v>
      </c>
      <c r="T218" s="230">
        <v>33</v>
      </c>
      <c r="U218" s="230">
        <v>24</v>
      </c>
      <c r="W218" s="371" t="str">
        <f t="shared" si="57"/>
        <v>17 Mei 2014</v>
      </c>
      <c r="X218" s="373" t="str">
        <f>IFERROR(VLOOKUP(D218,'[5]mhs elektro-kecil'!$B$5:$E$2151,3,0),"CEK")</f>
        <v>CEK</v>
      </c>
      <c r="Y218" s="374" t="str">
        <f>IFERROR(VLOOKUP(D218,'[5]mhs elektro-kecil'!$B$5:$E$2151,4,0),"CEK")</f>
        <v>CEK</v>
      </c>
      <c r="Z218" s="231">
        <f t="shared" si="72"/>
        <v>41776</v>
      </c>
      <c r="AA218" s="231">
        <f t="shared" si="73"/>
        <v>41956</v>
      </c>
      <c r="AB218" s="230"/>
      <c r="AD218" s="250"/>
      <c r="AE218" s="250"/>
      <c r="AF218" s="250"/>
      <c r="AG218" s="250"/>
      <c r="AH218" s="250"/>
      <c r="AI218" s="212" t="str">
        <f t="shared" si="58"/>
        <v>09</v>
      </c>
      <c r="AL218" s="391">
        <f t="shared" si="67"/>
        <v>2009</v>
      </c>
      <c r="AM218" s="212" t="e">
        <f>COUNTIF([6]Daftar!$D$5:$D$851,D218)</f>
        <v>#VALUE!</v>
      </c>
      <c r="AN218" s="212" t="e">
        <f>COUNTIF([7]daftar!$D$4:$D$885,D218)</f>
        <v>#VALUE!</v>
      </c>
      <c r="AS218" s="392" t="str">
        <f t="shared" si="60"/>
        <v>Baiq Nurjanah</v>
      </c>
      <c r="AT218" s="392" t="str">
        <f t="shared" si="61"/>
        <v>F1B009067</v>
      </c>
      <c r="AU218" s="392">
        <f t="shared" si="62"/>
        <v>215</v>
      </c>
      <c r="AV218" s="392"/>
    </row>
    <row r="219" spans="1:48" s="212" customFormat="1" ht="20.100000000000001" customHeight="1">
      <c r="A219" s="267">
        <f t="shared" si="66"/>
        <v>216</v>
      </c>
      <c r="B219" s="268">
        <v>41778</v>
      </c>
      <c r="C219" s="269" t="str">
        <f>VLOOKUP(D219,'[4]mhs elektro-kecil'!$B$5:$C$1847,2,0)</f>
        <v>Muh. Triguna Wibawa</v>
      </c>
      <c r="D219" s="269" t="s">
        <v>538</v>
      </c>
      <c r="E219" s="271" t="s">
        <v>539</v>
      </c>
      <c r="F219" s="271" t="s">
        <v>72</v>
      </c>
      <c r="G219" s="271" t="s">
        <v>54</v>
      </c>
      <c r="H219" s="271" t="s">
        <v>53</v>
      </c>
      <c r="I219" s="271" t="s">
        <v>38</v>
      </c>
      <c r="J219" s="271" t="s">
        <v>39</v>
      </c>
      <c r="K219" s="291" t="s">
        <v>32</v>
      </c>
      <c r="L219" s="268">
        <v>41781</v>
      </c>
      <c r="M219" s="230" t="s">
        <v>540</v>
      </c>
      <c r="N219" s="292" t="s">
        <v>324</v>
      </c>
      <c r="O219" s="249"/>
      <c r="P219" s="212">
        <v>308</v>
      </c>
      <c r="Q219" s="230">
        <v>4</v>
      </c>
      <c r="R219" s="230">
        <v>14</v>
      </c>
      <c r="S219" s="230">
        <v>12</v>
      </c>
      <c r="T219" s="230">
        <v>2</v>
      </c>
      <c r="U219" s="230">
        <v>31</v>
      </c>
      <c r="W219" s="371" t="str">
        <f t="shared" si="57"/>
        <v>22 Mei 2014</v>
      </c>
      <c r="X219" s="373" t="str">
        <f>IFERROR(VLOOKUP(D219,'[5]mhs elektro-kecil'!$B$5:$E$2151,3,0),"CEK")</f>
        <v>CEK</v>
      </c>
      <c r="Y219" s="374" t="str">
        <f>IFERROR(VLOOKUP(D219,'[5]mhs elektro-kecil'!$B$5:$E$2151,4,0),"CEK")</f>
        <v>CEK</v>
      </c>
      <c r="Z219" s="231">
        <f t="shared" si="72"/>
        <v>41781</v>
      </c>
      <c r="AA219" s="231">
        <f t="shared" si="73"/>
        <v>41961</v>
      </c>
      <c r="AB219" s="230"/>
      <c r="AD219" s="250"/>
      <c r="AE219" s="250"/>
      <c r="AF219" s="250"/>
      <c r="AG219" s="250"/>
      <c r="AH219" s="250"/>
      <c r="AI219" s="212" t="str">
        <f t="shared" si="58"/>
        <v>07</v>
      </c>
      <c r="AL219" s="391">
        <f t="shared" si="67"/>
        <v>2007</v>
      </c>
      <c r="AM219" s="212" t="e">
        <f>COUNTIF([6]Daftar!$D$5:$D$851,D219)</f>
        <v>#VALUE!</v>
      </c>
      <c r="AN219" s="212" t="e">
        <f>COUNTIF([7]daftar!$D$4:$D$885,D219)</f>
        <v>#VALUE!</v>
      </c>
      <c r="AS219" s="392" t="str">
        <f t="shared" si="60"/>
        <v>Muh. Triguna Wibawa</v>
      </c>
      <c r="AT219" s="392" t="str">
        <f t="shared" si="61"/>
        <v>F1B007059</v>
      </c>
      <c r="AU219" s="392">
        <f t="shared" si="62"/>
        <v>216</v>
      </c>
      <c r="AV219" s="392"/>
    </row>
    <row r="220" spans="1:48" s="212" customFormat="1" ht="20.100000000000001" customHeight="1">
      <c r="A220" s="267">
        <f t="shared" si="66"/>
        <v>217</v>
      </c>
      <c r="B220" s="268">
        <v>41781</v>
      </c>
      <c r="C220" s="269" t="str">
        <f>VLOOKUP(D220,'[4]mhs elektro-kecil'!$B$5:$C$1847,2,0)</f>
        <v>Gunawan M Idris</v>
      </c>
      <c r="D220" s="269" t="s">
        <v>541</v>
      </c>
      <c r="E220" s="271" t="s">
        <v>542</v>
      </c>
      <c r="F220" s="271" t="s">
        <v>422</v>
      </c>
      <c r="G220" s="271" t="s">
        <v>61</v>
      </c>
      <c r="H220" s="271" t="s">
        <v>37</v>
      </c>
      <c r="I220" s="271" t="s">
        <v>73</v>
      </c>
      <c r="J220" s="271" t="s">
        <v>54</v>
      </c>
      <c r="K220" s="291" t="s">
        <v>56</v>
      </c>
      <c r="L220" s="268">
        <v>41789</v>
      </c>
      <c r="M220" s="230" t="s">
        <v>413</v>
      </c>
      <c r="N220" s="292" t="s">
        <v>543</v>
      </c>
      <c r="O220" s="249"/>
      <c r="P220" s="212">
        <v>234</v>
      </c>
      <c r="Q220" s="230">
        <v>8</v>
      </c>
      <c r="R220" s="230">
        <v>3</v>
      </c>
      <c r="S220" s="230">
        <v>13</v>
      </c>
      <c r="T220" s="230">
        <v>29</v>
      </c>
      <c r="U220" s="230">
        <v>14</v>
      </c>
      <c r="W220" s="371" t="str">
        <f t="shared" si="57"/>
        <v>30 Mei 2014</v>
      </c>
      <c r="X220" s="373" t="str">
        <f>IFERROR(VLOOKUP(D220,'[5]mhs elektro-kecil'!$B$5:$E$2151,3,0),"CEK")</f>
        <v>CEK</v>
      </c>
      <c r="Y220" s="374" t="str">
        <f>IFERROR(VLOOKUP(D220,'[5]mhs elektro-kecil'!$B$5:$E$2151,4,0),"CEK")</f>
        <v>CEK</v>
      </c>
      <c r="Z220" s="231">
        <f t="shared" si="72"/>
        <v>41789</v>
      </c>
      <c r="AA220" s="231">
        <f t="shared" si="73"/>
        <v>41969</v>
      </c>
      <c r="AB220" s="230"/>
      <c r="AD220" s="250"/>
      <c r="AE220" s="250"/>
      <c r="AF220" s="250"/>
      <c r="AG220" s="250"/>
      <c r="AH220" s="250"/>
      <c r="AI220" s="212" t="str">
        <f t="shared" si="58"/>
        <v>07</v>
      </c>
      <c r="AL220" s="391">
        <f t="shared" si="67"/>
        <v>2007</v>
      </c>
      <c r="AM220" s="212" t="e">
        <f>COUNTIF([6]Daftar!$D$5:$D$851,D220)</f>
        <v>#VALUE!</v>
      </c>
      <c r="AN220" s="212" t="e">
        <f>COUNTIF([7]daftar!$D$4:$D$885,D220)</f>
        <v>#VALUE!</v>
      </c>
      <c r="AS220" s="392" t="str">
        <f t="shared" si="60"/>
        <v>Gunawan M Idris</v>
      </c>
      <c r="AT220" s="392" t="str">
        <f t="shared" si="61"/>
        <v>F1B007025</v>
      </c>
      <c r="AU220" s="392">
        <f t="shared" si="62"/>
        <v>217</v>
      </c>
      <c r="AV220" s="392"/>
    </row>
    <row r="221" spans="1:48" s="212" customFormat="1" ht="20.100000000000001" customHeight="1">
      <c r="A221" s="267">
        <f t="shared" si="66"/>
        <v>218</v>
      </c>
      <c r="B221" s="268">
        <v>41781</v>
      </c>
      <c r="C221" s="269" t="str">
        <f>VLOOKUP(D221,'[4]mhs elektro-kecil'!$B$5:$C$1847,2,0)</f>
        <v>Haerul Isnadi</v>
      </c>
      <c r="D221" s="269" t="s">
        <v>544</v>
      </c>
      <c r="E221" s="271" t="s">
        <v>545</v>
      </c>
      <c r="F221" s="271" t="s">
        <v>118</v>
      </c>
      <c r="G221" s="271" t="s">
        <v>29</v>
      </c>
      <c r="H221" s="271" t="s">
        <v>66</v>
      </c>
      <c r="I221" s="271" t="s">
        <v>243</v>
      </c>
      <c r="J221" s="271" t="s">
        <v>67</v>
      </c>
      <c r="K221" s="291" t="s">
        <v>63</v>
      </c>
      <c r="L221" s="268">
        <v>41790</v>
      </c>
      <c r="M221" s="230" t="s">
        <v>42</v>
      </c>
      <c r="N221" s="292" t="s">
        <v>493</v>
      </c>
      <c r="O221" s="249"/>
      <c r="P221" s="212">
        <v>235</v>
      </c>
      <c r="Q221" s="230">
        <v>40</v>
      </c>
      <c r="R221" s="230">
        <v>27</v>
      </c>
      <c r="S221" s="230">
        <v>38</v>
      </c>
      <c r="T221" s="230">
        <v>41</v>
      </c>
      <c r="U221" s="230">
        <v>7</v>
      </c>
      <c r="W221" s="371" t="str">
        <f t="shared" si="57"/>
        <v>31 Mei 2014</v>
      </c>
      <c r="X221" s="373" t="str">
        <f>IFERROR(VLOOKUP(D221,'[5]mhs elektro-kecil'!$B$5:$E$2151,3,0),"CEK")</f>
        <v>CEK</v>
      </c>
      <c r="Y221" s="374" t="str">
        <f>IFERROR(VLOOKUP(D221,'[5]mhs elektro-kecil'!$B$5:$E$2151,4,0),"CEK")</f>
        <v>CEK</v>
      </c>
      <c r="Z221" s="231">
        <f t="shared" si="72"/>
        <v>41790</v>
      </c>
      <c r="AA221" s="231">
        <f t="shared" si="73"/>
        <v>41970</v>
      </c>
      <c r="AB221" s="230"/>
      <c r="AD221" s="250"/>
      <c r="AE221" s="250"/>
      <c r="AF221" s="250"/>
      <c r="AG221" s="250"/>
      <c r="AH221" s="250"/>
      <c r="AI221" s="212" t="str">
        <f t="shared" si="58"/>
        <v>06</v>
      </c>
      <c r="AL221" s="391">
        <f t="shared" si="67"/>
        <v>2006</v>
      </c>
      <c r="AM221" s="212" t="e">
        <f>COUNTIF([6]Daftar!$D$5:$D$851,D221)</f>
        <v>#VALUE!</v>
      </c>
      <c r="AN221" s="212" t="e">
        <f>COUNTIF([7]daftar!$D$4:$D$885,D221)</f>
        <v>#VALUE!</v>
      </c>
      <c r="AS221" s="392" t="str">
        <f t="shared" si="60"/>
        <v>Haerul Isnadi</v>
      </c>
      <c r="AT221" s="392" t="str">
        <f t="shared" si="61"/>
        <v>F1B006028</v>
      </c>
      <c r="AU221" s="392">
        <f t="shared" si="62"/>
        <v>218</v>
      </c>
      <c r="AV221" s="392"/>
    </row>
    <row r="222" spans="1:48" s="212" customFormat="1" ht="20.100000000000001" customHeight="1">
      <c r="A222" s="267">
        <f t="shared" si="66"/>
        <v>219</v>
      </c>
      <c r="B222" s="268">
        <v>41783</v>
      </c>
      <c r="C222" s="269" t="str">
        <f>VLOOKUP(D222,'[4]mhs elektro-kecil'!$B$5:$C$1847,2,0)</f>
        <v>Yusuf Pratama</v>
      </c>
      <c r="D222" s="269" t="s">
        <v>546</v>
      </c>
      <c r="E222" s="271" t="s">
        <v>547</v>
      </c>
      <c r="F222" s="271" t="s">
        <v>72</v>
      </c>
      <c r="G222" s="271" t="s">
        <v>54</v>
      </c>
      <c r="H222" s="271" t="s">
        <v>59</v>
      </c>
      <c r="I222" s="271" t="s">
        <v>422</v>
      </c>
      <c r="J222" s="271" t="s">
        <v>31</v>
      </c>
      <c r="K222" s="291" t="s">
        <v>76</v>
      </c>
      <c r="L222" s="268">
        <v>41787</v>
      </c>
      <c r="M222" s="230" t="s">
        <v>42</v>
      </c>
      <c r="N222" s="292" t="s">
        <v>449</v>
      </c>
      <c r="O222" s="249"/>
      <c r="P222" s="212">
        <v>240</v>
      </c>
      <c r="Q222" s="230">
        <v>4</v>
      </c>
      <c r="R222" s="230">
        <v>14</v>
      </c>
      <c r="S222" s="230">
        <v>28</v>
      </c>
      <c r="T222" s="230">
        <v>8</v>
      </c>
      <c r="U222" s="230">
        <v>39</v>
      </c>
      <c r="W222" s="371" t="str">
        <f t="shared" si="57"/>
        <v>28 Mei 2014</v>
      </c>
      <c r="X222" s="373" t="str">
        <f>IFERROR(VLOOKUP(D222,'[5]mhs elektro-kecil'!$B$5:$E$2151,3,0),"CEK")</f>
        <v>CEK</v>
      </c>
      <c r="Y222" s="374" t="str">
        <f>IFERROR(VLOOKUP(D222,'[5]mhs elektro-kecil'!$B$5:$E$2151,4,0),"CEK")</f>
        <v>CEK</v>
      </c>
      <c r="Z222" s="231">
        <f t="shared" si="72"/>
        <v>41787</v>
      </c>
      <c r="AA222" s="231">
        <f t="shared" si="73"/>
        <v>41967</v>
      </c>
      <c r="AB222" s="230"/>
      <c r="AD222" s="250"/>
      <c r="AE222" s="250"/>
      <c r="AF222" s="250"/>
      <c r="AG222" s="250"/>
      <c r="AH222" s="250"/>
      <c r="AI222" s="212" t="str">
        <f t="shared" si="58"/>
        <v>08</v>
      </c>
      <c r="AL222" s="391">
        <f t="shared" si="67"/>
        <v>2008</v>
      </c>
      <c r="AM222" s="212" t="e">
        <f>COUNTIF([6]Daftar!$D$5:$D$851,D222)</f>
        <v>#VALUE!</v>
      </c>
      <c r="AN222" s="212" t="e">
        <f>COUNTIF([7]daftar!$D$4:$D$885,D222)</f>
        <v>#VALUE!</v>
      </c>
      <c r="AS222" s="392" t="str">
        <f t="shared" si="60"/>
        <v>Yusuf Pratama</v>
      </c>
      <c r="AT222" s="392" t="str">
        <f t="shared" si="61"/>
        <v>F1B008010</v>
      </c>
      <c r="AU222" s="392">
        <f t="shared" si="62"/>
        <v>219</v>
      </c>
      <c r="AV222" s="392"/>
    </row>
    <row r="223" spans="1:48" s="212" customFormat="1" ht="20.100000000000001" customHeight="1">
      <c r="A223" s="267">
        <f t="shared" si="66"/>
        <v>220</v>
      </c>
      <c r="B223" s="268">
        <v>41783</v>
      </c>
      <c r="C223" s="269" t="str">
        <f>VLOOKUP(D223,'[4]mhs elektro-kecil'!$B$5:$C$1847,2,0)</f>
        <v>Yuda Pratama Putra K</v>
      </c>
      <c r="D223" s="269" t="s">
        <v>548</v>
      </c>
      <c r="E223" s="271" t="s">
        <v>549</v>
      </c>
      <c r="F223" s="271" t="s">
        <v>37</v>
      </c>
      <c r="G223" s="271" t="s">
        <v>45</v>
      </c>
      <c r="H223" s="271" t="s">
        <v>47</v>
      </c>
      <c r="I223" s="271" t="s">
        <v>38</v>
      </c>
      <c r="J223" s="271" t="s">
        <v>115</v>
      </c>
      <c r="K223" s="291" t="s">
        <v>63</v>
      </c>
      <c r="L223" s="268">
        <v>41790</v>
      </c>
      <c r="M223" s="230" t="s">
        <v>42</v>
      </c>
      <c r="N223" s="292" t="s">
        <v>324</v>
      </c>
      <c r="O223" s="249"/>
      <c r="P223" s="212">
        <v>241</v>
      </c>
      <c r="Q223" s="230">
        <v>13</v>
      </c>
      <c r="R223" s="230">
        <v>25</v>
      </c>
      <c r="S223" s="230">
        <v>16</v>
      </c>
      <c r="T223" s="230">
        <v>2</v>
      </c>
      <c r="U223" s="230">
        <v>22</v>
      </c>
      <c r="W223" s="371" t="str">
        <f t="shared" si="57"/>
        <v>31 Mei 2014</v>
      </c>
      <c r="X223" s="373" t="str">
        <f>IFERROR(VLOOKUP(D223,'[5]mhs elektro-kecil'!$B$5:$E$2151,3,0),"CEK")</f>
        <v>CEK</v>
      </c>
      <c r="Y223" s="374">
        <f>IFERROR(VLOOKUP(D223,'[5]mhs elektro-kecil'!$B$5:$E$2151,4,0),"CEK")</f>
        <v>0</v>
      </c>
      <c r="Z223" s="231">
        <f t="shared" si="72"/>
        <v>41790</v>
      </c>
      <c r="AA223" s="231">
        <f t="shared" si="73"/>
        <v>41970</v>
      </c>
      <c r="AB223" s="230"/>
      <c r="AD223" s="250"/>
      <c r="AE223" s="250"/>
      <c r="AF223" s="250"/>
      <c r="AG223" s="250"/>
      <c r="AH223" s="250"/>
      <c r="AI223" s="212" t="str">
        <f t="shared" si="58"/>
        <v>10</v>
      </c>
      <c r="AL223" s="391">
        <f t="shared" si="67"/>
        <v>2010</v>
      </c>
      <c r="AM223" s="212" t="e">
        <f>COUNTIF([6]Daftar!$D$5:$D$851,D223)</f>
        <v>#VALUE!</v>
      </c>
      <c r="AN223" s="212" t="e">
        <f>COUNTIF([7]daftar!$D$4:$D$885,D223)</f>
        <v>#VALUE!</v>
      </c>
      <c r="AS223" s="392" t="str">
        <f t="shared" si="60"/>
        <v>Yuda Pratama Putra K</v>
      </c>
      <c r="AT223" s="392" t="str">
        <f t="shared" si="61"/>
        <v>F1B010023</v>
      </c>
      <c r="AU223" s="392">
        <f t="shared" si="62"/>
        <v>220</v>
      </c>
      <c r="AV223" s="392"/>
    </row>
    <row r="224" spans="1:48" s="212" customFormat="1" ht="20.100000000000001" customHeight="1">
      <c r="A224" s="267">
        <f t="shared" si="66"/>
        <v>221</v>
      </c>
      <c r="B224" s="268">
        <v>41789</v>
      </c>
      <c r="C224" s="269" t="str">
        <f>VLOOKUP(D224,'[4]mhs elektro-kecil'!$B$5:$C$1847,2,0)</f>
        <v>Suharsono</v>
      </c>
      <c r="D224" s="269" t="s">
        <v>550</v>
      </c>
      <c r="E224" s="271" t="s">
        <v>551</v>
      </c>
      <c r="F224" s="271" t="s">
        <v>72</v>
      </c>
      <c r="G224" s="271" t="s">
        <v>54</v>
      </c>
      <c r="H224" s="271" t="s">
        <v>49</v>
      </c>
      <c r="I224" s="271" t="s">
        <v>41</v>
      </c>
      <c r="J224" s="271" t="s">
        <v>53</v>
      </c>
      <c r="K224" s="291" t="s">
        <v>76</v>
      </c>
      <c r="L224" s="268">
        <v>41794</v>
      </c>
      <c r="M224" s="230" t="s">
        <v>226</v>
      </c>
      <c r="N224" s="292" t="s">
        <v>449</v>
      </c>
      <c r="O224" s="249"/>
      <c r="P224" s="212">
        <v>249</v>
      </c>
      <c r="Q224" s="230">
        <v>4</v>
      </c>
      <c r="R224" s="230">
        <v>14</v>
      </c>
      <c r="S224" s="230">
        <v>15</v>
      </c>
      <c r="T224" s="230">
        <v>1</v>
      </c>
      <c r="U224" s="230">
        <v>12</v>
      </c>
      <c r="W224" s="371" t="str">
        <f t="shared" si="57"/>
        <v>04 Juni 2014</v>
      </c>
      <c r="X224" s="373" t="str">
        <f>IFERROR(VLOOKUP(D224,'[5]mhs elektro-kecil'!$B$5:$E$2151,3,0),"CEK")</f>
        <v>CEK</v>
      </c>
      <c r="Y224" s="374" t="str">
        <f>IFERROR(VLOOKUP(D224,'[5]mhs elektro-kecil'!$B$5:$E$2151,4,0),"CEK")</f>
        <v>CEK</v>
      </c>
      <c r="Z224" s="231">
        <f t="shared" si="72"/>
        <v>41794</v>
      </c>
      <c r="AA224" s="231">
        <f t="shared" si="73"/>
        <v>41974</v>
      </c>
      <c r="AB224" s="230"/>
      <c r="AD224" s="250"/>
      <c r="AE224" s="250"/>
      <c r="AF224" s="250"/>
      <c r="AG224" s="250"/>
      <c r="AH224" s="250"/>
      <c r="AI224" s="212" t="str">
        <f t="shared" si="58"/>
        <v>07</v>
      </c>
      <c r="AL224" s="391">
        <f t="shared" si="67"/>
        <v>2007</v>
      </c>
      <c r="AM224" s="212" t="e">
        <f>COUNTIF([6]Daftar!$D$5:$D$851,D224)</f>
        <v>#VALUE!</v>
      </c>
      <c r="AN224" s="212" t="e">
        <f>COUNTIF([7]daftar!$D$4:$D$885,D224)</f>
        <v>#VALUE!</v>
      </c>
      <c r="AS224" s="392" t="str">
        <f t="shared" si="60"/>
        <v>Suharsono</v>
      </c>
      <c r="AT224" s="392" t="str">
        <f t="shared" si="61"/>
        <v>F1B007078</v>
      </c>
      <c r="AU224" s="392">
        <f t="shared" si="62"/>
        <v>221</v>
      </c>
      <c r="AV224" s="392"/>
    </row>
    <row r="225" spans="1:48" s="212" customFormat="1" ht="20.100000000000001" customHeight="1">
      <c r="A225" s="267">
        <f t="shared" si="66"/>
        <v>222</v>
      </c>
      <c r="B225" s="268">
        <v>41800</v>
      </c>
      <c r="C225" s="269" t="str">
        <f>VLOOKUP(D225,'[4]mhs elektro-kecil'!$B$5:$C$1847,2,0)</f>
        <v>Denek Bini Tindih R</v>
      </c>
      <c r="D225" s="269" t="s">
        <v>552</v>
      </c>
      <c r="E225" s="271" t="s">
        <v>553</v>
      </c>
      <c r="F225" s="271" t="s">
        <v>115</v>
      </c>
      <c r="G225" s="271" t="s">
        <v>37</v>
      </c>
      <c r="H225" s="271" t="s">
        <v>45</v>
      </c>
      <c r="I225" s="271" t="s">
        <v>55</v>
      </c>
      <c r="J225" s="271" t="s">
        <v>323</v>
      </c>
      <c r="K225" s="291" t="s">
        <v>63</v>
      </c>
      <c r="L225" s="268">
        <v>41804</v>
      </c>
      <c r="M225" s="230" t="s">
        <v>33</v>
      </c>
      <c r="N225" s="292" t="s">
        <v>324</v>
      </c>
      <c r="O225" s="249"/>
      <c r="P225" s="212">
        <v>367</v>
      </c>
      <c r="Q225" s="230">
        <v>22</v>
      </c>
      <c r="R225" s="230">
        <v>13</v>
      </c>
      <c r="S225" s="230">
        <v>25</v>
      </c>
      <c r="T225" s="230">
        <v>21</v>
      </c>
      <c r="U225" s="230">
        <v>26</v>
      </c>
      <c r="W225" s="371" t="str">
        <f t="shared" si="57"/>
        <v>14 Juni 2014</v>
      </c>
      <c r="X225" s="373" t="str">
        <f>IFERROR(VLOOKUP(D225,'[5]mhs elektro-kecil'!$B$5:$E$2151,3,0),"CEK")</f>
        <v>CEK</v>
      </c>
      <c r="Y225" s="374">
        <f>IFERROR(VLOOKUP(D225,'[5]mhs elektro-kecil'!$B$5:$E$2151,4,0),"CEK")</f>
        <v>0</v>
      </c>
      <c r="Z225" s="231">
        <f t="shared" si="72"/>
        <v>41804</v>
      </c>
      <c r="AA225" s="231">
        <f t="shared" si="73"/>
        <v>41984</v>
      </c>
      <c r="AB225" s="231">
        <f>AA225+180</f>
        <v>42164</v>
      </c>
      <c r="AD225" s="250"/>
      <c r="AE225" s="250"/>
      <c r="AF225" s="250"/>
      <c r="AG225" s="250"/>
      <c r="AH225" s="250"/>
      <c r="AI225" s="212" t="str">
        <f t="shared" si="58"/>
        <v>10</v>
      </c>
      <c r="AL225" s="391">
        <f t="shared" si="67"/>
        <v>2010</v>
      </c>
      <c r="AM225" s="212" t="e">
        <f>COUNTIF([6]Daftar!$D$5:$D$851,D225)</f>
        <v>#VALUE!</v>
      </c>
      <c r="AN225" s="212" t="e">
        <f>COUNTIF([7]daftar!$D$4:$D$885,D225)</f>
        <v>#VALUE!</v>
      </c>
      <c r="AS225" s="392" t="str">
        <f t="shared" si="60"/>
        <v>Denek Bini Tindih R</v>
      </c>
      <c r="AT225" s="392" t="str">
        <f t="shared" si="61"/>
        <v>F1B010025</v>
      </c>
      <c r="AU225" s="392">
        <f t="shared" si="62"/>
        <v>222</v>
      </c>
      <c r="AV225" s="392"/>
    </row>
    <row r="226" spans="1:48" s="212" customFormat="1" ht="20.100000000000001" customHeight="1">
      <c r="A226" s="267">
        <f t="shared" si="66"/>
        <v>223</v>
      </c>
      <c r="B226" s="268">
        <v>41800</v>
      </c>
      <c r="C226" s="269" t="str">
        <f>VLOOKUP(D226,'[4]mhs elektro-kecil'!$B$5:$C$1847,2,0)</f>
        <v>Heri Irawan</v>
      </c>
      <c r="D226" s="269" t="s">
        <v>554</v>
      </c>
      <c r="E226" s="271" t="s">
        <v>555</v>
      </c>
      <c r="F226" s="271" t="s">
        <v>67</v>
      </c>
      <c r="G226" s="271" t="s">
        <v>118</v>
      </c>
      <c r="H226" s="271" t="s">
        <v>52</v>
      </c>
      <c r="I226" s="271" t="s">
        <v>243</v>
      </c>
      <c r="J226" s="271" t="s">
        <v>29</v>
      </c>
      <c r="K226" s="291" t="s">
        <v>63</v>
      </c>
      <c r="L226" s="268">
        <v>41804</v>
      </c>
      <c r="M226" s="230" t="s">
        <v>33</v>
      </c>
      <c r="N226" s="292" t="s">
        <v>493</v>
      </c>
      <c r="O226" s="249"/>
      <c r="P226" s="212">
        <v>368</v>
      </c>
      <c r="Q226" s="230">
        <v>7</v>
      </c>
      <c r="R226" s="230">
        <v>40</v>
      </c>
      <c r="S226" s="230">
        <v>24</v>
      </c>
      <c r="T226" s="230">
        <v>41</v>
      </c>
      <c r="U226" s="230">
        <v>27</v>
      </c>
      <c r="W226" s="371" t="str">
        <f t="shared" si="57"/>
        <v>14 Juni 2014</v>
      </c>
      <c r="X226" s="373" t="str">
        <f>IFERROR(VLOOKUP(D226,'[5]mhs elektro-kecil'!$B$5:$E$2151,3,0),"CEK")</f>
        <v>CEK</v>
      </c>
      <c r="Y226" s="374">
        <f>IFERROR(VLOOKUP(D226,'[5]mhs elektro-kecil'!$B$5:$E$2151,4,0),"CEK")</f>
        <v>0</v>
      </c>
      <c r="Z226" s="231">
        <f t="shared" si="72"/>
        <v>41804</v>
      </c>
      <c r="AA226" s="231">
        <f t="shared" si="73"/>
        <v>41984</v>
      </c>
      <c r="AB226" s="231">
        <f>AA226+180</f>
        <v>42164</v>
      </c>
      <c r="AD226" s="250"/>
      <c r="AE226" s="250"/>
      <c r="AF226" s="250"/>
      <c r="AG226" s="250"/>
      <c r="AH226" s="250"/>
      <c r="AI226" s="212" t="str">
        <f t="shared" si="58"/>
        <v>10</v>
      </c>
      <c r="AL226" s="391">
        <f t="shared" si="67"/>
        <v>2010</v>
      </c>
      <c r="AM226" s="212" t="e">
        <f>COUNTIF([6]Daftar!$D$5:$D$851,D226)</f>
        <v>#VALUE!</v>
      </c>
      <c r="AN226" s="212" t="e">
        <f>COUNTIF([7]daftar!$D$4:$D$885,D226)</f>
        <v>#VALUE!</v>
      </c>
      <c r="AS226" s="392" t="str">
        <f t="shared" si="60"/>
        <v>Heri Irawan</v>
      </c>
      <c r="AT226" s="392" t="str">
        <f t="shared" si="61"/>
        <v>F1B110002</v>
      </c>
      <c r="AU226" s="392">
        <f t="shared" si="62"/>
        <v>223</v>
      </c>
      <c r="AV226" s="392"/>
    </row>
    <row r="227" spans="1:48" s="212" customFormat="1" ht="20.100000000000001" customHeight="1">
      <c r="A227" s="267">
        <f t="shared" si="66"/>
        <v>224</v>
      </c>
      <c r="B227" s="268">
        <v>41813</v>
      </c>
      <c r="C227" s="269" t="str">
        <f>VLOOKUP(D227,'[4]mhs elektro-kecil'!$B$5:$C$1847,2,0)</f>
        <v>M. Syarul Ramadhan</v>
      </c>
      <c r="D227" s="269" t="s">
        <v>556</v>
      </c>
      <c r="E227" s="271" t="s">
        <v>557</v>
      </c>
      <c r="F227" s="271" t="s">
        <v>29</v>
      </c>
      <c r="G227" s="271" t="s">
        <v>118</v>
      </c>
      <c r="H227" s="271" t="s">
        <v>243</v>
      </c>
      <c r="I227" s="271" t="s">
        <v>67</v>
      </c>
      <c r="J227" s="271" t="s">
        <v>558</v>
      </c>
      <c r="K227" s="291" t="s">
        <v>32</v>
      </c>
      <c r="L227" s="268">
        <v>41816</v>
      </c>
      <c r="M227" s="230" t="s">
        <v>33</v>
      </c>
      <c r="N227" s="292" t="s">
        <v>493</v>
      </c>
      <c r="O227" s="249"/>
      <c r="P227" s="212">
        <v>390</v>
      </c>
      <c r="Q227" s="230">
        <v>27</v>
      </c>
      <c r="R227" s="230">
        <v>40</v>
      </c>
      <c r="S227" s="230">
        <v>41</v>
      </c>
      <c r="T227" s="230">
        <v>7</v>
      </c>
      <c r="U227" s="230">
        <v>43</v>
      </c>
      <c r="W227" s="371" t="str">
        <f t="shared" si="57"/>
        <v>26 Juni 2014</v>
      </c>
      <c r="X227" s="373" t="str">
        <f>IFERROR(VLOOKUP(D227,'[5]mhs elektro-kecil'!$B$5:$E$2151,3,0),"CEK")</f>
        <v>CEK</v>
      </c>
      <c r="Y227" s="374" t="str">
        <f>IFERROR(VLOOKUP(D227,'[5]mhs elektro-kecil'!$B$5:$E$2151,4,0),"CEK")</f>
        <v>CEK</v>
      </c>
      <c r="Z227" s="231">
        <f t="shared" si="72"/>
        <v>41816</v>
      </c>
      <c r="AA227" s="231">
        <f t="shared" si="73"/>
        <v>41996</v>
      </c>
      <c r="AB227" s="230"/>
      <c r="AD227" s="250"/>
      <c r="AE227" s="250"/>
      <c r="AF227" s="250"/>
      <c r="AG227" s="250"/>
      <c r="AH227" s="250"/>
      <c r="AI227" s="212" t="str">
        <f t="shared" si="58"/>
        <v>09</v>
      </c>
      <c r="AL227" s="391">
        <f t="shared" si="67"/>
        <v>2009</v>
      </c>
      <c r="AM227" s="212" t="e">
        <f>COUNTIF([6]Daftar!$D$5:$D$851,D227)</f>
        <v>#VALUE!</v>
      </c>
      <c r="AN227" s="212" t="e">
        <f>COUNTIF([7]daftar!$D$4:$D$885,D227)</f>
        <v>#VALUE!</v>
      </c>
      <c r="AS227" s="392" t="str">
        <f t="shared" si="60"/>
        <v>M. Syarul Ramadhan</v>
      </c>
      <c r="AT227" s="392" t="str">
        <f t="shared" si="61"/>
        <v>F1B009013</v>
      </c>
      <c r="AU227" s="392">
        <f t="shared" si="62"/>
        <v>224</v>
      </c>
      <c r="AV227" s="392"/>
    </row>
    <row r="228" spans="1:48" s="212" customFormat="1" ht="20.100000000000001" customHeight="1">
      <c r="A228" s="267">
        <f t="shared" si="66"/>
        <v>225</v>
      </c>
      <c r="B228" s="268">
        <v>41820</v>
      </c>
      <c r="C228" s="269" t="str">
        <f>VLOOKUP(D228,'[4]mhs elektro-kecil'!$B$5:$C$1847,2,0)</f>
        <v>Hamdiana</v>
      </c>
      <c r="D228" s="269" t="s">
        <v>559</v>
      </c>
      <c r="E228" s="271" t="s">
        <v>560</v>
      </c>
      <c r="F228" s="271" t="s">
        <v>59</v>
      </c>
      <c r="G228" s="271" t="s">
        <v>52</v>
      </c>
      <c r="H228" s="271" t="s">
        <v>73</v>
      </c>
      <c r="I228" s="271" t="s">
        <v>31</v>
      </c>
      <c r="J228" s="271" t="s">
        <v>68</v>
      </c>
      <c r="K228" s="291" t="s">
        <v>32</v>
      </c>
      <c r="L228" s="268">
        <v>41823</v>
      </c>
      <c r="M228" s="230" t="s">
        <v>42</v>
      </c>
      <c r="N228" s="292" t="s">
        <v>449</v>
      </c>
      <c r="O228" s="249"/>
      <c r="P228" s="212">
        <v>403</v>
      </c>
      <c r="Q228" s="230">
        <v>28</v>
      </c>
      <c r="R228" s="230">
        <v>24</v>
      </c>
      <c r="S228" s="230">
        <v>29</v>
      </c>
      <c r="T228" s="230">
        <v>39</v>
      </c>
      <c r="U228" s="230">
        <v>6</v>
      </c>
      <c r="W228" s="371" t="str">
        <f t="shared" si="57"/>
        <v>03 Juli 2014</v>
      </c>
      <c r="X228" s="373" t="str">
        <f>IFERROR(VLOOKUP(D228,'[5]mhs elektro-kecil'!$B$5:$E$2151,3,0),"CEK")</f>
        <v>CEK</v>
      </c>
      <c r="Y228" s="374" t="str">
        <f>IFERROR(VLOOKUP(D228,'[5]mhs elektro-kecil'!$B$5:$E$2151,4,0),"CEK")</f>
        <v>CEK</v>
      </c>
      <c r="Z228" s="231">
        <f t="shared" si="72"/>
        <v>41823</v>
      </c>
      <c r="AA228" s="231">
        <f t="shared" si="73"/>
        <v>42003</v>
      </c>
      <c r="AB228" s="231"/>
      <c r="AD228" s="250"/>
      <c r="AE228" s="250"/>
      <c r="AF228" s="250"/>
      <c r="AG228" s="250"/>
      <c r="AH228" s="250"/>
      <c r="AI228" s="212" t="str">
        <f t="shared" si="58"/>
        <v>08</v>
      </c>
      <c r="AL228" s="391">
        <f t="shared" si="67"/>
        <v>2008</v>
      </c>
      <c r="AM228" s="212" t="e">
        <f>COUNTIF([6]Daftar!$D$5:$D$851,D228)</f>
        <v>#VALUE!</v>
      </c>
      <c r="AN228" s="212" t="e">
        <f>COUNTIF([7]daftar!$D$4:$D$885,D228)</f>
        <v>#VALUE!</v>
      </c>
      <c r="AS228" s="392" t="str">
        <f t="shared" si="60"/>
        <v>Hamdiana</v>
      </c>
      <c r="AT228" s="392" t="str">
        <f t="shared" si="61"/>
        <v>F1B008055</v>
      </c>
      <c r="AU228" s="392">
        <f t="shared" si="62"/>
        <v>225</v>
      </c>
      <c r="AV228" s="392"/>
    </row>
    <row r="229" spans="1:48" s="212" customFormat="1" ht="20.100000000000001" customHeight="1">
      <c r="A229" s="267">
        <f t="shared" si="66"/>
        <v>226</v>
      </c>
      <c r="B229" s="268">
        <v>41820</v>
      </c>
      <c r="C229" s="269" t="str">
        <f>VLOOKUP(D229,'[4]mhs elektro-kecil'!$B$5:$C$1847,2,0)</f>
        <v>Aisyah</v>
      </c>
      <c r="D229" s="269" t="s">
        <v>561</v>
      </c>
      <c r="E229" s="271" t="s">
        <v>562</v>
      </c>
      <c r="F229" s="271" t="s">
        <v>45</v>
      </c>
      <c r="G229" s="271" t="s">
        <v>67</v>
      </c>
      <c r="H229" s="271" t="s">
        <v>47</v>
      </c>
      <c r="I229" s="271" t="s">
        <v>38</v>
      </c>
      <c r="J229" s="271" t="s">
        <v>69</v>
      </c>
      <c r="K229" s="291" t="s">
        <v>32</v>
      </c>
      <c r="L229" s="268">
        <v>41823</v>
      </c>
      <c r="M229" s="230" t="s">
        <v>33</v>
      </c>
      <c r="N229" s="292" t="s">
        <v>324</v>
      </c>
      <c r="O229" s="249"/>
      <c r="P229" s="212">
        <v>404</v>
      </c>
      <c r="Q229" s="230">
        <v>25</v>
      </c>
      <c r="R229" s="230">
        <v>7</v>
      </c>
      <c r="S229" s="230">
        <v>16</v>
      </c>
      <c r="T229" s="230">
        <v>2</v>
      </c>
      <c r="U229" s="230">
        <v>10</v>
      </c>
      <c r="W229" s="371" t="str">
        <f t="shared" si="57"/>
        <v>03 Juli 2014</v>
      </c>
      <c r="X229" s="373" t="str">
        <f>IFERROR(VLOOKUP(D229,'[5]mhs elektro-kecil'!$B$5:$E$2151,3,0),"CEK")</f>
        <v>CEK</v>
      </c>
      <c r="Y229" s="374">
        <f>IFERROR(VLOOKUP(D229,'[5]mhs elektro-kecil'!$B$5:$E$2151,4,0),"CEK")</f>
        <v>0</v>
      </c>
      <c r="Z229" s="231">
        <f t="shared" si="72"/>
        <v>41823</v>
      </c>
      <c r="AA229" s="231">
        <f t="shared" si="73"/>
        <v>42003</v>
      </c>
      <c r="AB229" s="231">
        <f>AA229+180</f>
        <v>42183</v>
      </c>
      <c r="AD229" s="250"/>
      <c r="AE229" s="250"/>
      <c r="AF229" s="250"/>
      <c r="AG229" s="250"/>
      <c r="AH229" s="250"/>
      <c r="AI229" s="212" t="str">
        <f t="shared" si="58"/>
        <v>10</v>
      </c>
      <c r="AL229" s="391">
        <f t="shared" si="67"/>
        <v>2010</v>
      </c>
      <c r="AM229" s="212" t="e">
        <f>COUNTIF([6]Daftar!$D$5:$D$851,D229)</f>
        <v>#VALUE!</v>
      </c>
      <c r="AN229" s="212" t="e">
        <f>COUNTIF([7]daftar!$D$4:$D$885,D229)</f>
        <v>#VALUE!</v>
      </c>
      <c r="AS229" s="392" t="str">
        <f t="shared" si="60"/>
        <v>Aisyah</v>
      </c>
      <c r="AT229" s="392" t="str">
        <f t="shared" si="61"/>
        <v>F1B010019</v>
      </c>
      <c r="AU229" s="392">
        <f t="shared" si="62"/>
        <v>226</v>
      </c>
      <c r="AV229" s="392"/>
    </row>
    <row r="230" spans="1:48" s="212" customFormat="1" ht="20.100000000000001" customHeight="1">
      <c r="A230" s="267">
        <f t="shared" si="66"/>
        <v>227</v>
      </c>
      <c r="B230" s="268">
        <v>41822</v>
      </c>
      <c r="C230" s="269" t="str">
        <f>VLOOKUP(D230,'[4]mhs elektro-kecil'!$B$5:$C$1847,2,0)</f>
        <v>I Wayan Sujatmika</v>
      </c>
      <c r="D230" s="269" t="s">
        <v>563</v>
      </c>
      <c r="E230" s="271" t="s">
        <v>564</v>
      </c>
      <c r="F230" s="271" t="s">
        <v>52</v>
      </c>
      <c r="G230" s="271" t="s">
        <v>53</v>
      </c>
      <c r="H230" s="271" t="s">
        <v>73</v>
      </c>
      <c r="I230" s="271" t="s">
        <v>61</v>
      </c>
      <c r="J230" s="271" t="s">
        <v>422</v>
      </c>
      <c r="K230" s="291" t="s">
        <v>63</v>
      </c>
      <c r="L230" s="268">
        <v>41825</v>
      </c>
      <c r="M230" s="230" t="s">
        <v>42</v>
      </c>
      <c r="N230" s="292" t="s">
        <v>449</v>
      </c>
      <c r="O230" s="249"/>
      <c r="P230" s="212">
        <v>415</v>
      </c>
      <c r="Q230" s="230">
        <v>24</v>
      </c>
      <c r="R230" s="230">
        <v>12</v>
      </c>
      <c r="S230" s="230">
        <v>29</v>
      </c>
      <c r="T230" s="230">
        <v>3</v>
      </c>
      <c r="U230" s="230">
        <v>8</v>
      </c>
      <c r="W230" s="371" t="str">
        <f t="shared" si="57"/>
        <v>05 Juli 2014</v>
      </c>
      <c r="X230" s="373" t="str">
        <f>IFERROR(VLOOKUP(D230,'[5]mhs elektro-kecil'!$B$5:$E$2151,3,0),"CEK")</f>
        <v>CEK</v>
      </c>
      <c r="Y230" s="374">
        <f>IFERROR(VLOOKUP(D230,'[5]mhs elektro-kecil'!$B$5:$E$2151,4,0),"CEK")</f>
        <v>0</v>
      </c>
      <c r="Z230" s="231">
        <f t="shared" si="72"/>
        <v>41825</v>
      </c>
      <c r="AA230" s="231">
        <f t="shared" si="73"/>
        <v>42005</v>
      </c>
      <c r="AB230" s="230"/>
      <c r="AD230" s="250"/>
      <c r="AE230" s="250"/>
      <c r="AF230" s="250"/>
      <c r="AG230" s="250"/>
      <c r="AH230" s="250"/>
      <c r="AI230" s="212" t="str">
        <f t="shared" si="58"/>
        <v>10</v>
      </c>
      <c r="AL230" s="391">
        <f t="shared" si="67"/>
        <v>2010</v>
      </c>
      <c r="AM230" s="212" t="e">
        <f>COUNTIF([6]Daftar!$D$5:$D$851,D230)</f>
        <v>#VALUE!</v>
      </c>
      <c r="AN230" s="212" t="e">
        <f>COUNTIF([7]daftar!$D$4:$D$885,D230)</f>
        <v>#VALUE!</v>
      </c>
      <c r="AS230" s="392" t="str">
        <f t="shared" si="60"/>
        <v>I Wayan Sujatmika</v>
      </c>
      <c r="AT230" s="392" t="str">
        <f t="shared" si="61"/>
        <v>F1B010009</v>
      </c>
      <c r="AU230" s="392">
        <f t="shared" si="62"/>
        <v>227</v>
      </c>
      <c r="AV230" s="392"/>
    </row>
    <row r="231" spans="1:48" s="212" customFormat="1" ht="20.100000000000001" customHeight="1">
      <c r="A231" s="267">
        <f t="shared" si="66"/>
        <v>228</v>
      </c>
      <c r="B231" s="268">
        <v>41827</v>
      </c>
      <c r="C231" s="269" t="str">
        <f>VLOOKUP(D231,'[4]mhs elektro-kecil'!$B$5:$C$1847,2,0)</f>
        <v>Sintia Yosita</v>
      </c>
      <c r="D231" s="269" t="s">
        <v>565</v>
      </c>
      <c r="E231" s="271" t="s">
        <v>566</v>
      </c>
      <c r="F231" s="271" t="s">
        <v>52</v>
      </c>
      <c r="G231" s="271" t="s">
        <v>335</v>
      </c>
      <c r="H231" s="271" t="s">
        <v>118</v>
      </c>
      <c r="I231" s="271" t="s">
        <v>89</v>
      </c>
      <c r="J231" s="271" t="s">
        <v>72</v>
      </c>
      <c r="K231" s="291" t="s">
        <v>32</v>
      </c>
      <c r="L231" s="268">
        <v>41830</v>
      </c>
      <c r="M231" s="230" t="s">
        <v>42</v>
      </c>
      <c r="N231" s="292" t="s">
        <v>523</v>
      </c>
      <c r="O231" s="249"/>
      <c r="P231" s="212">
        <v>433</v>
      </c>
      <c r="Q231" s="230">
        <v>24</v>
      </c>
      <c r="R231" s="230">
        <v>30</v>
      </c>
      <c r="S231" s="230">
        <v>40</v>
      </c>
      <c r="T231" s="230">
        <v>19</v>
      </c>
      <c r="U231" s="230">
        <v>4</v>
      </c>
      <c r="W231" s="371" t="str">
        <f t="shared" si="57"/>
        <v>10 Juli 2014</v>
      </c>
      <c r="X231" s="373" t="str">
        <f>IFERROR(VLOOKUP(D231,'[5]mhs elektro-kecil'!$B$5:$E$2151,3,0),"CEK")</f>
        <v>CEK</v>
      </c>
      <c r="Y231" s="374">
        <f>IFERROR(VLOOKUP(D231,'[5]mhs elektro-kecil'!$B$5:$E$2151,4,0),"CEK")</f>
        <v>0</v>
      </c>
      <c r="Z231" s="231">
        <f t="shared" si="72"/>
        <v>41830</v>
      </c>
      <c r="AA231" s="231">
        <f t="shared" si="73"/>
        <v>42010</v>
      </c>
      <c r="AB231" s="230"/>
      <c r="AD231" s="250"/>
      <c r="AE231" s="250"/>
      <c r="AF231" s="250"/>
      <c r="AG231" s="250"/>
      <c r="AH231" s="250"/>
      <c r="AI231" s="212" t="str">
        <f t="shared" si="58"/>
        <v>10</v>
      </c>
      <c r="AL231" s="391">
        <f t="shared" si="67"/>
        <v>2010</v>
      </c>
      <c r="AM231" s="212" t="e">
        <f>COUNTIF([6]Daftar!$D$5:$D$851,D231)</f>
        <v>#VALUE!</v>
      </c>
      <c r="AN231" s="212" t="e">
        <f>COUNTIF([7]daftar!$D$4:$D$885,D231)</f>
        <v>#VALUE!</v>
      </c>
      <c r="AS231" s="392" t="str">
        <f t="shared" si="60"/>
        <v>Sintia Yosita</v>
      </c>
      <c r="AT231" s="392" t="str">
        <f t="shared" si="61"/>
        <v>F1B010053</v>
      </c>
      <c r="AU231" s="392">
        <f t="shared" si="62"/>
        <v>228</v>
      </c>
      <c r="AV231" s="392"/>
    </row>
    <row r="232" spans="1:48" s="212" customFormat="1" ht="20.100000000000001" customHeight="1">
      <c r="A232" s="267">
        <f t="shared" si="66"/>
        <v>229</v>
      </c>
      <c r="B232" s="268">
        <v>41827</v>
      </c>
      <c r="C232" s="269" t="str">
        <f>VLOOKUP(D232,'[4]mhs elektro-kecil'!$B$5:$C$1847,2,0)</f>
        <v>Anggelina Ginting</v>
      </c>
      <c r="D232" s="269" t="s">
        <v>567</v>
      </c>
      <c r="E232" s="271" t="s">
        <v>568</v>
      </c>
      <c r="F232" s="271" t="s">
        <v>67</v>
      </c>
      <c r="G232" s="271" t="s">
        <v>118</v>
      </c>
      <c r="H232" s="271" t="s">
        <v>243</v>
      </c>
      <c r="I232" s="271" t="s">
        <v>335</v>
      </c>
      <c r="J232" s="271" t="s">
        <v>29</v>
      </c>
      <c r="K232" s="291" t="s">
        <v>56</v>
      </c>
      <c r="L232" s="268">
        <v>41831</v>
      </c>
      <c r="M232" s="230" t="s">
        <v>540</v>
      </c>
      <c r="N232" s="292" t="s">
        <v>523</v>
      </c>
      <c r="O232" s="249"/>
      <c r="P232" s="212">
        <v>434</v>
      </c>
      <c r="Q232" s="230">
        <v>7</v>
      </c>
      <c r="R232" s="230">
        <v>40</v>
      </c>
      <c r="S232" s="230">
        <v>41</v>
      </c>
      <c r="T232" s="230">
        <v>30</v>
      </c>
      <c r="U232" s="230">
        <v>27</v>
      </c>
      <c r="W232" s="371" t="str">
        <f t="shared" si="57"/>
        <v>11 Juli 2014</v>
      </c>
      <c r="X232" s="373" t="str">
        <f>IFERROR(VLOOKUP(D232,'[5]mhs elektro-kecil'!$B$5:$E$2151,3,0),"CEK")</f>
        <v>CEK</v>
      </c>
      <c r="Y232" s="374">
        <f>IFERROR(VLOOKUP(D232,'[5]mhs elektro-kecil'!$B$5:$E$2151,4,0),"CEK")</f>
        <v>0</v>
      </c>
      <c r="Z232" s="231">
        <f t="shared" si="72"/>
        <v>41831</v>
      </c>
      <c r="AA232" s="231">
        <f t="shared" si="73"/>
        <v>42011</v>
      </c>
      <c r="AB232" s="230"/>
      <c r="AD232" s="250"/>
      <c r="AE232" s="250"/>
      <c r="AF232" s="250"/>
      <c r="AG232" s="250"/>
      <c r="AH232" s="250"/>
      <c r="AI232" s="212" t="str">
        <f t="shared" si="58"/>
        <v>10</v>
      </c>
      <c r="AL232" s="391">
        <f t="shared" si="67"/>
        <v>2010</v>
      </c>
      <c r="AM232" s="212" t="e">
        <f>COUNTIF([6]Daftar!$D$5:$D$851,D232)</f>
        <v>#VALUE!</v>
      </c>
      <c r="AN232" s="212" t="e">
        <f>COUNTIF([7]daftar!$D$4:$D$885,D232)</f>
        <v>#VALUE!</v>
      </c>
      <c r="AS232" s="392" t="str">
        <f t="shared" si="60"/>
        <v>Anggelina Ginting</v>
      </c>
      <c r="AT232" s="392" t="str">
        <f t="shared" si="61"/>
        <v>F1B010001</v>
      </c>
      <c r="AU232" s="392">
        <f t="shared" si="62"/>
        <v>229</v>
      </c>
      <c r="AV232" s="392"/>
    </row>
    <row r="233" spans="1:48" s="212" customFormat="1" ht="20.100000000000001" customHeight="1">
      <c r="A233" s="267">
        <f t="shared" si="66"/>
        <v>230</v>
      </c>
      <c r="B233" s="268">
        <v>41827</v>
      </c>
      <c r="C233" s="269" t="str">
        <f>VLOOKUP(D233,'[4]mhs elektro-kecil'!$B$5:$C$1847,2,0)</f>
        <v>Tri Yulianti</v>
      </c>
      <c r="D233" s="269" t="s">
        <v>569</v>
      </c>
      <c r="E233" s="271" t="s">
        <v>570</v>
      </c>
      <c r="F233" s="271" t="s">
        <v>47</v>
      </c>
      <c r="G233" s="271" t="s">
        <v>54</v>
      </c>
      <c r="H233" s="271" t="s">
        <v>323</v>
      </c>
      <c r="I233" s="271" t="s">
        <v>60</v>
      </c>
      <c r="J233" s="271" t="s">
        <v>37</v>
      </c>
      <c r="K233" s="291" t="s">
        <v>56</v>
      </c>
      <c r="L233" s="268">
        <v>41838</v>
      </c>
      <c r="M233" s="230" t="s">
        <v>413</v>
      </c>
      <c r="N233" s="292" t="s">
        <v>324</v>
      </c>
      <c r="O233" s="249"/>
      <c r="P233" s="212">
        <v>457</v>
      </c>
      <c r="Q233" s="230">
        <v>16</v>
      </c>
      <c r="R233" s="230">
        <v>14</v>
      </c>
      <c r="S233" s="230">
        <v>26</v>
      </c>
      <c r="T233" s="230">
        <v>5</v>
      </c>
      <c r="U233" s="230">
        <v>13</v>
      </c>
      <c r="W233" s="371" t="str">
        <f t="shared" si="57"/>
        <v>18 Juli 2014</v>
      </c>
      <c r="X233" s="373" t="str">
        <f>IFERROR(VLOOKUP(D233,'[5]mhs elektro-kecil'!$B$5:$E$2151,3,0),"CEK")</f>
        <v>CEK</v>
      </c>
      <c r="Y233" s="374">
        <f>IFERROR(VLOOKUP(D233,'[5]mhs elektro-kecil'!$B$5:$E$2151,4,0),"CEK")</f>
        <v>0</v>
      </c>
      <c r="Z233" s="231">
        <f t="shared" si="72"/>
        <v>41838</v>
      </c>
      <c r="AA233" s="231">
        <f t="shared" si="73"/>
        <v>42018</v>
      </c>
      <c r="AB233" s="230"/>
      <c r="AD233" s="250"/>
      <c r="AE233" s="250"/>
      <c r="AF233" s="250"/>
      <c r="AG233" s="250"/>
      <c r="AH233" s="250"/>
      <c r="AI233" s="212" t="str">
        <f t="shared" si="58"/>
        <v>10</v>
      </c>
      <c r="AL233" s="391">
        <f t="shared" si="67"/>
        <v>2010</v>
      </c>
      <c r="AM233" s="212" t="e">
        <f>COUNTIF([6]Daftar!$D$5:$D$851,D233)</f>
        <v>#VALUE!</v>
      </c>
      <c r="AN233" s="212" t="e">
        <f>COUNTIF([7]daftar!$D$4:$D$885,D233)</f>
        <v>#VALUE!</v>
      </c>
      <c r="AS233" s="392" t="str">
        <f t="shared" si="60"/>
        <v>Tri Yulianti</v>
      </c>
      <c r="AT233" s="392" t="str">
        <f t="shared" si="61"/>
        <v>F1B010027</v>
      </c>
      <c r="AU233" s="392">
        <f t="shared" si="62"/>
        <v>230</v>
      </c>
      <c r="AV233" s="392"/>
    </row>
    <row r="234" spans="1:48" s="212" customFormat="1" ht="20.100000000000001" customHeight="1">
      <c r="A234" s="267">
        <f t="shared" si="66"/>
        <v>231</v>
      </c>
      <c r="B234" s="268">
        <v>41860</v>
      </c>
      <c r="C234" s="269" t="str">
        <f>VLOOKUP(D234,'[4]mhs elektro-kecil'!$B$5:$C$1847,2,0)</f>
        <v>Rahmah Ilyarisma</v>
      </c>
      <c r="D234" s="269" t="s">
        <v>571</v>
      </c>
      <c r="E234" s="271" t="s">
        <v>572</v>
      </c>
      <c r="F234" s="271" t="s">
        <v>335</v>
      </c>
      <c r="G234" s="271" t="s">
        <v>118</v>
      </c>
      <c r="H234" s="271" t="s">
        <v>243</v>
      </c>
      <c r="I234" s="271" t="s">
        <v>52</v>
      </c>
      <c r="J234" s="271" t="s">
        <v>59</v>
      </c>
      <c r="K234" s="291" t="s">
        <v>32</v>
      </c>
      <c r="L234" s="268">
        <v>41865</v>
      </c>
      <c r="M234" s="230" t="s">
        <v>42</v>
      </c>
      <c r="N234" s="292" t="s">
        <v>523</v>
      </c>
      <c r="O234" s="249"/>
      <c r="P234" s="212">
        <v>493</v>
      </c>
      <c r="Q234" s="230">
        <v>30</v>
      </c>
      <c r="R234" s="230">
        <v>40</v>
      </c>
      <c r="S234" s="230">
        <v>41</v>
      </c>
      <c r="T234" s="230">
        <v>24</v>
      </c>
      <c r="U234" s="230">
        <v>28</v>
      </c>
      <c r="W234" s="371" t="str">
        <f t="shared" si="57"/>
        <v>14 Agustus 2014</v>
      </c>
      <c r="X234" s="373" t="str">
        <f>IFERROR(VLOOKUP(D234,'[5]mhs elektro-kecil'!$B$5:$E$2151,3,0),"CEK")</f>
        <v>CEK</v>
      </c>
      <c r="Y234" s="374">
        <f>IFERROR(VLOOKUP(D234,'[5]mhs elektro-kecil'!$B$5:$E$2151,4,0),"CEK")</f>
        <v>0</v>
      </c>
      <c r="Z234" s="231">
        <f t="shared" si="72"/>
        <v>41865</v>
      </c>
      <c r="AA234" s="231">
        <f t="shared" si="73"/>
        <v>42045</v>
      </c>
      <c r="AB234" s="230"/>
      <c r="AD234" s="250"/>
      <c r="AE234" s="250"/>
      <c r="AF234" s="250"/>
      <c r="AG234" s="250"/>
      <c r="AH234" s="250"/>
      <c r="AI234" s="212" t="str">
        <f t="shared" si="58"/>
        <v>10</v>
      </c>
      <c r="AL234" s="391">
        <f t="shared" si="67"/>
        <v>2010</v>
      </c>
      <c r="AM234" s="212" t="e">
        <f>COUNTIF([6]Daftar!$D$5:$D$851,D234)</f>
        <v>#VALUE!</v>
      </c>
      <c r="AN234" s="212" t="e">
        <f>COUNTIF([7]daftar!$D$4:$D$885,D234)</f>
        <v>#VALUE!</v>
      </c>
      <c r="AS234" s="392" t="str">
        <f t="shared" si="60"/>
        <v>Rahmah Ilyarisma</v>
      </c>
      <c r="AT234" s="392" t="str">
        <f t="shared" si="61"/>
        <v>F1B110048</v>
      </c>
      <c r="AU234" s="392">
        <f t="shared" si="62"/>
        <v>231</v>
      </c>
      <c r="AV234" s="392"/>
    </row>
    <row r="235" spans="1:48" s="212" customFormat="1" ht="20.100000000000001" customHeight="1">
      <c r="A235" s="267">
        <f t="shared" si="66"/>
        <v>232</v>
      </c>
      <c r="B235" s="268">
        <v>41860</v>
      </c>
      <c r="C235" s="269" t="str">
        <f>VLOOKUP(D235,'[4]mhs elektro-kecil'!$B$5:$C$1847,2,0)</f>
        <v>Ana Try Nurseptiana</v>
      </c>
      <c r="D235" s="269" t="s">
        <v>573</v>
      </c>
      <c r="E235" s="271" t="s">
        <v>574</v>
      </c>
      <c r="F235" s="271" t="s">
        <v>335</v>
      </c>
      <c r="G235" s="271" t="s">
        <v>118</v>
      </c>
      <c r="H235" s="271" t="s">
        <v>55</v>
      </c>
      <c r="I235" s="271" t="s">
        <v>67</v>
      </c>
      <c r="J235" s="271" t="s">
        <v>29</v>
      </c>
      <c r="K235" s="291" t="s">
        <v>76</v>
      </c>
      <c r="L235" s="268">
        <v>41864</v>
      </c>
      <c r="M235" s="230" t="s">
        <v>42</v>
      </c>
      <c r="N235" s="292" t="s">
        <v>523</v>
      </c>
      <c r="O235" s="249"/>
      <c r="P235" s="212">
        <v>494</v>
      </c>
      <c r="Q235" s="230">
        <v>30</v>
      </c>
      <c r="R235" s="230">
        <v>40</v>
      </c>
      <c r="S235" s="230">
        <v>21</v>
      </c>
      <c r="T235" s="230">
        <v>7</v>
      </c>
      <c r="U235" s="230">
        <v>27</v>
      </c>
      <c r="W235" s="371" t="str">
        <f t="shared" si="57"/>
        <v>13 Agustus 2014</v>
      </c>
      <c r="X235" s="373" t="str">
        <f>IFERROR(VLOOKUP(D235,'[5]mhs elektro-kecil'!$B$5:$E$2151,3,0),"CEK")</f>
        <v>CEK</v>
      </c>
      <c r="Y235" s="374">
        <f>IFERROR(VLOOKUP(D235,'[5]mhs elektro-kecil'!$B$5:$E$2151,4,0),"CEK")</f>
        <v>0</v>
      </c>
      <c r="Z235" s="231">
        <f t="shared" si="72"/>
        <v>41864</v>
      </c>
      <c r="AA235" s="231">
        <f t="shared" si="73"/>
        <v>42044</v>
      </c>
      <c r="AB235" s="230"/>
      <c r="AD235" s="250"/>
      <c r="AE235" s="250"/>
      <c r="AF235" s="250"/>
      <c r="AG235" s="250"/>
      <c r="AH235" s="250"/>
      <c r="AI235" s="212" t="str">
        <f t="shared" si="58"/>
        <v>10</v>
      </c>
      <c r="AL235" s="391">
        <f t="shared" si="67"/>
        <v>2010</v>
      </c>
      <c r="AM235" s="212" t="e">
        <f>COUNTIF([6]Daftar!$D$5:$D$851,D235)</f>
        <v>#VALUE!</v>
      </c>
      <c r="AN235" s="212" t="e">
        <f>COUNTIF([7]daftar!$D$4:$D$885,D235)</f>
        <v>#VALUE!</v>
      </c>
      <c r="AS235" s="392" t="str">
        <f t="shared" si="60"/>
        <v>Ana Try Nurseptiana</v>
      </c>
      <c r="AT235" s="392" t="str">
        <f t="shared" si="61"/>
        <v>F1B110026</v>
      </c>
      <c r="AU235" s="392">
        <f t="shared" si="62"/>
        <v>232</v>
      </c>
      <c r="AV235" s="408"/>
    </row>
    <row r="236" spans="1:48" s="212" customFormat="1" ht="20.100000000000001" customHeight="1">
      <c r="A236" s="267">
        <f t="shared" si="66"/>
        <v>233</v>
      </c>
      <c r="B236" s="268">
        <v>41860</v>
      </c>
      <c r="C236" s="269" t="str">
        <f>VLOOKUP(D236,'[4]mhs elektro-kecil'!$B$5:$C$1847,2,0)</f>
        <v>Marico Putra</v>
      </c>
      <c r="D236" s="269" t="s">
        <v>575</v>
      </c>
      <c r="E236" s="271" t="s">
        <v>576</v>
      </c>
      <c r="F236" s="271" t="s">
        <v>335</v>
      </c>
      <c r="G236" s="271" t="s">
        <v>118</v>
      </c>
      <c r="H236" s="271" t="s">
        <v>243</v>
      </c>
      <c r="I236" s="271" t="s">
        <v>577</v>
      </c>
      <c r="J236" s="271" t="s">
        <v>29</v>
      </c>
      <c r="K236" s="291" t="s">
        <v>32</v>
      </c>
      <c r="L236" s="268">
        <v>41865</v>
      </c>
      <c r="M236" s="230" t="s">
        <v>33</v>
      </c>
      <c r="N236" s="292" t="s">
        <v>523</v>
      </c>
      <c r="O236" s="249"/>
      <c r="P236" s="212">
        <v>495</v>
      </c>
      <c r="Q236" s="230">
        <v>30</v>
      </c>
      <c r="R236" s="230">
        <v>40</v>
      </c>
      <c r="S236" s="230">
        <v>41</v>
      </c>
      <c r="T236" s="230">
        <v>44</v>
      </c>
      <c r="U236" s="230">
        <v>27</v>
      </c>
      <c r="W236" s="371" t="str">
        <f t="shared" si="57"/>
        <v>14 Agustus 2014</v>
      </c>
      <c r="X236" s="373" t="str">
        <f>IFERROR(VLOOKUP(D236,'[5]mhs elektro-kecil'!$B$5:$E$2151,3,0),"CEK")</f>
        <v>CEK</v>
      </c>
      <c r="Y236" s="374" t="str">
        <f>IFERROR(VLOOKUP(D236,'[5]mhs elektro-kecil'!$B$5:$E$2151,4,0),"CEK")</f>
        <v>CEK</v>
      </c>
      <c r="Z236" s="231">
        <f t="shared" si="72"/>
        <v>41865</v>
      </c>
      <c r="AA236" s="231">
        <f t="shared" si="73"/>
        <v>42045</v>
      </c>
      <c r="AB236" s="230"/>
      <c r="AD236" s="250"/>
      <c r="AE236" s="250"/>
      <c r="AF236" s="250"/>
      <c r="AG236" s="250"/>
      <c r="AH236" s="250"/>
      <c r="AI236" s="212" t="str">
        <f t="shared" si="58"/>
        <v>09</v>
      </c>
      <c r="AL236" s="391">
        <f t="shared" si="67"/>
        <v>2009</v>
      </c>
      <c r="AM236" s="212" t="e">
        <f>COUNTIF([6]Daftar!$D$5:$D$851,D236)</f>
        <v>#VALUE!</v>
      </c>
      <c r="AN236" s="212" t="e">
        <f>COUNTIF([7]daftar!$D$4:$D$885,D236)</f>
        <v>#VALUE!</v>
      </c>
      <c r="AS236" s="392" t="str">
        <f t="shared" si="60"/>
        <v>Marico Putra</v>
      </c>
      <c r="AT236" s="392" t="str">
        <f t="shared" si="61"/>
        <v>F1B009081</v>
      </c>
      <c r="AU236" s="392">
        <f t="shared" si="62"/>
        <v>233</v>
      </c>
      <c r="AV236" s="392"/>
    </row>
    <row r="237" spans="1:48" s="212" customFormat="1" ht="20.100000000000001" customHeight="1">
      <c r="A237" s="267">
        <f t="shared" si="66"/>
        <v>234</v>
      </c>
      <c r="B237" s="268">
        <v>41860</v>
      </c>
      <c r="C237" s="269" t="str">
        <f>VLOOKUP(D237,'[4]mhs elektro-kecil'!$B$5:$C$1847,2,0)</f>
        <v>Ni Putu Yuniantari</v>
      </c>
      <c r="D237" s="269" t="s">
        <v>578</v>
      </c>
      <c r="E237" s="271" t="s">
        <v>579</v>
      </c>
      <c r="F237" s="271" t="s">
        <v>89</v>
      </c>
      <c r="G237" s="271" t="s">
        <v>68</v>
      </c>
      <c r="H237" s="271" t="s">
        <v>49</v>
      </c>
      <c r="I237" s="271" t="s">
        <v>55</v>
      </c>
      <c r="J237" s="271" t="s">
        <v>580</v>
      </c>
      <c r="K237" s="291" t="s">
        <v>32</v>
      </c>
      <c r="L237" s="268">
        <v>41865</v>
      </c>
      <c r="M237" s="230" t="s">
        <v>42</v>
      </c>
      <c r="N237" s="292" t="s">
        <v>581</v>
      </c>
      <c r="O237" s="249" t="s">
        <v>187</v>
      </c>
      <c r="P237" s="212">
        <v>497</v>
      </c>
      <c r="Q237" s="230">
        <v>19</v>
      </c>
      <c r="R237" s="230">
        <v>6</v>
      </c>
      <c r="S237" s="230">
        <v>15</v>
      </c>
      <c r="T237" s="230">
        <v>21</v>
      </c>
      <c r="U237" s="230">
        <v>42</v>
      </c>
      <c r="W237" s="371" t="str">
        <f t="shared" si="57"/>
        <v>14 Agustus 2014</v>
      </c>
      <c r="X237" s="373" t="str">
        <f>IFERROR(VLOOKUP(D237,'[5]mhs elektro-kecil'!$B$5:$E$2151,3,0),"CEK")</f>
        <v>CEK</v>
      </c>
      <c r="Y237" s="374" t="str">
        <f>IFERROR(VLOOKUP(D237,'[5]mhs elektro-kecil'!$B$5:$E$2151,4,0),"CEK")</f>
        <v>CEK</v>
      </c>
      <c r="Z237" s="231">
        <f t="shared" si="72"/>
        <v>41865</v>
      </c>
      <c r="AA237" s="231">
        <f t="shared" si="73"/>
        <v>42045</v>
      </c>
      <c r="AB237" s="230"/>
      <c r="AD237" s="250"/>
      <c r="AE237" s="250"/>
      <c r="AF237" s="250"/>
      <c r="AG237" s="250"/>
      <c r="AH237" s="250"/>
      <c r="AI237" s="212" t="str">
        <f t="shared" si="58"/>
        <v>09</v>
      </c>
      <c r="AL237" s="391">
        <f t="shared" si="67"/>
        <v>2009</v>
      </c>
      <c r="AM237" s="212" t="e">
        <f>COUNTIF([6]Daftar!$D$5:$D$851,D237)</f>
        <v>#VALUE!</v>
      </c>
      <c r="AN237" s="212" t="e">
        <f>COUNTIF([7]daftar!$D$4:$D$885,D237)</f>
        <v>#VALUE!</v>
      </c>
      <c r="AS237" s="392" t="str">
        <f t="shared" si="60"/>
        <v>Ni Putu Yuniantari</v>
      </c>
      <c r="AT237" s="392" t="str">
        <f t="shared" si="61"/>
        <v>F1B009012</v>
      </c>
      <c r="AU237" s="392">
        <f t="shared" si="62"/>
        <v>234</v>
      </c>
      <c r="AV237" s="392"/>
    </row>
    <row r="238" spans="1:48" s="212" customFormat="1" ht="20.100000000000001" customHeight="1">
      <c r="A238" s="267">
        <f t="shared" si="66"/>
        <v>235</v>
      </c>
      <c r="B238" s="268">
        <v>41860</v>
      </c>
      <c r="C238" s="269" t="str">
        <f>VLOOKUP(D238,'[4]mhs elektro-kecil'!$B$5:$C$1847,2,0)</f>
        <v>Syatir</v>
      </c>
      <c r="D238" s="269" t="s">
        <v>582</v>
      </c>
      <c r="E238" s="271" t="s">
        <v>583</v>
      </c>
      <c r="F238" s="271" t="s">
        <v>335</v>
      </c>
      <c r="G238" s="271" t="s">
        <v>118</v>
      </c>
      <c r="H238" s="271" t="s">
        <v>243</v>
      </c>
      <c r="I238" s="271" t="s">
        <v>29</v>
      </c>
      <c r="J238" s="271" t="s">
        <v>52</v>
      </c>
      <c r="K238" s="291" t="s">
        <v>56</v>
      </c>
      <c r="L238" s="268">
        <v>41866</v>
      </c>
      <c r="M238" s="230" t="s">
        <v>42</v>
      </c>
      <c r="N238" s="292" t="s">
        <v>523</v>
      </c>
      <c r="O238" s="249"/>
      <c r="P238" s="212">
        <v>496</v>
      </c>
      <c r="Q238" s="230">
        <v>30</v>
      </c>
      <c r="R238" s="230">
        <v>40</v>
      </c>
      <c r="S238" s="230">
        <v>41</v>
      </c>
      <c r="T238" s="230">
        <v>27</v>
      </c>
      <c r="U238" s="230">
        <v>24</v>
      </c>
      <c r="W238" s="371" t="str">
        <f t="shared" si="57"/>
        <v>15 Agustus 2014</v>
      </c>
      <c r="X238" s="373" t="str">
        <f>IFERROR(VLOOKUP(D238,'[5]mhs elektro-kecil'!$B$5:$E$2151,3,0),"CEK")</f>
        <v>CEK</v>
      </c>
      <c r="Y238" s="374" t="str">
        <f>IFERROR(VLOOKUP(D238,'[5]mhs elektro-kecil'!$B$5:$E$2151,4,0),"CEK")</f>
        <v>CEK</v>
      </c>
      <c r="Z238" s="231">
        <f t="shared" si="72"/>
        <v>41866</v>
      </c>
      <c r="AA238" s="231">
        <f t="shared" si="73"/>
        <v>42046</v>
      </c>
      <c r="AB238" s="230"/>
      <c r="AD238" s="250"/>
      <c r="AE238" s="250"/>
      <c r="AF238" s="250"/>
      <c r="AG238" s="250"/>
      <c r="AH238" s="250"/>
      <c r="AI238" s="212" t="str">
        <f t="shared" si="58"/>
        <v>09</v>
      </c>
      <c r="AL238" s="391">
        <f t="shared" si="67"/>
        <v>2009</v>
      </c>
      <c r="AM238" s="212" t="e">
        <f>COUNTIF([6]Daftar!$D$5:$D$851,D238)</f>
        <v>#VALUE!</v>
      </c>
      <c r="AN238" s="212" t="e">
        <f>COUNTIF([7]daftar!$D$4:$D$885,D238)</f>
        <v>#VALUE!</v>
      </c>
      <c r="AS238" s="392" t="str">
        <f t="shared" si="60"/>
        <v>Syatir</v>
      </c>
      <c r="AT238" s="392" t="str">
        <f t="shared" si="61"/>
        <v>F1B009066</v>
      </c>
      <c r="AU238" s="392">
        <f t="shared" si="62"/>
        <v>235</v>
      </c>
      <c r="AV238" s="408"/>
    </row>
    <row r="239" spans="1:48" s="212" customFormat="1" ht="20.100000000000001" customHeight="1">
      <c r="A239" s="267">
        <f t="shared" si="66"/>
        <v>236</v>
      </c>
      <c r="B239" s="268">
        <v>41860</v>
      </c>
      <c r="C239" s="269" t="str">
        <f>VLOOKUP(D239,'[4]mhs elektro-kecil'!$B$5:$C$1847,2,0)</f>
        <v>I Dewa Made Dwi Arsa</v>
      </c>
      <c r="D239" s="269" t="s">
        <v>584</v>
      </c>
      <c r="E239" s="271" t="s">
        <v>585</v>
      </c>
      <c r="F239" s="271" t="s">
        <v>335</v>
      </c>
      <c r="G239" s="271" t="s">
        <v>29</v>
      </c>
      <c r="H239" s="271" t="s">
        <v>118</v>
      </c>
      <c r="I239" s="271" t="s">
        <v>67</v>
      </c>
      <c r="J239" s="271" t="s">
        <v>243</v>
      </c>
      <c r="K239" s="291" t="s">
        <v>56</v>
      </c>
      <c r="L239" s="268">
        <v>41795</v>
      </c>
      <c r="M239" s="230" t="s">
        <v>586</v>
      </c>
      <c r="N239" s="292" t="s">
        <v>475</v>
      </c>
      <c r="O239" s="249"/>
      <c r="P239" s="212">
        <v>916</v>
      </c>
      <c r="Q239" s="230">
        <v>30</v>
      </c>
      <c r="R239" s="230">
        <v>27</v>
      </c>
      <c r="S239" s="230">
        <v>40</v>
      </c>
      <c r="T239" s="230">
        <v>7</v>
      </c>
      <c r="U239" s="230">
        <v>41</v>
      </c>
      <c r="W239" s="371" t="str">
        <f t="shared" si="57"/>
        <v>05 Juni 2014</v>
      </c>
      <c r="X239" s="373" t="str">
        <f>IFERROR(VLOOKUP(D239,'[5]mhs elektro-kecil'!$B$5:$E$2151,3,0),"CEK")</f>
        <v>CEK</v>
      </c>
      <c r="Y239" s="374" t="str">
        <f>IFERROR(VLOOKUP(D239,'[5]mhs elektro-kecil'!$B$5:$E$2151,4,0),"CEK")</f>
        <v>CEK</v>
      </c>
      <c r="Z239" s="231">
        <f t="shared" si="72"/>
        <v>41795</v>
      </c>
      <c r="AA239" s="231">
        <f t="shared" si="73"/>
        <v>41975</v>
      </c>
      <c r="AB239" s="230"/>
      <c r="AD239" s="250"/>
      <c r="AE239" s="250"/>
      <c r="AF239" s="250"/>
      <c r="AG239" s="250"/>
      <c r="AH239" s="250"/>
      <c r="AI239" s="212" t="str">
        <f t="shared" si="58"/>
        <v>08</v>
      </c>
      <c r="AL239" s="391">
        <f t="shared" si="67"/>
        <v>2008</v>
      </c>
      <c r="AM239" s="212" t="e">
        <f>COUNTIF([6]Daftar!$D$5:$D$851,D239)</f>
        <v>#VALUE!</v>
      </c>
      <c r="AN239" s="212" t="e">
        <f>COUNTIF([7]daftar!$D$4:$D$885,D239)</f>
        <v>#VALUE!</v>
      </c>
      <c r="AS239" s="392" t="str">
        <f t="shared" si="60"/>
        <v>I Dewa Made Dwi Arsa</v>
      </c>
      <c r="AT239" s="392" t="str">
        <f t="shared" si="61"/>
        <v>F1B008085</v>
      </c>
      <c r="AU239" s="392">
        <f t="shared" si="62"/>
        <v>236</v>
      </c>
      <c r="AV239" s="392"/>
    </row>
    <row r="240" spans="1:48" s="212" customFormat="1" ht="20.100000000000001" customHeight="1">
      <c r="A240" s="267">
        <f t="shared" si="66"/>
        <v>237</v>
      </c>
      <c r="B240" s="268">
        <v>41873</v>
      </c>
      <c r="C240" s="269" t="str">
        <f>VLOOKUP(D240,'[4]mhs elektro-kecil'!$B$5:$C$1847,2,0)</f>
        <v>Puji Hidayat Sari</v>
      </c>
      <c r="D240" s="269" t="s">
        <v>587</v>
      </c>
      <c r="E240" s="271" t="s">
        <v>588</v>
      </c>
      <c r="F240" s="271" t="s">
        <v>55</v>
      </c>
      <c r="G240" s="271" t="s">
        <v>115</v>
      </c>
      <c r="H240" s="271" t="s">
        <v>89</v>
      </c>
      <c r="I240" s="271" t="s">
        <v>52</v>
      </c>
      <c r="J240" s="271" t="s">
        <v>49</v>
      </c>
      <c r="K240" s="291" t="s">
        <v>131</v>
      </c>
      <c r="L240" s="268">
        <v>41877</v>
      </c>
      <c r="M240" s="230" t="s">
        <v>33</v>
      </c>
      <c r="N240" s="292" t="s">
        <v>581</v>
      </c>
      <c r="O240" s="249"/>
      <c r="P240" s="212">
        <v>534</v>
      </c>
      <c r="Q240" s="230">
        <v>21</v>
      </c>
      <c r="R240" s="230">
        <v>22</v>
      </c>
      <c r="S240" s="230">
        <v>19</v>
      </c>
      <c r="T240" s="230">
        <v>24</v>
      </c>
      <c r="U240" s="230">
        <v>15</v>
      </c>
      <c r="W240" s="371" t="str">
        <f t="shared" si="57"/>
        <v>26 Agustus 2014</v>
      </c>
      <c r="X240" s="373" t="str">
        <f>IFERROR(VLOOKUP(D240,'[5]mhs elektro-kecil'!$B$5:$E$2151,3,0),"CEK")</f>
        <v>CEK</v>
      </c>
      <c r="Y240" s="374">
        <f>IFERROR(VLOOKUP(D240,'[5]mhs elektro-kecil'!$B$5:$E$2151,4,0),"CEK")</f>
        <v>0</v>
      </c>
      <c r="Z240" s="231">
        <f t="shared" si="72"/>
        <v>41877</v>
      </c>
      <c r="AA240" s="231">
        <f t="shared" si="73"/>
        <v>42057</v>
      </c>
      <c r="AB240" s="230"/>
      <c r="AD240" s="250"/>
      <c r="AE240" s="250"/>
      <c r="AF240" s="250"/>
      <c r="AG240" s="250"/>
      <c r="AH240" s="250"/>
      <c r="AI240" s="212" t="str">
        <f t="shared" si="58"/>
        <v>10</v>
      </c>
      <c r="AL240" s="391">
        <f t="shared" si="67"/>
        <v>2010</v>
      </c>
      <c r="AM240" s="212" t="e">
        <f>COUNTIF([6]Daftar!$D$5:$D$851,D240)</f>
        <v>#VALUE!</v>
      </c>
      <c r="AN240" s="212" t="e">
        <f>COUNTIF([7]daftar!$D$4:$D$885,D240)</f>
        <v>#VALUE!</v>
      </c>
      <c r="AS240" s="392" t="str">
        <f t="shared" si="60"/>
        <v>Puji Hidayat Sari</v>
      </c>
      <c r="AT240" s="392" t="str">
        <f t="shared" si="61"/>
        <v>F1B010021</v>
      </c>
      <c r="AU240" s="392">
        <f t="shared" si="62"/>
        <v>237</v>
      </c>
      <c r="AV240" s="392"/>
    </row>
    <row r="241" spans="1:48" s="212" customFormat="1" ht="20.100000000000001" customHeight="1">
      <c r="A241" s="267">
        <f t="shared" si="66"/>
        <v>238</v>
      </c>
      <c r="B241" s="268">
        <v>41892</v>
      </c>
      <c r="C241" s="269" t="str">
        <f>VLOOKUP(D241,'[4]mhs elektro-kecil'!$B$5:$C$1847,2,0)</f>
        <v>Arifatul Hidayati</v>
      </c>
      <c r="D241" s="269" t="s">
        <v>589</v>
      </c>
      <c r="E241" s="271" t="s">
        <v>590</v>
      </c>
      <c r="F241" s="271" t="s">
        <v>38</v>
      </c>
      <c r="G241" s="271" t="s">
        <v>37</v>
      </c>
      <c r="H241" s="271" t="s">
        <v>73</v>
      </c>
      <c r="I241" s="271" t="s">
        <v>53</v>
      </c>
      <c r="J241" s="271" t="s">
        <v>41</v>
      </c>
      <c r="K241" s="291" t="s">
        <v>32</v>
      </c>
      <c r="L241" s="268">
        <v>41900</v>
      </c>
      <c r="M241" s="230" t="s">
        <v>42</v>
      </c>
      <c r="N241" s="292" t="s">
        <v>324</v>
      </c>
      <c r="O241" s="249"/>
      <c r="P241" s="212">
        <v>592</v>
      </c>
      <c r="Q241" s="230">
        <v>2</v>
      </c>
      <c r="R241" s="230">
        <v>13</v>
      </c>
      <c r="S241" s="230">
        <v>29</v>
      </c>
      <c r="T241" s="230">
        <v>12</v>
      </c>
      <c r="U241" s="230">
        <v>1</v>
      </c>
      <c r="W241" s="371" t="str">
        <f t="shared" ref="W241:W302" si="74">TEXT(L241,"dd mmmm yyyy")</f>
        <v>18 September 2014</v>
      </c>
      <c r="X241" s="373" t="str">
        <f>IFERROR(VLOOKUP(D241,'[5]mhs elektro-kecil'!$B$5:$E$2151,3,0),"CEK")</f>
        <v>CEK</v>
      </c>
      <c r="Y241" s="374">
        <f>IFERROR(VLOOKUP(D241,'[5]mhs elektro-kecil'!$B$5:$E$2151,4,0),"CEK")</f>
        <v>0</v>
      </c>
      <c r="Z241" s="231">
        <f t="shared" si="72"/>
        <v>41900</v>
      </c>
      <c r="AA241" s="231">
        <f t="shared" si="73"/>
        <v>42080</v>
      </c>
      <c r="AB241" s="231">
        <f>AA241+180</f>
        <v>42260</v>
      </c>
      <c r="AD241" s="250"/>
      <c r="AE241" s="250"/>
      <c r="AF241" s="250"/>
      <c r="AG241" s="250"/>
      <c r="AH241" s="250"/>
      <c r="AI241" s="212" t="str">
        <f t="shared" ref="AI241:AI262" si="75">MID(D241,5,2)</f>
        <v>10</v>
      </c>
      <c r="AL241" s="391">
        <f t="shared" si="67"/>
        <v>2010</v>
      </c>
      <c r="AM241" s="212" t="e">
        <f>COUNTIF([6]Daftar!$D$5:$D$851,D241)</f>
        <v>#VALUE!</v>
      </c>
      <c r="AN241" s="212" t="e">
        <f>COUNTIF([7]daftar!$D$4:$D$885,D241)</f>
        <v>#VALUE!</v>
      </c>
      <c r="AS241" s="392" t="str">
        <f t="shared" si="60"/>
        <v>Arifatul Hidayati</v>
      </c>
      <c r="AT241" s="392" t="str">
        <f t="shared" si="61"/>
        <v>F1B010002</v>
      </c>
      <c r="AU241" s="392">
        <f t="shared" si="62"/>
        <v>238</v>
      </c>
      <c r="AV241" s="392"/>
    </row>
    <row r="242" spans="1:48" s="212" customFormat="1" ht="20.100000000000001" customHeight="1">
      <c r="A242" s="267">
        <f t="shared" si="66"/>
        <v>239</v>
      </c>
      <c r="B242" s="268">
        <v>41908</v>
      </c>
      <c r="C242" s="269" t="str">
        <f>VLOOKUP(D242,'[4]mhs elektro-kecil'!$B$5:$C$1847,2,0)</f>
        <v>Agus Salim</v>
      </c>
      <c r="D242" s="269" t="s">
        <v>591</v>
      </c>
      <c r="E242" s="271" t="s">
        <v>592</v>
      </c>
      <c r="F242" s="271" t="s">
        <v>60</v>
      </c>
      <c r="G242" s="271" t="s">
        <v>54</v>
      </c>
      <c r="H242" s="271" t="s">
        <v>55</v>
      </c>
      <c r="I242" s="271" t="s">
        <v>45</v>
      </c>
      <c r="J242" s="271" t="s">
        <v>39</v>
      </c>
      <c r="K242" s="291" t="s">
        <v>63</v>
      </c>
      <c r="L242" s="268">
        <v>41909</v>
      </c>
      <c r="M242" s="230" t="s">
        <v>196</v>
      </c>
      <c r="N242" s="292" t="s">
        <v>324</v>
      </c>
      <c r="O242" s="249"/>
      <c r="P242" s="212">
        <v>642</v>
      </c>
      <c r="Q242" s="230">
        <v>5</v>
      </c>
      <c r="R242" s="230">
        <v>14</v>
      </c>
      <c r="S242" s="230">
        <v>21</v>
      </c>
      <c r="T242" s="230">
        <v>25</v>
      </c>
      <c r="U242" s="230">
        <v>31</v>
      </c>
      <c r="W242" s="371" t="str">
        <f t="shared" si="74"/>
        <v>27 September 2014</v>
      </c>
      <c r="X242" s="373" t="str">
        <f>IFERROR(VLOOKUP(D242,'[5]mhs elektro-kecil'!$B$5:$E$2151,3,0),"CEK")</f>
        <v>CEK</v>
      </c>
      <c r="Y242" s="374" t="str">
        <f>IFERROR(VLOOKUP(D242,'[5]mhs elektro-kecil'!$B$5:$E$2151,4,0),"CEK")</f>
        <v>CEK</v>
      </c>
      <c r="Z242" s="231">
        <f t="shared" si="72"/>
        <v>41909</v>
      </c>
      <c r="AA242" s="231">
        <f t="shared" si="73"/>
        <v>42089</v>
      </c>
      <c r="AB242" s="230"/>
      <c r="AD242" s="250"/>
      <c r="AE242" s="250"/>
      <c r="AF242" s="250"/>
      <c r="AG242" s="250"/>
      <c r="AH242" s="250"/>
      <c r="AI242" s="212" t="str">
        <f t="shared" si="75"/>
        <v>09</v>
      </c>
      <c r="AL242" s="391">
        <f t="shared" si="67"/>
        <v>2009</v>
      </c>
      <c r="AM242" s="212" t="e">
        <f>COUNTIF([6]Daftar!$D$5:$D$851,D242)</f>
        <v>#VALUE!</v>
      </c>
      <c r="AN242" s="212" t="e">
        <f>COUNTIF([7]daftar!$D$4:$D$885,D242)</f>
        <v>#VALUE!</v>
      </c>
      <c r="AS242" s="392" t="str">
        <f t="shared" si="60"/>
        <v>Agus Salim</v>
      </c>
      <c r="AT242" s="392" t="str">
        <f t="shared" si="61"/>
        <v>F1B009008</v>
      </c>
      <c r="AU242" s="392">
        <f t="shared" si="62"/>
        <v>239</v>
      </c>
      <c r="AV242" s="392"/>
    </row>
    <row r="243" spans="1:48" s="212" customFormat="1" ht="20.100000000000001" customHeight="1">
      <c r="A243" s="267">
        <f t="shared" si="66"/>
        <v>240</v>
      </c>
      <c r="B243" s="268">
        <v>41909</v>
      </c>
      <c r="C243" s="269" t="str">
        <f>VLOOKUP(D243,'[4]mhs elektro-kecil'!$B$5:$C$1847,2,0)</f>
        <v>Fathur Rahman</v>
      </c>
      <c r="D243" s="269" t="s">
        <v>593</v>
      </c>
      <c r="E243" s="271" t="s">
        <v>594</v>
      </c>
      <c r="F243" s="271" t="s">
        <v>54</v>
      </c>
      <c r="G243" s="271" t="s">
        <v>243</v>
      </c>
      <c r="H243" s="271" t="s">
        <v>59</v>
      </c>
      <c r="I243" s="271" t="s">
        <v>422</v>
      </c>
      <c r="J243" s="271" t="s">
        <v>60</v>
      </c>
      <c r="K243" s="291" t="s">
        <v>76</v>
      </c>
      <c r="L243" s="268">
        <v>41913</v>
      </c>
      <c r="M243" s="230" t="s">
        <v>520</v>
      </c>
      <c r="N243" s="292" t="s">
        <v>324</v>
      </c>
      <c r="O243" s="249"/>
      <c r="P243" s="212">
        <v>647</v>
      </c>
      <c r="Q243" s="230">
        <v>14</v>
      </c>
      <c r="R243" s="230">
        <v>41</v>
      </c>
      <c r="S243" s="230">
        <v>28</v>
      </c>
      <c r="T243" s="230">
        <v>8</v>
      </c>
      <c r="U243" s="230">
        <v>5</v>
      </c>
      <c r="W243" s="371" t="str">
        <f t="shared" si="74"/>
        <v>01 Oktober 2014</v>
      </c>
      <c r="X243" s="373" t="str">
        <f>IFERROR(VLOOKUP(D243,'[5]mhs elektro-kecil'!$B$5:$E$2151,3,0),"CEK")</f>
        <v>CEK</v>
      </c>
      <c r="Y243" s="374" t="str">
        <f>IFERROR(VLOOKUP(D243,'[5]mhs elektro-kecil'!$B$5:$E$2151,4,0),"CEK")</f>
        <v>CEK</v>
      </c>
      <c r="Z243" s="231">
        <f t="shared" si="72"/>
        <v>41913</v>
      </c>
      <c r="AA243" s="231">
        <f t="shared" si="73"/>
        <v>42093</v>
      </c>
      <c r="AB243" s="230"/>
      <c r="AD243" s="250"/>
      <c r="AE243" s="250"/>
      <c r="AF243" s="250"/>
      <c r="AG243" s="250"/>
      <c r="AH243" s="250"/>
      <c r="AI243" s="212" t="str">
        <f t="shared" si="75"/>
        <v>09</v>
      </c>
      <c r="AL243" s="391">
        <f t="shared" si="67"/>
        <v>2009</v>
      </c>
      <c r="AM243" s="212" t="e">
        <f>COUNTIF([6]Daftar!$D$5:$D$851,D243)</f>
        <v>#VALUE!</v>
      </c>
      <c r="AN243" s="212" t="e">
        <f>COUNTIF([7]daftar!$D$4:$D$885,D243)</f>
        <v>#VALUE!</v>
      </c>
      <c r="AS243" s="392" t="str">
        <f t="shared" si="60"/>
        <v>Fathur Rahman</v>
      </c>
      <c r="AT243" s="392" t="str">
        <f t="shared" si="61"/>
        <v>F1B009036</v>
      </c>
      <c r="AU243" s="392">
        <f t="shared" si="62"/>
        <v>240</v>
      </c>
      <c r="AV243" s="392"/>
    </row>
    <row r="244" spans="1:48" s="212" customFormat="1" ht="20.100000000000001" customHeight="1">
      <c r="A244" s="267">
        <f t="shared" si="66"/>
        <v>241</v>
      </c>
      <c r="B244" s="268">
        <v>41909</v>
      </c>
      <c r="C244" s="269" t="str">
        <f>VLOOKUP(D244,'[4]mhs elektro-kecil'!$B$5:$C$1847,2,0)</f>
        <v>Dody Alkaram</v>
      </c>
      <c r="D244" s="269" t="s">
        <v>595</v>
      </c>
      <c r="E244" s="271" t="s">
        <v>596</v>
      </c>
      <c r="F244" s="271" t="s">
        <v>55</v>
      </c>
      <c r="G244" s="271" t="s">
        <v>115</v>
      </c>
      <c r="H244" s="271" t="s">
        <v>49</v>
      </c>
      <c r="I244" s="271" t="s">
        <v>89</v>
      </c>
      <c r="J244" s="271" t="s">
        <v>72</v>
      </c>
      <c r="K244" s="291" t="s">
        <v>131</v>
      </c>
      <c r="L244" s="268">
        <v>41912</v>
      </c>
      <c r="M244" s="230" t="s">
        <v>140</v>
      </c>
      <c r="N244" s="292" t="s">
        <v>581</v>
      </c>
      <c r="O244" s="249"/>
      <c r="P244" s="212">
        <v>648</v>
      </c>
      <c r="Q244" s="230">
        <v>21</v>
      </c>
      <c r="R244" s="230">
        <v>22</v>
      </c>
      <c r="S244" s="230">
        <v>15</v>
      </c>
      <c r="T244" s="230">
        <v>19</v>
      </c>
      <c r="U244" s="230">
        <v>4</v>
      </c>
      <c r="W244" s="371" t="str">
        <f t="shared" si="74"/>
        <v>30 September 2014</v>
      </c>
      <c r="X244" s="373" t="str">
        <f>IFERROR(VLOOKUP(D244,'[5]mhs elektro-kecil'!$B$5:$E$2151,3,0),"CEK")</f>
        <v>CEK</v>
      </c>
      <c r="Y244" s="374">
        <f>IFERROR(VLOOKUP(D244,'[5]mhs elektro-kecil'!$B$5:$E$2151,4,0),"CEK")</f>
        <v>0</v>
      </c>
      <c r="Z244" s="231">
        <f t="shared" si="72"/>
        <v>41912</v>
      </c>
      <c r="AA244" s="231">
        <f t="shared" si="73"/>
        <v>42092</v>
      </c>
      <c r="AB244" s="230"/>
      <c r="AD244" s="250"/>
      <c r="AE244" s="250"/>
      <c r="AF244" s="250"/>
      <c r="AG244" s="250"/>
      <c r="AH244" s="250"/>
      <c r="AI244" s="212" t="str">
        <f t="shared" si="75"/>
        <v>10</v>
      </c>
      <c r="AL244" s="391">
        <f t="shared" si="67"/>
        <v>2010</v>
      </c>
      <c r="AM244" s="212" t="e">
        <f>COUNTIF([6]Daftar!$D$5:$D$851,D244)</f>
        <v>#VALUE!</v>
      </c>
      <c r="AN244" s="212" t="e">
        <f>COUNTIF([7]daftar!$D$4:$D$885,D244)</f>
        <v>#VALUE!</v>
      </c>
      <c r="AS244" s="392" t="str">
        <f t="shared" si="60"/>
        <v>Dody Alkaram</v>
      </c>
      <c r="AT244" s="392" t="str">
        <f t="shared" si="61"/>
        <v>F1B010056</v>
      </c>
      <c r="AU244" s="392">
        <f t="shared" si="62"/>
        <v>241</v>
      </c>
      <c r="AV244" s="392"/>
    </row>
    <row r="245" spans="1:48" s="212" customFormat="1" ht="20.100000000000001" customHeight="1">
      <c r="A245" s="267">
        <f t="shared" si="66"/>
        <v>242</v>
      </c>
      <c r="B245" s="268" t="s">
        <v>597</v>
      </c>
      <c r="C245" s="269" t="str">
        <f>VLOOKUP(D245,'[4]mhs elektro-kecil'!$B$5:$C$1847,2,0)</f>
        <v>Risca Arie W</v>
      </c>
      <c r="D245" s="269" t="s">
        <v>598</v>
      </c>
      <c r="E245" s="271" t="s">
        <v>599</v>
      </c>
      <c r="F245" s="271" t="s">
        <v>38</v>
      </c>
      <c r="G245" s="271" t="s">
        <v>37</v>
      </c>
      <c r="H245" s="271" t="s">
        <v>115</v>
      </c>
      <c r="I245" s="271" t="s">
        <v>69</v>
      </c>
      <c r="J245" s="271" t="s">
        <v>73</v>
      </c>
      <c r="K245" s="291" t="s">
        <v>63</v>
      </c>
      <c r="L245" s="268">
        <v>41923</v>
      </c>
      <c r="M245" s="230" t="s">
        <v>42</v>
      </c>
      <c r="N245" s="292" t="s">
        <v>324</v>
      </c>
      <c r="O245" s="249"/>
      <c r="P245" s="212">
        <v>667</v>
      </c>
      <c r="Q245" s="230">
        <v>2</v>
      </c>
      <c r="R245" s="230">
        <v>13</v>
      </c>
      <c r="S245" s="230">
        <v>22</v>
      </c>
      <c r="T245" s="230">
        <v>10</v>
      </c>
      <c r="U245" s="230">
        <v>29</v>
      </c>
      <c r="W245" s="371" t="str">
        <f t="shared" si="74"/>
        <v>11 Oktober 2014</v>
      </c>
      <c r="X245" s="373" t="str">
        <f>IFERROR(VLOOKUP(D245,'[5]mhs elektro-kecil'!$B$5:$E$2151,3,0),"CEK")</f>
        <v>CEK</v>
      </c>
      <c r="Y245" s="374">
        <f>IFERROR(VLOOKUP(D245,'[5]mhs elektro-kecil'!$B$5:$E$2151,4,0),"CEK")</f>
        <v>0</v>
      </c>
      <c r="Z245" s="231">
        <f t="shared" ref="Z245:Z250" si="76">L245</f>
        <v>41923</v>
      </c>
      <c r="AA245" s="231">
        <f t="shared" ref="AA245:AA250" si="77">Z245+180</f>
        <v>42103</v>
      </c>
      <c r="AB245" s="230"/>
      <c r="AD245" s="250"/>
      <c r="AE245" s="250"/>
      <c r="AF245" s="250"/>
      <c r="AG245" s="250"/>
      <c r="AH245" s="250"/>
      <c r="AI245" s="212" t="str">
        <f t="shared" si="75"/>
        <v>10</v>
      </c>
      <c r="AL245" s="391">
        <f t="shared" si="67"/>
        <v>2010</v>
      </c>
      <c r="AM245" s="212" t="e">
        <f>COUNTIF([6]Daftar!$D$5:$D$851,D245)</f>
        <v>#VALUE!</v>
      </c>
      <c r="AN245" s="212" t="e">
        <f>COUNTIF([7]daftar!$D$4:$D$885,D245)</f>
        <v>#VALUE!</v>
      </c>
      <c r="AS245" s="392" t="str">
        <f t="shared" si="60"/>
        <v>Risca Arie W</v>
      </c>
      <c r="AT245" s="392" t="str">
        <f t="shared" si="61"/>
        <v>F1B010080</v>
      </c>
      <c r="AU245" s="392">
        <f t="shared" si="62"/>
        <v>242</v>
      </c>
      <c r="AV245" s="392"/>
    </row>
    <row r="246" spans="1:48" s="212" customFormat="1" ht="20.100000000000001" customHeight="1">
      <c r="A246" s="267">
        <f t="shared" si="66"/>
        <v>243</v>
      </c>
      <c r="B246" s="268" t="s">
        <v>597</v>
      </c>
      <c r="C246" s="269" t="str">
        <f>VLOOKUP(D246,'[4]mhs elektro-kecil'!$B$5:$C$1847,2,0)</f>
        <v>Pitaria Rahim Riani</v>
      </c>
      <c r="D246" s="269" t="s">
        <v>600</v>
      </c>
      <c r="E246" s="271" t="s">
        <v>601</v>
      </c>
      <c r="F246" s="271" t="s">
        <v>55</v>
      </c>
      <c r="G246" s="271" t="s">
        <v>115</v>
      </c>
      <c r="H246" s="271" t="s">
        <v>68</v>
      </c>
      <c r="I246" s="271" t="s">
        <v>61</v>
      </c>
      <c r="J246" s="271" t="s">
        <v>52</v>
      </c>
      <c r="K246" s="291" t="s">
        <v>63</v>
      </c>
      <c r="L246" s="268">
        <v>41923</v>
      </c>
      <c r="M246" s="230" t="s">
        <v>540</v>
      </c>
      <c r="N246" s="292" t="s">
        <v>490</v>
      </c>
      <c r="O246" s="249"/>
      <c r="P246" s="212">
        <v>668</v>
      </c>
      <c r="Q246" s="230">
        <v>21</v>
      </c>
      <c r="R246" s="230">
        <v>22</v>
      </c>
      <c r="S246" s="230">
        <v>6</v>
      </c>
      <c r="T246" s="230">
        <v>3</v>
      </c>
      <c r="U246" s="230">
        <v>24</v>
      </c>
      <c r="W246" s="371" t="str">
        <f t="shared" si="74"/>
        <v>11 Oktober 2014</v>
      </c>
      <c r="X246" s="373" t="str">
        <f>IFERROR(VLOOKUP(D246,'[5]mhs elektro-kecil'!$B$5:$E$2151,3,0),"CEK")</f>
        <v>CEK</v>
      </c>
      <c r="Y246" s="374">
        <f>IFERROR(VLOOKUP(D246,'[5]mhs elektro-kecil'!$B$5:$E$2151,4,0),"CEK")</f>
        <v>0</v>
      </c>
      <c r="Z246" s="231">
        <f t="shared" si="76"/>
        <v>41923</v>
      </c>
      <c r="AA246" s="231">
        <f t="shared" si="77"/>
        <v>42103</v>
      </c>
      <c r="AB246" s="230"/>
      <c r="AD246" s="250"/>
      <c r="AE246" s="250"/>
      <c r="AF246" s="250"/>
      <c r="AG246" s="250"/>
      <c r="AH246" s="250"/>
      <c r="AI246" s="212" t="str">
        <f t="shared" si="75"/>
        <v>10</v>
      </c>
      <c r="AL246" s="391">
        <f t="shared" si="67"/>
        <v>2010</v>
      </c>
      <c r="AM246" s="212" t="e">
        <f>COUNTIF([6]Daftar!$D$5:$D$851,D246)</f>
        <v>#VALUE!</v>
      </c>
      <c r="AN246" s="212" t="e">
        <f>COUNTIF([7]daftar!$D$4:$D$885,D246)</f>
        <v>#VALUE!</v>
      </c>
      <c r="AS246" s="392" t="str">
        <f t="shared" si="60"/>
        <v>Pitaria Rahim Riani</v>
      </c>
      <c r="AT246" s="392" t="str">
        <f t="shared" si="61"/>
        <v>F1B010007</v>
      </c>
      <c r="AU246" s="392">
        <f t="shared" si="62"/>
        <v>243</v>
      </c>
      <c r="AV246" s="392"/>
    </row>
    <row r="247" spans="1:48" s="212" customFormat="1" ht="20.100000000000001" customHeight="1">
      <c r="A247" s="267">
        <f t="shared" si="66"/>
        <v>244</v>
      </c>
      <c r="B247" s="268" t="s">
        <v>602</v>
      </c>
      <c r="C247" s="269" t="str">
        <f>VLOOKUP(D247,'[4]mhs elektro-kecil'!$B$5:$C$1847,2,0)</f>
        <v>Deddy Darmawan</v>
      </c>
      <c r="D247" s="269" t="s">
        <v>603</v>
      </c>
      <c r="E247" s="271" t="s">
        <v>604</v>
      </c>
      <c r="F247" s="271" t="s">
        <v>243</v>
      </c>
      <c r="G247" s="271" t="s">
        <v>52</v>
      </c>
      <c r="H247" s="271" t="s">
        <v>72</v>
      </c>
      <c r="I247" s="271" t="s">
        <v>59</v>
      </c>
      <c r="J247" s="271" t="s">
        <v>89</v>
      </c>
      <c r="K247" s="291" t="s">
        <v>76</v>
      </c>
      <c r="L247" s="268">
        <v>41935</v>
      </c>
      <c r="M247" s="230" t="s">
        <v>413</v>
      </c>
      <c r="N247" s="292" t="s">
        <v>523</v>
      </c>
      <c r="O247" s="249"/>
      <c r="P247" s="212">
        <v>264</v>
      </c>
      <c r="Q247" s="230">
        <v>41</v>
      </c>
      <c r="R247" s="230">
        <v>24</v>
      </c>
      <c r="S247" s="230">
        <v>4</v>
      </c>
      <c r="T247" s="230">
        <v>28</v>
      </c>
      <c r="U247" s="230">
        <v>19</v>
      </c>
      <c r="W247" s="371" t="str">
        <f t="shared" si="74"/>
        <v>23 Oktober 2014</v>
      </c>
      <c r="X247" s="373" t="str">
        <f>IFERROR(VLOOKUP(D247,'[5]mhs elektro-kecil'!$B$5:$E$2151,3,0),"CEK")</f>
        <v>CEK</v>
      </c>
      <c r="Y247" s="374">
        <f>IFERROR(VLOOKUP(D247,'[5]mhs elektro-kecil'!$B$5:$E$2151,4,0),"CEK")</f>
        <v>0</v>
      </c>
      <c r="Z247" s="231">
        <f t="shared" si="76"/>
        <v>41935</v>
      </c>
      <c r="AA247" s="231">
        <f t="shared" si="77"/>
        <v>42115</v>
      </c>
      <c r="AB247" s="231">
        <f>AA247+180</f>
        <v>42295</v>
      </c>
      <c r="AD247" s="250"/>
      <c r="AE247" s="250"/>
      <c r="AF247" s="250"/>
      <c r="AG247" s="250"/>
      <c r="AH247" s="250"/>
      <c r="AI247" s="212" t="str">
        <f t="shared" si="75"/>
        <v>10</v>
      </c>
      <c r="AL247" s="391">
        <f t="shared" si="67"/>
        <v>2010</v>
      </c>
      <c r="AM247" s="212" t="e">
        <f>COUNTIF([6]Daftar!$D$5:$D$851,D247)</f>
        <v>#VALUE!</v>
      </c>
      <c r="AN247" s="212" t="e">
        <f>COUNTIF([7]daftar!$D$4:$D$885,D247)</f>
        <v>#VALUE!</v>
      </c>
      <c r="AS247" s="392" t="str">
        <f t="shared" si="60"/>
        <v>Deddy Darmawan</v>
      </c>
      <c r="AT247" s="392" t="str">
        <f t="shared" si="61"/>
        <v>F1B110021</v>
      </c>
      <c r="AU247" s="392">
        <f t="shared" si="62"/>
        <v>244</v>
      </c>
      <c r="AV247" s="392"/>
    </row>
    <row r="248" spans="1:48" s="212" customFormat="1" ht="20.100000000000001" customHeight="1">
      <c r="A248" s="267">
        <f t="shared" si="66"/>
        <v>245</v>
      </c>
      <c r="B248" s="268" t="s">
        <v>605</v>
      </c>
      <c r="C248" s="269" t="str">
        <f>VLOOKUP(D248,'[4]mhs elektro-kecil'!$B$5:$C$1847,2,0)</f>
        <v>Taufik Insani</v>
      </c>
      <c r="D248" s="269" t="s">
        <v>606</v>
      </c>
      <c r="E248" s="271" t="s">
        <v>607</v>
      </c>
      <c r="F248" s="271" t="s">
        <v>422</v>
      </c>
      <c r="G248" s="271" t="s">
        <v>52</v>
      </c>
      <c r="H248" s="271" t="s">
        <v>73</v>
      </c>
      <c r="I248" s="271" t="s">
        <v>45</v>
      </c>
      <c r="J248" s="271" t="s">
        <v>68</v>
      </c>
      <c r="K248" s="291" t="s">
        <v>131</v>
      </c>
      <c r="L248" s="268">
        <v>41940</v>
      </c>
      <c r="M248" s="230" t="s">
        <v>42</v>
      </c>
      <c r="N248" s="292" t="s">
        <v>324</v>
      </c>
      <c r="O248" s="249"/>
      <c r="P248" s="212">
        <v>699</v>
      </c>
      <c r="Q248" s="230">
        <v>8</v>
      </c>
      <c r="R248" s="230">
        <v>24</v>
      </c>
      <c r="S248" s="230">
        <v>29</v>
      </c>
      <c r="T248" s="230">
        <v>25</v>
      </c>
      <c r="U248" s="230">
        <v>6</v>
      </c>
      <c r="W248" s="371" t="str">
        <f t="shared" si="74"/>
        <v>28 Oktober 2014</v>
      </c>
      <c r="X248" s="373" t="str">
        <f>IFERROR(VLOOKUP(D248,'[5]mhs elektro-kecil'!$B$5:$E$2151,3,0),"CEK")</f>
        <v>CEK</v>
      </c>
      <c r="Y248" s="374" t="str">
        <f>IFERROR(VLOOKUP(D248,'[5]mhs elektro-kecil'!$B$5:$E$2151,4,0),"CEK")</f>
        <v>CEK</v>
      </c>
      <c r="Z248" s="231">
        <f t="shared" si="76"/>
        <v>41940</v>
      </c>
      <c r="AA248" s="231">
        <f t="shared" si="77"/>
        <v>42120</v>
      </c>
      <c r="AB248" s="230"/>
      <c r="AD248" s="250"/>
      <c r="AE248" s="250"/>
      <c r="AF248" s="250"/>
      <c r="AG248" s="250"/>
      <c r="AH248" s="250"/>
      <c r="AI248" s="212" t="str">
        <f t="shared" si="75"/>
        <v>08</v>
      </c>
      <c r="AL248" s="391">
        <f t="shared" si="67"/>
        <v>2008</v>
      </c>
      <c r="AM248" s="212" t="e">
        <f>COUNTIF([6]Daftar!$D$5:$D$851,D248)</f>
        <v>#VALUE!</v>
      </c>
      <c r="AN248" s="212" t="e">
        <f>COUNTIF([7]daftar!$D$4:$D$885,D248)</f>
        <v>#VALUE!</v>
      </c>
      <c r="AS248" s="392" t="str">
        <f t="shared" si="60"/>
        <v>Taufik Insani</v>
      </c>
      <c r="AT248" s="392" t="str">
        <f t="shared" si="61"/>
        <v>F1B008061</v>
      </c>
      <c r="AU248" s="392">
        <f t="shared" si="62"/>
        <v>245</v>
      </c>
      <c r="AV248" s="392"/>
    </row>
    <row r="249" spans="1:48" s="212" customFormat="1" ht="20.100000000000001" customHeight="1">
      <c r="A249" s="267">
        <f t="shared" si="66"/>
        <v>246</v>
      </c>
      <c r="B249" s="268" t="s">
        <v>605</v>
      </c>
      <c r="C249" s="269" t="str">
        <f>VLOOKUP(D249,'[4]mhs elektro-kecil'!$B$5:$C$1847,2,0)</f>
        <v>I. A. Mas Candra Dewi</v>
      </c>
      <c r="D249" s="269" t="s">
        <v>608</v>
      </c>
      <c r="E249" s="271" t="s">
        <v>609</v>
      </c>
      <c r="F249" s="271" t="s">
        <v>45</v>
      </c>
      <c r="G249" s="271" t="s">
        <v>52</v>
      </c>
      <c r="H249" s="271" t="s">
        <v>37</v>
      </c>
      <c r="I249" s="271" t="s">
        <v>38</v>
      </c>
      <c r="J249" s="271" t="s">
        <v>31</v>
      </c>
      <c r="K249" s="291" t="s">
        <v>56</v>
      </c>
      <c r="L249" s="268">
        <v>41936</v>
      </c>
      <c r="M249" s="230" t="s">
        <v>42</v>
      </c>
      <c r="N249" s="292" t="s">
        <v>324</v>
      </c>
      <c r="O249" s="249"/>
      <c r="P249" s="212">
        <v>698</v>
      </c>
      <c r="Q249" s="230">
        <v>25</v>
      </c>
      <c r="R249" s="230">
        <v>24</v>
      </c>
      <c r="S249" s="230">
        <v>13</v>
      </c>
      <c r="T249" s="230">
        <v>2</v>
      </c>
      <c r="U249" s="230">
        <v>39</v>
      </c>
      <c r="W249" s="371" t="str">
        <f t="shared" si="74"/>
        <v>24 Oktober 2014</v>
      </c>
      <c r="X249" s="373" t="str">
        <f>IFERROR(VLOOKUP(D249,'[5]mhs elektro-kecil'!$B$5:$E$2151,3,0),"CEK")</f>
        <v>CEK</v>
      </c>
      <c r="Y249" s="374" t="str">
        <f>IFERROR(VLOOKUP(D249,'[5]mhs elektro-kecil'!$B$5:$E$2151,4,0),"CEK")</f>
        <v>CEK</v>
      </c>
      <c r="Z249" s="231">
        <f t="shared" si="76"/>
        <v>41936</v>
      </c>
      <c r="AA249" s="231">
        <f t="shared" si="77"/>
        <v>42116</v>
      </c>
      <c r="AB249" s="230"/>
      <c r="AD249" s="250"/>
      <c r="AE249" s="250"/>
      <c r="AF249" s="250"/>
      <c r="AG249" s="250"/>
      <c r="AH249" s="250"/>
      <c r="AI249" s="212" t="str">
        <f t="shared" si="75"/>
        <v>09</v>
      </c>
      <c r="AL249" s="391">
        <f t="shared" si="67"/>
        <v>2009</v>
      </c>
      <c r="AM249" s="212" t="e">
        <f>COUNTIF([6]Daftar!$D$5:$D$851,D249)</f>
        <v>#VALUE!</v>
      </c>
      <c r="AN249" s="212" t="e">
        <f>COUNTIF([7]daftar!$D$4:$D$885,D249)</f>
        <v>#VALUE!</v>
      </c>
      <c r="AS249" s="392" t="str">
        <f t="shared" si="60"/>
        <v>I. A. Mas Candra Dewi</v>
      </c>
      <c r="AT249" s="392" t="str">
        <f t="shared" si="61"/>
        <v>F1B009019</v>
      </c>
      <c r="AU249" s="392">
        <f t="shared" si="62"/>
        <v>246</v>
      </c>
      <c r="AV249" s="392"/>
    </row>
    <row r="250" spans="1:48" s="212" customFormat="1" ht="20.100000000000001" customHeight="1">
      <c r="A250" s="267">
        <f t="shared" si="66"/>
        <v>247</v>
      </c>
      <c r="B250" s="268">
        <v>41951</v>
      </c>
      <c r="C250" s="269" t="str">
        <f>VLOOKUP(D250,'[4]mhs elektro-kecil'!$B$5:$C$1847,2,0)</f>
        <v>Mardian Rizka H.</v>
      </c>
      <c r="D250" s="269" t="s">
        <v>610</v>
      </c>
      <c r="E250" s="271" t="s">
        <v>611</v>
      </c>
      <c r="F250" s="271" t="s">
        <v>118</v>
      </c>
      <c r="G250" s="271" t="s">
        <v>243</v>
      </c>
      <c r="H250" s="271" t="s">
        <v>29</v>
      </c>
      <c r="I250" s="271" t="s">
        <v>558</v>
      </c>
      <c r="J250" s="271" t="s">
        <v>577</v>
      </c>
      <c r="K250" s="291" t="s">
        <v>76</v>
      </c>
      <c r="L250" s="268">
        <v>41955</v>
      </c>
      <c r="M250" s="230" t="s">
        <v>33</v>
      </c>
      <c r="N250" s="292" t="s">
        <v>523</v>
      </c>
      <c r="O250" s="249"/>
      <c r="P250" s="212">
        <v>731</v>
      </c>
      <c r="Q250" s="230">
        <v>40</v>
      </c>
      <c r="R250" s="230">
        <v>41</v>
      </c>
      <c r="S250" s="230">
        <v>27</v>
      </c>
      <c r="T250" s="230">
        <v>43</v>
      </c>
      <c r="U250" s="230">
        <v>44</v>
      </c>
      <c r="W250" s="371" t="str">
        <f t="shared" si="74"/>
        <v>12 November 2014</v>
      </c>
      <c r="X250" s="373" t="str">
        <f>IFERROR(VLOOKUP(D250,'[5]mhs elektro-kecil'!$B$5:$E$2151,3,0),"CEK")</f>
        <v>CEK</v>
      </c>
      <c r="Y250" s="374">
        <f>IFERROR(VLOOKUP(D250,'[5]mhs elektro-kecil'!$B$5:$E$2151,4,0),"CEK")</f>
        <v>0</v>
      </c>
      <c r="Z250" s="231">
        <f t="shared" si="76"/>
        <v>41955</v>
      </c>
      <c r="AA250" s="231">
        <f t="shared" si="77"/>
        <v>42135</v>
      </c>
      <c r="AB250" s="230"/>
      <c r="AD250" s="250"/>
      <c r="AE250" s="250"/>
      <c r="AF250" s="250"/>
      <c r="AG250" s="250"/>
      <c r="AH250" s="250"/>
      <c r="AI250" s="212" t="str">
        <f t="shared" si="75"/>
        <v>10</v>
      </c>
      <c r="AL250" s="391">
        <f t="shared" si="67"/>
        <v>2010</v>
      </c>
      <c r="AM250" s="212" t="e">
        <f>COUNTIF([6]Daftar!$D$5:$D$851,D250)</f>
        <v>#VALUE!</v>
      </c>
      <c r="AN250" s="212" t="e">
        <f>COUNTIF([7]daftar!$D$4:$D$885,D250)</f>
        <v>#VALUE!</v>
      </c>
      <c r="AS250" s="392" t="str">
        <f t="shared" ref="AS250:AS313" si="78">C250</f>
        <v>Mardian Rizka H.</v>
      </c>
      <c r="AT250" s="392" t="str">
        <f t="shared" ref="AT250:AT313" si="79">D250</f>
        <v>F1B010087</v>
      </c>
      <c r="AU250" s="392">
        <f t="shared" ref="AU250:AU313" si="80">A250</f>
        <v>247</v>
      </c>
      <c r="AV250" s="392"/>
    </row>
    <row r="251" spans="1:48" s="212" customFormat="1" ht="20.100000000000001" customHeight="1">
      <c r="A251" s="267">
        <f t="shared" si="66"/>
        <v>248</v>
      </c>
      <c r="B251" s="268">
        <v>41960</v>
      </c>
      <c r="C251" s="269" t="str">
        <f>VLOOKUP(D251,'[4]mhs elektro-kecil'!$B$5:$C$1847,2,0)</f>
        <v>Tatik Muliani</v>
      </c>
      <c r="D251" s="269" t="s">
        <v>612</v>
      </c>
      <c r="E251" s="271" t="s">
        <v>613</v>
      </c>
      <c r="F251" s="271" t="s">
        <v>41</v>
      </c>
      <c r="G251" s="271" t="s">
        <v>37</v>
      </c>
      <c r="H251" s="271" t="s">
        <v>323</v>
      </c>
      <c r="I251" s="271" t="s">
        <v>53</v>
      </c>
      <c r="J251" s="271" t="s">
        <v>60</v>
      </c>
      <c r="K251" s="291" t="s">
        <v>56</v>
      </c>
      <c r="L251" s="268">
        <v>41964</v>
      </c>
      <c r="M251" s="504" t="s">
        <v>42</v>
      </c>
      <c r="N251" s="292" t="s">
        <v>324</v>
      </c>
      <c r="O251" s="249"/>
      <c r="P251" s="212">
        <v>750</v>
      </c>
      <c r="Q251" s="230">
        <v>1</v>
      </c>
      <c r="R251" s="230">
        <v>13</v>
      </c>
      <c r="S251" s="230">
        <v>26</v>
      </c>
      <c r="T251" s="230">
        <v>12</v>
      </c>
      <c r="U251" s="230">
        <v>5</v>
      </c>
      <c r="W251" s="371" t="str">
        <f t="shared" si="74"/>
        <v>21 November 2014</v>
      </c>
      <c r="X251" s="373" t="str">
        <f>IFERROR(VLOOKUP(D251,'[5]mhs elektro-kecil'!$B$5:$E$2151,3,0),"CEK")</f>
        <v>CEK</v>
      </c>
      <c r="Y251" s="374">
        <f>IFERROR(VLOOKUP(D251,'[5]mhs elektro-kecil'!$B$5:$E$2151,4,0),"CEK")</f>
        <v>0</v>
      </c>
      <c r="Z251" s="231">
        <f t="shared" ref="Z251:Z259" si="81">L251</f>
        <v>41964</v>
      </c>
      <c r="AA251" s="231">
        <f t="shared" ref="AA251:AA256" si="82">Z251+180</f>
        <v>42144</v>
      </c>
      <c r="AB251" s="230"/>
      <c r="AD251" s="250"/>
      <c r="AE251" s="250"/>
      <c r="AF251" s="250"/>
      <c r="AG251" s="250"/>
      <c r="AH251" s="250"/>
      <c r="AI251" s="212" t="str">
        <f t="shared" si="75"/>
        <v>10</v>
      </c>
      <c r="AL251" s="391">
        <f t="shared" si="67"/>
        <v>2010</v>
      </c>
      <c r="AM251" s="212" t="e">
        <f>COUNTIF([6]Daftar!$D$5:$D$851,D251)</f>
        <v>#VALUE!</v>
      </c>
      <c r="AN251" s="212" t="e">
        <f>COUNTIF([7]daftar!$D$4:$D$885,D251)</f>
        <v>#VALUE!</v>
      </c>
      <c r="AS251" s="392" t="str">
        <f t="shared" si="78"/>
        <v>Tatik Muliani</v>
      </c>
      <c r="AT251" s="392" t="str">
        <f t="shared" si="79"/>
        <v>F1B010011</v>
      </c>
      <c r="AU251" s="392">
        <f t="shared" si="80"/>
        <v>248</v>
      </c>
      <c r="AV251" s="392"/>
    </row>
    <row r="252" spans="1:48" s="212" customFormat="1" ht="20.100000000000001" customHeight="1">
      <c r="A252" s="267">
        <f t="shared" si="66"/>
        <v>249</v>
      </c>
      <c r="B252" s="268">
        <v>41958</v>
      </c>
      <c r="C252" s="269" t="str">
        <f>VLOOKUP(D252,'[4]mhs elektro-kecil'!$B$5:$C$1847,2,0)</f>
        <v>Ikhwan Yusuf</v>
      </c>
      <c r="D252" s="269" t="s">
        <v>614</v>
      </c>
      <c r="E252" s="271" t="s">
        <v>615</v>
      </c>
      <c r="F252" s="271" t="s">
        <v>27</v>
      </c>
      <c r="G252" s="271" t="s">
        <v>60</v>
      </c>
      <c r="H252" s="271" t="s">
        <v>61</v>
      </c>
      <c r="I252" s="271" t="s">
        <v>69</v>
      </c>
      <c r="J252" s="271" t="s">
        <v>31</v>
      </c>
      <c r="K252" s="291" t="s">
        <v>93</v>
      </c>
      <c r="L252" s="268">
        <v>41960</v>
      </c>
      <c r="M252" s="230" t="s">
        <v>361</v>
      </c>
      <c r="N252" s="292" t="s">
        <v>523</v>
      </c>
      <c r="O252" s="249"/>
      <c r="P252" s="212">
        <v>749</v>
      </c>
      <c r="Q252" s="230">
        <v>33</v>
      </c>
      <c r="R252" s="230">
        <v>5</v>
      </c>
      <c r="S252" s="230">
        <v>3</v>
      </c>
      <c r="T252" s="230">
        <v>10</v>
      </c>
      <c r="U252" s="230">
        <v>39</v>
      </c>
      <c r="W252" s="371" t="str">
        <f t="shared" si="74"/>
        <v>17 November 2014</v>
      </c>
      <c r="X252" s="373" t="str">
        <f>IFERROR(VLOOKUP(D252,'[5]mhs elektro-kecil'!$B$5:$E$2151,3,0),"CEK")</f>
        <v>CEK</v>
      </c>
      <c r="Y252" s="374">
        <f>IFERROR(VLOOKUP(D252,'[5]mhs elektro-kecil'!$B$5:$E$2151,4,0),"CEK")</f>
        <v>0</v>
      </c>
      <c r="Z252" s="231">
        <f t="shared" si="81"/>
        <v>41960</v>
      </c>
      <c r="AA252" s="231">
        <f t="shared" si="82"/>
        <v>42140</v>
      </c>
      <c r="AB252" s="230"/>
      <c r="AD252" s="250"/>
      <c r="AE252" s="250"/>
      <c r="AF252" s="250"/>
      <c r="AG252" s="250"/>
      <c r="AH252" s="250"/>
      <c r="AI252" s="212" t="str">
        <f t="shared" si="75"/>
        <v>10</v>
      </c>
      <c r="AL252" s="391">
        <f t="shared" si="67"/>
        <v>2010</v>
      </c>
      <c r="AM252" s="212" t="e">
        <f>COUNTIF([6]Daftar!$D$5:$D$851,D252)</f>
        <v>#VALUE!</v>
      </c>
      <c r="AN252" s="212" t="e">
        <f>COUNTIF([7]daftar!$D$4:$D$885,D252)</f>
        <v>#VALUE!</v>
      </c>
      <c r="AS252" s="392" t="str">
        <f t="shared" si="78"/>
        <v>Ikhwan Yusuf</v>
      </c>
      <c r="AT252" s="392" t="str">
        <f t="shared" si="79"/>
        <v>F1B110079</v>
      </c>
      <c r="AU252" s="392">
        <f t="shared" si="80"/>
        <v>249</v>
      </c>
      <c r="AV252" s="392"/>
    </row>
    <row r="253" spans="1:48" s="212" customFormat="1" ht="20.100000000000001" customHeight="1">
      <c r="A253" s="267">
        <f t="shared" si="66"/>
        <v>250</v>
      </c>
      <c r="B253" s="268">
        <v>41961</v>
      </c>
      <c r="C253" s="269" t="str">
        <f>VLOOKUP(D253,'[4]mhs elektro-kecil'!$B$5:$C$1847,2,0)</f>
        <v>Eva Susanti</v>
      </c>
      <c r="D253" s="269" t="s">
        <v>616</v>
      </c>
      <c r="E253" s="271" t="s">
        <v>617</v>
      </c>
      <c r="F253" s="271" t="s">
        <v>68</v>
      </c>
      <c r="G253" s="271" t="s">
        <v>335</v>
      </c>
      <c r="H253" s="271" t="s">
        <v>49</v>
      </c>
      <c r="I253" s="271" t="s">
        <v>89</v>
      </c>
      <c r="J253" s="271" t="s">
        <v>580</v>
      </c>
      <c r="K253" s="291" t="s">
        <v>56</v>
      </c>
      <c r="L253" s="268">
        <v>41964</v>
      </c>
      <c r="M253" s="504" t="s">
        <v>42</v>
      </c>
      <c r="N253" s="292" t="s">
        <v>581</v>
      </c>
      <c r="O253" s="249"/>
      <c r="P253" s="212">
        <v>753</v>
      </c>
      <c r="Q253" s="230">
        <v>6</v>
      </c>
      <c r="R253" s="230">
        <v>30</v>
      </c>
      <c r="S253" s="230">
        <v>15</v>
      </c>
      <c r="T253" s="230">
        <v>19</v>
      </c>
      <c r="U253" s="230">
        <v>42</v>
      </c>
      <c r="W253" s="371" t="str">
        <f t="shared" si="74"/>
        <v>21 November 2014</v>
      </c>
      <c r="X253" s="373" t="str">
        <f>IFERROR(VLOOKUP(D253,'[5]mhs elektro-kecil'!$B$5:$E$2151,3,0),"CEK")</f>
        <v>CEK</v>
      </c>
      <c r="Y253" s="374">
        <f>IFERROR(VLOOKUP(D253,'[5]mhs elektro-kecil'!$B$5:$E$2151,4,0),"CEK")</f>
        <v>0</v>
      </c>
      <c r="Z253" s="231">
        <f t="shared" si="81"/>
        <v>41964</v>
      </c>
      <c r="AA253" s="231">
        <f t="shared" si="82"/>
        <v>42144</v>
      </c>
      <c r="AB253" s="230"/>
      <c r="AD253" s="250"/>
      <c r="AE253" s="250"/>
      <c r="AF253" s="250"/>
      <c r="AG253" s="250"/>
      <c r="AH253" s="250"/>
      <c r="AI253" s="212" t="str">
        <f t="shared" si="75"/>
        <v>10</v>
      </c>
      <c r="AL253" s="391">
        <f t="shared" si="67"/>
        <v>2010</v>
      </c>
      <c r="AM253" s="212" t="e">
        <f>COUNTIF([6]Daftar!$D$5:$D$851,D253)</f>
        <v>#VALUE!</v>
      </c>
      <c r="AN253" s="212" t="e">
        <f>COUNTIF([7]daftar!$D$4:$D$885,D253)</f>
        <v>#VALUE!</v>
      </c>
      <c r="AS253" s="392" t="str">
        <f t="shared" si="78"/>
        <v>Eva Susanti</v>
      </c>
      <c r="AT253" s="392" t="str">
        <f t="shared" si="79"/>
        <v>F1B110038</v>
      </c>
      <c r="AU253" s="392">
        <f t="shared" si="80"/>
        <v>250</v>
      </c>
      <c r="AV253" s="392"/>
    </row>
    <row r="254" spans="1:48" s="212" customFormat="1" ht="20.100000000000001" customHeight="1">
      <c r="A254" s="267">
        <f t="shared" si="66"/>
        <v>251</v>
      </c>
      <c r="B254" s="268">
        <v>41964</v>
      </c>
      <c r="C254" s="269" t="str">
        <f>VLOOKUP(D254,'[4]mhs elektro-kecil'!$B$5:$C$1847,2,0)</f>
        <v>Dila Ariy Gi M</v>
      </c>
      <c r="D254" s="269" t="s">
        <v>618</v>
      </c>
      <c r="E254" s="271" t="s">
        <v>619</v>
      </c>
      <c r="F254" s="271" t="s">
        <v>89</v>
      </c>
      <c r="G254" s="271" t="s">
        <v>52</v>
      </c>
      <c r="H254" s="271" t="s">
        <v>68</v>
      </c>
      <c r="I254" s="271" t="s">
        <v>55</v>
      </c>
      <c r="J254" s="271" t="s">
        <v>115</v>
      </c>
      <c r="K254" s="291" t="s">
        <v>63</v>
      </c>
      <c r="L254" s="268">
        <v>41972</v>
      </c>
      <c r="M254" s="230" t="s">
        <v>42</v>
      </c>
      <c r="N254" s="292" t="s">
        <v>493</v>
      </c>
      <c r="O254" s="249"/>
      <c r="P254" s="212">
        <v>756</v>
      </c>
      <c r="Q254" s="230">
        <v>19</v>
      </c>
      <c r="R254" s="230">
        <v>24</v>
      </c>
      <c r="S254" s="230">
        <v>6</v>
      </c>
      <c r="T254" s="230">
        <v>21</v>
      </c>
      <c r="U254" s="230">
        <v>22</v>
      </c>
      <c r="W254" s="371" t="str">
        <f t="shared" si="74"/>
        <v>29 November 2014</v>
      </c>
      <c r="X254" s="373" t="str">
        <f>IFERROR(VLOOKUP(D254,'[5]mhs elektro-kecil'!$B$5:$E$2151,3,0),"CEK")</f>
        <v>CEK</v>
      </c>
      <c r="Y254" s="374">
        <f>IFERROR(VLOOKUP(D254,'[5]mhs elektro-kecil'!$B$5:$E$2151,4,0),"CEK")</f>
        <v>0</v>
      </c>
      <c r="Z254" s="231">
        <f t="shared" si="81"/>
        <v>41972</v>
      </c>
      <c r="AA254" s="231">
        <f t="shared" si="82"/>
        <v>42152</v>
      </c>
      <c r="AB254" s="230"/>
      <c r="AD254" s="250"/>
      <c r="AE254" s="250"/>
      <c r="AF254" s="250"/>
      <c r="AG254" s="250"/>
      <c r="AH254" s="250"/>
      <c r="AI254" s="212" t="str">
        <f t="shared" si="75"/>
        <v>10</v>
      </c>
      <c r="AL254" s="391">
        <f t="shared" si="67"/>
        <v>2010</v>
      </c>
      <c r="AM254" s="212" t="e">
        <f>COUNTIF([6]Daftar!$D$5:$D$851,D254)</f>
        <v>#VALUE!</v>
      </c>
      <c r="AN254" s="212" t="e">
        <f>COUNTIF([7]daftar!$D$4:$D$885,D254)</f>
        <v>#VALUE!</v>
      </c>
      <c r="AS254" s="392" t="str">
        <f t="shared" si="78"/>
        <v>Dila Ariy Gi M</v>
      </c>
      <c r="AT254" s="392" t="str">
        <f t="shared" si="79"/>
        <v>F1B110014</v>
      </c>
      <c r="AU254" s="392">
        <f t="shared" si="80"/>
        <v>251</v>
      </c>
      <c r="AV254" s="392"/>
    </row>
    <row r="255" spans="1:48" s="212" customFormat="1" ht="20.100000000000001" customHeight="1">
      <c r="A255" s="267">
        <f t="shared" si="66"/>
        <v>252</v>
      </c>
      <c r="B255" s="268">
        <v>41969</v>
      </c>
      <c r="C255" s="269" t="str">
        <f>VLOOKUP(D255,'[4]mhs elektro-kecil'!$B$5:$C$1847,2,0)</f>
        <v>Gunawan Putra</v>
      </c>
      <c r="D255" s="269" t="s">
        <v>620</v>
      </c>
      <c r="E255" s="271" t="s">
        <v>621</v>
      </c>
      <c r="F255" s="271" t="s">
        <v>52</v>
      </c>
      <c r="G255" s="271" t="s">
        <v>54</v>
      </c>
      <c r="H255" s="271" t="s">
        <v>59</v>
      </c>
      <c r="I255" s="271" t="s">
        <v>31</v>
      </c>
      <c r="J255" s="271" t="s">
        <v>622</v>
      </c>
      <c r="K255" s="291" t="s">
        <v>63</v>
      </c>
      <c r="L255" s="268">
        <v>41972</v>
      </c>
      <c r="M255" s="230" t="s">
        <v>42</v>
      </c>
      <c r="N255" s="292" t="s">
        <v>449</v>
      </c>
      <c r="O255" s="249"/>
      <c r="P255" s="212">
        <v>775</v>
      </c>
      <c r="Q255" s="230">
        <v>24</v>
      </c>
      <c r="R255" s="230">
        <v>14</v>
      </c>
      <c r="S255" s="230">
        <v>28</v>
      </c>
      <c r="T255" s="230">
        <v>39</v>
      </c>
      <c r="U255" s="230">
        <v>9</v>
      </c>
      <c r="W255" s="371" t="str">
        <f t="shared" si="74"/>
        <v>29 November 2014</v>
      </c>
      <c r="X255" s="373" t="str">
        <f>IFERROR(VLOOKUP(D255,'[5]mhs elektro-kecil'!$B$5:$E$2151,3,0),"CEK")</f>
        <v>CEK</v>
      </c>
      <c r="Y255" s="374" t="str">
        <f>IFERROR(VLOOKUP(D255,'[5]mhs elektro-kecil'!$B$5:$E$2151,4,0),"CEK")</f>
        <v>CEK</v>
      </c>
      <c r="Z255" s="231">
        <f t="shared" si="81"/>
        <v>41972</v>
      </c>
      <c r="AA255" s="231">
        <f t="shared" si="82"/>
        <v>42152</v>
      </c>
      <c r="AB255" s="230"/>
      <c r="AD255" s="250"/>
      <c r="AE255" s="250"/>
      <c r="AF255" s="250"/>
      <c r="AG255" s="250"/>
      <c r="AH255" s="250"/>
      <c r="AI255" s="212" t="str">
        <f t="shared" si="75"/>
        <v>08</v>
      </c>
      <c r="AL255" s="391">
        <f t="shared" si="67"/>
        <v>2008</v>
      </c>
      <c r="AM255" s="212" t="e">
        <f>COUNTIF([6]Daftar!$D$5:$D$851,D255)</f>
        <v>#VALUE!</v>
      </c>
      <c r="AN255" s="212" t="e">
        <f>COUNTIF([7]daftar!$D$4:$D$885,D255)</f>
        <v>#VALUE!</v>
      </c>
      <c r="AS255" s="392" t="str">
        <f t="shared" si="78"/>
        <v>Gunawan Putra</v>
      </c>
      <c r="AT255" s="392" t="str">
        <f t="shared" si="79"/>
        <v>F1B008076</v>
      </c>
      <c r="AU255" s="392">
        <f t="shared" si="80"/>
        <v>252</v>
      </c>
      <c r="AV255" s="392"/>
    </row>
    <row r="256" spans="1:48" s="212" customFormat="1" ht="20.100000000000001" customHeight="1">
      <c r="A256" s="267">
        <f t="shared" si="66"/>
        <v>253</v>
      </c>
      <c r="B256" s="268" t="s">
        <v>623</v>
      </c>
      <c r="C256" s="269" t="str">
        <f>VLOOKUP(D256,'[4]mhs elektro-kecil'!$B$5:$C$1847,2,0)</f>
        <v>Riyan Wicaksono</v>
      </c>
      <c r="D256" s="269" t="s">
        <v>624</v>
      </c>
      <c r="E256" s="271" t="s">
        <v>625</v>
      </c>
      <c r="F256" s="271" t="s">
        <v>59</v>
      </c>
      <c r="G256" s="271" t="s">
        <v>118</v>
      </c>
      <c r="H256" s="271" t="s">
        <v>52</v>
      </c>
      <c r="I256" s="271" t="s">
        <v>72</v>
      </c>
      <c r="J256" s="271" t="s">
        <v>31</v>
      </c>
      <c r="K256" s="291" t="s">
        <v>76</v>
      </c>
      <c r="L256" s="268">
        <v>41990</v>
      </c>
      <c r="M256" s="230" t="s">
        <v>136</v>
      </c>
      <c r="N256" s="292" t="s">
        <v>449</v>
      </c>
      <c r="O256" s="249"/>
      <c r="P256" s="212">
        <v>823</v>
      </c>
      <c r="Q256" s="230">
        <v>28</v>
      </c>
      <c r="R256" s="230">
        <v>40</v>
      </c>
      <c r="S256" s="230">
        <v>24</v>
      </c>
      <c r="T256" s="230">
        <v>4</v>
      </c>
      <c r="U256" s="230">
        <v>39</v>
      </c>
      <c r="W256" s="371" t="str">
        <f t="shared" si="74"/>
        <v>17 Desember 2014</v>
      </c>
      <c r="X256" s="373" t="str">
        <f>IFERROR(VLOOKUP(D256,'[5]mhs elektro-kecil'!$B$5:$E$2151,3,0),"CEK")</f>
        <v>CEK</v>
      </c>
      <c r="Y256" s="374" t="str">
        <f>IFERROR(VLOOKUP(D256,'[5]mhs elektro-kecil'!$B$5:$E$2151,4,0),"CEK")</f>
        <v>CEK</v>
      </c>
      <c r="Z256" s="231">
        <f t="shared" si="81"/>
        <v>41990</v>
      </c>
      <c r="AA256" s="231">
        <f t="shared" si="82"/>
        <v>42170</v>
      </c>
      <c r="AB256" s="230"/>
      <c r="AD256" s="250"/>
      <c r="AE256" s="250"/>
      <c r="AF256" s="250"/>
      <c r="AG256" s="250"/>
      <c r="AH256" s="250"/>
      <c r="AI256" s="212" t="str">
        <f t="shared" si="75"/>
        <v>09</v>
      </c>
      <c r="AL256" s="391">
        <f t="shared" si="67"/>
        <v>2009</v>
      </c>
      <c r="AM256" s="212" t="e">
        <f>COUNTIF([6]Daftar!$D$5:$D$851,D256)</f>
        <v>#VALUE!</v>
      </c>
      <c r="AN256" s="212" t="e">
        <f>COUNTIF([7]daftar!$D$4:$D$885,D256)</f>
        <v>#VALUE!</v>
      </c>
      <c r="AS256" s="392" t="str">
        <f t="shared" si="78"/>
        <v>Riyan Wicaksono</v>
      </c>
      <c r="AT256" s="392" t="str">
        <f t="shared" si="79"/>
        <v>F1B009055</v>
      </c>
      <c r="AU256" s="392">
        <f t="shared" si="80"/>
        <v>253</v>
      </c>
      <c r="AV256" s="392"/>
    </row>
    <row r="257" spans="1:48" s="367" customFormat="1" ht="20.100000000000001" customHeight="1">
      <c r="A257" s="267">
        <f t="shared" si="66"/>
        <v>254</v>
      </c>
      <c r="B257" s="401" t="s">
        <v>623</v>
      </c>
      <c r="C257" s="269" t="str">
        <f>VLOOKUP(D257,'[4]mhs elektro-kecil'!$B$5:$C$1847,2,0)</f>
        <v>Bayu Wibisana</v>
      </c>
      <c r="D257" s="394" t="s">
        <v>626</v>
      </c>
      <c r="E257" s="382" t="s">
        <v>627</v>
      </c>
      <c r="F257" s="382" t="s">
        <v>118</v>
      </c>
      <c r="G257" s="382" t="s">
        <v>335</v>
      </c>
      <c r="H257" s="382" t="s">
        <v>243</v>
      </c>
      <c r="I257" s="382" t="s">
        <v>89</v>
      </c>
      <c r="J257" s="382" t="s">
        <v>29</v>
      </c>
      <c r="K257" s="400" t="s">
        <v>93</v>
      </c>
      <c r="L257" s="401">
        <v>41995</v>
      </c>
      <c r="M257" s="402" t="s">
        <v>33</v>
      </c>
      <c r="N257" s="403" t="s">
        <v>523</v>
      </c>
      <c r="O257" s="404"/>
      <c r="P257" s="367">
        <v>824</v>
      </c>
      <c r="Q257" s="402">
        <v>40</v>
      </c>
      <c r="R257" s="402">
        <v>30</v>
      </c>
      <c r="S257" s="402">
        <v>41</v>
      </c>
      <c r="T257" s="402">
        <v>19</v>
      </c>
      <c r="U257" s="402">
        <v>27</v>
      </c>
      <c r="W257" s="371" t="str">
        <f t="shared" si="74"/>
        <v>22 Desember 2014</v>
      </c>
      <c r="X257" s="373" t="str">
        <f>IFERROR(VLOOKUP(D257,'[5]mhs elektro-kecil'!$B$5:$E$2151,3,0),"CEK")</f>
        <v>CEK</v>
      </c>
      <c r="Y257" s="374" t="str">
        <f>IFERROR(VLOOKUP(D257,'[5]mhs elektro-kecil'!$B$5:$E$2151,4,0),"CEK")</f>
        <v>CEK</v>
      </c>
      <c r="Z257" s="302">
        <f t="shared" si="81"/>
        <v>41995</v>
      </c>
      <c r="AA257" s="302">
        <f t="shared" ref="AA257:AA281" si="83">Z257+180</f>
        <v>42175</v>
      </c>
      <c r="AB257" s="402"/>
      <c r="AD257" s="406"/>
      <c r="AE257" s="406"/>
      <c r="AF257" s="406"/>
      <c r="AG257" s="406"/>
      <c r="AH257" s="406"/>
      <c r="AI257" s="367" t="str">
        <f t="shared" si="75"/>
        <v>08</v>
      </c>
      <c r="AL257" s="391">
        <f t="shared" si="67"/>
        <v>2008</v>
      </c>
      <c r="AM257" s="212" t="e">
        <f>COUNTIF([6]Daftar!$D$5:$D$851,D257)</f>
        <v>#VALUE!</v>
      </c>
      <c r="AN257" s="212" t="e">
        <f>COUNTIF([7]daftar!$D$4:$D$885,D257)</f>
        <v>#VALUE!</v>
      </c>
      <c r="AS257" s="392" t="str">
        <f t="shared" si="78"/>
        <v>Bayu Wibisana</v>
      </c>
      <c r="AT257" s="392" t="str">
        <f t="shared" si="79"/>
        <v>F1B008005</v>
      </c>
      <c r="AU257" s="392">
        <f t="shared" si="80"/>
        <v>254</v>
      </c>
      <c r="AV257" s="392"/>
    </row>
    <row r="258" spans="1:48" s="367" customFormat="1" ht="20.100000000000001" customHeight="1">
      <c r="A258" s="267">
        <f t="shared" si="66"/>
        <v>255</v>
      </c>
      <c r="B258" s="401" t="s">
        <v>623</v>
      </c>
      <c r="C258" s="269" t="str">
        <f>VLOOKUP(D258,'[4]mhs elektro-kecil'!$B$5:$C$1847,2,0)</f>
        <v>Nugroho Sujatmiko</v>
      </c>
      <c r="D258" s="394" t="s">
        <v>628</v>
      </c>
      <c r="E258" s="382" t="s">
        <v>629</v>
      </c>
      <c r="F258" s="382" t="s">
        <v>335</v>
      </c>
      <c r="G258" s="382" t="s">
        <v>118</v>
      </c>
      <c r="H258" s="382" t="s">
        <v>243</v>
      </c>
      <c r="I258" s="382" t="s">
        <v>66</v>
      </c>
      <c r="J258" s="382" t="s">
        <v>29</v>
      </c>
      <c r="K258" s="400" t="s">
        <v>63</v>
      </c>
      <c r="L258" s="401">
        <v>41993</v>
      </c>
      <c r="M258" s="402" t="s">
        <v>520</v>
      </c>
      <c r="N258" s="403" t="s">
        <v>523</v>
      </c>
      <c r="O258" s="404"/>
      <c r="P258" s="367">
        <v>825</v>
      </c>
      <c r="Q258" s="402">
        <v>30</v>
      </c>
      <c r="R258" s="402">
        <v>40</v>
      </c>
      <c r="S258" s="402">
        <v>41</v>
      </c>
      <c r="T258" s="402">
        <v>38</v>
      </c>
      <c r="U258" s="402">
        <v>27</v>
      </c>
      <c r="W258" s="371" t="str">
        <f t="shared" si="74"/>
        <v>20 Desember 2014</v>
      </c>
      <c r="X258" s="373" t="str">
        <f>IFERROR(VLOOKUP(D258,'[5]mhs elektro-kecil'!$B$5:$E$2151,3,0),"CEK")</f>
        <v>CEK</v>
      </c>
      <c r="Y258" s="374" t="str">
        <f>IFERROR(VLOOKUP(D258,'[5]mhs elektro-kecil'!$B$5:$E$2151,4,0),"CEK")</f>
        <v>CEK</v>
      </c>
      <c r="Z258" s="302">
        <f t="shared" si="81"/>
        <v>41993</v>
      </c>
      <c r="AA258" s="302">
        <f t="shared" si="83"/>
        <v>42173</v>
      </c>
      <c r="AB258" s="402"/>
      <c r="AD258" s="406"/>
      <c r="AE258" s="406"/>
      <c r="AF258" s="406"/>
      <c r="AG258" s="406"/>
      <c r="AH258" s="406"/>
      <c r="AI258" s="367" t="str">
        <f t="shared" si="75"/>
        <v>09</v>
      </c>
      <c r="AL258" s="391">
        <f t="shared" si="67"/>
        <v>2009</v>
      </c>
      <c r="AM258" s="212" t="e">
        <f>COUNTIF([6]Daftar!$D$5:$D$851,D258)</f>
        <v>#VALUE!</v>
      </c>
      <c r="AN258" s="212" t="e">
        <f>COUNTIF([7]daftar!$D$4:$D$885,D258)</f>
        <v>#VALUE!</v>
      </c>
      <c r="AS258" s="392" t="str">
        <f t="shared" si="78"/>
        <v>Nugroho Sujatmiko</v>
      </c>
      <c r="AT258" s="392" t="str">
        <f t="shared" si="79"/>
        <v>F1B009021</v>
      </c>
      <c r="AU258" s="392">
        <f t="shared" si="80"/>
        <v>255</v>
      </c>
      <c r="AV258" s="392"/>
    </row>
    <row r="259" spans="1:48" s="212" customFormat="1" ht="20.100000000000001" customHeight="1">
      <c r="A259" s="267">
        <f t="shared" si="66"/>
        <v>256</v>
      </c>
      <c r="B259" s="268" t="s">
        <v>630</v>
      </c>
      <c r="C259" s="269" t="str">
        <f>VLOOKUP(D259,'[4]mhs elektro-kecil'!$B$5:$C$1847,2,0)</f>
        <v>Ratmiaji</v>
      </c>
      <c r="D259" s="269" t="s">
        <v>631</v>
      </c>
      <c r="E259" s="271" t="s">
        <v>632</v>
      </c>
      <c r="F259" s="271" t="s">
        <v>422</v>
      </c>
      <c r="G259" s="271" t="s">
        <v>73</v>
      </c>
      <c r="H259" s="271" t="s">
        <v>61</v>
      </c>
      <c r="I259" s="271" t="s">
        <v>39</v>
      </c>
      <c r="J259" s="271" t="s">
        <v>115</v>
      </c>
      <c r="K259" s="291" t="s">
        <v>32</v>
      </c>
      <c r="L259" s="268">
        <v>41984</v>
      </c>
      <c r="M259" s="230" t="s">
        <v>136</v>
      </c>
      <c r="N259" s="292" t="s">
        <v>324</v>
      </c>
      <c r="O259" s="249"/>
      <c r="P259" s="212">
        <v>808</v>
      </c>
      <c r="Q259" s="230">
        <v>8</v>
      </c>
      <c r="R259" s="230">
        <v>29</v>
      </c>
      <c r="S259" s="230">
        <v>3</v>
      </c>
      <c r="T259" s="230">
        <v>31</v>
      </c>
      <c r="U259" s="230">
        <v>22</v>
      </c>
      <c r="W259" s="371" t="str">
        <f t="shared" si="74"/>
        <v>11 Desember 2014</v>
      </c>
      <c r="X259" s="373" t="str">
        <f>IFERROR(VLOOKUP(D259,'[5]mhs elektro-kecil'!$B$5:$E$2151,3,0),"CEK")</f>
        <v>CEK</v>
      </c>
      <c r="Y259" s="374" t="str">
        <f>IFERROR(VLOOKUP(D259,'[5]mhs elektro-kecil'!$B$5:$E$2151,4,0),"CEK")</f>
        <v>CEK</v>
      </c>
      <c r="Z259" s="231">
        <f t="shared" si="81"/>
        <v>41984</v>
      </c>
      <c r="AA259" s="231">
        <f t="shared" si="83"/>
        <v>42164</v>
      </c>
      <c r="AB259" s="230"/>
      <c r="AD259" s="250"/>
      <c r="AE259" s="250"/>
      <c r="AF259" s="250"/>
      <c r="AG259" s="250"/>
      <c r="AH259" s="250"/>
      <c r="AI259" s="212" t="str">
        <f t="shared" si="75"/>
        <v>09</v>
      </c>
      <c r="AL259" s="391">
        <f t="shared" si="67"/>
        <v>2009</v>
      </c>
      <c r="AM259" s="212" t="e">
        <f>COUNTIF([6]Daftar!$D$5:$D$851,D259)</f>
        <v>#VALUE!</v>
      </c>
      <c r="AN259" s="212" t="e">
        <f>COUNTIF([7]daftar!$D$4:$D$885,D259)</f>
        <v>#VALUE!</v>
      </c>
      <c r="AS259" s="392" t="str">
        <f t="shared" si="78"/>
        <v>Ratmiaji</v>
      </c>
      <c r="AT259" s="392" t="str">
        <f t="shared" si="79"/>
        <v>F1B009086</v>
      </c>
      <c r="AU259" s="392">
        <f t="shared" si="80"/>
        <v>256</v>
      </c>
      <c r="AV259" s="392"/>
    </row>
    <row r="260" spans="1:48" s="212" customFormat="1" ht="20.100000000000001" customHeight="1">
      <c r="A260" s="267">
        <f t="shared" si="66"/>
        <v>257</v>
      </c>
      <c r="B260" s="268" t="s">
        <v>633</v>
      </c>
      <c r="C260" s="269" t="str">
        <f>VLOOKUP(D260,'[4]mhs elektro-kecil'!$B$5:$C$1847,2,0)</f>
        <v>Ahmad Sadam Syaerozi</v>
      </c>
      <c r="D260" s="269" t="s">
        <v>634</v>
      </c>
      <c r="E260" s="271" t="s">
        <v>635</v>
      </c>
      <c r="F260" s="271" t="s">
        <v>52</v>
      </c>
      <c r="G260" s="271" t="s">
        <v>54</v>
      </c>
      <c r="H260" s="271" t="s">
        <v>59</v>
      </c>
      <c r="I260" s="271" t="s">
        <v>61</v>
      </c>
      <c r="J260" s="271" t="s">
        <v>55</v>
      </c>
      <c r="K260" s="291" t="s">
        <v>76</v>
      </c>
      <c r="L260" s="268">
        <v>42004</v>
      </c>
      <c r="M260" s="230" t="s">
        <v>42</v>
      </c>
      <c r="N260" s="292" t="s">
        <v>449</v>
      </c>
      <c r="O260" s="249"/>
      <c r="P260" s="212">
        <v>850</v>
      </c>
      <c r="Q260" s="230">
        <v>24</v>
      </c>
      <c r="R260" s="230">
        <v>14</v>
      </c>
      <c r="S260" s="230">
        <v>28</v>
      </c>
      <c r="T260" s="230">
        <v>3</v>
      </c>
      <c r="U260" s="230">
        <v>21</v>
      </c>
      <c r="W260" s="371" t="str">
        <f t="shared" si="74"/>
        <v>31 Desember 2014</v>
      </c>
      <c r="X260" s="373" t="str">
        <f>IFERROR(VLOOKUP(D260,'[5]mhs elektro-kecil'!$B$5:$E$2151,3,0),"CEK")</f>
        <v>CEK</v>
      </c>
      <c r="Y260" s="374">
        <f>IFERROR(VLOOKUP(D260,'[5]mhs elektro-kecil'!$B$5:$E$2151,4,0),"CEK")</f>
        <v>0</v>
      </c>
      <c r="Z260" s="231">
        <f t="shared" ref="Z260:Z265" si="84">L260</f>
        <v>42004</v>
      </c>
      <c r="AA260" s="231">
        <f t="shared" si="83"/>
        <v>42184</v>
      </c>
      <c r="AB260" s="230"/>
      <c r="AD260" s="250"/>
      <c r="AE260" s="250"/>
      <c r="AF260" s="250"/>
      <c r="AG260" s="250"/>
      <c r="AH260" s="250"/>
      <c r="AI260" s="212" t="str">
        <f t="shared" si="75"/>
        <v>10</v>
      </c>
      <c r="AL260" s="391">
        <f t="shared" si="67"/>
        <v>2010</v>
      </c>
      <c r="AM260" s="212" t="e">
        <f>COUNTIF([6]Daftar!$D$5:$D$851,D260)</f>
        <v>#VALUE!</v>
      </c>
      <c r="AN260" s="212" t="e">
        <f>COUNTIF([7]daftar!$D$4:$D$885,D260)</f>
        <v>#VALUE!</v>
      </c>
      <c r="AS260" s="392" t="str">
        <f t="shared" si="78"/>
        <v>Ahmad Sadam Syaerozi</v>
      </c>
      <c r="AT260" s="392" t="str">
        <f t="shared" si="79"/>
        <v>F1B010077</v>
      </c>
      <c r="AU260" s="392">
        <f t="shared" si="80"/>
        <v>257</v>
      </c>
      <c r="AV260" s="437"/>
    </row>
    <row r="261" spans="1:48" s="212" customFormat="1" ht="20.100000000000001" customHeight="1">
      <c r="A261" s="267">
        <f t="shared" ref="A261:A324" si="85">A260+1</f>
        <v>258</v>
      </c>
      <c r="B261" s="268" t="s">
        <v>633</v>
      </c>
      <c r="C261" s="269" t="str">
        <f>VLOOKUP(D261,'[4]mhs elektro-kecil'!$B$5:$C$1847,2,0)</f>
        <v>Ahmad Rosidin Talib</v>
      </c>
      <c r="D261" s="269" t="s">
        <v>636</v>
      </c>
      <c r="E261" s="271" t="s">
        <v>637</v>
      </c>
      <c r="F261" s="271" t="s">
        <v>422</v>
      </c>
      <c r="G261" s="271" t="s">
        <v>54</v>
      </c>
      <c r="H261" s="271" t="s">
        <v>323</v>
      </c>
      <c r="I261" s="271" t="s">
        <v>115</v>
      </c>
      <c r="J261" s="271" t="s">
        <v>69</v>
      </c>
      <c r="K261" s="291" t="s">
        <v>76</v>
      </c>
      <c r="L261" s="268">
        <v>42004</v>
      </c>
      <c r="M261" s="230" t="s">
        <v>540</v>
      </c>
      <c r="N261" s="292" t="s">
        <v>449</v>
      </c>
      <c r="O261" s="249"/>
      <c r="P261" s="212">
        <v>851</v>
      </c>
      <c r="Q261" s="230">
        <v>8</v>
      </c>
      <c r="R261" s="230">
        <v>14</v>
      </c>
      <c r="S261" s="230">
        <v>26</v>
      </c>
      <c r="T261" s="230">
        <v>22</v>
      </c>
      <c r="U261" s="230">
        <v>10</v>
      </c>
      <c r="W261" s="371" t="str">
        <f t="shared" si="74"/>
        <v>31 Desember 2014</v>
      </c>
      <c r="X261" s="373" t="str">
        <f>IFERROR(VLOOKUP(D261,'[5]mhs elektro-kecil'!$B$5:$E$2151,3,0),"CEK")</f>
        <v>CEK</v>
      </c>
      <c r="Y261" s="374" t="str">
        <f>IFERROR(VLOOKUP(D261,'[5]mhs elektro-kecil'!$B$5:$E$2151,4,0),"CEK")</f>
        <v>CEK</v>
      </c>
      <c r="Z261" s="231">
        <f t="shared" si="84"/>
        <v>42004</v>
      </c>
      <c r="AA261" s="231">
        <f t="shared" si="83"/>
        <v>42184</v>
      </c>
      <c r="AB261" s="230"/>
      <c r="AD261" s="250"/>
      <c r="AE261" s="250"/>
      <c r="AF261" s="250"/>
      <c r="AG261" s="250"/>
      <c r="AH261" s="250"/>
      <c r="AI261" s="212" t="str">
        <f t="shared" si="75"/>
        <v>08</v>
      </c>
      <c r="AL261" s="391">
        <f t="shared" ref="AL261:AL324" si="86">IF(MID(D261,5,2)="06",2006,IF(MID(D261,5,2)="07",2007,IF(MID(D261,5,2)="08",2008,IF(MID(D261,5,2)="09",2009,IF(MID(D261,5,2)="10",2010,IF(MID(D261,5,2)="11",2011,IF(MID(D261,5,2)="12",2012,IF(MID(D261,5,2)="05",2005,IF(MID(D261,5,2)="04",2004,IF(MID(D261,5,2)="03",2003,IF(MID(D261,5,2)="13",2013,IF(MID(D261,5,2)="14",2014,IF(MID(D261,5,2)="15",2015,IF(MID(D261,5,2)="16",2016,IF(MID(D261,5,2)="17",2017,IF(MID(D261,5,2)="18",2018,2019))))))))))))))))</f>
        <v>2008</v>
      </c>
      <c r="AM261" s="212" t="e">
        <f>COUNTIF([6]Daftar!$D$5:$D$851,D261)</f>
        <v>#VALUE!</v>
      </c>
      <c r="AN261" s="212" t="e">
        <f>COUNTIF([7]daftar!$D$4:$D$885,D261)</f>
        <v>#VALUE!</v>
      </c>
      <c r="AS261" s="392" t="str">
        <f t="shared" si="78"/>
        <v>Ahmad Rosidin Talib</v>
      </c>
      <c r="AT261" s="392" t="str">
        <f t="shared" si="79"/>
        <v>F1B008063</v>
      </c>
      <c r="AU261" s="392">
        <f t="shared" si="80"/>
        <v>258</v>
      </c>
      <c r="AV261" s="437"/>
    </row>
    <row r="262" spans="1:48" s="212" customFormat="1" ht="20.100000000000001" customHeight="1">
      <c r="A262" s="267">
        <f t="shared" si="85"/>
        <v>259</v>
      </c>
      <c r="B262" s="268" t="s">
        <v>638</v>
      </c>
      <c r="C262" s="269" t="str">
        <f>VLOOKUP(D262,'[4]mhs elektro-kecil'!$B$5:$C$1847,2,0)</f>
        <v>Farida Nur Trisa Agustin</v>
      </c>
      <c r="D262" s="269" t="s">
        <v>639</v>
      </c>
      <c r="E262" s="271" t="s">
        <v>640</v>
      </c>
      <c r="F262" s="271" t="s">
        <v>52</v>
      </c>
      <c r="G262" s="271" t="s">
        <v>243</v>
      </c>
      <c r="H262" s="271" t="s">
        <v>422</v>
      </c>
      <c r="I262" s="271" t="s">
        <v>59</v>
      </c>
      <c r="J262" s="271" t="s">
        <v>31</v>
      </c>
      <c r="K262" s="291" t="s">
        <v>32</v>
      </c>
      <c r="L262" s="268">
        <v>42012</v>
      </c>
      <c r="M262" s="230" t="s">
        <v>33</v>
      </c>
      <c r="N262" s="292" t="s">
        <v>449</v>
      </c>
      <c r="O262" s="249"/>
      <c r="P262" s="230">
        <v>1</v>
      </c>
      <c r="Q262" s="230">
        <v>24</v>
      </c>
      <c r="R262" s="230">
        <v>41</v>
      </c>
      <c r="S262" s="230">
        <v>8</v>
      </c>
      <c r="T262" s="230">
        <v>28</v>
      </c>
      <c r="U262" s="230">
        <v>39</v>
      </c>
      <c r="W262" s="371" t="str">
        <f t="shared" si="74"/>
        <v>08 Januari 2015</v>
      </c>
      <c r="X262" s="373" t="str">
        <f>IFERROR(VLOOKUP(D262,'[5]mhs elektro-kecil'!$B$5:$E$2151,3,0),"CEK")</f>
        <v>CEK</v>
      </c>
      <c r="Y262" s="374" t="str">
        <f>IFERROR(VLOOKUP(D262,'[5]mhs elektro-kecil'!$B$5:$E$2151,4,0),"CEK")</f>
        <v>CEK</v>
      </c>
      <c r="Z262" s="231">
        <f t="shared" si="84"/>
        <v>42012</v>
      </c>
      <c r="AA262" s="231">
        <f t="shared" si="83"/>
        <v>42192</v>
      </c>
      <c r="AB262" s="230"/>
      <c r="AD262" s="250"/>
      <c r="AE262" s="250"/>
      <c r="AF262" s="250"/>
      <c r="AG262" s="250"/>
      <c r="AH262" s="250"/>
      <c r="AI262" s="212" t="str">
        <f t="shared" si="75"/>
        <v>09</v>
      </c>
      <c r="AL262" s="391">
        <f t="shared" si="86"/>
        <v>2009</v>
      </c>
      <c r="AM262" s="212" t="e">
        <f>COUNTIF([6]Daftar!$D$5:$D$851,D262)</f>
        <v>#VALUE!</v>
      </c>
      <c r="AN262" s="212" t="e">
        <f>COUNTIF([7]daftar!$D$4:$D$885,D262)</f>
        <v>#VALUE!</v>
      </c>
      <c r="AS262" s="392" t="str">
        <f t="shared" si="78"/>
        <v>Farida Nur Trisa Agustin</v>
      </c>
      <c r="AT262" s="392" t="str">
        <f t="shared" si="79"/>
        <v>F1B009010</v>
      </c>
      <c r="AU262" s="392">
        <f t="shared" si="80"/>
        <v>259</v>
      </c>
      <c r="AV262" s="437"/>
    </row>
    <row r="263" spans="1:48" s="212" customFormat="1" ht="20.100000000000001" customHeight="1">
      <c r="A263" s="267">
        <f t="shared" si="85"/>
        <v>260</v>
      </c>
      <c r="B263" s="268" t="s">
        <v>638</v>
      </c>
      <c r="C263" s="269" t="str">
        <f>VLOOKUP(D263,'[4]mhs elektro-kecil'!$B$5:$C$1847,2,0)</f>
        <v>Ainul Hamdani</v>
      </c>
      <c r="D263" s="369" t="s">
        <v>641</v>
      </c>
      <c r="E263" s="212" t="s">
        <v>642</v>
      </c>
      <c r="F263" s="271" t="s">
        <v>52</v>
      </c>
      <c r="G263" s="271" t="s">
        <v>335</v>
      </c>
      <c r="H263" s="271" t="s">
        <v>59</v>
      </c>
      <c r="I263" s="271" t="s">
        <v>72</v>
      </c>
      <c r="J263" s="271" t="s">
        <v>29</v>
      </c>
      <c r="K263" s="417" t="s">
        <v>63</v>
      </c>
      <c r="L263" s="231">
        <v>42014</v>
      </c>
      <c r="M263" s="230" t="s">
        <v>586</v>
      </c>
      <c r="N263" s="418" t="s">
        <v>523</v>
      </c>
      <c r="O263" s="250"/>
      <c r="P263" s="230">
        <v>2</v>
      </c>
      <c r="Q263" s="230">
        <v>24</v>
      </c>
      <c r="R263" s="230">
        <v>30</v>
      </c>
      <c r="S263" s="230">
        <v>28</v>
      </c>
      <c r="T263" s="230">
        <v>4</v>
      </c>
      <c r="U263" s="230">
        <v>27</v>
      </c>
      <c r="W263" s="371" t="str">
        <f t="shared" si="74"/>
        <v>10 Januari 2015</v>
      </c>
      <c r="X263" s="373" t="str">
        <f>IFERROR(VLOOKUP(D263,'[5]mhs elektro-kecil'!$B$5:$E$2151,3,0),"CEK")</f>
        <v>CEK</v>
      </c>
      <c r="Y263" s="374">
        <f>IFERROR(VLOOKUP(D263,'[5]mhs elektro-kecil'!$B$5:$E$2151,4,0),"CEK")</f>
        <v>0</v>
      </c>
      <c r="Z263" s="231">
        <f t="shared" si="84"/>
        <v>42014</v>
      </c>
      <c r="AA263" s="231">
        <f t="shared" si="83"/>
        <v>42194</v>
      </c>
      <c r="AB263" s="230"/>
      <c r="AD263" s="250"/>
      <c r="AE263" s="250"/>
      <c r="AF263" s="250"/>
      <c r="AG263" s="250"/>
      <c r="AH263" s="250"/>
      <c r="AI263" s="212" t="s">
        <v>643</v>
      </c>
      <c r="AL263" s="391">
        <f t="shared" si="86"/>
        <v>2010</v>
      </c>
      <c r="AM263" s="212" t="e">
        <f>COUNTIF([6]Daftar!$D$5:$D$851,D263)</f>
        <v>#VALUE!</v>
      </c>
      <c r="AN263" s="212" t="e">
        <f>COUNTIF([7]daftar!$D$4:$D$885,D263)</f>
        <v>#VALUE!</v>
      </c>
      <c r="AS263" s="392" t="str">
        <f t="shared" si="78"/>
        <v>Ainul Hamdani</v>
      </c>
      <c r="AT263" s="392" t="str">
        <f t="shared" si="79"/>
        <v>F1B010036</v>
      </c>
      <c r="AU263" s="392">
        <f t="shared" si="80"/>
        <v>260</v>
      </c>
      <c r="AV263" s="437"/>
    </row>
    <row r="264" spans="1:48" s="212" customFormat="1" ht="20.100000000000001" customHeight="1">
      <c r="A264" s="267">
        <f t="shared" si="85"/>
        <v>261</v>
      </c>
      <c r="B264" s="268" t="s">
        <v>644</v>
      </c>
      <c r="C264" s="269" t="str">
        <f>VLOOKUP(D264,'[4]mhs elektro-kecil'!$B$5:$C$1847,2,0)</f>
        <v>Helni Septa Utani</v>
      </c>
      <c r="D264" s="369" t="s">
        <v>645</v>
      </c>
      <c r="E264" s="212" t="s">
        <v>646</v>
      </c>
      <c r="F264" s="271" t="s">
        <v>38</v>
      </c>
      <c r="G264" s="271" t="s">
        <v>73</v>
      </c>
      <c r="H264" s="271" t="s">
        <v>323</v>
      </c>
      <c r="I264" s="271" t="s">
        <v>45</v>
      </c>
      <c r="J264" s="271" t="s">
        <v>37</v>
      </c>
      <c r="K264" s="417" t="s">
        <v>56</v>
      </c>
      <c r="L264" s="231">
        <v>42034</v>
      </c>
      <c r="M264" s="504" t="s">
        <v>42</v>
      </c>
      <c r="N264" s="292" t="s">
        <v>324</v>
      </c>
      <c r="O264" s="250"/>
      <c r="P264" s="504" t="s">
        <v>647</v>
      </c>
      <c r="Q264" s="230">
        <v>2</v>
      </c>
      <c r="R264" s="230">
        <v>29</v>
      </c>
      <c r="S264" s="230">
        <v>26</v>
      </c>
      <c r="T264" s="230">
        <v>25</v>
      </c>
      <c r="U264" s="230">
        <v>13</v>
      </c>
      <c r="W264" s="371" t="str">
        <f t="shared" si="74"/>
        <v>30 Januari 2015</v>
      </c>
      <c r="X264" s="373" t="str">
        <f>IFERROR(VLOOKUP(D264,'[5]mhs elektro-kecil'!$B$5:$E$2151,3,0),"CEK")</f>
        <v>CEK</v>
      </c>
      <c r="Y264" s="374">
        <f>IFERROR(VLOOKUP(D264,'[5]mhs elektro-kecil'!$B$5:$E$2151,4,0),"CEK")</f>
        <v>0</v>
      </c>
      <c r="Z264" s="231">
        <f t="shared" si="84"/>
        <v>42034</v>
      </c>
      <c r="AA264" s="231">
        <f t="shared" si="83"/>
        <v>42214</v>
      </c>
      <c r="AB264" s="230"/>
      <c r="AD264" s="250"/>
      <c r="AE264" s="250"/>
      <c r="AF264" s="250"/>
      <c r="AG264" s="250"/>
      <c r="AH264" s="250"/>
      <c r="AI264" s="212" t="s">
        <v>643</v>
      </c>
      <c r="AL264" s="391">
        <f t="shared" si="86"/>
        <v>2010</v>
      </c>
      <c r="AM264" s="212" t="e">
        <f>COUNTIF([6]Daftar!$D$5:$D$851,D264)</f>
        <v>#VALUE!</v>
      </c>
      <c r="AN264" s="212" t="e">
        <f>COUNTIF([7]daftar!$D$4:$D$885,D264)</f>
        <v>#VALUE!</v>
      </c>
      <c r="AS264" s="392" t="str">
        <f t="shared" si="78"/>
        <v>Helni Septa Utani</v>
      </c>
      <c r="AT264" s="392" t="str">
        <f t="shared" si="79"/>
        <v>F1B110055</v>
      </c>
      <c r="AU264" s="392">
        <f t="shared" si="80"/>
        <v>261</v>
      </c>
      <c r="AV264" s="437"/>
    </row>
    <row r="265" spans="1:48" s="212" customFormat="1" ht="20.100000000000001" customHeight="1">
      <c r="A265" s="267">
        <f t="shared" si="85"/>
        <v>262</v>
      </c>
      <c r="B265" s="268" t="s">
        <v>644</v>
      </c>
      <c r="C265" s="269" t="str">
        <f>VLOOKUP(D265,'[4]mhs elektro-kecil'!$B$5:$C$1847,2,0)</f>
        <v>Andra Priatma</v>
      </c>
      <c r="D265" s="369" t="s">
        <v>648</v>
      </c>
      <c r="E265" s="212" t="s">
        <v>649</v>
      </c>
      <c r="F265" s="271" t="s">
        <v>59</v>
      </c>
      <c r="G265" s="271" t="s">
        <v>72</v>
      </c>
      <c r="H265" s="271" t="s">
        <v>52</v>
      </c>
      <c r="I265" s="271" t="s">
        <v>622</v>
      </c>
      <c r="J265" s="271" t="s">
        <v>580</v>
      </c>
      <c r="K265" s="417" t="s">
        <v>131</v>
      </c>
      <c r="L265" s="231">
        <v>42031</v>
      </c>
      <c r="M265" s="504" t="s">
        <v>413</v>
      </c>
      <c r="N265" s="292" t="s">
        <v>449</v>
      </c>
      <c r="O265" s="250"/>
      <c r="P265" s="504" t="s">
        <v>650</v>
      </c>
      <c r="Q265" s="230">
        <v>28</v>
      </c>
      <c r="R265" s="230">
        <v>4</v>
      </c>
      <c r="S265" s="230">
        <v>24</v>
      </c>
      <c r="T265" s="230">
        <v>9</v>
      </c>
      <c r="U265" s="230">
        <v>42</v>
      </c>
      <c r="W265" s="371" t="str">
        <f t="shared" si="74"/>
        <v>27 Januari 2015</v>
      </c>
      <c r="X265" s="373" t="str">
        <f>IFERROR(VLOOKUP(D265,'[5]mhs elektro-kecil'!$B$5:$E$2151,3,0),"CEK")</f>
        <v>CEK</v>
      </c>
      <c r="Y265" s="374" t="str">
        <f>IFERROR(VLOOKUP(D265,'[5]mhs elektro-kecil'!$B$5:$E$2151,4,0),"CEK")</f>
        <v>CEK</v>
      </c>
      <c r="Z265" s="231">
        <f t="shared" si="84"/>
        <v>42031</v>
      </c>
      <c r="AA265" s="231">
        <f t="shared" si="83"/>
        <v>42211</v>
      </c>
      <c r="AB265" s="230"/>
      <c r="AD265" s="250"/>
      <c r="AE265" s="250"/>
      <c r="AF265" s="250"/>
      <c r="AG265" s="250"/>
      <c r="AH265" s="250"/>
      <c r="AI265" s="212" t="s">
        <v>643</v>
      </c>
      <c r="AL265" s="391">
        <f t="shared" si="86"/>
        <v>2008</v>
      </c>
      <c r="AM265" s="212" t="e">
        <f>COUNTIF([6]Daftar!$D$5:$D$851,D265)</f>
        <v>#VALUE!</v>
      </c>
      <c r="AN265" s="212" t="e">
        <f>COUNTIF([7]daftar!$D$4:$D$885,D265)</f>
        <v>#VALUE!</v>
      </c>
      <c r="AS265" s="392" t="str">
        <f t="shared" si="78"/>
        <v>Andra Priatma</v>
      </c>
      <c r="AT265" s="392" t="str">
        <f t="shared" si="79"/>
        <v>F1B008047</v>
      </c>
      <c r="AU265" s="392">
        <f t="shared" si="80"/>
        <v>262</v>
      </c>
      <c r="AV265" s="437"/>
    </row>
    <row r="266" spans="1:48" s="212" customFormat="1" ht="20.100000000000001" customHeight="1">
      <c r="A266" s="267">
        <f t="shared" si="85"/>
        <v>263</v>
      </c>
      <c r="B266" s="268" t="s">
        <v>651</v>
      </c>
      <c r="C266" s="269" t="str">
        <f>VLOOKUP(D266,'[4]mhs elektro-kecil'!$B$5:$C$1847,2,0)</f>
        <v>Muhammad Haris</v>
      </c>
      <c r="D266" s="369" t="s">
        <v>652</v>
      </c>
      <c r="E266" s="212" t="s">
        <v>653</v>
      </c>
      <c r="F266" s="271" t="s">
        <v>52</v>
      </c>
      <c r="G266" s="271" t="s">
        <v>72</v>
      </c>
      <c r="H266" s="271" t="s">
        <v>622</v>
      </c>
      <c r="I266" s="271" t="s">
        <v>59</v>
      </c>
      <c r="J266" s="271" t="s">
        <v>31</v>
      </c>
      <c r="K266" s="417" t="s">
        <v>76</v>
      </c>
      <c r="L266" s="231">
        <v>42032</v>
      </c>
      <c r="M266" s="230" t="s">
        <v>413</v>
      </c>
      <c r="N266" s="292" t="s">
        <v>490</v>
      </c>
      <c r="O266" s="250"/>
      <c r="P266" s="504" t="s">
        <v>654</v>
      </c>
      <c r="Q266" s="230">
        <v>24</v>
      </c>
      <c r="R266" s="230">
        <v>4</v>
      </c>
      <c r="S266" s="230">
        <v>9</v>
      </c>
      <c r="T266" s="230">
        <v>28</v>
      </c>
      <c r="U266" s="230">
        <v>39</v>
      </c>
      <c r="W266" s="371" t="str">
        <f t="shared" si="74"/>
        <v>28 Januari 2015</v>
      </c>
      <c r="X266" s="373" t="str">
        <f>IFERROR(VLOOKUP(D266,'[5]mhs elektro-kecil'!$B$5:$E$2151,3,0),"CEK")</f>
        <v>CEK</v>
      </c>
      <c r="Y266" s="374" t="str">
        <f>IFERROR(VLOOKUP(D266,'[5]mhs elektro-kecil'!$B$5:$E$2151,4,0),"CEK")</f>
        <v>CEK</v>
      </c>
      <c r="Z266" s="231">
        <f t="shared" ref="Z266:Z272" si="87">L266</f>
        <v>42032</v>
      </c>
      <c r="AA266" s="231">
        <f t="shared" si="83"/>
        <v>42212</v>
      </c>
      <c r="AB266" s="230"/>
      <c r="AD266" s="250"/>
      <c r="AE266" s="250"/>
      <c r="AF266" s="250"/>
      <c r="AG266" s="250"/>
      <c r="AH266" s="250"/>
      <c r="AI266" s="212" t="s">
        <v>643</v>
      </c>
      <c r="AL266" s="391">
        <f t="shared" si="86"/>
        <v>2009</v>
      </c>
      <c r="AM266" s="212" t="e">
        <f>COUNTIF([6]Daftar!$D$5:$D$851,D266)</f>
        <v>#VALUE!</v>
      </c>
      <c r="AN266" s="212" t="e">
        <f>COUNTIF([7]daftar!$D$4:$D$885,D266)</f>
        <v>#VALUE!</v>
      </c>
      <c r="AS266" s="392" t="str">
        <f t="shared" si="78"/>
        <v>Muhammad Haris</v>
      </c>
      <c r="AT266" s="392" t="str">
        <f t="shared" si="79"/>
        <v>F1B009040</v>
      </c>
      <c r="AU266" s="392">
        <f t="shared" si="80"/>
        <v>263</v>
      </c>
      <c r="AV266" s="437"/>
    </row>
    <row r="267" spans="1:48" s="212" customFormat="1" ht="20.100000000000001" customHeight="1">
      <c r="A267" s="267">
        <f t="shared" si="85"/>
        <v>264</v>
      </c>
      <c r="B267" s="268" t="s">
        <v>655</v>
      </c>
      <c r="C267" s="269" t="str">
        <f>VLOOKUP(D267,'[4]mhs elektro-kecil'!$B$5:$C$1847,2,0)</f>
        <v>Dedy Iskandar</v>
      </c>
      <c r="D267" s="369" t="s">
        <v>656</v>
      </c>
      <c r="E267" s="212" t="s">
        <v>657</v>
      </c>
      <c r="F267" s="271" t="s">
        <v>72</v>
      </c>
      <c r="G267" s="271" t="s">
        <v>54</v>
      </c>
      <c r="H267" s="271" t="s">
        <v>59</v>
      </c>
      <c r="I267" s="271" t="s">
        <v>53</v>
      </c>
      <c r="J267" s="271" t="s">
        <v>61</v>
      </c>
      <c r="K267" s="417" t="s">
        <v>76</v>
      </c>
      <c r="L267" s="231">
        <v>42053</v>
      </c>
      <c r="M267" s="230" t="s">
        <v>413</v>
      </c>
      <c r="N267" s="292" t="s">
        <v>449</v>
      </c>
      <c r="O267" s="250"/>
      <c r="P267" s="504" t="s">
        <v>658</v>
      </c>
      <c r="Q267" s="230">
        <v>4</v>
      </c>
      <c r="R267" s="230">
        <v>14</v>
      </c>
      <c r="S267" s="230">
        <v>28</v>
      </c>
      <c r="T267" s="230">
        <v>12</v>
      </c>
      <c r="U267" s="230">
        <v>3</v>
      </c>
      <c r="W267" s="371" t="str">
        <f t="shared" si="74"/>
        <v>18 Februari 2015</v>
      </c>
      <c r="X267" s="373" t="str">
        <f>IFERROR(VLOOKUP(D267,'[5]mhs elektro-kecil'!$B$5:$E$2151,3,0),"CEK")</f>
        <v>CEK</v>
      </c>
      <c r="Y267" s="374">
        <f>IFERROR(VLOOKUP(D267,'[5]mhs elektro-kecil'!$B$5:$E$2151,4,0),"CEK")</f>
        <v>0</v>
      </c>
      <c r="Z267" s="231">
        <f t="shared" si="87"/>
        <v>42053</v>
      </c>
      <c r="AA267" s="231">
        <f t="shared" si="83"/>
        <v>42233</v>
      </c>
      <c r="AB267" s="230"/>
      <c r="AD267" s="250"/>
      <c r="AE267" s="250"/>
      <c r="AF267" s="250"/>
      <c r="AG267" s="250"/>
      <c r="AH267" s="250"/>
      <c r="AI267" s="212" t="s">
        <v>643</v>
      </c>
      <c r="AL267" s="391">
        <f t="shared" si="86"/>
        <v>2010</v>
      </c>
      <c r="AM267" s="212" t="e">
        <f>COUNTIF([6]Daftar!$D$5:$D$851,D267)</f>
        <v>#VALUE!</v>
      </c>
      <c r="AN267" s="212" t="e">
        <f>COUNTIF([7]daftar!$D$4:$D$885,D267)</f>
        <v>#VALUE!</v>
      </c>
      <c r="AS267" s="392" t="str">
        <f t="shared" si="78"/>
        <v>Dedy Iskandar</v>
      </c>
      <c r="AT267" s="392" t="str">
        <f t="shared" si="79"/>
        <v>F1B110005</v>
      </c>
      <c r="AU267" s="392">
        <f t="shared" si="80"/>
        <v>264</v>
      </c>
      <c r="AV267" s="437"/>
    </row>
    <row r="268" spans="1:48" s="212" customFormat="1" ht="20.100000000000001" customHeight="1">
      <c r="A268" s="267">
        <f t="shared" si="85"/>
        <v>265</v>
      </c>
      <c r="B268" s="268" t="s">
        <v>659</v>
      </c>
      <c r="C268" s="269" t="str">
        <f>VLOOKUP(D268,'[4]mhs elektro-kecil'!$B$5:$C$1847,2,0)</f>
        <v>Sri Agustini Yumiati</v>
      </c>
      <c r="D268" s="369" t="s">
        <v>660</v>
      </c>
      <c r="E268" s="212" t="s">
        <v>661</v>
      </c>
      <c r="F268" s="271" t="s">
        <v>68</v>
      </c>
      <c r="G268" s="271" t="s">
        <v>118</v>
      </c>
      <c r="H268" s="271" t="s">
        <v>622</v>
      </c>
      <c r="I268" s="271" t="s">
        <v>49</v>
      </c>
      <c r="J268" s="271" t="s">
        <v>580</v>
      </c>
      <c r="K268" s="417" t="s">
        <v>76</v>
      </c>
      <c r="L268" s="231">
        <v>42074</v>
      </c>
      <c r="M268" s="230" t="s">
        <v>413</v>
      </c>
      <c r="N268" s="292" t="s">
        <v>581</v>
      </c>
      <c r="O268" s="250"/>
      <c r="P268" s="230">
        <v>149</v>
      </c>
      <c r="Q268" s="230">
        <v>6</v>
      </c>
      <c r="R268" s="230">
        <v>40</v>
      </c>
      <c r="S268" s="230">
        <v>9</v>
      </c>
      <c r="T268" s="230">
        <v>15</v>
      </c>
      <c r="U268" s="230">
        <v>42</v>
      </c>
      <c r="W268" s="371" t="str">
        <f t="shared" si="74"/>
        <v>11 Maret 2015</v>
      </c>
      <c r="X268" s="373" t="str">
        <f>IFERROR(VLOOKUP(D268,'[5]mhs elektro-kecil'!$B$5:$E$2151,3,0),"CEK")</f>
        <v>CEK</v>
      </c>
      <c r="Y268" s="374">
        <f>IFERROR(VLOOKUP(D268,'[5]mhs elektro-kecil'!$B$5:$E$2151,4,0),"CEK")</f>
        <v>0</v>
      </c>
      <c r="Z268" s="231">
        <f t="shared" si="87"/>
        <v>42074</v>
      </c>
      <c r="AA268" s="231">
        <f t="shared" si="83"/>
        <v>42254</v>
      </c>
      <c r="AB268" s="230"/>
      <c r="AD268" s="250"/>
      <c r="AE268" s="250"/>
      <c r="AF268" s="250"/>
      <c r="AG268" s="250"/>
      <c r="AH268" s="250"/>
      <c r="AI268" s="212" t="s">
        <v>643</v>
      </c>
      <c r="AL268" s="391">
        <f t="shared" si="86"/>
        <v>2010</v>
      </c>
      <c r="AM268" s="212" t="e">
        <f>COUNTIF([6]Daftar!$D$5:$D$851,D268)</f>
        <v>#VALUE!</v>
      </c>
      <c r="AN268" s="212" t="e">
        <f>COUNTIF([7]daftar!$D$4:$D$885,D268)</f>
        <v>#VALUE!</v>
      </c>
      <c r="AS268" s="392" t="str">
        <f t="shared" si="78"/>
        <v>Sri Agustini Yumiati</v>
      </c>
      <c r="AT268" s="392" t="str">
        <f t="shared" si="79"/>
        <v>F1B110020</v>
      </c>
      <c r="AU268" s="392">
        <f t="shared" si="80"/>
        <v>265</v>
      </c>
      <c r="AV268" s="437"/>
    </row>
    <row r="269" spans="1:48" s="212" customFormat="1" ht="20.100000000000001" customHeight="1">
      <c r="A269" s="267">
        <f t="shared" si="85"/>
        <v>266</v>
      </c>
      <c r="B269" s="268" t="s">
        <v>662</v>
      </c>
      <c r="C269" s="269" t="str">
        <f>VLOOKUP(D269,'[4]mhs elektro-kecil'!$B$5:$C$1847,2,0)</f>
        <v>Indra Jaya</v>
      </c>
      <c r="D269" s="369" t="s">
        <v>663</v>
      </c>
      <c r="E269" s="212" t="s">
        <v>664</v>
      </c>
      <c r="F269" s="271" t="s">
        <v>622</v>
      </c>
      <c r="G269" s="271" t="s">
        <v>49</v>
      </c>
      <c r="H269" s="271" t="s">
        <v>68</v>
      </c>
      <c r="I269" s="271" t="s">
        <v>89</v>
      </c>
      <c r="J269" s="271" t="s">
        <v>580</v>
      </c>
      <c r="K269" s="417" t="s">
        <v>32</v>
      </c>
      <c r="L269" s="231">
        <v>42082</v>
      </c>
      <c r="M269" s="230" t="s">
        <v>136</v>
      </c>
      <c r="N269" s="292" t="s">
        <v>581</v>
      </c>
      <c r="O269" s="250"/>
      <c r="P269" s="230">
        <v>170</v>
      </c>
      <c r="Q269" s="230">
        <v>9</v>
      </c>
      <c r="R269" s="230">
        <v>15</v>
      </c>
      <c r="S269" s="230">
        <v>6</v>
      </c>
      <c r="T269" s="230">
        <v>19</v>
      </c>
      <c r="U269" s="230">
        <v>42</v>
      </c>
      <c r="W269" s="371" t="str">
        <f t="shared" si="74"/>
        <v>19 Maret 2015</v>
      </c>
      <c r="X269" s="373" t="str">
        <f>IFERROR(VLOOKUP(D269,'[5]mhs elektro-kecil'!$B$5:$E$2151,3,0),"CEK")</f>
        <v>CEK</v>
      </c>
      <c r="Y269" s="374" t="str">
        <f>IFERROR(VLOOKUP(D269,'[5]mhs elektro-kecil'!$B$5:$E$2151,4,0),"CEK")</f>
        <v>CEK</v>
      </c>
      <c r="Z269" s="231">
        <f t="shared" si="87"/>
        <v>42082</v>
      </c>
      <c r="AA269" s="231">
        <f t="shared" si="83"/>
        <v>42262</v>
      </c>
      <c r="AB269" s="230"/>
      <c r="AD269" s="250"/>
      <c r="AE269" s="250"/>
      <c r="AF269" s="250"/>
      <c r="AG269" s="250"/>
      <c r="AH269" s="250"/>
      <c r="AI269" s="212" t="s">
        <v>643</v>
      </c>
      <c r="AL269" s="391">
        <f t="shared" si="86"/>
        <v>2008</v>
      </c>
      <c r="AM269" s="212" t="e">
        <f>COUNTIF([6]Daftar!$D$5:$D$851,D269)</f>
        <v>#VALUE!</v>
      </c>
      <c r="AN269" s="212" t="e">
        <f>COUNTIF([7]daftar!$D$4:$D$885,D269)</f>
        <v>#VALUE!</v>
      </c>
      <c r="AS269" s="392" t="str">
        <f t="shared" si="78"/>
        <v>Indra Jaya</v>
      </c>
      <c r="AT269" s="392" t="str">
        <f t="shared" si="79"/>
        <v>F1B008054</v>
      </c>
      <c r="AU269" s="392">
        <f t="shared" si="80"/>
        <v>266</v>
      </c>
      <c r="AV269" s="437"/>
    </row>
    <row r="270" spans="1:48" s="212" customFormat="1" ht="20.100000000000001" customHeight="1">
      <c r="A270" s="267">
        <f t="shared" si="85"/>
        <v>267</v>
      </c>
      <c r="B270" s="268" t="s">
        <v>665</v>
      </c>
      <c r="C270" s="269" t="str">
        <f>VLOOKUP(D270,'[4]mhs elektro-kecil'!$B$5:$C$1847,2,0)</f>
        <v>Multazamar  Jan</v>
      </c>
      <c r="D270" s="269" t="s">
        <v>666</v>
      </c>
      <c r="E270" s="271" t="s">
        <v>667</v>
      </c>
      <c r="F270" s="271" t="s">
        <v>27</v>
      </c>
      <c r="G270" s="271" t="s">
        <v>60</v>
      </c>
      <c r="H270" s="271" t="s">
        <v>422</v>
      </c>
      <c r="I270" s="271" t="s">
        <v>61</v>
      </c>
      <c r="J270" s="271" t="s">
        <v>668</v>
      </c>
      <c r="K270" s="291" t="s">
        <v>56</v>
      </c>
      <c r="L270" s="268">
        <v>42076</v>
      </c>
      <c r="M270" s="230" t="s">
        <v>413</v>
      </c>
      <c r="N270" s="292" t="s">
        <v>523</v>
      </c>
      <c r="O270" s="249"/>
      <c r="P270" s="230">
        <v>158</v>
      </c>
      <c r="Q270" s="230">
        <v>33</v>
      </c>
      <c r="R270" s="230">
        <v>5</v>
      </c>
      <c r="S270" s="230">
        <v>8</v>
      </c>
      <c r="T270" s="230">
        <v>3</v>
      </c>
      <c r="U270" s="230">
        <v>34</v>
      </c>
      <c r="W270" s="371" t="str">
        <f t="shared" si="74"/>
        <v>13 Maret 2015</v>
      </c>
      <c r="X270" s="373" t="str">
        <f>IFERROR(VLOOKUP(D270,'[5]mhs elektro-kecil'!$B$5:$E$2151,3,0),"CEK")</f>
        <v>CEK</v>
      </c>
      <c r="Y270" s="374" t="str">
        <f>IFERROR(VLOOKUP(D270,'[5]mhs elektro-kecil'!$B$5:$E$2151,4,0),"CEK")</f>
        <v>CEK</v>
      </c>
      <c r="Z270" s="231">
        <f t="shared" si="87"/>
        <v>42076</v>
      </c>
      <c r="AA270" s="231">
        <f t="shared" si="83"/>
        <v>42256</v>
      </c>
      <c r="AB270" s="230"/>
      <c r="AD270" s="250"/>
      <c r="AE270" s="250"/>
      <c r="AF270" s="250"/>
      <c r="AG270" s="250"/>
      <c r="AH270" s="250"/>
      <c r="AI270" s="212" t="str">
        <f t="shared" ref="AI270:AI282" si="88">MID(D270,5,2)</f>
        <v>09</v>
      </c>
      <c r="AL270" s="391">
        <f t="shared" si="86"/>
        <v>2009</v>
      </c>
      <c r="AM270" s="212" t="e">
        <f>COUNTIF([6]Daftar!$D$5:$D$851,D270)</f>
        <v>#VALUE!</v>
      </c>
      <c r="AN270" s="212" t="e">
        <f>COUNTIF([7]daftar!$D$4:$D$885,D270)</f>
        <v>#VALUE!</v>
      </c>
      <c r="AS270" s="392" t="str">
        <f t="shared" si="78"/>
        <v>Multazamar  Jan</v>
      </c>
      <c r="AT270" s="392" t="str">
        <f t="shared" si="79"/>
        <v>F1B009070</v>
      </c>
      <c r="AU270" s="392">
        <f t="shared" si="80"/>
        <v>267</v>
      </c>
      <c r="AV270" s="437"/>
    </row>
    <row r="271" spans="1:48" s="212" customFormat="1" ht="20.100000000000001" customHeight="1">
      <c r="A271" s="267">
        <f t="shared" si="85"/>
        <v>268</v>
      </c>
      <c r="B271" s="268">
        <v>42107</v>
      </c>
      <c r="C271" s="269" t="str">
        <f>VLOOKUP(D271,'[4]mhs elektro-kecil'!$B$5:$C$1847,2,0)</f>
        <v>Siryantini Nurul Adnin</v>
      </c>
      <c r="D271" s="269" t="s">
        <v>669</v>
      </c>
      <c r="E271" s="271" t="s">
        <v>670</v>
      </c>
      <c r="F271" s="271" t="s">
        <v>29</v>
      </c>
      <c r="G271" s="271" t="s">
        <v>52</v>
      </c>
      <c r="H271" s="271" t="s">
        <v>118</v>
      </c>
      <c r="I271" s="271" t="s">
        <v>243</v>
      </c>
      <c r="J271" s="271" t="s">
        <v>671</v>
      </c>
      <c r="K271" s="291" t="s">
        <v>32</v>
      </c>
      <c r="L271" s="268">
        <v>42110</v>
      </c>
      <c r="M271" s="230" t="s">
        <v>140</v>
      </c>
      <c r="N271" s="292" t="s">
        <v>523</v>
      </c>
      <c r="O271" s="249"/>
      <c r="P271" s="230">
        <v>218</v>
      </c>
      <c r="Q271" s="230">
        <v>27</v>
      </c>
      <c r="R271" s="230">
        <v>24</v>
      </c>
      <c r="S271" s="230">
        <v>40</v>
      </c>
      <c r="T271" s="230">
        <v>41</v>
      </c>
      <c r="U271" s="230">
        <v>45</v>
      </c>
      <c r="W271" s="371" t="str">
        <f t="shared" si="74"/>
        <v>16 April 2015</v>
      </c>
      <c r="X271" s="373" t="str">
        <f>IFERROR(VLOOKUP(D271,'[5]mhs elektro-kecil'!$B$5:$E$2151,3,0),"CEK")</f>
        <v>CEK</v>
      </c>
      <c r="Y271" s="374" t="str">
        <f>IFERROR(VLOOKUP(D271,'[5]mhs elektro-kecil'!$B$5:$E$2151,4,0),"CEK")</f>
        <v>CEK</v>
      </c>
      <c r="Z271" s="231">
        <f t="shared" si="87"/>
        <v>42110</v>
      </c>
      <c r="AA271" s="231">
        <f t="shared" si="83"/>
        <v>42290</v>
      </c>
      <c r="AB271" s="230"/>
      <c r="AD271" s="250"/>
      <c r="AE271" s="250"/>
      <c r="AF271" s="250"/>
      <c r="AG271" s="250"/>
      <c r="AH271" s="250"/>
      <c r="AI271" s="212" t="str">
        <f t="shared" si="88"/>
        <v>09</v>
      </c>
      <c r="AL271" s="391">
        <f t="shared" si="86"/>
        <v>2009</v>
      </c>
      <c r="AM271" s="212" t="e">
        <f>COUNTIF([6]Daftar!$D$5:$D$851,D271)</f>
        <v>#VALUE!</v>
      </c>
      <c r="AN271" s="212" t="e">
        <f>COUNTIF([7]daftar!$D$4:$D$885,D271)</f>
        <v>#VALUE!</v>
      </c>
      <c r="AS271" s="392" t="str">
        <f t="shared" si="78"/>
        <v>Siryantini Nurul Adnin</v>
      </c>
      <c r="AT271" s="392" t="str">
        <f t="shared" si="79"/>
        <v>F1B009006</v>
      </c>
      <c r="AU271" s="392">
        <f t="shared" si="80"/>
        <v>268</v>
      </c>
      <c r="AV271" s="437"/>
    </row>
    <row r="272" spans="1:48" s="212" customFormat="1" ht="20.100000000000001" customHeight="1">
      <c r="A272" s="267">
        <f t="shared" si="85"/>
        <v>269</v>
      </c>
      <c r="B272" s="268">
        <v>42107</v>
      </c>
      <c r="C272" s="269" t="str">
        <f>VLOOKUP(D272,'[4]mhs elektro-kecil'!$B$5:$C$1847,2,0)</f>
        <v>I Wayan Suwika A.</v>
      </c>
      <c r="D272" s="269" t="s">
        <v>672</v>
      </c>
      <c r="E272" s="271" t="s">
        <v>673</v>
      </c>
      <c r="F272" s="271" t="s">
        <v>115</v>
      </c>
      <c r="G272" s="271" t="s">
        <v>622</v>
      </c>
      <c r="H272" s="271" t="s">
        <v>68</v>
      </c>
      <c r="I272" s="271" t="s">
        <v>49</v>
      </c>
      <c r="J272" s="271" t="s">
        <v>53</v>
      </c>
      <c r="K272" s="291" t="s">
        <v>76</v>
      </c>
      <c r="L272" s="268">
        <v>42109</v>
      </c>
      <c r="M272" s="230" t="s">
        <v>674</v>
      </c>
      <c r="N272" s="292" t="s">
        <v>324</v>
      </c>
      <c r="O272" s="249"/>
      <c r="P272" s="230">
        <v>217</v>
      </c>
      <c r="Q272" s="230">
        <v>22</v>
      </c>
      <c r="R272" s="230">
        <v>9</v>
      </c>
      <c r="S272" s="230">
        <v>6</v>
      </c>
      <c r="T272" s="230">
        <v>15</v>
      </c>
      <c r="U272" s="230">
        <v>12</v>
      </c>
      <c r="W272" s="371" t="str">
        <f t="shared" si="74"/>
        <v>15 April 2015</v>
      </c>
      <c r="X272" s="373" t="str">
        <f>IFERROR(VLOOKUP(D272,'[5]mhs elektro-kecil'!$B$5:$E$2151,3,0),"CEK")</f>
        <v>CEK</v>
      </c>
      <c r="Y272" s="374">
        <f>IFERROR(VLOOKUP(D272,'[5]mhs elektro-kecil'!$B$5:$E$2151,4,0),"CEK")</f>
        <v>0</v>
      </c>
      <c r="Z272" s="231">
        <f t="shared" si="87"/>
        <v>42109</v>
      </c>
      <c r="AA272" s="231">
        <f t="shared" si="83"/>
        <v>42289</v>
      </c>
      <c r="AB272" s="230"/>
      <c r="AD272" s="250"/>
      <c r="AE272" s="250"/>
      <c r="AF272" s="250"/>
      <c r="AG272" s="250"/>
      <c r="AH272" s="250"/>
      <c r="AI272" s="212" t="str">
        <f t="shared" si="88"/>
        <v>10</v>
      </c>
      <c r="AL272" s="391">
        <f t="shared" si="86"/>
        <v>2010</v>
      </c>
      <c r="AM272" s="212" t="e">
        <f>COUNTIF([6]Daftar!$D$5:$D$851,D272)</f>
        <v>#VALUE!</v>
      </c>
      <c r="AN272" s="212" t="e">
        <f>COUNTIF([7]daftar!$D$4:$D$885,D272)</f>
        <v>#VALUE!</v>
      </c>
      <c r="AS272" s="392" t="str">
        <f t="shared" si="78"/>
        <v>I Wayan Suwika A.</v>
      </c>
      <c r="AT272" s="392" t="str">
        <f t="shared" si="79"/>
        <v>F1B010040</v>
      </c>
      <c r="AU272" s="392">
        <f t="shared" si="80"/>
        <v>269</v>
      </c>
      <c r="AV272" s="437"/>
    </row>
    <row r="273" spans="1:48" s="212" customFormat="1" ht="20.100000000000001" customHeight="1">
      <c r="A273" s="267">
        <f t="shared" si="85"/>
        <v>270</v>
      </c>
      <c r="B273" s="268">
        <v>42114</v>
      </c>
      <c r="C273" s="269" t="str">
        <f>VLOOKUP(D273,'[4]mhs elektro-kecil'!$B$5:$C$1847,2,0)</f>
        <v>Nune  Hasan Ismail</v>
      </c>
      <c r="D273" s="269" t="s">
        <v>675</v>
      </c>
      <c r="E273" s="271" t="s">
        <v>676</v>
      </c>
      <c r="F273" s="271" t="s">
        <v>89</v>
      </c>
      <c r="G273" s="271" t="s">
        <v>49</v>
      </c>
      <c r="H273" s="271" t="s">
        <v>243</v>
      </c>
      <c r="I273" s="271" t="s">
        <v>622</v>
      </c>
      <c r="J273" s="271" t="s">
        <v>55</v>
      </c>
      <c r="K273" s="291" t="s">
        <v>93</v>
      </c>
      <c r="L273" s="268">
        <v>42121</v>
      </c>
      <c r="M273" s="230" t="s">
        <v>677</v>
      </c>
      <c r="N273" s="292" t="s">
        <v>137</v>
      </c>
      <c r="O273" s="249"/>
      <c r="P273" s="230">
        <v>242</v>
      </c>
      <c r="Q273" s="230">
        <v>19</v>
      </c>
      <c r="R273" s="230">
        <v>15</v>
      </c>
      <c r="S273" s="230">
        <v>41</v>
      </c>
      <c r="T273" s="230">
        <v>9</v>
      </c>
      <c r="U273" s="230">
        <v>21</v>
      </c>
      <c r="W273" s="371" t="str">
        <f t="shared" si="74"/>
        <v>27 April 2015</v>
      </c>
      <c r="X273" s="373" t="str">
        <f>IFERROR(VLOOKUP(D273,'[5]mhs elektro-kecil'!$B$5:$E$2151,3,0),"CEK")</f>
        <v>CEK</v>
      </c>
      <c r="Y273" s="374" t="str">
        <f>IFERROR(VLOOKUP(D273,'[5]mhs elektro-kecil'!$B$5:$E$2151,4,0),"CEK")</f>
        <v>CEK</v>
      </c>
      <c r="Z273" s="231">
        <f t="shared" ref="Z273:Z278" si="89">L273</f>
        <v>42121</v>
      </c>
      <c r="AA273" s="231">
        <f t="shared" si="83"/>
        <v>42301</v>
      </c>
      <c r="AB273" s="230"/>
      <c r="AD273" s="250"/>
      <c r="AE273" s="250"/>
      <c r="AF273" s="250"/>
      <c r="AG273" s="250"/>
      <c r="AH273" s="250"/>
      <c r="AI273" s="212" t="str">
        <f t="shared" si="88"/>
        <v>09</v>
      </c>
      <c r="AL273" s="391">
        <f t="shared" si="86"/>
        <v>2009</v>
      </c>
      <c r="AM273" s="212" t="e">
        <f>COUNTIF([6]Daftar!$D$5:$D$851,D273)</f>
        <v>#VALUE!</v>
      </c>
      <c r="AN273" s="212" t="e">
        <f>COUNTIF([7]daftar!$D$4:$D$885,D273)</f>
        <v>#VALUE!</v>
      </c>
      <c r="AS273" s="392" t="str">
        <f t="shared" si="78"/>
        <v>Nune  Hasan Ismail</v>
      </c>
      <c r="AT273" s="392" t="str">
        <f t="shared" si="79"/>
        <v>F1B009053</v>
      </c>
      <c r="AU273" s="392">
        <f t="shared" si="80"/>
        <v>270</v>
      </c>
      <c r="AV273" s="437"/>
    </row>
    <row r="274" spans="1:48" s="212" customFormat="1" ht="20.100000000000001" customHeight="1">
      <c r="A274" s="267">
        <f t="shared" si="85"/>
        <v>271</v>
      </c>
      <c r="B274" s="505" t="s">
        <v>678</v>
      </c>
      <c r="C274" s="269" t="str">
        <f>VLOOKUP(D274,'[4]mhs elektro-kecil'!$B$5:$C$1847,2,0)</f>
        <v>Rizal Bahteran</v>
      </c>
      <c r="D274" s="269" t="s">
        <v>679</v>
      </c>
      <c r="E274" s="271" t="s">
        <v>680</v>
      </c>
      <c r="F274" s="271" t="s">
        <v>115</v>
      </c>
      <c r="G274" s="271" t="s">
        <v>37</v>
      </c>
      <c r="H274" s="271" t="s">
        <v>41</v>
      </c>
      <c r="I274" s="271" t="s">
        <v>54</v>
      </c>
      <c r="J274" s="271" t="s">
        <v>73</v>
      </c>
      <c r="K274" s="291" t="s">
        <v>131</v>
      </c>
      <c r="L274" s="268">
        <v>42129</v>
      </c>
      <c r="M274" s="230" t="s">
        <v>413</v>
      </c>
      <c r="N274" s="292" t="s">
        <v>324</v>
      </c>
      <c r="O274" s="249"/>
      <c r="P274" s="230"/>
      <c r="Q274" s="230">
        <v>22</v>
      </c>
      <c r="R274" s="230">
        <v>13</v>
      </c>
      <c r="S274" s="230">
        <v>1</v>
      </c>
      <c r="T274" s="230">
        <v>14</v>
      </c>
      <c r="U274" s="230">
        <v>29</v>
      </c>
      <c r="W274" s="371" t="str">
        <f t="shared" si="74"/>
        <v>05 Mei 2015</v>
      </c>
      <c r="X274" s="373" t="str">
        <f>IFERROR(VLOOKUP(D274,'[5]mhs elektro-kecil'!$B$5:$E$2151,3,0),"CEK")</f>
        <v>CEK</v>
      </c>
      <c r="Y274" s="374">
        <f>IFERROR(VLOOKUP(D274,'[5]mhs elektro-kecil'!$B$5:$E$2151,4,0),"CEK")</f>
        <v>0</v>
      </c>
      <c r="Z274" s="231">
        <f t="shared" si="89"/>
        <v>42129</v>
      </c>
      <c r="AA274" s="231">
        <f t="shared" si="83"/>
        <v>42309</v>
      </c>
      <c r="AB274" s="230"/>
      <c r="AD274" s="250"/>
      <c r="AE274" s="250"/>
      <c r="AF274" s="250"/>
      <c r="AG274" s="250"/>
      <c r="AH274" s="250"/>
      <c r="AI274" s="212" t="str">
        <f t="shared" si="88"/>
        <v>10</v>
      </c>
      <c r="AL274" s="391">
        <f t="shared" si="86"/>
        <v>2010</v>
      </c>
      <c r="AM274" s="212" t="e">
        <f>COUNTIF([6]Daftar!$D$5:$D$851,D274)</f>
        <v>#VALUE!</v>
      </c>
      <c r="AN274" s="212" t="e">
        <f>COUNTIF([7]daftar!$D$4:$D$885,D274)</f>
        <v>#VALUE!</v>
      </c>
      <c r="AS274" s="392" t="str">
        <f t="shared" si="78"/>
        <v>Rizal Bahteran</v>
      </c>
      <c r="AT274" s="392" t="str">
        <f t="shared" si="79"/>
        <v>F1B010016</v>
      </c>
      <c r="AU274" s="392">
        <f t="shared" si="80"/>
        <v>271</v>
      </c>
      <c r="AV274" s="437"/>
    </row>
    <row r="275" spans="1:48" s="212" customFormat="1" ht="20.100000000000001" customHeight="1">
      <c r="A275" s="267">
        <f t="shared" si="85"/>
        <v>272</v>
      </c>
      <c r="B275" s="268">
        <v>42114</v>
      </c>
      <c r="C275" s="269" t="str">
        <f>VLOOKUP(D275,'[4]mhs elektro-kecil'!$B$5:$C$1847,2,0)</f>
        <v>Ahmad Yani</v>
      </c>
      <c r="D275" s="269" t="s">
        <v>681</v>
      </c>
      <c r="E275" s="271" t="s">
        <v>682</v>
      </c>
      <c r="F275" s="271" t="s">
        <v>115</v>
      </c>
      <c r="G275" s="271" t="s">
        <v>53</v>
      </c>
      <c r="H275" s="271" t="s">
        <v>89</v>
      </c>
      <c r="I275" s="271" t="s">
        <v>41</v>
      </c>
      <c r="J275" s="271" t="s">
        <v>38</v>
      </c>
      <c r="K275" s="291" t="s">
        <v>76</v>
      </c>
      <c r="L275" s="268">
        <v>42123</v>
      </c>
      <c r="M275" s="230" t="s">
        <v>413</v>
      </c>
      <c r="N275" s="419" t="s">
        <v>324</v>
      </c>
      <c r="O275" s="249"/>
      <c r="P275" s="230">
        <v>243</v>
      </c>
      <c r="Q275" s="230">
        <v>22</v>
      </c>
      <c r="R275" s="230">
        <v>12</v>
      </c>
      <c r="S275" s="230">
        <v>19</v>
      </c>
      <c r="T275" s="230">
        <v>1</v>
      </c>
      <c r="U275" s="230">
        <v>2</v>
      </c>
      <c r="W275" s="371" t="str">
        <f t="shared" si="74"/>
        <v>29 April 2015</v>
      </c>
      <c r="X275" s="373" t="str">
        <f>IFERROR(VLOOKUP(D275,'[5]mhs elektro-kecil'!$B$5:$E$2151,3,0),"CEK")</f>
        <v>CEK</v>
      </c>
      <c r="Y275" s="374">
        <f>IFERROR(VLOOKUP(D275,'[5]mhs elektro-kecil'!$B$5:$E$2151,4,0),"CEK")</f>
        <v>0</v>
      </c>
      <c r="Z275" s="231">
        <f t="shared" si="89"/>
        <v>42123</v>
      </c>
      <c r="AA275" s="231">
        <f t="shared" si="83"/>
        <v>42303</v>
      </c>
      <c r="AB275" s="230"/>
      <c r="AD275" s="250"/>
      <c r="AE275" s="250"/>
      <c r="AF275" s="250"/>
      <c r="AG275" s="250"/>
      <c r="AH275" s="250"/>
      <c r="AI275" s="212" t="str">
        <f t="shared" si="88"/>
        <v>10</v>
      </c>
      <c r="AL275" s="391">
        <f t="shared" si="86"/>
        <v>2010</v>
      </c>
      <c r="AM275" s="212" t="e">
        <f>COUNTIF([6]Daftar!$D$5:$D$851,D275)</f>
        <v>#VALUE!</v>
      </c>
      <c r="AN275" s="212" t="e">
        <f>COUNTIF([7]daftar!$D$4:$D$885,D275)</f>
        <v>#VALUE!</v>
      </c>
      <c r="AS275" s="392" t="str">
        <f t="shared" si="78"/>
        <v>Ahmad Yani</v>
      </c>
      <c r="AT275" s="392" t="str">
        <f t="shared" si="79"/>
        <v>F1B010026</v>
      </c>
      <c r="AU275" s="392">
        <f t="shared" si="80"/>
        <v>272</v>
      </c>
      <c r="AV275" s="437"/>
    </row>
    <row r="276" spans="1:48" s="368" customFormat="1" ht="20.100000000000001" customHeight="1">
      <c r="A276" s="267">
        <f t="shared" si="85"/>
        <v>273</v>
      </c>
      <c r="B276" s="409" t="s">
        <v>683</v>
      </c>
      <c r="C276" s="269" t="str">
        <f>VLOOKUP(D276,'[4]mhs elektro-kecil'!$B$5:$C$1847,2,0)</f>
        <v>Aris Widyatmoko</v>
      </c>
      <c r="D276" s="410" t="s">
        <v>684</v>
      </c>
      <c r="E276" s="410" t="s">
        <v>685</v>
      </c>
      <c r="F276" s="410" t="s">
        <v>53</v>
      </c>
      <c r="G276" s="410" t="s">
        <v>422</v>
      </c>
      <c r="H276" s="410" t="s">
        <v>323</v>
      </c>
      <c r="I276" s="410" t="s">
        <v>59</v>
      </c>
      <c r="J276" s="410" t="s">
        <v>61</v>
      </c>
      <c r="K276" s="420" t="s">
        <v>93</v>
      </c>
      <c r="L276" s="421">
        <v>42142</v>
      </c>
      <c r="M276" s="410" t="s">
        <v>136</v>
      </c>
      <c r="N276" s="422" t="s">
        <v>324</v>
      </c>
      <c r="O276" s="423"/>
      <c r="P276" s="368">
        <v>302</v>
      </c>
      <c r="Q276" s="402">
        <v>12</v>
      </c>
      <c r="R276" s="402">
        <v>8</v>
      </c>
      <c r="S276" s="402">
        <v>26</v>
      </c>
      <c r="T276" s="402">
        <v>28</v>
      </c>
      <c r="U276" s="402">
        <v>3</v>
      </c>
      <c r="W276" s="371" t="str">
        <f t="shared" si="74"/>
        <v>18 Mei 2015</v>
      </c>
      <c r="X276" s="373" t="str">
        <f>IFERROR(VLOOKUP(D276,'[5]mhs elektro-kecil'!$B$5:$E$2151,3,0),"CEK")</f>
        <v>CEK</v>
      </c>
      <c r="Y276" s="374">
        <f>IFERROR(VLOOKUP(D276,'[5]mhs elektro-kecil'!$B$5:$E$2151,4,0),"CEK")</f>
        <v>0</v>
      </c>
      <c r="Z276" s="406">
        <f t="shared" si="89"/>
        <v>42142</v>
      </c>
      <c r="AA276" s="302">
        <f t="shared" si="83"/>
        <v>42322</v>
      </c>
      <c r="AD276" s="406"/>
      <c r="AE276" s="406"/>
      <c r="AF276" s="406"/>
      <c r="AG276" s="406"/>
      <c r="AH276" s="406"/>
      <c r="AI276" s="368" t="str">
        <f t="shared" si="88"/>
        <v>10</v>
      </c>
      <c r="AL276" s="391">
        <f t="shared" si="86"/>
        <v>2010</v>
      </c>
      <c r="AM276" s="212" t="e">
        <f>COUNTIF([6]Daftar!$D$5:$D$851,D276)</f>
        <v>#VALUE!</v>
      </c>
      <c r="AN276" s="212" t="e">
        <f>COUNTIF([7]daftar!$D$4:$D$885,D276)</f>
        <v>#VALUE!</v>
      </c>
      <c r="AS276" s="392" t="str">
        <f t="shared" si="78"/>
        <v>Aris Widyatmoko</v>
      </c>
      <c r="AT276" s="392" t="str">
        <f t="shared" si="79"/>
        <v>F1B010038</v>
      </c>
      <c r="AU276" s="392">
        <f t="shared" si="80"/>
        <v>273</v>
      </c>
      <c r="AV276" s="437"/>
    </row>
    <row r="277" spans="1:48" s="369" customFormat="1" ht="20.100000000000001" customHeight="1">
      <c r="A277" s="267">
        <f t="shared" si="85"/>
        <v>274</v>
      </c>
      <c r="B277" s="411" t="s">
        <v>686</v>
      </c>
      <c r="C277" s="269" t="str">
        <f>VLOOKUP(D277,'[4]mhs elektro-kecil'!$B$5:$C$1847,2,0)</f>
        <v>Aziz Hari Priyono</v>
      </c>
      <c r="D277" s="275" t="s">
        <v>687</v>
      </c>
      <c r="E277" s="275" t="s">
        <v>688</v>
      </c>
      <c r="F277" s="275" t="s">
        <v>422</v>
      </c>
      <c r="G277" s="275" t="s">
        <v>73</v>
      </c>
      <c r="H277" s="275" t="s">
        <v>45</v>
      </c>
      <c r="I277" s="275" t="s">
        <v>39</v>
      </c>
      <c r="J277" s="275" t="s">
        <v>89</v>
      </c>
      <c r="K277" s="294" t="s">
        <v>63</v>
      </c>
      <c r="L277" s="274">
        <v>42133</v>
      </c>
      <c r="M277" s="275" t="s">
        <v>413</v>
      </c>
      <c r="N277" s="424" t="s">
        <v>689</v>
      </c>
      <c r="O277" s="301"/>
      <c r="P277" s="369">
        <v>273</v>
      </c>
      <c r="Q277" s="230">
        <v>8</v>
      </c>
      <c r="R277" s="230">
        <v>29</v>
      </c>
      <c r="S277" s="230">
        <v>25</v>
      </c>
      <c r="T277" s="230">
        <v>31</v>
      </c>
      <c r="U277" s="230">
        <v>19</v>
      </c>
      <c r="W277" s="371" t="str">
        <f t="shared" si="74"/>
        <v>09 Mei 2015</v>
      </c>
      <c r="X277" s="373" t="str">
        <f>IFERROR(VLOOKUP(D277,'[5]mhs elektro-kecil'!$B$5:$E$2151,3,0),"CEK")</f>
        <v>CEK</v>
      </c>
      <c r="Y277" s="374" t="str">
        <f>IFERROR(VLOOKUP(D277,'[5]mhs elektro-kecil'!$B$5:$E$2151,4,0),"CEK")</f>
        <v>CEK</v>
      </c>
      <c r="Z277" s="250">
        <f t="shared" si="89"/>
        <v>42133</v>
      </c>
      <c r="AA277" s="231">
        <f t="shared" si="83"/>
        <v>42313</v>
      </c>
      <c r="AD277" s="250"/>
      <c r="AE277" s="250"/>
      <c r="AF277" s="250"/>
      <c r="AG277" s="250"/>
      <c r="AH277" s="250"/>
      <c r="AI277" s="369" t="str">
        <f t="shared" si="88"/>
        <v>09</v>
      </c>
      <c r="AL277" s="391">
        <f t="shared" si="86"/>
        <v>2009</v>
      </c>
      <c r="AM277" s="212" t="e">
        <f>COUNTIF([6]Daftar!$D$5:$D$851,D277)</f>
        <v>#VALUE!</v>
      </c>
      <c r="AN277" s="212" t="e">
        <f>COUNTIF([7]daftar!$D$4:$D$885,D277)</f>
        <v>#VALUE!</v>
      </c>
      <c r="AS277" s="392" t="str">
        <f t="shared" si="78"/>
        <v>Aziz Hari Priyono</v>
      </c>
      <c r="AT277" s="392" t="str">
        <f t="shared" si="79"/>
        <v>F1B009057</v>
      </c>
      <c r="AU277" s="392">
        <f t="shared" si="80"/>
        <v>274</v>
      </c>
      <c r="AV277" s="437"/>
    </row>
    <row r="278" spans="1:48" s="369" customFormat="1" ht="20.100000000000001" customHeight="1">
      <c r="A278" s="267">
        <f t="shared" si="85"/>
        <v>275</v>
      </c>
      <c r="B278" s="411" t="s">
        <v>690</v>
      </c>
      <c r="C278" s="269" t="str">
        <f>VLOOKUP(D278,'[4]mhs elektro-kecil'!$B$5:$C$1847,2,0)</f>
        <v>Ishak</v>
      </c>
      <c r="D278" s="275" t="s">
        <v>691</v>
      </c>
      <c r="E278" s="275" t="s">
        <v>692</v>
      </c>
      <c r="F278" s="275" t="s">
        <v>55</v>
      </c>
      <c r="G278" s="275" t="s">
        <v>118</v>
      </c>
      <c r="H278" s="275" t="s">
        <v>52</v>
      </c>
      <c r="I278" s="275" t="s">
        <v>89</v>
      </c>
      <c r="J278" s="275" t="s">
        <v>31</v>
      </c>
      <c r="K278" s="294" t="s">
        <v>131</v>
      </c>
      <c r="L278" s="274">
        <v>42136</v>
      </c>
      <c r="M278" s="275" t="s">
        <v>413</v>
      </c>
      <c r="N278" s="424" t="s">
        <v>523</v>
      </c>
      <c r="O278" s="301"/>
      <c r="P278" s="369">
        <v>274</v>
      </c>
      <c r="Q278" s="230">
        <v>21</v>
      </c>
      <c r="R278" s="230">
        <v>40</v>
      </c>
      <c r="S278" s="230">
        <v>24</v>
      </c>
      <c r="T278" s="230">
        <v>19</v>
      </c>
      <c r="U278" s="230">
        <v>39</v>
      </c>
      <c r="W278" s="371" t="str">
        <f t="shared" si="74"/>
        <v>12 Mei 2015</v>
      </c>
      <c r="X278" s="373" t="str">
        <f>IFERROR(VLOOKUP(D278,'[5]mhs elektro-kecil'!$B$5:$E$2151,3,0),"CEK")</f>
        <v>CEK</v>
      </c>
      <c r="Y278" s="374">
        <f>IFERROR(VLOOKUP(D278,'[5]mhs elektro-kecil'!$B$5:$E$2151,4,0),"CEK")</f>
        <v>0</v>
      </c>
      <c r="Z278" s="250">
        <f t="shared" si="89"/>
        <v>42136</v>
      </c>
      <c r="AA278" s="231">
        <f t="shared" si="83"/>
        <v>42316</v>
      </c>
      <c r="AD278" s="250"/>
      <c r="AE278" s="250"/>
      <c r="AF278" s="250"/>
      <c r="AG278" s="250"/>
      <c r="AH278" s="250"/>
      <c r="AI278" s="369" t="str">
        <f t="shared" si="88"/>
        <v>10</v>
      </c>
      <c r="AL278" s="391">
        <f t="shared" si="86"/>
        <v>2010</v>
      </c>
      <c r="AM278" s="212" t="e">
        <f>COUNTIF([6]Daftar!$D$5:$D$851,D278)</f>
        <v>#VALUE!</v>
      </c>
      <c r="AN278" s="212" t="e">
        <f>COUNTIF([7]daftar!$D$4:$D$885,D278)</f>
        <v>#VALUE!</v>
      </c>
      <c r="AS278" s="392" t="str">
        <f t="shared" si="78"/>
        <v>Ishak</v>
      </c>
      <c r="AT278" s="392" t="str">
        <f t="shared" si="79"/>
        <v>F1B110009</v>
      </c>
      <c r="AU278" s="392">
        <f t="shared" si="80"/>
        <v>275</v>
      </c>
      <c r="AV278" s="437"/>
    </row>
    <row r="279" spans="1:48" s="369" customFormat="1" ht="20.100000000000001" customHeight="1">
      <c r="A279" s="267">
        <f t="shared" si="85"/>
        <v>276</v>
      </c>
      <c r="B279" s="411" t="s">
        <v>693</v>
      </c>
      <c r="C279" s="269" t="str">
        <f>VLOOKUP(D279,'[4]mhs elektro-kecil'!$B$5:$C$1847,2,0)</f>
        <v>Basri Rahman</v>
      </c>
      <c r="D279" s="275" t="s">
        <v>694</v>
      </c>
      <c r="E279" s="275" t="s">
        <v>695</v>
      </c>
      <c r="F279" s="275" t="s">
        <v>89</v>
      </c>
      <c r="G279" s="275" t="s">
        <v>49</v>
      </c>
      <c r="H279" s="275" t="s">
        <v>68</v>
      </c>
      <c r="I279" s="275" t="s">
        <v>243</v>
      </c>
      <c r="J279" s="275" t="s">
        <v>580</v>
      </c>
      <c r="K279" s="294" t="s">
        <v>32</v>
      </c>
      <c r="L279" s="274">
        <v>42145</v>
      </c>
      <c r="M279" s="275" t="s">
        <v>413</v>
      </c>
      <c r="N279" s="424" t="s">
        <v>137</v>
      </c>
      <c r="O279" s="301"/>
      <c r="P279" s="369">
        <v>308</v>
      </c>
      <c r="Q279" s="230">
        <v>19</v>
      </c>
      <c r="R279" s="230">
        <v>15</v>
      </c>
      <c r="S279" s="230">
        <v>6</v>
      </c>
      <c r="T279" s="230">
        <v>41</v>
      </c>
      <c r="U279" s="230">
        <v>42</v>
      </c>
      <c r="W279" s="371" t="str">
        <f t="shared" si="74"/>
        <v>21 Mei 2015</v>
      </c>
      <c r="X279" s="373" t="str">
        <f>IFERROR(VLOOKUP(D279,'[5]mhs elektro-kecil'!$B$5:$E$2151,3,0),"CEK")</f>
        <v>CEK</v>
      </c>
      <c r="Y279" s="374">
        <f>IFERROR(VLOOKUP(D279,'[5]mhs elektro-kecil'!$B$5:$E$2151,4,0),"CEK")</f>
        <v>0</v>
      </c>
      <c r="Z279" s="250">
        <f t="shared" ref="Z279:Z284" si="90">L279</f>
        <v>42145</v>
      </c>
      <c r="AA279" s="231">
        <f t="shared" si="83"/>
        <v>42325</v>
      </c>
      <c r="AD279" s="250"/>
      <c r="AE279" s="250"/>
      <c r="AF279" s="250"/>
      <c r="AG279" s="250"/>
      <c r="AH279" s="250"/>
      <c r="AI279" s="369" t="str">
        <f t="shared" si="88"/>
        <v>10</v>
      </c>
      <c r="AL279" s="391">
        <f t="shared" si="86"/>
        <v>2010</v>
      </c>
      <c r="AM279" s="212" t="e">
        <f>COUNTIF([6]Daftar!$D$5:$D$851,D279)</f>
        <v>#VALUE!</v>
      </c>
      <c r="AN279" s="212" t="e">
        <f>COUNTIF([7]daftar!$D$4:$D$885,D279)</f>
        <v>#VALUE!</v>
      </c>
      <c r="AS279" s="392" t="str">
        <f t="shared" si="78"/>
        <v>Basri Rahman</v>
      </c>
      <c r="AT279" s="392" t="str">
        <f t="shared" si="79"/>
        <v>F1B110070</v>
      </c>
      <c r="AU279" s="392">
        <f t="shared" si="80"/>
        <v>276</v>
      </c>
      <c r="AV279" s="437"/>
    </row>
    <row r="280" spans="1:48" s="369" customFormat="1" ht="20.100000000000001" customHeight="1">
      <c r="A280" s="267">
        <f t="shared" si="85"/>
        <v>277</v>
      </c>
      <c r="B280" s="411" t="s">
        <v>693</v>
      </c>
      <c r="C280" s="269" t="str">
        <f>VLOOKUP(D280,'[4]mhs elektro-kecil'!$B$5:$C$1847,2,0)</f>
        <v>Haerul Umam</v>
      </c>
      <c r="D280" s="275" t="s">
        <v>696</v>
      </c>
      <c r="E280" s="275" t="s">
        <v>697</v>
      </c>
      <c r="F280" s="275" t="s">
        <v>89</v>
      </c>
      <c r="G280" s="275" t="s">
        <v>52</v>
      </c>
      <c r="H280" s="275" t="s">
        <v>66</v>
      </c>
      <c r="I280" s="275" t="s">
        <v>27</v>
      </c>
      <c r="J280" s="275" t="s">
        <v>580</v>
      </c>
      <c r="K280" s="294" t="s">
        <v>63</v>
      </c>
      <c r="L280" s="274">
        <v>42147</v>
      </c>
      <c r="M280" s="275" t="s">
        <v>413</v>
      </c>
      <c r="N280" s="424" t="s">
        <v>137</v>
      </c>
      <c r="O280" s="301"/>
      <c r="P280" s="369">
        <v>309</v>
      </c>
      <c r="Q280" s="230">
        <v>19</v>
      </c>
      <c r="R280" s="230">
        <v>24</v>
      </c>
      <c r="S280" s="230">
        <v>38</v>
      </c>
      <c r="T280" s="230">
        <v>33</v>
      </c>
      <c r="U280" s="230">
        <v>42</v>
      </c>
      <c r="W280" s="371" t="str">
        <f t="shared" si="74"/>
        <v>23 Mei 2015</v>
      </c>
      <c r="X280" s="373" t="str">
        <f>IFERROR(VLOOKUP(D280,'[5]mhs elektro-kecil'!$B$5:$E$2151,3,0),"CEK")</f>
        <v>CEK</v>
      </c>
      <c r="Y280" s="374">
        <f>IFERROR(VLOOKUP(D280,'[5]mhs elektro-kecil'!$B$5:$E$2151,4,0),"CEK")</f>
        <v>0</v>
      </c>
      <c r="Z280" s="250">
        <f t="shared" si="90"/>
        <v>42147</v>
      </c>
      <c r="AA280" s="231">
        <f t="shared" si="83"/>
        <v>42327</v>
      </c>
      <c r="AD280" s="250"/>
      <c r="AE280" s="250"/>
      <c r="AF280" s="250"/>
      <c r="AG280" s="250"/>
      <c r="AH280" s="250"/>
      <c r="AI280" s="369" t="str">
        <f t="shared" si="88"/>
        <v>10</v>
      </c>
      <c r="AL280" s="391">
        <f t="shared" si="86"/>
        <v>2010</v>
      </c>
      <c r="AM280" s="212" t="e">
        <f>COUNTIF([6]Daftar!$D$5:$D$851,D280)</f>
        <v>#VALUE!</v>
      </c>
      <c r="AN280" s="212" t="e">
        <f>COUNTIF([7]daftar!$D$4:$D$885,D280)</f>
        <v>#VALUE!</v>
      </c>
      <c r="AS280" s="392" t="str">
        <f t="shared" si="78"/>
        <v>Haerul Umam</v>
      </c>
      <c r="AT280" s="392" t="str">
        <f t="shared" si="79"/>
        <v>F1B110030</v>
      </c>
      <c r="AU280" s="392">
        <f t="shared" si="80"/>
        <v>277</v>
      </c>
      <c r="AV280" s="437"/>
    </row>
    <row r="281" spans="1:48" s="368" customFormat="1" ht="20.100000000000001" customHeight="1">
      <c r="A281" s="267">
        <f t="shared" si="85"/>
        <v>278</v>
      </c>
      <c r="B281" s="412" t="s">
        <v>698</v>
      </c>
      <c r="C281" s="269" t="str">
        <f>VLOOKUP(D281,'[4]mhs elektro-kecil'!$B$5:$C$1847,2,0)</f>
        <v>Muhamad Zul Akhir</v>
      </c>
      <c r="D281" s="413" t="s">
        <v>699</v>
      </c>
      <c r="E281" s="413" t="s">
        <v>700</v>
      </c>
      <c r="F281" s="413" t="s">
        <v>45</v>
      </c>
      <c r="G281" s="413" t="s">
        <v>38</v>
      </c>
      <c r="H281" s="413" t="s">
        <v>37</v>
      </c>
      <c r="I281" s="413" t="s">
        <v>323</v>
      </c>
      <c r="J281" s="413" t="s">
        <v>54</v>
      </c>
      <c r="K281" s="425" t="s">
        <v>63</v>
      </c>
      <c r="L281" s="426">
        <v>42147</v>
      </c>
      <c r="M281" s="413" t="s">
        <v>586</v>
      </c>
      <c r="N281" s="427" t="s">
        <v>324</v>
      </c>
      <c r="O281" s="428"/>
      <c r="P281" s="368">
        <v>303</v>
      </c>
      <c r="Q281" s="402">
        <v>25</v>
      </c>
      <c r="R281" s="402">
        <v>2</v>
      </c>
      <c r="S281" s="402">
        <v>13</v>
      </c>
      <c r="T281" s="402">
        <v>26</v>
      </c>
      <c r="U281" s="402">
        <v>14</v>
      </c>
      <c r="W281" s="371" t="str">
        <f t="shared" si="74"/>
        <v>23 Mei 2015</v>
      </c>
      <c r="X281" s="373" t="str">
        <f>IFERROR(VLOOKUP(D281,'[5]mhs elektro-kecil'!$B$5:$E$2151,3,0),"CEK")</f>
        <v>CEK</v>
      </c>
      <c r="Y281" s="374" t="str">
        <f>IFERROR(VLOOKUP(D281,'[5]mhs elektro-kecil'!$B$5:$E$2151,4,0),"CEK")</f>
        <v>CEK</v>
      </c>
      <c r="Z281" s="406">
        <f t="shared" si="90"/>
        <v>42147</v>
      </c>
      <c r="AA281" s="302">
        <f t="shared" si="83"/>
        <v>42327</v>
      </c>
      <c r="AD281" s="406"/>
      <c r="AE281" s="406"/>
      <c r="AF281" s="406"/>
      <c r="AG281" s="406"/>
      <c r="AH281" s="406"/>
      <c r="AI281" s="368" t="str">
        <f t="shared" si="88"/>
        <v>09</v>
      </c>
      <c r="AL281" s="391">
        <f t="shared" si="86"/>
        <v>2009</v>
      </c>
      <c r="AM281" s="212" t="e">
        <f>COUNTIF([6]Daftar!$D$5:$D$851,D281)</f>
        <v>#VALUE!</v>
      </c>
      <c r="AN281" s="212" t="e">
        <f>COUNTIF([7]daftar!$D$4:$D$885,D281)</f>
        <v>#VALUE!</v>
      </c>
      <c r="AS281" s="392" t="str">
        <f t="shared" si="78"/>
        <v>Muhamad Zul Akhir</v>
      </c>
      <c r="AT281" s="392" t="str">
        <f t="shared" si="79"/>
        <v>F1B009087</v>
      </c>
      <c r="AU281" s="392">
        <f t="shared" si="80"/>
        <v>278</v>
      </c>
      <c r="AV281" s="437"/>
    </row>
    <row r="282" spans="1:48" s="369" customFormat="1" ht="20.100000000000001" customHeight="1">
      <c r="A282" s="267">
        <f t="shared" si="85"/>
        <v>279</v>
      </c>
      <c r="B282" s="411" t="s">
        <v>701</v>
      </c>
      <c r="C282" s="269" t="str">
        <f>VLOOKUP(D282,'[4]mhs elektro-kecil'!$B$5:$C$1847,2,0)</f>
        <v>Nandy Nawaitulah</v>
      </c>
      <c r="D282" s="275" t="s">
        <v>702</v>
      </c>
      <c r="E282" s="275" t="s">
        <v>703</v>
      </c>
      <c r="F282" s="275" t="s">
        <v>54</v>
      </c>
      <c r="G282" s="275" t="s">
        <v>60</v>
      </c>
      <c r="H282" s="275" t="s">
        <v>45</v>
      </c>
      <c r="I282" s="275" t="s">
        <v>323</v>
      </c>
      <c r="J282" s="275" t="s">
        <v>39</v>
      </c>
      <c r="K282" s="294" t="s">
        <v>93</v>
      </c>
      <c r="L282" s="274">
        <v>42170</v>
      </c>
      <c r="M282" s="275" t="s">
        <v>42</v>
      </c>
      <c r="N282" s="294" t="s">
        <v>324</v>
      </c>
      <c r="O282" s="295"/>
      <c r="P282" s="369">
        <v>461</v>
      </c>
      <c r="Q282" s="230">
        <v>14</v>
      </c>
      <c r="R282" s="230">
        <v>5</v>
      </c>
      <c r="S282" s="230">
        <v>25</v>
      </c>
      <c r="T282" s="230">
        <v>26</v>
      </c>
      <c r="U282" s="230">
        <v>31</v>
      </c>
      <c r="W282" s="371" t="str">
        <f t="shared" si="74"/>
        <v>15 Juni 2015</v>
      </c>
      <c r="X282" s="373" t="str">
        <f>IFERROR(VLOOKUP(D282,'[5]mhs elektro-kecil'!$B$5:$E$2151,3,0),"CEK")</f>
        <v>CEK</v>
      </c>
      <c r="Y282" s="374">
        <f>IFERROR(VLOOKUP(D282,'[5]mhs elektro-kecil'!$B$5:$E$2151,4,0),"CEK")</f>
        <v>0</v>
      </c>
      <c r="Z282" s="250">
        <f t="shared" si="90"/>
        <v>42170</v>
      </c>
      <c r="AA282" s="231">
        <f t="shared" ref="AA282:AA287" si="91">Z282+180</f>
        <v>42350</v>
      </c>
      <c r="AD282" s="250"/>
      <c r="AE282" s="250"/>
      <c r="AF282" s="250"/>
      <c r="AG282" s="250"/>
      <c r="AH282" s="250"/>
      <c r="AI282" s="369" t="str">
        <f t="shared" si="88"/>
        <v>10</v>
      </c>
      <c r="AL282" s="391">
        <f t="shared" si="86"/>
        <v>2010</v>
      </c>
      <c r="AM282" s="212" t="e">
        <f>COUNTIF([6]Daftar!$D$5:$D$851,D282)</f>
        <v>#VALUE!</v>
      </c>
      <c r="AN282" s="212" t="e">
        <f>COUNTIF([7]daftar!$D$4:$D$885,D282)</f>
        <v>#VALUE!</v>
      </c>
      <c r="AS282" s="392" t="str">
        <f t="shared" si="78"/>
        <v>Nandy Nawaitulah</v>
      </c>
      <c r="AT282" s="392" t="str">
        <f t="shared" si="79"/>
        <v>F1B010075</v>
      </c>
      <c r="AU282" s="392">
        <f t="shared" si="80"/>
        <v>279</v>
      </c>
      <c r="AV282" s="437"/>
    </row>
    <row r="283" spans="1:48" s="369" customFormat="1" ht="20.100000000000001" customHeight="1">
      <c r="A283" s="267">
        <f t="shared" si="85"/>
        <v>280</v>
      </c>
      <c r="B283" s="411" t="s">
        <v>701</v>
      </c>
      <c r="C283" s="269" t="str">
        <f>VLOOKUP(D283,'[4]mhs elektro-kecil'!$B$5:$C$1847,2,0)</f>
        <v>Agus Jayadi</v>
      </c>
      <c r="D283" s="275" t="s">
        <v>704</v>
      </c>
      <c r="E283" s="275" t="s">
        <v>705</v>
      </c>
      <c r="F283" s="275" t="s">
        <v>89</v>
      </c>
      <c r="G283" s="275" t="s">
        <v>118</v>
      </c>
      <c r="H283" s="275" t="s">
        <v>115</v>
      </c>
      <c r="I283" s="275" t="s">
        <v>243</v>
      </c>
      <c r="J283" s="275" t="s">
        <v>29</v>
      </c>
      <c r="K283" s="294" t="s">
        <v>93</v>
      </c>
      <c r="L283" s="274">
        <v>42170</v>
      </c>
      <c r="M283" s="275" t="s">
        <v>136</v>
      </c>
      <c r="N283" s="275" t="s">
        <v>137</v>
      </c>
      <c r="O283" s="275"/>
      <c r="P283" s="369">
        <v>462</v>
      </c>
      <c r="Q283" s="230">
        <v>19</v>
      </c>
      <c r="R283" s="230">
        <v>40</v>
      </c>
      <c r="S283" s="230">
        <v>22</v>
      </c>
      <c r="T283" s="230">
        <v>41</v>
      </c>
      <c r="U283" s="230">
        <v>27</v>
      </c>
      <c r="W283" s="371" t="str">
        <f t="shared" si="74"/>
        <v>15 Juni 2015</v>
      </c>
      <c r="X283" s="373" t="str">
        <f>IFERROR(VLOOKUP(D283,'[5]mhs elektro-kecil'!$B$5:$E$2151,3,0),"CEK")</f>
        <v>CEK</v>
      </c>
      <c r="Y283" s="374">
        <f>IFERROR(VLOOKUP(D283,'[5]mhs elektro-kecil'!$B$5:$E$2151,4,0),"CEK")</f>
        <v>0</v>
      </c>
      <c r="Z283" s="250">
        <f t="shared" si="90"/>
        <v>42170</v>
      </c>
      <c r="AA283" s="250">
        <f t="shared" si="91"/>
        <v>42350</v>
      </c>
      <c r="AL283" s="391">
        <f t="shared" si="86"/>
        <v>2010</v>
      </c>
      <c r="AM283" s="212" t="e">
        <f>COUNTIF([6]Daftar!$D$5:$D$851,D283)</f>
        <v>#VALUE!</v>
      </c>
      <c r="AN283" s="212" t="e">
        <f>COUNTIF([7]daftar!$D$4:$D$885,D283)</f>
        <v>#VALUE!</v>
      </c>
      <c r="AS283" s="392" t="str">
        <f t="shared" si="78"/>
        <v>Agus Jayadi</v>
      </c>
      <c r="AT283" s="392" t="str">
        <f t="shared" si="79"/>
        <v>F1B110003</v>
      </c>
      <c r="AU283" s="392">
        <f t="shared" si="80"/>
        <v>280</v>
      </c>
      <c r="AV283" s="437"/>
    </row>
    <row r="284" spans="1:48" s="212" customFormat="1" ht="20.100000000000001" customHeight="1">
      <c r="A284" s="267">
        <f t="shared" si="85"/>
        <v>281</v>
      </c>
      <c r="B284" s="414" t="s">
        <v>706</v>
      </c>
      <c r="C284" s="269" t="str">
        <f>VLOOKUP(D284,'[4]mhs elektro-kecil'!$B$5:$C$1847,2,0)</f>
        <v>I Gusti Ayu Kusdiah</v>
      </c>
      <c r="D284" s="275" t="s">
        <v>707</v>
      </c>
      <c r="E284" s="275" t="s">
        <v>708</v>
      </c>
      <c r="F284" s="275" t="s">
        <v>55</v>
      </c>
      <c r="G284" s="275" t="s">
        <v>115</v>
      </c>
      <c r="H284" s="275" t="s">
        <v>89</v>
      </c>
      <c r="I284" s="275" t="s">
        <v>52</v>
      </c>
      <c r="J284" s="275" t="s">
        <v>243</v>
      </c>
      <c r="K284" s="294" t="s">
        <v>709</v>
      </c>
      <c r="L284" s="274">
        <v>42172</v>
      </c>
      <c r="M284" s="275" t="s">
        <v>413</v>
      </c>
      <c r="N284" s="275" t="s">
        <v>137</v>
      </c>
      <c r="O284" s="275"/>
      <c r="P284" s="369">
        <v>477</v>
      </c>
      <c r="Q284" s="230">
        <v>21</v>
      </c>
      <c r="R284" s="230">
        <v>22</v>
      </c>
      <c r="S284" s="230">
        <v>19</v>
      </c>
      <c r="T284" s="230">
        <v>24</v>
      </c>
      <c r="U284" s="230">
        <v>41</v>
      </c>
      <c r="W284" s="371" t="str">
        <f t="shared" si="74"/>
        <v>17 Juni 2015</v>
      </c>
      <c r="X284" s="373" t="str">
        <f>IFERROR(VLOOKUP(D284,'[5]mhs elektro-kecil'!$B$5:$E$2151,3,0),"CEK")</f>
        <v>CEK</v>
      </c>
      <c r="Y284" s="374">
        <f>IFERROR(VLOOKUP(D284,'[5]mhs elektro-kecil'!$B$5:$E$2151,4,0),"CEK")</f>
        <v>0</v>
      </c>
      <c r="Z284" s="231">
        <f t="shared" si="90"/>
        <v>42172</v>
      </c>
      <c r="AA284" s="231">
        <f t="shared" si="91"/>
        <v>42352</v>
      </c>
      <c r="AB284" s="230"/>
      <c r="AD284" s="250"/>
      <c r="AE284" s="250"/>
      <c r="AF284" s="250"/>
      <c r="AG284" s="250"/>
      <c r="AH284" s="250"/>
      <c r="AL284" s="391">
        <f t="shared" si="86"/>
        <v>2011</v>
      </c>
      <c r="AM284" s="212" t="e">
        <f>COUNTIF([6]Daftar!$D$5:$D$851,D284)</f>
        <v>#VALUE!</v>
      </c>
      <c r="AN284" s="212" t="e">
        <f>COUNTIF([7]daftar!$D$4:$D$885,D284)</f>
        <v>#VALUE!</v>
      </c>
      <c r="AS284" s="392" t="str">
        <f t="shared" si="78"/>
        <v>I Gusti Ayu Kusdiah</v>
      </c>
      <c r="AT284" s="392" t="str">
        <f t="shared" si="79"/>
        <v>F1B011034</v>
      </c>
      <c r="AU284" s="392">
        <f t="shared" si="80"/>
        <v>281</v>
      </c>
      <c r="AV284" s="437"/>
    </row>
    <row r="285" spans="1:48" s="369" customFormat="1" ht="20.100000000000001" customHeight="1">
      <c r="A285" s="267">
        <f t="shared" si="85"/>
        <v>282</v>
      </c>
      <c r="B285" s="411" t="s">
        <v>710</v>
      </c>
      <c r="C285" s="269" t="str">
        <f>VLOOKUP(D285,'[4]mhs elektro-kecil'!$B$5:$C$1847,2,0)</f>
        <v>Marsoni</v>
      </c>
      <c r="D285" s="275" t="s">
        <v>711</v>
      </c>
      <c r="E285" s="275" t="s">
        <v>712</v>
      </c>
      <c r="F285" s="275" t="s">
        <v>59</v>
      </c>
      <c r="G285" s="275" t="s">
        <v>243</v>
      </c>
      <c r="H285" s="275" t="s">
        <v>622</v>
      </c>
      <c r="I285" s="275" t="s">
        <v>72</v>
      </c>
      <c r="J285" s="275" t="s">
        <v>118</v>
      </c>
      <c r="K285" s="294" t="s">
        <v>93</v>
      </c>
      <c r="L285" s="274">
        <v>42226</v>
      </c>
      <c r="M285" s="275" t="s">
        <v>586</v>
      </c>
      <c r="N285" s="294" t="s">
        <v>296</v>
      </c>
      <c r="O285" s="295"/>
      <c r="P285" s="369">
        <v>573</v>
      </c>
      <c r="Q285" s="230">
        <v>28</v>
      </c>
      <c r="R285" s="230">
        <v>41</v>
      </c>
      <c r="S285" s="230">
        <v>9</v>
      </c>
      <c r="T285" s="230">
        <v>4</v>
      </c>
      <c r="U285" s="230">
        <v>40</v>
      </c>
      <c r="W285" s="371" t="str">
        <f t="shared" si="74"/>
        <v>10 Agustus 2015</v>
      </c>
      <c r="X285" s="373" t="str">
        <f>IFERROR(VLOOKUP(D285,'[5]mhs elektro-kecil'!$B$5:$E$2151,3,0),"CEK")</f>
        <v>CEK</v>
      </c>
      <c r="Y285" s="374" t="str">
        <f>IFERROR(VLOOKUP(D285,'[5]mhs elektro-kecil'!$B$5:$E$2151,4,0),"CEK")</f>
        <v>CEK</v>
      </c>
      <c r="Z285" s="250">
        <f t="shared" ref="Z285:Z292" si="92">L285</f>
        <v>42226</v>
      </c>
      <c r="AA285" s="231">
        <f t="shared" si="91"/>
        <v>42406</v>
      </c>
      <c r="AD285" s="250"/>
      <c r="AE285" s="250"/>
      <c r="AF285" s="250"/>
      <c r="AG285" s="250"/>
      <c r="AH285" s="250"/>
      <c r="AI285" s="369" t="str">
        <f>MID(D285,5,2)</f>
        <v>09</v>
      </c>
      <c r="AL285" s="391">
        <f t="shared" si="86"/>
        <v>2009</v>
      </c>
      <c r="AM285" s="212" t="e">
        <f>COUNTIF([6]Daftar!$D$5:$D$851,D285)</f>
        <v>#VALUE!</v>
      </c>
      <c r="AN285" s="212" t="e">
        <f>COUNTIF([7]daftar!$D$4:$D$885,D285)</f>
        <v>#VALUE!</v>
      </c>
      <c r="AS285" s="392" t="str">
        <f t="shared" si="78"/>
        <v>Marsoni</v>
      </c>
      <c r="AT285" s="392" t="str">
        <f t="shared" si="79"/>
        <v>F1B009050</v>
      </c>
      <c r="AU285" s="392">
        <f t="shared" si="80"/>
        <v>282</v>
      </c>
      <c r="AV285" s="437"/>
    </row>
    <row r="286" spans="1:48" s="369" customFormat="1" ht="20.100000000000001" customHeight="1">
      <c r="A286" s="267">
        <f t="shared" si="85"/>
        <v>283</v>
      </c>
      <c r="B286" s="411" t="s">
        <v>713</v>
      </c>
      <c r="C286" s="269" t="str">
        <f>VLOOKUP(D286,'[4]mhs elektro-kecil'!$B$5:$C$1847,2,0)</f>
        <v>Wahyu Surya Permana</v>
      </c>
      <c r="D286" s="275" t="s">
        <v>714</v>
      </c>
      <c r="E286" s="275" t="s">
        <v>715</v>
      </c>
      <c r="F286" s="275" t="s">
        <v>59</v>
      </c>
      <c r="G286" s="275" t="s">
        <v>72</v>
      </c>
      <c r="H286" s="275" t="s">
        <v>118</v>
      </c>
      <c r="I286" s="275" t="s">
        <v>243</v>
      </c>
      <c r="J286" s="275" t="s">
        <v>31</v>
      </c>
      <c r="K286" s="294" t="s">
        <v>93</v>
      </c>
      <c r="L286" s="274">
        <v>42226</v>
      </c>
      <c r="M286" s="275" t="s">
        <v>716</v>
      </c>
      <c r="N286" s="275" t="s">
        <v>296</v>
      </c>
      <c r="O286" s="275"/>
      <c r="P286" s="369">
        <v>574</v>
      </c>
      <c r="Q286" s="230">
        <v>28</v>
      </c>
      <c r="R286" s="230">
        <v>4</v>
      </c>
      <c r="S286" s="230">
        <v>40</v>
      </c>
      <c r="T286" s="230">
        <v>41</v>
      </c>
      <c r="U286" s="230">
        <v>39</v>
      </c>
      <c r="W286" s="371" t="str">
        <f t="shared" si="74"/>
        <v>10 Agustus 2015</v>
      </c>
      <c r="X286" s="373" t="str">
        <f>IFERROR(VLOOKUP(D286,'[5]mhs elektro-kecil'!$B$5:$E$2151,3,0),"CEK")</f>
        <v>CEK</v>
      </c>
      <c r="Y286" s="374">
        <f>IFERROR(VLOOKUP(D286,'[5]mhs elektro-kecil'!$B$5:$E$2151,4,0),"CEK")</f>
        <v>0</v>
      </c>
      <c r="Z286" s="250">
        <f t="shared" si="92"/>
        <v>42226</v>
      </c>
      <c r="AA286" s="250">
        <f t="shared" si="91"/>
        <v>42406</v>
      </c>
      <c r="AL286" s="391">
        <f t="shared" si="86"/>
        <v>2010</v>
      </c>
      <c r="AM286" s="212" t="e">
        <f>COUNTIF([6]Daftar!$D$5:$D$851,D286)</f>
        <v>#VALUE!</v>
      </c>
      <c r="AN286" s="212" t="e">
        <f>COUNTIF([7]daftar!$D$4:$D$885,D286)</f>
        <v>#VALUE!</v>
      </c>
      <c r="AS286" s="392" t="str">
        <f t="shared" si="78"/>
        <v>Wahyu Surya Permana</v>
      </c>
      <c r="AT286" s="392" t="str">
        <f t="shared" si="79"/>
        <v>F1B010010</v>
      </c>
      <c r="AU286" s="392">
        <f t="shared" si="80"/>
        <v>283</v>
      </c>
      <c r="AV286" s="437"/>
    </row>
    <row r="287" spans="1:48" s="369" customFormat="1" ht="20.100000000000001" customHeight="1">
      <c r="A287" s="267">
        <f t="shared" si="85"/>
        <v>284</v>
      </c>
      <c r="B287" s="411" t="s">
        <v>717</v>
      </c>
      <c r="C287" s="269" t="str">
        <f>VLOOKUP(D287,'[4]mhs elektro-kecil'!$B$5:$C$1847,2,0)</f>
        <v>Ryan Natha Mandratama</v>
      </c>
      <c r="D287" s="275" t="s">
        <v>718</v>
      </c>
      <c r="E287" s="275" t="s">
        <v>719</v>
      </c>
      <c r="F287" s="275" t="s">
        <v>54</v>
      </c>
      <c r="G287" s="275" t="s">
        <v>68</v>
      </c>
      <c r="H287" s="275" t="s">
        <v>38</v>
      </c>
      <c r="I287" s="275" t="s">
        <v>37</v>
      </c>
      <c r="J287" s="275" t="s">
        <v>69</v>
      </c>
      <c r="K287" s="294" t="s">
        <v>56</v>
      </c>
      <c r="L287" s="274">
        <v>42188</v>
      </c>
      <c r="M287" s="275" t="s">
        <v>720</v>
      </c>
      <c r="N287" s="275" t="s">
        <v>324</v>
      </c>
      <c r="O287" s="275"/>
      <c r="P287" s="369">
        <v>524</v>
      </c>
      <c r="Q287" s="230">
        <v>14</v>
      </c>
      <c r="R287" s="230">
        <v>6</v>
      </c>
      <c r="S287" s="230">
        <v>2</v>
      </c>
      <c r="T287" s="230">
        <v>13</v>
      </c>
      <c r="U287" s="230">
        <v>10</v>
      </c>
      <c r="W287" s="371" t="str">
        <f t="shared" si="74"/>
        <v>03 Juli 2015</v>
      </c>
      <c r="X287" s="373" t="str">
        <f>IFERROR(VLOOKUP(D287,'[5]mhs elektro-kecil'!$B$5:$E$2151,3,0),"CEK")</f>
        <v>CEK</v>
      </c>
      <c r="Y287" s="374" t="str">
        <f>IFERROR(VLOOKUP(D287,'[5]mhs elektro-kecil'!$B$5:$E$2151,4,0),"CEK")</f>
        <v>CEK</v>
      </c>
      <c r="Z287" s="250">
        <f t="shared" si="92"/>
        <v>42188</v>
      </c>
      <c r="AA287" s="250">
        <f t="shared" si="91"/>
        <v>42368</v>
      </c>
      <c r="AL287" s="391">
        <f t="shared" si="86"/>
        <v>2008</v>
      </c>
      <c r="AM287" s="212" t="e">
        <f>COUNTIF([6]Daftar!$D$5:$D$851,D287)</f>
        <v>#VALUE!</v>
      </c>
      <c r="AN287" s="212" t="e">
        <f>COUNTIF([7]daftar!$D$4:$D$885,D287)</f>
        <v>#VALUE!</v>
      </c>
      <c r="AS287" s="392" t="str">
        <f t="shared" si="78"/>
        <v>Ryan Natha Mandratama</v>
      </c>
      <c r="AT287" s="392" t="str">
        <f t="shared" si="79"/>
        <v>F1B008026</v>
      </c>
      <c r="AU287" s="392">
        <f t="shared" si="80"/>
        <v>284</v>
      </c>
      <c r="AV287" s="437"/>
    </row>
    <row r="288" spans="1:48" s="369" customFormat="1" ht="20.100000000000001" customHeight="1">
      <c r="A288" s="267">
        <f t="shared" si="85"/>
        <v>285</v>
      </c>
      <c r="B288" s="411" t="s">
        <v>721</v>
      </c>
      <c r="C288" s="269" t="str">
        <f>VLOOKUP(D288,'[4]mhs elektro-kecil'!$B$5:$C$1847,2,0)</f>
        <v>I Md Sandhi Artha W.</v>
      </c>
      <c r="D288" s="275" t="s">
        <v>722</v>
      </c>
      <c r="E288" s="275" t="s">
        <v>723</v>
      </c>
      <c r="F288" s="275" t="s">
        <v>622</v>
      </c>
      <c r="G288" s="275" t="s">
        <v>52</v>
      </c>
      <c r="H288" s="275" t="s">
        <v>422</v>
      </c>
      <c r="I288" s="275" t="s">
        <v>68</v>
      </c>
      <c r="J288" s="275" t="s">
        <v>37</v>
      </c>
      <c r="K288" s="294" t="s">
        <v>131</v>
      </c>
      <c r="L288" s="274">
        <v>42231</v>
      </c>
      <c r="M288" s="275" t="s">
        <v>724</v>
      </c>
      <c r="N288" s="275" t="s">
        <v>689</v>
      </c>
      <c r="O288" s="275"/>
      <c r="P288" s="369">
        <v>597</v>
      </c>
      <c r="Q288" s="230">
        <v>9</v>
      </c>
      <c r="R288" s="230">
        <v>24</v>
      </c>
      <c r="S288" s="230">
        <v>8</v>
      </c>
      <c r="T288" s="230">
        <v>6</v>
      </c>
      <c r="U288" s="230">
        <v>13</v>
      </c>
      <c r="W288" s="371" t="str">
        <f t="shared" si="74"/>
        <v>15 Agustus 2015</v>
      </c>
      <c r="X288" s="373" t="str">
        <f>IFERROR(VLOOKUP(D288,'[5]mhs elektro-kecil'!$B$5:$E$2151,3,0),"CEK")</f>
        <v>CEK</v>
      </c>
      <c r="Y288" s="374">
        <f>IFERROR(VLOOKUP(D288,'[5]mhs elektro-kecil'!$B$5:$E$2151,4,0),"CEK")</f>
        <v>0</v>
      </c>
      <c r="Z288" s="250">
        <f t="shared" si="92"/>
        <v>42231</v>
      </c>
      <c r="AA288" s="250">
        <f t="shared" ref="AA288:AA299" si="93">Z288+180</f>
        <v>42411</v>
      </c>
      <c r="AL288" s="391">
        <f t="shared" si="86"/>
        <v>2011</v>
      </c>
      <c r="AM288" s="212" t="e">
        <f>COUNTIF([6]Daftar!$D$5:$D$851,D288)</f>
        <v>#VALUE!</v>
      </c>
      <c r="AN288" s="212" t="e">
        <f>COUNTIF([7]daftar!$D$4:$D$885,D288)</f>
        <v>#VALUE!</v>
      </c>
      <c r="AS288" s="392" t="str">
        <f t="shared" si="78"/>
        <v>I Md Sandhi Artha W.</v>
      </c>
      <c r="AT288" s="392" t="str">
        <f t="shared" si="79"/>
        <v>F1B011039</v>
      </c>
      <c r="AU288" s="392">
        <f t="shared" si="80"/>
        <v>285</v>
      </c>
      <c r="AV288" s="437"/>
    </row>
    <row r="289" spans="1:48" s="369" customFormat="1" ht="20.100000000000001" customHeight="1">
      <c r="A289" s="267">
        <f t="shared" si="85"/>
        <v>286</v>
      </c>
      <c r="B289" s="411" t="s">
        <v>725</v>
      </c>
      <c r="C289" s="269" t="str">
        <f>VLOOKUP(D289,'[4]mhs elektro-kecil'!$B$5:$C$1847,2,0)</f>
        <v>Mohamad Arifin</v>
      </c>
      <c r="D289" s="275" t="s">
        <v>726</v>
      </c>
      <c r="E289" s="275" t="s">
        <v>727</v>
      </c>
      <c r="F289" s="275" t="s">
        <v>52</v>
      </c>
      <c r="G289" s="275" t="s">
        <v>49</v>
      </c>
      <c r="H289" s="275" t="s">
        <v>89</v>
      </c>
      <c r="I289" s="275" t="s">
        <v>68</v>
      </c>
      <c r="J289" s="275" t="s">
        <v>118</v>
      </c>
      <c r="K289" s="294" t="s">
        <v>63</v>
      </c>
      <c r="L289" s="274">
        <v>42224</v>
      </c>
      <c r="M289" s="275" t="s">
        <v>413</v>
      </c>
      <c r="N289" s="275" t="s">
        <v>296</v>
      </c>
      <c r="O289" s="275"/>
      <c r="P289" s="369">
        <v>572</v>
      </c>
      <c r="Q289" s="230">
        <v>24</v>
      </c>
      <c r="R289" s="230">
        <v>15</v>
      </c>
      <c r="S289" s="230">
        <v>19</v>
      </c>
      <c r="T289" s="230">
        <v>6</v>
      </c>
      <c r="U289" s="230">
        <v>40</v>
      </c>
      <c r="W289" s="371" t="str">
        <f t="shared" si="74"/>
        <v>08 Agustus 2015</v>
      </c>
      <c r="X289" s="373" t="str">
        <f>IFERROR(VLOOKUP(D289,'[5]mhs elektro-kecil'!$B$5:$E$2151,3,0),"CEK")</f>
        <v>CEK</v>
      </c>
      <c r="Y289" s="374">
        <f>IFERROR(VLOOKUP(D289,'[5]mhs elektro-kecil'!$B$5:$E$2151,4,0),"CEK")</f>
        <v>0</v>
      </c>
      <c r="Z289" s="250">
        <f t="shared" si="92"/>
        <v>42224</v>
      </c>
      <c r="AA289" s="250">
        <f t="shared" si="93"/>
        <v>42404</v>
      </c>
      <c r="AL289" s="391">
        <f t="shared" si="86"/>
        <v>2010</v>
      </c>
      <c r="AM289" s="212" t="e">
        <f>COUNTIF([6]Daftar!$D$5:$D$851,D289)</f>
        <v>#VALUE!</v>
      </c>
      <c r="AN289" s="212" t="e">
        <f>COUNTIF([7]daftar!$D$4:$D$885,D289)</f>
        <v>#VALUE!</v>
      </c>
      <c r="AS289" s="392" t="str">
        <f t="shared" si="78"/>
        <v>Mohamad Arifin</v>
      </c>
      <c r="AT289" s="392" t="str">
        <f t="shared" si="79"/>
        <v>F1B110072</v>
      </c>
      <c r="AU289" s="392">
        <f t="shared" si="80"/>
        <v>286</v>
      </c>
      <c r="AV289" s="437"/>
    </row>
    <row r="290" spans="1:48" s="369" customFormat="1" ht="20.100000000000001" customHeight="1">
      <c r="A290" s="267">
        <f t="shared" si="85"/>
        <v>287</v>
      </c>
      <c r="B290" s="411" t="s">
        <v>728</v>
      </c>
      <c r="C290" s="269" t="str">
        <f>VLOOKUP(D290,'[4]mhs elektro-kecil'!$B$5:$C$1847,2,0)</f>
        <v>Tirmizi Yasir Rozak</v>
      </c>
      <c r="D290" s="275" t="s">
        <v>729</v>
      </c>
      <c r="E290" s="275" t="s">
        <v>730</v>
      </c>
      <c r="F290" s="275" t="s">
        <v>59</v>
      </c>
      <c r="G290" s="275" t="s">
        <v>54</v>
      </c>
      <c r="H290" s="275" t="s">
        <v>53</v>
      </c>
      <c r="I290" s="275" t="s">
        <v>31</v>
      </c>
      <c r="J290" s="275" t="s">
        <v>41</v>
      </c>
      <c r="K290" s="294" t="s">
        <v>63</v>
      </c>
      <c r="L290" s="274">
        <v>42231</v>
      </c>
      <c r="M290" s="275" t="s">
        <v>716</v>
      </c>
      <c r="N290" s="275" t="s">
        <v>296</v>
      </c>
      <c r="O290" s="275"/>
      <c r="P290" s="369">
        <v>579</v>
      </c>
      <c r="Q290" s="230">
        <v>28</v>
      </c>
      <c r="R290" s="230">
        <v>14</v>
      </c>
      <c r="S290" s="230">
        <v>12</v>
      </c>
      <c r="T290" s="230">
        <v>39</v>
      </c>
      <c r="U290" s="230">
        <v>1</v>
      </c>
      <c r="W290" s="371" t="str">
        <f t="shared" si="74"/>
        <v>15 Agustus 2015</v>
      </c>
      <c r="X290" s="373" t="str">
        <f>IFERROR(VLOOKUP(D290,'[5]mhs elektro-kecil'!$B$5:$E$2151,3,0),"CEK")</f>
        <v>CEK</v>
      </c>
      <c r="Y290" s="374">
        <f>IFERROR(VLOOKUP(D290,'[5]mhs elektro-kecil'!$B$5:$E$2151,4,0),"CEK")</f>
        <v>0</v>
      </c>
      <c r="Z290" s="250">
        <f t="shared" si="92"/>
        <v>42231</v>
      </c>
      <c r="AA290" s="250">
        <f t="shared" si="93"/>
        <v>42411</v>
      </c>
      <c r="AL290" s="391">
        <f t="shared" si="86"/>
        <v>2011</v>
      </c>
      <c r="AM290" s="212" t="e">
        <f>COUNTIF([6]Daftar!$D$5:$D$851,D290)</f>
        <v>#VALUE!</v>
      </c>
      <c r="AN290" s="212" t="e">
        <f>COUNTIF([7]daftar!$D$4:$D$885,D290)</f>
        <v>#VALUE!</v>
      </c>
      <c r="AS290" s="392" t="str">
        <f t="shared" si="78"/>
        <v>Tirmizi Yasir Rozak</v>
      </c>
      <c r="AT290" s="392" t="str">
        <f t="shared" si="79"/>
        <v>F1B011087</v>
      </c>
      <c r="AU290" s="392">
        <f t="shared" si="80"/>
        <v>287</v>
      </c>
      <c r="AV290" s="437"/>
    </row>
    <row r="291" spans="1:48" s="369" customFormat="1" ht="20.100000000000001" customHeight="1">
      <c r="A291" s="267">
        <f t="shared" si="85"/>
        <v>288</v>
      </c>
      <c r="B291" s="411" t="s">
        <v>728</v>
      </c>
      <c r="C291" s="269" t="str">
        <f>VLOOKUP(D291,'[4]mhs elektro-kecil'!$B$5:$C$1847,2,0)</f>
        <v>Arizal Dwiantara</v>
      </c>
      <c r="D291" s="275" t="s">
        <v>731</v>
      </c>
      <c r="E291" s="275" t="s">
        <v>732</v>
      </c>
      <c r="F291" s="275" t="s">
        <v>52</v>
      </c>
      <c r="G291" s="275" t="s">
        <v>72</v>
      </c>
      <c r="H291" s="275" t="s">
        <v>59</v>
      </c>
      <c r="I291" s="275" t="s">
        <v>38</v>
      </c>
      <c r="J291" s="275" t="s">
        <v>580</v>
      </c>
      <c r="K291" s="294" t="s">
        <v>131</v>
      </c>
      <c r="L291" s="274">
        <v>42234</v>
      </c>
      <c r="M291" s="275" t="s">
        <v>586</v>
      </c>
      <c r="N291" s="275" t="s">
        <v>296</v>
      </c>
      <c r="O291" s="275"/>
      <c r="P291" s="369">
        <v>580</v>
      </c>
      <c r="Q291" s="230">
        <v>24</v>
      </c>
      <c r="R291" s="230">
        <v>4</v>
      </c>
      <c r="S291" s="230">
        <v>28</v>
      </c>
      <c r="T291" s="230">
        <v>2</v>
      </c>
      <c r="U291" s="230">
        <v>42</v>
      </c>
      <c r="W291" s="371" t="str">
        <f t="shared" si="74"/>
        <v>18 Agustus 2015</v>
      </c>
      <c r="X291" s="373" t="str">
        <f>IFERROR(VLOOKUP(D291,'[5]mhs elektro-kecil'!$B$5:$E$2151,3,0),"CEK")</f>
        <v>CEK</v>
      </c>
      <c r="Y291" s="374" t="str">
        <f>IFERROR(VLOOKUP(D291,'[5]mhs elektro-kecil'!$B$5:$E$2151,4,0),"CEK")</f>
        <v>CEK</v>
      </c>
      <c r="Z291" s="250">
        <f t="shared" si="92"/>
        <v>42234</v>
      </c>
      <c r="AA291" s="250">
        <f t="shared" si="93"/>
        <v>42414</v>
      </c>
      <c r="AL291" s="391">
        <f t="shared" si="86"/>
        <v>2007</v>
      </c>
      <c r="AM291" s="212" t="e">
        <f>COUNTIF([6]Daftar!$D$5:$D$851,D291)</f>
        <v>#VALUE!</v>
      </c>
      <c r="AN291" s="212" t="e">
        <f>COUNTIF([7]daftar!$D$4:$D$885,D291)</f>
        <v>#VALUE!</v>
      </c>
      <c r="AS291" s="392" t="str">
        <f t="shared" si="78"/>
        <v>Arizal Dwiantara</v>
      </c>
      <c r="AT291" s="392" t="str">
        <f t="shared" si="79"/>
        <v>F1B007011</v>
      </c>
      <c r="AU291" s="392">
        <f t="shared" si="80"/>
        <v>288</v>
      </c>
      <c r="AV291" s="437"/>
    </row>
    <row r="292" spans="1:48" s="369" customFormat="1" ht="20.100000000000001" customHeight="1">
      <c r="A292" s="267">
        <f t="shared" si="85"/>
        <v>289</v>
      </c>
      <c r="B292" s="411" t="s">
        <v>728</v>
      </c>
      <c r="C292" s="269" t="str">
        <f>VLOOKUP(D292,'[4]mhs elektro-kecil'!$B$5:$C$1847,2,0)</f>
        <v>Muhammad Naironul H.</v>
      </c>
      <c r="D292" s="275" t="s">
        <v>733</v>
      </c>
      <c r="E292" s="275" t="s">
        <v>734</v>
      </c>
      <c r="F292" s="275" t="s">
        <v>622</v>
      </c>
      <c r="G292" s="275" t="s">
        <v>49</v>
      </c>
      <c r="H292" s="275" t="s">
        <v>89</v>
      </c>
      <c r="I292" s="275" t="s">
        <v>59</v>
      </c>
      <c r="J292" s="275" t="s">
        <v>73</v>
      </c>
      <c r="K292" s="294" t="s">
        <v>709</v>
      </c>
      <c r="L292" s="274">
        <v>42235</v>
      </c>
      <c r="M292" s="275" t="s">
        <v>586</v>
      </c>
      <c r="N292" s="275" t="s">
        <v>689</v>
      </c>
      <c r="O292" s="275"/>
      <c r="P292" s="369">
        <v>581</v>
      </c>
      <c r="Q292" s="230">
        <v>9</v>
      </c>
      <c r="R292" s="230">
        <v>15</v>
      </c>
      <c r="S292" s="230">
        <v>19</v>
      </c>
      <c r="T292" s="230">
        <v>28</v>
      </c>
      <c r="U292" s="230">
        <v>29</v>
      </c>
      <c r="W292" s="371" t="str">
        <f t="shared" si="74"/>
        <v>19 Agustus 2015</v>
      </c>
      <c r="X292" s="373" t="str">
        <f>IFERROR(VLOOKUP(D292,'[5]mhs elektro-kecil'!$B$5:$E$2151,3,0),"CEK")</f>
        <v>CEK</v>
      </c>
      <c r="Y292" s="374">
        <f>IFERROR(VLOOKUP(D292,'[5]mhs elektro-kecil'!$B$5:$E$2151,4,0),"CEK")</f>
        <v>0</v>
      </c>
      <c r="Z292" s="250">
        <f t="shared" si="92"/>
        <v>42235</v>
      </c>
      <c r="AA292" s="250">
        <f t="shared" si="93"/>
        <v>42415</v>
      </c>
      <c r="AL292" s="391">
        <f t="shared" si="86"/>
        <v>2011</v>
      </c>
      <c r="AM292" s="212" t="e">
        <f>COUNTIF([6]Daftar!$D$5:$D$851,D292)</f>
        <v>#VALUE!</v>
      </c>
      <c r="AN292" s="212" t="e">
        <f>COUNTIF([7]daftar!$D$4:$D$885,D292)</f>
        <v>#VALUE!</v>
      </c>
      <c r="AS292" s="392" t="str">
        <f t="shared" si="78"/>
        <v>Muhammad Naironul H.</v>
      </c>
      <c r="AT292" s="392" t="str">
        <f t="shared" si="79"/>
        <v>F1B011063</v>
      </c>
      <c r="AU292" s="392">
        <f t="shared" si="80"/>
        <v>289</v>
      </c>
      <c r="AV292" s="437"/>
    </row>
    <row r="293" spans="1:48" s="369" customFormat="1" ht="20.100000000000001" customHeight="1">
      <c r="A293" s="267">
        <f t="shared" si="85"/>
        <v>290</v>
      </c>
      <c r="B293" s="411" t="s">
        <v>735</v>
      </c>
      <c r="C293" s="269" t="str">
        <f>VLOOKUP(D293,'[4]mhs elektro-kecil'!$B$5:$C$1847,2,0)</f>
        <v>Muhammad</v>
      </c>
      <c r="D293" s="275" t="s">
        <v>736</v>
      </c>
      <c r="E293" s="275" t="s">
        <v>737</v>
      </c>
      <c r="F293" s="275" t="s">
        <v>422</v>
      </c>
      <c r="G293" s="275" t="s">
        <v>738</v>
      </c>
      <c r="H293" s="275" t="s">
        <v>53</v>
      </c>
      <c r="I293" s="275" t="s">
        <v>73</v>
      </c>
      <c r="J293" s="275" t="s">
        <v>61</v>
      </c>
      <c r="K293" s="294" t="s">
        <v>93</v>
      </c>
      <c r="L293" s="274">
        <v>42240</v>
      </c>
      <c r="M293" s="275" t="s">
        <v>586</v>
      </c>
      <c r="N293" s="275" t="s">
        <v>105</v>
      </c>
      <c r="O293" s="275"/>
      <c r="P293" s="369">
        <v>622</v>
      </c>
      <c r="Q293" s="230">
        <v>8</v>
      </c>
      <c r="R293" s="230">
        <v>47</v>
      </c>
      <c r="S293" s="230">
        <v>12</v>
      </c>
      <c r="T293" s="230">
        <v>29</v>
      </c>
      <c r="U293" s="230">
        <v>3</v>
      </c>
      <c r="W293" s="371" t="str">
        <f t="shared" si="74"/>
        <v>24 Agustus 2015</v>
      </c>
      <c r="X293" s="373" t="str">
        <f>IFERROR(VLOOKUP(D293,'[5]mhs elektro-kecil'!$B$5:$E$2151,3,0),"CEK")</f>
        <v>CEK</v>
      </c>
      <c r="Y293" s="374">
        <f>IFERROR(VLOOKUP(D293,'[5]mhs elektro-kecil'!$B$5:$E$2151,4,0),"CEK")</f>
        <v>0</v>
      </c>
      <c r="Z293" s="250">
        <f t="shared" ref="Z293:Z304" si="94">L293</f>
        <v>42240</v>
      </c>
      <c r="AA293" s="250">
        <f t="shared" si="93"/>
        <v>42420</v>
      </c>
      <c r="AL293" s="391">
        <f t="shared" si="86"/>
        <v>2010</v>
      </c>
      <c r="AM293" s="212" t="e">
        <f>COUNTIF([6]Daftar!$D$5:$D$851,D293)</f>
        <v>#VALUE!</v>
      </c>
      <c r="AN293" s="212" t="e">
        <f>COUNTIF([7]daftar!$D$4:$D$885,D293)</f>
        <v>#VALUE!</v>
      </c>
      <c r="AS293" s="392" t="str">
        <f t="shared" si="78"/>
        <v>Muhammad</v>
      </c>
      <c r="AT293" s="392" t="str">
        <f t="shared" si="79"/>
        <v>F1B110066</v>
      </c>
      <c r="AU293" s="392">
        <f t="shared" si="80"/>
        <v>290</v>
      </c>
      <c r="AV293" s="437"/>
    </row>
    <row r="294" spans="1:48" s="369" customFormat="1" ht="20.100000000000001" customHeight="1">
      <c r="A294" s="267">
        <f t="shared" si="85"/>
        <v>291</v>
      </c>
      <c r="B294" s="411" t="s">
        <v>739</v>
      </c>
      <c r="C294" s="269" t="str">
        <f>VLOOKUP(D294,'[4]mhs elektro-kecil'!$B$5:$C$1847,2,0)</f>
        <v>Adi Saputra</v>
      </c>
      <c r="D294" s="275" t="s">
        <v>740</v>
      </c>
      <c r="E294" s="275" t="s">
        <v>741</v>
      </c>
      <c r="F294" s="275" t="s">
        <v>49</v>
      </c>
      <c r="G294" s="275" t="s">
        <v>68</v>
      </c>
      <c r="H294" s="275" t="s">
        <v>72</v>
      </c>
      <c r="I294" s="275" t="s">
        <v>580</v>
      </c>
      <c r="J294" s="275" t="s">
        <v>558</v>
      </c>
      <c r="K294" s="294" t="s">
        <v>63</v>
      </c>
      <c r="L294" s="274">
        <v>42245</v>
      </c>
      <c r="M294" s="275" t="s">
        <v>586</v>
      </c>
      <c r="N294" s="275" t="s">
        <v>137</v>
      </c>
      <c r="O294" s="275"/>
      <c r="P294" s="369">
        <v>629</v>
      </c>
      <c r="Q294" s="230">
        <v>15</v>
      </c>
      <c r="R294" s="230">
        <v>6</v>
      </c>
      <c r="S294" s="230">
        <v>4</v>
      </c>
      <c r="T294" s="230">
        <v>42</v>
      </c>
      <c r="U294" s="230">
        <v>43</v>
      </c>
      <c r="W294" s="371" t="str">
        <f t="shared" si="74"/>
        <v>29 Agustus 2015</v>
      </c>
      <c r="X294" s="373" t="str">
        <f>IFERROR(VLOOKUP(D294,'[5]mhs elektro-kecil'!$B$5:$E$2151,3,0),"CEK")</f>
        <v>CEK</v>
      </c>
      <c r="Y294" s="374">
        <f>IFERROR(VLOOKUP(D294,'[5]mhs elektro-kecil'!$B$5:$E$2151,4,0),"CEK")</f>
        <v>0</v>
      </c>
      <c r="Z294" s="250">
        <f t="shared" si="94"/>
        <v>42245</v>
      </c>
      <c r="AA294" s="250">
        <f t="shared" si="93"/>
        <v>42425</v>
      </c>
      <c r="AL294" s="391">
        <f t="shared" si="86"/>
        <v>2010</v>
      </c>
      <c r="AM294" s="212" t="e">
        <f>COUNTIF([6]Daftar!$D$5:$D$851,D294)</f>
        <v>#VALUE!</v>
      </c>
      <c r="AN294" s="212" t="e">
        <f>COUNTIF([7]daftar!$D$4:$D$885,D294)</f>
        <v>#VALUE!</v>
      </c>
      <c r="AS294" s="392" t="str">
        <f t="shared" si="78"/>
        <v>Adi Saputra</v>
      </c>
      <c r="AT294" s="392" t="str">
        <f t="shared" si="79"/>
        <v>F1B110041</v>
      </c>
      <c r="AU294" s="392">
        <f t="shared" si="80"/>
        <v>291</v>
      </c>
      <c r="AV294" s="437"/>
    </row>
    <row r="295" spans="1:48" s="370" customFormat="1" ht="20.100000000000001" customHeight="1">
      <c r="A295" s="267">
        <f t="shared" si="85"/>
        <v>292</v>
      </c>
      <c r="B295" s="415" t="s">
        <v>742</v>
      </c>
      <c r="C295" s="269" t="str">
        <f>VLOOKUP(D295,'[4]mhs elektro-kecil'!$B$5:$C$1847,2,0)</f>
        <v>I Gusti Ayu Kusdiah Gemeliarana</v>
      </c>
      <c r="D295" s="416" t="s">
        <v>743</v>
      </c>
      <c r="E295" s="416" t="s">
        <v>744</v>
      </c>
      <c r="F295" s="416" t="s">
        <v>27</v>
      </c>
      <c r="G295" s="416" t="s">
        <v>31</v>
      </c>
      <c r="H295" s="416" t="s">
        <v>89</v>
      </c>
      <c r="I295" s="416" t="s">
        <v>69</v>
      </c>
      <c r="J295" s="416" t="s">
        <v>61</v>
      </c>
      <c r="K295" s="429" t="s">
        <v>32</v>
      </c>
      <c r="L295" s="430">
        <v>42285</v>
      </c>
      <c r="M295" s="416" t="s">
        <v>716</v>
      </c>
      <c r="N295" s="416" t="s">
        <v>141</v>
      </c>
      <c r="O295" s="416"/>
      <c r="P295" s="370">
        <v>713</v>
      </c>
      <c r="Q295" s="435">
        <v>33</v>
      </c>
      <c r="R295" s="435">
        <v>39</v>
      </c>
      <c r="S295" s="435">
        <v>19</v>
      </c>
      <c r="T295" s="435">
        <v>10</v>
      </c>
      <c r="U295" s="435">
        <v>3</v>
      </c>
      <c r="W295" s="371" t="str">
        <f t="shared" si="74"/>
        <v>08 Oktober 2015</v>
      </c>
      <c r="X295" s="373" t="str">
        <f>IFERROR(VLOOKUP(D295,'[5]mhs elektro-kecil'!$B$5:$E$2151,3,0),"CEK")</f>
        <v>CEK</v>
      </c>
      <c r="Y295" s="374">
        <f>IFERROR(VLOOKUP(D295,'[5]mhs elektro-kecil'!$B$5:$E$2151,4,0),"CEK")</f>
        <v>0</v>
      </c>
      <c r="Z295" s="436">
        <f t="shared" si="94"/>
        <v>42285</v>
      </c>
      <c r="AA295" s="436">
        <f t="shared" si="93"/>
        <v>42465</v>
      </c>
      <c r="AL295" s="391">
        <f t="shared" si="86"/>
        <v>2011</v>
      </c>
      <c r="AM295" s="212" t="e">
        <f>COUNTIF([6]Daftar!$D$5:$D$851,D295)</f>
        <v>#VALUE!</v>
      </c>
      <c r="AN295" s="212" t="e">
        <f>COUNTIF([7]daftar!$D$4:$D$885,D295)</f>
        <v>#VALUE!</v>
      </c>
      <c r="AS295" s="392" t="str">
        <f t="shared" si="78"/>
        <v>I Gusti Ayu Kusdiah Gemeliarana</v>
      </c>
      <c r="AT295" s="392" t="str">
        <f t="shared" si="79"/>
        <v>F1B011036</v>
      </c>
      <c r="AU295" s="392">
        <f t="shared" si="80"/>
        <v>292</v>
      </c>
      <c r="AV295" s="437"/>
    </row>
    <row r="296" spans="1:48" s="370" customFormat="1" ht="20.100000000000001" customHeight="1">
      <c r="A296" s="267">
        <f t="shared" si="85"/>
        <v>293</v>
      </c>
      <c r="B296" s="415" t="s">
        <v>742</v>
      </c>
      <c r="C296" s="269" t="str">
        <f>VLOOKUP(D296,'[4]mhs elektro-kecil'!$B$5:$C$1847,2,0)</f>
        <v>Mokh.Aditya Eka S</v>
      </c>
      <c r="D296" s="416" t="s">
        <v>745</v>
      </c>
      <c r="E296" s="416" t="s">
        <v>746</v>
      </c>
      <c r="F296" s="416" t="s">
        <v>27</v>
      </c>
      <c r="G296" s="416" t="s">
        <v>31</v>
      </c>
      <c r="H296" s="416" t="s">
        <v>55</v>
      </c>
      <c r="I296" s="416" t="s">
        <v>52</v>
      </c>
      <c r="J296" s="416" t="s">
        <v>668</v>
      </c>
      <c r="K296" s="429" t="s">
        <v>32</v>
      </c>
      <c r="L296" s="430">
        <v>42285</v>
      </c>
      <c r="M296" s="416" t="s">
        <v>520</v>
      </c>
      <c r="N296" s="416" t="s">
        <v>141</v>
      </c>
      <c r="O296" s="416"/>
      <c r="P296" s="370">
        <v>714</v>
      </c>
      <c r="Q296" s="435">
        <v>33</v>
      </c>
      <c r="R296" s="435">
        <v>39</v>
      </c>
      <c r="S296" s="435">
        <v>21</v>
      </c>
      <c r="T296" s="435">
        <v>24</v>
      </c>
      <c r="U296" s="435">
        <v>34</v>
      </c>
      <c r="W296" s="371" t="str">
        <f t="shared" si="74"/>
        <v>08 Oktober 2015</v>
      </c>
      <c r="X296" s="373" t="str">
        <f>IFERROR(VLOOKUP(D296,'[5]mhs elektro-kecil'!$B$5:$E$2151,3,0),"CEK")</f>
        <v>CEK</v>
      </c>
      <c r="Y296" s="374">
        <f>IFERROR(VLOOKUP(D296,'[5]mhs elektro-kecil'!$B$5:$E$2151,4,0),"CEK")</f>
        <v>0</v>
      </c>
      <c r="Z296" s="436">
        <f t="shared" si="94"/>
        <v>42285</v>
      </c>
      <c r="AA296" s="436">
        <f t="shared" si="93"/>
        <v>42465</v>
      </c>
      <c r="AL296" s="391">
        <f t="shared" si="86"/>
        <v>2011</v>
      </c>
      <c r="AM296" s="212" t="e">
        <f>COUNTIF([6]Daftar!$D$5:$D$851,D296)</f>
        <v>#VALUE!</v>
      </c>
      <c r="AN296" s="212" t="e">
        <f>COUNTIF([7]daftar!$D$4:$D$885,D296)</f>
        <v>#VALUE!</v>
      </c>
      <c r="AS296" s="392" t="str">
        <f t="shared" si="78"/>
        <v>Mokh.Aditya Eka S</v>
      </c>
      <c r="AT296" s="392" t="str">
        <f t="shared" si="79"/>
        <v>F1B011058</v>
      </c>
      <c r="AU296" s="392">
        <f t="shared" si="80"/>
        <v>293</v>
      </c>
      <c r="AV296" s="437"/>
    </row>
    <row r="297" spans="1:48" s="369" customFormat="1" ht="20.100000000000001" customHeight="1">
      <c r="A297" s="267">
        <f t="shared" si="85"/>
        <v>294</v>
      </c>
      <c r="B297" s="506" t="s">
        <v>747</v>
      </c>
      <c r="C297" s="269" t="str">
        <f>VLOOKUP(D297,'[4]mhs elektro-kecil'!$B$5:$C$1847,2,0)</f>
        <v>Syawaluddin Kamali</v>
      </c>
      <c r="D297" s="275" t="s">
        <v>748</v>
      </c>
      <c r="E297" s="275" t="s">
        <v>749</v>
      </c>
      <c r="F297" s="275" t="s">
        <v>54</v>
      </c>
      <c r="G297" s="275" t="s">
        <v>53</v>
      </c>
      <c r="H297" s="275" t="s">
        <v>45</v>
      </c>
      <c r="I297" s="275" t="s">
        <v>323</v>
      </c>
      <c r="J297" s="275" t="s">
        <v>39</v>
      </c>
      <c r="K297" s="294" t="s">
        <v>63</v>
      </c>
      <c r="L297" s="274">
        <v>42273</v>
      </c>
      <c r="M297" s="275" t="s">
        <v>586</v>
      </c>
      <c r="N297" s="275" t="s">
        <v>689</v>
      </c>
      <c r="O297" s="275"/>
      <c r="P297" s="507" t="s">
        <v>750</v>
      </c>
      <c r="Q297" s="230">
        <v>14</v>
      </c>
      <c r="R297" s="230">
        <v>12</v>
      </c>
      <c r="S297" s="230">
        <v>25</v>
      </c>
      <c r="T297" s="230">
        <v>26</v>
      </c>
      <c r="U297" s="230">
        <v>31</v>
      </c>
      <c r="W297" s="371" t="str">
        <f t="shared" si="74"/>
        <v>26 September 2015</v>
      </c>
      <c r="X297" s="373" t="str">
        <f>IFERROR(VLOOKUP(D297,'[5]mhs elektro-kecil'!$B$5:$E$2151,3,0),"CEK")</f>
        <v>CEK</v>
      </c>
      <c r="Y297" s="374" t="str">
        <f>IFERROR(VLOOKUP(D297,'[5]mhs elektro-kecil'!$B$5:$E$2151,4,0),"CEK")</f>
        <v>CEK</v>
      </c>
      <c r="Z297" s="250">
        <f t="shared" si="94"/>
        <v>42273</v>
      </c>
      <c r="AA297" s="250">
        <f t="shared" si="93"/>
        <v>42453</v>
      </c>
      <c r="AL297" s="391">
        <f t="shared" si="86"/>
        <v>2009</v>
      </c>
      <c r="AM297" s="212" t="e">
        <f>COUNTIF([6]Daftar!$D$5:$D$851,D297)</f>
        <v>#VALUE!</v>
      </c>
      <c r="AN297" s="212" t="e">
        <f>COUNTIF([7]daftar!$D$4:$D$885,D297)</f>
        <v>#VALUE!</v>
      </c>
      <c r="AS297" s="392" t="str">
        <f t="shared" si="78"/>
        <v>Syawaluddin Kamali</v>
      </c>
      <c r="AT297" s="392" t="str">
        <f t="shared" si="79"/>
        <v>F1B009014</v>
      </c>
      <c r="AU297" s="392">
        <f t="shared" si="80"/>
        <v>294</v>
      </c>
      <c r="AV297" s="437"/>
    </row>
    <row r="298" spans="1:48" s="369" customFormat="1" ht="20.100000000000001" customHeight="1">
      <c r="A298" s="267">
        <f t="shared" si="85"/>
        <v>295</v>
      </c>
      <c r="B298" s="506" t="s">
        <v>747</v>
      </c>
      <c r="C298" s="269" t="str">
        <f>VLOOKUP(D298,'[4]mhs elektro-kecil'!$B$5:$C$1847,2,0)</f>
        <v>Yuliana Fatmi</v>
      </c>
      <c r="D298" s="275" t="s">
        <v>751</v>
      </c>
      <c r="E298" s="275" t="s">
        <v>752</v>
      </c>
      <c r="F298" s="275" t="s">
        <v>49</v>
      </c>
      <c r="G298" s="275" t="s">
        <v>68</v>
      </c>
      <c r="H298" s="275" t="s">
        <v>89</v>
      </c>
      <c r="I298" s="275" t="s">
        <v>622</v>
      </c>
      <c r="J298" s="275" t="s">
        <v>580</v>
      </c>
      <c r="K298" s="294" t="s">
        <v>63</v>
      </c>
      <c r="L298" s="274">
        <v>42273</v>
      </c>
      <c r="M298" s="275" t="s">
        <v>716</v>
      </c>
      <c r="N298" s="275" t="s">
        <v>689</v>
      </c>
      <c r="O298" s="275"/>
      <c r="P298" s="507" t="s">
        <v>750</v>
      </c>
      <c r="Q298" s="230">
        <v>15</v>
      </c>
      <c r="R298" s="230">
        <v>6</v>
      </c>
      <c r="S298" s="230">
        <v>19</v>
      </c>
      <c r="T298" s="230">
        <v>9</v>
      </c>
      <c r="U298" s="230">
        <v>42</v>
      </c>
      <c r="W298" s="371" t="str">
        <f t="shared" si="74"/>
        <v>26 September 2015</v>
      </c>
      <c r="X298" s="373" t="str">
        <f>IFERROR(VLOOKUP(D298,'[5]mhs elektro-kecil'!$B$5:$E$2151,3,0),"CEK")</f>
        <v>CEK</v>
      </c>
      <c r="Y298" s="374">
        <f>IFERROR(VLOOKUP(D298,'[5]mhs elektro-kecil'!$B$5:$E$2151,4,0),"CEK")</f>
        <v>0</v>
      </c>
      <c r="Z298" s="250">
        <f t="shared" si="94"/>
        <v>42273</v>
      </c>
      <c r="AA298" s="250">
        <f t="shared" si="93"/>
        <v>42453</v>
      </c>
      <c r="AL298" s="391">
        <f t="shared" si="86"/>
        <v>2010</v>
      </c>
      <c r="AM298" s="212" t="e">
        <f>COUNTIF([6]Daftar!$D$5:$D$851,D298)</f>
        <v>#VALUE!</v>
      </c>
      <c r="AN298" s="212" t="e">
        <f>COUNTIF([7]daftar!$D$4:$D$885,D298)</f>
        <v>#VALUE!</v>
      </c>
      <c r="AS298" s="392" t="str">
        <f t="shared" si="78"/>
        <v>Yuliana Fatmi</v>
      </c>
      <c r="AT298" s="392" t="str">
        <f t="shared" si="79"/>
        <v>F1B010066</v>
      </c>
      <c r="AU298" s="392">
        <f t="shared" si="80"/>
        <v>295</v>
      </c>
      <c r="AV298" s="437"/>
    </row>
    <row r="299" spans="1:48" s="369" customFormat="1" ht="20.100000000000001" customHeight="1">
      <c r="A299" s="267">
        <f t="shared" si="85"/>
        <v>296</v>
      </c>
      <c r="B299" s="411" t="s">
        <v>742</v>
      </c>
      <c r="C299" s="269" t="str">
        <f>VLOOKUP(D299,'[4]mhs elektro-kecil'!$B$5:$C$1847,2,0)</f>
        <v>Rizky Idamanti</v>
      </c>
      <c r="D299" s="275" t="s">
        <v>753</v>
      </c>
      <c r="E299" s="275" t="s">
        <v>754</v>
      </c>
      <c r="F299" s="275" t="s">
        <v>89</v>
      </c>
      <c r="G299" s="275" t="s">
        <v>68</v>
      </c>
      <c r="H299" s="275" t="s">
        <v>49</v>
      </c>
      <c r="I299" s="275" t="s">
        <v>622</v>
      </c>
      <c r="J299" s="275" t="s">
        <v>55</v>
      </c>
      <c r="K299" s="294" t="s">
        <v>63</v>
      </c>
      <c r="L299" s="274">
        <v>42287</v>
      </c>
      <c r="M299" s="275" t="s">
        <v>586</v>
      </c>
      <c r="N299" s="275" t="s">
        <v>689</v>
      </c>
      <c r="O299" s="275"/>
      <c r="P299" s="369">
        <v>717</v>
      </c>
      <c r="Q299" s="230">
        <v>19</v>
      </c>
      <c r="R299" s="230">
        <v>6</v>
      </c>
      <c r="S299" s="230">
        <v>15</v>
      </c>
      <c r="T299" s="230">
        <v>9</v>
      </c>
      <c r="U299" s="230">
        <v>21</v>
      </c>
      <c r="W299" s="371" t="str">
        <f t="shared" si="74"/>
        <v>10 Oktober 2015</v>
      </c>
      <c r="X299" s="373" t="str">
        <f>IFERROR(VLOOKUP(D299,'[5]mhs elektro-kecil'!$B$5:$E$2151,3,0),"CEK")</f>
        <v>CEK</v>
      </c>
      <c r="Y299" s="374">
        <f>IFERROR(VLOOKUP(D299,'[5]mhs elektro-kecil'!$B$5:$E$2151,4,0),"CEK")</f>
        <v>0</v>
      </c>
      <c r="Z299" s="250">
        <f t="shared" si="94"/>
        <v>42287</v>
      </c>
      <c r="AA299" s="250">
        <f t="shared" si="93"/>
        <v>42467</v>
      </c>
      <c r="AL299" s="391">
        <f t="shared" si="86"/>
        <v>2011</v>
      </c>
      <c r="AM299" s="212" t="e">
        <f>COUNTIF([6]Daftar!$D$5:$D$851,D299)</f>
        <v>#VALUE!</v>
      </c>
      <c r="AN299" s="212" t="e">
        <f>COUNTIF([7]daftar!$D$4:$D$885,D299)</f>
        <v>#VALUE!</v>
      </c>
      <c r="AS299" s="392" t="str">
        <f t="shared" si="78"/>
        <v>Rizky Idamanti</v>
      </c>
      <c r="AT299" s="392" t="str">
        <f t="shared" si="79"/>
        <v>F1B111070</v>
      </c>
      <c r="AU299" s="392">
        <f t="shared" si="80"/>
        <v>296</v>
      </c>
      <c r="AV299" s="437"/>
    </row>
    <row r="300" spans="1:48" s="369" customFormat="1" ht="20.100000000000001" customHeight="1">
      <c r="A300" s="267">
        <f t="shared" si="85"/>
        <v>297</v>
      </c>
      <c r="B300" s="411" t="s">
        <v>755</v>
      </c>
      <c r="C300" s="269" t="str">
        <f>VLOOKUP(D300,'[4]mhs elektro-kecil'!$B$5:$C$1847,2,0)</f>
        <v>Yudi Hapizi</v>
      </c>
      <c r="D300" s="275" t="s">
        <v>756</v>
      </c>
      <c r="E300" s="275" t="s">
        <v>757</v>
      </c>
      <c r="F300" s="275" t="s">
        <v>45</v>
      </c>
      <c r="G300" s="275" t="s">
        <v>54</v>
      </c>
      <c r="H300" s="275" t="s">
        <v>38</v>
      </c>
      <c r="I300" s="275" t="s">
        <v>41</v>
      </c>
      <c r="J300" s="275" t="s">
        <v>60</v>
      </c>
      <c r="K300" s="294" t="s">
        <v>32</v>
      </c>
      <c r="L300" s="274">
        <v>42292</v>
      </c>
      <c r="M300" s="275" t="s">
        <v>586</v>
      </c>
      <c r="N300" s="275" t="s">
        <v>324</v>
      </c>
      <c r="O300" s="275"/>
      <c r="P300" s="369">
        <v>746</v>
      </c>
      <c r="Q300" s="230">
        <v>25</v>
      </c>
      <c r="R300" s="230">
        <v>14</v>
      </c>
      <c r="S300" s="230">
        <v>2</v>
      </c>
      <c r="T300" s="230">
        <v>1</v>
      </c>
      <c r="U300" s="230">
        <v>5</v>
      </c>
      <c r="V300" s="369" t="s">
        <v>758</v>
      </c>
      <c r="W300" s="371" t="str">
        <f t="shared" si="74"/>
        <v>15 Oktober 2015</v>
      </c>
      <c r="X300" s="373" t="str">
        <f>IFERROR(VLOOKUP(D300,'[5]mhs elektro-kecil'!$B$5:$E$2151,3,0),"CEK")</f>
        <v>CEK</v>
      </c>
      <c r="Y300" s="374" t="str">
        <f>IFERROR(VLOOKUP(D300,'[5]mhs elektro-kecil'!$B$5:$E$2151,4,0),"CEK")</f>
        <v>CEK</v>
      </c>
      <c r="Z300" s="250">
        <f t="shared" si="94"/>
        <v>42292</v>
      </c>
      <c r="AA300" s="250">
        <f t="shared" ref="AA300:AA309" si="95">Z300+180</f>
        <v>42472</v>
      </c>
      <c r="AL300" s="391">
        <f t="shared" si="86"/>
        <v>2009</v>
      </c>
      <c r="AM300" s="212" t="e">
        <f>COUNTIF([6]Daftar!$D$5:$D$851,D300)</f>
        <v>#VALUE!</v>
      </c>
      <c r="AN300" s="212" t="e">
        <f>COUNTIF([7]daftar!$D$4:$D$885,D300)</f>
        <v>#VALUE!</v>
      </c>
      <c r="AS300" s="392" t="str">
        <f t="shared" si="78"/>
        <v>Yudi Hapizi</v>
      </c>
      <c r="AT300" s="392" t="str">
        <f t="shared" si="79"/>
        <v>F1B009024</v>
      </c>
      <c r="AU300" s="392">
        <f t="shared" si="80"/>
        <v>297</v>
      </c>
      <c r="AV300" s="437"/>
    </row>
    <row r="301" spans="1:48" s="369" customFormat="1" ht="20.100000000000001" customHeight="1">
      <c r="A301" s="267">
        <f t="shared" si="85"/>
        <v>298</v>
      </c>
      <c r="B301" s="411" t="s">
        <v>755</v>
      </c>
      <c r="C301" s="269" t="str">
        <f>VLOOKUP(D301,'[4]mhs elektro-kecil'!$B$5:$C$1847,2,0)</f>
        <v>Parisma Debakti</v>
      </c>
      <c r="D301" s="275" t="s">
        <v>759</v>
      </c>
      <c r="E301" s="275" t="s">
        <v>760</v>
      </c>
      <c r="F301" s="275" t="s">
        <v>73</v>
      </c>
      <c r="G301" s="275" t="s">
        <v>422</v>
      </c>
      <c r="H301" s="275" t="s">
        <v>52</v>
      </c>
      <c r="I301" s="275" t="s">
        <v>53</v>
      </c>
      <c r="J301" s="275" t="s">
        <v>61</v>
      </c>
      <c r="K301" s="294" t="s">
        <v>32</v>
      </c>
      <c r="L301" s="274">
        <v>42299</v>
      </c>
      <c r="M301" s="275" t="s">
        <v>724</v>
      </c>
      <c r="N301" s="275" t="s">
        <v>543</v>
      </c>
      <c r="O301" s="275"/>
      <c r="P301" s="369">
        <v>749</v>
      </c>
      <c r="Q301" s="230">
        <v>29</v>
      </c>
      <c r="R301" s="230">
        <v>8</v>
      </c>
      <c r="S301" s="230">
        <v>24</v>
      </c>
      <c r="T301" s="230">
        <v>12</v>
      </c>
      <c r="U301" s="230">
        <v>3</v>
      </c>
      <c r="W301" s="371" t="str">
        <f t="shared" si="74"/>
        <v>22 Oktober 2015</v>
      </c>
      <c r="X301" s="373" t="str">
        <f>IFERROR(VLOOKUP(D301,'[5]mhs elektro-kecil'!$B$5:$E$2151,3,0),"CEK")</f>
        <v>CEK</v>
      </c>
      <c r="Y301" s="374">
        <f>IFERROR(VLOOKUP(D301,'[5]mhs elektro-kecil'!$B$5:$E$2151,4,0),"CEK")</f>
        <v>0</v>
      </c>
      <c r="Z301" s="250">
        <f t="shared" si="94"/>
        <v>42299</v>
      </c>
      <c r="AA301" s="250">
        <f t="shared" si="95"/>
        <v>42479</v>
      </c>
      <c r="AL301" s="391">
        <f t="shared" si="86"/>
        <v>2010</v>
      </c>
      <c r="AM301" s="212" t="e">
        <f>COUNTIF([6]Daftar!$D$5:$D$851,D301)</f>
        <v>#VALUE!</v>
      </c>
      <c r="AN301" s="212" t="e">
        <f>COUNTIF([7]daftar!$D$4:$D$885,D301)</f>
        <v>#VALUE!</v>
      </c>
      <c r="AS301" s="392" t="str">
        <f t="shared" si="78"/>
        <v>Parisma Debakti</v>
      </c>
      <c r="AT301" s="392" t="str">
        <f t="shared" si="79"/>
        <v>F1B010005</v>
      </c>
      <c r="AU301" s="392">
        <f t="shared" si="80"/>
        <v>298</v>
      </c>
      <c r="AV301" s="437"/>
    </row>
    <row r="302" spans="1:48" s="369" customFormat="1" ht="20.100000000000001" customHeight="1">
      <c r="A302" s="267">
        <f t="shared" si="85"/>
        <v>299</v>
      </c>
      <c r="B302" s="411" t="s">
        <v>755</v>
      </c>
      <c r="C302" s="269" t="str">
        <f>VLOOKUP(D302,'[4]mhs elektro-kecil'!$B$5:$C$1847,2,0)</f>
        <v>Helmi Baskara</v>
      </c>
      <c r="D302" s="275" t="s">
        <v>761</v>
      </c>
      <c r="E302" s="275" t="s">
        <v>762</v>
      </c>
      <c r="F302" s="275" t="s">
        <v>243</v>
      </c>
      <c r="G302" s="275" t="s">
        <v>29</v>
      </c>
      <c r="H302" s="275" t="s">
        <v>27</v>
      </c>
      <c r="I302" s="275" t="s">
        <v>118</v>
      </c>
      <c r="J302" s="275" t="s">
        <v>763</v>
      </c>
      <c r="K302" s="294" t="s">
        <v>131</v>
      </c>
      <c r="L302" s="274">
        <v>42297</v>
      </c>
      <c r="M302" s="275" t="s">
        <v>764</v>
      </c>
      <c r="N302" s="275" t="s">
        <v>523</v>
      </c>
      <c r="O302" s="275"/>
      <c r="P302" s="369">
        <v>748</v>
      </c>
      <c r="Q302" s="230">
        <v>41</v>
      </c>
      <c r="R302" s="230">
        <v>27</v>
      </c>
      <c r="S302" s="230">
        <v>33</v>
      </c>
      <c r="T302" s="230">
        <v>40</v>
      </c>
      <c r="U302" s="230">
        <v>17</v>
      </c>
      <c r="W302" s="371" t="str">
        <f t="shared" si="74"/>
        <v>20 Oktober 2015</v>
      </c>
      <c r="X302" s="373" t="str">
        <f>IFERROR(VLOOKUP(D302,'[5]mhs elektro-kecil'!$B$5:$E$2151,3,0),"CEK")</f>
        <v>CEK</v>
      </c>
      <c r="Y302" s="374" t="str">
        <f>IFERROR(VLOOKUP(D302,'[5]mhs elektro-kecil'!$B$5:$E$2151,4,0),"CEK")</f>
        <v>CEK</v>
      </c>
      <c r="Z302" s="250">
        <f t="shared" si="94"/>
        <v>42297</v>
      </c>
      <c r="AA302" s="250">
        <f t="shared" si="95"/>
        <v>42477</v>
      </c>
      <c r="AL302" s="391">
        <f t="shared" si="86"/>
        <v>2009</v>
      </c>
      <c r="AM302" s="212" t="e">
        <f>COUNTIF([6]Daftar!$D$5:$D$851,D302)</f>
        <v>#VALUE!</v>
      </c>
      <c r="AN302" s="212" t="e">
        <f>COUNTIF([7]daftar!$D$4:$D$885,D302)</f>
        <v>#VALUE!</v>
      </c>
      <c r="AS302" s="392" t="str">
        <f t="shared" si="78"/>
        <v>Helmi Baskara</v>
      </c>
      <c r="AT302" s="392" t="str">
        <f t="shared" si="79"/>
        <v>F1B009039</v>
      </c>
      <c r="AU302" s="392">
        <f t="shared" si="80"/>
        <v>299</v>
      </c>
      <c r="AV302" s="437"/>
    </row>
    <row r="303" spans="1:48" s="369" customFormat="1" ht="20.100000000000001" customHeight="1">
      <c r="A303" s="267">
        <f t="shared" si="85"/>
        <v>300</v>
      </c>
      <c r="B303" s="411" t="s">
        <v>765</v>
      </c>
      <c r="C303" s="269" t="str">
        <f>VLOOKUP(D303,'[4]mhs elektro-kecil'!$B$5:$C$1847,2,0)</f>
        <v>Restu Nopiandi I</v>
      </c>
      <c r="D303" s="275" t="s">
        <v>766</v>
      </c>
      <c r="E303" s="275" t="s">
        <v>767</v>
      </c>
      <c r="F303" s="275" t="s">
        <v>622</v>
      </c>
      <c r="G303" s="275" t="s">
        <v>52</v>
      </c>
      <c r="H303" s="275" t="s">
        <v>68</v>
      </c>
      <c r="I303" s="275" t="s">
        <v>89</v>
      </c>
      <c r="J303" s="275" t="s">
        <v>49</v>
      </c>
      <c r="K303" s="294" t="s">
        <v>131</v>
      </c>
      <c r="L303" s="274">
        <v>42311</v>
      </c>
      <c r="M303" s="275" t="s">
        <v>140</v>
      </c>
      <c r="N303" s="275" t="s">
        <v>137</v>
      </c>
      <c r="O303" s="275"/>
      <c r="P303" s="369">
        <v>763</v>
      </c>
      <c r="Q303" s="230">
        <v>9</v>
      </c>
      <c r="R303" s="230">
        <v>24</v>
      </c>
      <c r="S303" s="230">
        <v>6</v>
      </c>
      <c r="T303" s="230">
        <v>19</v>
      </c>
      <c r="U303" s="230">
        <v>15</v>
      </c>
      <c r="W303" s="371" t="str">
        <f t="shared" ref="W303:W364" si="96">TEXT(L303,"dd mmmm yyyy")</f>
        <v>03 November 2015</v>
      </c>
      <c r="X303" s="373" t="str">
        <f>IFERROR(VLOOKUP(D303,'[5]mhs elektro-kecil'!$B$5:$E$2151,3,0),"CEK")</f>
        <v>CEK</v>
      </c>
      <c r="Y303" s="374">
        <f>IFERROR(VLOOKUP(D303,'[5]mhs elektro-kecil'!$B$5:$E$2151,4,0),"CEK")</f>
        <v>0</v>
      </c>
      <c r="Z303" s="250">
        <f t="shared" si="94"/>
        <v>42311</v>
      </c>
      <c r="AA303" s="250">
        <f t="shared" si="95"/>
        <v>42491</v>
      </c>
      <c r="AL303" s="391">
        <f t="shared" si="86"/>
        <v>2011</v>
      </c>
      <c r="AM303" s="212" t="e">
        <f>COUNTIF([6]Daftar!$D$5:$D$851,D303)</f>
        <v>#VALUE!</v>
      </c>
      <c r="AN303" s="212" t="e">
        <f>COUNTIF([7]daftar!$D$4:$D$885,D303)</f>
        <v>#VALUE!</v>
      </c>
      <c r="AS303" s="392" t="str">
        <f t="shared" si="78"/>
        <v>Restu Nopiandi I</v>
      </c>
      <c r="AT303" s="392" t="str">
        <f t="shared" si="79"/>
        <v>F1B011072</v>
      </c>
      <c r="AU303" s="392">
        <f t="shared" si="80"/>
        <v>300</v>
      </c>
      <c r="AV303" s="437"/>
    </row>
    <row r="304" spans="1:48" s="369" customFormat="1" ht="20.100000000000001" customHeight="1">
      <c r="A304" s="267">
        <f t="shared" si="85"/>
        <v>301</v>
      </c>
      <c r="B304" s="411" t="s">
        <v>768</v>
      </c>
      <c r="C304" s="269" t="str">
        <f>VLOOKUP(D304,'[4]mhs elektro-kecil'!$B$5:$C$1847,2,0)</f>
        <v>Yusron Al Misri</v>
      </c>
      <c r="D304" s="275" t="s">
        <v>769</v>
      </c>
      <c r="E304" s="275" t="s">
        <v>770</v>
      </c>
      <c r="F304" s="275" t="s">
        <v>49</v>
      </c>
      <c r="G304" s="275" t="s">
        <v>68</v>
      </c>
      <c r="H304" s="275" t="s">
        <v>89</v>
      </c>
      <c r="I304" s="275" t="s">
        <v>668</v>
      </c>
      <c r="J304" s="275" t="s">
        <v>580</v>
      </c>
      <c r="K304" s="294" t="s">
        <v>32</v>
      </c>
      <c r="L304" s="274">
        <v>42313</v>
      </c>
      <c r="M304" s="275" t="s">
        <v>33</v>
      </c>
      <c r="N304" s="275" t="s">
        <v>137</v>
      </c>
      <c r="O304" s="275"/>
      <c r="P304" s="369">
        <v>777</v>
      </c>
      <c r="Q304" s="230">
        <v>15</v>
      </c>
      <c r="R304" s="230">
        <v>6</v>
      </c>
      <c r="S304" s="230">
        <v>19</v>
      </c>
      <c r="T304" s="230">
        <v>34</v>
      </c>
      <c r="U304" s="230">
        <v>42</v>
      </c>
      <c r="W304" s="371" t="str">
        <f t="shared" si="96"/>
        <v>05 November 2015</v>
      </c>
      <c r="X304" s="373" t="str">
        <f>IFERROR(VLOOKUP(D304,'[5]mhs elektro-kecil'!$B$5:$E$2151,3,0),"CEK")</f>
        <v>CEK</v>
      </c>
      <c r="Y304" s="374">
        <f>IFERROR(VLOOKUP(D304,'[5]mhs elektro-kecil'!$B$5:$E$2151,4,0),"CEK")</f>
        <v>0</v>
      </c>
      <c r="Z304" s="250">
        <f t="shared" si="94"/>
        <v>42313</v>
      </c>
      <c r="AA304" s="250">
        <f t="shared" si="95"/>
        <v>42493</v>
      </c>
      <c r="AL304" s="391">
        <f t="shared" si="86"/>
        <v>2011</v>
      </c>
      <c r="AM304" s="212" t="e">
        <f>COUNTIF([6]Daftar!$D$5:$D$851,D304)</f>
        <v>#VALUE!</v>
      </c>
      <c r="AN304" s="212" t="e">
        <f>COUNTIF([7]daftar!$D$4:$D$885,D304)</f>
        <v>#VALUE!</v>
      </c>
      <c r="AS304" s="392" t="str">
        <f t="shared" si="78"/>
        <v>Yusron Al Misri</v>
      </c>
      <c r="AT304" s="392" t="str">
        <f t="shared" si="79"/>
        <v>F1B211094</v>
      </c>
      <c r="AU304" s="392">
        <f t="shared" si="80"/>
        <v>301</v>
      </c>
      <c r="AV304" s="437"/>
    </row>
    <row r="305" spans="1:48" s="369" customFormat="1" ht="20.100000000000001" customHeight="1">
      <c r="A305" s="267">
        <f t="shared" si="85"/>
        <v>302</v>
      </c>
      <c r="B305" s="411">
        <v>42324</v>
      </c>
      <c r="C305" s="269" t="str">
        <f>VLOOKUP(D305,'[4]mhs elektro-kecil'!$B$5:$C$1847,2,0)</f>
        <v>Zamhariratib</v>
      </c>
      <c r="D305" s="275" t="s">
        <v>771</v>
      </c>
      <c r="E305" s="275" t="s">
        <v>772</v>
      </c>
      <c r="F305" s="275" t="s">
        <v>59</v>
      </c>
      <c r="G305" s="275" t="s">
        <v>72</v>
      </c>
      <c r="H305" s="275" t="s">
        <v>422</v>
      </c>
      <c r="I305" s="275" t="s">
        <v>73</v>
      </c>
      <c r="J305" s="275" t="s">
        <v>558</v>
      </c>
      <c r="K305" s="294" t="s">
        <v>32</v>
      </c>
      <c r="L305" s="274">
        <v>42327</v>
      </c>
      <c r="M305" s="508" t="s">
        <v>42</v>
      </c>
      <c r="N305" s="275" t="s">
        <v>296</v>
      </c>
      <c r="O305" s="275"/>
      <c r="P305" s="369">
        <v>826</v>
      </c>
      <c r="Q305" s="230">
        <v>28</v>
      </c>
      <c r="R305" s="230">
        <v>4</v>
      </c>
      <c r="S305" s="230">
        <v>8</v>
      </c>
      <c r="T305" s="230">
        <v>29</v>
      </c>
      <c r="U305" s="230">
        <v>43</v>
      </c>
      <c r="W305" s="371" t="str">
        <f t="shared" si="96"/>
        <v>19 November 2015</v>
      </c>
      <c r="X305" s="373" t="str">
        <f>IFERROR(VLOOKUP(D305,'[5]mhs elektro-kecil'!$B$5:$E$2151,3,0),"CEK")</f>
        <v>CEK</v>
      </c>
      <c r="Y305" s="374">
        <f>IFERROR(VLOOKUP(D305,'[5]mhs elektro-kecil'!$B$5:$E$2151,4,0),"CEK")</f>
        <v>0</v>
      </c>
      <c r="Z305" s="250">
        <f t="shared" ref="Z305:Z311" si="97">L305</f>
        <v>42327</v>
      </c>
      <c r="AA305" s="250">
        <f t="shared" si="95"/>
        <v>42507</v>
      </c>
      <c r="AL305" s="391">
        <f t="shared" si="86"/>
        <v>2011</v>
      </c>
      <c r="AM305" s="212" t="e">
        <f>COUNTIF([6]Daftar!$D$5:$D$851,D305)</f>
        <v>#VALUE!</v>
      </c>
      <c r="AN305" s="212" t="e">
        <f>COUNTIF([7]daftar!$D$4:$D$885,D305)</f>
        <v>#VALUE!</v>
      </c>
      <c r="AS305" s="392" t="str">
        <f t="shared" si="78"/>
        <v>Zamhariratib</v>
      </c>
      <c r="AT305" s="392" t="str">
        <f t="shared" si="79"/>
        <v>F1B011096</v>
      </c>
      <c r="AU305" s="392">
        <f t="shared" si="80"/>
        <v>302</v>
      </c>
      <c r="AV305" s="437"/>
    </row>
    <row r="306" spans="1:48" s="369" customFormat="1" ht="20.100000000000001" customHeight="1">
      <c r="A306" s="267">
        <f t="shared" si="85"/>
        <v>303</v>
      </c>
      <c r="B306" s="411">
        <v>42324</v>
      </c>
      <c r="C306" s="269" t="str">
        <f>VLOOKUP(D306,'[4]mhs elektro-kecil'!$B$5:$C$1847,2,0)</f>
        <v>Ahsanul Warasatul S</v>
      </c>
      <c r="D306" s="275" t="s">
        <v>773</v>
      </c>
      <c r="E306" s="275" t="s">
        <v>774</v>
      </c>
      <c r="F306" s="275" t="s">
        <v>31</v>
      </c>
      <c r="G306" s="275" t="s">
        <v>27</v>
      </c>
      <c r="H306" s="275" t="s">
        <v>55</v>
      </c>
      <c r="I306" s="275" t="s">
        <v>243</v>
      </c>
      <c r="J306" s="275" t="s">
        <v>558</v>
      </c>
      <c r="K306" s="294" t="s">
        <v>32</v>
      </c>
      <c r="L306" s="274">
        <v>42327</v>
      </c>
      <c r="M306" s="275" t="s">
        <v>540</v>
      </c>
      <c r="N306" s="275" t="s">
        <v>523</v>
      </c>
      <c r="O306" s="275"/>
      <c r="P306" s="369">
        <v>827</v>
      </c>
      <c r="Q306" s="230">
        <v>39</v>
      </c>
      <c r="R306" s="230">
        <v>33</v>
      </c>
      <c r="S306" s="230">
        <v>21</v>
      </c>
      <c r="T306" s="230">
        <v>41</v>
      </c>
      <c r="U306" s="230">
        <v>43</v>
      </c>
      <c r="W306" s="371" t="str">
        <f t="shared" si="96"/>
        <v>19 November 2015</v>
      </c>
      <c r="X306" s="373" t="str">
        <f>IFERROR(VLOOKUP(D306,'[5]mhs elektro-kecil'!$B$5:$E$2151,3,0),"CEK")</f>
        <v>CEK</v>
      </c>
      <c r="Y306" s="374">
        <f>IFERROR(VLOOKUP(D306,'[5]mhs elektro-kecil'!$B$5:$E$2151,4,0),"CEK")</f>
        <v>0</v>
      </c>
      <c r="Z306" s="250">
        <f t="shared" si="97"/>
        <v>42327</v>
      </c>
      <c r="AA306" s="250">
        <f t="shared" si="95"/>
        <v>42507</v>
      </c>
      <c r="AL306" s="391">
        <f t="shared" si="86"/>
        <v>2011</v>
      </c>
      <c r="AM306" s="212" t="e">
        <f>COUNTIF([6]Daftar!$D$5:$D$851,D306)</f>
        <v>#VALUE!</v>
      </c>
      <c r="AN306" s="212" t="e">
        <f>COUNTIF([7]daftar!$D$4:$D$885,D306)</f>
        <v>#VALUE!</v>
      </c>
      <c r="AS306" s="392" t="str">
        <f t="shared" si="78"/>
        <v>Ahsanul Warasatul S</v>
      </c>
      <c r="AT306" s="392" t="str">
        <f t="shared" si="79"/>
        <v>F1B111005</v>
      </c>
      <c r="AU306" s="392">
        <f t="shared" si="80"/>
        <v>303</v>
      </c>
      <c r="AV306" s="437"/>
    </row>
    <row r="307" spans="1:48" s="369" customFormat="1" ht="20.100000000000001" customHeight="1">
      <c r="A307" s="267">
        <f t="shared" si="85"/>
        <v>304</v>
      </c>
      <c r="B307" s="411">
        <v>42324</v>
      </c>
      <c r="C307" s="269" t="str">
        <f>VLOOKUP(D307,'[4]mhs elektro-kecil'!$B$5:$C$1847,2,0)</f>
        <v>Suhufi Ramadhan</v>
      </c>
      <c r="D307" s="275" t="s">
        <v>775</v>
      </c>
      <c r="E307" s="275" t="s">
        <v>776</v>
      </c>
      <c r="F307" s="275" t="s">
        <v>31</v>
      </c>
      <c r="G307" s="275" t="s">
        <v>27</v>
      </c>
      <c r="H307" s="275" t="s">
        <v>52</v>
      </c>
      <c r="I307" s="275" t="s">
        <v>54</v>
      </c>
      <c r="J307" s="275" t="s">
        <v>59</v>
      </c>
      <c r="K307" s="294" t="s">
        <v>56</v>
      </c>
      <c r="L307" s="274">
        <v>42328</v>
      </c>
      <c r="M307" s="275" t="s">
        <v>196</v>
      </c>
      <c r="N307" s="275" t="s">
        <v>523</v>
      </c>
      <c r="O307" s="275"/>
      <c r="P307" s="369">
        <v>828</v>
      </c>
      <c r="Q307" s="230">
        <v>39</v>
      </c>
      <c r="R307" s="230">
        <v>33</v>
      </c>
      <c r="S307" s="230">
        <v>24</v>
      </c>
      <c r="T307" s="230">
        <v>14</v>
      </c>
      <c r="U307" s="230">
        <v>28</v>
      </c>
      <c r="W307" s="371" t="str">
        <f t="shared" si="96"/>
        <v>20 November 2015</v>
      </c>
      <c r="X307" s="373" t="str">
        <f>IFERROR(VLOOKUP(D307,'[5]mhs elektro-kecil'!$B$5:$E$2151,3,0),"CEK")</f>
        <v>CEK</v>
      </c>
      <c r="Y307" s="374">
        <f>IFERROR(VLOOKUP(D307,'[5]mhs elektro-kecil'!$B$5:$E$2151,4,0),"CEK")</f>
        <v>0</v>
      </c>
      <c r="Z307" s="250">
        <f t="shared" si="97"/>
        <v>42328</v>
      </c>
      <c r="AA307" s="250">
        <f t="shared" si="95"/>
        <v>42508</v>
      </c>
      <c r="AL307" s="391">
        <f t="shared" si="86"/>
        <v>2011</v>
      </c>
      <c r="AM307" s="212" t="e">
        <f>COUNTIF([6]Daftar!$D$5:$D$851,D307)</f>
        <v>#VALUE!</v>
      </c>
      <c r="AN307" s="212" t="e">
        <f>COUNTIF([7]daftar!$D$4:$D$885,D307)</f>
        <v>#VALUE!</v>
      </c>
      <c r="AS307" s="392" t="str">
        <f t="shared" si="78"/>
        <v>Suhufi Ramadhan</v>
      </c>
      <c r="AT307" s="392" t="str">
        <f t="shared" si="79"/>
        <v>F1B111080</v>
      </c>
      <c r="AU307" s="392">
        <f t="shared" si="80"/>
        <v>304</v>
      </c>
      <c r="AV307" s="437"/>
    </row>
    <row r="308" spans="1:48" s="369" customFormat="1" ht="20.100000000000001" customHeight="1">
      <c r="A308" s="267">
        <f t="shared" si="85"/>
        <v>305</v>
      </c>
      <c r="B308" s="411">
        <v>42324</v>
      </c>
      <c r="C308" s="269" t="str">
        <f>VLOOKUP(D308,'[4]mhs elektro-kecil'!$B$5:$C$1847,2,0)</f>
        <v>Muhammad Sofyan</v>
      </c>
      <c r="D308" s="275" t="s">
        <v>777</v>
      </c>
      <c r="E308" s="275" t="s">
        <v>778</v>
      </c>
      <c r="F308" s="275" t="s">
        <v>31</v>
      </c>
      <c r="G308" s="275" t="s">
        <v>27</v>
      </c>
      <c r="H308" s="275" t="s">
        <v>118</v>
      </c>
      <c r="I308" s="275" t="s">
        <v>68</v>
      </c>
      <c r="J308" s="275" t="s">
        <v>61</v>
      </c>
      <c r="K308" s="294" t="s">
        <v>56</v>
      </c>
      <c r="L308" s="274">
        <v>42329</v>
      </c>
      <c r="M308" s="275" t="s">
        <v>42</v>
      </c>
      <c r="N308" s="275" t="s">
        <v>523</v>
      </c>
      <c r="O308" s="275"/>
      <c r="P308" s="369">
        <v>829</v>
      </c>
      <c r="Q308" s="230">
        <v>39</v>
      </c>
      <c r="R308" s="230">
        <v>33</v>
      </c>
      <c r="S308" s="230">
        <v>40</v>
      </c>
      <c r="T308" s="230">
        <v>6</v>
      </c>
      <c r="U308" s="230">
        <v>3</v>
      </c>
      <c r="W308" s="371" t="str">
        <f t="shared" si="96"/>
        <v>21 November 2015</v>
      </c>
      <c r="X308" s="373" t="str">
        <f>IFERROR(VLOOKUP(D308,'[5]mhs elektro-kecil'!$B$5:$E$2151,3,0),"CEK")</f>
        <v>CEK</v>
      </c>
      <c r="Y308" s="374">
        <f>IFERROR(VLOOKUP(D308,'[5]mhs elektro-kecil'!$B$5:$E$2151,4,0),"CEK")</f>
        <v>0</v>
      </c>
      <c r="Z308" s="250">
        <f t="shared" si="97"/>
        <v>42329</v>
      </c>
      <c r="AA308" s="250">
        <f t="shared" si="95"/>
        <v>42509</v>
      </c>
      <c r="AL308" s="391">
        <f t="shared" si="86"/>
        <v>2011</v>
      </c>
      <c r="AM308" s="212" t="e">
        <f>COUNTIF([6]Daftar!$D$5:$D$851,D308)</f>
        <v>#VALUE!</v>
      </c>
      <c r="AN308" s="212" t="e">
        <f>COUNTIF([7]daftar!$D$4:$D$885,D308)</f>
        <v>#VALUE!</v>
      </c>
      <c r="AS308" s="392" t="str">
        <f t="shared" si="78"/>
        <v>Muhammad Sofyan</v>
      </c>
      <c r="AT308" s="392" t="str">
        <f t="shared" si="79"/>
        <v>F1B111054</v>
      </c>
      <c r="AU308" s="392">
        <f t="shared" si="80"/>
        <v>305</v>
      </c>
      <c r="AV308" s="437"/>
    </row>
    <row r="309" spans="1:48" s="369" customFormat="1" ht="20.100000000000001" customHeight="1">
      <c r="A309" s="267">
        <f t="shared" si="85"/>
        <v>306</v>
      </c>
      <c r="B309" s="411">
        <v>42324</v>
      </c>
      <c r="C309" s="269" t="str">
        <f>VLOOKUP(D309,'[4]mhs elektro-kecil'!$B$5:$C$1847,2,0)</f>
        <v>Imam Hidayat</v>
      </c>
      <c r="D309" s="275" t="s">
        <v>779</v>
      </c>
      <c r="E309" s="275" t="s">
        <v>780</v>
      </c>
      <c r="F309" s="275" t="s">
        <v>31</v>
      </c>
      <c r="G309" s="275" t="s">
        <v>27</v>
      </c>
      <c r="H309" s="275" t="s">
        <v>763</v>
      </c>
      <c r="I309" s="275" t="s">
        <v>118</v>
      </c>
      <c r="J309" s="275" t="s">
        <v>59</v>
      </c>
      <c r="K309" s="294" t="s">
        <v>56</v>
      </c>
      <c r="L309" s="274">
        <v>42342</v>
      </c>
      <c r="M309" s="275" t="s">
        <v>413</v>
      </c>
      <c r="N309" s="275" t="s">
        <v>523</v>
      </c>
      <c r="O309" s="275"/>
      <c r="P309" s="369">
        <v>830</v>
      </c>
      <c r="Q309" s="230">
        <v>39</v>
      </c>
      <c r="R309" s="230">
        <v>33</v>
      </c>
      <c r="S309" s="230">
        <v>17</v>
      </c>
      <c r="T309" s="230">
        <v>40</v>
      </c>
      <c r="U309" s="230">
        <v>28</v>
      </c>
      <c r="W309" s="371" t="str">
        <f t="shared" si="96"/>
        <v>04 Desember 2015</v>
      </c>
      <c r="X309" s="373" t="str">
        <f>IFERROR(VLOOKUP(D309,'[5]mhs elektro-kecil'!$B$5:$E$2151,3,0),"CEK")</f>
        <v>CEK</v>
      </c>
      <c r="Y309" s="374">
        <f>IFERROR(VLOOKUP(D309,'[5]mhs elektro-kecil'!$B$5:$E$2151,4,0),"CEK")</f>
        <v>0</v>
      </c>
      <c r="Z309" s="250">
        <f t="shared" si="97"/>
        <v>42342</v>
      </c>
      <c r="AA309" s="250">
        <f t="shared" si="95"/>
        <v>42522</v>
      </c>
      <c r="AL309" s="391">
        <f t="shared" si="86"/>
        <v>2010</v>
      </c>
      <c r="AM309" s="212" t="e">
        <f>COUNTIF([6]Daftar!$D$5:$D$851,D309)</f>
        <v>#VALUE!</v>
      </c>
      <c r="AN309" s="212" t="e">
        <f>COUNTIF([7]daftar!$D$4:$D$885,D309)</f>
        <v>#VALUE!</v>
      </c>
      <c r="AS309" s="392" t="str">
        <f t="shared" si="78"/>
        <v>Imam Hidayat</v>
      </c>
      <c r="AT309" s="392" t="str">
        <f t="shared" si="79"/>
        <v>F1B010072</v>
      </c>
      <c r="AU309" s="392">
        <f t="shared" si="80"/>
        <v>306</v>
      </c>
      <c r="AV309" s="437"/>
    </row>
    <row r="310" spans="1:48" s="369" customFormat="1" ht="20.100000000000001" customHeight="1">
      <c r="A310" s="267">
        <f t="shared" si="85"/>
        <v>307</v>
      </c>
      <c r="B310" s="411">
        <v>42338</v>
      </c>
      <c r="C310" s="269" t="str">
        <f>VLOOKUP(D310,'[4]mhs elektro-kecil'!$B$5:$C$1847,2,0)</f>
        <v>Muhammad Azwar</v>
      </c>
      <c r="D310" s="275" t="s">
        <v>781</v>
      </c>
      <c r="E310" s="275" t="s">
        <v>782</v>
      </c>
      <c r="F310" s="275" t="s">
        <v>49</v>
      </c>
      <c r="G310" s="275" t="s">
        <v>72</v>
      </c>
      <c r="H310" s="275" t="s">
        <v>89</v>
      </c>
      <c r="I310" s="275" t="s">
        <v>580</v>
      </c>
      <c r="J310" s="275" t="s">
        <v>622</v>
      </c>
      <c r="K310" s="294" t="s">
        <v>56</v>
      </c>
      <c r="L310" s="274">
        <v>42342</v>
      </c>
      <c r="M310" s="275" t="s">
        <v>267</v>
      </c>
      <c r="N310" s="275" t="s">
        <v>523</v>
      </c>
      <c r="O310" s="275"/>
      <c r="P310" s="369">
        <v>864</v>
      </c>
      <c r="Q310" s="230">
        <v>15</v>
      </c>
      <c r="R310" s="230">
        <v>4</v>
      </c>
      <c r="S310" s="230">
        <v>19</v>
      </c>
      <c r="T310" s="230">
        <v>42</v>
      </c>
      <c r="U310" s="230">
        <v>9</v>
      </c>
      <c r="W310" s="371" t="str">
        <f t="shared" si="96"/>
        <v>04 Desember 2015</v>
      </c>
      <c r="X310" s="373" t="str">
        <f>IFERROR(VLOOKUP(D310,'[5]mhs elektro-kecil'!$B$5:$E$2151,3,0),"CEK")</f>
        <v>CEK</v>
      </c>
      <c r="Y310" s="374">
        <f>IFERROR(VLOOKUP(D310,'[5]mhs elektro-kecil'!$B$5:$E$2151,4,0),"CEK")</f>
        <v>0</v>
      </c>
      <c r="Z310" s="250">
        <f t="shared" si="97"/>
        <v>42342</v>
      </c>
      <c r="AA310" s="250">
        <f t="shared" ref="AA310:AA317" si="98">Z310+180</f>
        <v>42522</v>
      </c>
      <c r="AL310" s="391">
        <f t="shared" si="86"/>
        <v>2010</v>
      </c>
      <c r="AM310" s="212" t="e">
        <f>COUNTIF([6]Daftar!$D$5:$D$851,D310)</f>
        <v>#VALUE!</v>
      </c>
      <c r="AN310" s="212" t="e">
        <f>COUNTIF([7]daftar!$D$4:$D$885,D310)</f>
        <v>#VALUE!</v>
      </c>
      <c r="AS310" s="392" t="str">
        <f t="shared" si="78"/>
        <v>Muhammad Azwar</v>
      </c>
      <c r="AT310" s="392" t="str">
        <f t="shared" si="79"/>
        <v>F1B110015</v>
      </c>
      <c r="AU310" s="392">
        <f t="shared" si="80"/>
        <v>307</v>
      </c>
      <c r="AV310" s="437"/>
    </row>
    <row r="311" spans="1:48" s="369" customFormat="1" ht="20.100000000000001" customHeight="1">
      <c r="A311" s="267">
        <f t="shared" si="85"/>
        <v>308</v>
      </c>
      <c r="B311" s="411" t="s">
        <v>783</v>
      </c>
      <c r="C311" s="269" t="str">
        <f>VLOOKUP(D311,'[4]mhs elektro-kecil'!$B$5:$C$1847,2,0)</f>
        <v>I Made Dwipayana</v>
      </c>
      <c r="D311" s="275" t="s">
        <v>784</v>
      </c>
      <c r="E311" s="275" t="s">
        <v>785</v>
      </c>
      <c r="F311" s="275" t="s">
        <v>38</v>
      </c>
      <c r="G311" s="275" t="s">
        <v>45</v>
      </c>
      <c r="H311" s="275" t="s">
        <v>41</v>
      </c>
      <c r="I311" s="275" t="s">
        <v>115</v>
      </c>
      <c r="J311" s="275" t="s">
        <v>53</v>
      </c>
      <c r="K311" s="294" t="s">
        <v>131</v>
      </c>
      <c r="L311" s="274">
        <v>42346</v>
      </c>
      <c r="M311" s="275" t="s">
        <v>42</v>
      </c>
      <c r="N311" s="275" t="s">
        <v>324</v>
      </c>
      <c r="O311" s="275"/>
      <c r="P311" s="369">
        <v>876</v>
      </c>
      <c r="Q311" s="230">
        <v>2</v>
      </c>
      <c r="R311" s="230">
        <v>25</v>
      </c>
      <c r="S311" s="230">
        <v>1</v>
      </c>
      <c r="T311" s="230">
        <v>22</v>
      </c>
      <c r="U311" s="230">
        <v>12</v>
      </c>
      <c r="W311" s="371" t="str">
        <f t="shared" si="96"/>
        <v>08 Desember 2015</v>
      </c>
      <c r="X311" s="373" t="str">
        <f>IFERROR(VLOOKUP(D311,'[5]mhs elektro-kecil'!$B$5:$E$2151,3,0),"CEK")</f>
        <v>CEK</v>
      </c>
      <c r="Y311" s="374">
        <f>IFERROR(VLOOKUP(D311,'[5]mhs elektro-kecil'!$B$5:$E$2151,4,0),"CEK")</f>
        <v>0</v>
      </c>
      <c r="Z311" s="250">
        <f t="shared" si="97"/>
        <v>42346</v>
      </c>
      <c r="AA311" s="250">
        <f t="shared" si="98"/>
        <v>42526</v>
      </c>
      <c r="AL311" s="391">
        <f t="shared" si="86"/>
        <v>2011</v>
      </c>
      <c r="AM311" s="212" t="e">
        <f>COUNTIF([6]Daftar!$D$5:$D$851,D311)</f>
        <v>#VALUE!</v>
      </c>
      <c r="AN311" s="212" t="e">
        <f>COUNTIF([7]daftar!$D$4:$D$885,D311)</f>
        <v>#VALUE!</v>
      </c>
      <c r="AS311" s="392" t="str">
        <f t="shared" si="78"/>
        <v>I Made Dwipayana</v>
      </c>
      <c r="AT311" s="392" t="str">
        <f t="shared" si="79"/>
        <v>F1B011038</v>
      </c>
      <c r="AU311" s="392">
        <f t="shared" si="80"/>
        <v>308</v>
      </c>
      <c r="AV311" s="437"/>
    </row>
    <row r="312" spans="1:48" s="369" customFormat="1" ht="20.100000000000001" customHeight="1">
      <c r="A312" s="267">
        <f t="shared" si="85"/>
        <v>309</v>
      </c>
      <c r="B312" s="411" t="s">
        <v>783</v>
      </c>
      <c r="C312" s="269" t="str">
        <f>VLOOKUP(D312,'[4]mhs elektro-kecil'!$B$5:$C$1847,2,0)</f>
        <v>Sayekti Woro Kusrini</v>
      </c>
      <c r="D312" s="275" t="s">
        <v>786</v>
      </c>
      <c r="E312" s="275" t="s">
        <v>787</v>
      </c>
      <c r="F312" s="275" t="s">
        <v>37</v>
      </c>
      <c r="G312" s="275" t="s">
        <v>45</v>
      </c>
      <c r="H312" s="275" t="s">
        <v>54</v>
      </c>
      <c r="I312" s="275" t="s">
        <v>323</v>
      </c>
      <c r="J312" s="275" t="s">
        <v>39</v>
      </c>
      <c r="K312" s="294" t="s">
        <v>63</v>
      </c>
      <c r="L312" s="274">
        <v>42350</v>
      </c>
      <c r="M312" s="275" t="s">
        <v>42</v>
      </c>
      <c r="N312" s="275" t="s">
        <v>324</v>
      </c>
      <c r="O312" s="275"/>
      <c r="P312" s="369">
        <v>879</v>
      </c>
      <c r="Q312" s="230">
        <v>13</v>
      </c>
      <c r="R312" s="230">
        <v>25</v>
      </c>
      <c r="S312" s="230">
        <v>14</v>
      </c>
      <c r="T312" s="230">
        <v>26</v>
      </c>
      <c r="U312" s="230">
        <v>31</v>
      </c>
      <c r="W312" s="371" t="str">
        <f t="shared" si="96"/>
        <v>12 Desember 2015</v>
      </c>
      <c r="X312" s="373" t="str">
        <f>IFERROR(VLOOKUP(D312,'[5]mhs elektro-kecil'!$B$5:$E$2151,3,0),"CEK")</f>
        <v>CEK</v>
      </c>
      <c r="Y312" s="374">
        <f>IFERROR(VLOOKUP(D312,'[5]mhs elektro-kecil'!$B$5:$E$2151,4,0),"CEK")</f>
        <v>0</v>
      </c>
      <c r="Z312" s="250">
        <f t="shared" ref="Z312:Z317" si="99">L312</f>
        <v>42350</v>
      </c>
      <c r="AA312" s="250">
        <f t="shared" si="98"/>
        <v>42530</v>
      </c>
      <c r="AL312" s="391">
        <f t="shared" si="86"/>
        <v>2011</v>
      </c>
      <c r="AM312" s="212" t="e">
        <f>COUNTIF([6]Daftar!$D$5:$D$851,D312)</f>
        <v>#VALUE!</v>
      </c>
      <c r="AN312" s="212" t="e">
        <f>COUNTIF([7]daftar!$D$4:$D$885,D312)</f>
        <v>#VALUE!</v>
      </c>
      <c r="AS312" s="392" t="str">
        <f t="shared" si="78"/>
        <v>Sayekti Woro Kusrini</v>
      </c>
      <c r="AT312" s="392" t="str">
        <f t="shared" si="79"/>
        <v>F1B011078</v>
      </c>
      <c r="AU312" s="392">
        <f t="shared" si="80"/>
        <v>309</v>
      </c>
      <c r="AV312" s="437"/>
    </row>
    <row r="313" spans="1:48" s="369" customFormat="1" ht="20.100000000000001" customHeight="1">
      <c r="A313" s="267">
        <f t="shared" si="85"/>
        <v>310</v>
      </c>
      <c r="B313" s="411" t="s">
        <v>783</v>
      </c>
      <c r="C313" s="269" t="str">
        <f>VLOOKUP(D313,'[4]mhs elektro-kecil'!$B$5:$C$1847,2,0)</f>
        <v>Yuli Hartini</v>
      </c>
      <c r="D313" s="275" t="s">
        <v>788</v>
      </c>
      <c r="E313" s="275" t="s">
        <v>789</v>
      </c>
      <c r="F313" s="275" t="s">
        <v>38</v>
      </c>
      <c r="G313" s="275" t="s">
        <v>45</v>
      </c>
      <c r="H313" s="275" t="s">
        <v>115</v>
      </c>
      <c r="I313" s="275" t="s">
        <v>37</v>
      </c>
      <c r="J313" s="275" t="s">
        <v>39</v>
      </c>
      <c r="K313" s="294" t="s">
        <v>63</v>
      </c>
      <c r="L313" s="274">
        <v>42350</v>
      </c>
      <c r="M313" s="275" t="s">
        <v>716</v>
      </c>
      <c r="N313" s="275" t="s">
        <v>324</v>
      </c>
      <c r="O313" s="275"/>
      <c r="P313" s="369">
        <v>880</v>
      </c>
      <c r="Q313" s="230">
        <v>2</v>
      </c>
      <c r="R313" s="230">
        <v>25</v>
      </c>
      <c r="S313" s="230">
        <v>22</v>
      </c>
      <c r="T313" s="230">
        <v>13</v>
      </c>
      <c r="U313" s="230">
        <v>31</v>
      </c>
      <c r="W313" s="371" t="str">
        <f t="shared" si="96"/>
        <v>12 Desember 2015</v>
      </c>
      <c r="X313" s="373" t="str">
        <f>IFERROR(VLOOKUP(D313,'[5]mhs elektro-kecil'!$B$5:$E$2151,3,0),"CEK")</f>
        <v>CEK</v>
      </c>
      <c r="Y313" s="374">
        <f>IFERROR(VLOOKUP(D313,'[5]mhs elektro-kecil'!$B$5:$E$2151,4,0),"CEK")</f>
        <v>0</v>
      </c>
      <c r="Z313" s="250">
        <f t="shared" si="99"/>
        <v>42350</v>
      </c>
      <c r="AA313" s="250">
        <f t="shared" si="98"/>
        <v>42530</v>
      </c>
      <c r="AL313" s="391">
        <f t="shared" si="86"/>
        <v>2011</v>
      </c>
      <c r="AM313" s="212" t="e">
        <f>COUNTIF([6]Daftar!$D$5:$D$851,D313)</f>
        <v>#VALUE!</v>
      </c>
      <c r="AN313" s="212" t="e">
        <f>COUNTIF([7]daftar!$D$4:$D$885,D313)</f>
        <v>#VALUE!</v>
      </c>
      <c r="AS313" s="392" t="str">
        <f t="shared" si="78"/>
        <v>Yuli Hartini</v>
      </c>
      <c r="AT313" s="392" t="str">
        <f t="shared" si="79"/>
        <v>F1B211082</v>
      </c>
      <c r="AU313" s="392">
        <f t="shared" si="80"/>
        <v>310</v>
      </c>
      <c r="AV313" s="437"/>
    </row>
    <row r="314" spans="1:48" s="369" customFormat="1" ht="20.100000000000001" customHeight="1">
      <c r="A314" s="267">
        <f t="shared" si="85"/>
        <v>311</v>
      </c>
      <c r="B314" s="411" t="s">
        <v>790</v>
      </c>
      <c r="C314" s="269" t="str">
        <f>VLOOKUP(D314,'[4]mhs elektro-kecil'!$B$5:$C$1847,2,0)</f>
        <v>Ki Agus Riza Rachmadi</v>
      </c>
      <c r="D314" s="275" t="s">
        <v>791</v>
      </c>
      <c r="E314" s="275" t="s">
        <v>792</v>
      </c>
      <c r="F314" s="275" t="s">
        <v>243</v>
      </c>
      <c r="G314" s="275" t="s">
        <v>118</v>
      </c>
      <c r="H314" s="275" t="s">
        <v>577</v>
      </c>
      <c r="I314" s="275" t="s">
        <v>580</v>
      </c>
      <c r="J314" s="275" t="s">
        <v>89</v>
      </c>
      <c r="K314" s="154" t="s">
        <v>131</v>
      </c>
      <c r="L314" s="431">
        <v>42367</v>
      </c>
      <c r="M314" s="154" t="s">
        <v>586</v>
      </c>
      <c r="N314" s="154" t="s">
        <v>523</v>
      </c>
      <c r="O314" s="508" t="s">
        <v>187</v>
      </c>
      <c r="P314" s="369">
        <v>909</v>
      </c>
      <c r="Q314" s="230">
        <v>41</v>
      </c>
      <c r="R314" s="230">
        <v>40</v>
      </c>
      <c r="S314" s="230">
        <v>44</v>
      </c>
      <c r="T314" s="230">
        <v>42</v>
      </c>
      <c r="U314" s="230">
        <v>19</v>
      </c>
      <c r="W314" s="371" t="str">
        <f t="shared" si="96"/>
        <v>29 Desember 2015</v>
      </c>
      <c r="X314" s="373" t="str">
        <f>IFERROR(VLOOKUP(D314,'[5]mhs elektro-kecil'!$B$5:$E$2151,3,0),"CEK")</f>
        <v>CEK</v>
      </c>
      <c r="Y314" s="374" t="str">
        <f>IFERROR(VLOOKUP(D314,'[5]mhs elektro-kecil'!$B$5:$E$2151,4,0),"CEK")</f>
        <v>CEK</v>
      </c>
      <c r="Z314" s="250">
        <f t="shared" si="99"/>
        <v>42367</v>
      </c>
      <c r="AA314" s="250">
        <f t="shared" si="98"/>
        <v>42547</v>
      </c>
      <c r="AL314" s="391">
        <f t="shared" si="86"/>
        <v>2008</v>
      </c>
      <c r="AM314" s="212" t="e">
        <f>COUNTIF([6]Daftar!$D$5:$D$851,D314)</f>
        <v>#VALUE!</v>
      </c>
      <c r="AN314" s="212" t="e">
        <f>COUNTIF([7]daftar!$D$4:$D$885,D314)</f>
        <v>#VALUE!</v>
      </c>
      <c r="AS314" s="392" t="str">
        <f t="shared" ref="AS314:AS377" si="100">C314</f>
        <v>Ki Agus Riza Rachmadi</v>
      </c>
      <c r="AT314" s="392" t="str">
        <f t="shared" ref="AT314:AT377" si="101">D314</f>
        <v>F1B008075</v>
      </c>
      <c r="AU314" s="392">
        <f t="shared" ref="AU314:AU377" si="102">A314</f>
        <v>311</v>
      </c>
      <c r="AV314" s="437"/>
    </row>
    <row r="315" spans="1:48" s="368" customFormat="1" ht="20.100000000000001" customHeight="1">
      <c r="A315" s="267">
        <f t="shared" si="85"/>
        <v>312</v>
      </c>
      <c r="B315" s="409" t="s">
        <v>790</v>
      </c>
      <c r="C315" s="269" t="str">
        <f>VLOOKUP(D315,'[4]mhs elektro-kecil'!$B$5:$C$1847,2,0)</f>
        <v>Diyan Anggraeni</v>
      </c>
      <c r="D315" s="410" t="s">
        <v>793</v>
      </c>
      <c r="E315" s="410" t="s">
        <v>794</v>
      </c>
      <c r="F315" s="410" t="s">
        <v>89</v>
      </c>
      <c r="G315" s="410" t="s">
        <v>72</v>
      </c>
      <c r="H315" s="410" t="s">
        <v>68</v>
      </c>
      <c r="I315" s="410" t="s">
        <v>49</v>
      </c>
      <c r="J315" s="410" t="s">
        <v>55</v>
      </c>
      <c r="K315" s="432" t="s">
        <v>93</v>
      </c>
      <c r="L315" s="433">
        <v>42366</v>
      </c>
      <c r="M315" s="432" t="s">
        <v>795</v>
      </c>
      <c r="N315" s="434" t="s">
        <v>137</v>
      </c>
      <c r="O315" s="410"/>
      <c r="P315" s="368">
        <v>910</v>
      </c>
      <c r="Q315" s="402">
        <v>19</v>
      </c>
      <c r="R315" s="402">
        <v>4</v>
      </c>
      <c r="S315" s="402">
        <v>6</v>
      </c>
      <c r="T315" s="402">
        <v>15</v>
      </c>
      <c r="U315" s="402">
        <v>21</v>
      </c>
      <c r="W315" s="371" t="str">
        <f t="shared" si="96"/>
        <v>28 Desember 2015</v>
      </c>
      <c r="X315" s="373" t="str">
        <f>IFERROR(VLOOKUP(D315,'[5]mhs elektro-kecil'!$B$5:$E$2151,3,0),"CEK")</f>
        <v>CEK</v>
      </c>
      <c r="Y315" s="374">
        <f>IFERROR(VLOOKUP(D315,'[5]mhs elektro-kecil'!$B$5:$E$2151,4,0),"CEK")</f>
        <v>0</v>
      </c>
      <c r="Z315" s="406">
        <f t="shared" si="99"/>
        <v>42366</v>
      </c>
      <c r="AA315" s="406">
        <f t="shared" si="98"/>
        <v>42546</v>
      </c>
      <c r="AL315" s="391">
        <f t="shared" si="86"/>
        <v>2010</v>
      </c>
      <c r="AM315" s="212" t="e">
        <f>COUNTIF([6]Daftar!$D$5:$D$851,D315)</f>
        <v>#VALUE!</v>
      </c>
      <c r="AN315" s="212" t="e">
        <f>COUNTIF([7]daftar!$D$4:$D$885,D315)</f>
        <v>#VALUE!</v>
      </c>
      <c r="AS315" s="392" t="str">
        <f t="shared" si="100"/>
        <v>Diyan Anggraeni</v>
      </c>
      <c r="AT315" s="392" t="str">
        <f t="shared" si="101"/>
        <v>F1B010057</v>
      </c>
      <c r="AU315" s="392">
        <f t="shared" si="102"/>
        <v>312</v>
      </c>
      <c r="AV315" s="437"/>
    </row>
    <row r="316" spans="1:48" s="369" customFormat="1" ht="20.100000000000001" customHeight="1">
      <c r="A316" s="267">
        <f t="shared" si="85"/>
        <v>313</v>
      </c>
      <c r="B316" s="411" t="s">
        <v>790</v>
      </c>
      <c r="C316" s="269" t="str">
        <f>VLOOKUP(D316,'[4]mhs elektro-kecil'!$B$5:$C$1847,2,0)</f>
        <v>Ary Kurniadi Irawan</v>
      </c>
      <c r="D316" s="275" t="s">
        <v>796</v>
      </c>
      <c r="E316" s="275" t="s">
        <v>797</v>
      </c>
      <c r="F316" s="275" t="s">
        <v>118</v>
      </c>
      <c r="G316" s="275" t="s">
        <v>29</v>
      </c>
      <c r="H316" s="275" t="s">
        <v>243</v>
      </c>
      <c r="I316" s="275" t="s">
        <v>27</v>
      </c>
      <c r="J316" s="275" t="s">
        <v>671</v>
      </c>
      <c r="K316" s="154" t="s">
        <v>93</v>
      </c>
      <c r="L316" s="431">
        <v>42366</v>
      </c>
      <c r="M316" s="154" t="s">
        <v>540</v>
      </c>
      <c r="N316" s="154" t="s">
        <v>523</v>
      </c>
      <c r="O316" s="275"/>
      <c r="P316" s="369">
        <v>911</v>
      </c>
      <c r="Q316" s="230">
        <v>40</v>
      </c>
      <c r="R316" s="230">
        <v>27</v>
      </c>
      <c r="S316" s="230">
        <v>41</v>
      </c>
      <c r="T316" s="230">
        <v>33</v>
      </c>
      <c r="U316" s="230">
        <v>45</v>
      </c>
      <c r="W316" s="371" t="str">
        <f t="shared" si="96"/>
        <v>28 Desember 2015</v>
      </c>
      <c r="X316" s="373" t="str">
        <f>IFERROR(VLOOKUP(D316,'[5]mhs elektro-kecil'!$B$5:$E$2151,3,0),"CEK")</f>
        <v>CEK</v>
      </c>
      <c r="Y316" s="374" t="str">
        <f>IFERROR(VLOOKUP(D316,'[5]mhs elektro-kecil'!$B$5:$E$2151,4,0),"CEK")</f>
        <v>CEK</v>
      </c>
      <c r="Z316" s="250">
        <f t="shared" si="99"/>
        <v>42366</v>
      </c>
      <c r="AA316" s="250">
        <f t="shared" si="98"/>
        <v>42546</v>
      </c>
      <c r="AL316" s="391">
        <f t="shared" si="86"/>
        <v>2009</v>
      </c>
      <c r="AM316" s="212" t="e">
        <f>COUNTIF([6]Daftar!$D$5:$D$851,D316)</f>
        <v>#VALUE!</v>
      </c>
      <c r="AN316" s="212" t="e">
        <f>COUNTIF([7]daftar!$D$4:$D$885,D316)</f>
        <v>#VALUE!</v>
      </c>
      <c r="AS316" s="392" t="str">
        <f t="shared" si="100"/>
        <v>Ary Kurniadi Irawan</v>
      </c>
      <c r="AT316" s="392" t="str">
        <f t="shared" si="101"/>
        <v>F1B009090</v>
      </c>
      <c r="AU316" s="392">
        <f t="shared" si="102"/>
        <v>313</v>
      </c>
      <c r="AV316" s="437"/>
    </row>
    <row r="317" spans="1:48" s="369" customFormat="1" ht="20.100000000000001" customHeight="1">
      <c r="A317" s="267">
        <f t="shared" si="85"/>
        <v>314</v>
      </c>
      <c r="B317" s="411" t="s">
        <v>790</v>
      </c>
      <c r="C317" s="269" t="str">
        <f>VLOOKUP(D317,'[4]mhs elektro-kecil'!$B$5:$C$1847,2,0)</f>
        <v>Padlullah</v>
      </c>
      <c r="D317" s="275" t="s">
        <v>798</v>
      </c>
      <c r="E317" s="275" t="s">
        <v>799</v>
      </c>
      <c r="F317" s="275" t="s">
        <v>118</v>
      </c>
      <c r="G317" s="275" t="s">
        <v>243</v>
      </c>
      <c r="H317" s="275" t="s">
        <v>668</v>
      </c>
      <c r="I317" s="275" t="s">
        <v>66</v>
      </c>
      <c r="J317" s="275" t="s">
        <v>580</v>
      </c>
      <c r="K317" s="154" t="s">
        <v>63</v>
      </c>
      <c r="L317" s="431">
        <v>42385</v>
      </c>
      <c r="M317" s="154" t="s">
        <v>540</v>
      </c>
      <c r="N317" s="154" t="s">
        <v>523</v>
      </c>
      <c r="O317" s="275"/>
      <c r="P317" s="369">
        <v>912</v>
      </c>
      <c r="Q317" s="230">
        <v>40</v>
      </c>
      <c r="R317" s="230">
        <v>41</v>
      </c>
      <c r="S317" s="230">
        <v>34</v>
      </c>
      <c r="T317" s="230">
        <v>38</v>
      </c>
      <c r="U317" s="230">
        <v>42</v>
      </c>
      <c r="W317" s="371" t="str">
        <f t="shared" si="96"/>
        <v>16 Januari 2016</v>
      </c>
      <c r="X317" s="373" t="str">
        <f>IFERROR(VLOOKUP(D317,'[5]mhs elektro-kecil'!$B$5:$E$2151,3,0),"CEK")</f>
        <v>CEK</v>
      </c>
      <c r="Y317" s="374">
        <f>IFERROR(VLOOKUP(D317,'[5]mhs elektro-kecil'!$B$5:$E$2151,4,0),"CEK")</f>
        <v>0</v>
      </c>
      <c r="Z317" s="250">
        <f t="shared" si="99"/>
        <v>42385</v>
      </c>
      <c r="AA317" s="250">
        <f t="shared" si="98"/>
        <v>42565</v>
      </c>
      <c r="AL317" s="391">
        <f t="shared" si="86"/>
        <v>2010</v>
      </c>
      <c r="AM317" s="212" t="e">
        <f>COUNTIF([6]Daftar!$D$5:$D$851,D317)</f>
        <v>#VALUE!</v>
      </c>
      <c r="AN317" s="212" t="e">
        <f>COUNTIF([7]daftar!$D$4:$D$885,D317)</f>
        <v>#VALUE!</v>
      </c>
      <c r="AS317" s="392" t="str">
        <f t="shared" si="100"/>
        <v>Padlullah</v>
      </c>
      <c r="AT317" s="392" t="str">
        <f t="shared" si="101"/>
        <v>F1B010067</v>
      </c>
      <c r="AU317" s="392">
        <f t="shared" si="102"/>
        <v>314</v>
      </c>
      <c r="AV317" s="437"/>
    </row>
    <row r="318" spans="1:48" s="369" customFormat="1" ht="20.100000000000001" customHeight="1">
      <c r="A318" s="267">
        <f t="shared" si="85"/>
        <v>315</v>
      </c>
      <c r="B318" s="411" t="s">
        <v>800</v>
      </c>
      <c r="C318" s="269" t="str">
        <f>VLOOKUP(D318,'[4]mhs elektro-kecil'!$B$5:$C$1847,2,0)</f>
        <v>Lina Usmiati</v>
      </c>
      <c r="D318" s="275" t="s">
        <v>801</v>
      </c>
      <c r="E318" s="275" t="s">
        <v>802</v>
      </c>
      <c r="F318" s="275" t="s">
        <v>89</v>
      </c>
      <c r="G318" s="275" t="s">
        <v>68</v>
      </c>
      <c r="H318" s="275" t="s">
        <v>622</v>
      </c>
      <c r="I318" s="275" t="s">
        <v>49</v>
      </c>
      <c r="J318" s="275" t="s">
        <v>29</v>
      </c>
      <c r="K318" s="154" t="s">
        <v>93</v>
      </c>
      <c r="L318" s="431">
        <v>42380</v>
      </c>
      <c r="M318" s="154" t="s">
        <v>42</v>
      </c>
      <c r="N318" s="154" t="s">
        <v>137</v>
      </c>
      <c r="O318" s="275"/>
      <c r="P318" s="507" t="s">
        <v>803</v>
      </c>
      <c r="Q318" s="230">
        <v>19</v>
      </c>
      <c r="R318" s="230">
        <v>6</v>
      </c>
      <c r="S318" s="230">
        <v>9</v>
      </c>
      <c r="T318" s="230">
        <v>15</v>
      </c>
      <c r="U318" s="230">
        <v>27</v>
      </c>
      <c r="W318" s="371" t="str">
        <f t="shared" si="96"/>
        <v>11 Januari 2016</v>
      </c>
      <c r="X318" s="373" t="str">
        <f>IFERROR(VLOOKUP(D318,'[5]mhs elektro-kecil'!$B$5:$E$2151,3,0),"CEK")</f>
        <v>CEK</v>
      </c>
      <c r="Y318" s="374">
        <f>IFERROR(VLOOKUP(D318,'[5]mhs elektro-kecil'!$B$5:$E$2151,4,0),"CEK")</f>
        <v>0</v>
      </c>
      <c r="Z318" s="250">
        <f t="shared" ref="Z318:Z324" si="103">L318</f>
        <v>42380</v>
      </c>
      <c r="AA318" s="250">
        <f t="shared" ref="AA318:AA324" si="104">Z318+180</f>
        <v>42560</v>
      </c>
      <c r="AL318" s="391">
        <f t="shared" si="86"/>
        <v>2011</v>
      </c>
      <c r="AM318" s="212" t="e">
        <f>COUNTIF([6]Daftar!$D$5:$D$851,D318)</f>
        <v>#VALUE!</v>
      </c>
      <c r="AN318" s="212" t="e">
        <f>COUNTIF([7]daftar!$D$4:$D$885,D318)</f>
        <v>#VALUE!</v>
      </c>
      <c r="AS318" s="392" t="str">
        <f t="shared" si="100"/>
        <v>Lina Usmiati</v>
      </c>
      <c r="AT318" s="392" t="str">
        <f t="shared" si="101"/>
        <v>F1B111039</v>
      </c>
      <c r="AU318" s="392">
        <f t="shared" si="102"/>
        <v>315</v>
      </c>
      <c r="AV318" s="437"/>
    </row>
    <row r="319" spans="1:48" s="369" customFormat="1" ht="20.100000000000001" customHeight="1">
      <c r="A319" s="267">
        <f t="shared" si="85"/>
        <v>316</v>
      </c>
      <c r="B319" s="411" t="s">
        <v>800</v>
      </c>
      <c r="C319" s="269" t="str">
        <f>VLOOKUP(D319,'[4]mhs elektro-kecil'!$B$5:$C$1847,2,0)</f>
        <v>Susilawati Riskia</v>
      </c>
      <c r="D319" s="275" t="s">
        <v>804</v>
      </c>
      <c r="E319" s="275" t="s">
        <v>805</v>
      </c>
      <c r="F319" s="275" t="s">
        <v>55</v>
      </c>
      <c r="G319" s="275" t="s">
        <v>243</v>
      </c>
      <c r="H319" s="275" t="s">
        <v>115</v>
      </c>
      <c r="I319" s="275" t="s">
        <v>763</v>
      </c>
      <c r="J319" s="275" t="s">
        <v>89</v>
      </c>
      <c r="K319" s="154" t="s">
        <v>63</v>
      </c>
      <c r="L319" s="431">
        <v>42378</v>
      </c>
      <c r="M319" s="154" t="s">
        <v>42</v>
      </c>
      <c r="N319" s="154" t="s">
        <v>137</v>
      </c>
      <c r="O319" s="275"/>
      <c r="P319" s="507" t="s">
        <v>806</v>
      </c>
      <c r="Q319" s="230">
        <v>21</v>
      </c>
      <c r="R319" s="230">
        <v>41</v>
      </c>
      <c r="S319" s="230">
        <v>22</v>
      </c>
      <c r="T319" s="230">
        <v>17</v>
      </c>
      <c r="U319" s="230">
        <v>19</v>
      </c>
      <c r="W319" s="371" t="str">
        <f t="shared" si="96"/>
        <v>09 Januari 2016</v>
      </c>
      <c r="X319" s="373" t="str">
        <f>IFERROR(VLOOKUP(D319,'[5]mhs elektro-kecil'!$B$5:$E$2151,3,0),"CEK")</f>
        <v>CEK</v>
      </c>
      <c r="Y319" s="374">
        <f>IFERROR(VLOOKUP(D319,'[5]mhs elektro-kecil'!$B$5:$E$2151,4,0),"CEK")</f>
        <v>0</v>
      </c>
      <c r="Z319" s="250">
        <f t="shared" si="103"/>
        <v>42378</v>
      </c>
      <c r="AA319" s="250">
        <f t="shared" si="104"/>
        <v>42558</v>
      </c>
      <c r="AL319" s="391">
        <f t="shared" si="86"/>
        <v>2011</v>
      </c>
      <c r="AM319" s="212" t="e">
        <f>COUNTIF([6]Daftar!$D$5:$D$851,D319)</f>
        <v>#VALUE!</v>
      </c>
      <c r="AN319" s="212" t="e">
        <f>COUNTIF([7]daftar!$D$4:$D$885,D319)</f>
        <v>#VALUE!</v>
      </c>
      <c r="AS319" s="392" t="str">
        <f t="shared" si="100"/>
        <v>Susilawati Riskia</v>
      </c>
      <c r="AT319" s="392" t="str">
        <f t="shared" si="101"/>
        <v>F1B011084</v>
      </c>
      <c r="AU319" s="392">
        <f t="shared" si="102"/>
        <v>316</v>
      </c>
      <c r="AV319" s="437"/>
    </row>
    <row r="320" spans="1:48" s="369" customFormat="1" ht="20.100000000000001" customHeight="1">
      <c r="A320" s="267">
        <f t="shared" si="85"/>
        <v>317</v>
      </c>
      <c r="B320" s="411" t="s">
        <v>807</v>
      </c>
      <c r="C320" s="269" t="str">
        <f>VLOOKUP(D320,'[4]mhs elektro-kecil'!$B$5:$C$1847,2,0)</f>
        <v>Muhammad Tohar S.</v>
      </c>
      <c r="D320" s="275" t="s">
        <v>808</v>
      </c>
      <c r="E320" s="275" t="s">
        <v>809</v>
      </c>
      <c r="F320" s="275" t="s">
        <v>668</v>
      </c>
      <c r="G320" s="275" t="s">
        <v>69</v>
      </c>
      <c r="H320" s="275" t="s">
        <v>27</v>
      </c>
      <c r="I320" s="275" t="s">
        <v>243</v>
      </c>
      <c r="J320" s="275" t="s">
        <v>118</v>
      </c>
      <c r="K320" s="154" t="s">
        <v>63</v>
      </c>
      <c r="L320" s="431">
        <v>42385</v>
      </c>
      <c r="M320" s="154" t="s">
        <v>361</v>
      </c>
      <c r="N320" s="154" t="s">
        <v>523</v>
      </c>
      <c r="O320" s="275"/>
      <c r="P320" s="369">
        <v>20</v>
      </c>
      <c r="Q320" s="230">
        <v>34</v>
      </c>
      <c r="R320" s="230">
        <v>10</v>
      </c>
      <c r="S320" s="230">
        <v>33</v>
      </c>
      <c r="T320" s="230">
        <v>41</v>
      </c>
      <c r="U320" s="230">
        <v>40</v>
      </c>
      <c r="W320" s="371" t="str">
        <f t="shared" si="96"/>
        <v>16 Januari 2016</v>
      </c>
      <c r="X320" s="373" t="str">
        <f>IFERROR(VLOOKUP(D320,'[5]mhs elektro-kecil'!$B$5:$E$2151,3,0),"CEK")</f>
        <v>CEK</v>
      </c>
      <c r="Y320" s="374">
        <f>IFERROR(VLOOKUP(D320,'[5]mhs elektro-kecil'!$B$5:$E$2151,4,0),"CEK")</f>
        <v>0</v>
      </c>
      <c r="Z320" s="250">
        <f t="shared" si="103"/>
        <v>42385</v>
      </c>
      <c r="AA320" s="250">
        <f t="shared" si="104"/>
        <v>42565</v>
      </c>
      <c r="AL320" s="391">
        <f t="shared" si="86"/>
        <v>2010</v>
      </c>
      <c r="AM320" s="212" t="e">
        <f>COUNTIF([6]Daftar!$D$5:$D$851,D320)</f>
        <v>#VALUE!</v>
      </c>
      <c r="AN320" s="212" t="e">
        <f>COUNTIF([7]daftar!$D$4:$D$885,D320)</f>
        <v>#VALUE!</v>
      </c>
      <c r="AS320" s="392" t="str">
        <f t="shared" si="100"/>
        <v>Muhammad Tohar S.</v>
      </c>
      <c r="AT320" s="392" t="str">
        <f t="shared" si="101"/>
        <v>F1B010051</v>
      </c>
      <c r="AU320" s="392">
        <f t="shared" si="102"/>
        <v>317</v>
      </c>
      <c r="AV320" s="437"/>
    </row>
    <row r="321" spans="1:48" s="369" customFormat="1" ht="20.100000000000001" customHeight="1">
      <c r="A321" s="267">
        <f t="shared" si="85"/>
        <v>318</v>
      </c>
      <c r="B321" s="411" t="s">
        <v>810</v>
      </c>
      <c r="C321" s="269" t="str">
        <f>VLOOKUP(D321,'[4]mhs elektro-kecil'!$B$5:$C$1847,2,0)</f>
        <v>I Made Ary Swantika</v>
      </c>
      <c r="D321" s="275" t="s">
        <v>811</v>
      </c>
      <c r="E321" s="275" t="s">
        <v>812</v>
      </c>
      <c r="F321" s="275" t="s">
        <v>55</v>
      </c>
      <c r="G321" s="275" t="s">
        <v>52</v>
      </c>
      <c r="H321" s="275" t="s">
        <v>59</v>
      </c>
      <c r="I321" s="275" t="s">
        <v>243</v>
      </c>
      <c r="J321" s="275" t="s">
        <v>558</v>
      </c>
      <c r="K321" s="154" t="s">
        <v>32</v>
      </c>
      <c r="L321" s="431">
        <v>42390</v>
      </c>
      <c r="M321" s="154" t="s">
        <v>42</v>
      </c>
      <c r="N321" s="154" t="s">
        <v>813</v>
      </c>
      <c r="O321" s="275"/>
      <c r="P321" s="369">
        <v>39</v>
      </c>
      <c r="Q321" s="230">
        <v>21</v>
      </c>
      <c r="R321" s="230">
        <v>24</v>
      </c>
      <c r="S321" s="230">
        <v>28</v>
      </c>
      <c r="T321" s="230">
        <v>41</v>
      </c>
      <c r="U321" s="230">
        <v>43</v>
      </c>
      <c r="W321" s="371" t="str">
        <f t="shared" si="96"/>
        <v>21 Januari 2016</v>
      </c>
      <c r="X321" s="373" t="str">
        <f>IFERROR(VLOOKUP(D321,'[5]mhs elektro-kecil'!$B$5:$E$2151,3,0),"CEK")</f>
        <v>CEK</v>
      </c>
      <c r="Y321" s="374">
        <f>IFERROR(VLOOKUP(D321,'[5]mhs elektro-kecil'!$B$5:$E$2151,4,0),"CEK")</f>
        <v>0</v>
      </c>
      <c r="Z321" s="250">
        <f t="shared" si="103"/>
        <v>42390</v>
      </c>
      <c r="AA321" s="250">
        <f t="shared" si="104"/>
        <v>42570</v>
      </c>
      <c r="AL321" s="391">
        <f t="shared" si="86"/>
        <v>2011</v>
      </c>
      <c r="AM321" s="212" t="e">
        <f>COUNTIF([6]Daftar!$D$5:$D$851,D321)</f>
        <v>#VALUE!</v>
      </c>
      <c r="AN321" s="212" t="e">
        <f>COUNTIF([7]daftar!$D$4:$D$885,D321)</f>
        <v>#VALUE!</v>
      </c>
      <c r="AS321" s="392" t="str">
        <f t="shared" si="100"/>
        <v>I Made Ary Swantika</v>
      </c>
      <c r="AT321" s="392" t="str">
        <f t="shared" si="101"/>
        <v>F1B011037</v>
      </c>
      <c r="AU321" s="392">
        <f t="shared" si="102"/>
        <v>318</v>
      </c>
      <c r="AV321" s="437"/>
    </row>
    <row r="322" spans="1:48" s="369" customFormat="1" ht="20.100000000000001" customHeight="1">
      <c r="A322" s="267">
        <f t="shared" si="85"/>
        <v>319</v>
      </c>
      <c r="B322" s="411" t="s">
        <v>810</v>
      </c>
      <c r="C322" s="269" t="str">
        <f>VLOOKUP(D322,'[4]mhs elektro-kecil'!$B$5:$C$1847,2,0)</f>
        <v>Kadek Dwi Diani S.P.</v>
      </c>
      <c r="D322" s="275" t="s">
        <v>814</v>
      </c>
      <c r="E322" s="275" t="s">
        <v>815</v>
      </c>
      <c r="F322" s="275" t="s">
        <v>55</v>
      </c>
      <c r="G322" s="275" t="s">
        <v>52</v>
      </c>
      <c r="H322" s="275" t="s">
        <v>59</v>
      </c>
      <c r="I322" s="275" t="s">
        <v>68</v>
      </c>
      <c r="J322" s="275" t="s">
        <v>31</v>
      </c>
      <c r="K322" s="154" t="s">
        <v>32</v>
      </c>
      <c r="L322" s="431">
        <v>42390</v>
      </c>
      <c r="M322" s="154" t="s">
        <v>540</v>
      </c>
      <c r="N322" s="154" t="s">
        <v>813</v>
      </c>
      <c r="O322" s="275"/>
      <c r="P322" s="369">
        <v>40</v>
      </c>
      <c r="Q322" s="230">
        <v>21</v>
      </c>
      <c r="R322" s="230">
        <v>24</v>
      </c>
      <c r="S322" s="230">
        <v>28</v>
      </c>
      <c r="T322" s="230">
        <v>6</v>
      </c>
      <c r="U322" s="230">
        <v>39</v>
      </c>
      <c r="W322" s="371" t="str">
        <f t="shared" si="96"/>
        <v>21 Januari 2016</v>
      </c>
      <c r="X322" s="373" t="str">
        <f>IFERROR(VLOOKUP(D322,'[5]mhs elektro-kecil'!$B$5:$E$2151,3,0),"CEK")</f>
        <v>CEK</v>
      </c>
      <c r="Y322" s="374">
        <f>IFERROR(VLOOKUP(D322,'[5]mhs elektro-kecil'!$B$5:$E$2151,4,0),"CEK")</f>
        <v>0</v>
      </c>
      <c r="Z322" s="250">
        <f t="shared" si="103"/>
        <v>42390</v>
      </c>
      <c r="AA322" s="250">
        <f t="shared" si="104"/>
        <v>42570</v>
      </c>
      <c r="AL322" s="391">
        <f t="shared" si="86"/>
        <v>2011</v>
      </c>
      <c r="AM322" s="212" t="e">
        <f>COUNTIF([6]Daftar!$D$5:$D$851,D322)</f>
        <v>#VALUE!</v>
      </c>
      <c r="AN322" s="212" t="e">
        <f>COUNTIF([7]daftar!$D$4:$D$885,D322)</f>
        <v>#VALUE!</v>
      </c>
      <c r="AS322" s="392" t="str">
        <f t="shared" si="100"/>
        <v>Kadek Dwi Diani S.P.</v>
      </c>
      <c r="AT322" s="392" t="str">
        <f t="shared" si="101"/>
        <v>F1B011046</v>
      </c>
      <c r="AU322" s="392">
        <f t="shared" si="102"/>
        <v>319</v>
      </c>
      <c r="AV322" s="437"/>
    </row>
    <row r="323" spans="1:48" s="369" customFormat="1" ht="20.100000000000001" customHeight="1">
      <c r="A323" s="267">
        <f t="shared" si="85"/>
        <v>320</v>
      </c>
      <c r="B323" s="411" t="s">
        <v>810</v>
      </c>
      <c r="C323" s="269" t="str">
        <f>VLOOKUP(D323,'[4]mhs elektro-kecil'!$B$5:$C$1847,2,0)</f>
        <v>Mohamad Junaedi</v>
      </c>
      <c r="D323" s="275" t="s">
        <v>816</v>
      </c>
      <c r="E323" s="275" t="s">
        <v>817</v>
      </c>
      <c r="F323" s="275" t="s">
        <v>72</v>
      </c>
      <c r="G323" s="275" t="s">
        <v>243</v>
      </c>
      <c r="H323" s="275" t="s">
        <v>118</v>
      </c>
      <c r="I323" s="275" t="s">
        <v>763</v>
      </c>
      <c r="J323" s="275" t="s">
        <v>558</v>
      </c>
      <c r="K323" s="154" t="s">
        <v>56</v>
      </c>
      <c r="L323" s="431">
        <v>42391</v>
      </c>
      <c r="M323" s="154" t="s">
        <v>42</v>
      </c>
      <c r="N323" s="154" t="s">
        <v>813</v>
      </c>
      <c r="O323" s="275"/>
      <c r="P323" s="369">
        <v>41</v>
      </c>
      <c r="Q323" s="230">
        <v>4</v>
      </c>
      <c r="R323" s="230">
        <v>41</v>
      </c>
      <c r="S323" s="230">
        <v>40</v>
      </c>
      <c r="T323" s="230">
        <v>17</v>
      </c>
      <c r="U323" s="230">
        <v>43</v>
      </c>
      <c r="W323" s="371" t="str">
        <f t="shared" si="96"/>
        <v>22 Januari 2016</v>
      </c>
      <c r="X323" s="373" t="str">
        <f>IFERROR(VLOOKUP(D323,'[5]mhs elektro-kecil'!$B$5:$E$2151,3,0),"CEK")</f>
        <v>CEK</v>
      </c>
      <c r="Y323" s="374">
        <f>IFERROR(VLOOKUP(D323,'[5]mhs elektro-kecil'!$B$5:$E$2151,4,0),"CEK")</f>
        <v>0</v>
      </c>
      <c r="Z323" s="250">
        <f t="shared" si="103"/>
        <v>42391</v>
      </c>
      <c r="AA323" s="250">
        <f t="shared" si="104"/>
        <v>42571</v>
      </c>
      <c r="AL323" s="391">
        <f t="shared" si="86"/>
        <v>2010</v>
      </c>
      <c r="AM323" s="212" t="e">
        <f>COUNTIF([6]Daftar!$D$5:$D$851,D323)</f>
        <v>#VALUE!</v>
      </c>
      <c r="AN323" s="212" t="e">
        <f>COUNTIF([7]daftar!$D$4:$D$885,D323)</f>
        <v>#VALUE!</v>
      </c>
      <c r="AS323" s="392" t="str">
        <f t="shared" si="100"/>
        <v>Mohamad Junaedi</v>
      </c>
      <c r="AT323" s="392" t="str">
        <f t="shared" si="101"/>
        <v>F1B010032</v>
      </c>
      <c r="AU323" s="392">
        <f t="shared" si="102"/>
        <v>320</v>
      </c>
      <c r="AV323" s="437"/>
    </row>
    <row r="324" spans="1:48" s="369" customFormat="1" ht="20.100000000000001" customHeight="1">
      <c r="A324" s="267">
        <f t="shared" si="85"/>
        <v>321</v>
      </c>
      <c r="B324" s="411" t="s">
        <v>810</v>
      </c>
      <c r="C324" s="269" t="str">
        <f>VLOOKUP(D324,'[4]mhs elektro-kecil'!$B$5:$C$1847,2,0)</f>
        <v>M U L I A D I</v>
      </c>
      <c r="D324" s="275" t="s">
        <v>818</v>
      </c>
      <c r="E324" s="275" t="s">
        <v>819</v>
      </c>
      <c r="F324" s="275" t="s">
        <v>49</v>
      </c>
      <c r="G324" s="275" t="s">
        <v>68</v>
      </c>
      <c r="H324" s="275" t="s">
        <v>89</v>
      </c>
      <c r="I324" s="275" t="s">
        <v>580</v>
      </c>
      <c r="J324" s="275" t="s">
        <v>69</v>
      </c>
      <c r="K324" s="154" t="s">
        <v>56</v>
      </c>
      <c r="L324" s="431">
        <v>42391</v>
      </c>
      <c r="M324" s="154" t="s">
        <v>42</v>
      </c>
      <c r="N324" s="154" t="s">
        <v>689</v>
      </c>
      <c r="O324" s="275"/>
      <c r="P324" s="369">
        <v>42</v>
      </c>
      <c r="Q324" s="230">
        <v>15</v>
      </c>
      <c r="R324" s="230">
        <v>6</v>
      </c>
      <c r="S324" s="230">
        <v>19</v>
      </c>
      <c r="T324" s="230">
        <v>42</v>
      </c>
      <c r="U324" s="230">
        <v>10</v>
      </c>
      <c r="W324" s="371" t="str">
        <f t="shared" si="96"/>
        <v>22 Januari 2016</v>
      </c>
      <c r="X324" s="373" t="str">
        <f>IFERROR(VLOOKUP(D324,'[5]mhs elektro-kecil'!$B$5:$E$2151,3,0),"CEK")</f>
        <v>CEK</v>
      </c>
      <c r="Y324" s="374">
        <f>IFERROR(VLOOKUP(D324,'[5]mhs elektro-kecil'!$B$5:$E$2151,4,0),"CEK")</f>
        <v>0</v>
      </c>
      <c r="Z324" s="250">
        <f t="shared" si="103"/>
        <v>42391</v>
      </c>
      <c r="AA324" s="250">
        <f t="shared" si="104"/>
        <v>42571</v>
      </c>
      <c r="AL324" s="391">
        <f t="shared" si="86"/>
        <v>2011</v>
      </c>
      <c r="AM324" s="212" t="e">
        <f>COUNTIF([6]Daftar!$D$5:$D$851,D324)</f>
        <v>#VALUE!</v>
      </c>
      <c r="AN324" s="212" t="e">
        <f>COUNTIF([7]daftar!$D$4:$D$885,D324)</f>
        <v>#VALUE!</v>
      </c>
      <c r="AS324" s="392" t="str">
        <f t="shared" si="100"/>
        <v>M U L I A D I</v>
      </c>
      <c r="AT324" s="392" t="str">
        <f t="shared" si="101"/>
        <v>F1B011064</v>
      </c>
      <c r="AU324" s="392">
        <f t="shared" si="102"/>
        <v>321</v>
      </c>
      <c r="AV324" s="437"/>
    </row>
    <row r="325" spans="1:48" s="369" customFormat="1" ht="20.100000000000001" customHeight="1">
      <c r="A325" s="267">
        <f t="shared" ref="A325:A389" si="105">A324+1</f>
        <v>322</v>
      </c>
      <c r="B325" s="411" t="s">
        <v>820</v>
      </c>
      <c r="C325" s="269" t="str">
        <f>VLOOKUP(D325,'[4]mhs elektro-kecil'!$B$5:$C$1847,2,0)</f>
        <v>Lalu Nauvan K Y</v>
      </c>
      <c r="D325" s="275" t="s">
        <v>821</v>
      </c>
      <c r="E325" s="275" t="s">
        <v>822</v>
      </c>
      <c r="F325" s="275" t="s">
        <v>31</v>
      </c>
      <c r="G325" s="275" t="s">
        <v>27</v>
      </c>
      <c r="H325" s="275" t="s">
        <v>763</v>
      </c>
      <c r="I325" s="275" t="s">
        <v>243</v>
      </c>
      <c r="J325" s="275" t="s">
        <v>55</v>
      </c>
      <c r="K325" s="154" t="s">
        <v>63</v>
      </c>
      <c r="L325" s="431">
        <v>42406</v>
      </c>
      <c r="M325" s="154" t="s">
        <v>586</v>
      </c>
      <c r="N325" s="154" t="s">
        <v>523</v>
      </c>
      <c r="O325" s="275"/>
      <c r="P325" s="507" t="s">
        <v>823</v>
      </c>
      <c r="Q325" s="230">
        <v>39</v>
      </c>
      <c r="R325" s="230">
        <v>33</v>
      </c>
      <c r="S325" s="230">
        <v>17</v>
      </c>
      <c r="T325" s="230">
        <v>41</v>
      </c>
      <c r="U325" s="230">
        <v>21</v>
      </c>
      <c r="W325" s="371" t="str">
        <f t="shared" si="96"/>
        <v>06 Februari 2016</v>
      </c>
      <c r="X325" s="373" t="str">
        <f>IFERROR(VLOOKUP(D325,'[5]mhs elektro-kecil'!$B$5:$E$2151,3,0),"CEK")</f>
        <v>CEK</v>
      </c>
      <c r="Y325" s="374">
        <f>IFERROR(VLOOKUP(D325,'[5]mhs elektro-kecil'!$B$5:$E$2151,4,0),"CEK")</f>
        <v>0</v>
      </c>
      <c r="Z325" s="250">
        <f t="shared" ref="Z325:Z331" si="106">L325</f>
        <v>42406</v>
      </c>
      <c r="AA325" s="250">
        <f t="shared" ref="AA325:AA331" si="107">Z325+180</f>
        <v>42586</v>
      </c>
      <c r="AL325" s="391">
        <f t="shared" ref="AL325:AL388" si="108">IF(MID(D325,5,2)="06",2006,IF(MID(D325,5,2)="07",2007,IF(MID(D325,5,2)="08",2008,IF(MID(D325,5,2)="09",2009,IF(MID(D325,5,2)="10",2010,IF(MID(D325,5,2)="11",2011,IF(MID(D325,5,2)="12",2012,IF(MID(D325,5,2)="05",2005,IF(MID(D325,5,2)="04",2004,IF(MID(D325,5,2)="03",2003,IF(MID(D325,5,2)="13",2013,IF(MID(D325,5,2)="14",2014,IF(MID(D325,5,2)="15",2015,IF(MID(D325,5,2)="16",2016,IF(MID(D325,5,2)="17",2017,IF(MID(D325,5,2)="18",2018,2019))))))))))))))))</f>
        <v>2011</v>
      </c>
      <c r="AM325" s="212" t="e">
        <f>COUNTIF([6]Daftar!$D$5:$D$851,D325)</f>
        <v>#VALUE!</v>
      </c>
      <c r="AN325" s="212" t="e">
        <f>COUNTIF([7]daftar!$D$4:$D$885,D325)</f>
        <v>#VALUE!</v>
      </c>
      <c r="AS325" s="392" t="str">
        <f t="shared" si="100"/>
        <v>Lalu Nauvan K Y</v>
      </c>
      <c r="AT325" s="392" t="str">
        <f t="shared" si="101"/>
        <v>F1B011050</v>
      </c>
      <c r="AU325" s="392">
        <f t="shared" si="102"/>
        <v>322</v>
      </c>
      <c r="AV325" s="437"/>
    </row>
    <row r="326" spans="1:48" s="369" customFormat="1" ht="20.100000000000001" customHeight="1">
      <c r="A326" s="267">
        <f t="shared" si="105"/>
        <v>323</v>
      </c>
      <c r="B326" s="411" t="s">
        <v>820</v>
      </c>
      <c r="C326" s="269" t="str">
        <f>VLOOKUP(D326,'[4]mhs elektro-kecil'!$B$5:$C$1847,2,0)</f>
        <v>M. Musfariawan A.</v>
      </c>
      <c r="D326" s="275" t="s">
        <v>824</v>
      </c>
      <c r="E326" s="275" t="s">
        <v>825</v>
      </c>
      <c r="F326" s="275" t="s">
        <v>45</v>
      </c>
      <c r="G326" s="275" t="s">
        <v>52</v>
      </c>
      <c r="H326" s="275" t="s">
        <v>73</v>
      </c>
      <c r="I326" s="275" t="s">
        <v>422</v>
      </c>
      <c r="J326" s="275" t="s">
        <v>59</v>
      </c>
      <c r="K326" s="154" t="s">
        <v>63</v>
      </c>
      <c r="L326" s="431">
        <v>42406</v>
      </c>
      <c r="M326" s="154" t="s">
        <v>586</v>
      </c>
      <c r="N326" s="154" t="s">
        <v>813</v>
      </c>
      <c r="O326" s="275"/>
      <c r="P326" s="507" t="s">
        <v>658</v>
      </c>
      <c r="Q326" s="230">
        <v>25</v>
      </c>
      <c r="R326" s="230">
        <v>24</v>
      </c>
      <c r="S326" s="230">
        <v>29</v>
      </c>
      <c r="T326" s="230">
        <v>8</v>
      </c>
      <c r="U326" s="230">
        <v>28</v>
      </c>
      <c r="W326" s="371" t="str">
        <f t="shared" si="96"/>
        <v>06 Februari 2016</v>
      </c>
      <c r="X326" s="373" t="str">
        <f>IFERROR(VLOOKUP(D326,'[5]mhs elektro-kecil'!$B$5:$E$2151,3,0),"CEK")</f>
        <v>CEK</v>
      </c>
      <c r="Y326" s="374">
        <f>IFERROR(VLOOKUP(D326,'[5]mhs elektro-kecil'!$B$5:$E$2151,4,0),"CEK")</f>
        <v>0</v>
      </c>
      <c r="Z326" s="250">
        <f t="shared" si="106"/>
        <v>42406</v>
      </c>
      <c r="AA326" s="250">
        <f t="shared" si="107"/>
        <v>42586</v>
      </c>
      <c r="AL326" s="391">
        <f t="shared" si="108"/>
        <v>2011</v>
      </c>
      <c r="AM326" s="212" t="e">
        <f>COUNTIF([6]Daftar!$D$5:$D$851,D326)</f>
        <v>#VALUE!</v>
      </c>
      <c r="AN326" s="212" t="e">
        <f>COUNTIF([7]daftar!$D$4:$D$885,D326)</f>
        <v>#VALUE!</v>
      </c>
      <c r="AS326" s="392" t="str">
        <f t="shared" si="100"/>
        <v>M. Musfariawan A.</v>
      </c>
      <c r="AT326" s="392" t="str">
        <f t="shared" si="101"/>
        <v>F1B011052</v>
      </c>
      <c r="AU326" s="392">
        <f t="shared" si="102"/>
        <v>323</v>
      </c>
      <c r="AV326" s="437"/>
    </row>
    <row r="327" spans="1:48" s="369" customFormat="1" ht="20.100000000000001" customHeight="1">
      <c r="A327" s="267">
        <f t="shared" si="105"/>
        <v>324</v>
      </c>
      <c r="B327" s="411" t="s">
        <v>820</v>
      </c>
      <c r="C327" s="269" t="str">
        <f>VLOOKUP(D327,'[4]mhs elektro-kecil'!$B$5:$C$1847,2,0)</f>
        <v>Adib Manggini</v>
      </c>
      <c r="D327" s="275" t="s">
        <v>826</v>
      </c>
      <c r="E327" s="275" t="s">
        <v>827</v>
      </c>
      <c r="F327" s="275" t="s">
        <v>54</v>
      </c>
      <c r="G327" s="275" t="s">
        <v>72</v>
      </c>
      <c r="H327" s="275" t="s">
        <v>53</v>
      </c>
      <c r="I327" s="275" t="s">
        <v>59</v>
      </c>
      <c r="J327" s="275" t="s">
        <v>39</v>
      </c>
      <c r="K327" s="154" t="s">
        <v>131</v>
      </c>
      <c r="L327" s="431">
        <v>42409</v>
      </c>
      <c r="M327" s="154" t="s">
        <v>716</v>
      </c>
      <c r="N327" s="154" t="s">
        <v>813</v>
      </c>
      <c r="O327" s="275"/>
      <c r="P327" s="507" t="s">
        <v>828</v>
      </c>
      <c r="Q327" s="230">
        <v>14</v>
      </c>
      <c r="R327" s="230">
        <v>4</v>
      </c>
      <c r="S327" s="230">
        <v>12</v>
      </c>
      <c r="T327" s="230">
        <v>28</v>
      </c>
      <c r="U327" s="230">
        <v>31</v>
      </c>
      <c r="W327" s="371" t="str">
        <f t="shared" si="96"/>
        <v>09 Februari 2016</v>
      </c>
      <c r="X327" s="373" t="str">
        <f>IFERROR(VLOOKUP(D327,'[5]mhs elektro-kecil'!$B$5:$E$2151,3,0),"CEK")</f>
        <v>CEK</v>
      </c>
      <c r="Y327" s="374">
        <f>IFERROR(VLOOKUP(D327,'[5]mhs elektro-kecil'!$B$5:$E$2151,4,0),"CEK")</f>
        <v>0</v>
      </c>
      <c r="Z327" s="250">
        <f t="shared" si="106"/>
        <v>42409</v>
      </c>
      <c r="AA327" s="250">
        <f t="shared" si="107"/>
        <v>42589</v>
      </c>
      <c r="AL327" s="391">
        <f t="shared" si="108"/>
        <v>2010</v>
      </c>
      <c r="AM327" s="212" t="e">
        <f>COUNTIF([6]Daftar!$D$5:$D$851,D327)</f>
        <v>#VALUE!</v>
      </c>
      <c r="AN327" s="212" t="e">
        <f>COUNTIF([7]daftar!$D$4:$D$885,D327)</f>
        <v>#VALUE!</v>
      </c>
      <c r="AS327" s="392" t="str">
        <f t="shared" si="100"/>
        <v>Adib Manggini</v>
      </c>
      <c r="AT327" s="392" t="str">
        <f t="shared" si="101"/>
        <v>F1B010022</v>
      </c>
      <c r="AU327" s="392">
        <f t="shared" si="102"/>
        <v>324</v>
      </c>
      <c r="AV327" s="437"/>
    </row>
    <row r="328" spans="1:48" s="369" customFormat="1" ht="20.100000000000001" customHeight="1">
      <c r="A328" s="267">
        <f t="shared" si="105"/>
        <v>325</v>
      </c>
      <c r="B328" s="411" t="s">
        <v>820</v>
      </c>
      <c r="C328" s="269" t="str">
        <f>VLOOKUP(D328,'[4]mhs elektro-kecil'!$B$5:$C$1847,2,0)</f>
        <v>Sirajuddin Idris</v>
      </c>
      <c r="D328" s="275" t="s">
        <v>829</v>
      </c>
      <c r="E328" s="275" t="s">
        <v>830</v>
      </c>
      <c r="F328" s="275" t="s">
        <v>59</v>
      </c>
      <c r="G328" s="275" t="s">
        <v>52</v>
      </c>
      <c r="H328" s="275" t="s">
        <v>118</v>
      </c>
      <c r="I328" s="275" t="s">
        <v>72</v>
      </c>
      <c r="J328" s="275" t="s">
        <v>115</v>
      </c>
      <c r="K328" s="154" t="s">
        <v>131</v>
      </c>
      <c r="L328" s="431">
        <v>42409</v>
      </c>
      <c r="M328" s="154" t="s">
        <v>586</v>
      </c>
      <c r="N328" s="154" t="s">
        <v>813</v>
      </c>
      <c r="O328" s="275"/>
      <c r="P328" s="507" t="s">
        <v>831</v>
      </c>
      <c r="Q328" s="230">
        <v>28</v>
      </c>
      <c r="R328" s="230">
        <v>24</v>
      </c>
      <c r="S328" s="230">
        <v>40</v>
      </c>
      <c r="T328" s="230">
        <v>4</v>
      </c>
      <c r="U328" s="230">
        <v>22</v>
      </c>
      <c r="W328" s="371" t="str">
        <f t="shared" si="96"/>
        <v>09 Februari 2016</v>
      </c>
      <c r="X328" s="373" t="str">
        <f>IFERROR(VLOOKUP(D328,'[5]mhs elektro-kecil'!$B$5:$E$2151,3,0),"CEK")</f>
        <v>CEK</v>
      </c>
      <c r="Y328" s="374">
        <f>IFERROR(VLOOKUP(D328,'[5]mhs elektro-kecil'!$B$5:$E$2151,4,0),"CEK")</f>
        <v>0</v>
      </c>
      <c r="Z328" s="250">
        <f t="shared" si="106"/>
        <v>42409</v>
      </c>
      <c r="AA328" s="250">
        <f t="shared" si="107"/>
        <v>42589</v>
      </c>
      <c r="AL328" s="391">
        <f t="shared" si="108"/>
        <v>2011</v>
      </c>
      <c r="AM328" s="212" t="e">
        <f>COUNTIF([6]Daftar!$D$5:$D$851,D328)</f>
        <v>#VALUE!</v>
      </c>
      <c r="AN328" s="212" t="e">
        <f>COUNTIF([7]daftar!$D$4:$D$885,D328)</f>
        <v>#VALUE!</v>
      </c>
      <c r="AS328" s="392" t="str">
        <f t="shared" si="100"/>
        <v>Sirajuddin Idris</v>
      </c>
      <c r="AT328" s="392" t="str">
        <f t="shared" si="101"/>
        <v>F1B011079</v>
      </c>
      <c r="AU328" s="392">
        <f t="shared" si="102"/>
        <v>325</v>
      </c>
      <c r="AV328" s="437"/>
    </row>
    <row r="329" spans="1:48" s="368" customFormat="1" ht="20.100000000000001" customHeight="1">
      <c r="A329" s="267">
        <f t="shared" si="105"/>
        <v>326</v>
      </c>
      <c r="B329" s="409" t="s">
        <v>832</v>
      </c>
      <c r="C329" s="269" t="str">
        <f>VLOOKUP(D329,'[4]mhs elektro-kecil'!$B$5:$C$1847,2,0)</f>
        <v>Stevira Rahman</v>
      </c>
      <c r="D329" s="410" t="s">
        <v>833</v>
      </c>
      <c r="E329" s="410" t="s">
        <v>834</v>
      </c>
      <c r="F329" s="410" t="s">
        <v>323</v>
      </c>
      <c r="G329" s="410" t="s">
        <v>45</v>
      </c>
      <c r="H329" s="410" t="s">
        <v>41</v>
      </c>
      <c r="I329" s="410" t="s">
        <v>54</v>
      </c>
      <c r="J329" s="410" t="s">
        <v>52</v>
      </c>
      <c r="K329" s="434" t="s">
        <v>32</v>
      </c>
      <c r="L329" s="440">
        <v>42411</v>
      </c>
      <c r="M329" s="434" t="s">
        <v>586</v>
      </c>
      <c r="N329" s="434" t="s">
        <v>813</v>
      </c>
      <c r="O329" s="410"/>
      <c r="P329" s="509" t="s">
        <v>835</v>
      </c>
      <c r="Q329" s="402">
        <v>26</v>
      </c>
      <c r="R329" s="402">
        <v>25</v>
      </c>
      <c r="S329" s="402">
        <v>1</v>
      </c>
      <c r="T329" s="402">
        <v>14</v>
      </c>
      <c r="U329" s="402">
        <v>24</v>
      </c>
      <c r="W329" s="371" t="str">
        <f t="shared" si="96"/>
        <v>11 Februari 2016</v>
      </c>
      <c r="X329" s="373" t="str">
        <f>IFERROR(VLOOKUP(D329,'[5]mhs elektro-kecil'!$B$5:$E$2151,3,0),"CEK")</f>
        <v>CEK</v>
      </c>
      <c r="Y329" s="374">
        <f>IFERROR(VLOOKUP(D329,'[5]mhs elektro-kecil'!$B$5:$E$2151,4,0),"CEK")</f>
        <v>0</v>
      </c>
      <c r="Z329" s="406">
        <f t="shared" si="106"/>
        <v>42411</v>
      </c>
      <c r="AA329" s="406">
        <f t="shared" si="107"/>
        <v>42591</v>
      </c>
      <c r="AL329" s="391">
        <f t="shared" si="108"/>
        <v>2011</v>
      </c>
      <c r="AM329" s="212" t="e">
        <f>COUNTIF([6]Daftar!$D$5:$D$851,D329)</f>
        <v>#VALUE!</v>
      </c>
      <c r="AN329" s="212" t="e">
        <f>COUNTIF([7]daftar!$D$4:$D$885,D329)</f>
        <v>#VALUE!</v>
      </c>
      <c r="AS329" s="392" t="str">
        <f t="shared" si="100"/>
        <v>Stevira Rahman</v>
      </c>
      <c r="AT329" s="392" t="str">
        <f t="shared" si="101"/>
        <v>F1B111079</v>
      </c>
      <c r="AU329" s="392">
        <f t="shared" si="102"/>
        <v>326</v>
      </c>
      <c r="AV329" s="437"/>
    </row>
    <row r="330" spans="1:48" s="369" customFormat="1" ht="20.100000000000001" customHeight="1">
      <c r="A330" s="267">
        <f t="shared" si="105"/>
        <v>327</v>
      </c>
      <c r="B330" s="411" t="s">
        <v>836</v>
      </c>
      <c r="C330" s="269" t="str">
        <f>VLOOKUP(D330,'[4]mhs elektro-kecil'!$B$5:$C$1847,2,0)</f>
        <v>Niswatun Hasanah</v>
      </c>
      <c r="D330" s="275" t="s">
        <v>837</v>
      </c>
      <c r="E330" s="275" t="s">
        <v>838</v>
      </c>
      <c r="F330" s="275" t="s">
        <v>37</v>
      </c>
      <c r="G330" s="275" t="s">
        <v>52</v>
      </c>
      <c r="H330" s="275" t="s">
        <v>38</v>
      </c>
      <c r="I330" s="275" t="s">
        <v>323</v>
      </c>
      <c r="J330" s="275" t="s">
        <v>55</v>
      </c>
      <c r="K330" s="154" t="s">
        <v>93</v>
      </c>
      <c r="L330" s="431">
        <v>42422</v>
      </c>
      <c r="M330" s="154" t="s">
        <v>586</v>
      </c>
      <c r="N330" s="154" t="s">
        <v>813</v>
      </c>
      <c r="O330" s="275"/>
      <c r="P330" s="369">
        <v>130</v>
      </c>
      <c r="Q330" s="230">
        <v>13</v>
      </c>
      <c r="R330" s="230">
        <v>24</v>
      </c>
      <c r="S330" s="230">
        <v>2</v>
      </c>
      <c r="T330" s="230">
        <v>26</v>
      </c>
      <c r="U330" s="230">
        <v>21</v>
      </c>
      <c r="W330" s="371" t="str">
        <f t="shared" si="96"/>
        <v>22 Februari 2016</v>
      </c>
      <c r="X330" s="373" t="str">
        <f>IFERROR(VLOOKUP(D330,'[5]mhs elektro-kecil'!$B$5:$E$2151,3,0),"CEK")</f>
        <v>CEK</v>
      </c>
      <c r="Y330" s="374">
        <f>IFERROR(VLOOKUP(D330,'[5]mhs elektro-kecil'!$B$5:$E$2151,4,0),"CEK")</f>
        <v>0</v>
      </c>
      <c r="Z330" s="250">
        <f t="shared" si="106"/>
        <v>42422</v>
      </c>
      <c r="AA330" s="250">
        <f t="shared" si="107"/>
        <v>42602</v>
      </c>
      <c r="AL330" s="391">
        <f t="shared" si="108"/>
        <v>2011</v>
      </c>
      <c r="AM330" s="212" t="e">
        <f>COUNTIF([6]Daftar!$D$5:$D$851,D330)</f>
        <v>#VALUE!</v>
      </c>
      <c r="AN330" s="212" t="e">
        <f>COUNTIF([7]daftar!$D$4:$D$885,D330)</f>
        <v>#VALUE!</v>
      </c>
      <c r="AS330" s="392" t="str">
        <f t="shared" si="100"/>
        <v>Niswatun Hasanah</v>
      </c>
      <c r="AT330" s="392" t="str">
        <f t="shared" si="101"/>
        <v>F1B211065</v>
      </c>
      <c r="AU330" s="392">
        <f t="shared" si="102"/>
        <v>327</v>
      </c>
      <c r="AV330" s="437"/>
    </row>
    <row r="331" spans="1:48" s="369" customFormat="1" ht="20.100000000000001" customHeight="1">
      <c r="A331" s="267">
        <f t="shared" si="105"/>
        <v>328</v>
      </c>
      <c r="B331" s="411" t="s">
        <v>839</v>
      </c>
      <c r="C331" s="269" t="str">
        <f>VLOOKUP(D331,'[4]mhs elektro-kecil'!$B$5:$C$1847,2,0)</f>
        <v>I Gede Ferryawan</v>
      </c>
      <c r="D331" s="275" t="s">
        <v>840</v>
      </c>
      <c r="E331" s="275" t="s">
        <v>841</v>
      </c>
      <c r="F331" s="275" t="s">
        <v>54</v>
      </c>
      <c r="G331" s="275" t="s">
        <v>45</v>
      </c>
      <c r="H331" s="275" t="s">
        <v>53</v>
      </c>
      <c r="I331" s="275" t="s">
        <v>41</v>
      </c>
      <c r="J331" s="275" t="s">
        <v>243</v>
      </c>
      <c r="K331" s="154" t="s">
        <v>93</v>
      </c>
      <c r="L331" s="431">
        <v>42415</v>
      </c>
      <c r="M331" s="154" t="s">
        <v>586</v>
      </c>
      <c r="N331" s="154" t="s">
        <v>813</v>
      </c>
      <c r="O331" s="275"/>
      <c r="P331" s="369">
        <v>131</v>
      </c>
      <c r="Q331" s="230">
        <v>14</v>
      </c>
      <c r="R331" s="230">
        <v>25</v>
      </c>
      <c r="S331" s="230">
        <v>12</v>
      </c>
      <c r="T331" s="230">
        <v>1</v>
      </c>
      <c r="U331" s="230">
        <v>41</v>
      </c>
      <c r="W331" s="371" t="str">
        <f t="shared" si="96"/>
        <v>15 Februari 2016</v>
      </c>
      <c r="X331" s="373" t="str">
        <f>IFERROR(VLOOKUP(D331,'[5]mhs elektro-kecil'!$B$5:$E$2151,3,0),"CEK")</f>
        <v>CEK</v>
      </c>
      <c r="Y331" s="374">
        <f>IFERROR(VLOOKUP(D331,'[5]mhs elektro-kecil'!$B$5:$E$2151,4,0),"CEK")</f>
        <v>0</v>
      </c>
      <c r="Z331" s="250">
        <f t="shared" si="106"/>
        <v>42415</v>
      </c>
      <c r="AA331" s="250">
        <f t="shared" si="107"/>
        <v>42595</v>
      </c>
      <c r="AL331" s="391">
        <f t="shared" si="108"/>
        <v>2011</v>
      </c>
      <c r="AM331" s="212" t="e">
        <f>COUNTIF([6]Daftar!$D$5:$D$851,D331)</f>
        <v>#VALUE!</v>
      </c>
      <c r="AN331" s="212" t="e">
        <f>COUNTIF([7]daftar!$D$4:$D$885,D331)</f>
        <v>#VALUE!</v>
      </c>
      <c r="AS331" s="392" t="str">
        <f t="shared" si="100"/>
        <v>I Gede Ferryawan</v>
      </c>
      <c r="AT331" s="392" t="str">
        <f t="shared" si="101"/>
        <v>F1B011033</v>
      </c>
      <c r="AU331" s="392">
        <f t="shared" si="102"/>
        <v>328</v>
      </c>
      <c r="AV331" s="437"/>
    </row>
    <row r="332" spans="1:48" s="368" customFormat="1" ht="20.100000000000001" customHeight="1">
      <c r="A332" s="267">
        <f t="shared" si="105"/>
        <v>329</v>
      </c>
      <c r="B332" s="409" t="s">
        <v>842</v>
      </c>
      <c r="C332" s="269" t="str">
        <f>VLOOKUP(D332,'[4]mhs elektro-kecil'!$B$5:$C$1847,2,0)</f>
        <v>Samsul Bahraen</v>
      </c>
      <c r="D332" s="410" t="s">
        <v>843</v>
      </c>
      <c r="E332" s="410" t="s">
        <v>844</v>
      </c>
      <c r="F332" s="410" t="s">
        <v>60</v>
      </c>
      <c r="G332" s="410" t="s">
        <v>45</v>
      </c>
      <c r="H332" s="410" t="s">
        <v>37</v>
      </c>
      <c r="I332" s="410" t="s">
        <v>38</v>
      </c>
      <c r="J332" s="410" t="s">
        <v>69</v>
      </c>
      <c r="K332" s="434" t="s">
        <v>32</v>
      </c>
      <c r="L332" s="440">
        <v>42415</v>
      </c>
      <c r="M332" s="434" t="s">
        <v>716</v>
      </c>
      <c r="N332" s="434" t="s">
        <v>689</v>
      </c>
      <c r="O332" s="410"/>
      <c r="P332" s="368">
        <v>141</v>
      </c>
      <c r="Q332" s="402">
        <v>5</v>
      </c>
      <c r="R332" s="402">
        <v>25</v>
      </c>
      <c r="S332" s="402">
        <v>13</v>
      </c>
      <c r="T332" s="402">
        <v>2</v>
      </c>
      <c r="U332" s="402">
        <v>10</v>
      </c>
      <c r="W332" s="371" t="str">
        <f t="shared" si="96"/>
        <v>15 Februari 2016</v>
      </c>
      <c r="X332" s="373" t="str">
        <f>IFERROR(VLOOKUP(D332,'[5]mhs elektro-kecil'!$B$5:$E$2151,3,0),"CEK")</f>
        <v>CEK</v>
      </c>
      <c r="Y332" s="374">
        <f>IFERROR(VLOOKUP(D332,'[5]mhs elektro-kecil'!$B$5:$E$2151,4,0),"CEK")</f>
        <v>0</v>
      </c>
      <c r="Z332" s="406">
        <f t="shared" ref="Z332:Z337" si="109">L332</f>
        <v>42415</v>
      </c>
      <c r="AA332" s="406">
        <f t="shared" ref="AA332:AA337" si="110">Z332+180</f>
        <v>42595</v>
      </c>
      <c r="AL332" s="391">
        <f t="shared" si="108"/>
        <v>2010</v>
      </c>
      <c r="AM332" s="212" t="e">
        <f>COUNTIF([6]Daftar!$D$5:$D$851,D332)</f>
        <v>#VALUE!</v>
      </c>
      <c r="AN332" s="212" t="e">
        <f>COUNTIF([7]daftar!$D$4:$D$885,D332)</f>
        <v>#VALUE!</v>
      </c>
      <c r="AS332" s="392" t="str">
        <f t="shared" si="100"/>
        <v>Samsul Bahraen</v>
      </c>
      <c r="AT332" s="392" t="str">
        <f t="shared" si="101"/>
        <v>F1B010013</v>
      </c>
      <c r="AU332" s="392">
        <f t="shared" si="102"/>
        <v>329</v>
      </c>
      <c r="AV332" s="437"/>
    </row>
    <row r="333" spans="1:48" s="369" customFormat="1" ht="20.100000000000001" customHeight="1">
      <c r="A333" s="267">
        <f t="shared" si="105"/>
        <v>330</v>
      </c>
      <c r="B333" s="411" t="s">
        <v>845</v>
      </c>
      <c r="C333" s="269" t="str">
        <f>VLOOKUP(D333,'[4]mhs elektro-kecil'!$B$5:$C$1847,2,0)</f>
        <v>Ivan Kurnia Pratama</v>
      </c>
      <c r="D333" s="275" t="s">
        <v>846</v>
      </c>
      <c r="E333" s="275" t="s">
        <v>847</v>
      </c>
      <c r="F333" s="275" t="s">
        <v>335</v>
      </c>
      <c r="G333" s="275" t="s">
        <v>118</v>
      </c>
      <c r="H333" s="275" t="s">
        <v>763</v>
      </c>
      <c r="I333" s="275" t="s">
        <v>243</v>
      </c>
      <c r="J333" s="275" t="s">
        <v>558</v>
      </c>
      <c r="K333" s="154" t="s">
        <v>63</v>
      </c>
      <c r="L333" s="431">
        <v>42441</v>
      </c>
      <c r="M333" s="154" t="s">
        <v>196</v>
      </c>
      <c r="N333" s="154" t="s">
        <v>813</v>
      </c>
      <c r="O333" s="275"/>
      <c r="P333" s="369">
        <v>140</v>
      </c>
      <c r="Q333" s="230">
        <v>30</v>
      </c>
      <c r="R333" s="230">
        <v>40</v>
      </c>
      <c r="S333" s="230">
        <v>17</v>
      </c>
      <c r="T333" s="230">
        <v>41</v>
      </c>
      <c r="U333" s="230">
        <v>43</v>
      </c>
      <c r="W333" s="371" t="str">
        <f t="shared" si="96"/>
        <v>12 Maret 2016</v>
      </c>
      <c r="X333" s="373" t="str">
        <f>IFERROR(VLOOKUP(D333,'[5]mhs elektro-kecil'!$B$5:$E$2151,3,0),"CEK")</f>
        <v>CEK</v>
      </c>
      <c r="Y333" s="374">
        <f>IFERROR(VLOOKUP(D333,'[5]mhs elektro-kecil'!$B$5:$E$2151,4,0),"CEK")</f>
        <v>0</v>
      </c>
      <c r="Z333" s="250">
        <f t="shared" si="109"/>
        <v>42441</v>
      </c>
      <c r="AA333" s="250">
        <f t="shared" si="110"/>
        <v>42621</v>
      </c>
      <c r="AL333" s="391">
        <f t="shared" si="108"/>
        <v>2010</v>
      </c>
      <c r="AM333" s="212" t="e">
        <f>COUNTIF([6]Daftar!$D$5:$D$851,D333)</f>
        <v>#VALUE!</v>
      </c>
      <c r="AN333" s="212" t="e">
        <f>COUNTIF([7]daftar!$D$4:$D$885,D333)</f>
        <v>#VALUE!</v>
      </c>
      <c r="AS333" s="392" t="str">
        <f t="shared" si="100"/>
        <v>Ivan Kurnia Pratama</v>
      </c>
      <c r="AT333" s="392" t="str">
        <f t="shared" si="101"/>
        <v>F1B010046</v>
      </c>
      <c r="AU333" s="392">
        <f t="shared" si="102"/>
        <v>330</v>
      </c>
      <c r="AV333" s="437"/>
    </row>
    <row r="334" spans="1:48" s="369" customFormat="1" ht="20.100000000000001" customHeight="1">
      <c r="A334" s="267">
        <f t="shared" si="105"/>
        <v>331</v>
      </c>
      <c r="B334" s="411" t="s">
        <v>842</v>
      </c>
      <c r="C334" s="269" t="str">
        <f>VLOOKUP(D334,'[4]mhs elektro-kecil'!$B$5:$C$1847,2,0)</f>
        <v>Erina Nursholihatun</v>
      </c>
      <c r="D334" s="275" t="s">
        <v>848</v>
      </c>
      <c r="E334" s="275" t="s">
        <v>849</v>
      </c>
      <c r="F334" s="275" t="s">
        <v>68</v>
      </c>
      <c r="G334" s="275" t="s">
        <v>49</v>
      </c>
      <c r="H334" s="275" t="s">
        <v>55</v>
      </c>
      <c r="I334" s="275" t="s">
        <v>52</v>
      </c>
      <c r="J334" s="275" t="s">
        <v>62</v>
      </c>
      <c r="K334" s="154" t="s">
        <v>32</v>
      </c>
      <c r="L334" s="431">
        <v>42425</v>
      </c>
      <c r="M334" s="154" t="s">
        <v>586</v>
      </c>
      <c r="N334" s="154" t="s">
        <v>689</v>
      </c>
      <c r="O334" s="275"/>
      <c r="P334" s="369">
        <v>139</v>
      </c>
      <c r="Q334" s="230">
        <v>6</v>
      </c>
      <c r="R334" s="230">
        <v>15</v>
      </c>
      <c r="S334" s="230">
        <v>21</v>
      </c>
      <c r="T334" s="230">
        <v>24</v>
      </c>
      <c r="U334" s="230">
        <v>18</v>
      </c>
      <c r="W334" s="371" t="str">
        <f t="shared" si="96"/>
        <v>25 Februari 2016</v>
      </c>
      <c r="X334" s="373" t="str">
        <f>IFERROR(VLOOKUP(D334,'[5]mhs elektro-kecil'!$B$5:$E$2151,3,0),"CEK")</f>
        <v>CEK</v>
      </c>
      <c r="Y334" s="374">
        <f>IFERROR(VLOOKUP(D334,'[5]mhs elektro-kecil'!$B$5:$E$2151,4,0),"CEK")</f>
        <v>0</v>
      </c>
      <c r="Z334" s="250">
        <f t="shared" si="109"/>
        <v>42425</v>
      </c>
      <c r="AA334" s="250">
        <f t="shared" si="110"/>
        <v>42605</v>
      </c>
      <c r="AL334" s="391">
        <f t="shared" si="108"/>
        <v>2011</v>
      </c>
      <c r="AM334" s="212" t="e">
        <f>COUNTIF([6]Daftar!$D$5:$D$851,D334)</f>
        <v>#VALUE!</v>
      </c>
      <c r="AN334" s="212" t="e">
        <f>COUNTIF([7]daftar!$D$4:$D$885,D334)</f>
        <v>#VALUE!</v>
      </c>
      <c r="AS334" s="392" t="str">
        <f t="shared" si="100"/>
        <v>Erina Nursholihatun</v>
      </c>
      <c r="AT334" s="392" t="str">
        <f t="shared" si="101"/>
        <v>F1B111017</v>
      </c>
      <c r="AU334" s="392">
        <f t="shared" si="102"/>
        <v>331</v>
      </c>
      <c r="AV334" s="437"/>
    </row>
    <row r="335" spans="1:48" s="369" customFormat="1" ht="20.100000000000001" customHeight="1">
      <c r="A335" s="267">
        <f t="shared" si="105"/>
        <v>332</v>
      </c>
      <c r="B335" s="411" t="s">
        <v>850</v>
      </c>
      <c r="C335" s="269" t="str">
        <f>VLOOKUP(D335,'[4]mhs elektro-kecil'!$B$5:$C$1847,2,0)</f>
        <v>Rani Rahmawati Syafrin</v>
      </c>
      <c r="D335" s="275" t="s">
        <v>851</v>
      </c>
      <c r="E335" s="275" t="s">
        <v>852</v>
      </c>
      <c r="F335" s="275" t="s">
        <v>622</v>
      </c>
      <c r="G335" s="275" t="s">
        <v>68</v>
      </c>
      <c r="H335" s="275" t="s">
        <v>62</v>
      </c>
      <c r="I335" s="275" t="s">
        <v>89</v>
      </c>
      <c r="J335" s="275" t="s">
        <v>115</v>
      </c>
      <c r="K335" s="154" t="s">
        <v>63</v>
      </c>
      <c r="L335" s="431">
        <v>42441</v>
      </c>
      <c r="M335" s="154" t="s">
        <v>540</v>
      </c>
      <c r="N335" s="154" t="s">
        <v>137</v>
      </c>
      <c r="O335" s="275"/>
      <c r="P335" s="369">
        <v>189</v>
      </c>
      <c r="Q335" s="230">
        <v>9</v>
      </c>
      <c r="R335" s="230">
        <v>6</v>
      </c>
      <c r="S335" s="230">
        <v>18</v>
      </c>
      <c r="T335" s="230">
        <v>19</v>
      </c>
      <c r="U335" s="230">
        <v>22</v>
      </c>
      <c r="W335" s="371" t="str">
        <f t="shared" si="96"/>
        <v>12 Maret 2016</v>
      </c>
      <c r="X335" s="373" t="str">
        <f>IFERROR(VLOOKUP(D335,'[5]mhs elektro-kecil'!$B$5:$E$2151,3,0),"CEK")</f>
        <v>CEK</v>
      </c>
      <c r="Y335" s="374">
        <f>IFERROR(VLOOKUP(D335,'[5]mhs elektro-kecil'!$B$5:$E$2151,4,0),"CEK")</f>
        <v>0</v>
      </c>
      <c r="Z335" s="250">
        <f t="shared" si="109"/>
        <v>42441</v>
      </c>
      <c r="AA335" s="250">
        <f t="shared" si="110"/>
        <v>42621</v>
      </c>
      <c r="AL335" s="391">
        <f t="shared" si="108"/>
        <v>2011</v>
      </c>
      <c r="AM335" s="212" t="e">
        <f>COUNTIF([6]Daftar!$D$5:$D$851,D335)</f>
        <v>#VALUE!</v>
      </c>
      <c r="AN335" s="212" t="e">
        <f>COUNTIF([7]daftar!$D$4:$D$885,D335)</f>
        <v>#VALUE!</v>
      </c>
      <c r="AS335" s="392" t="str">
        <f t="shared" si="100"/>
        <v>Rani Rahmawati Syafrin</v>
      </c>
      <c r="AT335" s="392" t="str">
        <f t="shared" si="101"/>
        <v>F1B011070</v>
      </c>
      <c r="AU335" s="392">
        <f t="shared" si="102"/>
        <v>332</v>
      </c>
      <c r="AV335" s="437"/>
    </row>
    <row r="336" spans="1:48" s="369" customFormat="1" ht="20.100000000000001" customHeight="1">
      <c r="A336" s="267">
        <f t="shared" si="105"/>
        <v>333</v>
      </c>
      <c r="B336" s="411" t="s">
        <v>853</v>
      </c>
      <c r="C336" s="269" t="str">
        <f>VLOOKUP(D336,'[4]mhs elektro-kecil'!$B$5:$C$1847,2,0)</f>
        <v>Retma Fairoz Ijtihad</v>
      </c>
      <c r="D336" s="275" t="s">
        <v>854</v>
      </c>
      <c r="E336" s="275" t="s">
        <v>855</v>
      </c>
      <c r="F336" s="275" t="s">
        <v>68</v>
      </c>
      <c r="G336" s="275" t="s">
        <v>622</v>
      </c>
      <c r="H336" s="275" t="s">
        <v>89</v>
      </c>
      <c r="I336" s="275" t="s">
        <v>62</v>
      </c>
      <c r="J336" s="275" t="s">
        <v>49</v>
      </c>
      <c r="K336" s="154" t="s">
        <v>63</v>
      </c>
      <c r="L336" s="431">
        <v>42455</v>
      </c>
      <c r="M336" s="154" t="s">
        <v>42</v>
      </c>
      <c r="N336" s="154" t="s">
        <v>137</v>
      </c>
      <c r="O336" s="275"/>
      <c r="Q336" s="230">
        <v>6</v>
      </c>
      <c r="R336" s="230">
        <v>9</v>
      </c>
      <c r="S336" s="230">
        <v>19</v>
      </c>
      <c r="T336" s="230">
        <v>18</v>
      </c>
      <c r="U336" s="230">
        <v>15</v>
      </c>
      <c r="W336" s="371" t="str">
        <f t="shared" si="96"/>
        <v>26 Maret 2016</v>
      </c>
      <c r="X336" s="373" t="str">
        <f>IFERROR(VLOOKUP(D336,'[5]mhs elektro-kecil'!$B$5:$E$2151,3,0),"CEK")</f>
        <v>CEK</v>
      </c>
      <c r="Y336" s="374">
        <f>IFERROR(VLOOKUP(D336,'[5]mhs elektro-kecil'!$B$5:$E$2151,4,0),"CEK")</f>
        <v>0</v>
      </c>
      <c r="Z336" s="250">
        <f t="shared" si="109"/>
        <v>42455</v>
      </c>
      <c r="AA336" s="250">
        <f t="shared" si="110"/>
        <v>42635</v>
      </c>
      <c r="AL336" s="391">
        <f t="shared" si="108"/>
        <v>2010</v>
      </c>
      <c r="AM336" s="212" t="e">
        <f>COUNTIF([6]Daftar!$D$5:$D$851,D336)</f>
        <v>#VALUE!</v>
      </c>
      <c r="AN336" s="212" t="e">
        <f>COUNTIF([7]daftar!$D$4:$D$885,D336)</f>
        <v>#VALUE!</v>
      </c>
      <c r="AS336" s="392" t="str">
        <f t="shared" si="100"/>
        <v>Retma Fairoz Ijtihad</v>
      </c>
      <c r="AT336" s="392" t="str">
        <f t="shared" si="101"/>
        <v>F1B110001</v>
      </c>
      <c r="AU336" s="392">
        <f t="shared" si="102"/>
        <v>333</v>
      </c>
      <c r="AV336" s="437"/>
    </row>
    <row r="337" spans="1:48" s="369" customFormat="1" ht="20.100000000000001" customHeight="1">
      <c r="A337" s="267">
        <f t="shared" si="105"/>
        <v>334</v>
      </c>
      <c r="B337" s="411" t="s">
        <v>853</v>
      </c>
      <c r="C337" s="269" t="str">
        <f>VLOOKUP(D337,'[4]mhs elektro-kecil'!$B$5:$C$1847,2,0)</f>
        <v>Ketut Waga Purnama P</v>
      </c>
      <c r="D337" s="275" t="s">
        <v>856</v>
      </c>
      <c r="E337" s="275" t="s">
        <v>857</v>
      </c>
      <c r="F337" s="275" t="s">
        <v>59</v>
      </c>
      <c r="G337" s="275" t="s">
        <v>49</v>
      </c>
      <c r="H337" s="275" t="s">
        <v>68</v>
      </c>
      <c r="I337" s="275" t="s">
        <v>92</v>
      </c>
      <c r="J337" s="275" t="s">
        <v>243</v>
      </c>
      <c r="K337" s="154" t="s">
        <v>63</v>
      </c>
      <c r="L337" s="431">
        <v>42462</v>
      </c>
      <c r="M337" s="156" t="s">
        <v>413</v>
      </c>
      <c r="N337" s="154" t="s">
        <v>449</v>
      </c>
      <c r="O337" s="275"/>
      <c r="Q337" s="230">
        <v>28</v>
      </c>
      <c r="R337" s="230">
        <v>15</v>
      </c>
      <c r="S337" s="230">
        <v>6</v>
      </c>
      <c r="T337" s="230">
        <v>35</v>
      </c>
      <c r="U337" s="230">
        <v>41</v>
      </c>
      <c r="W337" s="371" t="str">
        <f t="shared" si="96"/>
        <v>02 April 2016</v>
      </c>
      <c r="X337" s="373" t="str">
        <f>IFERROR(VLOOKUP(D337,'[5]mhs elektro-kecil'!$B$5:$E$2151,3,0),"CEK")</f>
        <v>CEK</v>
      </c>
      <c r="Y337" s="374">
        <f>IFERROR(VLOOKUP(D337,'[5]mhs elektro-kecil'!$B$5:$E$2151,4,0),"CEK")</f>
        <v>0</v>
      </c>
      <c r="Z337" s="250">
        <f t="shared" si="109"/>
        <v>42462</v>
      </c>
      <c r="AA337" s="250">
        <f t="shared" si="110"/>
        <v>42642</v>
      </c>
      <c r="AL337" s="391">
        <f t="shared" si="108"/>
        <v>2011</v>
      </c>
      <c r="AM337" s="212" t="e">
        <f>COUNTIF([6]Daftar!$D$5:$D$851,D337)</f>
        <v>#VALUE!</v>
      </c>
      <c r="AN337" s="212" t="e">
        <f>COUNTIF([7]daftar!$D$4:$D$885,D337)</f>
        <v>#VALUE!</v>
      </c>
      <c r="AS337" s="392" t="str">
        <f t="shared" si="100"/>
        <v>Ketut Waga Purnama P</v>
      </c>
      <c r="AT337" s="392" t="str">
        <f t="shared" si="101"/>
        <v>F1B011047</v>
      </c>
      <c r="AU337" s="392">
        <f t="shared" si="102"/>
        <v>334</v>
      </c>
      <c r="AV337" s="437"/>
    </row>
    <row r="338" spans="1:48" s="369" customFormat="1" ht="20.100000000000001" customHeight="1">
      <c r="A338" s="267">
        <f t="shared" si="105"/>
        <v>335</v>
      </c>
      <c r="B338" s="411" t="s">
        <v>853</v>
      </c>
      <c r="C338" s="269" t="str">
        <f>VLOOKUP(D338,'[4]mhs elektro-kecil'!$B$5:$C$1847,2,0)</f>
        <v>Doddy Banyu Urip</v>
      </c>
      <c r="D338" s="275" t="s">
        <v>858</v>
      </c>
      <c r="E338" s="275" t="s">
        <v>859</v>
      </c>
      <c r="F338" s="275" t="s">
        <v>323</v>
      </c>
      <c r="G338" s="275" t="s">
        <v>45</v>
      </c>
      <c r="H338" s="275" t="s">
        <v>422</v>
      </c>
      <c r="I338" s="275" t="s">
        <v>38</v>
      </c>
      <c r="J338" s="275" t="s">
        <v>55</v>
      </c>
      <c r="K338" s="154" t="s">
        <v>63</v>
      </c>
      <c r="L338" s="431">
        <v>42455</v>
      </c>
      <c r="M338" s="154" t="s">
        <v>42</v>
      </c>
      <c r="N338" s="154" t="s">
        <v>324</v>
      </c>
      <c r="O338" s="275"/>
      <c r="Q338" s="230">
        <v>26</v>
      </c>
      <c r="R338" s="230">
        <v>25</v>
      </c>
      <c r="S338" s="230">
        <v>8</v>
      </c>
      <c r="T338" s="230">
        <v>2</v>
      </c>
      <c r="U338" s="230">
        <v>21</v>
      </c>
      <c r="W338" s="371" t="str">
        <f t="shared" si="96"/>
        <v>26 Maret 2016</v>
      </c>
      <c r="X338" s="373" t="str">
        <f>IFERROR(VLOOKUP(D338,'[5]mhs elektro-kecil'!$B$5:$E$2151,3,0),"CEK")</f>
        <v>CEK</v>
      </c>
      <c r="Y338" s="374" t="str">
        <f>IFERROR(VLOOKUP(D338,'[5]mhs elektro-kecil'!$B$5:$E$2151,4,0),"CEK")</f>
        <v>CEK</v>
      </c>
      <c r="Z338" s="250">
        <f t="shared" ref="Z338:Z347" si="111">L338</f>
        <v>42455</v>
      </c>
      <c r="AA338" s="250">
        <f t="shared" ref="AA338:AA347" si="112">Z338+180</f>
        <v>42635</v>
      </c>
      <c r="AL338" s="391">
        <f t="shared" si="108"/>
        <v>2009</v>
      </c>
      <c r="AM338" s="212" t="e">
        <f>COUNTIF([6]Daftar!$D$5:$D$851,D338)</f>
        <v>#VALUE!</v>
      </c>
      <c r="AN338" s="212" t="e">
        <f>COUNTIF([7]daftar!$D$4:$D$885,D338)</f>
        <v>#VALUE!</v>
      </c>
      <c r="AS338" s="392" t="str">
        <f t="shared" si="100"/>
        <v>Doddy Banyu Urip</v>
      </c>
      <c r="AT338" s="392" t="str">
        <f t="shared" si="101"/>
        <v>F1B009020</v>
      </c>
      <c r="AU338" s="392">
        <f t="shared" si="102"/>
        <v>335</v>
      </c>
      <c r="AV338" s="437"/>
    </row>
    <row r="339" spans="1:48" s="369" customFormat="1" ht="20.100000000000001" customHeight="1">
      <c r="A339" s="267">
        <f t="shared" si="105"/>
        <v>336</v>
      </c>
      <c r="B339" s="411" t="s">
        <v>860</v>
      </c>
      <c r="C339" s="269" t="str">
        <f>VLOOKUP(D339,'[4]mhs elektro-kecil'!$B$5:$C$1847,2,0)</f>
        <v>Imam Arief Putrajaya</v>
      </c>
      <c r="D339" s="275" t="s">
        <v>861</v>
      </c>
      <c r="E339" s="275" t="s">
        <v>862</v>
      </c>
      <c r="F339" s="275" t="s">
        <v>335</v>
      </c>
      <c r="G339" s="275" t="s">
        <v>52</v>
      </c>
      <c r="H339" s="275" t="s">
        <v>118</v>
      </c>
      <c r="I339" s="275" t="s">
        <v>243</v>
      </c>
      <c r="J339" s="275" t="s">
        <v>580</v>
      </c>
      <c r="K339" s="154" t="s">
        <v>131</v>
      </c>
      <c r="L339" s="431">
        <v>42423</v>
      </c>
      <c r="M339" s="154" t="s">
        <v>586</v>
      </c>
      <c r="N339" s="154" t="s">
        <v>813</v>
      </c>
      <c r="O339" s="275"/>
      <c r="P339" s="369">
        <v>132</v>
      </c>
      <c r="Q339" s="230">
        <v>30</v>
      </c>
      <c r="R339" s="230">
        <v>24</v>
      </c>
      <c r="S339" s="230">
        <v>40</v>
      </c>
      <c r="T339" s="230">
        <v>41</v>
      </c>
      <c r="U339" s="230">
        <v>42</v>
      </c>
      <c r="W339" s="371" t="str">
        <f t="shared" si="96"/>
        <v>23 Februari 2016</v>
      </c>
      <c r="X339" s="373" t="str">
        <f>IFERROR(VLOOKUP(D339,'[5]mhs elektro-kecil'!$B$5:$E$2151,3,0),"CEK")</f>
        <v>CEK</v>
      </c>
      <c r="Y339" s="374" t="str">
        <f>IFERROR(VLOOKUP(D339,'[5]mhs elektro-kecil'!$B$5:$E$2151,4,0),"CEK")</f>
        <v>CEK</v>
      </c>
      <c r="Z339" s="250">
        <f t="shared" si="111"/>
        <v>42423</v>
      </c>
      <c r="AA339" s="250">
        <f t="shared" si="112"/>
        <v>42603</v>
      </c>
      <c r="AL339" s="391">
        <f t="shared" si="108"/>
        <v>2009</v>
      </c>
      <c r="AM339" s="212" t="e">
        <f>COUNTIF([6]Daftar!$D$5:$D$851,D339)</f>
        <v>#VALUE!</v>
      </c>
      <c r="AN339" s="212" t="e">
        <f>COUNTIF([7]daftar!$D$4:$D$885,D339)</f>
        <v>#VALUE!</v>
      </c>
      <c r="AS339" s="392" t="str">
        <f t="shared" si="100"/>
        <v>Imam Arief Putrajaya</v>
      </c>
      <c r="AT339" s="392" t="str">
        <f t="shared" si="101"/>
        <v>F1B009065</v>
      </c>
      <c r="AU339" s="392">
        <f t="shared" si="102"/>
        <v>336</v>
      </c>
      <c r="AV339" s="437"/>
    </row>
    <row r="340" spans="1:48" s="369" customFormat="1" ht="20.100000000000001" customHeight="1">
      <c r="A340" s="267">
        <f t="shared" si="105"/>
        <v>337</v>
      </c>
      <c r="B340" s="411" t="s">
        <v>863</v>
      </c>
      <c r="C340" s="269" t="str">
        <f>VLOOKUP(D340,'[4]mhs elektro-kecil'!$B$5:$C$1847,2,0)</f>
        <v>Ahmad Rudi</v>
      </c>
      <c r="D340" s="275" t="s">
        <v>864</v>
      </c>
      <c r="E340" s="275" t="s">
        <v>865</v>
      </c>
      <c r="F340" s="275" t="s">
        <v>622</v>
      </c>
      <c r="G340" s="275" t="s">
        <v>580</v>
      </c>
      <c r="H340" s="275" t="s">
        <v>89</v>
      </c>
      <c r="I340" s="275" t="s">
        <v>68</v>
      </c>
      <c r="J340" s="275" t="s">
        <v>49</v>
      </c>
      <c r="K340" s="154" t="s">
        <v>93</v>
      </c>
      <c r="L340" s="431">
        <v>42457</v>
      </c>
      <c r="M340" s="154" t="s">
        <v>140</v>
      </c>
      <c r="N340" s="154" t="s">
        <v>137</v>
      </c>
      <c r="O340" s="275"/>
      <c r="P340" s="369">
        <v>230</v>
      </c>
      <c r="Q340" s="230">
        <v>9</v>
      </c>
      <c r="R340" s="230">
        <v>42</v>
      </c>
      <c r="S340" s="230">
        <v>19</v>
      </c>
      <c r="T340" s="230">
        <v>6</v>
      </c>
      <c r="U340" s="230">
        <v>15</v>
      </c>
      <c r="W340" s="371" t="str">
        <f t="shared" si="96"/>
        <v>28 Maret 2016</v>
      </c>
      <c r="X340" s="373" t="str">
        <f>IFERROR(VLOOKUP(D340,'[5]mhs elektro-kecil'!$B$5:$E$2151,3,0),"CEK")</f>
        <v>CEK</v>
      </c>
      <c r="Y340" s="374">
        <f>IFERROR(VLOOKUP(D340,'[5]mhs elektro-kecil'!$B$5:$E$2151,4,0),"CEK")</f>
        <v>0</v>
      </c>
      <c r="Z340" s="250">
        <f t="shared" si="111"/>
        <v>42457</v>
      </c>
      <c r="AA340" s="250">
        <f t="shared" si="112"/>
        <v>42637</v>
      </c>
      <c r="AL340" s="391">
        <f t="shared" si="108"/>
        <v>2010</v>
      </c>
      <c r="AM340" s="212" t="e">
        <f>COUNTIF([6]Daftar!$D$5:$D$851,D340)</f>
        <v>#VALUE!</v>
      </c>
      <c r="AN340" s="212" t="e">
        <f>COUNTIF([7]daftar!$D$4:$D$885,D340)</f>
        <v>#VALUE!</v>
      </c>
      <c r="AS340" s="392" t="str">
        <f t="shared" si="100"/>
        <v>Ahmad Rudi</v>
      </c>
      <c r="AT340" s="392" t="str">
        <f t="shared" si="101"/>
        <v>F1B010058</v>
      </c>
      <c r="AU340" s="392">
        <f t="shared" si="102"/>
        <v>337</v>
      </c>
      <c r="AV340" s="437"/>
    </row>
    <row r="341" spans="1:48" s="369" customFormat="1" ht="20.100000000000001" customHeight="1">
      <c r="A341" s="267">
        <f t="shared" si="105"/>
        <v>338</v>
      </c>
      <c r="B341" s="411" t="s">
        <v>863</v>
      </c>
      <c r="C341" s="269" t="str">
        <f>VLOOKUP(D341,'[4]mhs elektro-kecil'!$B$5:$C$1847,2,0)</f>
        <v>Rizka Hafinatunnisa</v>
      </c>
      <c r="D341" s="275" t="s">
        <v>866</v>
      </c>
      <c r="E341" s="275" t="s">
        <v>867</v>
      </c>
      <c r="F341" s="275" t="s">
        <v>59</v>
      </c>
      <c r="G341" s="275" t="s">
        <v>72</v>
      </c>
      <c r="H341" s="275" t="s">
        <v>52</v>
      </c>
      <c r="I341" s="275" t="s">
        <v>31</v>
      </c>
      <c r="J341" s="275" t="s">
        <v>558</v>
      </c>
      <c r="K341" s="154" t="s">
        <v>93</v>
      </c>
      <c r="L341" s="431">
        <v>42457</v>
      </c>
      <c r="M341" s="154" t="s">
        <v>136</v>
      </c>
      <c r="N341" s="154" t="s">
        <v>449</v>
      </c>
      <c r="O341" s="294">
        <v>42457</v>
      </c>
      <c r="P341" s="369">
        <v>231</v>
      </c>
      <c r="Q341" s="230">
        <v>28</v>
      </c>
      <c r="R341" s="230">
        <v>4</v>
      </c>
      <c r="S341" s="230">
        <v>24</v>
      </c>
      <c r="T341" s="230">
        <v>39</v>
      </c>
      <c r="U341" s="230">
        <v>43</v>
      </c>
      <c r="W341" s="371" t="str">
        <f t="shared" si="96"/>
        <v>28 Maret 2016</v>
      </c>
      <c r="X341" s="373" t="str">
        <f>IFERROR(VLOOKUP(D341,'[5]mhs elektro-kecil'!$B$5:$E$2151,3,0),"CEK")</f>
        <v>CEK</v>
      </c>
      <c r="Y341" s="374">
        <f>IFERROR(VLOOKUP(D341,'[5]mhs elektro-kecil'!$B$5:$E$2151,4,0),"CEK")</f>
        <v>0</v>
      </c>
      <c r="Z341" s="250">
        <f t="shared" si="111"/>
        <v>42457</v>
      </c>
      <c r="AA341" s="250">
        <f t="shared" si="112"/>
        <v>42637</v>
      </c>
      <c r="AL341" s="391">
        <f t="shared" si="108"/>
        <v>2010</v>
      </c>
      <c r="AM341" s="212" t="e">
        <f>COUNTIF([6]Daftar!$D$5:$D$851,D341)</f>
        <v>#VALUE!</v>
      </c>
      <c r="AN341" s="212" t="e">
        <f>COUNTIF([7]daftar!$D$4:$D$885,D341)</f>
        <v>#VALUE!</v>
      </c>
      <c r="AS341" s="392" t="str">
        <f t="shared" si="100"/>
        <v>Rizka Hafinatunnisa</v>
      </c>
      <c r="AT341" s="392" t="str">
        <f t="shared" si="101"/>
        <v>F1B010092</v>
      </c>
      <c r="AU341" s="392">
        <f t="shared" si="102"/>
        <v>338</v>
      </c>
      <c r="AV341" s="437"/>
    </row>
    <row r="342" spans="1:48" s="369" customFormat="1" ht="20.100000000000001" customHeight="1">
      <c r="A342" s="267">
        <f t="shared" si="105"/>
        <v>339</v>
      </c>
      <c r="B342" s="411" t="s">
        <v>863</v>
      </c>
      <c r="C342" s="269" t="str">
        <f>VLOOKUP(D342,'[4]mhs elektro-kecil'!$B$5:$C$1847,2,0)</f>
        <v>Muhammad Azhari</v>
      </c>
      <c r="D342" s="275" t="s">
        <v>868</v>
      </c>
      <c r="E342" s="275" t="s">
        <v>869</v>
      </c>
      <c r="F342" s="275" t="s">
        <v>59</v>
      </c>
      <c r="G342" s="275" t="s">
        <v>72</v>
      </c>
      <c r="H342" s="275" t="s">
        <v>52</v>
      </c>
      <c r="I342" s="275" t="s">
        <v>31</v>
      </c>
      <c r="J342" s="275" t="s">
        <v>73</v>
      </c>
      <c r="K342" s="154" t="s">
        <v>76</v>
      </c>
      <c r="L342" s="431">
        <v>42459</v>
      </c>
      <c r="M342" s="154" t="s">
        <v>136</v>
      </c>
      <c r="N342" s="154" t="s">
        <v>449</v>
      </c>
      <c r="O342" s="294">
        <v>42459</v>
      </c>
      <c r="P342" s="369">
        <v>232</v>
      </c>
      <c r="Q342" s="230">
        <v>28</v>
      </c>
      <c r="R342" s="230">
        <v>4</v>
      </c>
      <c r="S342" s="230">
        <v>24</v>
      </c>
      <c r="T342" s="230">
        <v>39</v>
      </c>
      <c r="U342" s="230">
        <v>29</v>
      </c>
      <c r="W342" s="371" t="str">
        <f t="shared" si="96"/>
        <v>30 Maret 2016</v>
      </c>
      <c r="X342" s="373" t="str">
        <f>IFERROR(VLOOKUP(D342,'[5]mhs elektro-kecil'!$B$5:$E$2151,3,0),"CEK")</f>
        <v>CEK</v>
      </c>
      <c r="Y342" s="374">
        <f>IFERROR(VLOOKUP(D342,'[5]mhs elektro-kecil'!$B$5:$E$2151,4,0),"CEK")</f>
        <v>0</v>
      </c>
      <c r="Z342" s="250">
        <f t="shared" si="111"/>
        <v>42459</v>
      </c>
      <c r="AA342" s="250">
        <f t="shared" si="112"/>
        <v>42639</v>
      </c>
      <c r="AL342" s="391">
        <f t="shared" si="108"/>
        <v>2010</v>
      </c>
      <c r="AM342" s="212" t="e">
        <f>COUNTIF([6]Daftar!$D$5:$D$851,D342)</f>
        <v>#VALUE!</v>
      </c>
      <c r="AN342" s="212" t="e">
        <f>COUNTIF([7]daftar!$D$4:$D$885,D342)</f>
        <v>#VALUE!</v>
      </c>
      <c r="AS342" s="392" t="str">
        <f t="shared" si="100"/>
        <v>Muhammad Azhari</v>
      </c>
      <c r="AT342" s="392" t="str">
        <f t="shared" si="101"/>
        <v>F1B110067</v>
      </c>
      <c r="AU342" s="392">
        <f t="shared" si="102"/>
        <v>339</v>
      </c>
      <c r="AV342" s="437"/>
    </row>
    <row r="343" spans="1:48" s="369" customFormat="1" ht="20.100000000000001" customHeight="1">
      <c r="A343" s="267">
        <f t="shared" si="105"/>
        <v>340</v>
      </c>
      <c r="B343" s="411">
        <v>42465</v>
      </c>
      <c r="C343" s="269" t="str">
        <f>VLOOKUP(D343,'[4]mhs elektro-kecil'!$B$5:$C$1847,2,0)</f>
        <v>M. Kuraish Shihab</v>
      </c>
      <c r="D343" s="275" t="s">
        <v>870</v>
      </c>
      <c r="E343" s="275" t="s">
        <v>871</v>
      </c>
      <c r="F343" s="275" t="s">
        <v>45</v>
      </c>
      <c r="G343" s="275" t="s">
        <v>52</v>
      </c>
      <c r="H343" s="275" t="s">
        <v>61</v>
      </c>
      <c r="I343" s="275" t="s">
        <v>60</v>
      </c>
      <c r="J343" s="275" t="s">
        <v>41</v>
      </c>
      <c r="K343" s="154" t="s">
        <v>63</v>
      </c>
      <c r="L343" s="431">
        <v>42469</v>
      </c>
      <c r="M343" s="154" t="s">
        <v>764</v>
      </c>
      <c r="N343" s="154" t="s">
        <v>324</v>
      </c>
      <c r="O343" s="275"/>
      <c r="P343" s="369">
        <v>260</v>
      </c>
      <c r="Q343" s="230">
        <v>25</v>
      </c>
      <c r="R343" s="230">
        <v>24</v>
      </c>
      <c r="S343" s="230">
        <v>3</v>
      </c>
      <c r="T343" s="230">
        <v>5</v>
      </c>
      <c r="U343" s="230">
        <v>1</v>
      </c>
      <c r="W343" s="371" t="str">
        <f t="shared" si="96"/>
        <v>09 April 2016</v>
      </c>
      <c r="X343" s="373" t="str">
        <f>IFERROR(VLOOKUP(D343,'[5]mhs elektro-kecil'!$B$5:$E$2151,3,0),"CEK")</f>
        <v>Teknik Sistem Tenaga</v>
      </c>
      <c r="Y343" s="374" t="str">
        <f>IFERROR(VLOOKUP(D343,'[5]mhs elektro-kecil'!$B$5:$E$2151,4,0),"CEK")</f>
        <v>Dr. rer.nat. Teti Zubaidah, ST., MT.</v>
      </c>
      <c r="Z343" s="250">
        <f t="shared" si="111"/>
        <v>42469</v>
      </c>
      <c r="AA343" s="250">
        <f t="shared" si="112"/>
        <v>42649</v>
      </c>
      <c r="AL343" s="391">
        <f t="shared" si="108"/>
        <v>2012</v>
      </c>
      <c r="AM343" s="212" t="e">
        <f>COUNTIF([6]Daftar!$D$5:$D$851,D343)</f>
        <v>#VALUE!</v>
      </c>
      <c r="AN343" s="212" t="e">
        <f>COUNTIF([7]daftar!$D$4:$D$885,D343)</f>
        <v>#VALUE!</v>
      </c>
      <c r="AS343" s="392" t="str">
        <f t="shared" si="100"/>
        <v>M. Kuraish Shihab</v>
      </c>
      <c r="AT343" s="392" t="str">
        <f t="shared" si="101"/>
        <v>F1B012057</v>
      </c>
      <c r="AU343" s="392">
        <f t="shared" si="102"/>
        <v>340</v>
      </c>
      <c r="AV343" s="437"/>
    </row>
    <row r="344" spans="1:48" s="369" customFormat="1" ht="20.100000000000001" customHeight="1">
      <c r="A344" s="267">
        <f t="shared" si="105"/>
        <v>341</v>
      </c>
      <c r="B344" s="411">
        <v>42465</v>
      </c>
      <c r="C344" s="269" t="str">
        <f>VLOOKUP(D344,'[4]mhs elektro-kecil'!$B$5:$C$1847,2,0)</f>
        <v>Zulkarnaen Adi S</v>
      </c>
      <c r="D344" s="275" t="s">
        <v>872</v>
      </c>
      <c r="E344" s="275" t="s">
        <v>873</v>
      </c>
      <c r="F344" s="275" t="s">
        <v>31</v>
      </c>
      <c r="G344" s="275" t="s">
        <v>27</v>
      </c>
      <c r="H344" s="275" t="s">
        <v>668</v>
      </c>
      <c r="I344" s="275" t="s">
        <v>89</v>
      </c>
      <c r="J344" s="275" t="s">
        <v>243</v>
      </c>
      <c r="K344" s="154" t="s">
        <v>63</v>
      </c>
      <c r="L344" s="431">
        <v>42469</v>
      </c>
      <c r="M344" s="154" t="s">
        <v>874</v>
      </c>
      <c r="N344" s="154" t="s">
        <v>523</v>
      </c>
      <c r="O344" s="275"/>
      <c r="P344" s="369">
        <v>261</v>
      </c>
      <c r="Q344" s="230">
        <v>39</v>
      </c>
      <c r="R344" s="230">
        <v>33</v>
      </c>
      <c r="S344" s="230">
        <v>34</v>
      </c>
      <c r="T344" s="230">
        <v>19</v>
      </c>
      <c r="U344" s="230">
        <v>41</v>
      </c>
      <c r="W344" s="371" t="str">
        <f t="shared" si="96"/>
        <v>09 April 2016</v>
      </c>
      <c r="X344" s="373" t="str">
        <f>IFERROR(VLOOKUP(D344,'[5]mhs elektro-kecil'!$B$5:$E$2151,3,0),"CEK")</f>
        <v>CEK</v>
      </c>
      <c r="Y344" s="374">
        <f>IFERROR(VLOOKUP(D344,'[5]mhs elektro-kecil'!$B$5:$E$2151,4,0),"CEK")</f>
        <v>0</v>
      </c>
      <c r="Z344" s="250">
        <f t="shared" si="111"/>
        <v>42469</v>
      </c>
      <c r="AA344" s="250">
        <f t="shared" si="112"/>
        <v>42649</v>
      </c>
      <c r="AL344" s="391">
        <f t="shared" si="108"/>
        <v>2011</v>
      </c>
      <c r="AM344" s="212" t="e">
        <f>COUNTIF([6]Daftar!$D$5:$D$851,D344)</f>
        <v>#VALUE!</v>
      </c>
      <c r="AN344" s="212" t="e">
        <f>COUNTIF([7]daftar!$D$4:$D$885,D344)</f>
        <v>#VALUE!</v>
      </c>
      <c r="AS344" s="392" t="str">
        <f t="shared" si="100"/>
        <v>Zulkarnaen Adi S</v>
      </c>
      <c r="AT344" s="392" t="str">
        <f t="shared" si="101"/>
        <v>F1B111089</v>
      </c>
      <c r="AU344" s="392">
        <f t="shared" si="102"/>
        <v>341</v>
      </c>
      <c r="AV344" s="437"/>
    </row>
    <row r="345" spans="1:48" s="369" customFormat="1" ht="20.100000000000001" customHeight="1">
      <c r="A345" s="267">
        <f t="shared" si="105"/>
        <v>342</v>
      </c>
      <c r="B345" s="411">
        <v>42465</v>
      </c>
      <c r="C345" s="269" t="str">
        <f>VLOOKUP(D345,'[4]mhs elektro-kecil'!$B$5:$C$1847,2,0)</f>
        <v>Winardi Cahaya Putra</v>
      </c>
      <c r="D345" s="275" t="s">
        <v>875</v>
      </c>
      <c r="E345" s="275" t="s">
        <v>876</v>
      </c>
      <c r="F345" s="275" t="s">
        <v>59</v>
      </c>
      <c r="G345" s="275" t="s">
        <v>72</v>
      </c>
      <c r="H345" s="275" t="s">
        <v>763</v>
      </c>
      <c r="I345" s="275" t="s">
        <v>422</v>
      </c>
      <c r="J345" s="275" t="s">
        <v>558</v>
      </c>
      <c r="K345" s="154" t="s">
        <v>63</v>
      </c>
      <c r="L345" s="431">
        <v>42469</v>
      </c>
      <c r="M345" s="154" t="s">
        <v>764</v>
      </c>
      <c r="N345" s="154" t="s">
        <v>449</v>
      </c>
      <c r="O345" s="275"/>
      <c r="P345" s="369">
        <v>262</v>
      </c>
      <c r="Q345" s="230">
        <v>28</v>
      </c>
      <c r="R345" s="230">
        <v>4</v>
      </c>
      <c r="S345" s="230">
        <v>17</v>
      </c>
      <c r="T345" s="230">
        <v>8</v>
      </c>
      <c r="U345" s="230">
        <v>43</v>
      </c>
      <c r="W345" s="371" t="str">
        <f t="shared" si="96"/>
        <v>09 April 2016</v>
      </c>
      <c r="X345" s="373" t="str">
        <f>IFERROR(VLOOKUP(D345,'[5]mhs elektro-kecil'!$B$5:$E$2151,3,0),"CEK")</f>
        <v>CEK</v>
      </c>
      <c r="Y345" s="374">
        <f>IFERROR(VLOOKUP(D345,'[5]mhs elektro-kecil'!$B$5:$E$2151,4,0),"CEK")</f>
        <v>0</v>
      </c>
      <c r="Z345" s="250">
        <f t="shared" si="111"/>
        <v>42469</v>
      </c>
      <c r="AA345" s="250">
        <f t="shared" si="112"/>
        <v>42649</v>
      </c>
      <c r="AL345" s="391">
        <f t="shared" si="108"/>
        <v>2010</v>
      </c>
      <c r="AM345" s="212" t="e">
        <f>COUNTIF([6]Daftar!$D$5:$D$851,D345)</f>
        <v>#VALUE!</v>
      </c>
      <c r="AN345" s="212" t="e">
        <f>COUNTIF([7]daftar!$D$4:$D$885,D345)</f>
        <v>#VALUE!</v>
      </c>
      <c r="AS345" s="392" t="str">
        <f t="shared" si="100"/>
        <v>Winardi Cahaya Putra</v>
      </c>
      <c r="AT345" s="392" t="str">
        <f t="shared" si="101"/>
        <v>F1B110059</v>
      </c>
      <c r="AU345" s="392">
        <f t="shared" si="102"/>
        <v>342</v>
      </c>
      <c r="AV345" s="437"/>
    </row>
    <row r="346" spans="1:48" s="369" customFormat="1" ht="20.100000000000001" customHeight="1">
      <c r="A346" s="267">
        <f t="shared" si="105"/>
        <v>343</v>
      </c>
      <c r="B346" s="411">
        <v>42465</v>
      </c>
      <c r="C346" s="269" t="str">
        <f>VLOOKUP(D346,'[4]mhs elektro-kecil'!$B$5:$C$1847,2,0)</f>
        <v>Edwin Saleh</v>
      </c>
      <c r="D346" s="275" t="s">
        <v>877</v>
      </c>
      <c r="E346" s="275" t="s">
        <v>878</v>
      </c>
      <c r="F346" s="275" t="s">
        <v>73</v>
      </c>
      <c r="G346" s="275" t="s">
        <v>54</v>
      </c>
      <c r="H346" s="275" t="s">
        <v>39</v>
      </c>
      <c r="I346" s="275" t="s">
        <v>422</v>
      </c>
      <c r="J346" s="275" t="s">
        <v>69</v>
      </c>
      <c r="K346" s="154" t="s">
        <v>63</v>
      </c>
      <c r="L346" s="431">
        <v>42469</v>
      </c>
      <c r="M346" s="154" t="s">
        <v>879</v>
      </c>
      <c r="N346" s="154" t="s">
        <v>324</v>
      </c>
      <c r="O346" s="275"/>
      <c r="P346" s="369">
        <v>263</v>
      </c>
      <c r="Q346" s="230">
        <v>29</v>
      </c>
      <c r="R346" s="230">
        <v>14</v>
      </c>
      <c r="S346" s="230">
        <v>31</v>
      </c>
      <c r="T346" s="230">
        <v>8</v>
      </c>
      <c r="U346" s="230">
        <v>10</v>
      </c>
      <c r="W346" s="371" t="str">
        <f t="shared" si="96"/>
        <v>09 April 2016</v>
      </c>
      <c r="X346" s="373" t="str">
        <f>IFERROR(VLOOKUP(D346,'[5]mhs elektro-kecil'!$B$5:$E$2151,3,0),"CEK")</f>
        <v>CEK</v>
      </c>
      <c r="Y346" s="374">
        <f>IFERROR(VLOOKUP(D346,'[5]mhs elektro-kecil'!$B$5:$E$2151,4,0),"CEK")</f>
        <v>0</v>
      </c>
      <c r="Z346" s="250">
        <f t="shared" si="111"/>
        <v>42469</v>
      </c>
      <c r="AA346" s="250">
        <f t="shared" si="112"/>
        <v>42649</v>
      </c>
      <c r="AL346" s="391">
        <f t="shared" si="108"/>
        <v>2011</v>
      </c>
      <c r="AM346" s="212" t="e">
        <f>COUNTIF([6]Daftar!$D$5:$D$851,D346)</f>
        <v>#VALUE!</v>
      </c>
      <c r="AN346" s="212" t="e">
        <f>COUNTIF([7]daftar!$D$4:$D$885,D346)</f>
        <v>#VALUE!</v>
      </c>
      <c r="AS346" s="392" t="str">
        <f t="shared" si="100"/>
        <v>Edwin Saleh</v>
      </c>
      <c r="AT346" s="392" t="str">
        <f t="shared" si="101"/>
        <v>F1B211021</v>
      </c>
      <c r="AU346" s="392">
        <f t="shared" si="102"/>
        <v>343</v>
      </c>
      <c r="AV346" s="437"/>
    </row>
    <row r="347" spans="1:48" s="369" customFormat="1" ht="20.100000000000001" customHeight="1">
      <c r="A347" s="267">
        <f t="shared" si="105"/>
        <v>344</v>
      </c>
      <c r="B347" s="411">
        <v>42465</v>
      </c>
      <c r="C347" s="269" t="str">
        <f>VLOOKUP(D347,'[4]mhs elektro-kecil'!$B$5:$C$1847,2,0)</f>
        <v>Masyitah Aulia</v>
      </c>
      <c r="D347" s="275" t="s">
        <v>880</v>
      </c>
      <c r="E347" s="275" t="s">
        <v>881</v>
      </c>
      <c r="F347" s="275" t="s">
        <v>59</v>
      </c>
      <c r="G347" s="275" t="s">
        <v>118</v>
      </c>
      <c r="H347" s="275" t="s">
        <v>323</v>
      </c>
      <c r="I347" s="275" t="s">
        <v>558</v>
      </c>
      <c r="J347" s="275" t="s">
        <v>763</v>
      </c>
      <c r="K347" s="154" t="s">
        <v>63</v>
      </c>
      <c r="L347" s="431">
        <v>42469</v>
      </c>
      <c r="M347" s="154" t="s">
        <v>879</v>
      </c>
      <c r="N347" s="154" t="s">
        <v>523</v>
      </c>
      <c r="O347" s="275"/>
      <c r="P347" s="369">
        <v>264</v>
      </c>
      <c r="Q347" s="230">
        <v>28</v>
      </c>
      <c r="R347" s="230">
        <v>40</v>
      </c>
      <c r="S347" s="230">
        <v>26</v>
      </c>
      <c r="T347" s="230">
        <v>43</v>
      </c>
      <c r="U347" s="230">
        <v>17</v>
      </c>
      <c r="W347" s="371" t="str">
        <f t="shared" si="96"/>
        <v>09 April 2016</v>
      </c>
      <c r="X347" s="373" t="str">
        <f>IFERROR(VLOOKUP(D347,'[5]mhs elektro-kecil'!$B$5:$E$2151,3,0),"CEK")</f>
        <v>CEK</v>
      </c>
      <c r="Y347" s="374">
        <f>IFERROR(VLOOKUP(D347,'[5]mhs elektro-kecil'!$B$5:$E$2151,4,0),"CEK")</f>
        <v>0</v>
      </c>
      <c r="Z347" s="250">
        <f t="shared" si="111"/>
        <v>42469</v>
      </c>
      <c r="AA347" s="250">
        <f t="shared" si="112"/>
        <v>42649</v>
      </c>
      <c r="AL347" s="391">
        <f t="shared" si="108"/>
        <v>2011</v>
      </c>
      <c r="AM347" s="212" t="e">
        <f>COUNTIF([6]Daftar!$D$5:$D$851,D347)</f>
        <v>#VALUE!</v>
      </c>
      <c r="AN347" s="212" t="e">
        <f>COUNTIF([7]daftar!$D$4:$D$885,D347)</f>
        <v>#VALUE!</v>
      </c>
      <c r="AS347" s="392" t="str">
        <f t="shared" si="100"/>
        <v>Masyitah Aulia</v>
      </c>
      <c r="AT347" s="392" t="str">
        <f t="shared" si="101"/>
        <v>F1B011055</v>
      </c>
      <c r="AU347" s="392">
        <f t="shared" si="102"/>
        <v>344</v>
      </c>
      <c r="AV347" s="437"/>
    </row>
    <row r="348" spans="1:48" s="368" customFormat="1" ht="20.100000000000001" customHeight="1">
      <c r="A348" s="267">
        <f t="shared" si="105"/>
        <v>345</v>
      </c>
      <c r="B348" s="409">
        <v>42472</v>
      </c>
      <c r="C348" s="269" t="str">
        <f>VLOOKUP(D348,'[4]mhs elektro-kecil'!$B$5:$C$1847,2,0)</f>
        <v>Asmiwati</v>
      </c>
      <c r="D348" s="410" t="s">
        <v>882</v>
      </c>
      <c r="E348" s="410" t="s">
        <v>883</v>
      </c>
      <c r="F348" s="410" t="s">
        <v>89</v>
      </c>
      <c r="G348" s="410" t="s">
        <v>49</v>
      </c>
      <c r="H348" s="410" t="s">
        <v>55</v>
      </c>
      <c r="I348" s="410" t="s">
        <v>580</v>
      </c>
      <c r="J348" s="410" t="s">
        <v>66</v>
      </c>
      <c r="K348" s="434" t="s">
        <v>63</v>
      </c>
      <c r="L348" s="440">
        <v>42476</v>
      </c>
      <c r="M348" s="434" t="s">
        <v>586</v>
      </c>
      <c r="N348" s="434" t="s">
        <v>137</v>
      </c>
      <c r="O348" s="410"/>
      <c r="P348" s="509" t="s">
        <v>884</v>
      </c>
      <c r="Q348" s="402">
        <v>19</v>
      </c>
      <c r="R348" s="402">
        <v>15</v>
      </c>
      <c r="S348" s="402">
        <v>21</v>
      </c>
      <c r="T348" s="402">
        <v>42</v>
      </c>
      <c r="U348" s="402">
        <v>38</v>
      </c>
      <c r="W348" s="371" t="str">
        <f t="shared" si="96"/>
        <v>16 April 2016</v>
      </c>
      <c r="X348" s="373" t="str">
        <f>IFERROR(VLOOKUP(D348,'[5]mhs elektro-kecil'!$B$5:$E$2151,3,0),"CEK")</f>
        <v>CEK</v>
      </c>
      <c r="Y348" s="374">
        <f>IFERROR(VLOOKUP(D348,'[5]mhs elektro-kecil'!$B$5:$E$2151,4,0),"CEK")</f>
        <v>0</v>
      </c>
      <c r="Z348" s="406">
        <f t="shared" ref="Z348:Z353" si="113">L348</f>
        <v>42476</v>
      </c>
      <c r="AA348" s="406">
        <f t="shared" ref="AA348:AA353" si="114">Z348+180</f>
        <v>42656</v>
      </c>
      <c r="AL348" s="391">
        <f t="shared" si="108"/>
        <v>2010</v>
      </c>
      <c r="AM348" s="212" t="e">
        <f>COUNTIF([6]Daftar!$D$5:$D$851,D348)</f>
        <v>#VALUE!</v>
      </c>
      <c r="AN348" s="212" t="e">
        <f>COUNTIF([7]daftar!$D$4:$D$885,D348)</f>
        <v>#VALUE!</v>
      </c>
      <c r="AS348" s="392" t="str">
        <f t="shared" si="100"/>
        <v>Asmiwati</v>
      </c>
      <c r="AT348" s="392" t="str">
        <f t="shared" si="101"/>
        <v>F1B110044</v>
      </c>
      <c r="AU348" s="392">
        <f t="shared" si="102"/>
        <v>345</v>
      </c>
      <c r="AV348" s="437"/>
    </row>
    <row r="349" spans="1:48" s="369" customFormat="1" ht="20.100000000000001" customHeight="1">
      <c r="A349" s="267">
        <f t="shared" si="105"/>
        <v>346</v>
      </c>
      <c r="B349" s="506" t="s">
        <v>885</v>
      </c>
      <c r="C349" s="269" t="str">
        <f>VLOOKUP(D349,'[4]mhs elektro-kecil'!$B$5:$C$1847,2,0)</f>
        <v>Andryo Iskandar</v>
      </c>
      <c r="D349" s="275" t="s">
        <v>886</v>
      </c>
      <c r="E349" s="275" t="s">
        <v>887</v>
      </c>
      <c r="F349" s="275" t="s">
        <v>45</v>
      </c>
      <c r="G349" s="275" t="s">
        <v>52</v>
      </c>
      <c r="H349" s="275" t="s">
        <v>73</v>
      </c>
      <c r="I349" s="275" t="s">
        <v>53</v>
      </c>
      <c r="J349" s="275" t="s">
        <v>39</v>
      </c>
      <c r="K349" s="154" t="s">
        <v>63</v>
      </c>
      <c r="L349" s="431">
        <v>42497</v>
      </c>
      <c r="M349" s="154" t="s">
        <v>42</v>
      </c>
      <c r="N349" s="154" t="s">
        <v>813</v>
      </c>
      <c r="O349" s="275"/>
      <c r="P349" s="369">
        <v>315</v>
      </c>
      <c r="Q349" s="230">
        <v>25</v>
      </c>
      <c r="R349" s="230">
        <v>24</v>
      </c>
      <c r="S349" s="230">
        <v>29</v>
      </c>
      <c r="T349" s="230">
        <v>12</v>
      </c>
      <c r="U349" s="230">
        <v>31</v>
      </c>
      <c r="W349" s="371" t="str">
        <f t="shared" si="96"/>
        <v>07 Mei 2016</v>
      </c>
      <c r="X349" s="373" t="str">
        <f>IFERROR(VLOOKUP(D349,'[5]mhs elektro-kecil'!$B$5:$E$2151,3,0),"CEK")</f>
        <v>Teknik Sistem Tenaga</v>
      </c>
      <c r="Y349" s="374" t="str">
        <f>IFERROR(VLOOKUP(D349,'[5]mhs elektro-kecil'!$B$5:$E$2151,4,0),"CEK")</f>
        <v>I Ketut Wiryajati, ST., MT.</v>
      </c>
      <c r="Z349" s="250">
        <f t="shared" si="113"/>
        <v>42497</v>
      </c>
      <c r="AA349" s="250">
        <f t="shared" si="114"/>
        <v>42677</v>
      </c>
      <c r="AL349" s="391">
        <f t="shared" si="108"/>
        <v>2012</v>
      </c>
      <c r="AM349" s="212" t="e">
        <f>COUNTIF([6]Daftar!$D$5:$D$851,D349)</f>
        <v>#VALUE!</v>
      </c>
      <c r="AN349" s="212" t="e">
        <f>COUNTIF([7]daftar!$D$4:$D$885,D349)</f>
        <v>#VALUE!</v>
      </c>
      <c r="AS349" s="392" t="str">
        <f t="shared" si="100"/>
        <v>Andryo Iskandar</v>
      </c>
      <c r="AT349" s="392" t="str">
        <f t="shared" si="101"/>
        <v>F1B012012</v>
      </c>
      <c r="AU349" s="392">
        <f t="shared" si="102"/>
        <v>346</v>
      </c>
      <c r="AV349" s="437"/>
    </row>
    <row r="350" spans="1:48" s="368" customFormat="1" ht="20.100000000000001" customHeight="1">
      <c r="A350" s="267">
        <f t="shared" si="105"/>
        <v>347</v>
      </c>
      <c r="B350" s="510" t="s">
        <v>885</v>
      </c>
      <c r="C350" s="269" t="str">
        <f>VLOOKUP(D350,'[4]mhs elektro-kecil'!$B$5:$C$1847,2,0)</f>
        <v>Sarah</v>
      </c>
      <c r="D350" s="410" t="s">
        <v>888</v>
      </c>
      <c r="E350" s="410" t="s">
        <v>889</v>
      </c>
      <c r="F350" s="410" t="s">
        <v>38</v>
      </c>
      <c r="G350" s="410" t="s">
        <v>73</v>
      </c>
      <c r="H350" s="410" t="s">
        <v>115</v>
      </c>
      <c r="I350" s="410" t="s">
        <v>37</v>
      </c>
      <c r="J350" s="410" t="s">
        <v>60</v>
      </c>
      <c r="K350" s="434" t="s">
        <v>63</v>
      </c>
      <c r="L350" s="440">
        <v>42497</v>
      </c>
      <c r="M350" s="434" t="s">
        <v>540</v>
      </c>
      <c r="N350" s="434" t="s">
        <v>813</v>
      </c>
      <c r="O350" s="410"/>
      <c r="P350" s="368">
        <v>316</v>
      </c>
      <c r="Q350" s="402">
        <v>2</v>
      </c>
      <c r="R350" s="402">
        <v>29</v>
      </c>
      <c r="S350" s="402">
        <v>22</v>
      </c>
      <c r="T350" s="402">
        <v>13</v>
      </c>
      <c r="U350" s="402">
        <v>5</v>
      </c>
      <c r="W350" s="371" t="str">
        <f t="shared" si="96"/>
        <v>07 Mei 2016</v>
      </c>
      <c r="X350" s="373" t="str">
        <f>IFERROR(VLOOKUP(D350,'[5]mhs elektro-kecil'!$B$5:$E$2151,3,0),"CEK")</f>
        <v>CEK</v>
      </c>
      <c r="Y350" s="374">
        <f>IFERROR(VLOOKUP(D350,'[5]mhs elektro-kecil'!$B$5:$E$2151,4,0),"CEK")</f>
        <v>0</v>
      </c>
      <c r="Z350" s="406">
        <f t="shared" si="113"/>
        <v>42497</v>
      </c>
      <c r="AA350" s="406">
        <f t="shared" si="114"/>
        <v>42677</v>
      </c>
      <c r="AL350" s="391">
        <f t="shared" si="108"/>
        <v>2011</v>
      </c>
      <c r="AM350" s="212" t="e">
        <f>COUNTIF([6]Daftar!$D$5:$D$851,D350)</f>
        <v>#VALUE!</v>
      </c>
      <c r="AN350" s="212" t="e">
        <f>COUNTIF([7]daftar!$D$4:$D$885,D350)</f>
        <v>#VALUE!</v>
      </c>
      <c r="AS350" s="392" t="str">
        <f t="shared" si="100"/>
        <v>Sarah</v>
      </c>
      <c r="AT350" s="392" t="str">
        <f t="shared" si="101"/>
        <v>F1B011077</v>
      </c>
      <c r="AU350" s="392">
        <f t="shared" si="102"/>
        <v>347</v>
      </c>
      <c r="AV350" s="437"/>
    </row>
    <row r="351" spans="1:48" s="368" customFormat="1" ht="20.100000000000001" customHeight="1">
      <c r="A351" s="267">
        <f t="shared" si="105"/>
        <v>348</v>
      </c>
      <c r="B351" s="409" t="s">
        <v>890</v>
      </c>
      <c r="C351" s="269" t="str">
        <f>VLOOKUP(D351,'[4]mhs elektro-kecil'!$B$5:$C$1847,2,0)</f>
        <v>Edi Wiranata</v>
      </c>
      <c r="D351" s="410" t="s">
        <v>891</v>
      </c>
      <c r="E351" s="410" t="s">
        <v>892</v>
      </c>
      <c r="F351" s="410" t="s">
        <v>118</v>
      </c>
      <c r="G351" s="410" t="s">
        <v>243</v>
      </c>
      <c r="H351" s="410" t="s">
        <v>89</v>
      </c>
      <c r="I351" s="410" t="s">
        <v>92</v>
      </c>
      <c r="J351" s="410" t="s">
        <v>580</v>
      </c>
      <c r="K351" s="434" t="s">
        <v>893</v>
      </c>
      <c r="L351" s="440">
        <v>42504</v>
      </c>
      <c r="M351" s="511" t="s">
        <v>33</v>
      </c>
      <c r="N351" s="434" t="s">
        <v>299</v>
      </c>
      <c r="O351" s="410"/>
      <c r="P351" s="368">
        <v>327</v>
      </c>
      <c r="Q351" s="402">
        <v>40</v>
      </c>
      <c r="R351" s="402">
        <v>41</v>
      </c>
      <c r="S351" s="402">
        <v>19</v>
      </c>
      <c r="T351" s="402">
        <v>35</v>
      </c>
      <c r="U351" s="402">
        <v>42</v>
      </c>
      <c r="W351" s="371" t="str">
        <f t="shared" si="96"/>
        <v>14 Mei 2016</v>
      </c>
      <c r="X351" s="373" t="str">
        <f>IFERROR(VLOOKUP(D351,'[5]mhs elektro-kecil'!$B$5:$E$2151,3,0),"CEK")</f>
        <v>CEK</v>
      </c>
      <c r="Y351" s="374">
        <f>IFERROR(VLOOKUP(D351,'[5]mhs elektro-kecil'!$B$5:$E$2151,4,0),"CEK")</f>
        <v>0</v>
      </c>
      <c r="Z351" s="406">
        <f t="shared" si="113"/>
        <v>42504</v>
      </c>
      <c r="AA351" s="406">
        <f t="shared" si="114"/>
        <v>42684</v>
      </c>
      <c r="AL351" s="391">
        <f t="shared" si="108"/>
        <v>2010</v>
      </c>
      <c r="AM351" s="212" t="e">
        <f>COUNTIF([6]Daftar!$D$5:$D$851,D351)</f>
        <v>#VALUE!</v>
      </c>
      <c r="AN351" s="212" t="e">
        <f>COUNTIF([7]daftar!$D$4:$D$885,D351)</f>
        <v>#VALUE!</v>
      </c>
      <c r="AS351" s="392" t="str">
        <f t="shared" si="100"/>
        <v>Edi Wiranata</v>
      </c>
      <c r="AT351" s="392" t="str">
        <f t="shared" si="101"/>
        <v>F1B010008</v>
      </c>
      <c r="AU351" s="392">
        <f t="shared" si="102"/>
        <v>348</v>
      </c>
      <c r="AV351" s="437"/>
    </row>
    <row r="352" spans="1:48" s="369" customFormat="1" ht="20.100000000000001" customHeight="1">
      <c r="A352" s="267">
        <f t="shared" si="105"/>
        <v>349</v>
      </c>
      <c r="B352" s="411" t="s">
        <v>890</v>
      </c>
      <c r="C352" s="269" t="str">
        <f>VLOOKUP(D352,'[4]mhs elektro-kecil'!$B$5:$C$1847,2,0)</f>
        <v>Fajar Rizkianto</v>
      </c>
      <c r="D352" s="275" t="s">
        <v>894</v>
      </c>
      <c r="E352" s="275" t="s">
        <v>895</v>
      </c>
      <c r="F352" s="275" t="s">
        <v>61</v>
      </c>
      <c r="G352" s="275" t="s">
        <v>31</v>
      </c>
      <c r="H352" s="275" t="s">
        <v>60</v>
      </c>
      <c r="I352" s="275" t="s">
        <v>422</v>
      </c>
      <c r="J352" s="275" t="s">
        <v>69</v>
      </c>
      <c r="K352" s="154" t="s">
        <v>32</v>
      </c>
      <c r="L352" s="431">
        <v>42502</v>
      </c>
      <c r="M352" s="512" t="s">
        <v>540</v>
      </c>
      <c r="N352" s="154" t="s">
        <v>449</v>
      </c>
      <c r="O352" s="275"/>
      <c r="P352" s="369">
        <v>328</v>
      </c>
      <c r="Q352" s="230">
        <v>3</v>
      </c>
      <c r="R352" s="230">
        <v>39</v>
      </c>
      <c r="S352" s="230">
        <v>5</v>
      </c>
      <c r="T352" s="230">
        <v>8</v>
      </c>
      <c r="U352" s="230">
        <v>10</v>
      </c>
      <c r="W352" s="371" t="str">
        <f t="shared" si="96"/>
        <v>12 Mei 2016</v>
      </c>
      <c r="X352" s="373" t="str">
        <f>IFERROR(VLOOKUP(D352,'[5]mhs elektro-kecil'!$B$5:$E$2151,3,0),"CEK")</f>
        <v>CEK</v>
      </c>
      <c r="Y352" s="374" t="str">
        <f>IFERROR(VLOOKUP(D352,'[5]mhs elektro-kecil'!$B$5:$E$2151,4,0),"CEK")</f>
        <v>CEK</v>
      </c>
      <c r="Z352" s="250">
        <f t="shared" si="113"/>
        <v>42502</v>
      </c>
      <c r="AA352" s="250">
        <f t="shared" si="114"/>
        <v>42682</v>
      </c>
      <c r="AL352" s="391">
        <f t="shared" si="108"/>
        <v>2009</v>
      </c>
      <c r="AM352" s="212" t="e">
        <f>COUNTIF([6]Daftar!$D$5:$D$851,D352)</f>
        <v>#VALUE!</v>
      </c>
      <c r="AN352" s="212" t="e">
        <f>COUNTIF([7]daftar!$D$4:$D$885,D352)</f>
        <v>#VALUE!</v>
      </c>
      <c r="AS352" s="392" t="str">
        <f t="shared" si="100"/>
        <v>Fajar Rizkianto</v>
      </c>
      <c r="AT352" s="392" t="str">
        <f t="shared" si="101"/>
        <v>F1B009084</v>
      </c>
      <c r="AU352" s="392">
        <f t="shared" si="102"/>
        <v>349</v>
      </c>
      <c r="AV352" s="437"/>
    </row>
    <row r="353" spans="1:48" s="369" customFormat="1" ht="20.100000000000001" customHeight="1">
      <c r="A353" s="267">
        <f t="shared" si="105"/>
        <v>350</v>
      </c>
      <c r="B353" s="411" t="s">
        <v>896</v>
      </c>
      <c r="C353" s="269" t="str">
        <f>VLOOKUP(D353,'[4]mhs elektro-kecil'!$B$5:$C$1847,2,0)</f>
        <v>I Wayan Sutrisna</v>
      </c>
      <c r="D353" s="275" t="s">
        <v>897</v>
      </c>
      <c r="E353" s="275" t="s">
        <v>898</v>
      </c>
      <c r="F353" s="275" t="s">
        <v>41</v>
      </c>
      <c r="G353" s="275" t="s">
        <v>323</v>
      </c>
      <c r="H353" s="275" t="s">
        <v>54</v>
      </c>
      <c r="I353" s="275" t="s">
        <v>61</v>
      </c>
      <c r="J353" s="275" t="s">
        <v>53</v>
      </c>
      <c r="K353" s="154" t="s">
        <v>63</v>
      </c>
      <c r="L353" s="431">
        <v>42511</v>
      </c>
      <c r="M353" s="154" t="s">
        <v>586</v>
      </c>
      <c r="N353" s="154" t="s">
        <v>813</v>
      </c>
      <c r="O353" s="275"/>
      <c r="P353" s="369">
        <v>347</v>
      </c>
      <c r="Q353" s="230">
        <v>1</v>
      </c>
      <c r="R353" s="230">
        <v>26</v>
      </c>
      <c r="S353" s="230">
        <v>14</v>
      </c>
      <c r="T353" s="230">
        <v>3</v>
      </c>
      <c r="U353" s="230">
        <v>12</v>
      </c>
      <c r="W353" s="371" t="str">
        <f t="shared" si="96"/>
        <v>21 Mei 2016</v>
      </c>
      <c r="X353" s="373" t="str">
        <f>IFERROR(VLOOKUP(D353,'[5]mhs elektro-kecil'!$B$5:$E$2151,3,0),"CEK")</f>
        <v>Teknik Sistem Tenaga</v>
      </c>
      <c r="Y353" s="374" t="str">
        <f>IFERROR(VLOOKUP(D353,'[5]mhs elektro-kecil'!$B$5:$E$2151,4,0),"CEK")</f>
        <v>Agung Budi Muljono, ST., MT.</v>
      </c>
      <c r="Z353" s="250">
        <f t="shared" si="113"/>
        <v>42511</v>
      </c>
      <c r="AA353" s="250">
        <f t="shared" si="114"/>
        <v>42691</v>
      </c>
      <c r="AL353" s="391">
        <f t="shared" si="108"/>
        <v>2012</v>
      </c>
      <c r="AM353" s="212" t="e">
        <f>COUNTIF([6]Daftar!$D$5:$D$851,D353)</f>
        <v>#VALUE!</v>
      </c>
      <c r="AN353" s="212" t="e">
        <f>COUNTIF([7]daftar!$D$4:$D$885,D353)</f>
        <v>#VALUE!</v>
      </c>
      <c r="AS353" s="392" t="str">
        <f t="shared" si="100"/>
        <v>I Wayan Sutrisna</v>
      </c>
      <c r="AT353" s="392" t="str">
        <f t="shared" si="101"/>
        <v>F1B012042</v>
      </c>
      <c r="AU353" s="392">
        <f t="shared" si="102"/>
        <v>350</v>
      </c>
      <c r="AV353" s="437"/>
    </row>
    <row r="354" spans="1:48" s="369" customFormat="1" ht="20.100000000000001" customHeight="1">
      <c r="A354" s="267">
        <f t="shared" si="105"/>
        <v>351</v>
      </c>
      <c r="B354" s="411" t="s">
        <v>896</v>
      </c>
      <c r="C354" s="269" t="str">
        <f>VLOOKUP(D354,'[4]mhs elektro-kecil'!$B$5:$C$1847,2,0)</f>
        <v>I Putu Andika P</v>
      </c>
      <c r="D354" s="275" t="s">
        <v>899</v>
      </c>
      <c r="E354" s="275" t="s">
        <v>900</v>
      </c>
      <c r="F354" s="275" t="s">
        <v>52</v>
      </c>
      <c r="G354" s="275" t="s">
        <v>243</v>
      </c>
      <c r="H354" s="275" t="s">
        <v>118</v>
      </c>
      <c r="I354" s="275" t="s">
        <v>763</v>
      </c>
      <c r="J354" s="275" t="s">
        <v>31</v>
      </c>
      <c r="K354" s="154" t="s">
        <v>56</v>
      </c>
      <c r="L354" s="431">
        <v>42510</v>
      </c>
      <c r="M354" s="154" t="s">
        <v>140</v>
      </c>
      <c r="N354" s="154" t="s">
        <v>449</v>
      </c>
      <c r="O354" s="275"/>
      <c r="P354" s="369">
        <v>348</v>
      </c>
      <c r="Q354" s="230">
        <v>24</v>
      </c>
      <c r="R354" s="230">
        <v>41</v>
      </c>
      <c r="S354" s="230">
        <v>40</v>
      </c>
      <c r="T354" s="230">
        <v>17</v>
      </c>
      <c r="U354" s="230">
        <v>39</v>
      </c>
      <c r="W354" s="371" t="str">
        <f t="shared" si="96"/>
        <v>20 Mei 2016</v>
      </c>
      <c r="X354" s="373" t="str">
        <f>IFERROR(VLOOKUP(D354,'[5]mhs elektro-kecil'!$B$5:$E$2151,3,0),"CEK")</f>
        <v>Teknik Elektronika &amp; Digital</v>
      </c>
      <c r="Y354" s="374" t="str">
        <f>IFERROR(VLOOKUP(D354,'[5]mhs elektro-kecil'!$B$5:$E$2151,4,0),"CEK")</f>
        <v>Cahyo Mustiko O.M., ST., M.Sc., Ph.D.</v>
      </c>
      <c r="Z354" s="250">
        <f t="shared" ref="Z354:Z360" si="115">L354</f>
        <v>42510</v>
      </c>
      <c r="AA354" s="250">
        <f t="shared" ref="AA354:AA360" si="116">Z354+180</f>
        <v>42690</v>
      </c>
      <c r="AL354" s="391">
        <f t="shared" si="108"/>
        <v>2012</v>
      </c>
      <c r="AM354" s="212" t="e">
        <f>COUNTIF([6]Daftar!$D$5:$D$851,D354)</f>
        <v>#VALUE!</v>
      </c>
      <c r="AN354" s="212" t="e">
        <f>COUNTIF([7]daftar!$D$4:$D$885,D354)</f>
        <v>#VALUE!</v>
      </c>
      <c r="AS354" s="392" t="str">
        <f t="shared" si="100"/>
        <v>I Putu Andika P</v>
      </c>
      <c r="AT354" s="392" t="str">
        <f t="shared" si="101"/>
        <v>F1B212041</v>
      </c>
      <c r="AU354" s="392">
        <f t="shared" si="102"/>
        <v>351</v>
      </c>
      <c r="AV354" s="437"/>
    </row>
    <row r="355" spans="1:48" s="369" customFormat="1" ht="20.100000000000001" customHeight="1">
      <c r="A355" s="267">
        <f t="shared" si="105"/>
        <v>352</v>
      </c>
      <c r="B355" s="411" t="s">
        <v>901</v>
      </c>
      <c r="C355" s="269" t="str">
        <f>VLOOKUP(D355,'[4]mhs elektro-kecil'!$B$5:$C$1847,2,0)</f>
        <v>Brian Asrnanda Razak</v>
      </c>
      <c r="D355" s="275" t="s">
        <v>902</v>
      </c>
      <c r="E355" s="275" t="s">
        <v>903</v>
      </c>
      <c r="F355" s="275" t="s">
        <v>72</v>
      </c>
      <c r="G355" s="275" t="s">
        <v>118</v>
      </c>
      <c r="H355" s="275" t="s">
        <v>62</v>
      </c>
      <c r="I355" s="275" t="s">
        <v>558</v>
      </c>
      <c r="J355" s="275" t="s">
        <v>763</v>
      </c>
      <c r="K355" s="154" t="s">
        <v>63</v>
      </c>
      <c r="L355" s="431">
        <v>42525</v>
      </c>
      <c r="M355" s="154" t="s">
        <v>586</v>
      </c>
      <c r="N355" s="154" t="s">
        <v>813</v>
      </c>
      <c r="O355" s="275"/>
      <c r="P355" s="369">
        <v>383</v>
      </c>
      <c r="Q355" s="230">
        <v>4</v>
      </c>
      <c r="R355" s="230">
        <v>40</v>
      </c>
      <c r="S355" s="230">
        <v>18</v>
      </c>
      <c r="T355" s="230">
        <v>43</v>
      </c>
      <c r="U355" s="230">
        <v>17</v>
      </c>
      <c r="W355" s="371" t="str">
        <f t="shared" si="96"/>
        <v>04 Juni 2016</v>
      </c>
      <c r="X355" s="373" t="str">
        <f>IFERROR(VLOOKUP(D355,'[5]mhs elektro-kecil'!$B$5:$E$2151,3,0),"CEK")</f>
        <v>CEK</v>
      </c>
      <c r="Y355" s="374">
        <f>IFERROR(VLOOKUP(D355,'[5]mhs elektro-kecil'!$B$5:$E$2151,4,0),"CEK")</f>
        <v>0</v>
      </c>
      <c r="Z355" s="250">
        <f t="shared" si="115"/>
        <v>42525</v>
      </c>
      <c r="AA355" s="250">
        <f t="shared" si="116"/>
        <v>42705</v>
      </c>
      <c r="AL355" s="391">
        <f t="shared" si="108"/>
        <v>2011</v>
      </c>
      <c r="AM355" s="212" t="e">
        <f>COUNTIF([6]Daftar!$D$5:$D$851,D355)</f>
        <v>#VALUE!</v>
      </c>
      <c r="AN355" s="212" t="e">
        <f>COUNTIF([7]daftar!$D$4:$D$885,D355)</f>
        <v>#VALUE!</v>
      </c>
      <c r="AS355" s="392" t="str">
        <f t="shared" si="100"/>
        <v>Brian Asrnanda Razak</v>
      </c>
      <c r="AT355" s="392" t="str">
        <f t="shared" si="101"/>
        <v>F1B011016</v>
      </c>
      <c r="AU355" s="392">
        <f t="shared" si="102"/>
        <v>352</v>
      </c>
      <c r="AV355" s="437"/>
    </row>
    <row r="356" spans="1:48" s="369" customFormat="1" ht="20.100000000000001" customHeight="1">
      <c r="A356" s="267">
        <f t="shared" si="105"/>
        <v>353</v>
      </c>
      <c r="B356" s="411" t="s">
        <v>901</v>
      </c>
      <c r="C356" s="269" t="str">
        <f>VLOOKUP(D356,'[4]mhs elektro-kecil'!$B$5:$C$1847,2,0)</f>
        <v>Muhamad Johan K</v>
      </c>
      <c r="D356" s="275" t="s">
        <v>904</v>
      </c>
      <c r="E356" s="275" t="s">
        <v>905</v>
      </c>
      <c r="F356" s="275" t="s">
        <v>89</v>
      </c>
      <c r="G356" s="275" t="s">
        <v>72</v>
      </c>
      <c r="H356" s="275" t="s">
        <v>622</v>
      </c>
      <c r="I356" s="275" t="s">
        <v>92</v>
      </c>
      <c r="J356" s="275" t="s">
        <v>68</v>
      </c>
      <c r="K356" s="154" t="s">
        <v>63</v>
      </c>
      <c r="L356" s="431">
        <v>42525</v>
      </c>
      <c r="M356" s="154" t="s">
        <v>716</v>
      </c>
      <c r="N356" s="154" t="s">
        <v>813</v>
      </c>
      <c r="O356" s="275"/>
      <c r="P356" s="369">
        <v>384</v>
      </c>
      <c r="Q356" s="230">
        <v>19</v>
      </c>
      <c r="R356" s="230">
        <v>4</v>
      </c>
      <c r="S356" s="230">
        <v>9</v>
      </c>
      <c r="T356" s="230">
        <v>35</v>
      </c>
      <c r="U356" s="230">
        <v>6</v>
      </c>
      <c r="W356" s="371" t="str">
        <f t="shared" si="96"/>
        <v>04 Juni 2016</v>
      </c>
      <c r="X356" s="373" t="str">
        <f>IFERROR(VLOOKUP(D356,'[5]mhs elektro-kecil'!$B$5:$E$2151,3,0),"CEK")</f>
        <v>CEK</v>
      </c>
      <c r="Y356" s="374">
        <f>IFERROR(VLOOKUP(D356,'[5]mhs elektro-kecil'!$B$5:$E$2151,4,0),"CEK")</f>
        <v>0</v>
      </c>
      <c r="Z356" s="250">
        <f t="shared" si="115"/>
        <v>42525</v>
      </c>
      <c r="AA356" s="250">
        <f t="shared" si="116"/>
        <v>42705</v>
      </c>
      <c r="AL356" s="391">
        <f t="shared" si="108"/>
        <v>2010</v>
      </c>
      <c r="AM356" s="212" t="e">
        <f>COUNTIF([6]Daftar!$D$5:$D$851,D356)</f>
        <v>#VALUE!</v>
      </c>
      <c r="AN356" s="212" t="e">
        <f>COUNTIF([7]daftar!$D$4:$D$885,D356)</f>
        <v>#VALUE!</v>
      </c>
      <c r="AS356" s="392" t="str">
        <f t="shared" si="100"/>
        <v>Muhamad Johan K</v>
      </c>
      <c r="AT356" s="392" t="str">
        <f t="shared" si="101"/>
        <v>F1B110073</v>
      </c>
      <c r="AU356" s="392">
        <f t="shared" si="102"/>
        <v>353</v>
      </c>
      <c r="AV356" s="437"/>
    </row>
    <row r="357" spans="1:48" s="369" customFormat="1" ht="20.100000000000001" customHeight="1">
      <c r="A357" s="267">
        <f t="shared" si="105"/>
        <v>354</v>
      </c>
      <c r="B357" s="411" t="s">
        <v>906</v>
      </c>
      <c r="C357" s="269" t="str">
        <f>VLOOKUP(D357,'[4]mhs elektro-kecil'!$B$5:$C$1847,2,0)</f>
        <v>Ika Ratna Carolia</v>
      </c>
      <c r="D357" s="275" t="s">
        <v>907</v>
      </c>
      <c r="E357" s="275" t="s">
        <v>908</v>
      </c>
      <c r="F357" s="275" t="s">
        <v>54</v>
      </c>
      <c r="G357" s="275" t="s">
        <v>38</v>
      </c>
      <c r="H357" s="275" t="s">
        <v>41</v>
      </c>
      <c r="I357" s="275" t="s">
        <v>60</v>
      </c>
      <c r="J357" s="275" t="s">
        <v>53</v>
      </c>
      <c r="K357" s="154" t="s">
        <v>63</v>
      </c>
      <c r="L357" s="431">
        <v>42532</v>
      </c>
      <c r="M357" s="154" t="s">
        <v>586</v>
      </c>
      <c r="N357" s="154" t="s">
        <v>689</v>
      </c>
      <c r="O357" s="275"/>
      <c r="P357" s="369">
        <v>395</v>
      </c>
      <c r="Q357" s="230">
        <v>14</v>
      </c>
      <c r="R357" s="230">
        <v>2</v>
      </c>
      <c r="S357" s="230">
        <v>1</v>
      </c>
      <c r="T357" s="230">
        <v>5</v>
      </c>
      <c r="U357" s="230">
        <v>12</v>
      </c>
      <c r="W357" s="371" t="str">
        <f t="shared" si="96"/>
        <v>11 Juni 2016</v>
      </c>
      <c r="X357" s="373" t="str">
        <f>IFERROR(VLOOKUP(D357,'[5]mhs elektro-kecil'!$B$5:$E$2151,3,0),"CEK")</f>
        <v>CEK</v>
      </c>
      <c r="Y357" s="374">
        <f>IFERROR(VLOOKUP(D357,'[5]mhs elektro-kecil'!$B$5:$E$2151,4,0),"CEK")</f>
        <v>0</v>
      </c>
      <c r="Z357" s="250">
        <f t="shared" si="115"/>
        <v>42532</v>
      </c>
      <c r="AA357" s="250">
        <f t="shared" si="116"/>
        <v>42712</v>
      </c>
      <c r="AL357" s="391">
        <f t="shared" si="108"/>
        <v>2011</v>
      </c>
      <c r="AM357" s="212" t="e">
        <f>COUNTIF([6]Daftar!$D$5:$D$851,D357)</f>
        <v>#VALUE!</v>
      </c>
      <c r="AN357" s="212" t="e">
        <f>COUNTIF([7]daftar!$D$4:$D$885,D357)</f>
        <v>#VALUE!</v>
      </c>
      <c r="AS357" s="392" t="str">
        <f t="shared" si="100"/>
        <v>Ika Ratna Carolia</v>
      </c>
      <c r="AT357" s="392" t="str">
        <f t="shared" si="101"/>
        <v>F1B111029</v>
      </c>
      <c r="AU357" s="392">
        <f t="shared" si="102"/>
        <v>354</v>
      </c>
      <c r="AV357" s="437"/>
    </row>
    <row r="358" spans="1:48" s="369" customFormat="1" ht="20.100000000000001" customHeight="1">
      <c r="A358" s="267">
        <f t="shared" si="105"/>
        <v>355</v>
      </c>
      <c r="B358" s="411" t="s">
        <v>906</v>
      </c>
      <c r="C358" s="269" t="str">
        <f>VLOOKUP(D358,'[4]mhs elektro-kecil'!$B$5:$C$1847,2,0)</f>
        <v>Khairul Anam</v>
      </c>
      <c r="D358" s="275" t="s">
        <v>909</v>
      </c>
      <c r="E358" s="275" t="s">
        <v>910</v>
      </c>
      <c r="F358" s="275" t="s">
        <v>72</v>
      </c>
      <c r="G358" s="275" t="s">
        <v>49</v>
      </c>
      <c r="H358" s="275" t="s">
        <v>59</v>
      </c>
      <c r="I358" s="275" t="s">
        <v>45</v>
      </c>
      <c r="J358" s="275" t="s">
        <v>558</v>
      </c>
      <c r="K358" s="154" t="s">
        <v>63</v>
      </c>
      <c r="L358" s="431">
        <v>42532</v>
      </c>
      <c r="M358" s="154" t="s">
        <v>716</v>
      </c>
      <c r="N358" s="154" t="s">
        <v>813</v>
      </c>
      <c r="O358" s="275"/>
      <c r="P358" s="369">
        <v>394</v>
      </c>
      <c r="Q358" s="230">
        <v>4</v>
      </c>
      <c r="R358" s="230">
        <v>15</v>
      </c>
      <c r="S358" s="230">
        <v>28</v>
      </c>
      <c r="T358" s="230">
        <v>25</v>
      </c>
      <c r="U358" s="230">
        <v>43</v>
      </c>
      <c r="W358" s="371" t="str">
        <f t="shared" si="96"/>
        <v>11 Juni 2016</v>
      </c>
      <c r="X358" s="373" t="str">
        <f>IFERROR(VLOOKUP(D358,'[5]mhs elektro-kecil'!$B$5:$E$2151,3,0),"CEK")</f>
        <v>CEK</v>
      </c>
      <c r="Y358" s="374">
        <f>IFERROR(VLOOKUP(D358,'[5]mhs elektro-kecil'!$B$5:$E$2151,4,0),"CEK")</f>
        <v>0</v>
      </c>
      <c r="Z358" s="250">
        <f t="shared" si="115"/>
        <v>42532</v>
      </c>
      <c r="AA358" s="250">
        <f t="shared" si="116"/>
        <v>42712</v>
      </c>
      <c r="AL358" s="391">
        <f t="shared" si="108"/>
        <v>2010</v>
      </c>
      <c r="AM358" s="212" t="e">
        <f>COUNTIF([6]Daftar!$D$5:$D$851,D358)</f>
        <v>#VALUE!</v>
      </c>
      <c r="AN358" s="212" t="e">
        <f>COUNTIF([7]daftar!$D$4:$D$885,D358)</f>
        <v>#VALUE!</v>
      </c>
      <c r="AS358" s="392" t="str">
        <f t="shared" si="100"/>
        <v>Khairul Anam</v>
      </c>
      <c r="AT358" s="392" t="str">
        <f t="shared" si="101"/>
        <v>F1B110077</v>
      </c>
      <c r="AU358" s="392">
        <f t="shared" si="102"/>
        <v>355</v>
      </c>
      <c r="AV358" s="437"/>
    </row>
    <row r="359" spans="1:48" s="369" customFormat="1" ht="20.100000000000001" customHeight="1">
      <c r="A359" s="267">
        <f t="shared" si="105"/>
        <v>356</v>
      </c>
      <c r="B359" s="411" t="s">
        <v>911</v>
      </c>
      <c r="C359" s="269" t="str">
        <f>VLOOKUP(D359,'[4]mhs elektro-kecil'!$B$5:$C$1847,2,0)</f>
        <v>Evan Pawaka Utama</v>
      </c>
      <c r="D359" s="275" t="s">
        <v>912</v>
      </c>
      <c r="E359" s="275" t="s">
        <v>913</v>
      </c>
      <c r="F359" s="275" t="s">
        <v>52</v>
      </c>
      <c r="G359" s="275" t="s">
        <v>118</v>
      </c>
      <c r="H359" s="275" t="s">
        <v>59</v>
      </c>
      <c r="I359" s="275" t="s">
        <v>622</v>
      </c>
      <c r="J359" s="275" t="s">
        <v>92</v>
      </c>
      <c r="K359" s="154" t="s">
        <v>93</v>
      </c>
      <c r="L359" s="431">
        <v>42541</v>
      </c>
      <c r="M359" s="154" t="s">
        <v>42</v>
      </c>
      <c r="N359" s="154" t="s">
        <v>449</v>
      </c>
      <c r="O359" s="275"/>
      <c r="P359" s="369">
        <v>409</v>
      </c>
      <c r="Q359" s="230">
        <v>24</v>
      </c>
      <c r="R359" s="230">
        <v>40</v>
      </c>
      <c r="S359" s="230">
        <v>28</v>
      </c>
      <c r="T359" s="230">
        <v>9</v>
      </c>
      <c r="U359" s="230">
        <v>35</v>
      </c>
      <c r="W359" s="371" t="str">
        <f t="shared" si="96"/>
        <v>20 Juni 2016</v>
      </c>
      <c r="X359" s="373" t="str">
        <f>IFERROR(VLOOKUP(D359,'[5]mhs elektro-kecil'!$B$5:$E$2151,3,0),"CEK")</f>
        <v>CEK</v>
      </c>
      <c r="Y359" s="374">
        <f>IFERROR(VLOOKUP(D359,'[5]mhs elektro-kecil'!$B$5:$E$2151,4,0),"CEK")</f>
        <v>0</v>
      </c>
      <c r="Z359" s="250">
        <f t="shared" si="115"/>
        <v>42541</v>
      </c>
      <c r="AA359" s="250">
        <f t="shared" si="116"/>
        <v>42721</v>
      </c>
      <c r="AL359" s="391">
        <f t="shared" si="108"/>
        <v>2011</v>
      </c>
      <c r="AM359" s="212" t="e">
        <f>COUNTIF([6]Daftar!$D$5:$D$851,D359)</f>
        <v>#VALUE!</v>
      </c>
      <c r="AN359" s="212" t="e">
        <f>COUNTIF([7]daftar!$D$4:$D$885,D359)</f>
        <v>#VALUE!</v>
      </c>
      <c r="AS359" s="392" t="str">
        <f t="shared" si="100"/>
        <v>Evan Pawaka Utama</v>
      </c>
      <c r="AT359" s="392" t="str">
        <f t="shared" si="101"/>
        <v>F1B011025</v>
      </c>
      <c r="AU359" s="392">
        <f t="shared" si="102"/>
        <v>356</v>
      </c>
      <c r="AV359" s="437"/>
    </row>
    <row r="360" spans="1:48" s="369" customFormat="1" ht="20.100000000000001" customHeight="1">
      <c r="A360" s="267">
        <f t="shared" si="105"/>
        <v>357</v>
      </c>
      <c r="B360" s="411" t="s">
        <v>914</v>
      </c>
      <c r="C360" s="269" t="str">
        <f>VLOOKUP(D360,'[4]mhs elektro-kecil'!$B$5:$C$1847,2,0)</f>
        <v>Husnul Harifandi</v>
      </c>
      <c r="D360" s="275" t="s">
        <v>915</v>
      </c>
      <c r="E360" s="275" t="s">
        <v>916</v>
      </c>
      <c r="F360" s="275" t="s">
        <v>622</v>
      </c>
      <c r="G360" s="275" t="s">
        <v>52</v>
      </c>
      <c r="H360" s="275" t="s">
        <v>89</v>
      </c>
      <c r="I360" s="275" t="s">
        <v>49</v>
      </c>
      <c r="J360" s="275" t="s">
        <v>68</v>
      </c>
      <c r="K360" s="154" t="s">
        <v>93</v>
      </c>
      <c r="L360" s="431">
        <v>42541</v>
      </c>
      <c r="M360" s="154" t="s">
        <v>540</v>
      </c>
      <c r="N360" s="154" t="s">
        <v>137</v>
      </c>
      <c r="O360" s="275"/>
      <c r="P360" s="369">
        <v>410</v>
      </c>
      <c r="Q360" s="230">
        <v>9</v>
      </c>
      <c r="R360" s="230">
        <v>24</v>
      </c>
      <c r="S360" s="230">
        <v>19</v>
      </c>
      <c r="T360" s="230">
        <v>15</v>
      </c>
      <c r="U360" s="230">
        <v>6</v>
      </c>
      <c r="W360" s="371" t="str">
        <f t="shared" si="96"/>
        <v>20 Juni 2016</v>
      </c>
      <c r="X360" s="373" t="str">
        <f>IFERROR(VLOOKUP(D360,'[5]mhs elektro-kecil'!$B$5:$E$2151,3,0),"CEK")</f>
        <v>CEK</v>
      </c>
      <c r="Y360" s="374">
        <f>IFERROR(VLOOKUP(D360,'[5]mhs elektro-kecil'!$B$5:$E$2151,4,0),"CEK")</f>
        <v>0</v>
      </c>
      <c r="Z360" s="250">
        <f t="shared" si="115"/>
        <v>42541</v>
      </c>
      <c r="AA360" s="250">
        <f t="shared" si="116"/>
        <v>42721</v>
      </c>
      <c r="AL360" s="391">
        <f t="shared" si="108"/>
        <v>2010</v>
      </c>
      <c r="AM360" s="212" t="e">
        <f>COUNTIF([6]Daftar!$D$5:$D$851,D360)</f>
        <v>#VALUE!</v>
      </c>
      <c r="AN360" s="212" t="e">
        <f>COUNTIF([7]daftar!$D$4:$D$885,D360)</f>
        <v>#VALUE!</v>
      </c>
      <c r="AS360" s="392" t="str">
        <f t="shared" si="100"/>
        <v>Husnul Harifandi</v>
      </c>
      <c r="AT360" s="392" t="str">
        <f t="shared" si="101"/>
        <v>F1B110040</v>
      </c>
      <c r="AU360" s="392">
        <f t="shared" si="102"/>
        <v>357</v>
      </c>
      <c r="AV360" s="437"/>
    </row>
    <row r="361" spans="1:48" s="369" customFormat="1" ht="20.100000000000001" customHeight="1">
      <c r="A361" s="267">
        <f t="shared" si="105"/>
        <v>358</v>
      </c>
      <c r="B361" s="411" t="s">
        <v>917</v>
      </c>
      <c r="C361" s="269" t="str">
        <f>VLOOKUP(D361,'[4]mhs elektro-kecil'!$B$5:$C$1847,2,0)</f>
        <v>Dian Asgar</v>
      </c>
      <c r="D361" s="275" t="s">
        <v>918</v>
      </c>
      <c r="E361" s="275" t="s">
        <v>919</v>
      </c>
      <c r="F361" s="275" t="s">
        <v>54</v>
      </c>
      <c r="G361" s="275" t="s">
        <v>53</v>
      </c>
      <c r="H361" s="275" t="s">
        <v>38</v>
      </c>
      <c r="I361" s="275" t="s">
        <v>37</v>
      </c>
      <c r="J361" s="275" t="s">
        <v>115</v>
      </c>
      <c r="K361" s="156" t="s">
        <v>56</v>
      </c>
      <c r="L361" s="431">
        <v>42545</v>
      </c>
      <c r="M361" s="156" t="s">
        <v>42</v>
      </c>
      <c r="N361" s="156" t="s">
        <v>324</v>
      </c>
      <c r="O361" s="275"/>
      <c r="P361" s="369">
        <v>421</v>
      </c>
      <c r="Q361" s="230">
        <v>14</v>
      </c>
      <c r="R361" s="230">
        <v>12</v>
      </c>
      <c r="S361" s="230">
        <v>2</v>
      </c>
      <c r="T361" s="230">
        <v>13</v>
      </c>
      <c r="U361" s="230">
        <v>22</v>
      </c>
      <c r="W361" s="371" t="str">
        <f t="shared" si="96"/>
        <v>24 Juni 2016</v>
      </c>
      <c r="X361" s="373" t="str">
        <f>IFERROR(VLOOKUP(D361,'[5]mhs elektro-kecil'!$B$5:$E$2151,3,0),"CEK")</f>
        <v>CEK</v>
      </c>
      <c r="Y361" s="374">
        <f>IFERROR(VLOOKUP(D361,'[5]mhs elektro-kecil'!$B$5:$E$2151,4,0),"CEK")</f>
        <v>0</v>
      </c>
      <c r="Z361" s="250">
        <f t="shared" ref="Z361:Z367" si="117">L361</f>
        <v>42545</v>
      </c>
      <c r="AA361" s="250">
        <f t="shared" ref="AA361:AA367" si="118">Z361+180</f>
        <v>42725</v>
      </c>
      <c r="AL361" s="391">
        <f t="shared" si="108"/>
        <v>2011</v>
      </c>
      <c r="AM361" s="212" t="e">
        <f>COUNTIF([6]Daftar!$D$5:$D$851,D361)</f>
        <v>#VALUE!</v>
      </c>
      <c r="AN361" s="212" t="e">
        <f>COUNTIF([7]daftar!$D$4:$D$885,D361)</f>
        <v>#VALUE!</v>
      </c>
      <c r="AS361" s="392" t="str">
        <f t="shared" si="100"/>
        <v>Dian Asgar</v>
      </c>
      <c r="AT361" s="392" t="str">
        <f t="shared" si="101"/>
        <v>F1B111014</v>
      </c>
      <c r="AU361" s="392">
        <f t="shared" si="102"/>
        <v>358</v>
      </c>
      <c r="AV361" s="437"/>
    </row>
    <row r="362" spans="1:48" s="369" customFormat="1" ht="20.100000000000001" customHeight="1">
      <c r="A362" s="267">
        <f t="shared" si="105"/>
        <v>359</v>
      </c>
      <c r="B362" s="411" t="s">
        <v>917</v>
      </c>
      <c r="C362" s="269" t="str">
        <f>VLOOKUP(D362,'[4]mhs elektro-kecil'!$B$5:$C$1847,2,0)</f>
        <v>Muna Aulia</v>
      </c>
      <c r="D362" s="275" t="s">
        <v>920</v>
      </c>
      <c r="E362" s="275" t="s">
        <v>921</v>
      </c>
      <c r="F362" s="275" t="s">
        <v>243</v>
      </c>
      <c r="G362" s="275" t="s">
        <v>580</v>
      </c>
      <c r="H362" s="275" t="s">
        <v>118</v>
      </c>
      <c r="I362" s="275" t="s">
        <v>55</v>
      </c>
      <c r="J362" s="275" t="s">
        <v>558</v>
      </c>
      <c r="K362" s="156" t="s">
        <v>63</v>
      </c>
      <c r="L362" s="431">
        <v>42546</v>
      </c>
      <c r="M362" s="156" t="s">
        <v>226</v>
      </c>
      <c r="N362" s="156" t="s">
        <v>523</v>
      </c>
      <c r="O362" s="275"/>
      <c r="P362" s="369">
        <v>422</v>
      </c>
      <c r="Q362" s="230">
        <v>41</v>
      </c>
      <c r="R362" s="230">
        <v>42</v>
      </c>
      <c r="S362" s="230">
        <v>40</v>
      </c>
      <c r="T362" s="230">
        <v>21</v>
      </c>
      <c r="U362" s="230">
        <v>43</v>
      </c>
      <c r="W362" s="371" t="str">
        <f t="shared" si="96"/>
        <v>25 Juni 2016</v>
      </c>
      <c r="X362" s="373" t="str">
        <f>IFERROR(VLOOKUP(D362,'[5]mhs elektro-kecil'!$B$5:$E$2151,3,0),"CEK")</f>
        <v>Teknik Informatika &amp; Komputer</v>
      </c>
      <c r="Y362" s="374" t="str">
        <f>IFERROR(VLOOKUP(D362,'[5]mhs elektro-kecil'!$B$5:$E$2151,4,0),"CEK")</f>
        <v>L. A. Syamsul Irfan Akbar, ST., M.Eng.</v>
      </c>
      <c r="Z362" s="250">
        <f t="shared" si="117"/>
        <v>42546</v>
      </c>
      <c r="AA362" s="250">
        <f t="shared" si="118"/>
        <v>42726</v>
      </c>
      <c r="AL362" s="391">
        <f t="shared" si="108"/>
        <v>2012</v>
      </c>
      <c r="AM362" s="212" t="e">
        <f>COUNTIF([6]Daftar!$D$5:$D$851,D362)</f>
        <v>#VALUE!</v>
      </c>
      <c r="AN362" s="212" t="e">
        <f>COUNTIF([7]daftar!$D$4:$D$885,D362)</f>
        <v>#VALUE!</v>
      </c>
      <c r="AS362" s="392" t="str">
        <f t="shared" si="100"/>
        <v>Muna Aulia</v>
      </c>
      <c r="AT362" s="392" t="str">
        <f t="shared" si="101"/>
        <v>F1B012070</v>
      </c>
      <c r="AU362" s="392">
        <f t="shared" si="102"/>
        <v>359</v>
      </c>
      <c r="AV362" s="437"/>
    </row>
    <row r="363" spans="1:48" s="369" customFormat="1" ht="20.100000000000001" customHeight="1">
      <c r="A363" s="267">
        <f t="shared" si="105"/>
        <v>360</v>
      </c>
      <c r="B363" s="411" t="s">
        <v>922</v>
      </c>
      <c r="C363" s="269" t="str">
        <f>VLOOKUP(D363,'[4]mhs elektro-kecil'!$B$5:$C$1847,2,0)</f>
        <v>Budi Pratama Putra</v>
      </c>
      <c r="D363" s="275" t="s">
        <v>923</v>
      </c>
      <c r="E363" s="275" t="s">
        <v>924</v>
      </c>
      <c r="F363" s="275" t="s">
        <v>118</v>
      </c>
      <c r="G363" s="275" t="s">
        <v>925</v>
      </c>
      <c r="H363" s="275" t="s">
        <v>243</v>
      </c>
      <c r="I363" s="275" t="s">
        <v>671</v>
      </c>
      <c r="J363" s="275" t="s">
        <v>66</v>
      </c>
      <c r="K363" s="156" t="s">
        <v>32</v>
      </c>
      <c r="L363" s="431">
        <v>42579</v>
      </c>
      <c r="M363" s="156" t="s">
        <v>586</v>
      </c>
      <c r="N363" s="156" t="s">
        <v>523</v>
      </c>
      <c r="O363" s="275"/>
      <c r="P363" s="369">
        <v>489</v>
      </c>
      <c r="Q363" s="230">
        <v>40</v>
      </c>
      <c r="R363" s="230">
        <v>49</v>
      </c>
      <c r="S363" s="230">
        <v>41</v>
      </c>
      <c r="T363" s="230">
        <v>45</v>
      </c>
      <c r="U363" s="230">
        <v>38</v>
      </c>
      <c r="W363" s="371" t="str">
        <f t="shared" si="96"/>
        <v>28 Juli 2016</v>
      </c>
      <c r="X363" s="373" t="str">
        <f>IFERROR(VLOOKUP(D363,'[5]mhs elektro-kecil'!$B$5:$E$2151,3,0),"CEK")</f>
        <v>CEK</v>
      </c>
      <c r="Y363" s="374" t="str">
        <f>IFERROR(VLOOKUP(D363,'[5]mhs elektro-kecil'!$B$5:$E$2151,4,0),"CEK")</f>
        <v>CEK</v>
      </c>
      <c r="Z363" s="250">
        <f t="shared" si="117"/>
        <v>42579</v>
      </c>
      <c r="AA363" s="250">
        <f t="shared" si="118"/>
        <v>42759</v>
      </c>
      <c r="AL363" s="391">
        <f t="shared" si="108"/>
        <v>2009</v>
      </c>
      <c r="AM363" s="212" t="e">
        <f>COUNTIF([6]Daftar!$D$5:$D$851,D363)</f>
        <v>#VALUE!</v>
      </c>
      <c r="AN363" s="212" t="e">
        <f>COUNTIF([7]daftar!$D$4:$D$885,D363)</f>
        <v>#VALUE!</v>
      </c>
      <c r="AS363" s="392" t="str">
        <f t="shared" si="100"/>
        <v>Budi Pratama Putra</v>
      </c>
      <c r="AT363" s="392" t="str">
        <f t="shared" si="101"/>
        <v>F1B009003</v>
      </c>
      <c r="AU363" s="392">
        <f t="shared" si="102"/>
        <v>360</v>
      </c>
      <c r="AV363" s="437"/>
    </row>
    <row r="364" spans="1:48" s="369" customFormat="1" ht="20.100000000000001" customHeight="1">
      <c r="A364" s="267">
        <f t="shared" si="105"/>
        <v>361</v>
      </c>
      <c r="B364" s="411" t="s">
        <v>922</v>
      </c>
      <c r="C364" s="269" t="str">
        <f>VLOOKUP(D364,'[4]mhs elektro-kecil'!$B$5:$C$1847,2,0)</f>
        <v>Danang Januar Dani</v>
      </c>
      <c r="D364" s="275" t="s">
        <v>926</v>
      </c>
      <c r="E364" s="275" t="s">
        <v>927</v>
      </c>
      <c r="F364" s="275" t="s">
        <v>580</v>
      </c>
      <c r="G364" s="275" t="s">
        <v>622</v>
      </c>
      <c r="H364" s="275" t="s">
        <v>49</v>
      </c>
      <c r="I364" s="275" t="s">
        <v>72</v>
      </c>
      <c r="J364" s="275" t="s">
        <v>68</v>
      </c>
      <c r="K364" s="156" t="s">
        <v>32</v>
      </c>
      <c r="L364" s="431">
        <v>42579</v>
      </c>
      <c r="M364" s="156" t="s">
        <v>586</v>
      </c>
      <c r="N364" s="156" t="s">
        <v>137</v>
      </c>
      <c r="O364" s="275"/>
      <c r="P364" s="369">
        <v>490</v>
      </c>
      <c r="Q364" s="230">
        <v>42</v>
      </c>
      <c r="R364" s="230">
        <v>9</v>
      </c>
      <c r="S364" s="230">
        <v>15</v>
      </c>
      <c r="T364" s="230">
        <v>4</v>
      </c>
      <c r="U364" s="230">
        <v>6</v>
      </c>
      <c r="W364" s="371" t="str">
        <f t="shared" si="96"/>
        <v>28 Juli 2016</v>
      </c>
      <c r="X364" s="373" t="str">
        <f>IFERROR(VLOOKUP(D364,'[5]mhs elektro-kecil'!$B$5:$E$2151,3,0),"CEK")</f>
        <v>CEK</v>
      </c>
      <c r="Y364" s="374" t="str">
        <f>IFERROR(VLOOKUP(D364,'[5]mhs elektro-kecil'!$B$5:$E$2151,4,0),"CEK")</f>
        <v>CEK</v>
      </c>
      <c r="Z364" s="250">
        <f t="shared" si="117"/>
        <v>42579</v>
      </c>
      <c r="AA364" s="250">
        <f t="shared" si="118"/>
        <v>42759</v>
      </c>
      <c r="AL364" s="391">
        <f t="shared" si="108"/>
        <v>2009</v>
      </c>
      <c r="AM364" s="212" t="e">
        <f>COUNTIF([6]Daftar!$D$5:$D$851,D364)</f>
        <v>#VALUE!</v>
      </c>
      <c r="AN364" s="212" t="e">
        <f>COUNTIF([7]daftar!$D$4:$D$885,D364)</f>
        <v>#VALUE!</v>
      </c>
      <c r="AS364" s="392" t="str">
        <f t="shared" si="100"/>
        <v>Danang Januar Dani</v>
      </c>
      <c r="AT364" s="392" t="str">
        <f t="shared" si="101"/>
        <v>F1B009023</v>
      </c>
      <c r="AU364" s="392">
        <f t="shared" si="102"/>
        <v>361</v>
      </c>
      <c r="AV364" s="437"/>
    </row>
    <row r="365" spans="1:48" s="369" customFormat="1" ht="20.100000000000001" customHeight="1">
      <c r="A365" s="267">
        <f t="shared" si="105"/>
        <v>362</v>
      </c>
      <c r="B365" s="411" t="s">
        <v>928</v>
      </c>
      <c r="C365" s="269" t="str">
        <f>VLOOKUP(D365,'[4]mhs elektro-kecil'!$B$5:$C$1847,2,0)</f>
        <v>Moh. Fitrayadi</v>
      </c>
      <c r="D365" s="275" t="s">
        <v>929</v>
      </c>
      <c r="E365" s="275" t="s">
        <v>930</v>
      </c>
      <c r="F365" s="275" t="s">
        <v>59</v>
      </c>
      <c r="G365" s="275" t="s">
        <v>118</v>
      </c>
      <c r="H365" s="275" t="s">
        <v>422</v>
      </c>
      <c r="I365" s="275" t="s">
        <v>52</v>
      </c>
      <c r="J365" s="275" t="s">
        <v>558</v>
      </c>
      <c r="K365" s="156" t="s">
        <v>32</v>
      </c>
      <c r="L365" s="431">
        <v>42593</v>
      </c>
      <c r="M365" s="156" t="s">
        <v>540</v>
      </c>
      <c r="N365" s="156" t="s">
        <v>296</v>
      </c>
      <c r="O365" s="275"/>
      <c r="P365" s="369">
        <v>528</v>
      </c>
      <c r="Q365" s="230">
        <v>28</v>
      </c>
      <c r="R365" s="230">
        <v>40</v>
      </c>
      <c r="S365" s="230">
        <v>8</v>
      </c>
      <c r="T365" s="230">
        <v>24</v>
      </c>
      <c r="U365" s="230">
        <v>43</v>
      </c>
      <c r="W365" s="371" t="str">
        <f t="shared" ref="W365:W427" si="119">TEXT(L365,"dd mmmm yyyy")</f>
        <v>11 Agustus 2016</v>
      </c>
      <c r="X365" s="373" t="str">
        <f>IFERROR(VLOOKUP(D365,'[5]mhs elektro-kecil'!$B$5:$E$2151,3,0),"CEK")</f>
        <v>CEK</v>
      </c>
      <c r="Y365" s="374">
        <f>IFERROR(VLOOKUP(D365,'[5]mhs elektro-kecil'!$B$5:$E$2151,4,0),"CEK")</f>
        <v>0</v>
      </c>
      <c r="Z365" s="250">
        <f t="shared" si="117"/>
        <v>42593</v>
      </c>
      <c r="AA365" s="250">
        <f t="shared" si="118"/>
        <v>42773</v>
      </c>
      <c r="AL365" s="391">
        <f t="shared" si="108"/>
        <v>2010</v>
      </c>
      <c r="AM365" s="212" t="e">
        <f>COUNTIF([6]Daftar!$D$5:$D$851,D365)</f>
        <v>#VALUE!</v>
      </c>
      <c r="AN365" s="212" t="e">
        <f>COUNTIF([7]daftar!$D$4:$D$885,D365)</f>
        <v>#VALUE!</v>
      </c>
      <c r="AS365" s="392" t="str">
        <f t="shared" si="100"/>
        <v>Moh. Fitrayadi</v>
      </c>
      <c r="AT365" s="392" t="str">
        <f t="shared" si="101"/>
        <v>F1B010081</v>
      </c>
      <c r="AU365" s="392">
        <f t="shared" si="102"/>
        <v>362</v>
      </c>
      <c r="AV365" s="437"/>
    </row>
    <row r="366" spans="1:48" s="369" customFormat="1" ht="20.100000000000001" customHeight="1">
      <c r="A366" s="267">
        <f t="shared" si="105"/>
        <v>363</v>
      </c>
      <c r="B366" s="411" t="s">
        <v>928</v>
      </c>
      <c r="C366" s="269" t="str">
        <f>VLOOKUP(D366,'[4]mhs elektro-kecil'!$B$5:$C$1847,2,0)</f>
        <v>Alwan Hasmadi</v>
      </c>
      <c r="D366" s="275" t="s">
        <v>931</v>
      </c>
      <c r="E366" s="275" t="s">
        <v>932</v>
      </c>
      <c r="F366" s="275" t="s">
        <v>335</v>
      </c>
      <c r="G366" s="275" t="s">
        <v>118</v>
      </c>
      <c r="H366" s="275" t="s">
        <v>243</v>
      </c>
      <c r="I366" s="275" t="s">
        <v>763</v>
      </c>
      <c r="J366" s="275" t="s">
        <v>577</v>
      </c>
      <c r="K366" s="156" t="s">
        <v>63</v>
      </c>
      <c r="L366" s="431">
        <v>42595</v>
      </c>
      <c r="M366" s="156" t="s">
        <v>42</v>
      </c>
      <c r="N366" s="156" t="s">
        <v>523</v>
      </c>
      <c r="O366" s="275"/>
      <c r="P366" s="369">
        <v>529</v>
      </c>
      <c r="Q366" s="230">
        <v>30</v>
      </c>
      <c r="R366" s="230">
        <v>40</v>
      </c>
      <c r="S366" s="230">
        <v>41</v>
      </c>
      <c r="T366" s="230">
        <v>17</v>
      </c>
      <c r="U366" s="230">
        <v>44</v>
      </c>
      <c r="W366" s="371" t="str">
        <f t="shared" si="119"/>
        <v>13 Agustus 2016</v>
      </c>
      <c r="X366" s="373" t="str">
        <f>IFERROR(VLOOKUP(D366,'[5]mhs elektro-kecil'!$B$5:$E$2151,3,0),"CEK")</f>
        <v>CEK</v>
      </c>
      <c r="Y366" s="374">
        <f>IFERROR(VLOOKUP(D366,'[5]mhs elektro-kecil'!$B$5:$E$2151,4,0),"CEK")</f>
        <v>0</v>
      </c>
      <c r="Z366" s="250">
        <f t="shared" si="117"/>
        <v>42595</v>
      </c>
      <c r="AA366" s="250">
        <f t="shared" si="118"/>
        <v>42775</v>
      </c>
      <c r="AL366" s="391">
        <f t="shared" si="108"/>
        <v>2010</v>
      </c>
      <c r="AM366" s="212" t="e">
        <f>COUNTIF([6]Daftar!$D$5:$D$851,D366)</f>
        <v>#VALUE!</v>
      </c>
      <c r="AN366" s="212" t="e">
        <f>COUNTIF([7]daftar!$D$4:$D$885,D366)</f>
        <v>#VALUE!</v>
      </c>
      <c r="AS366" s="392" t="str">
        <f t="shared" si="100"/>
        <v>Alwan Hasmadi</v>
      </c>
      <c r="AT366" s="392" t="str">
        <f t="shared" si="101"/>
        <v>F1B010068</v>
      </c>
      <c r="AU366" s="392">
        <f t="shared" si="102"/>
        <v>363</v>
      </c>
      <c r="AV366" s="437"/>
    </row>
    <row r="367" spans="1:48" s="369" customFormat="1" ht="20.100000000000001" customHeight="1">
      <c r="A367" s="267">
        <f t="shared" si="105"/>
        <v>364</v>
      </c>
      <c r="B367" s="438" t="s">
        <v>933</v>
      </c>
      <c r="C367" s="439" t="str">
        <f>VLOOKUP(D367,'[8]mhs elektro-kecil'!$B$5:$C$1430,2,0)</f>
        <v>ROSMAENI AGUSTINA</v>
      </c>
      <c r="D367" s="439" t="s">
        <v>934</v>
      </c>
      <c r="E367" s="439" t="s">
        <v>935</v>
      </c>
      <c r="F367" s="439" t="str">
        <f>VLOOKUP(Q367,dosen,3,0)</f>
        <v>Abdullah Zainuddin, S.T., M.T.</v>
      </c>
      <c r="G367" s="439" t="str">
        <f>IF(ISNA(VLOOKUP(R367,dosen,3,FALSE)),"-",VLOOKUP(R367,dosen,3,FALSE))</f>
        <v>Suthami Ariessaputra, S.T., M.Eng.</v>
      </c>
      <c r="H367" s="439" t="str">
        <f>IF(ISNA(VLOOKUP(S367,dosen,3,FALSE)),"-",VLOOKUP(S367,dosen,3,FALSE))</f>
        <v>Sudi M. Al Sasongko, S.T., M.T.</v>
      </c>
      <c r="I367" s="439" t="str">
        <f>IF(ISNA(VLOOKUP(T367,dosen,3,FALSE)),"-",VLOOKUP(T367,dosen,3,FALSE))</f>
        <v>Made Sutha Yadnya, S.T., M.T.</v>
      </c>
      <c r="J367" s="439" t="str">
        <f>IF(ISNA(VLOOKUP(U367,dosen,3,FALSE)),"-",VLOOKUP(U367,dosen,3,FALSE))</f>
        <v>Bulkis Kanata, S.T., M.T.</v>
      </c>
      <c r="K367" s="441"/>
      <c r="L367" s="442">
        <v>42597</v>
      </c>
      <c r="M367" s="441" t="s">
        <v>42</v>
      </c>
      <c r="N367" s="441"/>
      <c r="O367" s="439"/>
      <c r="P367" s="443"/>
      <c r="Q367" s="444">
        <v>15</v>
      </c>
      <c r="R367" s="444">
        <v>42</v>
      </c>
      <c r="S367" s="444">
        <v>6</v>
      </c>
      <c r="T367" s="444">
        <v>19</v>
      </c>
      <c r="U367" s="444">
        <v>21</v>
      </c>
      <c r="V367" s="443"/>
      <c r="W367" s="513" t="s">
        <v>936</v>
      </c>
      <c r="X367" s="373" t="str">
        <f>IFERROR(VLOOKUP(D367,'[5]mhs elektro-kecil'!$B$5:$E$2151,3,0),"CEK")</f>
        <v>CEK</v>
      </c>
      <c r="Y367" s="374">
        <f>IFERROR(VLOOKUP(D367,'[5]mhs elektro-kecil'!$B$5:$E$2151,4,0),"CEK")</f>
        <v>0</v>
      </c>
      <c r="Z367" s="445">
        <f t="shared" si="117"/>
        <v>42597</v>
      </c>
      <c r="AA367" s="445">
        <f t="shared" si="118"/>
        <v>42777</v>
      </c>
      <c r="AL367" s="391">
        <f t="shared" si="108"/>
        <v>2011</v>
      </c>
      <c r="AM367" s="212" t="e">
        <f>COUNTIF([6]Daftar!$D$5:$D$851,D367)</f>
        <v>#VALUE!</v>
      </c>
      <c r="AN367" s="212" t="e">
        <f>COUNTIF([7]daftar!$D$4:$D$885,D367)</f>
        <v>#VALUE!</v>
      </c>
      <c r="AS367" s="392" t="str">
        <f t="shared" si="100"/>
        <v>ROSMAENI AGUSTINA</v>
      </c>
      <c r="AT367" s="392" t="str">
        <f t="shared" si="101"/>
        <v>F1B011074</v>
      </c>
      <c r="AU367" s="392">
        <f t="shared" si="102"/>
        <v>364</v>
      </c>
      <c r="AV367" s="437"/>
    </row>
    <row r="368" spans="1:48" s="369" customFormat="1" ht="20.100000000000001" customHeight="1">
      <c r="A368" s="267">
        <f t="shared" si="105"/>
        <v>365</v>
      </c>
      <c r="B368" s="411" t="s">
        <v>937</v>
      </c>
      <c r="C368" s="269" t="str">
        <f>VLOOKUP(D368,'[4]mhs elektro-kecil'!$B$5:$C$1847,2,0)</f>
        <v>Rully Ahsani Yusron</v>
      </c>
      <c r="D368" s="275" t="s">
        <v>938</v>
      </c>
      <c r="E368" s="275" t="s">
        <v>939</v>
      </c>
      <c r="F368" s="275" t="s">
        <v>118</v>
      </c>
      <c r="G368" s="275" t="s">
        <v>243</v>
      </c>
      <c r="H368" s="275" t="s">
        <v>763</v>
      </c>
      <c r="I368" s="275" t="s">
        <v>622</v>
      </c>
      <c r="J368" s="275" t="s">
        <v>92</v>
      </c>
      <c r="K368" s="156" t="s">
        <v>131</v>
      </c>
      <c r="L368" s="431">
        <v>42619</v>
      </c>
      <c r="M368" s="156" t="s">
        <v>33</v>
      </c>
      <c r="N368" s="156" t="s">
        <v>523</v>
      </c>
      <c r="O368" s="275"/>
      <c r="P368" s="369">
        <v>594</v>
      </c>
      <c r="Q368" s="230">
        <v>40</v>
      </c>
      <c r="R368" s="230">
        <v>41</v>
      </c>
      <c r="S368" s="230">
        <v>17</v>
      </c>
      <c r="T368" s="230">
        <v>9</v>
      </c>
      <c r="U368" s="230">
        <v>35</v>
      </c>
      <c r="W368" s="371" t="str">
        <f t="shared" si="119"/>
        <v>06 September 2016</v>
      </c>
      <c r="X368" s="373" t="str">
        <f>IFERROR(VLOOKUP(D368,'[5]mhs elektro-kecil'!$B$5:$E$2151,3,0),"CEK")</f>
        <v>CEK</v>
      </c>
      <c r="Y368" s="374">
        <f>IFERROR(VLOOKUP(D368,'[5]mhs elektro-kecil'!$B$5:$E$2151,4,0),"CEK")</f>
        <v>0</v>
      </c>
      <c r="Z368" s="250">
        <f t="shared" ref="Z368:Z375" si="120">L368</f>
        <v>42619</v>
      </c>
      <c r="AA368" s="250">
        <f t="shared" ref="AA368:AA375" si="121">Z368+180</f>
        <v>42799</v>
      </c>
      <c r="AL368" s="391">
        <f t="shared" si="108"/>
        <v>2011</v>
      </c>
      <c r="AM368" s="212" t="e">
        <f>COUNTIF([6]Daftar!$D$5:$D$851,D368)</f>
        <v>#VALUE!</v>
      </c>
      <c r="AN368" s="212" t="e">
        <f>COUNTIF([7]daftar!$D$4:$D$885,D368)</f>
        <v>#VALUE!</v>
      </c>
      <c r="AS368" s="392" t="str">
        <f t="shared" si="100"/>
        <v>Rully Ahsani Yusron</v>
      </c>
      <c r="AT368" s="392" t="str">
        <f t="shared" si="101"/>
        <v>F1B111072</v>
      </c>
      <c r="AU368" s="392">
        <f t="shared" si="102"/>
        <v>365</v>
      </c>
      <c r="AV368" s="437"/>
    </row>
    <row r="369" spans="1:48" s="369" customFormat="1" ht="20.100000000000001" customHeight="1">
      <c r="A369" s="267">
        <f t="shared" si="105"/>
        <v>366</v>
      </c>
      <c r="B369" s="411" t="s">
        <v>937</v>
      </c>
      <c r="C369" s="269" t="str">
        <f>VLOOKUP(D369,'[4]mhs elektro-kecil'!$B$5:$C$1847,2,0)</f>
        <v>Yakub Mardianto</v>
      </c>
      <c r="D369" s="275" t="s">
        <v>940</v>
      </c>
      <c r="E369" s="275" t="s">
        <v>941</v>
      </c>
      <c r="F369" s="275" t="s">
        <v>72</v>
      </c>
      <c r="G369" s="275" t="s">
        <v>243</v>
      </c>
      <c r="H369" s="275" t="s">
        <v>52</v>
      </c>
      <c r="I369" s="275" t="s">
        <v>31</v>
      </c>
      <c r="J369" s="275" t="s">
        <v>89</v>
      </c>
      <c r="K369" s="156" t="s">
        <v>63</v>
      </c>
      <c r="L369" s="431">
        <v>42616</v>
      </c>
      <c r="M369" s="156" t="s">
        <v>540</v>
      </c>
      <c r="N369" s="156" t="s">
        <v>449</v>
      </c>
      <c r="O369" s="275"/>
      <c r="P369" s="369">
        <v>595</v>
      </c>
      <c r="Q369" s="230">
        <v>4</v>
      </c>
      <c r="R369" s="230">
        <v>41</v>
      </c>
      <c r="S369" s="230">
        <v>24</v>
      </c>
      <c r="T369" s="230">
        <v>39</v>
      </c>
      <c r="U369" s="230">
        <v>19</v>
      </c>
      <c r="W369" s="371" t="str">
        <f t="shared" si="119"/>
        <v>03 September 2016</v>
      </c>
      <c r="X369" s="373" t="str">
        <f>IFERROR(VLOOKUP(D369,'[5]mhs elektro-kecil'!$B$5:$E$2151,3,0),"CEK")</f>
        <v>CEK</v>
      </c>
      <c r="Y369" s="374">
        <f>IFERROR(VLOOKUP(D369,'[5]mhs elektro-kecil'!$B$5:$E$2151,4,0),"CEK")</f>
        <v>0</v>
      </c>
      <c r="Z369" s="250">
        <f t="shared" si="120"/>
        <v>42616</v>
      </c>
      <c r="AA369" s="250">
        <f t="shared" si="121"/>
        <v>42796</v>
      </c>
      <c r="AL369" s="391">
        <f t="shared" si="108"/>
        <v>2011</v>
      </c>
      <c r="AM369" s="212" t="e">
        <f>COUNTIF([6]Daftar!$D$5:$D$851,D369)</f>
        <v>#VALUE!</v>
      </c>
      <c r="AN369" s="212" t="e">
        <f>COUNTIF([7]daftar!$D$4:$D$885,D369)</f>
        <v>#VALUE!</v>
      </c>
      <c r="AS369" s="392" t="str">
        <f t="shared" si="100"/>
        <v>Yakub Mardianto</v>
      </c>
      <c r="AT369" s="392" t="str">
        <f t="shared" si="101"/>
        <v>F1B011092</v>
      </c>
      <c r="AU369" s="392">
        <f t="shared" si="102"/>
        <v>366</v>
      </c>
      <c r="AV369" s="437"/>
    </row>
    <row r="370" spans="1:48" s="369" customFormat="1" ht="20.100000000000001" customHeight="1">
      <c r="A370" s="267">
        <f t="shared" si="105"/>
        <v>367</v>
      </c>
      <c r="B370" s="411">
        <v>42632</v>
      </c>
      <c r="C370" s="269" t="str">
        <f>VLOOKUP(D370,'[4]mhs elektro-kecil'!$B$5:$C$1847,2,0)</f>
        <v>Bayu Andipa</v>
      </c>
      <c r="D370" s="275" t="s">
        <v>942</v>
      </c>
      <c r="E370" s="275" t="s">
        <v>943</v>
      </c>
      <c r="F370" s="275" t="s">
        <v>54</v>
      </c>
      <c r="G370" s="275" t="s">
        <v>53</v>
      </c>
      <c r="H370" s="275" t="s">
        <v>38</v>
      </c>
      <c r="I370" s="275" t="s">
        <v>73</v>
      </c>
      <c r="J370" s="275" t="s">
        <v>45</v>
      </c>
      <c r="K370" s="156" t="s">
        <v>76</v>
      </c>
      <c r="L370" s="431">
        <v>42641</v>
      </c>
      <c r="M370" s="156" t="s">
        <v>42</v>
      </c>
      <c r="N370" s="156" t="s">
        <v>324</v>
      </c>
      <c r="O370" s="275"/>
      <c r="P370" s="369">
        <v>641</v>
      </c>
      <c r="Q370" s="230">
        <v>14</v>
      </c>
      <c r="R370" s="230">
        <v>12</v>
      </c>
      <c r="S370" s="230">
        <v>2</v>
      </c>
      <c r="T370" s="230">
        <v>29</v>
      </c>
      <c r="U370" s="230">
        <v>25</v>
      </c>
      <c r="W370" s="371" t="str">
        <f t="shared" si="119"/>
        <v>28 September 2016</v>
      </c>
      <c r="X370" s="373" t="str">
        <f>IFERROR(VLOOKUP(D370,'[5]mhs elektro-kecil'!$B$5:$E$2151,3,0),"CEK")</f>
        <v>Teknik Sistem Tenaga</v>
      </c>
      <c r="Y370" s="374" t="str">
        <f>IFERROR(VLOOKUP(D370,'[5]mhs elektro-kecil'!$B$5:$E$2151,4,0),"CEK")</f>
        <v>Sultan, ST., MT.</v>
      </c>
      <c r="Z370" s="250">
        <f t="shared" si="120"/>
        <v>42641</v>
      </c>
      <c r="AA370" s="250">
        <f t="shared" si="121"/>
        <v>42821</v>
      </c>
      <c r="AL370" s="391">
        <f t="shared" si="108"/>
        <v>2012</v>
      </c>
      <c r="AM370" s="212" t="e">
        <f>COUNTIF([6]Daftar!$D$5:$D$851,D370)</f>
        <v>#VALUE!</v>
      </c>
      <c r="AN370" s="212" t="e">
        <f>COUNTIF([7]daftar!$D$4:$D$885,D370)</f>
        <v>#VALUE!</v>
      </c>
      <c r="AS370" s="392" t="str">
        <f t="shared" si="100"/>
        <v>Bayu Andipa</v>
      </c>
      <c r="AT370" s="392" t="str">
        <f t="shared" si="101"/>
        <v>F1B012019</v>
      </c>
      <c r="AU370" s="392">
        <f t="shared" si="102"/>
        <v>367</v>
      </c>
      <c r="AV370" s="437"/>
    </row>
    <row r="371" spans="1:48" s="369" customFormat="1" ht="20.100000000000001" customHeight="1">
      <c r="A371" s="267">
        <f t="shared" si="105"/>
        <v>368</v>
      </c>
      <c r="B371" s="411">
        <v>42632</v>
      </c>
      <c r="C371" s="269" t="str">
        <f>VLOOKUP(D371,'[4]mhs elektro-kecil'!$B$5:$C$1847,2,0)</f>
        <v>Nurjannah</v>
      </c>
      <c r="D371" s="275" t="s">
        <v>944</v>
      </c>
      <c r="E371" s="275" t="s">
        <v>945</v>
      </c>
      <c r="F371" s="275" t="s">
        <v>54</v>
      </c>
      <c r="G371" s="275" t="s">
        <v>37</v>
      </c>
      <c r="H371" s="275" t="s">
        <v>115</v>
      </c>
      <c r="I371" s="275" t="s">
        <v>323</v>
      </c>
      <c r="J371" s="275" t="s">
        <v>39</v>
      </c>
      <c r="K371" s="156" t="s">
        <v>131</v>
      </c>
      <c r="L371" s="431">
        <v>42640</v>
      </c>
      <c r="M371" s="156" t="s">
        <v>136</v>
      </c>
      <c r="N371" s="156" t="s">
        <v>324</v>
      </c>
      <c r="O371" s="275"/>
      <c r="P371" s="369">
        <v>642</v>
      </c>
      <c r="Q371" s="230">
        <v>14</v>
      </c>
      <c r="R371" s="230">
        <v>13</v>
      </c>
      <c r="S371" s="230">
        <v>22</v>
      </c>
      <c r="T371" s="230">
        <v>26</v>
      </c>
      <c r="U371" s="230">
        <v>31</v>
      </c>
      <c r="W371" s="371" t="str">
        <f t="shared" si="119"/>
        <v>27 September 2016</v>
      </c>
      <c r="X371" s="373" t="str">
        <f>IFERROR(VLOOKUP(D371,'[5]mhs elektro-kecil'!$B$5:$E$2151,3,0),"CEK")</f>
        <v>Teknik Sistem Tenaga</v>
      </c>
      <c r="Y371" s="374" t="str">
        <f>IFERROR(VLOOKUP(D371,'[5]mhs elektro-kecil'!$B$5:$E$2151,4,0),"CEK")</f>
        <v>I Made Ari Nrartha, ST., MT.</v>
      </c>
      <c r="Z371" s="250">
        <f t="shared" si="120"/>
        <v>42640</v>
      </c>
      <c r="AA371" s="250">
        <f t="shared" si="121"/>
        <v>42820</v>
      </c>
      <c r="AL371" s="391">
        <f t="shared" si="108"/>
        <v>2012</v>
      </c>
      <c r="AM371" s="212" t="e">
        <f>COUNTIF([6]Daftar!$D$5:$D$851,D371)</f>
        <v>#VALUE!</v>
      </c>
      <c r="AN371" s="212" t="e">
        <f>COUNTIF([7]daftar!$D$4:$D$885,D371)</f>
        <v>#VALUE!</v>
      </c>
      <c r="AS371" s="392" t="str">
        <f t="shared" si="100"/>
        <v>Nurjannah</v>
      </c>
      <c r="AT371" s="392" t="str">
        <f t="shared" si="101"/>
        <v>F1B012074</v>
      </c>
      <c r="AU371" s="392">
        <f t="shared" si="102"/>
        <v>368</v>
      </c>
      <c r="AV371" s="437"/>
    </row>
    <row r="372" spans="1:48" s="369" customFormat="1" ht="20.100000000000001" customHeight="1">
      <c r="A372" s="267">
        <f t="shared" si="105"/>
        <v>369</v>
      </c>
      <c r="B372" s="411">
        <v>42626</v>
      </c>
      <c r="C372" s="269" t="str">
        <f>VLOOKUP(D372,'[4]mhs elektro-kecil'!$B$5:$C$1847,2,0)</f>
        <v>Siti Nurul Fatihatun</v>
      </c>
      <c r="D372" s="275" t="s">
        <v>946</v>
      </c>
      <c r="E372" s="275" t="s">
        <v>947</v>
      </c>
      <c r="F372" s="275" t="s">
        <v>49</v>
      </c>
      <c r="G372" s="275" t="s">
        <v>580</v>
      </c>
      <c r="H372" s="275" t="s">
        <v>62</v>
      </c>
      <c r="I372" s="275" t="s">
        <v>55</v>
      </c>
      <c r="J372" s="275" t="s">
        <v>763</v>
      </c>
      <c r="K372" s="156" t="s">
        <v>93</v>
      </c>
      <c r="L372" s="431">
        <v>42632</v>
      </c>
      <c r="M372" s="156" t="s">
        <v>33</v>
      </c>
      <c r="N372" s="156" t="s">
        <v>137</v>
      </c>
      <c r="O372" s="275"/>
      <c r="P372" s="369">
        <v>629</v>
      </c>
      <c r="Q372" s="230">
        <v>15</v>
      </c>
      <c r="R372" s="230">
        <v>42</v>
      </c>
      <c r="S372" s="230">
        <v>18</v>
      </c>
      <c r="T372" s="230">
        <v>21</v>
      </c>
      <c r="U372" s="230">
        <v>17</v>
      </c>
      <c r="W372" s="371" t="str">
        <f t="shared" si="119"/>
        <v>19 September 2016</v>
      </c>
      <c r="X372" s="373" t="str">
        <f>IFERROR(VLOOKUP(D372,'[5]mhs elektro-kecil'!$B$5:$E$2151,3,0),"CEK")</f>
        <v>CEK</v>
      </c>
      <c r="Y372" s="374">
        <f>IFERROR(VLOOKUP(D372,'[5]mhs elektro-kecil'!$B$5:$E$2151,4,0),"CEK")</f>
        <v>0</v>
      </c>
      <c r="Z372" s="250">
        <f t="shared" si="120"/>
        <v>42632</v>
      </c>
      <c r="AA372" s="250">
        <f t="shared" si="121"/>
        <v>42812</v>
      </c>
      <c r="AL372" s="391">
        <f t="shared" si="108"/>
        <v>2011</v>
      </c>
      <c r="AM372" s="212" t="e">
        <f>COUNTIF([6]Daftar!$D$5:$D$851,D372)</f>
        <v>#VALUE!</v>
      </c>
      <c r="AN372" s="212" t="e">
        <f>COUNTIF([7]daftar!$D$4:$D$885,D372)</f>
        <v>#VALUE!</v>
      </c>
      <c r="AS372" s="392" t="str">
        <f t="shared" si="100"/>
        <v>Siti Nurul Fatihatun</v>
      </c>
      <c r="AT372" s="392" t="str">
        <f t="shared" si="101"/>
        <v>F1B011080</v>
      </c>
      <c r="AU372" s="392">
        <f t="shared" si="102"/>
        <v>369</v>
      </c>
      <c r="AV372" s="437"/>
    </row>
    <row r="373" spans="1:48" s="369" customFormat="1" ht="20.100000000000001" customHeight="1">
      <c r="A373" s="267">
        <f t="shared" si="105"/>
        <v>370</v>
      </c>
      <c r="B373" s="411">
        <v>42640</v>
      </c>
      <c r="C373" s="269" t="str">
        <f>VLOOKUP(D373,'[4]mhs elektro-kecil'!$B$5:$C$1847,2,0)</f>
        <v>Zaenul Ilham</v>
      </c>
      <c r="D373" s="275" t="s">
        <v>948</v>
      </c>
      <c r="E373" s="275" t="s">
        <v>949</v>
      </c>
      <c r="F373" s="275" t="s">
        <v>54</v>
      </c>
      <c r="G373" s="275" t="s">
        <v>45</v>
      </c>
      <c r="H373" s="275" t="s">
        <v>60</v>
      </c>
      <c r="I373" s="275" t="s">
        <v>59</v>
      </c>
      <c r="J373" s="275" t="s">
        <v>61</v>
      </c>
      <c r="K373" s="156" t="s">
        <v>63</v>
      </c>
      <c r="L373" s="431">
        <v>42644</v>
      </c>
      <c r="M373" s="156" t="s">
        <v>42</v>
      </c>
      <c r="N373" s="156" t="s">
        <v>324</v>
      </c>
      <c r="O373" s="275"/>
      <c r="P373" s="369">
        <v>665</v>
      </c>
      <c r="Q373" s="230">
        <v>14</v>
      </c>
      <c r="R373" s="230">
        <v>25</v>
      </c>
      <c r="S373" s="230">
        <v>5</v>
      </c>
      <c r="T373" s="230">
        <v>28</v>
      </c>
      <c r="U373" s="230">
        <v>3</v>
      </c>
      <c r="W373" s="371" t="str">
        <f t="shared" si="119"/>
        <v>01 Oktober 2016</v>
      </c>
      <c r="X373" s="373" t="str">
        <f>IFERROR(VLOOKUP(D373,'[5]mhs elektro-kecil'!$B$5:$E$2151,3,0),"CEK")</f>
        <v>CEK</v>
      </c>
      <c r="Y373" s="374">
        <f>IFERROR(VLOOKUP(D373,'[5]mhs elektro-kecil'!$B$5:$E$2151,4,0),"CEK")</f>
        <v>0</v>
      </c>
      <c r="Z373" s="250">
        <f t="shared" si="120"/>
        <v>42644</v>
      </c>
      <c r="AA373" s="250">
        <f t="shared" si="121"/>
        <v>42824</v>
      </c>
      <c r="AL373" s="391">
        <f t="shared" si="108"/>
        <v>2010</v>
      </c>
      <c r="AM373" s="212" t="e">
        <f>COUNTIF([6]Daftar!$D$5:$D$851,D373)</f>
        <v>#VALUE!</v>
      </c>
      <c r="AN373" s="212" t="e">
        <f>COUNTIF([7]daftar!$D$4:$D$885,D373)</f>
        <v>#VALUE!</v>
      </c>
      <c r="AS373" s="392" t="str">
        <f t="shared" si="100"/>
        <v>Zaenul Ilham</v>
      </c>
      <c r="AT373" s="392" t="str">
        <f t="shared" si="101"/>
        <v>F1B010024</v>
      </c>
      <c r="AU373" s="392">
        <f t="shared" si="102"/>
        <v>370</v>
      </c>
      <c r="AV373" s="437"/>
    </row>
    <row r="374" spans="1:48" s="368" customFormat="1" ht="20.100000000000001" customHeight="1">
      <c r="A374" s="267">
        <f t="shared" si="105"/>
        <v>371</v>
      </c>
      <c r="B374" s="409">
        <v>42643</v>
      </c>
      <c r="C374" s="269" t="str">
        <f>VLOOKUP(D374,'[4]mhs elektro-kecil'!$B$5:$C$1847,2,0)</f>
        <v>Galang Saputra</v>
      </c>
      <c r="D374" s="410" t="s">
        <v>950</v>
      </c>
      <c r="E374" s="410" t="s">
        <v>951</v>
      </c>
      <c r="F374" s="410" t="s">
        <v>89</v>
      </c>
      <c r="G374" s="410" t="s">
        <v>72</v>
      </c>
      <c r="H374" s="410" t="s">
        <v>622</v>
      </c>
      <c r="I374" s="410" t="s">
        <v>49</v>
      </c>
      <c r="J374" s="410" t="s">
        <v>92</v>
      </c>
      <c r="K374" s="432" t="s">
        <v>93</v>
      </c>
      <c r="L374" s="440">
        <v>42646</v>
      </c>
      <c r="M374" s="432" t="s">
        <v>136</v>
      </c>
      <c r="N374" s="432" t="s">
        <v>952</v>
      </c>
      <c r="O374" s="410"/>
      <c r="P374" s="368">
        <v>675</v>
      </c>
      <c r="Q374" s="402">
        <v>19</v>
      </c>
      <c r="R374" s="402">
        <v>4</v>
      </c>
      <c r="S374" s="402">
        <v>9</v>
      </c>
      <c r="T374" s="402">
        <v>15</v>
      </c>
      <c r="U374" s="402">
        <v>35</v>
      </c>
      <c r="W374" s="371" t="str">
        <f t="shared" si="119"/>
        <v>03 Oktober 2016</v>
      </c>
      <c r="X374" s="373" t="str">
        <f>IFERROR(VLOOKUP(D374,'[5]mhs elektro-kecil'!$B$5:$E$2151,3,0),"CEK")</f>
        <v>CEK</v>
      </c>
      <c r="Y374" s="374">
        <f>IFERROR(VLOOKUP(D374,'[5]mhs elektro-kecil'!$B$5:$E$2151,4,0),"CEK")</f>
        <v>0</v>
      </c>
      <c r="Z374" s="406">
        <f t="shared" si="120"/>
        <v>42646</v>
      </c>
      <c r="AA374" s="406">
        <f t="shared" si="121"/>
        <v>42826</v>
      </c>
      <c r="AL374" s="391">
        <f t="shared" si="108"/>
        <v>2010</v>
      </c>
      <c r="AM374" s="212" t="e">
        <f>COUNTIF([6]Daftar!$D$5:$D$851,D374)</f>
        <v>#VALUE!</v>
      </c>
      <c r="AN374" s="212" t="e">
        <f>COUNTIF([7]daftar!$D$4:$D$885,D374)</f>
        <v>#VALUE!</v>
      </c>
      <c r="AS374" s="392" t="str">
        <f t="shared" si="100"/>
        <v>Galang Saputra</v>
      </c>
      <c r="AT374" s="392" t="str">
        <f t="shared" si="101"/>
        <v>F1B110056</v>
      </c>
      <c r="AU374" s="392">
        <f t="shared" si="102"/>
        <v>371</v>
      </c>
      <c r="AV374" s="437"/>
    </row>
    <row r="375" spans="1:48" s="369" customFormat="1" ht="20.100000000000001" customHeight="1">
      <c r="A375" s="267">
        <f t="shared" si="105"/>
        <v>372</v>
      </c>
      <c r="B375" s="411">
        <v>42643</v>
      </c>
      <c r="C375" s="269" t="str">
        <f>VLOOKUP(D375,'[4]mhs elektro-kecil'!$B$5:$C$1847,2,0)</f>
        <v>Radimas Dhawniel P</v>
      </c>
      <c r="D375" s="275" t="s">
        <v>953</v>
      </c>
      <c r="E375" s="275" t="s">
        <v>954</v>
      </c>
      <c r="F375" s="275" t="s">
        <v>118</v>
      </c>
      <c r="G375" s="275" t="s">
        <v>243</v>
      </c>
      <c r="H375" s="275" t="s">
        <v>763</v>
      </c>
      <c r="I375" s="275" t="s">
        <v>52</v>
      </c>
      <c r="J375" s="275" t="s">
        <v>27</v>
      </c>
      <c r="K375" s="156" t="s">
        <v>32</v>
      </c>
      <c r="L375" s="431">
        <v>42649</v>
      </c>
      <c r="M375" s="156" t="s">
        <v>540</v>
      </c>
      <c r="N375" s="156" t="s">
        <v>523</v>
      </c>
      <c r="O375" s="275"/>
      <c r="P375" s="369">
        <v>674</v>
      </c>
      <c r="Q375" s="230">
        <v>40</v>
      </c>
      <c r="R375" s="230">
        <v>41</v>
      </c>
      <c r="S375" s="230">
        <v>17</v>
      </c>
      <c r="T375" s="230">
        <v>24</v>
      </c>
      <c r="U375" s="230">
        <v>33</v>
      </c>
      <c r="W375" s="371" t="str">
        <f t="shared" si="119"/>
        <v>06 Oktober 2016</v>
      </c>
      <c r="X375" s="373" t="str">
        <f>IFERROR(VLOOKUP(D375,'[5]mhs elektro-kecil'!$B$5:$E$2151,3,0),"CEK")</f>
        <v>CEK</v>
      </c>
      <c r="Y375" s="374">
        <f>IFERROR(VLOOKUP(D375,'[5]mhs elektro-kecil'!$B$5:$E$2151,4,0),"CEK")</f>
        <v>0</v>
      </c>
      <c r="Z375" s="250">
        <f t="shared" si="120"/>
        <v>42649</v>
      </c>
      <c r="AA375" s="250">
        <f t="shared" si="121"/>
        <v>42829</v>
      </c>
      <c r="AL375" s="391">
        <f t="shared" si="108"/>
        <v>2010</v>
      </c>
      <c r="AM375" s="212" t="e">
        <f>COUNTIF([6]Daftar!$D$5:$D$851,D375)</f>
        <v>#VALUE!</v>
      </c>
      <c r="AN375" s="212" t="e">
        <f>COUNTIF([7]daftar!$D$4:$D$885,D375)</f>
        <v>#VALUE!</v>
      </c>
      <c r="AS375" s="392" t="str">
        <f t="shared" si="100"/>
        <v>Radimas Dhawniel P</v>
      </c>
      <c r="AT375" s="392" t="str">
        <f t="shared" si="101"/>
        <v>F1B110034</v>
      </c>
      <c r="AU375" s="392">
        <f t="shared" si="102"/>
        <v>372</v>
      </c>
      <c r="AV375" s="437"/>
    </row>
    <row r="376" spans="1:48" s="369" customFormat="1" ht="20.100000000000001" customHeight="1">
      <c r="A376" s="267">
        <f t="shared" si="105"/>
        <v>373</v>
      </c>
      <c r="B376" s="411">
        <v>42643</v>
      </c>
      <c r="C376" s="269" t="str">
        <f>VLOOKUP(D376,'[4]mhs elektro-kecil'!$B$5:$C$1847,2,0)</f>
        <v>M. Ma'Ruf</v>
      </c>
      <c r="D376" s="275" t="s">
        <v>955</v>
      </c>
      <c r="E376" s="275" t="s">
        <v>956</v>
      </c>
      <c r="F376" s="275" t="s">
        <v>68</v>
      </c>
      <c r="G376" s="275" t="s">
        <v>580</v>
      </c>
      <c r="H376" s="275" t="s">
        <v>89</v>
      </c>
      <c r="I376" s="275" t="s">
        <v>62</v>
      </c>
      <c r="J376" s="275" t="s">
        <v>92</v>
      </c>
      <c r="K376" s="156" t="s">
        <v>131</v>
      </c>
      <c r="L376" s="431">
        <v>42647</v>
      </c>
      <c r="M376" s="156" t="s">
        <v>140</v>
      </c>
      <c r="N376" s="156" t="s">
        <v>137</v>
      </c>
      <c r="O376" s="275"/>
      <c r="P376" s="369">
        <v>676</v>
      </c>
      <c r="Q376" s="230">
        <v>6</v>
      </c>
      <c r="R376" s="230">
        <v>42</v>
      </c>
      <c r="S376" s="230">
        <v>19</v>
      </c>
      <c r="T376" s="230">
        <v>18</v>
      </c>
      <c r="U376" s="230">
        <v>35</v>
      </c>
      <c r="W376" s="371" t="str">
        <f t="shared" si="119"/>
        <v>04 Oktober 2016</v>
      </c>
      <c r="X376" s="373" t="str">
        <f>IFERROR(VLOOKUP(D376,'[5]mhs elektro-kecil'!$B$5:$E$2151,3,0),"CEK")</f>
        <v>Teknik Telekomunikasi</v>
      </c>
      <c r="Y376" s="374" t="str">
        <f>IFERROR(VLOOKUP(D376,'[5]mhs elektro-kecil'!$B$5:$E$2151,4,0),"CEK")</f>
        <v>Made Sutha Yadnya, ST., MT.</v>
      </c>
      <c r="Z376" s="250"/>
      <c r="AA376" s="250"/>
      <c r="AL376" s="391">
        <f t="shared" si="108"/>
        <v>2012</v>
      </c>
      <c r="AM376" s="212" t="e">
        <f>COUNTIF([6]Daftar!$D$5:$D$851,D376)</f>
        <v>#VALUE!</v>
      </c>
      <c r="AN376" s="212" t="e">
        <f>COUNTIF([7]daftar!$D$4:$D$885,D376)</f>
        <v>#VALUE!</v>
      </c>
      <c r="AS376" s="392" t="str">
        <f t="shared" si="100"/>
        <v>M. Ma'Ruf</v>
      </c>
      <c r="AT376" s="392" t="str">
        <f t="shared" si="101"/>
        <v>F1B012058</v>
      </c>
      <c r="AU376" s="392">
        <f t="shared" si="102"/>
        <v>373</v>
      </c>
      <c r="AV376" s="437"/>
    </row>
    <row r="377" spans="1:48" s="369" customFormat="1" ht="20.100000000000001" customHeight="1">
      <c r="A377" s="267">
        <f t="shared" si="105"/>
        <v>374</v>
      </c>
      <c r="B377" s="411">
        <v>42643</v>
      </c>
      <c r="C377" s="269" t="str">
        <f>VLOOKUP(D377,'[4]mhs elektro-kecil'!$B$5:$C$1847,2,0)</f>
        <v>I Made Puja Artana</v>
      </c>
      <c r="D377" s="275" t="s">
        <v>957</v>
      </c>
      <c r="E377" s="275" t="s">
        <v>958</v>
      </c>
      <c r="F377" s="275" t="s">
        <v>41</v>
      </c>
      <c r="G377" s="275" t="s">
        <v>53</v>
      </c>
      <c r="H377" s="275" t="s">
        <v>38</v>
      </c>
      <c r="I377" s="275" t="s">
        <v>60</v>
      </c>
      <c r="J377" s="275" t="s">
        <v>61</v>
      </c>
      <c r="K377" s="156" t="s">
        <v>32</v>
      </c>
      <c r="L377" s="431">
        <v>42649</v>
      </c>
      <c r="M377" s="156" t="s">
        <v>959</v>
      </c>
      <c r="N377" s="156" t="s">
        <v>324</v>
      </c>
      <c r="O377" s="275"/>
      <c r="P377" s="369">
        <v>678</v>
      </c>
      <c r="Q377" s="230">
        <v>1</v>
      </c>
      <c r="R377" s="230">
        <v>12</v>
      </c>
      <c r="S377" s="230">
        <v>2</v>
      </c>
      <c r="T377" s="230">
        <v>5</v>
      </c>
      <c r="U377" s="230">
        <v>3</v>
      </c>
      <c r="W377" s="371" t="str">
        <f t="shared" si="119"/>
        <v>06 Oktober 2016</v>
      </c>
      <c r="X377" s="373" t="str">
        <f>IFERROR(VLOOKUP(D377,'[5]mhs elektro-kecil'!$B$5:$E$2151,3,0),"CEK")</f>
        <v>Teknik Sistem Tenaga</v>
      </c>
      <c r="Y377" s="374" t="str">
        <f>IFERROR(VLOOKUP(D377,'[5]mhs elektro-kecil'!$B$5:$E$2151,4,0),"CEK")</f>
        <v>Abdul Natsir, ST., MT.</v>
      </c>
      <c r="Z377" s="250"/>
      <c r="AA377" s="250"/>
      <c r="AL377" s="391">
        <f t="shared" si="108"/>
        <v>2012</v>
      </c>
      <c r="AM377" s="212" t="e">
        <f>COUNTIF([6]Daftar!$D$5:$D$851,D377)</f>
        <v>#VALUE!</v>
      </c>
      <c r="AN377" s="212" t="e">
        <f>COUNTIF([7]daftar!$D$4:$D$885,D377)</f>
        <v>#VALUE!</v>
      </c>
      <c r="AS377" s="392" t="str">
        <f t="shared" si="100"/>
        <v>I Made Puja Artana</v>
      </c>
      <c r="AT377" s="392" t="str">
        <f t="shared" si="101"/>
        <v>F1B212040</v>
      </c>
      <c r="AU377" s="392">
        <f t="shared" si="102"/>
        <v>374</v>
      </c>
      <c r="AV377" s="437"/>
    </row>
    <row r="378" spans="1:48" s="369" customFormat="1" ht="20.100000000000001" customHeight="1">
      <c r="A378" s="267">
        <f t="shared" si="105"/>
        <v>375</v>
      </c>
      <c r="B378" s="411">
        <v>42643</v>
      </c>
      <c r="C378" s="269" t="str">
        <f>VLOOKUP(D378,'[4]mhs elektro-kecil'!$B$5:$C$1847,2,0)</f>
        <v>I Made Ardana</v>
      </c>
      <c r="D378" s="275" t="s">
        <v>960</v>
      </c>
      <c r="E378" s="275" t="s">
        <v>961</v>
      </c>
      <c r="F378" s="275" t="s">
        <v>54</v>
      </c>
      <c r="G378" s="275" t="s">
        <v>45</v>
      </c>
      <c r="H378" s="275" t="s">
        <v>73</v>
      </c>
      <c r="I378" s="275" t="s">
        <v>422</v>
      </c>
      <c r="J378" s="275" t="s">
        <v>69</v>
      </c>
      <c r="K378" s="156" t="s">
        <v>32</v>
      </c>
      <c r="L378" s="431">
        <v>42649</v>
      </c>
      <c r="M378" s="156" t="s">
        <v>716</v>
      </c>
      <c r="N378" s="156" t="s">
        <v>324</v>
      </c>
      <c r="O378" s="275"/>
      <c r="P378" s="369">
        <v>677</v>
      </c>
      <c r="Q378" s="230">
        <v>14</v>
      </c>
      <c r="R378" s="230">
        <v>25</v>
      </c>
      <c r="S378" s="230">
        <v>29</v>
      </c>
      <c r="T378" s="230">
        <v>8</v>
      </c>
      <c r="U378" s="230">
        <v>10</v>
      </c>
      <c r="W378" s="371" t="str">
        <f t="shared" si="119"/>
        <v>06 Oktober 2016</v>
      </c>
      <c r="X378" s="373" t="str">
        <f>IFERROR(VLOOKUP(D378,'[5]mhs elektro-kecil'!$B$5:$E$2151,3,0),"CEK")</f>
        <v>Teknik Sistem Tenaga</v>
      </c>
      <c r="Y378" s="374" t="str">
        <f>IFERROR(VLOOKUP(D378,'[5]mhs elektro-kecil'!$B$5:$E$2151,4,0),"CEK")</f>
        <v>Abdul Natsir, ST., MT.</v>
      </c>
      <c r="Z378" s="250"/>
      <c r="AA378" s="250"/>
      <c r="AL378" s="391">
        <f t="shared" si="108"/>
        <v>2012</v>
      </c>
      <c r="AM378" s="212" t="e">
        <f>COUNTIF([6]Daftar!$D$5:$D$851,D378)</f>
        <v>#VALUE!</v>
      </c>
      <c r="AN378" s="212" t="e">
        <f>COUNTIF([7]daftar!$D$4:$D$885,D378)</f>
        <v>#VALUE!</v>
      </c>
      <c r="AS378" s="392" t="str">
        <f t="shared" ref="AS378:AS441" si="122">C378</f>
        <v>I Made Ardana</v>
      </c>
      <c r="AT378" s="392" t="str">
        <f t="shared" ref="AT378:AT441" si="123">D378</f>
        <v>F1B012039</v>
      </c>
      <c r="AU378" s="392">
        <f t="shared" ref="AU378:AU441" si="124">A378</f>
        <v>375</v>
      </c>
      <c r="AV378" s="437"/>
    </row>
    <row r="379" spans="1:48" s="369" customFormat="1" ht="20.100000000000001" customHeight="1">
      <c r="A379" s="267">
        <f t="shared" si="105"/>
        <v>376</v>
      </c>
      <c r="B379" s="411" t="s">
        <v>962</v>
      </c>
      <c r="C379" s="269" t="str">
        <f>VLOOKUP(D379,'[4]mhs elektro-kecil'!$B$5:$C$1847,2,0)</f>
        <v>L Ade Wirawan S</v>
      </c>
      <c r="D379" s="275" t="s">
        <v>963</v>
      </c>
      <c r="E379" s="275" t="s">
        <v>964</v>
      </c>
      <c r="F379" s="275" t="s">
        <v>27</v>
      </c>
      <c r="G379" s="275" t="s">
        <v>31</v>
      </c>
      <c r="H379" s="275" t="s">
        <v>54</v>
      </c>
      <c r="I379" s="275" t="s">
        <v>52</v>
      </c>
      <c r="J379" s="275" t="s">
        <v>73</v>
      </c>
      <c r="K379" s="156" t="s">
        <v>63</v>
      </c>
      <c r="L379" s="431">
        <v>42651</v>
      </c>
      <c r="M379" s="156" t="s">
        <v>586</v>
      </c>
      <c r="N379" s="156" t="s">
        <v>523</v>
      </c>
      <c r="O379" s="275"/>
      <c r="P379" s="369">
        <v>696</v>
      </c>
      <c r="Q379" s="230">
        <v>33</v>
      </c>
      <c r="R379" s="230">
        <v>39</v>
      </c>
      <c r="S379" s="230">
        <v>14</v>
      </c>
      <c r="T379" s="230">
        <v>24</v>
      </c>
      <c r="U379" s="230">
        <v>29</v>
      </c>
      <c r="W379" s="371" t="str">
        <f t="shared" si="119"/>
        <v>08 Oktober 2016</v>
      </c>
      <c r="X379" s="373" t="str">
        <f>IFERROR(VLOOKUP(D379,'[5]mhs elektro-kecil'!$B$5:$E$2151,3,0),"CEK")</f>
        <v>CEK</v>
      </c>
      <c r="Y379" s="374">
        <f>IFERROR(VLOOKUP(D379,'[5]mhs elektro-kecil'!$B$5:$E$2151,4,0),"CEK")</f>
        <v>0</v>
      </c>
      <c r="Z379" s="250"/>
      <c r="AA379" s="250"/>
      <c r="AL379" s="391">
        <f t="shared" si="108"/>
        <v>2010</v>
      </c>
      <c r="AM379" s="212" t="e">
        <f>COUNTIF([6]Daftar!$D$5:$D$851,D379)</f>
        <v>#VALUE!</v>
      </c>
      <c r="AN379" s="212" t="e">
        <f>COUNTIF([7]daftar!$D$4:$D$885,D379)</f>
        <v>#VALUE!</v>
      </c>
      <c r="AS379" s="392" t="str">
        <f t="shared" si="122"/>
        <v>L Ade Wirawan S</v>
      </c>
      <c r="AT379" s="392" t="str">
        <f t="shared" si="123"/>
        <v>F1B110042</v>
      </c>
      <c r="AU379" s="392">
        <f t="shared" si="124"/>
        <v>376</v>
      </c>
      <c r="AV379" s="437"/>
    </row>
    <row r="380" spans="1:48" s="369" customFormat="1" ht="20.100000000000001" customHeight="1">
      <c r="A380" s="267">
        <f t="shared" si="105"/>
        <v>377</v>
      </c>
      <c r="B380" s="411" t="s">
        <v>962</v>
      </c>
      <c r="C380" s="269" t="str">
        <f>VLOOKUP(D380,'[4]mhs elektro-kecil'!$B$5:$C$1847,2,0)</f>
        <v>M Bakti Adhiguna</v>
      </c>
      <c r="D380" s="275" t="s">
        <v>965</v>
      </c>
      <c r="E380" s="275" t="s">
        <v>966</v>
      </c>
      <c r="F380" s="275" t="s">
        <v>27</v>
      </c>
      <c r="G380" s="275" t="s">
        <v>31</v>
      </c>
      <c r="H380" s="275" t="s">
        <v>45</v>
      </c>
      <c r="I380" s="275" t="s">
        <v>115</v>
      </c>
      <c r="J380" s="275" t="s">
        <v>55</v>
      </c>
      <c r="K380" s="156" t="s">
        <v>93</v>
      </c>
      <c r="L380" s="431">
        <v>42653</v>
      </c>
      <c r="M380" s="156" t="s">
        <v>959</v>
      </c>
      <c r="N380" s="156" t="s">
        <v>523</v>
      </c>
      <c r="O380" s="275"/>
      <c r="P380" s="369">
        <v>698</v>
      </c>
      <c r="Q380" s="230">
        <v>33</v>
      </c>
      <c r="R380" s="230">
        <v>39</v>
      </c>
      <c r="S380" s="230">
        <v>25</v>
      </c>
      <c r="T380" s="230">
        <v>22</v>
      </c>
      <c r="U380" s="230">
        <v>21</v>
      </c>
      <c r="W380" s="371" t="str">
        <f t="shared" si="119"/>
        <v>10 Oktober 2016</v>
      </c>
      <c r="X380" s="373" t="str">
        <f>IFERROR(VLOOKUP(D380,'[5]mhs elektro-kecil'!$B$5:$E$2151,3,0),"CEK")</f>
        <v>CEK</v>
      </c>
      <c r="Y380" s="374">
        <f>IFERROR(VLOOKUP(D380,'[5]mhs elektro-kecil'!$B$5:$E$2151,4,0),"CEK")</f>
        <v>0</v>
      </c>
      <c r="Z380" s="250"/>
      <c r="AA380" s="250"/>
      <c r="AL380" s="391">
        <f t="shared" si="108"/>
        <v>2010</v>
      </c>
      <c r="AM380" s="212" t="e">
        <f>COUNTIF([6]Daftar!$D$5:$D$851,D380)</f>
        <v>#VALUE!</v>
      </c>
      <c r="AN380" s="212" t="e">
        <f>COUNTIF([7]daftar!$D$4:$D$885,D380)</f>
        <v>#VALUE!</v>
      </c>
      <c r="AS380" s="392" t="str">
        <f t="shared" si="122"/>
        <v>M Bakti Adhiguna</v>
      </c>
      <c r="AT380" s="392" t="str">
        <f t="shared" si="123"/>
        <v>F1B110025</v>
      </c>
      <c r="AU380" s="392">
        <f t="shared" si="124"/>
        <v>377</v>
      </c>
      <c r="AV380" s="437"/>
    </row>
    <row r="381" spans="1:48" s="369" customFormat="1" ht="20.100000000000001" customHeight="1">
      <c r="A381" s="267">
        <f t="shared" si="105"/>
        <v>378</v>
      </c>
      <c r="B381" s="411" t="s">
        <v>962</v>
      </c>
      <c r="C381" s="269" t="str">
        <f>VLOOKUP(D381,'[4]mhs elektro-kecil'!$B$5:$C$1847,2,0)</f>
        <v>Bahrudin</v>
      </c>
      <c r="D381" s="275" t="s">
        <v>967</v>
      </c>
      <c r="E381" s="275" t="s">
        <v>968</v>
      </c>
      <c r="F381" s="275" t="s">
        <v>27</v>
      </c>
      <c r="G381" s="275" t="s">
        <v>31</v>
      </c>
      <c r="H381" s="275" t="s">
        <v>59</v>
      </c>
      <c r="I381" s="275" t="s">
        <v>68</v>
      </c>
      <c r="J381" s="275" t="s">
        <v>118</v>
      </c>
      <c r="K381" s="156" t="s">
        <v>76</v>
      </c>
      <c r="L381" s="431">
        <v>42655</v>
      </c>
      <c r="M381" s="156" t="s">
        <v>413</v>
      </c>
      <c r="N381" s="156" t="s">
        <v>523</v>
      </c>
      <c r="O381" s="275"/>
      <c r="P381" s="369">
        <v>699</v>
      </c>
      <c r="Q381" s="230">
        <v>33</v>
      </c>
      <c r="R381" s="230">
        <v>39</v>
      </c>
      <c r="S381" s="230">
        <v>28</v>
      </c>
      <c r="T381" s="230">
        <v>6</v>
      </c>
      <c r="U381" s="230">
        <v>40</v>
      </c>
      <c r="W381" s="371" t="str">
        <f t="shared" si="119"/>
        <v>12 Oktober 2016</v>
      </c>
      <c r="X381" s="373" t="str">
        <f>IFERROR(VLOOKUP(D381,'[5]mhs elektro-kecil'!$B$5:$E$2151,3,0),"CEK")</f>
        <v>CEK</v>
      </c>
      <c r="Y381" s="374">
        <f>IFERROR(VLOOKUP(D381,'[5]mhs elektro-kecil'!$B$5:$E$2151,4,0),"CEK")</f>
        <v>0</v>
      </c>
      <c r="Z381" s="250"/>
      <c r="AA381" s="250"/>
      <c r="AL381" s="391">
        <f t="shared" si="108"/>
        <v>2011</v>
      </c>
      <c r="AM381" s="212" t="e">
        <f>COUNTIF([6]Daftar!$D$5:$D$851,D381)</f>
        <v>#VALUE!</v>
      </c>
      <c r="AN381" s="212" t="e">
        <f>COUNTIF([7]daftar!$D$4:$D$885,D381)</f>
        <v>#VALUE!</v>
      </c>
      <c r="AS381" s="392" t="str">
        <f t="shared" si="122"/>
        <v>Bahrudin</v>
      </c>
      <c r="AT381" s="392" t="str">
        <f t="shared" si="123"/>
        <v>F1B111011</v>
      </c>
      <c r="AU381" s="392">
        <f t="shared" si="124"/>
        <v>378</v>
      </c>
      <c r="AV381" s="437"/>
    </row>
    <row r="382" spans="1:48" s="369" customFormat="1" ht="20.100000000000001" customHeight="1">
      <c r="A382" s="267">
        <f t="shared" si="105"/>
        <v>379</v>
      </c>
      <c r="B382" s="411" t="s">
        <v>962</v>
      </c>
      <c r="C382" s="269" t="str">
        <f>VLOOKUP(D382,'[4]mhs elektro-kecil'!$B$5:$C$1847,2,0)</f>
        <v>Panji Sahri Ramdani</v>
      </c>
      <c r="D382" s="275" t="s">
        <v>969</v>
      </c>
      <c r="E382" s="275" t="s">
        <v>970</v>
      </c>
      <c r="F382" s="275" t="s">
        <v>27</v>
      </c>
      <c r="G382" s="275" t="s">
        <v>31</v>
      </c>
      <c r="H382" s="275" t="s">
        <v>763</v>
      </c>
      <c r="I382" s="275" t="s">
        <v>62</v>
      </c>
      <c r="J382" s="275" t="s">
        <v>52</v>
      </c>
      <c r="K382" s="156" t="s">
        <v>131</v>
      </c>
      <c r="L382" s="431">
        <v>42654</v>
      </c>
      <c r="M382" s="156" t="s">
        <v>196</v>
      </c>
      <c r="N382" s="156" t="s">
        <v>523</v>
      </c>
      <c r="O382" s="275"/>
      <c r="P382" s="369">
        <v>700</v>
      </c>
      <c r="Q382" s="230">
        <v>33</v>
      </c>
      <c r="R382" s="230">
        <v>39</v>
      </c>
      <c r="S382" s="230">
        <v>17</v>
      </c>
      <c r="T382" s="230">
        <v>18</v>
      </c>
      <c r="U382" s="230">
        <v>24</v>
      </c>
      <c r="W382" s="371" t="str">
        <f t="shared" si="119"/>
        <v>11 Oktober 2016</v>
      </c>
      <c r="X382" s="373" t="str">
        <f>IFERROR(VLOOKUP(D382,'[5]mhs elektro-kecil'!$B$5:$E$2151,3,0),"CEK")</f>
        <v>CEK</v>
      </c>
      <c r="Y382" s="374">
        <f>IFERROR(VLOOKUP(D382,'[5]mhs elektro-kecil'!$B$5:$E$2151,4,0),"CEK")</f>
        <v>0</v>
      </c>
      <c r="Z382" s="250"/>
      <c r="AA382" s="250"/>
      <c r="AL382" s="391">
        <f t="shared" si="108"/>
        <v>2011</v>
      </c>
      <c r="AM382" s="212" t="e">
        <f>COUNTIF([6]Daftar!$D$5:$D$851,D382)</f>
        <v>#VALUE!</v>
      </c>
      <c r="AN382" s="212" t="e">
        <f>COUNTIF([7]daftar!$D$4:$D$885,D382)</f>
        <v>#VALUE!</v>
      </c>
      <c r="AS382" s="392" t="str">
        <f t="shared" si="122"/>
        <v>Panji Sahri Ramdani</v>
      </c>
      <c r="AT382" s="392" t="str">
        <f t="shared" si="123"/>
        <v>F1B111062</v>
      </c>
      <c r="AU382" s="392">
        <f t="shared" si="124"/>
        <v>379</v>
      </c>
      <c r="AV382" s="437"/>
    </row>
    <row r="383" spans="1:48" s="369" customFormat="1" ht="20.100000000000001" customHeight="1">
      <c r="A383" s="267">
        <f t="shared" si="105"/>
        <v>380</v>
      </c>
      <c r="B383" s="411" t="s">
        <v>962</v>
      </c>
      <c r="C383" s="269" t="str">
        <f>VLOOKUP(D383,'[4]mhs elektro-kecil'!$B$5:$C$1847,2,0)</f>
        <v>Novianti Kusuma W.</v>
      </c>
      <c r="D383" s="275" t="s">
        <v>971</v>
      </c>
      <c r="E383" s="275" t="s">
        <v>972</v>
      </c>
      <c r="F383" s="275" t="s">
        <v>118</v>
      </c>
      <c r="G383" s="275" t="s">
        <v>243</v>
      </c>
      <c r="H383" s="275" t="s">
        <v>763</v>
      </c>
      <c r="I383" s="275" t="s">
        <v>52</v>
      </c>
      <c r="J383" s="275" t="s">
        <v>92</v>
      </c>
      <c r="K383" s="156" t="s">
        <v>131</v>
      </c>
      <c r="L383" s="431">
        <v>42654</v>
      </c>
      <c r="M383" s="156" t="s">
        <v>973</v>
      </c>
      <c r="N383" s="156" t="s">
        <v>523</v>
      </c>
      <c r="O383" s="275"/>
      <c r="P383" s="369">
        <v>701</v>
      </c>
      <c r="Q383" s="230">
        <v>40</v>
      </c>
      <c r="R383" s="230">
        <v>41</v>
      </c>
      <c r="S383" s="230">
        <v>17</v>
      </c>
      <c r="T383" s="230">
        <v>24</v>
      </c>
      <c r="U383" s="230">
        <v>35</v>
      </c>
      <c r="W383" s="371" t="str">
        <f t="shared" si="119"/>
        <v>11 Oktober 2016</v>
      </c>
      <c r="X383" s="373" t="str">
        <f>IFERROR(VLOOKUP(D383,'[5]mhs elektro-kecil'!$B$5:$E$2151,3,0),"CEK")</f>
        <v>CEK</v>
      </c>
      <c r="Y383" s="374">
        <f>IFERROR(VLOOKUP(D383,'[5]mhs elektro-kecil'!$B$5:$E$2151,4,0),"CEK")</f>
        <v>0</v>
      </c>
      <c r="Z383" s="250"/>
      <c r="AA383" s="250"/>
      <c r="AL383" s="391">
        <f t="shared" si="108"/>
        <v>2011</v>
      </c>
      <c r="AM383" s="212" t="e">
        <f>COUNTIF([6]Daftar!$D$5:$D$851,D383)</f>
        <v>#VALUE!</v>
      </c>
      <c r="AN383" s="212" t="e">
        <f>COUNTIF([7]daftar!$D$4:$D$885,D383)</f>
        <v>#VALUE!</v>
      </c>
      <c r="AS383" s="392" t="str">
        <f t="shared" si="122"/>
        <v>Novianti Kusuma W.</v>
      </c>
      <c r="AT383" s="392" t="str">
        <f t="shared" si="123"/>
        <v>F1B011066</v>
      </c>
      <c r="AU383" s="392">
        <f t="shared" si="124"/>
        <v>380</v>
      </c>
      <c r="AV383" s="437"/>
    </row>
    <row r="384" spans="1:48" s="369" customFormat="1" ht="20.100000000000001" customHeight="1">
      <c r="A384" s="267">
        <f t="shared" si="105"/>
        <v>381</v>
      </c>
      <c r="B384" s="411" t="s">
        <v>962</v>
      </c>
      <c r="C384" s="269" t="str">
        <f>VLOOKUP(D384,'[4]mhs elektro-kecil'!$B$5:$C$1847,2,0)</f>
        <v>Nita Maulina</v>
      </c>
      <c r="D384" s="275" t="s">
        <v>974</v>
      </c>
      <c r="E384" s="275" t="s">
        <v>975</v>
      </c>
      <c r="F384" s="275" t="s">
        <v>243</v>
      </c>
      <c r="G384" s="275" t="s">
        <v>580</v>
      </c>
      <c r="H384" s="275" t="s">
        <v>118</v>
      </c>
      <c r="I384" s="275" t="s">
        <v>558</v>
      </c>
      <c r="J384" s="275" t="s">
        <v>763</v>
      </c>
      <c r="K384" s="156" t="s">
        <v>93</v>
      </c>
      <c r="L384" s="431">
        <v>42653</v>
      </c>
      <c r="M384" s="156" t="s">
        <v>33</v>
      </c>
      <c r="N384" s="156" t="s">
        <v>137</v>
      </c>
      <c r="O384" s="275"/>
      <c r="P384" s="369">
        <v>697</v>
      </c>
      <c r="Q384" s="230">
        <v>41</v>
      </c>
      <c r="R384" s="230">
        <v>42</v>
      </c>
      <c r="S384" s="230">
        <v>40</v>
      </c>
      <c r="T384" s="230">
        <v>43</v>
      </c>
      <c r="U384" s="230">
        <v>17</v>
      </c>
      <c r="W384" s="371" t="str">
        <f t="shared" si="119"/>
        <v>10 Oktober 2016</v>
      </c>
      <c r="X384" s="373" t="str">
        <f>IFERROR(VLOOKUP(D384,'[5]mhs elektro-kecil'!$B$5:$E$2151,3,0),"CEK")</f>
        <v>Teknik Informatika &amp; Komputer</v>
      </c>
      <c r="Y384" s="374" t="str">
        <f>IFERROR(VLOOKUP(D384,'[5]mhs elektro-kecil'!$B$5:$E$2151,4,0),"CEK")</f>
        <v>Giri Wahyu Wiriasto, ST., MT.</v>
      </c>
      <c r="Z384" s="250"/>
      <c r="AA384" s="250"/>
      <c r="AL384" s="391">
        <f t="shared" si="108"/>
        <v>2012</v>
      </c>
      <c r="AM384" s="212" t="e">
        <f>COUNTIF([6]Daftar!$D$5:$D$851,D384)</f>
        <v>#VALUE!</v>
      </c>
      <c r="AN384" s="212" t="e">
        <f>COUNTIF([7]daftar!$D$4:$D$885,D384)</f>
        <v>#VALUE!</v>
      </c>
      <c r="AS384" s="392" t="str">
        <f t="shared" si="122"/>
        <v>Nita Maulina</v>
      </c>
      <c r="AT384" s="392" t="str">
        <f t="shared" si="123"/>
        <v>F1B012072</v>
      </c>
      <c r="AU384" s="392">
        <f t="shared" si="124"/>
        <v>381</v>
      </c>
      <c r="AV384" s="437"/>
    </row>
    <row r="385" spans="1:48" s="369" customFormat="1" ht="20.100000000000001" customHeight="1">
      <c r="A385" s="267">
        <f t="shared" si="105"/>
        <v>382</v>
      </c>
      <c r="B385" s="411" t="s">
        <v>976</v>
      </c>
      <c r="C385" s="269" t="str">
        <f>VLOOKUP(D385,'[4]mhs elektro-kecil'!$B$5:$C$1847,2,0)</f>
        <v>Ghazi Akbar</v>
      </c>
      <c r="D385" s="275" t="s">
        <v>977</v>
      </c>
      <c r="E385" s="275" t="s">
        <v>978</v>
      </c>
      <c r="F385" s="275" t="s">
        <v>27</v>
      </c>
      <c r="G385" s="275" t="s">
        <v>31</v>
      </c>
      <c r="H385" s="275" t="s">
        <v>55</v>
      </c>
      <c r="I385" s="275" t="s">
        <v>89</v>
      </c>
      <c r="J385" s="275" t="s">
        <v>243</v>
      </c>
      <c r="K385" s="156" t="s">
        <v>63</v>
      </c>
      <c r="L385" s="431">
        <v>42665</v>
      </c>
      <c r="M385" s="156" t="s">
        <v>42</v>
      </c>
      <c r="N385" s="156" t="s">
        <v>523</v>
      </c>
      <c r="O385" s="508" t="s">
        <v>187</v>
      </c>
      <c r="P385" s="369">
        <v>743</v>
      </c>
      <c r="Q385" s="230">
        <v>33</v>
      </c>
      <c r="R385" s="230">
        <v>39</v>
      </c>
      <c r="S385" s="230">
        <v>21</v>
      </c>
      <c r="T385" s="230">
        <v>19</v>
      </c>
      <c r="U385" s="230">
        <v>41</v>
      </c>
      <c r="W385" s="371" t="str">
        <f t="shared" si="119"/>
        <v>22 Oktober 2016</v>
      </c>
      <c r="X385" s="373" t="str">
        <f>IFERROR(VLOOKUP(D385,'[5]mhs elektro-kecil'!$B$5:$E$2151,3,0),"CEK")</f>
        <v>CEK</v>
      </c>
      <c r="Y385" s="374">
        <f>IFERROR(VLOOKUP(D385,'[5]mhs elektro-kecil'!$B$5:$E$2151,4,0),"CEK")</f>
        <v>0</v>
      </c>
      <c r="Z385" s="250"/>
      <c r="AA385" s="250"/>
      <c r="AL385" s="391">
        <f t="shared" si="108"/>
        <v>2010</v>
      </c>
      <c r="AM385" s="212" t="e">
        <f>COUNTIF([6]Daftar!$D$5:$D$851,D385)</f>
        <v>#VALUE!</v>
      </c>
      <c r="AN385" s="212" t="e">
        <f>COUNTIF([7]daftar!$D$4:$D$885,D385)</f>
        <v>#VALUE!</v>
      </c>
      <c r="AS385" s="392" t="str">
        <f t="shared" si="122"/>
        <v>Ghazi Akbar</v>
      </c>
      <c r="AT385" s="392" t="str">
        <f t="shared" si="123"/>
        <v>F1B110010</v>
      </c>
      <c r="AU385" s="392">
        <f t="shared" si="124"/>
        <v>382</v>
      </c>
      <c r="AV385" s="437"/>
    </row>
    <row r="386" spans="1:48" s="368" customFormat="1" ht="20.100000000000001" customHeight="1">
      <c r="A386" s="267">
        <f t="shared" si="105"/>
        <v>383</v>
      </c>
      <c r="B386" s="409" t="s">
        <v>976</v>
      </c>
      <c r="C386" s="269" t="str">
        <f>VLOOKUP(D386,'[4]mhs elektro-kecil'!$B$5:$C$1847,2,0)</f>
        <v>Hulaipi</v>
      </c>
      <c r="D386" s="410" t="s">
        <v>979</v>
      </c>
      <c r="E386" s="410" t="s">
        <v>980</v>
      </c>
      <c r="F386" s="410" t="s">
        <v>72</v>
      </c>
      <c r="G386" s="410" t="s">
        <v>52</v>
      </c>
      <c r="H386" s="410" t="s">
        <v>422</v>
      </c>
      <c r="I386" s="410" t="s">
        <v>73</v>
      </c>
      <c r="J386" s="410" t="s">
        <v>61</v>
      </c>
      <c r="K386" s="432" t="s">
        <v>93</v>
      </c>
      <c r="L386" s="440">
        <v>42667</v>
      </c>
      <c r="M386" s="432" t="s">
        <v>33</v>
      </c>
      <c r="N386" s="432" t="s">
        <v>449</v>
      </c>
      <c r="O386" s="410"/>
      <c r="P386" s="368">
        <v>744</v>
      </c>
      <c r="Q386" s="402">
        <v>4</v>
      </c>
      <c r="R386" s="402">
        <v>24</v>
      </c>
      <c r="S386" s="402">
        <v>8</v>
      </c>
      <c r="T386" s="402">
        <v>29</v>
      </c>
      <c r="U386" s="402">
        <v>3</v>
      </c>
      <c r="W386" s="371" t="str">
        <f t="shared" si="119"/>
        <v>24 Oktober 2016</v>
      </c>
      <c r="X386" s="373" t="str">
        <f>IFERROR(VLOOKUP(D386,'[5]mhs elektro-kecil'!$B$5:$E$2151,3,0),"CEK")</f>
        <v>CEK</v>
      </c>
      <c r="Y386" s="374">
        <f>IFERROR(VLOOKUP(D386,'[5]mhs elektro-kecil'!$B$5:$E$2151,4,0),"CEK")</f>
        <v>0</v>
      </c>
      <c r="Z386" s="406"/>
      <c r="AA386" s="406"/>
      <c r="AL386" s="391">
        <f t="shared" si="108"/>
        <v>2011</v>
      </c>
      <c r="AM386" s="212" t="e">
        <f>COUNTIF([6]Daftar!$D$5:$D$851,D386)</f>
        <v>#VALUE!</v>
      </c>
      <c r="AN386" s="212" t="e">
        <f>COUNTIF([7]daftar!$D$4:$D$885,D386)</f>
        <v>#VALUE!</v>
      </c>
      <c r="AS386" s="392" t="str">
        <f t="shared" si="122"/>
        <v>Hulaipi</v>
      </c>
      <c r="AT386" s="392" t="str">
        <f t="shared" si="123"/>
        <v>F1B111024</v>
      </c>
      <c r="AU386" s="392">
        <f t="shared" si="124"/>
        <v>383</v>
      </c>
      <c r="AV386" s="437"/>
    </row>
    <row r="387" spans="1:48" s="369" customFormat="1" ht="20.100000000000001" customHeight="1">
      <c r="A387" s="267">
        <f t="shared" si="105"/>
        <v>384</v>
      </c>
      <c r="B387" s="411" t="s">
        <v>981</v>
      </c>
      <c r="C387" s="269" t="str">
        <f>VLOOKUP(D387,'[4]mhs elektro-kecil'!$B$5:$C$1847,2,0)</f>
        <v>Suliati Aini</v>
      </c>
      <c r="D387" s="275" t="s">
        <v>982</v>
      </c>
      <c r="E387" s="275" t="s">
        <v>983</v>
      </c>
      <c r="F387" s="275" t="s">
        <v>335</v>
      </c>
      <c r="G387" s="275" t="s">
        <v>243</v>
      </c>
      <c r="H387" s="275" t="s">
        <v>27</v>
      </c>
      <c r="I387" s="275" t="s">
        <v>118</v>
      </c>
      <c r="J387" s="275" t="s">
        <v>671</v>
      </c>
      <c r="K387" s="156" t="s">
        <v>63</v>
      </c>
      <c r="L387" s="431">
        <v>42679</v>
      </c>
      <c r="M387" s="156" t="s">
        <v>42</v>
      </c>
      <c r="N387" s="156" t="s">
        <v>523</v>
      </c>
      <c r="O387" s="275"/>
      <c r="P387" s="369">
        <v>756</v>
      </c>
      <c r="Q387" s="230">
        <v>30</v>
      </c>
      <c r="R387" s="230">
        <v>41</v>
      </c>
      <c r="S387" s="230">
        <v>33</v>
      </c>
      <c r="T387" s="230">
        <v>40</v>
      </c>
      <c r="U387" s="230">
        <v>45</v>
      </c>
      <c r="W387" s="371" t="str">
        <f t="shared" si="119"/>
        <v>05 November 2016</v>
      </c>
      <c r="X387" s="373" t="str">
        <f>IFERROR(VLOOKUP(D387,'[5]mhs elektro-kecil'!$B$5:$E$2151,3,0),"CEK")</f>
        <v>CEK</v>
      </c>
      <c r="Y387" s="374">
        <f>IFERROR(VLOOKUP(D387,'[5]mhs elektro-kecil'!$B$5:$E$2151,4,0),"CEK")</f>
        <v>0</v>
      </c>
      <c r="Z387" s="250"/>
      <c r="AA387" s="250"/>
      <c r="AL387" s="391">
        <f t="shared" si="108"/>
        <v>2011</v>
      </c>
      <c r="AM387" s="212" t="e">
        <f>COUNTIF([6]Daftar!$D$5:$D$851,D387)</f>
        <v>#VALUE!</v>
      </c>
      <c r="AN387" s="212" t="e">
        <f>COUNTIF([7]daftar!$D$4:$D$885,D387)</f>
        <v>#VALUE!</v>
      </c>
      <c r="AS387" s="392" t="str">
        <f t="shared" si="122"/>
        <v>Suliati Aini</v>
      </c>
      <c r="AT387" s="392" t="str">
        <f t="shared" si="123"/>
        <v>F1B211083</v>
      </c>
      <c r="AU387" s="392">
        <f t="shared" si="124"/>
        <v>384</v>
      </c>
      <c r="AV387" s="437"/>
    </row>
    <row r="388" spans="1:48" s="369" customFormat="1" ht="20.100000000000001" customHeight="1">
      <c r="A388" s="267">
        <f t="shared" si="105"/>
        <v>385</v>
      </c>
      <c r="B388" s="411" t="s">
        <v>981</v>
      </c>
      <c r="C388" s="269" t="str">
        <f>VLOOKUP(D388,'[4]mhs elektro-kecil'!$B$5:$C$1847,2,0)</f>
        <v>Renyta Monica L.</v>
      </c>
      <c r="D388" s="275" t="s">
        <v>984</v>
      </c>
      <c r="E388" s="275" t="s">
        <v>985</v>
      </c>
      <c r="F388" s="275" t="s">
        <v>335</v>
      </c>
      <c r="G388" s="275" t="s">
        <v>243</v>
      </c>
      <c r="H388" s="275" t="s">
        <v>118</v>
      </c>
      <c r="I388" s="275" t="s">
        <v>55</v>
      </c>
      <c r="J388" s="275" t="s">
        <v>92</v>
      </c>
      <c r="K388" s="156" t="s">
        <v>32</v>
      </c>
      <c r="L388" s="431">
        <v>42677</v>
      </c>
      <c r="M388" s="156" t="s">
        <v>33</v>
      </c>
      <c r="N388" s="156" t="s">
        <v>523</v>
      </c>
      <c r="O388" s="275"/>
      <c r="P388" s="369">
        <v>755</v>
      </c>
      <c r="Q388" s="230">
        <v>30</v>
      </c>
      <c r="R388" s="230">
        <v>41</v>
      </c>
      <c r="S388" s="230">
        <v>40</v>
      </c>
      <c r="T388" s="230">
        <v>21</v>
      </c>
      <c r="U388" s="230">
        <v>35</v>
      </c>
      <c r="W388" s="371" t="str">
        <f t="shared" si="119"/>
        <v>03 November 2016</v>
      </c>
      <c r="X388" s="373" t="str">
        <f>IFERROR(VLOOKUP(D388,'[5]mhs elektro-kecil'!$B$5:$E$2151,3,0),"CEK")</f>
        <v>CEK</v>
      </c>
      <c r="Y388" s="374">
        <f>IFERROR(VLOOKUP(D388,'[5]mhs elektro-kecil'!$B$5:$E$2151,4,0),"CEK")</f>
        <v>0</v>
      </c>
      <c r="Z388" s="250"/>
      <c r="AA388" s="250"/>
      <c r="AL388" s="391">
        <f t="shared" si="108"/>
        <v>2011</v>
      </c>
      <c r="AM388" s="212" t="e">
        <f>COUNTIF([6]Daftar!$D$5:$D$851,D388)</f>
        <v>#VALUE!</v>
      </c>
      <c r="AN388" s="212" t="e">
        <f>COUNTIF([7]daftar!$D$4:$D$885,D388)</f>
        <v>#VALUE!</v>
      </c>
      <c r="AS388" s="392" t="str">
        <f t="shared" si="122"/>
        <v>Renyta Monica L.</v>
      </c>
      <c r="AT388" s="392" t="str">
        <f t="shared" si="123"/>
        <v>F1B011071</v>
      </c>
      <c r="AU388" s="392">
        <f t="shared" si="124"/>
        <v>385</v>
      </c>
      <c r="AV388" s="437"/>
    </row>
    <row r="389" spans="1:48" s="368" customFormat="1" ht="20.100000000000001" customHeight="1">
      <c r="A389" s="267">
        <f t="shared" si="105"/>
        <v>386</v>
      </c>
      <c r="B389" s="409" t="s">
        <v>976</v>
      </c>
      <c r="C389" s="269" t="str">
        <f>VLOOKUP(D389,'[4]mhs elektro-kecil'!$B$5:$C$1847,2,0)</f>
        <v>Hamdhani</v>
      </c>
      <c r="D389" s="410" t="s">
        <v>986</v>
      </c>
      <c r="E389" s="410" t="s">
        <v>987</v>
      </c>
      <c r="F389" s="410" t="s">
        <v>27</v>
      </c>
      <c r="G389" s="410" t="s">
        <v>31</v>
      </c>
      <c r="H389" s="410" t="s">
        <v>335</v>
      </c>
      <c r="I389" s="410" t="s">
        <v>72</v>
      </c>
      <c r="J389" s="410" t="s">
        <v>558</v>
      </c>
      <c r="K389" s="432" t="s">
        <v>63</v>
      </c>
      <c r="L389" s="440">
        <v>42665</v>
      </c>
      <c r="M389" s="432" t="s">
        <v>520</v>
      </c>
      <c r="N389" s="432" t="s">
        <v>523</v>
      </c>
      <c r="O389" s="410"/>
      <c r="P389" s="368">
        <v>745</v>
      </c>
      <c r="Q389" s="402">
        <v>33</v>
      </c>
      <c r="R389" s="402">
        <v>39</v>
      </c>
      <c r="S389" s="402">
        <v>30</v>
      </c>
      <c r="T389" s="402">
        <v>4</v>
      </c>
      <c r="U389" s="402">
        <v>43</v>
      </c>
      <c r="W389" s="371" t="str">
        <f t="shared" si="119"/>
        <v>22 Oktober 2016</v>
      </c>
      <c r="X389" s="373" t="str">
        <f>IFERROR(VLOOKUP(D389,'[5]mhs elektro-kecil'!$B$5:$E$2151,3,0),"CEK")</f>
        <v>CEK</v>
      </c>
      <c r="Y389" s="374">
        <f>IFERROR(VLOOKUP(D389,'[5]mhs elektro-kecil'!$B$5:$E$2151,4,0),"CEK")</f>
        <v>0</v>
      </c>
      <c r="Z389" s="406"/>
      <c r="AA389" s="406"/>
      <c r="AL389" s="391">
        <f t="shared" ref="AL389:AL452" si="125">IF(MID(D389,5,2)="06",2006,IF(MID(D389,5,2)="07",2007,IF(MID(D389,5,2)="08",2008,IF(MID(D389,5,2)="09",2009,IF(MID(D389,5,2)="10",2010,IF(MID(D389,5,2)="11",2011,IF(MID(D389,5,2)="12",2012,IF(MID(D389,5,2)="05",2005,IF(MID(D389,5,2)="04",2004,IF(MID(D389,5,2)="03",2003,IF(MID(D389,5,2)="13",2013,IF(MID(D389,5,2)="14",2014,IF(MID(D389,5,2)="15",2015,IF(MID(D389,5,2)="16",2016,IF(MID(D389,5,2)="17",2017,IF(MID(D389,5,2)="18",2018,2019))))))))))))))))</f>
        <v>2010</v>
      </c>
      <c r="AM389" s="212" t="e">
        <f>COUNTIF([6]Daftar!$D$5:$D$851,D389)</f>
        <v>#VALUE!</v>
      </c>
      <c r="AN389" s="212" t="e">
        <f>COUNTIF([7]daftar!$D$4:$D$885,D389)</f>
        <v>#VALUE!</v>
      </c>
      <c r="AS389" s="392" t="str">
        <f t="shared" si="122"/>
        <v>Hamdhani</v>
      </c>
      <c r="AT389" s="392" t="str">
        <f t="shared" si="123"/>
        <v>F1B110016</v>
      </c>
      <c r="AU389" s="392">
        <f t="shared" si="124"/>
        <v>386</v>
      </c>
      <c r="AV389" s="437"/>
    </row>
    <row r="390" spans="1:48" s="369" customFormat="1" ht="20.100000000000001" customHeight="1">
      <c r="A390" s="267">
        <f t="shared" ref="A390:A453" si="126">A389+1</f>
        <v>387</v>
      </c>
      <c r="B390" s="411" t="s">
        <v>981</v>
      </c>
      <c r="C390" s="269" t="str">
        <f>VLOOKUP(D390,'[4]mhs elektro-kecil'!$B$5:$C$1847,2,0)</f>
        <v>Diman Gusriansya</v>
      </c>
      <c r="D390" s="275" t="s">
        <v>988</v>
      </c>
      <c r="E390" s="275" t="s">
        <v>989</v>
      </c>
      <c r="F390" s="275" t="s">
        <v>27</v>
      </c>
      <c r="G390" s="275" t="s">
        <v>31</v>
      </c>
      <c r="H390" s="275" t="s">
        <v>52</v>
      </c>
      <c r="I390" s="275" t="s">
        <v>118</v>
      </c>
      <c r="J390" s="275" t="s">
        <v>59</v>
      </c>
      <c r="K390" s="156" t="s">
        <v>93</v>
      </c>
      <c r="L390" s="431">
        <v>42674</v>
      </c>
      <c r="M390" s="156" t="s">
        <v>990</v>
      </c>
      <c r="N390" s="156" t="s">
        <v>523</v>
      </c>
      <c r="O390" s="275"/>
      <c r="P390" s="369">
        <v>754</v>
      </c>
      <c r="Q390" s="230">
        <v>33</v>
      </c>
      <c r="R390" s="230">
        <v>39</v>
      </c>
      <c r="S390" s="230">
        <v>24</v>
      </c>
      <c r="T390" s="230">
        <v>40</v>
      </c>
      <c r="U390" s="230">
        <v>28</v>
      </c>
      <c r="W390" s="371" t="str">
        <f t="shared" si="119"/>
        <v>31 Oktober 2016</v>
      </c>
      <c r="X390" s="373" t="str">
        <f>IFERROR(VLOOKUP(D390,'[5]mhs elektro-kecil'!$B$5:$E$2151,3,0),"CEK")</f>
        <v>CEK</v>
      </c>
      <c r="Y390" s="374">
        <f>IFERROR(VLOOKUP(D390,'[5]mhs elektro-kecil'!$B$5:$E$2151,4,0),"CEK")</f>
        <v>0</v>
      </c>
      <c r="Z390" s="250"/>
      <c r="AA390" s="250"/>
      <c r="AL390" s="391">
        <f t="shared" si="125"/>
        <v>2010</v>
      </c>
      <c r="AM390" s="212" t="e">
        <f>COUNTIF([6]Daftar!$D$5:$D$851,D390)</f>
        <v>#VALUE!</v>
      </c>
      <c r="AN390" s="212" t="e">
        <f>COUNTIF([7]daftar!$D$4:$D$885,D390)</f>
        <v>#VALUE!</v>
      </c>
      <c r="AS390" s="392" t="str">
        <f t="shared" si="122"/>
        <v>Diman Gusriansya</v>
      </c>
      <c r="AT390" s="392" t="str">
        <f t="shared" si="123"/>
        <v>F1B110064</v>
      </c>
      <c r="AU390" s="392">
        <f t="shared" si="124"/>
        <v>387</v>
      </c>
      <c r="AV390" s="437"/>
    </row>
    <row r="391" spans="1:48" s="368" customFormat="1" ht="20.100000000000001" customHeight="1">
      <c r="A391" s="267">
        <f t="shared" si="126"/>
        <v>388</v>
      </c>
      <c r="B391" s="409" t="s">
        <v>981</v>
      </c>
      <c r="C391" s="269" t="str">
        <f>VLOOKUP(D391,'[4]mhs elektro-kecil'!$B$5:$C$1847,2,0)</f>
        <v>Ari Rahmi Hermawati</v>
      </c>
      <c r="D391" s="410" t="s">
        <v>991</v>
      </c>
      <c r="E391" s="410" t="s">
        <v>992</v>
      </c>
      <c r="F391" s="410" t="s">
        <v>243</v>
      </c>
      <c r="G391" s="410" t="s">
        <v>993</v>
      </c>
      <c r="H391" s="410" t="s">
        <v>763</v>
      </c>
      <c r="I391" s="410" t="s">
        <v>31</v>
      </c>
      <c r="J391" s="410" t="s">
        <v>577</v>
      </c>
      <c r="K391" s="432" t="s">
        <v>32</v>
      </c>
      <c r="L391" s="440">
        <v>42677</v>
      </c>
      <c r="M391" s="432" t="s">
        <v>42</v>
      </c>
      <c r="N391" s="432" t="s">
        <v>523</v>
      </c>
      <c r="O391" s="410"/>
      <c r="P391" s="368">
        <v>757</v>
      </c>
      <c r="Q391" s="402">
        <v>41</v>
      </c>
      <c r="R391" s="402">
        <v>46</v>
      </c>
      <c r="S391" s="402">
        <v>17</v>
      </c>
      <c r="T391" s="402">
        <v>39</v>
      </c>
      <c r="U391" s="402">
        <v>44</v>
      </c>
      <c r="W391" s="371" t="str">
        <f t="shared" si="119"/>
        <v>03 November 2016</v>
      </c>
      <c r="X391" s="373" t="str">
        <f>IFERROR(VLOOKUP(D391,'[5]mhs elektro-kecil'!$B$5:$E$2151,3,0),"CEK")</f>
        <v>CEK</v>
      </c>
      <c r="Y391" s="374">
        <f>IFERROR(VLOOKUP(D391,'[5]mhs elektro-kecil'!$B$5:$E$2151,4,0),"CEK")</f>
        <v>0</v>
      </c>
      <c r="Z391" s="406"/>
      <c r="AA391" s="406"/>
      <c r="AL391" s="391">
        <f t="shared" si="125"/>
        <v>2011</v>
      </c>
      <c r="AM391" s="212" t="e">
        <f>COUNTIF([6]Daftar!$D$5:$D$851,D391)</f>
        <v>#VALUE!</v>
      </c>
      <c r="AN391" s="212" t="e">
        <f>COUNTIF([7]daftar!$D$4:$D$885,D391)</f>
        <v>#VALUE!</v>
      </c>
      <c r="AS391" s="392" t="str">
        <f t="shared" si="122"/>
        <v>Ari Rahmi Hermawati</v>
      </c>
      <c r="AT391" s="392" t="str">
        <f t="shared" si="123"/>
        <v>F1B011012</v>
      </c>
      <c r="AU391" s="392">
        <f t="shared" si="124"/>
        <v>388</v>
      </c>
      <c r="AV391" s="437"/>
    </row>
    <row r="392" spans="1:48" s="369" customFormat="1" ht="20.100000000000001" customHeight="1">
      <c r="A392" s="267">
        <f t="shared" si="126"/>
        <v>389</v>
      </c>
      <c r="B392" s="411">
        <v>42676</v>
      </c>
      <c r="C392" s="269" t="str">
        <f>VLOOKUP(D392,'[4]mhs elektro-kecil'!$B$5:$C$1847,2,0)</f>
        <v>Nurlaily Agustiarini</v>
      </c>
      <c r="D392" s="275" t="s">
        <v>994</v>
      </c>
      <c r="E392" s="275" t="s">
        <v>995</v>
      </c>
      <c r="F392" s="410" t="s">
        <v>54</v>
      </c>
      <c r="G392" s="410" t="s">
        <v>53</v>
      </c>
      <c r="H392" s="410" t="s">
        <v>37</v>
      </c>
      <c r="I392" s="410" t="s">
        <v>323</v>
      </c>
      <c r="J392" s="410" t="s">
        <v>69</v>
      </c>
      <c r="K392" s="156" t="s">
        <v>63</v>
      </c>
      <c r="L392" s="431">
        <v>42679</v>
      </c>
      <c r="M392" s="156" t="s">
        <v>677</v>
      </c>
      <c r="N392" s="156" t="s">
        <v>324</v>
      </c>
      <c r="O392" s="275"/>
      <c r="P392" s="369">
        <v>778</v>
      </c>
      <c r="Q392" s="230">
        <v>14</v>
      </c>
      <c r="R392" s="230">
        <v>12</v>
      </c>
      <c r="S392" s="230">
        <v>13</v>
      </c>
      <c r="T392" s="230">
        <v>26</v>
      </c>
      <c r="U392" s="230">
        <v>10</v>
      </c>
      <c r="W392" s="371" t="str">
        <f t="shared" si="119"/>
        <v>05 November 2016</v>
      </c>
      <c r="X392" s="373" t="str">
        <f>IFERROR(VLOOKUP(D392,'[5]mhs elektro-kecil'!$B$5:$E$2151,3,0),"CEK")</f>
        <v>CEK</v>
      </c>
      <c r="Y392" s="374">
        <f>IFERROR(VLOOKUP(D392,'[5]mhs elektro-kecil'!$B$5:$E$2151,4,0),"CEK")</f>
        <v>0</v>
      </c>
      <c r="Z392" s="250"/>
      <c r="AA392" s="250"/>
      <c r="AL392" s="391">
        <f t="shared" si="125"/>
        <v>2011</v>
      </c>
      <c r="AM392" s="212" t="e">
        <f>COUNTIF([6]Daftar!$D$5:$D$851,D392)</f>
        <v>#VALUE!</v>
      </c>
      <c r="AN392" s="212" t="e">
        <f>COUNTIF([7]daftar!$D$4:$D$885,D392)</f>
        <v>#VALUE!</v>
      </c>
      <c r="AS392" s="392" t="str">
        <f t="shared" si="122"/>
        <v>Nurlaily Agustiarini</v>
      </c>
      <c r="AT392" s="392" t="str">
        <f t="shared" si="123"/>
        <v>F1B011068</v>
      </c>
      <c r="AU392" s="392">
        <f t="shared" si="124"/>
        <v>389</v>
      </c>
      <c r="AV392" s="437"/>
    </row>
    <row r="393" spans="1:48" s="368" customFormat="1" ht="20.100000000000001" customHeight="1">
      <c r="A393" s="267">
        <f t="shared" si="126"/>
        <v>390</v>
      </c>
      <c r="B393" s="409">
        <v>42676</v>
      </c>
      <c r="C393" s="269" t="str">
        <f>VLOOKUP(D393,'[4]mhs elektro-kecil'!$B$5:$C$1847,2,0)</f>
        <v>Nawi Naufan Nada</v>
      </c>
      <c r="D393" s="410" t="s">
        <v>996</v>
      </c>
      <c r="E393" s="410" t="s">
        <v>997</v>
      </c>
      <c r="F393" s="410" t="s">
        <v>41</v>
      </c>
      <c r="G393" s="410" t="s">
        <v>323</v>
      </c>
      <c r="H393" s="410" t="s">
        <v>73</v>
      </c>
      <c r="I393" s="410" t="s">
        <v>115</v>
      </c>
      <c r="J393" s="410" t="s">
        <v>60</v>
      </c>
      <c r="K393" s="432" t="s">
        <v>63</v>
      </c>
      <c r="L393" s="440">
        <v>42679</v>
      </c>
      <c r="M393" s="432" t="s">
        <v>42</v>
      </c>
      <c r="N393" s="432" t="s">
        <v>324</v>
      </c>
      <c r="O393" s="410"/>
      <c r="P393" s="368">
        <v>777</v>
      </c>
      <c r="Q393" s="402">
        <v>1</v>
      </c>
      <c r="R393" s="402">
        <v>26</v>
      </c>
      <c r="S393" s="402">
        <v>29</v>
      </c>
      <c r="T393" s="402">
        <v>22</v>
      </c>
      <c r="U393" s="402">
        <v>5</v>
      </c>
      <c r="W393" s="371" t="str">
        <f t="shared" si="119"/>
        <v>05 November 2016</v>
      </c>
      <c r="X393" s="373" t="str">
        <f>IFERROR(VLOOKUP(D393,'[5]mhs elektro-kecil'!$B$5:$E$2151,3,0),"CEK")</f>
        <v>CEK</v>
      </c>
      <c r="Y393" s="374">
        <f>IFERROR(VLOOKUP(D393,'[5]mhs elektro-kecil'!$B$5:$E$2151,4,0),"CEK")</f>
        <v>0</v>
      </c>
      <c r="Z393" s="406"/>
      <c r="AA393" s="406"/>
      <c r="AL393" s="391">
        <f t="shared" si="125"/>
        <v>2010</v>
      </c>
      <c r="AM393" s="212" t="e">
        <f>COUNTIF([6]Daftar!$D$5:$D$851,D393)</f>
        <v>#VALUE!</v>
      </c>
      <c r="AN393" s="212" t="e">
        <f>COUNTIF([7]daftar!$D$4:$D$885,D393)</f>
        <v>#VALUE!</v>
      </c>
      <c r="AS393" s="392" t="str">
        <f t="shared" si="122"/>
        <v>Nawi Naufan Nada</v>
      </c>
      <c r="AT393" s="392" t="str">
        <f t="shared" si="123"/>
        <v>F1B010062</v>
      </c>
      <c r="AU393" s="392">
        <f t="shared" si="124"/>
        <v>390</v>
      </c>
      <c r="AV393" s="437"/>
    </row>
    <row r="394" spans="1:48" s="369" customFormat="1" ht="20.100000000000001" customHeight="1">
      <c r="A394" s="267">
        <f t="shared" si="126"/>
        <v>391</v>
      </c>
      <c r="B394" s="411">
        <v>42676</v>
      </c>
      <c r="C394" s="269" t="str">
        <f>VLOOKUP(D394,'[4]mhs elektro-kecil'!$B$5:$C$1847,2,0)</f>
        <v>Almurozy Mursidan</v>
      </c>
      <c r="D394" s="275" t="s">
        <v>998</v>
      </c>
      <c r="E394" s="275" t="s">
        <v>999</v>
      </c>
      <c r="F394" s="410" t="s">
        <v>49</v>
      </c>
      <c r="G394" s="410" t="s">
        <v>62</v>
      </c>
      <c r="H394" s="410" t="s">
        <v>622</v>
      </c>
      <c r="I394" s="410" t="s">
        <v>89</v>
      </c>
      <c r="J394" s="410" t="s">
        <v>92</v>
      </c>
      <c r="K394" s="156" t="s">
        <v>63</v>
      </c>
      <c r="L394" s="431">
        <v>42679</v>
      </c>
      <c r="M394" s="156" t="s">
        <v>677</v>
      </c>
      <c r="N394" s="156" t="s">
        <v>137</v>
      </c>
      <c r="O394" s="275"/>
      <c r="P394" s="369">
        <v>779</v>
      </c>
      <c r="Q394" s="230">
        <v>15</v>
      </c>
      <c r="R394" s="230">
        <v>18</v>
      </c>
      <c r="S394" s="230">
        <v>9</v>
      </c>
      <c r="T394" s="230">
        <v>19</v>
      </c>
      <c r="U394" s="230">
        <v>35</v>
      </c>
      <c r="W394" s="371" t="str">
        <f t="shared" si="119"/>
        <v>05 November 2016</v>
      </c>
      <c r="X394" s="373" t="str">
        <f>IFERROR(VLOOKUP(D394,'[5]mhs elektro-kecil'!$B$5:$E$2151,3,0),"CEK")</f>
        <v>CEK</v>
      </c>
      <c r="Y394" s="374">
        <f>IFERROR(VLOOKUP(D394,'[5]mhs elektro-kecil'!$B$5:$E$2151,4,0),"CEK")</f>
        <v>0</v>
      </c>
      <c r="Z394" s="250"/>
      <c r="AA394" s="250"/>
      <c r="AL394" s="391">
        <f t="shared" si="125"/>
        <v>2011</v>
      </c>
      <c r="AM394" s="212" t="e">
        <f>COUNTIF([6]Daftar!$D$5:$D$851,D394)</f>
        <v>#VALUE!</v>
      </c>
      <c r="AN394" s="212" t="e">
        <f>COUNTIF([7]daftar!$D$4:$D$885,D394)</f>
        <v>#VALUE!</v>
      </c>
      <c r="AS394" s="392" t="str">
        <f t="shared" si="122"/>
        <v>Almurozy Mursidan</v>
      </c>
      <c r="AT394" s="392" t="str">
        <f t="shared" si="123"/>
        <v>F1B011009</v>
      </c>
      <c r="AU394" s="392">
        <f t="shared" si="124"/>
        <v>391</v>
      </c>
      <c r="AV394" s="437"/>
    </row>
    <row r="395" spans="1:48" s="369" customFormat="1" ht="20.100000000000001" customHeight="1">
      <c r="A395" s="267">
        <f t="shared" si="126"/>
        <v>392</v>
      </c>
      <c r="B395" s="411" t="s">
        <v>1000</v>
      </c>
      <c r="C395" s="269" t="str">
        <f>VLOOKUP(D395,'[4]mhs elektro-kecil'!$B$5:$C$1847,2,0)</f>
        <v>M Febriansyah Fadli</v>
      </c>
      <c r="D395" s="275" t="s">
        <v>1001</v>
      </c>
      <c r="E395" s="275" t="s">
        <v>1002</v>
      </c>
      <c r="F395" s="275" t="s">
        <v>73</v>
      </c>
      <c r="G395" s="275" t="s">
        <v>54</v>
      </c>
      <c r="H395" s="275" t="s">
        <v>37</v>
      </c>
      <c r="I395" s="275" t="s">
        <v>38</v>
      </c>
      <c r="J395" s="275" t="s">
        <v>45</v>
      </c>
      <c r="K395" s="156" t="s">
        <v>32</v>
      </c>
      <c r="L395" s="431">
        <v>42677</v>
      </c>
      <c r="M395" s="156" t="s">
        <v>42</v>
      </c>
      <c r="N395" s="156" t="s">
        <v>324</v>
      </c>
      <c r="O395" s="275"/>
      <c r="P395" s="275">
        <v>774</v>
      </c>
      <c r="Q395" s="230">
        <v>29</v>
      </c>
      <c r="R395" s="230">
        <v>14</v>
      </c>
      <c r="S395" s="230">
        <v>13</v>
      </c>
      <c r="T395" s="230">
        <v>2</v>
      </c>
      <c r="U395" s="230">
        <v>25</v>
      </c>
      <c r="W395" s="371" t="str">
        <f t="shared" si="119"/>
        <v>03 November 2016</v>
      </c>
      <c r="X395" s="373" t="str">
        <f>IFERROR(VLOOKUP(D395,'[5]mhs elektro-kecil'!$B$5:$E$2151,3,0),"CEK")</f>
        <v>CEK</v>
      </c>
      <c r="Y395" s="374">
        <f>IFERROR(VLOOKUP(D395,'[5]mhs elektro-kecil'!$B$5:$E$2151,4,0),"CEK")</f>
        <v>0</v>
      </c>
      <c r="Z395" s="250"/>
      <c r="AA395" s="250"/>
      <c r="AL395" s="391">
        <f t="shared" si="125"/>
        <v>2011</v>
      </c>
      <c r="AM395" s="212" t="e">
        <f>COUNTIF([6]Daftar!$D$5:$D$851,D395)</f>
        <v>#VALUE!</v>
      </c>
      <c r="AN395" s="212" t="e">
        <f>COUNTIF([7]daftar!$D$4:$D$885,D395)</f>
        <v>#VALUE!</v>
      </c>
      <c r="AS395" s="392" t="str">
        <f t="shared" si="122"/>
        <v>M Febriansyah Fadli</v>
      </c>
      <c r="AT395" s="392" t="str">
        <f t="shared" si="123"/>
        <v>F1B111043</v>
      </c>
      <c r="AU395" s="392">
        <f t="shared" si="124"/>
        <v>392</v>
      </c>
      <c r="AV395" s="437"/>
    </row>
    <row r="396" spans="1:48" s="368" customFormat="1" ht="20.100000000000001" customHeight="1">
      <c r="A396" s="267">
        <f t="shared" si="126"/>
        <v>393</v>
      </c>
      <c r="B396" s="409">
        <v>42676</v>
      </c>
      <c r="C396" s="269" t="str">
        <f>VLOOKUP(D396,'[4]mhs elektro-kecil'!$B$5:$C$1847,2,0)</f>
        <v>M. Syahrullail A. P.</v>
      </c>
      <c r="D396" s="410" t="s">
        <v>1003</v>
      </c>
      <c r="E396" s="410" t="s">
        <v>1004</v>
      </c>
      <c r="F396" s="410" t="s">
        <v>27</v>
      </c>
      <c r="G396" s="410" t="s">
        <v>31</v>
      </c>
      <c r="H396" s="410" t="s">
        <v>45</v>
      </c>
      <c r="I396" s="410" t="s">
        <v>29</v>
      </c>
      <c r="J396" s="410" t="s">
        <v>39</v>
      </c>
      <c r="K396" s="432" t="s">
        <v>63</v>
      </c>
      <c r="L396" s="440">
        <v>42679</v>
      </c>
      <c r="M396" s="432" t="s">
        <v>520</v>
      </c>
      <c r="N396" s="432" t="s">
        <v>523</v>
      </c>
      <c r="O396" s="410"/>
      <c r="P396" s="368">
        <v>780</v>
      </c>
      <c r="Q396" s="402">
        <v>33</v>
      </c>
      <c r="R396" s="402">
        <v>39</v>
      </c>
      <c r="S396" s="402">
        <v>25</v>
      </c>
      <c r="T396" s="402">
        <v>27</v>
      </c>
      <c r="U396" s="402">
        <v>31</v>
      </c>
      <c r="W396" s="371" t="str">
        <f t="shared" si="119"/>
        <v>05 November 2016</v>
      </c>
      <c r="X396" s="373" t="str">
        <f>IFERROR(VLOOKUP(D396,'[5]mhs elektro-kecil'!$B$5:$E$2151,3,0),"CEK")</f>
        <v>CEK</v>
      </c>
      <c r="Y396" s="374">
        <f>IFERROR(VLOOKUP(D396,'[5]mhs elektro-kecil'!$B$5:$E$2151,4,0),"CEK")</f>
        <v>0</v>
      </c>
      <c r="Z396" s="406"/>
      <c r="AA396" s="406"/>
      <c r="AL396" s="391">
        <f t="shared" si="125"/>
        <v>2010</v>
      </c>
      <c r="AM396" s="212" t="e">
        <f>COUNTIF([6]Daftar!$D$5:$D$851,D396)</f>
        <v>#VALUE!</v>
      </c>
      <c r="AN396" s="212" t="e">
        <f>COUNTIF([7]daftar!$D$4:$D$885,D396)</f>
        <v>#VALUE!</v>
      </c>
      <c r="AS396" s="392" t="str">
        <f t="shared" si="122"/>
        <v>M. Syahrullail A. P.</v>
      </c>
      <c r="AT396" s="392" t="str">
        <f t="shared" si="123"/>
        <v>F1B010055</v>
      </c>
      <c r="AU396" s="392">
        <f t="shared" si="124"/>
        <v>393</v>
      </c>
      <c r="AV396" s="437"/>
    </row>
    <row r="397" spans="1:48" s="369" customFormat="1" ht="20.100000000000001" customHeight="1">
      <c r="A397" s="267">
        <f t="shared" si="126"/>
        <v>394</v>
      </c>
      <c r="B397" s="411" t="s">
        <v>1000</v>
      </c>
      <c r="C397" s="269" t="str">
        <f>VLOOKUP(D397,'[4]mhs elektro-kecil'!$B$5:$C$1847,2,0)</f>
        <v>Danang M Arief S P</v>
      </c>
      <c r="D397" s="275" t="s">
        <v>1005</v>
      </c>
      <c r="E397" s="275" t="s">
        <v>1006</v>
      </c>
      <c r="F397" s="275" t="s">
        <v>72</v>
      </c>
      <c r="G397" s="275" t="s">
        <v>54</v>
      </c>
      <c r="H397" s="275" t="s">
        <v>73</v>
      </c>
      <c r="I397" s="275" t="s">
        <v>422</v>
      </c>
      <c r="J397" s="275" t="s">
        <v>59</v>
      </c>
      <c r="K397" s="156" t="s">
        <v>56</v>
      </c>
      <c r="L397" s="431">
        <v>42678</v>
      </c>
      <c r="M397" s="446" t="s">
        <v>1007</v>
      </c>
      <c r="N397" s="156" t="s">
        <v>324</v>
      </c>
      <c r="O397" s="275"/>
      <c r="P397" s="275">
        <v>775</v>
      </c>
      <c r="Q397" s="230">
        <v>4</v>
      </c>
      <c r="R397" s="230">
        <v>14</v>
      </c>
      <c r="S397" s="230">
        <v>29</v>
      </c>
      <c r="T397" s="230">
        <v>8</v>
      </c>
      <c r="U397" s="230">
        <v>28</v>
      </c>
      <c r="W397" s="371" t="str">
        <f t="shared" si="119"/>
        <v>04 November 2016</v>
      </c>
      <c r="X397" s="373" t="str">
        <f>IFERROR(VLOOKUP(D397,'[5]mhs elektro-kecil'!$B$5:$E$2151,3,0),"CEK")</f>
        <v>CEK</v>
      </c>
      <c r="Y397" s="374">
        <f>IFERROR(VLOOKUP(D397,'[5]mhs elektro-kecil'!$B$5:$E$2151,4,0),"CEK")</f>
        <v>0</v>
      </c>
      <c r="Z397" s="250"/>
      <c r="AA397" s="250"/>
      <c r="AL397" s="391">
        <f t="shared" si="125"/>
        <v>2010</v>
      </c>
      <c r="AM397" s="212" t="e">
        <f>COUNTIF([6]Daftar!$D$5:$D$851,D397)</f>
        <v>#VALUE!</v>
      </c>
      <c r="AN397" s="212" t="e">
        <f>COUNTIF([7]daftar!$D$4:$D$885,D397)</f>
        <v>#VALUE!</v>
      </c>
      <c r="AS397" s="392" t="str">
        <f t="shared" si="122"/>
        <v>Danang M Arief S P</v>
      </c>
      <c r="AT397" s="392" t="str">
        <f t="shared" si="123"/>
        <v>F1B110063</v>
      </c>
      <c r="AU397" s="392">
        <f t="shared" si="124"/>
        <v>394</v>
      </c>
      <c r="AV397" s="437"/>
    </row>
    <row r="398" spans="1:48" s="369" customFormat="1" ht="20.100000000000001" customHeight="1">
      <c r="A398" s="267">
        <f t="shared" si="126"/>
        <v>395</v>
      </c>
      <c r="B398" s="411">
        <v>42683</v>
      </c>
      <c r="C398" s="269" t="str">
        <f>VLOOKUP(D398,'[4]mhs elektro-kecil'!$B$5:$C$1847,2,0)</f>
        <v>Didin Januwardi</v>
      </c>
      <c r="D398" s="275" t="s">
        <v>1008</v>
      </c>
      <c r="E398" s="275" t="s">
        <v>1009</v>
      </c>
      <c r="F398" s="275" t="s">
        <v>38</v>
      </c>
      <c r="G398" s="275" t="s">
        <v>73</v>
      </c>
      <c r="H398" s="275" t="s">
        <v>45</v>
      </c>
      <c r="I398" s="275" t="s">
        <v>115</v>
      </c>
      <c r="J398" s="275" t="s">
        <v>41</v>
      </c>
      <c r="K398" s="156" t="s">
        <v>63</v>
      </c>
      <c r="L398" s="431">
        <v>42686</v>
      </c>
      <c r="M398" s="446" t="s">
        <v>42</v>
      </c>
      <c r="N398" s="156" t="s">
        <v>324</v>
      </c>
      <c r="O398" s="275"/>
      <c r="P398" s="275">
        <v>796</v>
      </c>
      <c r="Q398" s="230">
        <v>2</v>
      </c>
      <c r="R398" s="230">
        <v>29</v>
      </c>
      <c r="S398" s="230">
        <v>25</v>
      </c>
      <c r="T398" s="230">
        <v>22</v>
      </c>
      <c r="U398" s="230">
        <v>1</v>
      </c>
      <c r="W398" s="371" t="str">
        <f t="shared" si="119"/>
        <v>12 November 2016</v>
      </c>
      <c r="X398" s="373" t="str">
        <f>IFERROR(VLOOKUP(D398,'[5]mhs elektro-kecil'!$B$5:$E$2151,3,0),"CEK")</f>
        <v>Teknik Sistem Tenaga</v>
      </c>
      <c r="Y398" s="374" t="str">
        <f>IFERROR(VLOOKUP(D398,'[5]mhs elektro-kecil'!$B$5:$E$2151,4,0),"CEK")</f>
        <v>Ida Bagus Fery Citarsa, ST., MT.</v>
      </c>
      <c r="Z398" s="250"/>
      <c r="AA398" s="250"/>
      <c r="AL398" s="391">
        <f t="shared" si="125"/>
        <v>2012</v>
      </c>
      <c r="AM398" s="212" t="e">
        <f>COUNTIF([6]Daftar!$D$5:$D$851,D398)</f>
        <v>#VALUE!</v>
      </c>
      <c r="AN398" s="212" t="e">
        <f>COUNTIF([7]daftar!$D$4:$D$885,D398)</f>
        <v>#VALUE!</v>
      </c>
      <c r="AS398" s="392" t="str">
        <f t="shared" si="122"/>
        <v>Didin Januwardi</v>
      </c>
      <c r="AT398" s="392" t="str">
        <f t="shared" si="123"/>
        <v>F1B112015</v>
      </c>
      <c r="AU398" s="392">
        <f t="shared" si="124"/>
        <v>395</v>
      </c>
      <c r="AV398" s="437"/>
    </row>
    <row r="399" spans="1:48" s="369" customFormat="1" ht="20.100000000000001" customHeight="1">
      <c r="A399" s="267">
        <f t="shared" si="126"/>
        <v>396</v>
      </c>
      <c r="B399" s="411">
        <v>42683</v>
      </c>
      <c r="C399" s="269" t="str">
        <f>VLOOKUP(D399,'[4]mhs elektro-kecil'!$B$5:$C$1847,2,0)</f>
        <v>I Wayan Tunas W</v>
      </c>
      <c r="D399" s="275" t="s">
        <v>1010</v>
      </c>
      <c r="E399" s="275" t="s">
        <v>1011</v>
      </c>
      <c r="F399" s="275" t="s">
        <v>27</v>
      </c>
      <c r="G399" s="275" t="s">
        <v>31</v>
      </c>
      <c r="H399" s="275" t="s">
        <v>55</v>
      </c>
      <c r="I399" s="275" t="s">
        <v>763</v>
      </c>
      <c r="J399" s="275" t="s">
        <v>243</v>
      </c>
      <c r="K399" s="156" t="s">
        <v>56</v>
      </c>
      <c r="L399" s="431">
        <v>42692</v>
      </c>
      <c r="M399" s="446" t="s">
        <v>196</v>
      </c>
      <c r="N399" s="156" t="s">
        <v>523</v>
      </c>
      <c r="O399" s="275"/>
      <c r="P399" s="275">
        <v>797</v>
      </c>
      <c r="Q399" s="230">
        <v>33</v>
      </c>
      <c r="R399" s="230">
        <v>39</v>
      </c>
      <c r="S399" s="230">
        <v>21</v>
      </c>
      <c r="T399" s="230">
        <v>17</v>
      </c>
      <c r="U399" s="230">
        <v>41</v>
      </c>
      <c r="W399" s="371" t="str">
        <f t="shared" si="119"/>
        <v>18 November 2016</v>
      </c>
      <c r="X399" s="373" t="str">
        <f>IFERROR(VLOOKUP(D399,'[5]mhs elektro-kecil'!$B$5:$E$2151,3,0),"CEK")</f>
        <v>CEK</v>
      </c>
      <c r="Y399" s="374">
        <f>IFERROR(VLOOKUP(D399,'[5]mhs elektro-kecil'!$B$5:$E$2151,4,0),"CEK")</f>
        <v>0</v>
      </c>
      <c r="Z399" s="250"/>
      <c r="AA399" s="250"/>
      <c r="AL399" s="391">
        <f t="shared" si="125"/>
        <v>2010</v>
      </c>
      <c r="AM399" s="212" t="e">
        <f>COUNTIF([6]Daftar!$D$5:$D$851,D399)</f>
        <v>#VALUE!</v>
      </c>
      <c r="AN399" s="212" t="e">
        <f>COUNTIF([7]daftar!$D$4:$D$885,D399)</f>
        <v>#VALUE!</v>
      </c>
      <c r="AS399" s="392" t="str">
        <f t="shared" si="122"/>
        <v>I Wayan Tunas W</v>
      </c>
      <c r="AT399" s="392" t="str">
        <f t="shared" si="123"/>
        <v>F1B110049</v>
      </c>
      <c r="AU399" s="392">
        <f t="shared" si="124"/>
        <v>396</v>
      </c>
      <c r="AV399" s="437"/>
    </row>
    <row r="400" spans="1:48" s="369" customFormat="1" ht="20.100000000000001" customHeight="1">
      <c r="A400" s="267">
        <f t="shared" si="126"/>
        <v>397</v>
      </c>
      <c r="B400" s="411">
        <v>42685</v>
      </c>
      <c r="C400" s="269" t="str">
        <f>VLOOKUP(D400,'[4]mhs elektro-kecil'!$B$5:$C$1847,2,0)</f>
        <v>Hamdahurrahman</v>
      </c>
      <c r="D400" s="275" t="s">
        <v>1012</v>
      </c>
      <c r="E400" s="275" t="s">
        <v>1013</v>
      </c>
      <c r="F400" s="275" t="s">
        <v>49</v>
      </c>
      <c r="G400" s="275" t="s">
        <v>68</v>
      </c>
      <c r="H400" s="275" t="s">
        <v>580</v>
      </c>
      <c r="I400" s="275" t="s">
        <v>622</v>
      </c>
      <c r="J400" s="275" t="s">
        <v>62</v>
      </c>
      <c r="K400" s="156" t="s">
        <v>93</v>
      </c>
      <c r="L400" s="431">
        <v>42688</v>
      </c>
      <c r="M400" s="446" t="s">
        <v>520</v>
      </c>
      <c r="N400" s="156" t="s">
        <v>137</v>
      </c>
      <c r="O400" s="275"/>
      <c r="P400" s="275">
        <v>804</v>
      </c>
      <c r="Q400" s="230">
        <v>15</v>
      </c>
      <c r="R400" s="230">
        <v>6</v>
      </c>
      <c r="S400" s="230">
        <v>42</v>
      </c>
      <c r="T400" s="230">
        <v>9</v>
      </c>
      <c r="U400" s="230">
        <v>18</v>
      </c>
      <c r="W400" s="371" t="str">
        <f t="shared" si="119"/>
        <v>14 November 2016</v>
      </c>
      <c r="X400" s="373" t="str">
        <f>IFERROR(VLOOKUP(D400,'[5]mhs elektro-kecil'!$B$5:$E$2151,3,0),"CEK")</f>
        <v>CEK</v>
      </c>
      <c r="Y400" s="374">
        <f>IFERROR(VLOOKUP(D400,'[5]mhs elektro-kecil'!$B$5:$E$2151,4,0),"CEK")</f>
        <v>0</v>
      </c>
      <c r="Z400" s="250"/>
      <c r="AA400" s="250"/>
      <c r="AL400" s="391">
        <f t="shared" si="125"/>
        <v>2011</v>
      </c>
      <c r="AM400" s="212" t="e">
        <f>COUNTIF([6]Daftar!$D$5:$D$851,D400)</f>
        <v>#VALUE!</v>
      </c>
      <c r="AN400" s="212" t="e">
        <f>COUNTIF([7]daftar!$D$4:$D$885,D400)</f>
        <v>#VALUE!</v>
      </c>
      <c r="AS400" s="392" t="str">
        <f t="shared" si="122"/>
        <v>Hamdahurrahman</v>
      </c>
      <c r="AT400" s="392" t="str">
        <f t="shared" si="123"/>
        <v>F1B111022</v>
      </c>
      <c r="AU400" s="392">
        <f t="shared" si="124"/>
        <v>397</v>
      </c>
      <c r="AV400" s="437"/>
    </row>
    <row r="401" spans="1:48" s="369" customFormat="1" ht="20.100000000000001" customHeight="1">
      <c r="A401" s="267">
        <f t="shared" si="126"/>
        <v>398</v>
      </c>
      <c r="B401" s="411">
        <v>42686</v>
      </c>
      <c r="C401" s="269" t="str">
        <f>VLOOKUP(D401,'[4]mhs elektro-kecil'!$B$5:$C$1847,2,0)</f>
        <v>Ramli Zaenudin</v>
      </c>
      <c r="D401" s="275" t="s">
        <v>1014</v>
      </c>
      <c r="E401" s="275" t="s">
        <v>1015</v>
      </c>
      <c r="F401" s="275" t="s">
        <v>52</v>
      </c>
      <c r="G401" s="275" t="s">
        <v>243</v>
      </c>
      <c r="H401" s="275" t="s">
        <v>59</v>
      </c>
      <c r="I401" s="275" t="s">
        <v>422</v>
      </c>
      <c r="J401" s="275" t="s">
        <v>622</v>
      </c>
      <c r="K401" s="156" t="s">
        <v>32</v>
      </c>
      <c r="L401" s="431">
        <v>42691</v>
      </c>
      <c r="M401" s="446" t="s">
        <v>42</v>
      </c>
      <c r="N401" s="156" t="s">
        <v>523</v>
      </c>
      <c r="O401" s="275"/>
      <c r="P401" s="275">
        <v>809</v>
      </c>
      <c r="Q401" s="230">
        <v>24</v>
      </c>
      <c r="R401" s="230">
        <v>41</v>
      </c>
      <c r="S401" s="230">
        <v>28</v>
      </c>
      <c r="T401" s="230">
        <v>8</v>
      </c>
      <c r="U401" s="230">
        <v>9</v>
      </c>
      <c r="W401" s="371" t="str">
        <f t="shared" si="119"/>
        <v>17 November 2016</v>
      </c>
      <c r="X401" s="373" t="str">
        <f>IFERROR(VLOOKUP(D401,'[5]mhs elektro-kecil'!$B$5:$E$2151,3,0),"CEK")</f>
        <v>Teknik Informatika &amp; Komputer</v>
      </c>
      <c r="Y401" s="374" t="str">
        <f>IFERROR(VLOOKUP(D401,'[5]mhs elektro-kecil'!$B$5:$E$2151,4,0),"CEK")</f>
        <v>Giri Wahyu Wiriasto, ST., MT.</v>
      </c>
      <c r="Z401" s="250"/>
      <c r="AA401" s="250"/>
      <c r="AL401" s="391">
        <f t="shared" si="125"/>
        <v>2012</v>
      </c>
      <c r="AM401" s="212" t="e">
        <f>COUNTIF([6]Daftar!$D$5:$D$851,D401)</f>
        <v>#VALUE!</v>
      </c>
      <c r="AN401" s="212" t="e">
        <f>COUNTIF([7]daftar!$D$4:$D$885,D401)</f>
        <v>#VALUE!</v>
      </c>
      <c r="AS401" s="392" t="str">
        <f t="shared" si="122"/>
        <v>Ramli Zaenudin</v>
      </c>
      <c r="AT401" s="392" t="str">
        <f t="shared" si="123"/>
        <v>F1B012077</v>
      </c>
      <c r="AU401" s="392">
        <f t="shared" si="124"/>
        <v>398</v>
      </c>
      <c r="AV401" s="437"/>
    </row>
    <row r="402" spans="1:48" s="369" customFormat="1" ht="20.100000000000001" customHeight="1">
      <c r="A402" s="267">
        <f t="shared" si="126"/>
        <v>399</v>
      </c>
      <c r="B402" s="411">
        <v>42689</v>
      </c>
      <c r="C402" s="269" t="str">
        <f>VLOOKUP(D402,'[4]mhs elektro-kecil'!$B$5:$C$1847,2,0)</f>
        <v>Eskayanti Usi Awalia</v>
      </c>
      <c r="D402" s="275" t="s">
        <v>1016</v>
      </c>
      <c r="E402" s="275" t="s">
        <v>1017</v>
      </c>
      <c r="F402" s="275" t="s">
        <v>243</v>
      </c>
      <c r="G402" s="275" t="s">
        <v>763</v>
      </c>
      <c r="H402" s="275" t="s">
        <v>118</v>
      </c>
      <c r="I402" s="275" t="s">
        <v>580</v>
      </c>
      <c r="J402" s="275" t="s">
        <v>27</v>
      </c>
      <c r="K402" s="156" t="s">
        <v>63</v>
      </c>
      <c r="L402" s="431">
        <v>42693</v>
      </c>
      <c r="M402" s="446" t="s">
        <v>42</v>
      </c>
      <c r="N402" s="156" t="s">
        <v>1018</v>
      </c>
      <c r="O402" s="275"/>
      <c r="P402" s="275">
        <v>815</v>
      </c>
      <c r="Q402" s="230">
        <v>41</v>
      </c>
      <c r="R402" s="230">
        <v>17</v>
      </c>
      <c r="S402" s="230">
        <v>40</v>
      </c>
      <c r="T402" s="230">
        <v>42</v>
      </c>
      <c r="U402" s="230">
        <v>33</v>
      </c>
      <c r="W402" s="371" t="str">
        <f t="shared" si="119"/>
        <v>19 November 2016</v>
      </c>
      <c r="X402" s="373" t="str">
        <f>IFERROR(VLOOKUP(D402,'[5]mhs elektro-kecil'!$B$5:$E$2151,3,0),"CEK")</f>
        <v>CEK</v>
      </c>
      <c r="Y402" s="374">
        <f>IFERROR(VLOOKUP(D402,'[5]mhs elektro-kecil'!$B$5:$E$2151,4,0),"CEK")</f>
        <v>0</v>
      </c>
      <c r="Z402" s="250"/>
      <c r="AA402" s="250"/>
      <c r="AL402" s="391">
        <f t="shared" si="125"/>
        <v>2011</v>
      </c>
      <c r="AM402" s="212" t="e">
        <f>COUNTIF([6]Daftar!$D$5:$D$851,D402)</f>
        <v>#VALUE!</v>
      </c>
      <c r="AN402" s="212" t="e">
        <f>COUNTIF([7]daftar!$D$4:$D$885,D402)</f>
        <v>#VALUE!</v>
      </c>
      <c r="AS402" s="392" t="str">
        <f t="shared" si="122"/>
        <v>Eskayanti Usi Awalia</v>
      </c>
      <c r="AT402" s="392" t="str">
        <f t="shared" si="123"/>
        <v>F1B211024</v>
      </c>
      <c r="AU402" s="392">
        <f t="shared" si="124"/>
        <v>399</v>
      </c>
      <c r="AV402" s="437"/>
    </row>
    <row r="403" spans="1:48" s="369" customFormat="1" ht="20.100000000000001" customHeight="1">
      <c r="A403" s="267">
        <f t="shared" si="126"/>
        <v>400</v>
      </c>
      <c r="B403" s="411">
        <v>42689</v>
      </c>
      <c r="C403" s="269" t="str">
        <f>VLOOKUP(D403,'[4]mhs elektro-kecil'!$B$5:$C$1847,2,0)</f>
        <v>Desi Andriani Rahman</v>
      </c>
      <c r="D403" s="275" t="s">
        <v>1019</v>
      </c>
      <c r="E403" s="275" t="s">
        <v>1020</v>
      </c>
      <c r="F403" s="275" t="s">
        <v>118</v>
      </c>
      <c r="G403" s="275" t="s">
        <v>52</v>
      </c>
      <c r="H403" s="275" t="s">
        <v>27</v>
      </c>
      <c r="I403" s="275" t="s">
        <v>763</v>
      </c>
      <c r="J403" s="275" t="s">
        <v>243</v>
      </c>
      <c r="K403" s="156" t="s">
        <v>63</v>
      </c>
      <c r="L403" s="431">
        <v>42693</v>
      </c>
      <c r="M403" s="446" t="s">
        <v>540</v>
      </c>
      <c r="N403" s="156" t="s">
        <v>1018</v>
      </c>
      <c r="O403" s="275"/>
      <c r="P403" s="275">
        <v>816</v>
      </c>
      <c r="Q403" s="230">
        <v>40</v>
      </c>
      <c r="R403" s="230">
        <v>24</v>
      </c>
      <c r="S403" s="230">
        <v>33</v>
      </c>
      <c r="T403" s="230">
        <v>17</v>
      </c>
      <c r="U403" s="230">
        <v>41</v>
      </c>
      <c r="W403" s="371" t="str">
        <f t="shared" si="119"/>
        <v>19 November 2016</v>
      </c>
      <c r="X403" s="373" t="str">
        <f>IFERROR(VLOOKUP(D403,'[5]mhs elektro-kecil'!$B$5:$E$2151,3,0),"CEK")</f>
        <v>Teknik Informatika &amp; Komputer</v>
      </c>
      <c r="Y403" s="374" t="str">
        <f>IFERROR(VLOOKUP(D403,'[5]mhs elektro-kecil'!$B$5:$E$2151,4,0),"CEK")</f>
        <v>Dr. Rismon H. Sianipar, ST., M.Eng.</v>
      </c>
      <c r="Z403" s="250"/>
      <c r="AA403" s="250"/>
      <c r="AL403" s="391">
        <f t="shared" si="125"/>
        <v>2012</v>
      </c>
      <c r="AM403" s="212" t="e">
        <f>COUNTIF([6]Daftar!$D$5:$D$851,D403)</f>
        <v>#VALUE!</v>
      </c>
      <c r="AN403" s="212" t="e">
        <f>COUNTIF([7]daftar!$D$4:$D$885,D403)</f>
        <v>#VALUE!</v>
      </c>
      <c r="AS403" s="392" t="str">
        <f t="shared" si="122"/>
        <v>Desi Andriani Rahman</v>
      </c>
      <c r="AT403" s="392" t="str">
        <f t="shared" si="123"/>
        <v>F1B012022</v>
      </c>
      <c r="AU403" s="392">
        <f t="shared" si="124"/>
        <v>400</v>
      </c>
      <c r="AV403" s="437"/>
    </row>
    <row r="404" spans="1:48" s="369" customFormat="1" ht="20.100000000000001" customHeight="1">
      <c r="A404" s="267">
        <f t="shared" si="126"/>
        <v>401</v>
      </c>
      <c r="B404" s="411">
        <v>42692</v>
      </c>
      <c r="C404" s="269" t="str">
        <f>VLOOKUP(D404,'[4]mhs elektro-kecil'!$B$5:$C$1847,2,0)</f>
        <v>Pahrurrozi</v>
      </c>
      <c r="D404" s="275" t="s">
        <v>1021</v>
      </c>
      <c r="E404" s="275" t="s">
        <v>1022</v>
      </c>
      <c r="F404" s="275" t="s">
        <v>622</v>
      </c>
      <c r="G404" s="275" t="s">
        <v>580</v>
      </c>
      <c r="H404" s="275" t="s">
        <v>68</v>
      </c>
      <c r="I404" s="275" t="s">
        <v>89</v>
      </c>
      <c r="J404" s="275" t="s">
        <v>92</v>
      </c>
      <c r="K404" s="156" t="s">
        <v>131</v>
      </c>
      <c r="L404" s="431">
        <v>42696</v>
      </c>
      <c r="M404" s="446" t="s">
        <v>42</v>
      </c>
      <c r="N404" s="156" t="s">
        <v>137</v>
      </c>
      <c r="O404" s="275"/>
      <c r="P404" s="275">
        <v>829</v>
      </c>
      <c r="Q404" s="230">
        <v>9</v>
      </c>
      <c r="R404" s="230">
        <v>42</v>
      </c>
      <c r="S404" s="230">
        <v>6</v>
      </c>
      <c r="T404" s="230">
        <v>19</v>
      </c>
      <c r="U404" s="230">
        <v>35</v>
      </c>
      <c r="W404" s="371" t="str">
        <f t="shared" si="119"/>
        <v>22 November 2016</v>
      </c>
      <c r="X404" s="373" t="str">
        <f>IFERROR(VLOOKUP(D404,'[5]mhs elektro-kecil'!$B$5:$E$2151,3,0),"CEK")</f>
        <v>Teknik Telekomunikasi</v>
      </c>
      <c r="Y404" s="374" t="str">
        <f>IFERROR(VLOOKUP(D404,'[5]mhs elektro-kecil'!$B$5:$E$2151,4,0),"CEK")</f>
        <v>Suthami Ariessaputra, ST., M.Eng.</v>
      </c>
      <c r="Z404" s="250"/>
      <c r="AA404" s="250"/>
      <c r="AL404" s="391">
        <f t="shared" si="125"/>
        <v>2012</v>
      </c>
      <c r="AM404" s="212" t="e">
        <f>COUNTIF([6]Daftar!$D$5:$D$851,D404)</f>
        <v>#VALUE!</v>
      </c>
      <c r="AN404" s="212" t="e">
        <f>COUNTIF([7]daftar!$D$4:$D$885,D404)</f>
        <v>#VALUE!</v>
      </c>
      <c r="AS404" s="392" t="str">
        <f t="shared" si="122"/>
        <v>Pahrurrozi</v>
      </c>
      <c r="AT404" s="392" t="str">
        <f t="shared" si="123"/>
        <v>F1B012075</v>
      </c>
      <c r="AU404" s="392">
        <f t="shared" si="124"/>
        <v>401</v>
      </c>
      <c r="AV404" s="437"/>
    </row>
    <row r="405" spans="1:48" s="369" customFormat="1" ht="20.100000000000001" customHeight="1">
      <c r="A405" s="267">
        <f t="shared" si="126"/>
        <v>402</v>
      </c>
      <c r="B405" s="411">
        <v>42695</v>
      </c>
      <c r="C405" s="269" t="str">
        <f>VLOOKUP(D405,'[4]mhs elektro-kecil'!$B$5:$C$1847,2,0)</f>
        <v>Eko Efri Wartanto</v>
      </c>
      <c r="D405" s="275" t="s">
        <v>1023</v>
      </c>
      <c r="E405" s="275" t="s">
        <v>1024</v>
      </c>
      <c r="F405" s="275" t="s">
        <v>118</v>
      </c>
      <c r="G405" s="275" t="s">
        <v>243</v>
      </c>
      <c r="H405" s="275" t="s">
        <v>763</v>
      </c>
      <c r="I405" s="275" t="s">
        <v>27</v>
      </c>
      <c r="J405" s="275" t="s">
        <v>92</v>
      </c>
      <c r="K405" s="156" t="s">
        <v>76</v>
      </c>
      <c r="L405" s="431">
        <v>42697</v>
      </c>
      <c r="M405" s="446" t="s">
        <v>959</v>
      </c>
      <c r="N405" s="156" t="s">
        <v>523</v>
      </c>
      <c r="O405" s="275"/>
      <c r="P405" s="275">
        <v>838</v>
      </c>
      <c r="Q405" s="230">
        <v>40</v>
      </c>
      <c r="R405" s="230">
        <v>41</v>
      </c>
      <c r="S405" s="230">
        <v>17</v>
      </c>
      <c r="T405" s="230">
        <v>33</v>
      </c>
      <c r="U405" s="230">
        <v>35</v>
      </c>
      <c r="W405" s="371" t="str">
        <f t="shared" si="119"/>
        <v>23 November 2016</v>
      </c>
      <c r="X405" s="373" t="str">
        <f>IFERROR(VLOOKUP(D405,'[5]mhs elektro-kecil'!$B$5:$E$2151,3,0),"CEK")</f>
        <v>CEK</v>
      </c>
      <c r="Y405" s="374">
        <f>IFERROR(VLOOKUP(D405,'[5]mhs elektro-kecil'!$B$5:$E$2151,4,0),"CEK")</f>
        <v>0</v>
      </c>
      <c r="Z405" s="250"/>
      <c r="AA405" s="250"/>
      <c r="AL405" s="391">
        <f t="shared" si="125"/>
        <v>2011</v>
      </c>
      <c r="AM405" s="212" t="e">
        <f>COUNTIF([6]Daftar!$D$5:$D$851,D405)</f>
        <v>#VALUE!</v>
      </c>
      <c r="AN405" s="212" t="e">
        <f>COUNTIF([7]daftar!$D$4:$D$885,D405)</f>
        <v>#VALUE!</v>
      </c>
      <c r="AS405" s="392" t="str">
        <f t="shared" si="122"/>
        <v>Eko Efri Wartanto</v>
      </c>
      <c r="AT405" s="392" t="str">
        <f t="shared" si="123"/>
        <v>F1B011023</v>
      </c>
      <c r="AU405" s="392">
        <f t="shared" si="124"/>
        <v>402</v>
      </c>
      <c r="AV405" s="437"/>
    </row>
    <row r="406" spans="1:48" s="369" customFormat="1" ht="20.100000000000001" customHeight="1">
      <c r="A406" s="267">
        <f t="shared" si="126"/>
        <v>403</v>
      </c>
      <c r="B406" s="411">
        <v>42695</v>
      </c>
      <c r="C406" s="269" t="str">
        <f>VLOOKUP(D406,'[4]mhs elektro-kecil'!$B$5:$C$1847,2,0)</f>
        <v>Anna Afif Aprian</v>
      </c>
      <c r="D406" s="275" t="s">
        <v>1025</v>
      </c>
      <c r="E406" s="275" t="s">
        <v>1026</v>
      </c>
      <c r="F406" s="275" t="s">
        <v>68</v>
      </c>
      <c r="G406" s="275" t="s">
        <v>55</v>
      </c>
      <c r="H406" s="275" t="s">
        <v>49</v>
      </c>
      <c r="I406" s="275" t="s">
        <v>62</v>
      </c>
      <c r="J406" s="275" t="s">
        <v>89</v>
      </c>
      <c r="K406" s="156" t="s">
        <v>32</v>
      </c>
      <c r="L406" s="431">
        <v>42705</v>
      </c>
      <c r="M406" s="446" t="s">
        <v>973</v>
      </c>
      <c r="N406" s="156" t="s">
        <v>137</v>
      </c>
      <c r="O406" s="275"/>
      <c r="P406" s="275">
        <v>839</v>
      </c>
      <c r="Q406" s="230">
        <v>6</v>
      </c>
      <c r="R406" s="230">
        <v>21</v>
      </c>
      <c r="S406" s="230">
        <v>15</v>
      </c>
      <c r="T406" s="230">
        <v>18</v>
      </c>
      <c r="U406" s="230">
        <v>19</v>
      </c>
      <c r="W406" s="371" t="str">
        <f t="shared" si="119"/>
        <v>01 Desember 2016</v>
      </c>
      <c r="X406" s="373" t="str">
        <f>IFERROR(VLOOKUP(D406,'[5]mhs elektro-kecil'!$B$5:$E$2151,3,0),"CEK")</f>
        <v>Teknik Telekomunikasi</v>
      </c>
      <c r="Y406" s="374" t="str">
        <f>IFERROR(VLOOKUP(D406,'[5]mhs elektro-kecil'!$B$5:$E$2151,4,0),"CEK")</f>
        <v>Bulkis Kanata, ST., MT.</v>
      </c>
      <c r="Z406" s="250"/>
      <c r="AA406" s="250"/>
      <c r="AL406" s="391">
        <f t="shared" si="125"/>
        <v>2012</v>
      </c>
      <c r="AM406" s="212" t="e">
        <f>COUNTIF([6]Daftar!$D$5:$D$851,D406)</f>
        <v>#VALUE!</v>
      </c>
      <c r="AN406" s="212" t="e">
        <f>COUNTIF([7]daftar!$D$4:$D$885,D406)</f>
        <v>#VALUE!</v>
      </c>
      <c r="AS406" s="392" t="str">
        <f t="shared" si="122"/>
        <v>Anna Afif Aprian</v>
      </c>
      <c r="AT406" s="392" t="str">
        <f t="shared" si="123"/>
        <v>F1B012013</v>
      </c>
      <c r="AU406" s="392">
        <f t="shared" si="124"/>
        <v>403</v>
      </c>
      <c r="AV406" s="437"/>
    </row>
    <row r="407" spans="1:48" s="368" customFormat="1" ht="20.100000000000001" customHeight="1">
      <c r="A407" s="267">
        <f t="shared" si="126"/>
        <v>404</v>
      </c>
      <c r="B407" s="510" t="s">
        <v>1027</v>
      </c>
      <c r="C407" s="269" t="str">
        <f>VLOOKUP(D407,'[4]mhs elektro-kecil'!$B$5:$C$1847,2,0)</f>
        <v>Iqbal Chan Saputra</v>
      </c>
      <c r="D407" s="410" t="s">
        <v>1028</v>
      </c>
      <c r="E407" s="410" t="s">
        <v>1029</v>
      </c>
      <c r="F407" s="410" t="s">
        <v>61</v>
      </c>
      <c r="G407" s="410" t="s">
        <v>53</v>
      </c>
      <c r="H407" s="410" t="s">
        <v>422</v>
      </c>
      <c r="I407" s="410" t="s">
        <v>59</v>
      </c>
      <c r="J407" s="410" t="s">
        <v>72</v>
      </c>
      <c r="K407" s="432" t="s">
        <v>32</v>
      </c>
      <c r="L407" s="440">
        <v>42705</v>
      </c>
      <c r="M407" s="447" t="s">
        <v>413</v>
      </c>
      <c r="N407" s="432" t="s">
        <v>324</v>
      </c>
      <c r="O407" s="410"/>
      <c r="P407" s="410"/>
      <c r="Q407" s="402">
        <v>3</v>
      </c>
      <c r="R407" s="402">
        <v>12</v>
      </c>
      <c r="S407" s="402">
        <v>8</v>
      </c>
      <c r="T407" s="402">
        <v>28</v>
      </c>
      <c r="U407" s="402">
        <v>4</v>
      </c>
      <c r="W407" s="371" t="str">
        <f t="shared" si="119"/>
        <v>01 Desember 2016</v>
      </c>
      <c r="X407" s="373" t="str">
        <f>IFERROR(VLOOKUP(D407,'[5]mhs elektro-kecil'!$B$5:$E$2151,3,0),"CEK")</f>
        <v>Teknik Sistem Tenaga</v>
      </c>
      <c r="Y407" s="374" t="str">
        <f>IFERROR(VLOOKUP(D407,'[5]mhs elektro-kecil'!$B$5:$E$2151,4,0),"CEK")</f>
        <v>Dr. Ida Ayu Sri Adnyani, ST., MErg.</v>
      </c>
      <c r="Z407" s="406"/>
      <c r="AA407" s="406"/>
      <c r="AL407" s="391">
        <f t="shared" si="125"/>
        <v>2012</v>
      </c>
      <c r="AM407" s="212" t="e">
        <f>COUNTIF([6]Daftar!$D$5:$D$851,D407)</f>
        <v>#VALUE!</v>
      </c>
      <c r="AN407" s="212" t="e">
        <f>COUNTIF([7]daftar!$D$4:$D$885,D407)</f>
        <v>#VALUE!</v>
      </c>
      <c r="AS407" s="392" t="str">
        <f t="shared" si="122"/>
        <v>Iqbal Chan Saputra</v>
      </c>
      <c r="AT407" s="392" t="str">
        <f t="shared" si="123"/>
        <v>F1B012045</v>
      </c>
      <c r="AU407" s="392">
        <f t="shared" si="124"/>
        <v>404</v>
      </c>
      <c r="AV407" s="437"/>
    </row>
    <row r="408" spans="1:48" s="368" customFormat="1" ht="20.100000000000001" customHeight="1">
      <c r="A408" s="267">
        <f t="shared" si="126"/>
        <v>405</v>
      </c>
      <c r="B408" s="409">
        <v>42704</v>
      </c>
      <c r="C408" s="269" t="str">
        <f>VLOOKUP(D408,'[4]mhs elektro-kecil'!$B$5:$C$1847,2,0)</f>
        <v>M. Nur Ihsan</v>
      </c>
      <c r="D408" s="410" t="s">
        <v>1030</v>
      </c>
      <c r="E408" s="410" t="s">
        <v>1031</v>
      </c>
      <c r="F408" s="410" t="s">
        <v>763</v>
      </c>
      <c r="G408" s="410" t="s">
        <v>52</v>
      </c>
      <c r="H408" s="410" t="s">
        <v>60</v>
      </c>
      <c r="I408" s="410" t="s">
        <v>62</v>
      </c>
      <c r="J408" s="410" t="s">
        <v>54</v>
      </c>
      <c r="K408" s="432" t="s">
        <v>76</v>
      </c>
      <c r="L408" s="440">
        <v>42711</v>
      </c>
      <c r="M408" s="447" t="s">
        <v>42</v>
      </c>
      <c r="N408" s="432" t="s">
        <v>449</v>
      </c>
      <c r="O408" s="410"/>
      <c r="P408" s="410">
        <v>863</v>
      </c>
      <c r="Q408" s="402">
        <v>17</v>
      </c>
      <c r="R408" s="402">
        <v>24</v>
      </c>
      <c r="S408" s="402">
        <v>5</v>
      </c>
      <c r="T408" s="402">
        <v>18</v>
      </c>
      <c r="U408" s="402">
        <v>14</v>
      </c>
      <c r="W408" s="371" t="str">
        <f t="shared" si="119"/>
        <v>07 Desember 2016</v>
      </c>
      <c r="X408" s="373" t="str">
        <f>IFERROR(VLOOKUP(D408,'[5]mhs elektro-kecil'!$B$5:$E$2151,3,0),"CEK")</f>
        <v>CEK</v>
      </c>
      <c r="Y408" s="374">
        <f>IFERROR(VLOOKUP(D408,'[5]mhs elektro-kecil'!$B$5:$E$2151,4,0),"CEK")</f>
        <v>0</v>
      </c>
      <c r="Z408" s="406"/>
      <c r="AA408" s="406"/>
      <c r="AL408" s="391">
        <f t="shared" si="125"/>
        <v>2010</v>
      </c>
      <c r="AM408" s="212" t="e">
        <f>COUNTIF([6]Daftar!$D$5:$D$851,D408)</f>
        <v>#VALUE!</v>
      </c>
      <c r="AN408" s="212" t="e">
        <f>COUNTIF([7]daftar!$D$4:$D$885,D408)</f>
        <v>#VALUE!</v>
      </c>
      <c r="AS408" s="392" t="str">
        <f t="shared" si="122"/>
        <v>M. Nur Ihsan</v>
      </c>
      <c r="AT408" s="392" t="str">
        <f t="shared" si="123"/>
        <v>F1B010034</v>
      </c>
      <c r="AU408" s="392">
        <f t="shared" si="124"/>
        <v>405</v>
      </c>
      <c r="AV408" s="437"/>
    </row>
    <row r="409" spans="1:48" s="369" customFormat="1" ht="20.100000000000001" customHeight="1">
      <c r="A409" s="267">
        <f t="shared" si="126"/>
        <v>406</v>
      </c>
      <c r="B409" s="411">
        <v>42704</v>
      </c>
      <c r="C409" s="269" t="str">
        <f>VLOOKUP(D409,'[4]mhs elektro-kecil'!$B$5:$C$1847,2,0)</f>
        <v>Komang Buda Artha</v>
      </c>
      <c r="D409" s="275" t="s">
        <v>1032</v>
      </c>
      <c r="E409" s="275" t="s">
        <v>1033</v>
      </c>
      <c r="F409" s="275" t="s">
        <v>763</v>
      </c>
      <c r="G409" s="275" t="s">
        <v>243</v>
      </c>
      <c r="H409" s="275" t="s">
        <v>27</v>
      </c>
      <c r="I409" s="275" t="s">
        <v>118</v>
      </c>
      <c r="J409" s="275" t="s">
        <v>558</v>
      </c>
      <c r="K409" s="156" t="s">
        <v>63</v>
      </c>
      <c r="L409" s="431">
        <v>42707</v>
      </c>
      <c r="M409" s="446" t="s">
        <v>540</v>
      </c>
      <c r="N409" s="156" t="s">
        <v>523</v>
      </c>
      <c r="O409" s="275"/>
      <c r="P409" s="275">
        <v>862</v>
      </c>
      <c r="Q409" s="230">
        <v>17</v>
      </c>
      <c r="R409" s="230">
        <v>41</v>
      </c>
      <c r="S409" s="230">
        <v>33</v>
      </c>
      <c r="T409" s="230">
        <v>40</v>
      </c>
      <c r="U409" s="230">
        <v>43</v>
      </c>
      <c r="W409" s="371" t="str">
        <f t="shared" si="119"/>
        <v>03 Desember 2016</v>
      </c>
      <c r="X409" s="373" t="str">
        <f>IFERROR(VLOOKUP(D409,'[5]mhs elektro-kecil'!$B$5:$E$2151,3,0),"CEK")</f>
        <v>Teknik Informatika &amp; Komputer</v>
      </c>
      <c r="Y409" s="374" t="str">
        <f>IFERROR(VLOOKUP(D409,'[5]mhs elektro-kecil'!$B$5:$E$2151,4,0),"CEK")</f>
        <v>L. A. Syamsul Irfan Akbar, ST., M.Eng.</v>
      </c>
      <c r="Z409" s="250"/>
      <c r="AA409" s="250"/>
      <c r="AL409" s="391">
        <f t="shared" si="125"/>
        <v>2012</v>
      </c>
      <c r="AM409" s="212" t="e">
        <f>COUNTIF([6]Daftar!$D$5:$D$851,D409)</f>
        <v>#VALUE!</v>
      </c>
      <c r="AN409" s="212" t="e">
        <f>COUNTIF([7]daftar!$D$4:$D$885,D409)</f>
        <v>#VALUE!</v>
      </c>
      <c r="AS409" s="392" t="str">
        <f t="shared" si="122"/>
        <v>Komang Buda Artha</v>
      </c>
      <c r="AT409" s="392" t="str">
        <f t="shared" si="123"/>
        <v>F1B012049</v>
      </c>
      <c r="AU409" s="392">
        <f t="shared" si="124"/>
        <v>406</v>
      </c>
      <c r="AV409" s="437"/>
    </row>
    <row r="410" spans="1:48" s="369" customFormat="1" ht="20.100000000000001" customHeight="1">
      <c r="A410" s="267">
        <f t="shared" si="126"/>
        <v>407</v>
      </c>
      <c r="B410" s="411" t="s">
        <v>1034</v>
      </c>
      <c r="C410" s="269" t="str">
        <f>VLOOKUP(D410,'[4]mhs elektro-kecil'!$B$5:$C$1847,2,0)</f>
        <v>Supriadi</v>
      </c>
      <c r="D410" s="275" t="s">
        <v>1035</v>
      </c>
      <c r="E410" s="275" t="s">
        <v>1036</v>
      </c>
      <c r="F410" s="275" t="s">
        <v>422</v>
      </c>
      <c r="G410" s="275" t="s">
        <v>53</v>
      </c>
      <c r="H410" s="275" t="s">
        <v>54</v>
      </c>
      <c r="I410" s="275" t="s">
        <v>61</v>
      </c>
      <c r="J410" s="275" t="s">
        <v>39</v>
      </c>
      <c r="K410" s="156" t="s">
        <v>63</v>
      </c>
      <c r="L410" s="431">
        <v>42714</v>
      </c>
      <c r="M410" s="446" t="s">
        <v>42</v>
      </c>
      <c r="N410" s="156" t="s">
        <v>324</v>
      </c>
      <c r="O410" s="275"/>
      <c r="P410" s="275">
        <v>883</v>
      </c>
      <c r="Q410" s="230">
        <v>8</v>
      </c>
      <c r="R410" s="230">
        <v>12</v>
      </c>
      <c r="S410" s="230">
        <v>14</v>
      </c>
      <c r="T410" s="230">
        <v>3</v>
      </c>
      <c r="U410" s="230">
        <v>31</v>
      </c>
      <c r="W410" s="371" t="str">
        <f t="shared" si="119"/>
        <v>10 Desember 2016</v>
      </c>
      <c r="X410" s="373" t="str">
        <f>IFERROR(VLOOKUP(D410,'[5]mhs elektro-kecil'!$B$5:$E$2151,3,0),"CEK")</f>
        <v>CEK</v>
      </c>
      <c r="Y410" s="374">
        <f>IFERROR(VLOOKUP(D410,'[5]mhs elektro-kecil'!$B$5:$E$2151,4,0),"CEK")</f>
        <v>0</v>
      </c>
      <c r="Z410" s="250"/>
      <c r="AA410" s="250"/>
      <c r="AL410" s="391">
        <f t="shared" si="125"/>
        <v>2010</v>
      </c>
      <c r="AM410" s="212" t="e">
        <f>COUNTIF([6]Daftar!$D$5:$D$851,D410)</f>
        <v>#VALUE!</v>
      </c>
      <c r="AN410" s="212" t="e">
        <f>COUNTIF([7]daftar!$D$4:$D$885,D410)</f>
        <v>#VALUE!</v>
      </c>
      <c r="AS410" s="392" t="str">
        <f t="shared" si="122"/>
        <v>Supriadi</v>
      </c>
      <c r="AT410" s="392" t="str">
        <f t="shared" si="123"/>
        <v>F1B110078</v>
      </c>
      <c r="AU410" s="392">
        <f t="shared" si="124"/>
        <v>407</v>
      </c>
      <c r="AV410" s="437"/>
    </row>
    <row r="411" spans="1:48" s="369" customFormat="1" ht="20.100000000000001" customHeight="1">
      <c r="A411" s="267">
        <f t="shared" si="126"/>
        <v>408</v>
      </c>
      <c r="B411" s="411" t="s">
        <v>1037</v>
      </c>
      <c r="C411" s="269" t="str">
        <f>VLOOKUP(D411,'[4]mhs elektro-kecil'!$B$5:$C$1847,2,0)</f>
        <v>Sahbudin</v>
      </c>
      <c r="D411" s="275" t="s">
        <v>1038</v>
      </c>
      <c r="E411" s="275" t="s">
        <v>1039</v>
      </c>
      <c r="F411" s="275" t="s">
        <v>59</v>
      </c>
      <c r="G411" s="275" t="s">
        <v>763</v>
      </c>
      <c r="H411" s="275" t="s">
        <v>118</v>
      </c>
      <c r="I411" s="275" t="s">
        <v>115</v>
      </c>
      <c r="J411" s="275" t="s">
        <v>72</v>
      </c>
      <c r="K411" s="156" t="s">
        <v>63</v>
      </c>
      <c r="L411" s="431">
        <v>42721</v>
      </c>
      <c r="M411" s="446" t="s">
        <v>42</v>
      </c>
      <c r="N411" s="156" t="s">
        <v>449</v>
      </c>
      <c r="O411" s="508" t="s">
        <v>187</v>
      </c>
      <c r="P411" s="275">
        <v>891</v>
      </c>
      <c r="Q411" s="230">
        <v>28</v>
      </c>
      <c r="R411" s="230">
        <v>17</v>
      </c>
      <c r="S411" s="230">
        <v>40</v>
      </c>
      <c r="T411" s="230">
        <v>22</v>
      </c>
      <c r="U411" s="230">
        <v>4</v>
      </c>
      <c r="W411" s="371" t="str">
        <f t="shared" si="119"/>
        <v>17 Desember 2016</v>
      </c>
      <c r="X411" s="373" t="str">
        <f>IFERROR(VLOOKUP(D411,'[5]mhs elektro-kecil'!$B$5:$E$2151,3,0),"CEK")</f>
        <v>CEK</v>
      </c>
      <c r="Y411" s="374">
        <f>IFERROR(VLOOKUP(D411,'[5]mhs elektro-kecil'!$B$5:$E$2151,4,0),"CEK")</f>
        <v>0</v>
      </c>
      <c r="Z411" s="250"/>
      <c r="AA411" s="250"/>
      <c r="AL411" s="391">
        <f t="shared" si="125"/>
        <v>2011</v>
      </c>
      <c r="AM411" s="212" t="e">
        <f>COUNTIF([6]Daftar!$D$5:$D$851,D411)</f>
        <v>#VALUE!</v>
      </c>
      <c r="AN411" s="212" t="e">
        <f>COUNTIF([7]daftar!$D$4:$D$885,D411)</f>
        <v>#VALUE!</v>
      </c>
      <c r="AS411" s="392" t="str">
        <f t="shared" si="122"/>
        <v>Sahbudin</v>
      </c>
      <c r="AT411" s="392" t="str">
        <f t="shared" si="123"/>
        <v>F1B111075</v>
      </c>
      <c r="AU411" s="392">
        <f t="shared" si="124"/>
        <v>408</v>
      </c>
      <c r="AV411" s="437"/>
    </row>
    <row r="412" spans="1:48" s="368" customFormat="1" ht="20.100000000000001" customHeight="1">
      <c r="A412" s="267">
        <f t="shared" si="126"/>
        <v>409</v>
      </c>
      <c r="B412" s="409" t="s">
        <v>1037</v>
      </c>
      <c r="C412" s="269" t="str">
        <f>VLOOKUP(D412,'[4]mhs elektro-kecil'!$B$5:$C$1847,2,0)</f>
        <v>Saddam Kadir Ranggo</v>
      </c>
      <c r="D412" s="410" t="s">
        <v>1040</v>
      </c>
      <c r="E412" s="410" t="s">
        <v>1041</v>
      </c>
      <c r="F412" s="410" t="s">
        <v>38</v>
      </c>
      <c r="G412" s="410" t="s">
        <v>53</v>
      </c>
      <c r="H412" s="410" t="s">
        <v>45</v>
      </c>
      <c r="I412" s="410" t="s">
        <v>69</v>
      </c>
      <c r="J412" s="410" t="s">
        <v>41</v>
      </c>
      <c r="K412" s="432" t="s">
        <v>63</v>
      </c>
      <c r="L412" s="440">
        <v>42721</v>
      </c>
      <c r="M412" s="447" t="s">
        <v>540</v>
      </c>
      <c r="N412" s="432" t="s">
        <v>324</v>
      </c>
      <c r="O412" s="410"/>
      <c r="P412" s="410">
        <v>892</v>
      </c>
      <c r="Q412" s="402">
        <v>2</v>
      </c>
      <c r="R412" s="402">
        <v>12</v>
      </c>
      <c r="S412" s="402">
        <v>25</v>
      </c>
      <c r="T412" s="402">
        <v>10</v>
      </c>
      <c r="U412" s="402">
        <v>1</v>
      </c>
      <c r="W412" s="371" t="str">
        <f t="shared" si="119"/>
        <v>17 Desember 2016</v>
      </c>
      <c r="X412" s="373" t="str">
        <f>IFERROR(VLOOKUP(D412,'[5]mhs elektro-kecil'!$B$5:$E$2151,3,0),"CEK")</f>
        <v>CEK</v>
      </c>
      <c r="Y412" s="374">
        <f>IFERROR(VLOOKUP(D412,'[5]mhs elektro-kecil'!$B$5:$E$2151,4,0),"CEK")</f>
        <v>0</v>
      </c>
      <c r="Z412" s="406"/>
      <c r="AA412" s="406"/>
      <c r="AL412" s="391">
        <f t="shared" si="125"/>
        <v>2010</v>
      </c>
      <c r="AM412" s="212" t="e">
        <f>COUNTIF([6]Daftar!$D$5:$D$851,D412)</f>
        <v>#VALUE!</v>
      </c>
      <c r="AN412" s="212" t="e">
        <f>COUNTIF([7]daftar!$D$4:$D$885,D412)</f>
        <v>#VALUE!</v>
      </c>
      <c r="AS412" s="392" t="str">
        <f t="shared" si="122"/>
        <v>Saddam Kadir Ranggo</v>
      </c>
      <c r="AT412" s="392" t="str">
        <f t="shared" si="123"/>
        <v>F1B110053</v>
      </c>
      <c r="AU412" s="392">
        <f t="shared" si="124"/>
        <v>409</v>
      </c>
      <c r="AV412" s="437"/>
    </row>
    <row r="413" spans="1:48" s="368" customFormat="1" ht="20.100000000000001" customHeight="1">
      <c r="A413" s="267">
        <f t="shared" si="126"/>
        <v>410</v>
      </c>
      <c r="B413" s="409" t="s">
        <v>1037</v>
      </c>
      <c r="C413" s="269" t="str">
        <f>VLOOKUP(D413,'[4]mhs elektro-kecil'!$B$5:$C$1847,2,0)</f>
        <v>Husnul Kahpi</v>
      </c>
      <c r="D413" s="410" t="s">
        <v>1042</v>
      </c>
      <c r="E413" s="410" t="s">
        <v>1043</v>
      </c>
      <c r="F413" s="410" t="s">
        <v>49</v>
      </c>
      <c r="G413" s="410" t="s">
        <v>68</v>
      </c>
      <c r="H413" s="410" t="s">
        <v>89</v>
      </c>
      <c r="I413" s="410" t="s">
        <v>62</v>
      </c>
      <c r="J413" s="410" t="s">
        <v>580</v>
      </c>
      <c r="K413" s="432" t="s">
        <v>63</v>
      </c>
      <c r="L413" s="440">
        <v>42721</v>
      </c>
      <c r="M413" s="447" t="s">
        <v>42</v>
      </c>
      <c r="N413" s="432" t="s">
        <v>137</v>
      </c>
      <c r="O413" s="410"/>
      <c r="P413" s="410">
        <v>893</v>
      </c>
      <c r="Q413" s="402">
        <v>15</v>
      </c>
      <c r="R413" s="402">
        <v>6</v>
      </c>
      <c r="S413" s="402">
        <v>19</v>
      </c>
      <c r="T413" s="402">
        <v>18</v>
      </c>
      <c r="U413" s="402">
        <v>42</v>
      </c>
      <c r="W413" s="371" t="str">
        <f t="shared" si="119"/>
        <v>17 Desember 2016</v>
      </c>
      <c r="X413" s="373" t="str">
        <f>IFERROR(VLOOKUP(D413,'[5]mhs elektro-kecil'!$B$5:$E$2151,3,0),"CEK")</f>
        <v>CEK</v>
      </c>
      <c r="Y413" s="374">
        <f>IFERROR(VLOOKUP(D413,'[5]mhs elektro-kecil'!$B$5:$E$2151,4,0),"CEK")</f>
        <v>0</v>
      </c>
      <c r="Z413" s="406"/>
      <c r="AA413" s="406"/>
      <c r="AL413" s="391">
        <f t="shared" si="125"/>
        <v>2011</v>
      </c>
      <c r="AM413" s="212" t="e">
        <f>COUNTIF([6]Daftar!$D$5:$D$851,D413)</f>
        <v>#VALUE!</v>
      </c>
      <c r="AN413" s="212" t="e">
        <f>COUNTIF([7]daftar!$D$4:$D$885,D413)</f>
        <v>#VALUE!</v>
      </c>
      <c r="AS413" s="392" t="str">
        <f t="shared" si="122"/>
        <v>Husnul Kahpi</v>
      </c>
      <c r="AT413" s="392" t="str">
        <f t="shared" si="123"/>
        <v>F1B111025</v>
      </c>
      <c r="AU413" s="392">
        <f t="shared" si="124"/>
        <v>410</v>
      </c>
      <c r="AV413" s="437"/>
    </row>
    <row r="414" spans="1:48" s="369" customFormat="1" ht="20.100000000000001" customHeight="1">
      <c r="A414" s="267">
        <f t="shared" si="126"/>
        <v>411</v>
      </c>
      <c r="B414" s="411" t="s">
        <v>1044</v>
      </c>
      <c r="C414" s="269" t="str">
        <f>VLOOKUP(D414,'[4]mhs elektro-kecil'!$B$5:$C$1847,2,0)</f>
        <v>Wili Rahmat Muhamad</v>
      </c>
      <c r="D414" s="275" t="s">
        <v>1045</v>
      </c>
      <c r="E414" s="275" t="s">
        <v>1046</v>
      </c>
      <c r="F414" s="275" t="s">
        <v>763</v>
      </c>
      <c r="G414" s="275" t="s">
        <v>243</v>
      </c>
      <c r="H414" s="275" t="s">
        <v>118</v>
      </c>
      <c r="I414" s="275" t="s">
        <v>27</v>
      </c>
      <c r="J414" s="275" t="s">
        <v>92</v>
      </c>
      <c r="K414" s="156" t="s">
        <v>76</v>
      </c>
      <c r="L414" s="431">
        <v>42725</v>
      </c>
      <c r="M414" s="446" t="s">
        <v>33</v>
      </c>
      <c r="N414" s="156" t="s">
        <v>523</v>
      </c>
      <c r="O414" s="275"/>
      <c r="P414" s="275">
        <v>897</v>
      </c>
      <c r="Q414" s="230">
        <v>17</v>
      </c>
      <c r="R414" s="230">
        <v>41</v>
      </c>
      <c r="S414" s="230">
        <v>40</v>
      </c>
      <c r="T414" s="230">
        <v>33</v>
      </c>
      <c r="U414" s="230">
        <v>35</v>
      </c>
      <c r="W414" s="371" t="str">
        <f t="shared" si="119"/>
        <v>21 Desember 2016</v>
      </c>
      <c r="X414" s="373" t="str">
        <f>IFERROR(VLOOKUP(D414,'[5]mhs elektro-kecil'!$B$5:$E$2151,3,0),"CEK")</f>
        <v>Teknik Informatika &amp; Komputer</v>
      </c>
      <c r="Y414" s="374" t="str">
        <f>IFERROR(VLOOKUP(D414,'[5]mhs elektro-kecil'!$B$5:$E$2151,4,0),"CEK")</f>
        <v>Giri Wahyu Wiriasto, ST., MT.</v>
      </c>
      <c r="Z414" s="250"/>
      <c r="AA414" s="250"/>
      <c r="AL414" s="391">
        <f t="shared" si="125"/>
        <v>2012</v>
      </c>
      <c r="AM414" s="212" t="e">
        <f>COUNTIF([6]Daftar!$D$5:$D$851,D414)</f>
        <v>#VALUE!</v>
      </c>
      <c r="AN414" s="212" t="e">
        <f>COUNTIF([7]daftar!$D$4:$D$885,D414)</f>
        <v>#VALUE!</v>
      </c>
      <c r="AS414" s="392" t="str">
        <f t="shared" si="122"/>
        <v>Wili Rahmat Muhamad</v>
      </c>
      <c r="AT414" s="392" t="str">
        <f t="shared" si="123"/>
        <v>F1B012096</v>
      </c>
      <c r="AU414" s="392">
        <f t="shared" si="124"/>
        <v>411</v>
      </c>
      <c r="AV414" s="437"/>
    </row>
    <row r="415" spans="1:48" s="369" customFormat="1" ht="20.100000000000001" customHeight="1">
      <c r="A415" s="267">
        <f t="shared" si="126"/>
        <v>412</v>
      </c>
      <c r="B415" s="411" t="s">
        <v>1047</v>
      </c>
      <c r="C415" s="269" t="str">
        <f>VLOOKUP(D415,'[4]mhs elektro-kecil'!$B$5:$C$1847,2,0)</f>
        <v>Andar Apriadi</v>
      </c>
      <c r="D415" s="275" t="s">
        <v>1048</v>
      </c>
      <c r="E415" s="275" t="s">
        <v>1049</v>
      </c>
      <c r="F415" s="275" t="s">
        <v>38</v>
      </c>
      <c r="G415" s="275" t="s">
        <v>54</v>
      </c>
      <c r="H415" s="275" t="s">
        <v>323</v>
      </c>
      <c r="I415" s="275" t="s">
        <v>115</v>
      </c>
      <c r="J415" s="275" t="s">
        <v>37</v>
      </c>
      <c r="K415" s="156" t="s">
        <v>32</v>
      </c>
      <c r="L415" s="431">
        <v>42733</v>
      </c>
      <c r="M415" s="446" t="s">
        <v>42</v>
      </c>
      <c r="N415" s="156" t="s">
        <v>324</v>
      </c>
      <c r="O415" s="275"/>
      <c r="P415" s="275">
        <v>912</v>
      </c>
      <c r="Q415" s="230">
        <v>2</v>
      </c>
      <c r="R415" s="230">
        <v>14</v>
      </c>
      <c r="S415" s="230">
        <v>26</v>
      </c>
      <c r="T415" s="230">
        <v>22</v>
      </c>
      <c r="U415" s="230">
        <v>13</v>
      </c>
      <c r="W415" s="371" t="str">
        <f t="shared" si="119"/>
        <v>29 Desember 2016</v>
      </c>
      <c r="X415" s="373" t="str">
        <f>IFERROR(VLOOKUP(D415,'[5]mhs elektro-kecil'!$B$5:$E$2151,3,0),"CEK")</f>
        <v>Teknik Sistem Tenaga</v>
      </c>
      <c r="Y415" s="374" t="str">
        <f>IFERROR(VLOOKUP(D415,'[5]mhs elektro-kecil'!$B$5:$E$2151,4,0),"CEK")</f>
        <v>I Ketut Wiryajati, ST., MT.</v>
      </c>
      <c r="Z415" s="250"/>
      <c r="AA415" s="250"/>
      <c r="AL415" s="391">
        <f t="shared" si="125"/>
        <v>2012</v>
      </c>
      <c r="AM415" s="212" t="e">
        <f>COUNTIF([6]Daftar!$D$5:$D$851,D415)</f>
        <v>#VALUE!</v>
      </c>
      <c r="AN415" s="212" t="e">
        <f>COUNTIF([7]daftar!$D$4:$D$885,D415)</f>
        <v>#VALUE!</v>
      </c>
      <c r="AS415" s="392" t="str">
        <f t="shared" si="122"/>
        <v>Andar Apriadi</v>
      </c>
      <c r="AT415" s="392" t="str">
        <f t="shared" si="123"/>
        <v>F1B112005</v>
      </c>
      <c r="AU415" s="392">
        <f t="shared" si="124"/>
        <v>412</v>
      </c>
      <c r="AV415" s="437"/>
    </row>
    <row r="416" spans="1:48" s="368" customFormat="1" ht="20.100000000000001" customHeight="1">
      <c r="A416" s="267">
        <f t="shared" si="126"/>
        <v>413</v>
      </c>
      <c r="B416" s="409" t="s">
        <v>1047</v>
      </c>
      <c r="C416" s="269" t="str">
        <f>VLOOKUP(D416,'[4]mhs elektro-kecil'!$B$5:$C$1847,2,0)</f>
        <v>Erwin Pratama Hadi</v>
      </c>
      <c r="D416" s="410" t="s">
        <v>1050</v>
      </c>
      <c r="E416" s="410" t="s">
        <v>1051</v>
      </c>
      <c r="F416" s="410" t="s">
        <v>59</v>
      </c>
      <c r="G416" s="410" t="s">
        <v>118</v>
      </c>
      <c r="H416" s="410" t="s">
        <v>622</v>
      </c>
      <c r="I416" s="410" t="s">
        <v>68</v>
      </c>
      <c r="J416" s="410" t="s">
        <v>558</v>
      </c>
      <c r="K416" s="432" t="s">
        <v>32</v>
      </c>
      <c r="L416" s="440">
        <v>42733</v>
      </c>
      <c r="M416" s="447" t="s">
        <v>136</v>
      </c>
      <c r="N416" s="432" t="s">
        <v>449</v>
      </c>
      <c r="O416" s="410"/>
      <c r="P416" s="410">
        <v>913</v>
      </c>
      <c r="Q416" s="402">
        <v>28</v>
      </c>
      <c r="R416" s="402">
        <v>40</v>
      </c>
      <c r="S416" s="402">
        <v>9</v>
      </c>
      <c r="T416" s="402">
        <v>6</v>
      </c>
      <c r="U416" s="402">
        <v>43</v>
      </c>
      <c r="W416" s="371" t="str">
        <f t="shared" si="119"/>
        <v>29 Desember 2016</v>
      </c>
      <c r="X416" s="373" t="str">
        <f>IFERROR(VLOOKUP(D416,'[5]mhs elektro-kecil'!$B$5:$E$2151,3,0),"CEK")</f>
        <v>CEK</v>
      </c>
      <c r="Y416" s="374">
        <f>IFERROR(VLOOKUP(D416,'[5]mhs elektro-kecil'!$B$5:$E$2151,4,0),"CEK")</f>
        <v>0</v>
      </c>
      <c r="Z416" s="406"/>
      <c r="AA416" s="406"/>
      <c r="AL416" s="391">
        <f t="shared" si="125"/>
        <v>2010</v>
      </c>
      <c r="AM416" s="212" t="e">
        <f>COUNTIF([6]Daftar!$D$5:$D$851,D416)</f>
        <v>#VALUE!</v>
      </c>
      <c r="AN416" s="212" t="e">
        <f>COUNTIF([7]daftar!$D$4:$D$885,D416)</f>
        <v>#VALUE!</v>
      </c>
      <c r="AS416" s="392" t="str">
        <f t="shared" si="122"/>
        <v>Erwin Pratama Hadi</v>
      </c>
      <c r="AT416" s="392" t="str">
        <f t="shared" si="123"/>
        <v>F1B110028</v>
      </c>
      <c r="AU416" s="392">
        <f t="shared" si="124"/>
        <v>413</v>
      </c>
      <c r="AV416" s="437"/>
    </row>
    <row r="417" spans="1:48" s="368" customFormat="1" ht="20.100000000000001" customHeight="1">
      <c r="A417" s="267">
        <f t="shared" si="126"/>
        <v>414</v>
      </c>
      <c r="B417" s="409" t="s">
        <v>1047</v>
      </c>
      <c r="C417" s="269" t="str">
        <f>VLOOKUP(D417,'[4]mhs elektro-kecil'!$B$5:$C$1847,2,0)</f>
        <v>I Gede Yoga S.</v>
      </c>
      <c r="D417" s="410" t="s">
        <v>1052</v>
      </c>
      <c r="E417" s="410" t="s">
        <v>1053</v>
      </c>
      <c r="F417" s="410" t="s">
        <v>54</v>
      </c>
      <c r="G417" s="410" t="s">
        <v>72</v>
      </c>
      <c r="H417" s="410" t="s">
        <v>38</v>
      </c>
      <c r="I417" s="410" t="s">
        <v>60</v>
      </c>
      <c r="J417" s="410" t="s">
        <v>41</v>
      </c>
      <c r="K417" s="432" t="s">
        <v>56</v>
      </c>
      <c r="L417" s="440">
        <v>42734</v>
      </c>
      <c r="M417" s="447" t="s">
        <v>42</v>
      </c>
      <c r="N417" s="432" t="s">
        <v>1054</v>
      </c>
      <c r="O417" s="410"/>
      <c r="P417" s="410">
        <v>914</v>
      </c>
      <c r="Q417" s="402">
        <v>14</v>
      </c>
      <c r="R417" s="402">
        <v>4</v>
      </c>
      <c r="S417" s="402">
        <v>2</v>
      </c>
      <c r="T417" s="402">
        <v>5</v>
      </c>
      <c r="U417" s="402">
        <v>1</v>
      </c>
      <c r="W417" s="371" t="str">
        <f t="shared" si="119"/>
        <v>30 Desember 2016</v>
      </c>
      <c r="X417" s="373" t="str">
        <f>IFERROR(VLOOKUP(D417,'[5]mhs elektro-kecil'!$B$5:$E$2151,3,0),"CEK")</f>
        <v>CEK</v>
      </c>
      <c r="Y417" s="374">
        <f>IFERROR(VLOOKUP(D417,'[5]mhs elektro-kecil'!$B$5:$E$2151,4,0),"CEK")</f>
        <v>0</v>
      </c>
      <c r="Z417" s="406"/>
      <c r="AA417" s="406"/>
      <c r="AL417" s="391">
        <f t="shared" si="125"/>
        <v>2010</v>
      </c>
      <c r="AM417" s="212" t="e">
        <f>COUNTIF([6]Daftar!$D$5:$D$851,D417)</f>
        <v>#VALUE!</v>
      </c>
      <c r="AN417" s="212" t="e">
        <f>COUNTIF([7]daftar!$D$4:$D$885,D417)</f>
        <v>#VALUE!</v>
      </c>
      <c r="AS417" s="392" t="str">
        <f t="shared" si="122"/>
        <v>I Gede Yoga S.</v>
      </c>
      <c r="AT417" s="392" t="str">
        <f t="shared" si="123"/>
        <v>F1B010035</v>
      </c>
      <c r="AU417" s="392">
        <f t="shared" si="124"/>
        <v>414</v>
      </c>
      <c r="AV417" s="437"/>
    </row>
    <row r="418" spans="1:48" s="369" customFormat="1" ht="20.100000000000001" customHeight="1">
      <c r="A418" s="267">
        <f t="shared" si="126"/>
        <v>415</v>
      </c>
      <c r="B418" s="411" t="s">
        <v>1055</v>
      </c>
      <c r="C418" s="269" t="str">
        <f>VLOOKUP(D418,'[4]mhs elektro-kecil'!$B$5:$C$1847,2,0)</f>
        <v>Fathurrahman</v>
      </c>
      <c r="D418" s="275" t="s">
        <v>1056</v>
      </c>
      <c r="E418" s="275" t="s">
        <v>1057</v>
      </c>
      <c r="F418" s="275" t="s">
        <v>118</v>
      </c>
      <c r="G418" s="275" t="s">
        <v>580</v>
      </c>
      <c r="H418" s="275" t="s">
        <v>243</v>
      </c>
      <c r="I418" s="410" t="s">
        <v>89</v>
      </c>
      <c r="J418" s="275" t="s">
        <v>92</v>
      </c>
      <c r="K418" s="156" t="s">
        <v>63</v>
      </c>
      <c r="L418" s="431">
        <v>42749</v>
      </c>
      <c r="M418" s="446" t="s">
        <v>1058</v>
      </c>
      <c r="N418" s="156" t="s">
        <v>523</v>
      </c>
      <c r="O418" s="275"/>
      <c r="P418" s="275"/>
      <c r="Q418" s="230">
        <v>40</v>
      </c>
      <c r="R418" s="230">
        <v>42</v>
      </c>
      <c r="S418" s="230">
        <v>41</v>
      </c>
      <c r="T418" s="230">
        <v>19</v>
      </c>
      <c r="U418" s="230">
        <v>35</v>
      </c>
      <c r="W418" s="371" t="str">
        <f t="shared" si="119"/>
        <v>14 Januari 2017</v>
      </c>
      <c r="X418" s="373" t="str">
        <f>IFERROR(VLOOKUP(D418,'[5]mhs elektro-kecil'!$B$5:$E$2151,3,0),"CEK")</f>
        <v>CEK</v>
      </c>
      <c r="Y418" s="374">
        <f>IFERROR(VLOOKUP(D418,'[5]mhs elektro-kecil'!$B$5:$E$2151,4,0),"CEK")</f>
        <v>0</v>
      </c>
      <c r="Z418" s="250"/>
      <c r="AA418" s="250"/>
      <c r="AL418" s="391">
        <f t="shared" si="125"/>
        <v>2011</v>
      </c>
      <c r="AM418" s="212" t="e">
        <f>COUNTIF([6]Daftar!$D$5:$D$851,D418)</f>
        <v>#VALUE!</v>
      </c>
      <c r="AN418" s="212" t="e">
        <f>COUNTIF([7]daftar!$D$4:$D$885,D418)</f>
        <v>#VALUE!</v>
      </c>
      <c r="AS418" s="392" t="str">
        <f t="shared" si="122"/>
        <v>Fathurrahman</v>
      </c>
      <c r="AT418" s="392" t="str">
        <f t="shared" si="123"/>
        <v>F1B111019</v>
      </c>
      <c r="AU418" s="392">
        <f t="shared" si="124"/>
        <v>415</v>
      </c>
      <c r="AV418" s="437"/>
    </row>
    <row r="419" spans="1:48" s="368" customFormat="1" ht="20.100000000000001" customHeight="1">
      <c r="A419" s="267">
        <f t="shared" si="126"/>
        <v>416</v>
      </c>
      <c r="B419" s="409" t="s">
        <v>1055</v>
      </c>
      <c r="C419" s="269" t="str">
        <f>VLOOKUP(D419,'[4]mhs elektro-kecil'!$B$5:$C$1847,2,0)</f>
        <v>Wiratama Iman Ramdha</v>
      </c>
      <c r="D419" s="410" t="s">
        <v>1059</v>
      </c>
      <c r="E419" s="410" t="s">
        <v>1060</v>
      </c>
      <c r="F419" s="410" t="s">
        <v>59</v>
      </c>
      <c r="G419" s="410" t="s">
        <v>118</v>
      </c>
      <c r="H419" s="410" t="s">
        <v>763</v>
      </c>
      <c r="I419" s="410" t="s">
        <v>68</v>
      </c>
      <c r="J419" s="410" t="s">
        <v>72</v>
      </c>
      <c r="K419" s="432" t="s">
        <v>93</v>
      </c>
      <c r="L419" s="440">
        <v>42751</v>
      </c>
      <c r="M419" s="447" t="s">
        <v>42</v>
      </c>
      <c r="N419" s="432" t="s">
        <v>449</v>
      </c>
      <c r="O419" s="410"/>
      <c r="P419" s="410"/>
      <c r="Q419" s="402">
        <v>28</v>
      </c>
      <c r="R419" s="402">
        <v>40</v>
      </c>
      <c r="S419" s="402">
        <v>17</v>
      </c>
      <c r="T419" s="402">
        <v>6</v>
      </c>
      <c r="U419" s="402">
        <v>4</v>
      </c>
      <c r="W419" s="371" t="str">
        <f t="shared" si="119"/>
        <v>16 Januari 2017</v>
      </c>
      <c r="X419" s="373" t="str">
        <f>IFERROR(VLOOKUP(D419,'[5]mhs elektro-kecil'!$B$5:$E$2151,3,0),"CEK")</f>
        <v>CEK</v>
      </c>
      <c r="Y419" s="374">
        <f>IFERROR(VLOOKUP(D419,'[5]mhs elektro-kecil'!$B$5:$E$2151,4,0),"CEK")</f>
        <v>0</v>
      </c>
      <c r="Z419" s="406"/>
      <c r="AA419" s="406"/>
      <c r="AL419" s="391">
        <f t="shared" si="125"/>
        <v>2011</v>
      </c>
      <c r="AM419" s="212" t="e">
        <f>COUNTIF([6]Daftar!$D$5:$D$851,D419)</f>
        <v>#VALUE!</v>
      </c>
      <c r="AN419" s="212" t="e">
        <f>COUNTIF([7]daftar!$D$4:$D$885,D419)</f>
        <v>#VALUE!</v>
      </c>
      <c r="AS419" s="392" t="str">
        <f t="shared" si="122"/>
        <v>Wiratama Iman Ramdha</v>
      </c>
      <c r="AT419" s="392" t="str">
        <f t="shared" si="123"/>
        <v>F1B011091</v>
      </c>
      <c r="AU419" s="392">
        <f t="shared" si="124"/>
        <v>416</v>
      </c>
      <c r="AV419" s="437"/>
    </row>
    <row r="420" spans="1:48" s="368" customFormat="1" ht="20.100000000000001" customHeight="1">
      <c r="A420" s="267">
        <f t="shared" si="126"/>
        <v>417</v>
      </c>
      <c r="B420" s="409" t="s">
        <v>1061</v>
      </c>
      <c r="C420" s="269" t="str">
        <f>VLOOKUP(D420,'[4]mhs elektro-kecil'!$B$5:$C$1847,2,0)</f>
        <v>Dwi Kurniawan P</v>
      </c>
      <c r="D420" s="410" t="s">
        <v>1062</v>
      </c>
      <c r="E420" s="410" t="s">
        <v>1063</v>
      </c>
      <c r="F420" s="410" t="s">
        <v>52</v>
      </c>
      <c r="G420" s="410" t="s">
        <v>763</v>
      </c>
      <c r="H420" s="410" t="s">
        <v>59</v>
      </c>
      <c r="I420" s="410" t="s">
        <v>31</v>
      </c>
      <c r="J420" s="410" t="s">
        <v>558</v>
      </c>
      <c r="K420" s="432" t="s">
        <v>76</v>
      </c>
      <c r="L420" s="440">
        <v>42753</v>
      </c>
      <c r="M420" s="447" t="s">
        <v>42</v>
      </c>
      <c r="N420" s="432" t="s">
        <v>449</v>
      </c>
      <c r="O420" s="410"/>
      <c r="P420" s="514" t="s">
        <v>1064</v>
      </c>
      <c r="Q420" s="402">
        <v>24</v>
      </c>
      <c r="R420" s="402">
        <v>17</v>
      </c>
      <c r="S420" s="402">
        <v>28</v>
      </c>
      <c r="T420" s="402">
        <v>39</v>
      </c>
      <c r="U420" s="402">
        <v>43</v>
      </c>
      <c r="W420" s="371" t="str">
        <f t="shared" si="119"/>
        <v>18 Januari 2017</v>
      </c>
      <c r="X420" s="373" t="str">
        <f>IFERROR(VLOOKUP(D420,'[5]mhs elektro-kecil'!$B$5:$E$2151,3,0),"CEK")</f>
        <v>CEK</v>
      </c>
      <c r="Y420" s="374">
        <f>IFERROR(VLOOKUP(D420,'[5]mhs elektro-kecil'!$B$5:$E$2151,4,0),"CEK")</f>
        <v>0</v>
      </c>
      <c r="Z420" s="406"/>
      <c r="AA420" s="406"/>
      <c r="AL420" s="391">
        <f t="shared" si="125"/>
        <v>2011</v>
      </c>
      <c r="AM420" s="212" t="e">
        <f>COUNTIF([6]Daftar!$D$5:$D$851,D420)</f>
        <v>#VALUE!</v>
      </c>
      <c r="AN420" s="212" t="e">
        <f>COUNTIF([7]daftar!$D$4:$D$885,D420)</f>
        <v>#VALUE!</v>
      </c>
      <c r="AS420" s="392" t="str">
        <f t="shared" si="122"/>
        <v>Dwi Kurniawan P</v>
      </c>
      <c r="AT420" s="392" t="str">
        <f t="shared" si="123"/>
        <v>F1B111015</v>
      </c>
      <c r="AU420" s="392">
        <f t="shared" si="124"/>
        <v>417</v>
      </c>
      <c r="AV420" s="437"/>
    </row>
    <row r="421" spans="1:48" s="369" customFormat="1" ht="20.100000000000001" customHeight="1">
      <c r="A421" s="267">
        <f t="shared" si="126"/>
        <v>418</v>
      </c>
      <c r="B421" s="411" t="s">
        <v>1065</v>
      </c>
      <c r="C421" s="269" t="str">
        <f>VLOOKUP(D421,'[4]mhs elektro-kecil'!$B$5:$C$1847,2,0)</f>
        <v>Alfan Aditya</v>
      </c>
      <c r="D421" s="275" t="s">
        <v>1066</v>
      </c>
      <c r="E421" s="275" t="s">
        <v>1067</v>
      </c>
      <c r="F421" s="275" t="s">
        <v>118</v>
      </c>
      <c r="G421" s="275" t="s">
        <v>580</v>
      </c>
      <c r="H421" s="275" t="s">
        <v>92</v>
      </c>
      <c r="I421" s="275" t="s">
        <v>243</v>
      </c>
      <c r="J421" s="275" t="s">
        <v>68</v>
      </c>
      <c r="K421" s="156" t="s">
        <v>32</v>
      </c>
      <c r="L421" s="431">
        <v>42768</v>
      </c>
      <c r="M421" s="446" t="s">
        <v>540</v>
      </c>
      <c r="N421" s="156" t="s">
        <v>1068</v>
      </c>
      <c r="O421" s="275"/>
      <c r="P421" s="508" t="s">
        <v>1069</v>
      </c>
      <c r="Q421" s="230">
        <v>40</v>
      </c>
      <c r="R421" s="230">
        <v>42</v>
      </c>
      <c r="S421" s="230">
        <v>35</v>
      </c>
      <c r="T421" s="230">
        <v>41</v>
      </c>
      <c r="U421" s="230">
        <v>6</v>
      </c>
      <c r="W421" s="371" t="str">
        <f t="shared" si="119"/>
        <v>02 Februari 2017</v>
      </c>
      <c r="X421" s="373" t="str">
        <f>IFERROR(VLOOKUP(D421,'[5]mhs elektro-kecil'!$B$5:$E$2151,3,0),"CEK")</f>
        <v>CEK</v>
      </c>
      <c r="Y421" s="374">
        <f>IFERROR(VLOOKUP(D421,'[5]mhs elektro-kecil'!$B$5:$E$2151,4,0),"CEK")</f>
        <v>0</v>
      </c>
      <c r="Z421" s="250"/>
      <c r="AA421" s="250"/>
      <c r="AL421" s="391">
        <f t="shared" si="125"/>
        <v>2011</v>
      </c>
      <c r="AM421" s="212" t="e">
        <f>COUNTIF([6]Daftar!$D$5:$D$851,D421)</f>
        <v>#VALUE!</v>
      </c>
      <c r="AN421" s="212" t="e">
        <f>COUNTIF([7]daftar!$D$4:$D$885,D421)</f>
        <v>#VALUE!</v>
      </c>
      <c r="AS421" s="392" t="str">
        <f t="shared" si="122"/>
        <v>Alfan Aditya</v>
      </c>
      <c r="AT421" s="392" t="str">
        <f t="shared" si="123"/>
        <v>F1B111006</v>
      </c>
      <c r="AU421" s="392">
        <f t="shared" si="124"/>
        <v>418</v>
      </c>
      <c r="AV421" s="437"/>
    </row>
    <row r="422" spans="1:48" s="368" customFormat="1" ht="20.100000000000001" customHeight="1">
      <c r="A422" s="267">
        <f t="shared" si="126"/>
        <v>419</v>
      </c>
      <c r="B422" s="409" t="s">
        <v>1065</v>
      </c>
      <c r="C422" s="269" t="str">
        <f>VLOOKUP(D422,'[4]mhs elektro-kecil'!$B$5:$C$1847,2,0)</f>
        <v>Lalu Mayendra Iskandar</v>
      </c>
      <c r="D422" s="410" t="s">
        <v>1070</v>
      </c>
      <c r="E422" s="410" t="s">
        <v>1071</v>
      </c>
      <c r="F422" s="410" t="s">
        <v>52</v>
      </c>
      <c r="G422" s="410" t="s">
        <v>72</v>
      </c>
      <c r="H422" s="410" t="s">
        <v>59</v>
      </c>
      <c r="I422" s="410" t="s">
        <v>558</v>
      </c>
      <c r="J422" s="410" t="s">
        <v>31</v>
      </c>
      <c r="K422" s="432" t="s">
        <v>93</v>
      </c>
      <c r="L422" s="440">
        <v>42765</v>
      </c>
      <c r="M422" s="447" t="s">
        <v>540</v>
      </c>
      <c r="N422" s="432" t="s">
        <v>449</v>
      </c>
      <c r="O422" s="410"/>
      <c r="P422" s="514" t="s">
        <v>1072</v>
      </c>
      <c r="Q422" s="402">
        <v>24</v>
      </c>
      <c r="R422" s="402">
        <v>4</v>
      </c>
      <c r="S422" s="402">
        <v>28</v>
      </c>
      <c r="T422" s="402">
        <v>43</v>
      </c>
      <c r="U422" s="402">
        <v>39</v>
      </c>
      <c r="V422" s="368" t="s">
        <v>1073</v>
      </c>
      <c r="W422" s="371" t="str">
        <f t="shared" si="119"/>
        <v>30 Januari 2017</v>
      </c>
      <c r="X422" s="373" t="str">
        <f>IFERROR(VLOOKUP(D422,'[5]mhs elektro-kecil'!$B$5:$E$2151,3,0),"CEK")</f>
        <v>CEK</v>
      </c>
      <c r="Y422" s="374">
        <f>IFERROR(VLOOKUP(D422,'[5]mhs elektro-kecil'!$B$5:$E$2151,4,0),"CEK")</f>
        <v>0</v>
      </c>
      <c r="Z422" s="406"/>
      <c r="AA422" s="406"/>
      <c r="AL422" s="391">
        <f t="shared" si="125"/>
        <v>2010</v>
      </c>
      <c r="AM422" s="212" t="e">
        <f>COUNTIF([6]Daftar!$D$5:$D$851,D422)</f>
        <v>#VALUE!</v>
      </c>
      <c r="AN422" s="212" t="e">
        <f>COUNTIF([7]daftar!$D$4:$D$885,D422)</f>
        <v>#VALUE!</v>
      </c>
      <c r="AS422" s="392" t="str">
        <f t="shared" si="122"/>
        <v>Lalu Mayendra Iskandar</v>
      </c>
      <c r="AT422" s="392" t="str">
        <f t="shared" si="123"/>
        <v>F1B110033</v>
      </c>
      <c r="AU422" s="392">
        <f t="shared" si="124"/>
        <v>419</v>
      </c>
      <c r="AV422" s="437"/>
    </row>
    <row r="423" spans="1:48" s="369" customFormat="1" ht="20.100000000000001" customHeight="1">
      <c r="A423" s="267">
        <f t="shared" si="126"/>
        <v>420</v>
      </c>
      <c r="B423" s="411" t="s">
        <v>1065</v>
      </c>
      <c r="C423" s="269" t="str">
        <f>VLOOKUP(D423,'[4]mhs elektro-kecil'!$B$5:$C$1847,2,0)</f>
        <v>Muhamad Taufik</v>
      </c>
      <c r="D423" s="275" t="s">
        <v>1074</v>
      </c>
      <c r="E423" s="275" t="s">
        <v>1075</v>
      </c>
      <c r="F423" s="275" t="s">
        <v>27</v>
      </c>
      <c r="G423" s="275" t="s">
        <v>31</v>
      </c>
      <c r="H423" s="275" t="s">
        <v>52</v>
      </c>
      <c r="I423" s="275" t="s">
        <v>243</v>
      </c>
      <c r="J423" s="275" t="s">
        <v>92</v>
      </c>
      <c r="K423" s="156" t="s">
        <v>56</v>
      </c>
      <c r="L423" s="431">
        <v>42769</v>
      </c>
      <c r="M423" s="446" t="s">
        <v>413</v>
      </c>
      <c r="N423" s="156" t="s">
        <v>449</v>
      </c>
      <c r="O423" s="275"/>
      <c r="P423" s="508" t="s">
        <v>1076</v>
      </c>
      <c r="Q423" s="230">
        <v>33</v>
      </c>
      <c r="R423" s="230">
        <v>39</v>
      </c>
      <c r="S423" s="230">
        <v>24</v>
      </c>
      <c r="T423" s="230">
        <v>41</v>
      </c>
      <c r="U423" s="230">
        <v>35</v>
      </c>
      <c r="W423" s="371" t="str">
        <f t="shared" si="119"/>
        <v>03 Februari 2017</v>
      </c>
      <c r="X423" s="373" t="str">
        <f>IFERROR(VLOOKUP(D423,'[5]mhs elektro-kecil'!$B$5:$E$2151,3,0),"CEK")</f>
        <v>CEK</v>
      </c>
      <c r="Y423" s="374">
        <f>IFERROR(VLOOKUP(D423,'[5]mhs elektro-kecil'!$B$5:$E$2151,4,0),"CEK")</f>
        <v>0</v>
      </c>
      <c r="Z423" s="250"/>
      <c r="AA423" s="250"/>
      <c r="AL423" s="391">
        <f t="shared" si="125"/>
        <v>2010</v>
      </c>
      <c r="AM423" s="212" t="e">
        <f>COUNTIF([6]Daftar!$D$5:$D$851,D423)</f>
        <v>#VALUE!</v>
      </c>
      <c r="AN423" s="212" t="e">
        <f>COUNTIF([7]daftar!$D$4:$D$885,D423)</f>
        <v>#VALUE!</v>
      </c>
      <c r="AS423" s="392" t="str">
        <f t="shared" si="122"/>
        <v>Muhamad Taufik</v>
      </c>
      <c r="AT423" s="392" t="str">
        <f t="shared" si="123"/>
        <v>F1B010074</v>
      </c>
      <c r="AU423" s="392">
        <f t="shared" si="124"/>
        <v>420</v>
      </c>
      <c r="AV423" s="437"/>
    </row>
    <row r="424" spans="1:48" s="368" customFormat="1" ht="20.100000000000001" customHeight="1">
      <c r="A424" s="267">
        <f t="shared" si="126"/>
        <v>421</v>
      </c>
      <c r="B424" s="510" t="s">
        <v>1077</v>
      </c>
      <c r="C424" s="269" t="str">
        <f>VLOOKUP(D424,'[4]mhs elektro-kecil'!$B$5:$C$1847,2,0)</f>
        <v>Eko Wahyudi</v>
      </c>
      <c r="D424" s="410" t="s">
        <v>1078</v>
      </c>
      <c r="E424" s="410" t="s">
        <v>1079</v>
      </c>
      <c r="F424" s="410" t="s">
        <v>27</v>
      </c>
      <c r="G424" s="410" t="s">
        <v>31</v>
      </c>
      <c r="H424" s="410" t="s">
        <v>59</v>
      </c>
      <c r="I424" s="410" t="s">
        <v>243</v>
      </c>
      <c r="J424" s="410" t="s">
        <v>52</v>
      </c>
      <c r="K424" s="432" t="s">
        <v>93</v>
      </c>
      <c r="L424" s="440">
        <v>42772</v>
      </c>
      <c r="M424" s="447" t="s">
        <v>413</v>
      </c>
      <c r="N424" s="432" t="s">
        <v>523</v>
      </c>
      <c r="O424" s="410"/>
      <c r="P424" s="514" t="s">
        <v>1080</v>
      </c>
      <c r="Q424" s="402">
        <v>33</v>
      </c>
      <c r="R424" s="402">
        <v>39</v>
      </c>
      <c r="S424" s="402">
        <v>28</v>
      </c>
      <c r="T424" s="402">
        <v>41</v>
      </c>
      <c r="U424" s="402">
        <v>24</v>
      </c>
      <c r="W424" s="371" t="str">
        <f t="shared" si="119"/>
        <v>06 Februari 2017</v>
      </c>
      <c r="X424" s="373" t="str">
        <f>IFERROR(VLOOKUP(D424,'[5]mhs elektro-kecil'!$B$5:$E$2151,3,0),"CEK")</f>
        <v>CEK</v>
      </c>
      <c r="Y424" s="374">
        <f>IFERROR(VLOOKUP(D424,'[5]mhs elektro-kecil'!$B$5:$E$2151,4,0),"CEK")</f>
        <v>0</v>
      </c>
      <c r="Z424" s="406"/>
      <c r="AA424" s="406"/>
      <c r="AL424" s="391">
        <f t="shared" si="125"/>
        <v>2010</v>
      </c>
      <c r="AM424" s="212" t="e">
        <f>COUNTIF([6]Daftar!$D$5:$D$851,D424)</f>
        <v>#VALUE!</v>
      </c>
      <c r="AN424" s="212" t="e">
        <f>COUNTIF([7]daftar!$D$4:$D$885,D424)</f>
        <v>#VALUE!</v>
      </c>
      <c r="AS424" s="392" t="str">
        <f t="shared" si="122"/>
        <v>Eko Wahyudi</v>
      </c>
      <c r="AT424" s="392" t="str">
        <f t="shared" si="123"/>
        <v>F1B010071</v>
      </c>
      <c r="AU424" s="392">
        <f t="shared" si="124"/>
        <v>421</v>
      </c>
      <c r="AV424" s="437"/>
    </row>
    <row r="425" spans="1:48" s="368" customFormat="1" ht="20.100000000000001" customHeight="1">
      <c r="A425" s="267">
        <f t="shared" si="126"/>
        <v>422</v>
      </c>
      <c r="B425" s="510" t="s">
        <v>1077</v>
      </c>
      <c r="C425" s="269" t="str">
        <f>VLOOKUP(D425,'[4]mhs elektro-kecil'!$B$5:$C$1847,2,0)</f>
        <v>Furqanurrahman</v>
      </c>
      <c r="D425" s="410" t="s">
        <v>1081</v>
      </c>
      <c r="E425" s="410" t="s">
        <v>1082</v>
      </c>
      <c r="F425" s="410" t="s">
        <v>27</v>
      </c>
      <c r="G425" s="410" t="s">
        <v>31</v>
      </c>
      <c r="H425" s="410" t="s">
        <v>92</v>
      </c>
      <c r="I425" s="410" t="s">
        <v>243</v>
      </c>
      <c r="J425" s="410" t="s">
        <v>52</v>
      </c>
      <c r="K425" s="432" t="s">
        <v>63</v>
      </c>
      <c r="L425" s="440">
        <v>42770</v>
      </c>
      <c r="M425" s="447" t="s">
        <v>1083</v>
      </c>
      <c r="N425" s="432" t="s">
        <v>523</v>
      </c>
      <c r="O425" s="410"/>
      <c r="P425" s="514" t="s">
        <v>1084</v>
      </c>
      <c r="Q425" s="402">
        <v>33</v>
      </c>
      <c r="R425" s="402">
        <v>39</v>
      </c>
      <c r="S425" s="402">
        <v>35</v>
      </c>
      <c r="T425" s="402">
        <v>41</v>
      </c>
      <c r="U425" s="402">
        <v>24</v>
      </c>
      <c r="W425" s="371" t="str">
        <f t="shared" si="119"/>
        <v>04 Februari 2017</v>
      </c>
      <c r="X425" s="373" t="str">
        <f>IFERROR(VLOOKUP(D425,'[5]mhs elektro-kecil'!$B$5:$E$2151,3,0),"CEK")</f>
        <v>CEK</v>
      </c>
      <c r="Y425" s="374">
        <f>IFERROR(VLOOKUP(D425,'[5]mhs elektro-kecil'!$B$5:$E$2151,4,0),"CEK")</f>
        <v>0</v>
      </c>
      <c r="Z425" s="406"/>
      <c r="AA425" s="406"/>
      <c r="AL425" s="391">
        <f t="shared" si="125"/>
        <v>2010</v>
      </c>
      <c r="AM425" s="212" t="e">
        <f>COUNTIF([6]Daftar!$D$5:$D$851,D425)</f>
        <v>#VALUE!</v>
      </c>
      <c r="AN425" s="212" t="e">
        <f>COUNTIF([7]daftar!$D$4:$D$885,D425)</f>
        <v>#VALUE!</v>
      </c>
      <c r="AS425" s="392" t="str">
        <f t="shared" si="122"/>
        <v>Furqanurrahman</v>
      </c>
      <c r="AT425" s="392" t="str">
        <f t="shared" si="123"/>
        <v>F1B110029</v>
      </c>
      <c r="AU425" s="392">
        <f t="shared" si="124"/>
        <v>422</v>
      </c>
      <c r="AV425" s="437"/>
    </row>
    <row r="426" spans="1:48" s="369" customFormat="1" ht="20.100000000000001" customHeight="1">
      <c r="A426" s="267">
        <f t="shared" si="126"/>
        <v>423</v>
      </c>
      <c r="B426" s="411" t="s">
        <v>1085</v>
      </c>
      <c r="C426" s="269" t="str">
        <f>VLOOKUP(D426,'[4]mhs elektro-kecil'!$B$5:$C$1847,2,0)</f>
        <v>Arswendi Prayuda</v>
      </c>
      <c r="D426" s="275" t="s">
        <v>1086</v>
      </c>
      <c r="E426" s="275" t="s">
        <v>1087</v>
      </c>
      <c r="F426" s="275" t="s">
        <v>27</v>
      </c>
      <c r="G426" s="275" t="s">
        <v>31</v>
      </c>
      <c r="H426" s="275" t="s">
        <v>55</v>
      </c>
      <c r="I426" s="275" t="s">
        <v>118</v>
      </c>
      <c r="J426" s="275" t="s">
        <v>558</v>
      </c>
      <c r="K426" s="156" t="s">
        <v>131</v>
      </c>
      <c r="L426" s="431">
        <v>42780</v>
      </c>
      <c r="M426" s="446" t="s">
        <v>1088</v>
      </c>
      <c r="N426" s="156" t="s">
        <v>523</v>
      </c>
      <c r="O426" s="275"/>
      <c r="P426" s="508" t="s">
        <v>1089</v>
      </c>
      <c r="Q426" s="230">
        <v>33</v>
      </c>
      <c r="R426" s="230">
        <v>39</v>
      </c>
      <c r="S426" s="230">
        <v>21</v>
      </c>
      <c r="T426" s="230">
        <v>40</v>
      </c>
      <c r="U426" s="230">
        <v>43</v>
      </c>
      <c r="W426" s="371" t="str">
        <f t="shared" si="119"/>
        <v>14 Februari 2017</v>
      </c>
      <c r="X426" s="373" t="str">
        <f>IFERROR(VLOOKUP(D426,'[5]mhs elektro-kecil'!$B$5:$E$2151,3,0),"CEK")</f>
        <v>CEK</v>
      </c>
      <c r="Y426" s="374">
        <f>IFERROR(VLOOKUP(D426,'[5]mhs elektro-kecil'!$B$5:$E$2151,4,0),"CEK")</f>
        <v>0</v>
      </c>
      <c r="Z426" s="250"/>
      <c r="AA426" s="250"/>
      <c r="AL426" s="391">
        <f t="shared" si="125"/>
        <v>2010</v>
      </c>
      <c r="AM426" s="212" t="e">
        <f>COUNTIF([6]Daftar!$D$5:$D$851,D426)</f>
        <v>#VALUE!</v>
      </c>
      <c r="AN426" s="212" t="e">
        <f>COUNTIF([7]daftar!$D$4:$D$885,D426)</f>
        <v>#VALUE!</v>
      </c>
      <c r="AS426" s="392" t="str">
        <f t="shared" si="122"/>
        <v>Arswendi Prayuda</v>
      </c>
      <c r="AT426" s="392" t="str">
        <f t="shared" si="123"/>
        <v>F1B010006</v>
      </c>
      <c r="AU426" s="392">
        <f t="shared" si="124"/>
        <v>423</v>
      </c>
      <c r="AV426" s="437"/>
    </row>
    <row r="427" spans="1:48" s="369" customFormat="1" ht="20.100000000000001" customHeight="1">
      <c r="A427" s="267">
        <f t="shared" si="126"/>
        <v>424</v>
      </c>
      <c r="B427" s="411" t="s">
        <v>1090</v>
      </c>
      <c r="C427" s="269" t="str">
        <f>VLOOKUP(D427,'[4]mhs elektro-kecil'!$B$5:$C$1847,2,0)</f>
        <v>Baiq Ifi Nawal Akifi</v>
      </c>
      <c r="D427" s="275" t="s">
        <v>1091</v>
      </c>
      <c r="E427" s="275" t="s">
        <v>1092</v>
      </c>
      <c r="F427" s="275" t="s">
        <v>89</v>
      </c>
      <c r="G427" s="275" t="s">
        <v>72</v>
      </c>
      <c r="H427" s="275" t="s">
        <v>62</v>
      </c>
      <c r="I427" s="275" t="s">
        <v>55</v>
      </c>
      <c r="J427" s="275" t="s">
        <v>92</v>
      </c>
      <c r="K427" s="156" t="s">
        <v>63</v>
      </c>
      <c r="L427" s="431">
        <v>42784</v>
      </c>
      <c r="M427" s="446" t="s">
        <v>586</v>
      </c>
      <c r="N427" s="156" t="s">
        <v>1093</v>
      </c>
      <c r="O427" s="275"/>
      <c r="P427" s="508" t="s">
        <v>1094</v>
      </c>
      <c r="Q427" s="230">
        <v>19</v>
      </c>
      <c r="R427" s="230">
        <v>4</v>
      </c>
      <c r="S427" s="230">
        <v>18</v>
      </c>
      <c r="T427" s="230">
        <v>21</v>
      </c>
      <c r="U427" s="230">
        <v>35</v>
      </c>
      <c r="W427" s="371" t="str">
        <f t="shared" si="119"/>
        <v>18 Februari 2017</v>
      </c>
      <c r="X427" s="373" t="str">
        <f>IFERROR(VLOOKUP(D427,'[5]mhs elektro-kecil'!$B$5:$E$2151,3,0),"CEK")</f>
        <v>CEK</v>
      </c>
      <c r="Y427" s="374">
        <f>IFERROR(VLOOKUP(D427,'[5]mhs elektro-kecil'!$B$5:$E$2151,4,0),"CEK")</f>
        <v>0</v>
      </c>
      <c r="Z427" s="250"/>
      <c r="AA427" s="250"/>
      <c r="AL427" s="391">
        <f t="shared" si="125"/>
        <v>2011</v>
      </c>
      <c r="AM427" s="212" t="e">
        <f>COUNTIF([6]Daftar!$D$5:$D$851,D427)</f>
        <v>#VALUE!</v>
      </c>
      <c r="AN427" s="212" t="e">
        <f>COUNTIF([7]daftar!$D$4:$D$885,D427)</f>
        <v>#VALUE!</v>
      </c>
      <c r="AS427" s="392" t="str">
        <f t="shared" si="122"/>
        <v>Baiq Ifi Nawal Akifi</v>
      </c>
      <c r="AT427" s="392" t="str">
        <f t="shared" si="123"/>
        <v>F1B111012</v>
      </c>
      <c r="AU427" s="392">
        <f t="shared" si="124"/>
        <v>424</v>
      </c>
      <c r="AV427" s="437"/>
    </row>
    <row r="428" spans="1:48" s="368" customFormat="1" ht="20.100000000000001" customHeight="1">
      <c r="A428" s="267">
        <f t="shared" si="126"/>
        <v>425</v>
      </c>
      <c r="B428" s="409" t="s">
        <v>1095</v>
      </c>
      <c r="C428" s="269" t="str">
        <f>VLOOKUP(D428,'[4]mhs elektro-kecil'!$B$5:$C$1847,2,0)</f>
        <v>Aditya Kadarusman</v>
      </c>
      <c r="D428" s="410" t="s">
        <v>1096</v>
      </c>
      <c r="E428" s="410" t="s">
        <v>1097</v>
      </c>
      <c r="F428" s="410" t="s">
        <v>763</v>
      </c>
      <c r="G428" s="410" t="s">
        <v>243</v>
      </c>
      <c r="H428" s="410" t="s">
        <v>89</v>
      </c>
      <c r="I428" s="410" t="s">
        <v>27</v>
      </c>
      <c r="J428" s="410" t="s">
        <v>118</v>
      </c>
      <c r="K428" s="432" t="s">
        <v>32</v>
      </c>
      <c r="L428" s="440">
        <v>42789</v>
      </c>
      <c r="M428" s="447" t="s">
        <v>1098</v>
      </c>
      <c r="N428" s="432" t="s">
        <v>523</v>
      </c>
      <c r="O428" s="410"/>
      <c r="P428" s="514" t="s">
        <v>1099</v>
      </c>
      <c r="Q428" s="402">
        <v>17</v>
      </c>
      <c r="R428" s="402">
        <v>41</v>
      </c>
      <c r="S428" s="402">
        <v>19</v>
      </c>
      <c r="T428" s="402">
        <v>33</v>
      </c>
      <c r="U428" s="402">
        <v>40</v>
      </c>
      <c r="W428" s="371" t="str">
        <f t="shared" ref="W428:W485" si="127">TEXT(L428,"dd mmmm yyyy")</f>
        <v>23 Februari 2017</v>
      </c>
      <c r="X428" s="373" t="str">
        <f>IFERROR(VLOOKUP(D428,'[5]mhs elektro-kecil'!$B$5:$E$2151,3,0),"CEK")</f>
        <v>Teknik Informatika &amp; Komputer</v>
      </c>
      <c r="Y428" s="374" t="str">
        <f>IFERROR(VLOOKUP(D428,'[5]mhs elektro-kecil'!$B$5:$E$2151,4,0),"CEK")</f>
        <v>Dr. Rismon H. Sianipar, ST., M.Eng.</v>
      </c>
      <c r="Z428" s="406"/>
      <c r="AA428" s="406"/>
      <c r="AL428" s="391">
        <f t="shared" si="125"/>
        <v>2012</v>
      </c>
      <c r="AM428" s="212" t="e">
        <f>COUNTIF([6]Daftar!$D$5:$D$851,D428)</f>
        <v>#VALUE!</v>
      </c>
      <c r="AN428" s="212" t="e">
        <f>COUNTIF([7]daftar!$D$4:$D$885,D428)</f>
        <v>#VALUE!</v>
      </c>
      <c r="AS428" s="392" t="str">
        <f t="shared" si="122"/>
        <v>Aditya Kadarusman</v>
      </c>
      <c r="AT428" s="392" t="str">
        <f t="shared" si="123"/>
        <v>F1B112003</v>
      </c>
      <c r="AU428" s="392">
        <f t="shared" si="124"/>
        <v>425</v>
      </c>
      <c r="AV428" s="437"/>
    </row>
    <row r="429" spans="1:48" s="368" customFormat="1" ht="20.100000000000001" customHeight="1">
      <c r="A429" s="267">
        <f t="shared" si="126"/>
        <v>426</v>
      </c>
      <c r="B429" s="409" t="s">
        <v>1095</v>
      </c>
      <c r="C429" s="269" t="str">
        <f>VLOOKUP(D429,'[4]mhs elektro-kecil'!$B$5:$C$1847,2,0)</f>
        <v>Novita Khasana Putri</v>
      </c>
      <c r="D429" s="410" t="s">
        <v>1100</v>
      </c>
      <c r="E429" s="410" t="s">
        <v>1101</v>
      </c>
      <c r="F429" s="410" t="s">
        <v>422</v>
      </c>
      <c r="G429" s="410" t="s">
        <v>73</v>
      </c>
      <c r="H429" s="410" t="s">
        <v>45</v>
      </c>
      <c r="I429" s="410" t="s">
        <v>54</v>
      </c>
      <c r="J429" s="410" t="s">
        <v>39</v>
      </c>
      <c r="K429" s="432" t="s">
        <v>32</v>
      </c>
      <c r="L429" s="440">
        <v>42789</v>
      </c>
      <c r="M429" s="447" t="s">
        <v>42</v>
      </c>
      <c r="N429" s="432" t="s">
        <v>324</v>
      </c>
      <c r="O429" s="410"/>
      <c r="P429" s="514" t="s">
        <v>1102</v>
      </c>
      <c r="Q429" s="402">
        <v>8</v>
      </c>
      <c r="R429" s="402">
        <v>29</v>
      </c>
      <c r="S429" s="402">
        <v>25</v>
      </c>
      <c r="T429" s="402">
        <v>14</v>
      </c>
      <c r="U429" s="402">
        <v>31</v>
      </c>
      <c r="W429" s="371" t="str">
        <f t="shared" si="127"/>
        <v>23 Februari 2017</v>
      </c>
      <c r="X429" s="373" t="str">
        <f>IFERROR(VLOOKUP(D429,'[5]mhs elektro-kecil'!$B$5:$E$2151,3,0),"CEK")</f>
        <v>CEK</v>
      </c>
      <c r="Y429" s="374">
        <f>IFERROR(VLOOKUP(D429,'[5]mhs elektro-kecil'!$B$5:$E$2151,4,0),"CEK")</f>
        <v>0</v>
      </c>
      <c r="Z429" s="406"/>
      <c r="AA429" s="406"/>
      <c r="AL429" s="391">
        <f t="shared" si="125"/>
        <v>2011</v>
      </c>
      <c r="AM429" s="212" t="e">
        <f>COUNTIF([6]Daftar!$D$5:$D$851,D429)</f>
        <v>#VALUE!</v>
      </c>
      <c r="AN429" s="212" t="e">
        <f>COUNTIF([7]daftar!$D$4:$D$885,D429)</f>
        <v>#VALUE!</v>
      </c>
      <c r="AS429" s="392" t="str">
        <f t="shared" si="122"/>
        <v>Novita Khasana Putri</v>
      </c>
      <c r="AT429" s="392" t="str">
        <f t="shared" si="123"/>
        <v>F1B011067</v>
      </c>
      <c r="AU429" s="392">
        <f t="shared" si="124"/>
        <v>426</v>
      </c>
      <c r="AV429" s="437"/>
    </row>
    <row r="430" spans="1:48" s="368" customFormat="1" ht="20.100000000000001" customHeight="1">
      <c r="A430" s="267">
        <f t="shared" si="126"/>
        <v>427</v>
      </c>
      <c r="B430" s="409" t="s">
        <v>1103</v>
      </c>
      <c r="C430" s="269" t="str">
        <f>VLOOKUP(D430,'[4]mhs elektro-kecil'!$B$5:$C$1847,2,0)</f>
        <v>Yusika Ade Prakasih</v>
      </c>
      <c r="D430" s="410" t="s">
        <v>1104</v>
      </c>
      <c r="E430" s="410" t="s">
        <v>1105</v>
      </c>
      <c r="F430" s="410" t="s">
        <v>243</v>
      </c>
      <c r="G430" s="410" t="s">
        <v>29</v>
      </c>
      <c r="H430" s="410" t="s">
        <v>118</v>
      </c>
      <c r="I430" s="410" t="s">
        <v>763</v>
      </c>
      <c r="J430" s="410" t="s">
        <v>31</v>
      </c>
      <c r="K430" s="432" t="s">
        <v>32</v>
      </c>
      <c r="L430" s="440">
        <v>42796</v>
      </c>
      <c r="M430" s="448" t="s">
        <v>42</v>
      </c>
      <c r="N430" s="432" t="s">
        <v>523</v>
      </c>
      <c r="O430" s="410"/>
      <c r="P430" s="410">
        <v>123</v>
      </c>
      <c r="Q430" s="402">
        <v>41</v>
      </c>
      <c r="R430" s="402">
        <v>27</v>
      </c>
      <c r="S430" s="402">
        <v>40</v>
      </c>
      <c r="T430" s="402">
        <v>17</v>
      </c>
      <c r="U430" s="402">
        <v>39</v>
      </c>
      <c r="W430" s="371" t="str">
        <f t="shared" si="127"/>
        <v>02 Maret 2017</v>
      </c>
      <c r="X430" s="373" t="str">
        <f>IFERROR(VLOOKUP(D430,'[5]mhs elektro-kecil'!$B$5:$E$2151,3,0),"CEK")</f>
        <v>CEK</v>
      </c>
      <c r="Y430" s="374">
        <f>IFERROR(VLOOKUP(D430,'[5]mhs elektro-kecil'!$B$5:$E$2151,4,0),"CEK")</f>
        <v>0</v>
      </c>
      <c r="Z430" s="406"/>
      <c r="AA430" s="406"/>
      <c r="AL430" s="391">
        <f t="shared" si="125"/>
        <v>2011</v>
      </c>
      <c r="AM430" s="212" t="e">
        <f>COUNTIF([6]Daftar!$D$5:$D$851,D430)</f>
        <v>#VALUE!</v>
      </c>
      <c r="AN430" s="212" t="e">
        <f>COUNTIF([7]daftar!$D$4:$D$885,D430)</f>
        <v>#VALUE!</v>
      </c>
      <c r="AS430" s="392" t="str">
        <f t="shared" si="122"/>
        <v>Yusika Ade Prakasih</v>
      </c>
      <c r="AT430" s="392" t="str">
        <f t="shared" si="123"/>
        <v>F1B111087</v>
      </c>
      <c r="AU430" s="392">
        <f t="shared" si="124"/>
        <v>427</v>
      </c>
      <c r="AV430" s="437"/>
    </row>
    <row r="431" spans="1:48" s="368" customFormat="1" ht="20.100000000000001" customHeight="1">
      <c r="A431" s="267">
        <f t="shared" si="126"/>
        <v>428</v>
      </c>
      <c r="B431" s="409" t="s">
        <v>1103</v>
      </c>
      <c r="C431" s="269" t="str">
        <f>VLOOKUP(D431,'[4]mhs elektro-kecil'!$B$5:$C$1847,2,0)</f>
        <v>Muh Idris</v>
      </c>
      <c r="D431" s="410" t="s">
        <v>1106</v>
      </c>
      <c r="E431" s="410" t="s">
        <v>1107</v>
      </c>
      <c r="F431" s="410" t="s">
        <v>38</v>
      </c>
      <c r="G431" s="410" t="s">
        <v>73</v>
      </c>
      <c r="H431" s="410" t="s">
        <v>53</v>
      </c>
      <c r="I431" s="410" t="s">
        <v>61</v>
      </c>
      <c r="J431" s="410" t="s">
        <v>59</v>
      </c>
      <c r="K431" s="432" t="s">
        <v>32</v>
      </c>
      <c r="L431" s="440">
        <v>42796</v>
      </c>
      <c r="M431" s="448" t="s">
        <v>540</v>
      </c>
      <c r="N431" s="432" t="s">
        <v>324</v>
      </c>
      <c r="O431" s="410"/>
      <c r="P431" s="410">
        <v>124</v>
      </c>
      <c r="Q431" s="402">
        <v>2</v>
      </c>
      <c r="R431" s="402">
        <v>29</v>
      </c>
      <c r="S431" s="402">
        <v>12</v>
      </c>
      <c r="T431" s="402">
        <v>3</v>
      </c>
      <c r="U431" s="402">
        <v>28</v>
      </c>
      <c r="W431" s="371" t="str">
        <f t="shared" si="127"/>
        <v>02 Maret 2017</v>
      </c>
      <c r="X431" s="373" t="str">
        <f>IFERROR(VLOOKUP(D431,'[5]mhs elektro-kecil'!$B$5:$E$2151,3,0),"CEK")</f>
        <v>Teknik Sistem Tenaga</v>
      </c>
      <c r="Y431" s="374" t="str">
        <f>IFERROR(VLOOKUP(D431,'[5]mhs elektro-kecil'!$B$5:$E$2151,4,0),"CEK")</f>
        <v>Supriono, ST., MT.</v>
      </c>
      <c r="Z431" s="406"/>
      <c r="AA431" s="406"/>
      <c r="AL431" s="391">
        <f t="shared" si="125"/>
        <v>2012</v>
      </c>
      <c r="AM431" s="212" t="e">
        <f>COUNTIF([6]Daftar!$D$5:$D$851,D431)</f>
        <v>#VALUE!</v>
      </c>
      <c r="AN431" s="212" t="e">
        <f>COUNTIF([7]daftar!$D$4:$D$885,D431)</f>
        <v>#VALUE!</v>
      </c>
      <c r="AS431" s="392" t="str">
        <f t="shared" si="122"/>
        <v>Muh Idris</v>
      </c>
      <c r="AT431" s="392" t="str">
        <f t="shared" si="123"/>
        <v>F1B112037</v>
      </c>
      <c r="AU431" s="392">
        <f t="shared" si="124"/>
        <v>428</v>
      </c>
      <c r="AV431" s="437"/>
    </row>
    <row r="432" spans="1:48" s="369" customFormat="1" ht="20.100000000000001" customHeight="1">
      <c r="A432" s="267">
        <f t="shared" si="126"/>
        <v>429</v>
      </c>
      <c r="B432" s="411" t="s">
        <v>1103</v>
      </c>
      <c r="C432" s="269" t="str">
        <f>VLOOKUP(D432,'[4]mhs elektro-kecil'!$B$5:$C$1847,2,0)</f>
        <v>Ita Isnawati</v>
      </c>
      <c r="D432" s="275" t="s">
        <v>1108</v>
      </c>
      <c r="E432" s="275" t="s">
        <v>1109</v>
      </c>
      <c r="F432" s="275" t="s">
        <v>422</v>
      </c>
      <c r="G432" s="275" t="s">
        <v>41</v>
      </c>
      <c r="H432" s="275" t="s">
        <v>73</v>
      </c>
      <c r="I432" s="275" t="s">
        <v>39</v>
      </c>
      <c r="J432" s="275" t="s">
        <v>558</v>
      </c>
      <c r="K432" s="156" t="s">
        <v>56</v>
      </c>
      <c r="L432" s="431">
        <v>42797</v>
      </c>
      <c r="M432" s="177" t="s">
        <v>413</v>
      </c>
      <c r="N432" s="156" t="s">
        <v>324</v>
      </c>
      <c r="O432" s="275"/>
      <c r="P432" s="275">
        <v>125</v>
      </c>
      <c r="Q432" s="230">
        <v>8</v>
      </c>
      <c r="R432" s="230">
        <v>1</v>
      </c>
      <c r="S432" s="230">
        <v>29</v>
      </c>
      <c r="T432" s="230">
        <v>31</v>
      </c>
      <c r="U432" s="230">
        <v>43</v>
      </c>
      <c r="W432" s="371" t="str">
        <f t="shared" si="127"/>
        <v>03 Maret 2017</v>
      </c>
      <c r="X432" s="373" t="str">
        <f>IFERROR(VLOOKUP(D432,'[5]mhs elektro-kecil'!$B$5:$E$2151,3,0),"CEK")</f>
        <v>CEK</v>
      </c>
      <c r="Y432" s="374">
        <f>IFERROR(VLOOKUP(D432,'[5]mhs elektro-kecil'!$B$5:$E$2151,4,0),"CEK")</f>
        <v>0</v>
      </c>
      <c r="Z432" s="250"/>
      <c r="AA432" s="250"/>
      <c r="AL432" s="391">
        <f t="shared" si="125"/>
        <v>2011</v>
      </c>
      <c r="AM432" s="212" t="e">
        <f>COUNTIF([6]Daftar!$D$5:$D$851,D432)</f>
        <v>#VALUE!</v>
      </c>
      <c r="AN432" s="212" t="e">
        <f>COUNTIF([7]daftar!$D$4:$D$885,D432)</f>
        <v>#VALUE!</v>
      </c>
      <c r="AS432" s="392" t="str">
        <f t="shared" si="122"/>
        <v>Ita Isnawati</v>
      </c>
      <c r="AT432" s="392" t="str">
        <f t="shared" si="123"/>
        <v>F1B111031</v>
      </c>
      <c r="AU432" s="392">
        <f t="shared" si="124"/>
        <v>429</v>
      </c>
      <c r="AV432" s="449"/>
    </row>
    <row r="433" spans="1:48" s="368" customFormat="1" ht="20.100000000000001" customHeight="1">
      <c r="A433" s="267">
        <f t="shared" si="126"/>
        <v>430</v>
      </c>
      <c r="B433" s="409" t="s">
        <v>1110</v>
      </c>
      <c r="C433" s="269" t="str">
        <f>VLOOKUP(D433,'[4]mhs elektro-kecil'!$B$5:$C$1847,2,0)</f>
        <v>Adi Pralyanto A</v>
      </c>
      <c r="D433" s="410" t="s">
        <v>1111</v>
      </c>
      <c r="E433" s="410" t="s">
        <v>1112</v>
      </c>
      <c r="F433" s="410" t="s">
        <v>243</v>
      </c>
      <c r="G433" s="410" t="s">
        <v>763</v>
      </c>
      <c r="H433" s="410" t="s">
        <v>622</v>
      </c>
      <c r="I433" s="410" t="s">
        <v>31</v>
      </c>
      <c r="J433" s="410" t="s">
        <v>45</v>
      </c>
      <c r="K433" s="432" t="s">
        <v>32</v>
      </c>
      <c r="L433" s="440">
        <v>42803</v>
      </c>
      <c r="M433" s="448" t="s">
        <v>342</v>
      </c>
      <c r="N433" s="432" t="s">
        <v>523</v>
      </c>
      <c r="O433" s="410"/>
      <c r="P433" s="432">
        <v>145</v>
      </c>
      <c r="Q433" s="402">
        <v>41</v>
      </c>
      <c r="R433" s="402">
        <v>17</v>
      </c>
      <c r="S433" s="402">
        <v>9</v>
      </c>
      <c r="T433" s="402">
        <v>39</v>
      </c>
      <c r="U433" s="402">
        <v>25</v>
      </c>
      <c r="W433" s="371" t="str">
        <f t="shared" si="127"/>
        <v>09 Maret 2017</v>
      </c>
      <c r="X433" s="373" t="str">
        <f>IFERROR(VLOOKUP(D433,'[5]mhs elektro-kecil'!$B$5:$E$2151,3,0),"CEK")</f>
        <v>CEK</v>
      </c>
      <c r="Y433" s="374">
        <f>IFERROR(VLOOKUP(D433,'[5]mhs elektro-kecil'!$B$5:$E$2151,4,0),"CEK")</f>
        <v>0</v>
      </c>
      <c r="Z433" s="406"/>
      <c r="AA433" s="406"/>
      <c r="AL433" s="391">
        <f t="shared" si="125"/>
        <v>2010</v>
      </c>
      <c r="AM433" s="212" t="e">
        <f>COUNTIF([6]Daftar!$D$5:$D$851,D433)</f>
        <v>#VALUE!</v>
      </c>
      <c r="AN433" s="212" t="e">
        <f>COUNTIF([7]daftar!$D$4:$D$885,D433)</f>
        <v>#VALUE!</v>
      </c>
      <c r="AS433" s="392" t="str">
        <f t="shared" si="122"/>
        <v>Adi Pralyanto A</v>
      </c>
      <c r="AT433" s="392" t="str">
        <f t="shared" si="123"/>
        <v>F1B010003</v>
      </c>
      <c r="AU433" s="392">
        <f t="shared" si="124"/>
        <v>430</v>
      </c>
      <c r="AV433" s="437"/>
    </row>
    <row r="434" spans="1:48" s="369" customFormat="1" ht="20.100000000000001" customHeight="1">
      <c r="A434" s="267">
        <f t="shared" si="126"/>
        <v>431</v>
      </c>
      <c r="B434" s="411" t="s">
        <v>1113</v>
      </c>
      <c r="C434" s="269" t="str">
        <f>VLOOKUP(D434,'[4]mhs elektro-kecil'!$B$5:$C$1847,2,0)</f>
        <v>Muhammad Taufiq Alvian</v>
      </c>
      <c r="D434" s="275" t="s">
        <v>1114</v>
      </c>
      <c r="E434" s="275" t="s">
        <v>1115</v>
      </c>
      <c r="F434" s="275" t="s">
        <v>27</v>
      </c>
      <c r="G434" s="275" t="s">
        <v>31</v>
      </c>
      <c r="H434" s="275" t="s">
        <v>55</v>
      </c>
      <c r="I434" s="275" t="s">
        <v>72</v>
      </c>
      <c r="J434" s="275" t="s">
        <v>52</v>
      </c>
      <c r="K434" s="156" t="s">
        <v>56</v>
      </c>
      <c r="L434" s="431">
        <v>42804</v>
      </c>
      <c r="M434" s="177" t="s">
        <v>413</v>
      </c>
      <c r="N434" s="156" t="s">
        <v>523</v>
      </c>
      <c r="O434" s="275"/>
      <c r="P434" s="275">
        <v>148</v>
      </c>
      <c r="Q434" s="230">
        <v>33</v>
      </c>
      <c r="R434" s="230">
        <v>39</v>
      </c>
      <c r="S434" s="230">
        <v>21</v>
      </c>
      <c r="T434" s="230">
        <v>4</v>
      </c>
      <c r="U434" s="230">
        <v>24</v>
      </c>
      <c r="W434" s="371" t="str">
        <f t="shared" si="127"/>
        <v>10 Maret 2017</v>
      </c>
      <c r="X434" s="373" t="str">
        <f>IFERROR(VLOOKUP(D434,'[5]mhs elektro-kecil'!$B$5:$E$2151,3,0),"CEK")</f>
        <v>CEK</v>
      </c>
      <c r="Y434" s="374">
        <f>IFERROR(VLOOKUP(D434,'[5]mhs elektro-kecil'!$B$5:$E$2151,4,0),"CEK")</f>
        <v>0</v>
      </c>
      <c r="Z434" s="250"/>
      <c r="AA434" s="250"/>
      <c r="AL434" s="391">
        <f t="shared" si="125"/>
        <v>2011</v>
      </c>
      <c r="AM434" s="212" t="e">
        <f>COUNTIF([6]Daftar!$D$5:$D$851,D434)</f>
        <v>#VALUE!</v>
      </c>
      <c r="AN434" s="212" t="e">
        <f>COUNTIF([7]daftar!$D$4:$D$885,D434)</f>
        <v>#VALUE!</v>
      </c>
      <c r="AS434" s="392" t="str">
        <f t="shared" si="122"/>
        <v>Muhammad Taufiq Alvian</v>
      </c>
      <c r="AT434" s="392" t="str">
        <f t="shared" si="123"/>
        <v>F1B111056</v>
      </c>
      <c r="AU434" s="392">
        <f t="shared" si="124"/>
        <v>431</v>
      </c>
      <c r="AV434" s="437"/>
    </row>
    <row r="435" spans="1:48" s="369" customFormat="1" ht="20.100000000000001" customHeight="1">
      <c r="A435" s="267">
        <f t="shared" si="126"/>
        <v>432</v>
      </c>
      <c r="B435" s="411" t="s">
        <v>1113</v>
      </c>
      <c r="C435" s="269" t="str">
        <f>VLOOKUP(D435,'[4]mhs elektro-kecil'!$B$5:$C$1847,2,0)</f>
        <v>Apriadi</v>
      </c>
      <c r="D435" s="275" t="s">
        <v>1116</v>
      </c>
      <c r="E435" s="275" t="s">
        <v>1117</v>
      </c>
      <c r="F435" s="275" t="s">
        <v>49</v>
      </c>
      <c r="G435" s="275" t="s">
        <v>118</v>
      </c>
      <c r="H435" s="275" t="s">
        <v>92</v>
      </c>
      <c r="I435" s="275" t="s">
        <v>580</v>
      </c>
      <c r="J435" s="275" t="s">
        <v>68</v>
      </c>
      <c r="K435" s="156" t="s">
        <v>32</v>
      </c>
      <c r="L435" s="431">
        <v>42810</v>
      </c>
      <c r="M435" s="177" t="s">
        <v>33</v>
      </c>
      <c r="N435" s="156" t="s">
        <v>1118</v>
      </c>
      <c r="O435" s="275"/>
      <c r="P435" s="156">
        <v>149</v>
      </c>
      <c r="Q435" s="230">
        <v>15</v>
      </c>
      <c r="R435" s="230">
        <v>40</v>
      </c>
      <c r="S435" s="230">
        <v>35</v>
      </c>
      <c r="T435" s="230">
        <v>42</v>
      </c>
      <c r="U435" s="230">
        <v>6</v>
      </c>
      <c r="W435" s="371" t="str">
        <f t="shared" si="127"/>
        <v>16 Maret 2017</v>
      </c>
      <c r="X435" s="373" t="str">
        <f>IFERROR(VLOOKUP(D435,'[5]mhs elektro-kecil'!$B$5:$E$2151,3,0),"CEK")</f>
        <v>CEK</v>
      </c>
      <c r="Y435" s="374">
        <f>IFERROR(VLOOKUP(D435,'[5]mhs elektro-kecil'!$B$5:$E$2151,4,0),"CEK")</f>
        <v>0</v>
      </c>
      <c r="Z435" s="250"/>
      <c r="AA435" s="250"/>
      <c r="AL435" s="391">
        <f t="shared" si="125"/>
        <v>2011</v>
      </c>
      <c r="AM435" s="212" t="e">
        <f>COUNTIF([6]Daftar!$D$5:$D$851,D435)</f>
        <v>#VALUE!</v>
      </c>
      <c r="AN435" s="212" t="e">
        <f>COUNTIF([7]daftar!$D$4:$D$885,D435)</f>
        <v>#VALUE!</v>
      </c>
      <c r="AS435" s="392" t="str">
        <f t="shared" si="122"/>
        <v>Apriadi</v>
      </c>
      <c r="AT435" s="392" t="str">
        <f t="shared" si="123"/>
        <v>F1B011011</v>
      </c>
      <c r="AU435" s="392">
        <f t="shared" si="124"/>
        <v>432</v>
      </c>
      <c r="AV435" s="437"/>
    </row>
    <row r="436" spans="1:48" s="369" customFormat="1" ht="20.100000000000001" customHeight="1">
      <c r="A436" s="267">
        <f t="shared" si="126"/>
        <v>433</v>
      </c>
      <c r="B436" s="411" t="s">
        <v>1113</v>
      </c>
      <c r="C436" s="269" t="str">
        <f>VLOOKUP(D436,'[4]mhs elektro-kecil'!$B$5:$C$1847,2,0)</f>
        <v>Linda Komalasari</v>
      </c>
      <c r="D436" s="275" t="s">
        <v>1119</v>
      </c>
      <c r="E436" s="275" t="s">
        <v>1120</v>
      </c>
      <c r="F436" s="275" t="s">
        <v>89</v>
      </c>
      <c r="G436" s="275" t="s">
        <v>68</v>
      </c>
      <c r="H436" s="275" t="s">
        <v>622</v>
      </c>
      <c r="I436" s="275" t="s">
        <v>580</v>
      </c>
      <c r="J436" s="275" t="s">
        <v>62</v>
      </c>
      <c r="K436" s="156" t="s">
        <v>63</v>
      </c>
      <c r="L436" s="431">
        <v>42805</v>
      </c>
      <c r="M436" s="177" t="s">
        <v>540</v>
      </c>
      <c r="N436" s="156" t="s">
        <v>581</v>
      </c>
      <c r="O436" s="275"/>
      <c r="P436" s="156">
        <v>150</v>
      </c>
      <c r="Q436" s="230">
        <v>19</v>
      </c>
      <c r="R436" s="230">
        <v>6</v>
      </c>
      <c r="S436" s="230">
        <v>9</v>
      </c>
      <c r="T436" s="230">
        <v>42</v>
      </c>
      <c r="U436" s="230">
        <v>18</v>
      </c>
      <c r="W436" s="371" t="str">
        <f t="shared" si="127"/>
        <v>11 Maret 2017</v>
      </c>
      <c r="X436" s="373" t="str">
        <f>IFERROR(VLOOKUP(D436,'[5]mhs elektro-kecil'!$B$5:$E$2151,3,0),"CEK")</f>
        <v>CEK</v>
      </c>
      <c r="Y436" s="374">
        <f>IFERROR(VLOOKUP(D436,'[5]mhs elektro-kecil'!$B$5:$E$2151,4,0),"CEK")</f>
        <v>0</v>
      </c>
      <c r="Z436" s="250"/>
      <c r="AA436" s="250"/>
      <c r="AL436" s="391">
        <f t="shared" si="125"/>
        <v>2011</v>
      </c>
      <c r="AM436" s="212" t="e">
        <f>COUNTIF([6]Daftar!$D$5:$D$851,D436)</f>
        <v>#VALUE!</v>
      </c>
      <c r="AN436" s="212" t="e">
        <f>COUNTIF([7]daftar!$D$4:$D$885,D436)</f>
        <v>#VALUE!</v>
      </c>
      <c r="AS436" s="392" t="str">
        <f t="shared" si="122"/>
        <v>Linda Komalasari</v>
      </c>
      <c r="AT436" s="392" t="str">
        <f t="shared" si="123"/>
        <v>F1B111040</v>
      </c>
      <c r="AU436" s="392">
        <f t="shared" si="124"/>
        <v>433</v>
      </c>
      <c r="AV436" s="150"/>
    </row>
    <row r="437" spans="1:48" s="369" customFormat="1" ht="20.100000000000001" customHeight="1">
      <c r="A437" s="267">
        <f t="shared" si="126"/>
        <v>434</v>
      </c>
      <c r="B437" s="411" t="s">
        <v>1121</v>
      </c>
      <c r="C437" s="269" t="str">
        <f>VLOOKUP(D437,'[4]mhs elektro-kecil'!$B$5:$C$1847,2,0)</f>
        <v>Khairul Nizam</v>
      </c>
      <c r="D437" s="275" t="s">
        <v>1122</v>
      </c>
      <c r="E437" s="275" t="s">
        <v>1123</v>
      </c>
      <c r="F437" s="275" t="s">
        <v>243</v>
      </c>
      <c r="G437" s="275" t="s">
        <v>118</v>
      </c>
      <c r="H437" s="275" t="s">
        <v>27</v>
      </c>
      <c r="I437" s="275" t="s">
        <v>92</v>
      </c>
      <c r="J437" s="275" t="s">
        <v>38</v>
      </c>
      <c r="K437" s="156" t="s">
        <v>63</v>
      </c>
      <c r="L437" s="431">
        <v>42812</v>
      </c>
      <c r="M437" s="177" t="s">
        <v>540</v>
      </c>
      <c r="N437" s="156" t="s">
        <v>523</v>
      </c>
      <c r="O437" s="275"/>
      <c r="P437" s="275">
        <v>166</v>
      </c>
      <c r="Q437" s="230">
        <v>41</v>
      </c>
      <c r="R437" s="230">
        <v>40</v>
      </c>
      <c r="S437" s="230">
        <v>33</v>
      </c>
      <c r="T437" s="230">
        <v>35</v>
      </c>
      <c r="U437" s="230">
        <v>2</v>
      </c>
      <c r="W437" s="371" t="str">
        <f t="shared" si="127"/>
        <v>18 Maret 2017</v>
      </c>
      <c r="X437" s="373" t="str">
        <f>IFERROR(VLOOKUP(D437,'[5]mhs elektro-kecil'!$B$5:$E$2151,3,0),"CEK")</f>
        <v>CEK</v>
      </c>
      <c r="Y437" s="374">
        <f>IFERROR(VLOOKUP(D437,'[5]mhs elektro-kecil'!$B$5:$E$2151,4,0),"CEK")</f>
        <v>0</v>
      </c>
      <c r="Z437" s="250"/>
      <c r="AA437" s="250"/>
      <c r="AL437" s="391">
        <f t="shared" si="125"/>
        <v>2011</v>
      </c>
      <c r="AM437" s="212" t="e">
        <f>COUNTIF([6]Daftar!$D$5:$D$851,D437)</f>
        <v>#VALUE!</v>
      </c>
      <c r="AN437" s="212" t="e">
        <f>COUNTIF([7]daftar!$D$4:$D$885,D437)</f>
        <v>#VALUE!</v>
      </c>
      <c r="AS437" s="392" t="str">
        <f t="shared" si="122"/>
        <v>Khairul Nizam</v>
      </c>
      <c r="AT437" s="392" t="str">
        <f t="shared" si="123"/>
        <v>F1B111035</v>
      </c>
      <c r="AU437" s="392">
        <f t="shared" si="124"/>
        <v>434</v>
      </c>
      <c r="AV437" s="150"/>
    </row>
    <row r="438" spans="1:48" s="369" customFormat="1" ht="20.100000000000001" customHeight="1">
      <c r="A438" s="267">
        <f t="shared" si="126"/>
        <v>435</v>
      </c>
      <c r="B438" s="411" t="s">
        <v>1121</v>
      </c>
      <c r="C438" s="269" t="str">
        <f>VLOOKUP(D438,'[4]mhs elektro-kecil'!$B$5:$C$1847,2,0)</f>
        <v>Ully Cahyati</v>
      </c>
      <c r="D438" s="275" t="s">
        <v>1124</v>
      </c>
      <c r="E438" s="275" t="s">
        <v>1125</v>
      </c>
      <c r="F438" s="275" t="s">
        <v>89</v>
      </c>
      <c r="G438" s="275" t="s">
        <v>68</v>
      </c>
      <c r="H438" s="275" t="s">
        <v>55</v>
      </c>
      <c r="I438" s="275" t="s">
        <v>92</v>
      </c>
      <c r="J438" s="275" t="s">
        <v>49</v>
      </c>
      <c r="K438" s="156" t="s">
        <v>76</v>
      </c>
      <c r="L438" s="431">
        <v>42816</v>
      </c>
      <c r="M438" s="177" t="s">
        <v>375</v>
      </c>
      <c r="N438" s="156" t="s">
        <v>581</v>
      </c>
      <c r="O438" s="275"/>
      <c r="P438" s="275">
        <v>167</v>
      </c>
      <c r="Q438" s="230">
        <v>19</v>
      </c>
      <c r="R438" s="230">
        <v>6</v>
      </c>
      <c r="S438" s="230">
        <v>21</v>
      </c>
      <c r="T438" s="230">
        <v>35</v>
      </c>
      <c r="U438" s="230">
        <v>15</v>
      </c>
      <c r="W438" s="371" t="str">
        <f t="shared" si="127"/>
        <v>22 Maret 2017</v>
      </c>
      <c r="X438" s="373" t="str">
        <f>IFERROR(VLOOKUP(D438,'[5]mhs elektro-kecil'!$B$5:$E$2151,3,0),"CEK")</f>
        <v>CEK</v>
      </c>
      <c r="Y438" s="374">
        <f>IFERROR(VLOOKUP(D438,'[5]mhs elektro-kecil'!$B$5:$E$2151,4,0),"CEK")</f>
        <v>0</v>
      </c>
      <c r="Z438" s="250"/>
      <c r="AA438" s="250"/>
      <c r="AL438" s="391">
        <f t="shared" si="125"/>
        <v>2011</v>
      </c>
      <c r="AM438" s="212" t="e">
        <f>COUNTIF([6]Daftar!$D$5:$D$851,D438)</f>
        <v>#VALUE!</v>
      </c>
      <c r="AN438" s="212" t="e">
        <f>COUNTIF([7]daftar!$D$4:$D$885,D438)</f>
        <v>#VALUE!</v>
      </c>
      <c r="AS438" s="392" t="str">
        <f t="shared" si="122"/>
        <v>Ully Cahyati</v>
      </c>
      <c r="AT438" s="392" t="str">
        <f t="shared" si="123"/>
        <v>F1B111083</v>
      </c>
      <c r="AU438" s="392">
        <f t="shared" si="124"/>
        <v>435</v>
      </c>
      <c r="AV438" s="150"/>
    </row>
    <row r="439" spans="1:48" s="368" customFormat="1" ht="20.100000000000001" customHeight="1">
      <c r="A439" s="267">
        <f t="shared" si="126"/>
        <v>436</v>
      </c>
      <c r="B439" s="409" t="s">
        <v>1126</v>
      </c>
      <c r="C439" s="269" t="str">
        <f>VLOOKUP(D439,'[4]mhs elektro-kecil'!$B$5:$C$1847,2,0)</f>
        <v>Yulia Pradewi</v>
      </c>
      <c r="D439" s="410" t="s">
        <v>1127</v>
      </c>
      <c r="E439" s="410" t="s">
        <v>1128</v>
      </c>
      <c r="F439" s="410" t="s">
        <v>38</v>
      </c>
      <c r="G439" s="410" t="s">
        <v>45</v>
      </c>
      <c r="H439" s="410" t="s">
        <v>54</v>
      </c>
      <c r="I439" s="410" t="s">
        <v>41</v>
      </c>
      <c r="J439" s="410" t="s">
        <v>60</v>
      </c>
      <c r="K439" s="432" t="s">
        <v>63</v>
      </c>
      <c r="L439" s="440">
        <v>42819</v>
      </c>
      <c r="M439" s="448" t="s">
        <v>42</v>
      </c>
      <c r="N439" s="432" t="s">
        <v>324</v>
      </c>
      <c r="O439" s="410"/>
      <c r="P439" s="410">
        <v>183</v>
      </c>
      <c r="Q439" s="402">
        <v>2</v>
      </c>
      <c r="R439" s="402">
        <v>25</v>
      </c>
      <c r="S439" s="402">
        <v>14</v>
      </c>
      <c r="T439" s="402">
        <v>1</v>
      </c>
      <c r="U439" s="402">
        <v>5</v>
      </c>
      <c r="W439" s="371" t="str">
        <f t="shared" si="127"/>
        <v>25 Maret 2017</v>
      </c>
      <c r="X439" s="373" t="str">
        <f>IFERROR(VLOOKUP(D439,'[5]mhs elektro-kecil'!$B$5:$E$2151,3,0),"CEK")</f>
        <v>CEK</v>
      </c>
      <c r="Y439" s="374">
        <f>IFERROR(VLOOKUP(D439,'[5]mhs elektro-kecil'!$B$5:$E$2151,4,0),"CEK")</f>
        <v>0</v>
      </c>
      <c r="Z439" s="406"/>
      <c r="AA439" s="406"/>
      <c r="AL439" s="391">
        <f t="shared" si="125"/>
        <v>2010</v>
      </c>
      <c r="AM439" s="212" t="e">
        <f>COUNTIF([6]Daftar!$D$5:$D$851,D439)</f>
        <v>#VALUE!</v>
      </c>
      <c r="AN439" s="212" t="e">
        <f>COUNTIF([7]daftar!$D$4:$D$885,D439)</f>
        <v>#VALUE!</v>
      </c>
      <c r="AS439" s="392" t="str">
        <f t="shared" si="122"/>
        <v>Yulia Pradewi</v>
      </c>
      <c r="AT439" s="392" t="str">
        <f t="shared" si="123"/>
        <v>F1B110057</v>
      </c>
      <c r="AU439" s="392">
        <f t="shared" si="124"/>
        <v>436</v>
      </c>
      <c r="AV439" s="150"/>
    </row>
    <row r="440" spans="1:48" s="369" customFormat="1" ht="20.100000000000001" customHeight="1">
      <c r="A440" s="267">
        <f t="shared" si="126"/>
        <v>437</v>
      </c>
      <c r="B440" s="411" t="s">
        <v>1129</v>
      </c>
      <c r="C440" s="269" t="str">
        <f>VLOOKUP(D440,'[4]mhs elektro-kecil'!$B$5:$C$1847,2,0)</f>
        <v>Sandy Febrian R</v>
      </c>
      <c r="D440" s="275" t="s">
        <v>1130</v>
      </c>
      <c r="E440" s="275" t="s">
        <v>1131</v>
      </c>
      <c r="F440" s="275" t="s">
        <v>62</v>
      </c>
      <c r="G440" s="275" t="s">
        <v>763</v>
      </c>
      <c r="H440" s="275" t="s">
        <v>49</v>
      </c>
      <c r="I440" s="275" t="s">
        <v>89</v>
      </c>
      <c r="J440" s="275" t="s">
        <v>622</v>
      </c>
      <c r="K440" s="156" t="s">
        <v>63</v>
      </c>
      <c r="L440" s="431">
        <v>42826</v>
      </c>
      <c r="M440" s="177" t="s">
        <v>716</v>
      </c>
      <c r="N440" s="156" t="s">
        <v>581</v>
      </c>
      <c r="O440" s="275"/>
      <c r="P440" s="275">
        <v>201</v>
      </c>
      <c r="Q440" s="230">
        <v>18</v>
      </c>
      <c r="R440" s="230">
        <v>17</v>
      </c>
      <c r="S440" s="230">
        <v>15</v>
      </c>
      <c r="T440" s="230">
        <v>19</v>
      </c>
      <c r="U440" s="230">
        <v>9</v>
      </c>
      <c r="W440" s="371" t="str">
        <f t="shared" si="127"/>
        <v>01 April 2017</v>
      </c>
      <c r="X440" s="373" t="str">
        <f>IFERROR(VLOOKUP(D440,'[5]mhs elektro-kecil'!$B$5:$E$2151,3,0),"CEK")</f>
        <v>Teknik Telekomunikasi</v>
      </c>
      <c r="Y440" s="374" t="str">
        <f>IFERROR(VLOOKUP(D440,'[5]mhs elektro-kecil'!$B$5:$E$2151,4,0),"CEK")</f>
        <v>Suthami Ariessaputra, ST., M.Eng.</v>
      </c>
      <c r="Z440" s="250"/>
      <c r="AA440" s="250"/>
      <c r="AL440" s="391">
        <f t="shared" si="125"/>
        <v>2012</v>
      </c>
      <c r="AM440" s="212" t="e">
        <f>COUNTIF([6]Daftar!$D$5:$D$851,D440)</f>
        <v>#VALUE!</v>
      </c>
      <c r="AN440" s="212" t="e">
        <f>COUNTIF([7]daftar!$D$4:$D$885,D440)</f>
        <v>#VALUE!</v>
      </c>
      <c r="AS440" s="392" t="str">
        <f t="shared" si="122"/>
        <v>Sandy Febrian R</v>
      </c>
      <c r="AT440" s="392" t="str">
        <f t="shared" si="123"/>
        <v>F1B012087</v>
      </c>
      <c r="AU440" s="392">
        <f t="shared" si="124"/>
        <v>437</v>
      </c>
      <c r="AV440" s="150"/>
    </row>
    <row r="441" spans="1:48" s="369" customFormat="1" ht="20.100000000000001" customHeight="1">
      <c r="A441" s="267">
        <f t="shared" si="126"/>
        <v>438</v>
      </c>
      <c r="B441" s="411" t="s">
        <v>1129</v>
      </c>
      <c r="C441" s="269" t="str">
        <f>VLOOKUP(D441,'[4]mhs elektro-kecil'!$B$5:$C$1847,2,0)</f>
        <v>Riastu Gunaji</v>
      </c>
      <c r="D441" s="275" t="s">
        <v>1132</v>
      </c>
      <c r="E441" s="275" t="s">
        <v>1133</v>
      </c>
      <c r="F441" s="275" t="s">
        <v>763</v>
      </c>
      <c r="G441" s="275" t="s">
        <v>118</v>
      </c>
      <c r="H441" s="275" t="s">
        <v>243</v>
      </c>
      <c r="I441" s="275" t="s">
        <v>89</v>
      </c>
      <c r="J441" s="275" t="s">
        <v>1134</v>
      </c>
      <c r="K441" s="156" t="s">
        <v>76</v>
      </c>
      <c r="L441" s="431">
        <v>42823</v>
      </c>
      <c r="M441" s="177" t="s">
        <v>375</v>
      </c>
      <c r="N441" s="156" t="s">
        <v>523</v>
      </c>
      <c r="O441" s="275"/>
      <c r="P441" s="275">
        <v>199</v>
      </c>
      <c r="Q441" s="230">
        <v>17</v>
      </c>
      <c r="R441" s="230">
        <v>40</v>
      </c>
      <c r="S441" s="230">
        <v>41</v>
      </c>
      <c r="T441" s="230">
        <v>19</v>
      </c>
      <c r="U441" s="230">
        <v>50</v>
      </c>
      <c r="W441" s="371" t="str">
        <f t="shared" si="127"/>
        <v>29 Maret 2017</v>
      </c>
      <c r="X441" s="373" t="str">
        <f>IFERROR(VLOOKUP(D441,'[5]mhs elektro-kecil'!$B$5:$E$2151,3,0),"CEK")</f>
        <v>CEK</v>
      </c>
      <c r="Y441" s="374">
        <f>IFERROR(VLOOKUP(D441,'[5]mhs elektro-kecil'!$B$5:$E$2151,4,0),"CEK")</f>
        <v>0</v>
      </c>
      <c r="Z441" s="250"/>
      <c r="AA441" s="250"/>
      <c r="AL441" s="391">
        <f t="shared" si="125"/>
        <v>2011</v>
      </c>
      <c r="AM441" s="212" t="e">
        <f>COUNTIF([6]Daftar!$D$5:$D$851,D441)</f>
        <v>#VALUE!</v>
      </c>
      <c r="AN441" s="212" t="e">
        <f>COUNTIF([7]daftar!$D$4:$D$885,D441)</f>
        <v>#VALUE!</v>
      </c>
      <c r="AS441" s="392" t="str">
        <f t="shared" si="122"/>
        <v>Riastu Gunaji</v>
      </c>
      <c r="AT441" s="392" t="str">
        <f t="shared" si="123"/>
        <v>F1B111066</v>
      </c>
      <c r="AU441" s="392">
        <f t="shared" si="124"/>
        <v>438</v>
      </c>
      <c r="AV441" s="150"/>
    </row>
    <row r="442" spans="1:48" s="368" customFormat="1" ht="20.100000000000001" customHeight="1">
      <c r="A442" s="267">
        <f t="shared" si="126"/>
        <v>439</v>
      </c>
      <c r="B442" s="409" t="s">
        <v>1129</v>
      </c>
      <c r="C442" s="269" t="str">
        <f>VLOOKUP(D442,'[4]mhs elektro-kecil'!$B$5:$C$1847,2,0)</f>
        <v>Mhd Munawir Haris</v>
      </c>
      <c r="D442" s="410" t="s">
        <v>1135</v>
      </c>
      <c r="E442" s="410" t="s">
        <v>1136</v>
      </c>
      <c r="F442" s="410" t="s">
        <v>118</v>
      </c>
      <c r="G442" s="410" t="s">
        <v>763</v>
      </c>
      <c r="H442" s="410" t="s">
        <v>68</v>
      </c>
      <c r="I442" s="410" t="s">
        <v>243</v>
      </c>
      <c r="J442" s="410" t="s">
        <v>37</v>
      </c>
      <c r="K442" s="432" t="s">
        <v>63</v>
      </c>
      <c r="L442" s="440">
        <v>42826</v>
      </c>
      <c r="M442" s="448" t="s">
        <v>413</v>
      </c>
      <c r="N442" s="432" t="s">
        <v>581</v>
      </c>
      <c r="O442" s="410"/>
      <c r="P442" s="410">
        <v>200</v>
      </c>
      <c r="Q442" s="402">
        <v>40</v>
      </c>
      <c r="R442" s="402">
        <v>17</v>
      </c>
      <c r="S442" s="402">
        <v>6</v>
      </c>
      <c r="T442" s="402">
        <v>41</v>
      </c>
      <c r="U442" s="402">
        <v>13</v>
      </c>
      <c r="W442" s="371" t="str">
        <f t="shared" si="127"/>
        <v>01 April 2017</v>
      </c>
      <c r="X442" s="373" t="str">
        <f>IFERROR(VLOOKUP(D442,'[5]mhs elektro-kecil'!$B$5:$E$2151,3,0),"CEK")</f>
        <v>CEK</v>
      </c>
      <c r="Y442" s="374">
        <f>IFERROR(VLOOKUP(D442,'[5]mhs elektro-kecil'!$B$5:$E$2151,4,0),"CEK")</f>
        <v>0</v>
      </c>
      <c r="Z442" s="406"/>
      <c r="AA442" s="406"/>
      <c r="AL442" s="391">
        <f t="shared" si="125"/>
        <v>2011</v>
      </c>
      <c r="AM442" s="212" t="e">
        <f>COUNTIF([6]Daftar!$D$5:$D$851,D442)</f>
        <v>#VALUE!</v>
      </c>
      <c r="AN442" s="212" t="e">
        <f>COUNTIF([7]daftar!$D$4:$D$885,D442)</f>
        <v>#VALUE!</v>
      </c>
      <c r="AS442" s="392" t="str">
        <f t="shared" ref="AS442:AS505" si="128">C442</f>
        <v>Mhd Munawir Haris</v>
      </c>
      <c r="AT442" s="392" t="str">
        <f t="shared" ref="AT442:AT505" si="129">D442</f>
        <v>F1B111051</v>
      </c>
      <c r="AU442" s="392">
        <f t="shared" ref="AU442:AU505" si="130">A442</f>
        <v>439</v>
      </c>
      <c r="AV442" s="150"/>
    </row>
    <row r="443" spans="1:48" s="369" customFormat="1" ht="20.100000000000001" customHeight="1">
      <c r="A443" s="267">
        <f t="shared" si="126"/>
        <v>440</v>
      </c>
      <c r="B443" s="411">
        <v>42829</v>
      </c>
      <c r="C443" s="269" t="str">
        <f>VLOOKUP(D443,'[4]mhs elektro-kecil'!$B$5:$C$1847,2,0)</f>
        <v>Fildzah Azzyati</v>
      </c>
      <c r="D443" s="275" t="s">
        <v>1137</v>
      </c>
      <c r="E443" s="275" t="s">
        <v>1138</v>
      </c>
      <c r="F443" s="275" t="s">
        <v>41</v>
      </c>
      <c r="G443" s="275" t="s">
        <v>53</v>
      </c>
      <c r="H443" s="275" t="s">
        <v>38</v>
      </c>
      <c r="I443" s="275" t="s">
        <v>115</v>
      </c>
      <c r="J443" s="275" t="s">
        <v>39</v>
      </c>
      <c r="K443" s="156" t="s">
        <v>63</v>
      </c>
      <c r="L443" s="431">
        <v>42833</v>
      </c>
      <c r="M443" s="177" t="s">
        <v>540</v>
      </c>
      <c r="N443" s="156" t="s">
        <v>324</v>
      </c>
      <c r="O443" s="275"/>
      <c r="P443" s="275">
        <v>218</v>
      </c>
      <c r="Q443" s="230">
        <v>1</v>
      </c>
      <c r="R443" s="230">
        <v>12</v>
      </c>
      <c r="S443" s="230">
        <v>2</v>
      </c>
      <c r="T443" s="230">
        <v>22</v>
      </c>
      <c r="U443" s="230">
        <v>31</v>
      </c>
      <c r="W443" s="371" t="str">
        <f t="shared" si="127"/>
        <v>08 April 2017</v>
      </c>
      <c r="X443" s="373" t="str">
        <f>IFERROR(VLOOKUP(D443,'[5]mhs elektro-kecil'!$B$5:$E$2151,3,0),"CEK")</f>
        <v>Teknik Sistem Tenaga</v>
      </c>
      <c r="Y443" s="374" t="str">
        <f>IFERROR(VLOOKUP(D443,'[5]mhs elektro-kecil'!$B$5:$E$2151,4,0),"CEK")</f>
        <v>Ida Bagus Fery Citarsa, ST., MT.</v>
      </c>
      <c r="Z443" s="250"/>
      <c r="AA443" s="250"/>
      <c r="AL443" s="391">
        <f t="shared" si="125"/>
        <v>2013</v>
      </c>
      <c r="AM443" s="212" t="e">
        <f>COUNTIF([6]Daftar!$D$5:$D$851,D443)</f>
        <v>#VALUE!</v>
      </c>
      <c r="AN443" s="212" t="e">
        <f>COUNTIF([7]daftar!$D$4:$D$885,D443)</f>
        <v>#VALUE!</v>
      </c>
      <c r="AS443" s="392" t="str">
        <f t="shared" si="128"/>
        <v>Fildzah Azzyati</v>
      </c>
      <c r="AT443" s="392" t="str">
        <f t="shared" si="129"/>
        <v>F1B013028</v>
      </c>
      <c r="AU443" s="392">
        <f t="shared" si="130"/>
        <v>440</v>
      </c>
      <c r="AV443" s="150"/>
    </row>
    <row r="444" spans="1:48" s="368" customFormat="1" ht="20.100000000000001" customHeight="1">
      <c r="A444" s="267">
        <f t="shared" si="126"/>
        <v>441</v>
      </c>
      <c r="B444" s="409">
        <v>42829</v>
      </c>
      <c r="C444" s="269" t="str">
        <f>VLOOKUP(D444,'[4]mhs elektro-kecil'!$B$5:$C$1847,2,0)</f>
        <v>Muhammad Rifai</v>
      </c>
      <c r="D444" s="410" t="s">
        <v>1139</v>
      </c>
      <c r="E444" s="410" t="s">
        <v>1140</v>
      </c>
      <c r="F444" s="410" t="s">
        <v>73</v>
      </c>
      <c r="G444" s="410" t="s">
        <v>422</v>
      </c>
      <c r="H444" s="410" t="s">
        <v>45</v>
      </c>
      <c r="I444" s="410" t="s">
        <v>323</v>
      </c>
      <c r="J444" s="410" t="s">
        <v>115</v>
      </c>
      <c r="K444" s="432" t="s">
        <v>56</v>
      </c>
      <c r="L444" s="440">
        <v>42832</v>
      </c>
      <c r="M444" s="448" t="s">
        <v>267</v>
      </c>
      <c r="N444" s="432" t="s">
        <v>324</v>
      </c>
      <c r="O444" s="410"/>
      <c r="P444" s="410">
        <v>217</v>
      </c>
      <c r="Q444" s="402">
        <v>29</v>
      </c>
      <c r="R444" s="402">
        <v>8</v>
      </c>
      <c r="S444" s="402">
        <v>25</v>
      </c>
      <c r="T444" s="402">
        <v>26</v>
      </c>
      <c r="U444" s="402">
        <v>22</v>
      </c>
      <c r="W444" s="371" t="str">
        <f t="shared" si="127"/>
        <v>07 April 2017</v>
      </c>
      <c r="X444" s="373" t="str">
        <f>IFERROR(VLOOKUP(D444,'[5]mhs elektro-kecil'!$B$5:$E$2151,3,0),"CEK")</f>
        <v>CEK</v>
      </c>
      <c r="Y444" s="374">
        <f>IFERROR(VLOOKUP(D444,'[5]mhs elektro-kecil'!$B$5:$E$2151,4,0),"CEK")</f>
        <v>0</v>
      </c>
      <c r="Z444" s="406"/>
      <c r="AA444" s="406"/>
      <c r="AL444" s="391">
        <f t="shared" si="125"/>
        <v>2011</v>
      </c>
      <c r="AM444" s="212" t="e">
        <f>COUNTIF([6]Daftar!$D$5:$D$851,D444)</f>
        <v>#VALUE!</v>
      </c>
      <c r="AN444" s="212" t="e">
        <f>COUNTIF([7]daftar!$D$4:$D$885,D444)</f>
        <v>#VALUE!</v>
      </c>
      <c r="AS444" s="392" t="str">
        <f t="shared" si="128"/>
        <v>Muhammad Rifai</v>
      </c>
      <c r="AT444" s="392" t="str">
        <f t="shared" si="129"/>
        <v>F1B111053</v>
      </c>
      <c r="AU444" s="392">
        <f t="shared" si="130"/>
        <v>441</v>
      </c>
      <c r="AV444" s="150"/>
    </row>
    <row r="445" spans="1:48" s="368" customFormat="1" ht="20.100000000000001" customHeight="1">
      <c r="A445" s="267">
        <f t="shared" si="126"/>
        <v>442</v>
      </c>
      <c r="B445" s="409">
        <v>42829</v>
      </c>
      <c r="C445" s="269" t="str">
        <f>VLOOKUP(D445,'[4]mhs elektro-kecil'!$B$5:$C$1847,2,0)</f>
        <v>Arif Hidayatullah</v>
      </c>
      <c r="D445" s="410" t="s">
        <v>1141</v>
      </c>
      <c r="E445" s="410" t="s">
        <v>1142</v>
      </c>
      <c r="F445" s="410" t="s">
        <v>118</v>
      </c>
      <c r="G445" s="410" t="s">
        <v>763</v>
      </c>
      <c r="H445" s="410" t="s">
        <v>243</v>
      </c>
      <c r="I445" s="410" t="s">
        <v>622</v>
      </c>
      <c r="J445" s="410" t="s">
        <v>668</v>
      </c>
      <c r="K445" s="432" t="s">
        <v>63</v>
      </c>
      <c r="L445" s="440">
        <v>42833</v>
      </c>
      <c r="M445" s="448" t="s">
        <v>42</v>
      </c>
      <c r="N445" s="432" t="s">
        <v>523</v>
      </c>
      <c r="O445" s="410"/>
      <c r="P445" s="410">
        <v>219</v>
      </c>
      <c r="Q445" s="402">
        <v>40</v>
      </c>
      <c r="R445" s="402">
        <v>17</v>
      </c>
      <c r="S445" s="402">
        <v>41</v>
      </c>
      <c r="T445" s="402">
        <v>9</v>
      </c>
      <c r="U445" s="402">
        <v>34</v>
      </c>
      <c r="W445" s="371" t="str">
        <f t="shared" si="127"/>
        <v>08 April 2017</v>
      </c>
      <c r="X445" s="373" t="str">
        <f>IFERROR(VLOOKUP(D445,'[5]mhs elektro-kecil'!$B$5:$E$2151,3,0),"CEK")</f>
        <v>CEK</v>
      </c>
      <c r="Y445" s="374">
        <f>IFERROR(VLOOKUP(D445,'[5]mhs elektro-kecil'!$B$5:$E$2151,4,0),"CEK")</f>
        <v>0</v>
      </c>
      <c r="Z445" s="406"/>
      <c r="AA445" s="406"/>
      <c r="AL445" s="391">
        <f t="shared" si="125"/>
        <v>2011</v>
      </c>
      <c r="AM445" s="212" t="e">
        <f>COUNTIF([6]Daftar!$D$5:$D$851,D445)</f>
        <v>#VALUE!</v>
      </c>
      <c r="AN445" s="212" t="e">
        <f>COUNTIF([7]daftar!$D$4:$D$885,D445)</f>
        <v>#VALUE!</v>
      </c>
      <c r="AS445" s="392" t="str">
        <f t="shared" si="128"/>
        <v>Arif Hidayatullah</v>
      </c>
      <c r="AT445" s="392" t="str">
        <f t="shared" si="129"/>
        <v>F1B111008</v>
      </c>
      <c r="AU445" s="392">
        <f t="shared" si="130"/>
        <v>442</v>
      </c>
      <c r="AV445" s="150"/>
    </row>
    <row r="446" spans="1:48" s="369" customFormat="1" ht="20.100000000000001" customHeight="1">
      <c r="A446" s="267">
        <f t="shared" si="126"/>
        <v>443</v>
      </c>
      <c r="B446" s="411">
        <v>42829</v>
      </c>
      <c r="C446" s="269" t="str">
        <f>VLOOKUP(D446,'[4]mhs elektro-kecil'!$B$5:$C$1847,2,0)</f>
        <v>Zayyan Atsigah</v>
      </c>
      <c r="D446" s="275" t="s">
        <v>1143</v>
      </c>
      <c r="E446" s="275" t="s">
        <v>1144</v>
      </c>
      <c r="F446" s="275" t="s">
        <v>118</v>
      </c>
      <c r="G446" s="275" t="s">
        <v>243</v>
      </c>
      <c r="H446" s="275" t="s">
        <v>763</v>
      </c>
      <c r="I446" s="275" t="s">
        <v>92</v>
      </c>
      <c r="J446" s="275" t="s">
        <v>62</v>
      </c>
      <c r="K446" s="156" t="s">
        <v>63</v>
      </c>
      <c r="L446" s="431">
        <v>42833</v>
      </c>
      <c r="M446" s="177" t="s">
        <v>540</v>
      </c>
      <c r="N446" s="156" t="s">
        <v>523</v>
      </c>
      <c r="O446" s="275"/>
      <c r="P446" s="275">
        <v>220</v>
      </c>
      <c r="Q446" s="230">
        <v>40</v>
      </c>
      <c r="R446" s="230">
        <v>41</v>
      </c>
      <c r="S446" s="230">
        <v>17</v>
      </c>
      <c r="T446" s="230">
        <v>35</v>
      </c>
      <c r="U446" s="230">
        <v>18</v>
      </c>
      <c r="W446" s="371" t="str">
        <f t="shared" si="127"/>
        <v>08 April 2017</v>
      </c>
      <c r="X446" s="373" t="str">
        <f>IFERROR(VLOOKUP(D446,'[5]mhs elektro-kecil'!$B$5:$E$2151,3,0),"CEK")</f>
        <v>CEK</v>
      </c>
      <c r="Y446" s="374">
        <f>IFERROR(VLOOKUP(D446,'[5]mhs elektro-kecil'!$B$5:$E$2151,4,0),"CEK")</f>
        <v>0</v>
      </c>
      <c r="Z446" s="250"/>
      <c r="AA446" s="250"/>
      <c r="AL446" s="391">
        <f t="shared" si="125"/>
        <v>2011</v>
      </c>
      <c r="AM446" s="212" t="e">
        <f>COUNTIF([6]Daftar!$D$5:$D$851,D446)</f>
        <v>#VALUE!</v>
      </c>
      <c r="AN446" s="212" t="e">
        <f>COUNTIF([7]daftar!$D$4:$D$885,D446)</f>
        <v>#VALUE!</v>
      </c>
      <c r="AS446" s="392" t="str">
        <f t="shared" si="128"/>
        <v>Zayyan Atsigah</v>
      </c>
      <c r="AT446" s="392" t="str">
        <f t="shared" si="129"/>
        <v>F1B011097</v>
      </c>
      <c r="AU446" s="392">
        <f t="shared" si="130"/>
        <v>443</v>
      </c>
      <c r="AV446" s="150"/>
    </row>
    <row r="447" spans="1:48" s="369" customFormat="1" ht="20.100000000000001" customHeight="1">
      <c r="A447" s="267">
        <f t="shared" si="126"/>
        <v>444</v>
      </c>
      <c r="B447" s="411">
        <v>42836</v>
      </c>
      <c r="C447" s="269" t="str">
        <f>VLOOKUP(D447,'[4]mhs elektro-kecil'!$B$5:$C$1847,2,0)</f>
        <v>Zulkarnaemi</v>
      </c>
      <c r="D447" s="275" t="s">
        <v>1145</v>
      </c>
      <c r="E447" s="275" t="s">
        <v>1146</v>
      </c>
      <c r="F447" s="275" t="s">
        <v>59</v>
      </c>
      <c r="G447" s="275" t="s">
        <v>115</v>
      </c>
      <c r="H447" s="275" t="s">
        <v>41</v>
      </c>
      <c r="I447" s="275" t="s">
        <v>422</v>
      </c>
      <c r="J447" s="275" t="s">
        <v>37</v>
      </c>
      <c r="K447" s="156" t="s">
        <v>93</v>
      </c>
      <c r="L447" s="431">
        <v>42842</v>
      </c>
      <c r="M447" s="177" t="s">
        <v>413</v>
      </c>
      <c r="N447" s="156" t="s">
        <v>324</v>
      </c>
      <c r="O447" s="275"/>
      <c r="P447" s="275">
        <v>240</v>
      </c>
      <c r="Q447" s="230">
        <v>28</v>
      </c>
      <c r="R447" s="230">
        <v>22</v>
      </c>
      <c r="S447" s="230">
        <v>1</v>
      </c>
      <c r="T447" s="230">
        <v>8</v>
      </c>
      <c r="U447" s="230">
        <v>13</v>
      </c>
      <c r="W447" s="371" t="str">
        <f t="shared" si="127"/>
        <v>17 April 2017</v>
      </c>
      <c r="X447" s="373" t="str">
        <f>IFERROR(VLOOKUP(D447,'[5]mhs elektro-kecil'!$B$5:$E$2151,3,0),"CEK")</f>
        <v>CEK</v>
      </c>
      <c r="Y447" s="374">
        <f>IFERROR(VLOOKUP(D447,'[5]mhs elektro-kecil'!$B$5:$E$2151,4,0),"CEK")</f>
        <v>0</v>
      </c>
      <c r="Z447" s="250"/>
      <c r="AA447" s="250"/>
      <c r="AL447" s="391">
        <f t="shared" si="125"/>
        <v>2011</v>
      </c>
      <c r="AM447" s="212" t="e">
        <f>COUNTIF([6]Daftar!$D$5:$D$851,D447)</f>
        <v>#VALUE!</v>
      </c>
      <c r="AN447" s="212" t="e">
        <f>COUNTIF([7]daftar!$D$4:$D$885,D447)</f>
        <v>#VALUE!</v>
      </c>
      <c r="AS447" s="392" t="str">
        <f t="shared" si="128"/>
        <v>Zulkarnaemi</v>
      </c>
      <c r="AT447" s="392" t="str">
        <f t="shared" si="129"/>
        <v>F1B111088</v>
      </c>
      <c r="AU447" s="392">
        <f t="shared" si="130"/>
        <v>444</v>
      </c>
      <c r="AV447" s="150"/>
    </row>
    <row r="448" spans="1:48" s="368" customFormat="1" ht="20.100000000000001" customHeight="1">
      <c r="A448" s="267">
        <f t="shared" si="126"/>
        <v>445</v>
      </c>
      <c r="B448" s="409">
        <v>42840</v>
      </c>
      <c r="C448" s="269" t="str">
        <f>VLOOKUP(D448,'[4]mhs elektro-kecil'!$B$5:$C$1847,2,0)</f>
        <v>Muh. Irfan</v>
      </c>
      <c r="D448" s="410" t="s">
        <v>1147</v>
      </c>
      <c r="E448" s="410" t="s">
        <v>1148</v>
      </c>
      <c r="F448" s="410" t="s">
        <v>68</v>
      </c>
      <c r="G448" s="410" t="s">
        <v>580</v>
      </c>
      <c r="H448" s="410" t="s">
        <v>89</v>
      </c>
      <c r="I448" s="410" t="s">
        <v>92</v>
      </c>
      <c r="J448" s="410" t="s">
        <v>622</v>
      </c>
      <c r="K448" s="432" t="s">
        <v>32</v>
      </c>
      <c r="L448" s="440">
        <v>42845</v>
      </c>
      <c r="M448" s="448" t="s">
        <v>372</v>
      </c>
      <c r="N448" s="432" t="s">
        <v>581</v>
      </c>
      <c r="O448" s="410"/>
      <c r="P448" s="410">
        <v>359</v>
      </c>
      <c r="Q448" s="402">
        <v>6</v>
      </c>
      <c r="R448" s="402">
        <v>42</v>
      </c>
      <c r="S448" s="402">
        <v>19</v>
      </c>
      <c r="T448" s="402">
        <v>35</v>
      </c>
      <c r="U448" s="402">
        <v>9</v>
      </c>
      <c r="W448" s="371" t="str">
        <f t="shared" si="127"/>
        <v>20 April 2017</v>
      </c>
      <c r="X448" s="373" t="str">
        <f>IFERROR(VLOOKUP(D448,'[5]mhs elektro-kecil'!$B$5:$E$2151,3,0),"CEK")</f>
        <v>Teknik Telekomunikasi</v>
      </c>
      <c r="Y448" s="374" t="str">
        <f>IFERROR(VLOOKUP(D448,'[5]mhs elektro-kecil'!$B$5:$E$2151,4,0),"CEK")</f>
        <v>Made Sutha Yadnya, ST., MT.</v>
      </c>
      <c r="Z448" s="406"/>
      <c r="AA448" s="406"/>
      <c r="AL448" s="391">
        <f t="shared" si="125"/>
        <v>2012</v>
      </c>
      <c r="AM448" s="212" t="e">
        <f>COUNTIF([6]Daftar!$D$5:$D$851,D448)</f>
        <v>#VALUE!</v>
      </c>
      <c r="AN448" s="212" t="e">
        <f>COUNTIF([7]daftar!$D$4:$D$885,D448)</f>
        <v>#VALUE!</v>
      </c>
      <c r="AS448" s="392" t="str">
        <f t="shared" si="128"/>
        <v>Muh. Irfan</v>
      </c>
      <c r="AT448" s="392" t="str">
        <f t="shared" si="129"/>
        <v>F1B012064</v>
      </c>
      <c r="AU448" s="392">
        <f t="shared" si="130"/>
        <v>445</v>
      </c>
      <c r="AV448" s="150"/>
    </row>
    <row r="449" spans="1:48" s="368" customFormat="1" ht="20.100000000000001" customHeight="1">
      <c r="A449" s="267">
        <f t="shared" si="126"/>
        <v>446</v>
      </c>
      <c r="B449" s="409">
        <v>42840</v>
      </c>
      <c r="C449" s="269" t="str">
        <f>VLOOKUP(D449,'[4]mhs elektro-kecil'!$B$5:$C$1847,2,0)</f>
        <v>Rosmalita Arini</v>
      </c>
      <c r="D449" s="410" t="s">
        <v>1149</v>
      </c>
      <c r="E449" s="410" t="s">
        <v>1150</v>
      </c>
      <c r="F449" s="410" t="s">
        <v>53</v>
      </c>
      <c r="G449" s="410" t="s">
        <v>54</v>
      </c>
      <c r="H449" s="410" t="s">
        <v>38</v>
      </c>
      <c r="I449" s="410" t="s">
        <v>323</v>
      </c>
      <c r="J449" s="410" t="s">
        <v>41</v>
      </c>
      <c r="K449" s="432" t="s">
        <v>32</v>
      </c>
      <c r="L449" s="440">
        <v>42845</v>
      </c>
      <c r="M449" s="448" t="s">
        <v>372</v>
      </c>
      <c r="N449" s="432" t="s">
        <v>324</v>
      </c>
      <c r="O449" s="410"/>
      <c r="P449" s="410">
        <v>357</v>
      </c>
      <c r="Q449" s="402">
        <v>12</v>
      </c>
      <c r="R449" s="402">
        <v>14</v>
      </c>
      <c r="S449" s="402">
        <v>2</v>
      </c>
      <c r="T449" s="402">
        <v>26</v>
      </c>
      <c r="U449" s="402">
        <v>1</v>
      </c>
      <c r="W449" s="371" t="str">
        <f t="shared" si="127"/>
        <v>20 April 2017</v>
      </c>
      <c r="X449" s="373" t="str">
        <f>IFERROR(VLOOKUP(D449,'[5]mhs elektro-kecil'!$B$5:$E$2151,3,0),"CEK")</f>
        <v>CEK</v>
      </c>
      <c r="Y449" s="374">
        <f>IFERROR(VLOOKUP(D449,'[5]mhs elektro-kecil'!$B$5:$E$2151,4,0),"CEK")</f>
        <v>0</v>
      </c>
      <c r="Z449" s="406"/>
      <c r="AA449" s="406"/>
      <c r="AL449" s="391">
        <f t="shared" si="125"/>
        <v>2011</v>
      </c>
      <c r="AM449" s="212" t="e">
        <f>COUNTIF([6]Daftar!$D$5:$D$851,D449)</f>
        <v>#VALUE!</v>
      </c>
      <c r="AN449" s="212" t="e">
        <f>COUNTIF([7]daftar!$D$4:$D$885,D449)</f>
        <v>#VALUE!</v>
      </c>
      <c r="AS449" s="392" t="str">
        <f t="shared" si="128"/>
        <v>Rosmalita Arini</v>
      </c>
      <c r="AT449" s="392" t="str">
        <f t="shared" si="129"/>
        <v>F1B011075</v>
      </c>
      <c r="AU449" s="392">
        <f t="shared" si="130"/>
        <v>446</v>
      </c>
      <c r="AV449" s="150"/>
    </row>
    <row r="450" spans="1:48" s="368" customFormat="1" ht="20.100000000000001" customHeight="1">
      <c r="A450" s="267">
        <f t="shared" si="126"/>
        <v>447</v>
      </c>
      <c r="B450" s="409">
        <v>42840</v>
      </c>
      <c r="C450" s="269" t="str">
        <f>VLOOKUP(D450,'[4]mhs elektro-kecil'!$B$5:$C$1847,2,0)</f>
        <v>I Ketut Astana</v>
      </c>
      <c r="D450" s="410" t="s">
        <v>1151</v>
      </c>
      <c r="E450" s="410" t="s">
        <v>1152</v>
      </c>
      <c r="F450" s="410" t="s">
        <v>89</v>
      </c>
      <c r="G450" s="410" t="s">
        <v>72</v>
      </c>
      <c r="H450" s="410" t="s">
        <v>68</v>
      </c>
      <c r="I450" s="410" t="s">
        <v>55</v>
      </c>
      <c r="J450" s="410" t="s">
        <v>62</v>
      </c>
      <c r="K450" s="432" t="s">
        <v>76</v>
      </c>
      <c r="L450" s="440">
        <v>42844</v>
      </c>
      <c r="M450" s="448" t="s">
        <v>375</v>
      </c>
      <c r="N450" s="432" t="s">
        <v>581</v>
      </c>
      <c r="O450" s="410"/>
      <c r="P450" s="410">
        <v>360</v>
      </c>
      <c r="Q450" s="402">
        <v>19</v>
      </c>
      <c r="R450" s="402">
        <v>4</v>
      </c>
      <c r="S450" s="402">
        <v>6</v>
      </c>
      <c r="T450" s="402">
        <v>21</v>
      </c>
      <c r="U450" s="402">
        <v>18</v>
      </c>
      <c r="W450" s="371" t="str">
        <f t="shared" si="127"/>
        <v>19 April 2017</v>
      </c>
      <c r="X450" s="373" t="str">
        <f>IFERROR(VLOOKUP(D450,'[5]mhs elektro-kecil'!$B$5:$E$2151,3,0),"CEK")</f>
        <v>CEK</v>
      </c>
      <c r="Y450" s="374">
        <f>IFERROR(VLOOKUP(D450,'[5]mhs elektro-kecil'!$B$5:$E$2151,4,0),"CEK")</f>
        <v>0</v>
      </c>
      <c r="Z450" s="406"/>
      <c r="AA450" s="406"/>
      <c r="AL450" s="391">
        <f t="shared" si="125"/>
        <v>2011</v>
      </c>
      <c r="AM450" s="212" t="e">
        <f>COUNTIF([6]Daftar!$D$5:$D$851,D450)</f>
        <v>#VALUE!</v>
      </c>
      <c r="AN450" s="212" t="e">
        <f>COUNTIF([7]daftar!$D$4:$D$885,D450)</f>
        <v>#VALUE!</v>
      </c>
      <c r="AS450" s="392" t="str">
        <f t="shared" si="128"/>
        <v>I Ketut Astana</v>
      </c>
      <c r="AT450" s="392" t="str">
        <f t="shared" si="129"/>
        <v>F1B111026</v>
      </c>
      <c r="AU450" s="392">
        <f t="shared" si="130"/>
        <v>447</v>
      </c>
      <c r="AV450" s="150"/>
    </row>
    <row r="451" spans="1:48" s="368" customFormat="1" ht="20.100000000000001" customHeight="1">
      <c r="A451" s="267">
        <f t="shared" si="126"/>
        <v>448</v>
      </c>
      <c r="B451" s="409">
        <v>42840</v>
      </c>
      <c r="C451" s="269" t="str">
        <f>VLOOKUP(D451,'[4]mhs elektro-kecil'!$B$5:$C$1847,2,0)</f>
        <v>Jusman Alfian Sofian</v>
      </c>
      <c r="D451" s="410" t="s">
        <v>1153</v>
      </c>
      <c r="E451" s="410" t="s">
        <v>1154</v>
      </c>
      <c r="F451" s="410" t="s">
        <v>59</v>
      </c>
      <c r="G451" s="410" t="s">
        <v>118</v>
      </c>
      <c r="H451" s="410" t="s">
        <v>55</v>
      </c>
      <c r="I451" s="410" t="s">
        <v>27</v>
      </c>
      <c r="J451" s="410" t="s">
        <v>92</v>
      </c>
      <c r="K451" s="432" t="s">
        <v>32</v>
      </c>
      <c r="L451" s="440">
        <v>42845</v>
      </c>
      <c r="M451" s="448" t="s">
        <v>413</v>
      </c>
      <c r="N451" s="432" t="s">
        <v>523</v>
      </c>
      <c r="O451" s="410"/>
      <c r="P451" s="410">
        <v>358</v>
      </c>
      <c r="Q451" s="402">
        <v>28</v>
      </c>
      <c r="R451" s="402">
        <v>40</v>
      </c>
      <c r="S451" s="402">
        <v>21</v>
      </c>
      <c r="T451" s="402">
        <v>33</v>
      </c>
      <c r="U451" s="402">
        <v>35</v>
      </c>
      <c r="W451" s="371" t="str">
        <f t="shared" si="127"/>
        <v>20 April 2017</v>
      </c>
      <c r="X451" s="373" t="str">
        <f>IFERROR(VLOOKUP(D451,'[5]mhs elektro-kecil'!$B$5:$E$2151,3,0),"CEK")</f>
        <v>CEK</v>
      </c>
      <c r="Y451" s="374">
        <f>IFERROR(VLOOKUP(D451,'[5]mhs elektro-kecil'!$B$5:$E$2151,4,0),"CEK")</f>
        <v>0</v>
      </c>
      <c r="Z451" s="406"/>
      <c r="AA451" s="406"/>
      <c r="AL451" s="391">
        <f t="shared" si="125"/>
        <v>2011</v>
      </c>
      <c r="AM451" s="212" t="e">
        <f>COUNTIF([6]Daftar!$D$5:$D$851,D451)</f>
        <v>#VALUE!</v>
      </c>
      <c r="AN451" s="212" t="e">
        <f>COUNTIF([7]daftar!$D$4:$D$885,D451)</f>
        <v>#VALUE!</v>
      </c>
      <c r="AS451" s="392" t="str">
        <f t="shared" si="128"/>
        <v>Jusman Alfian Sofian</v>
      </c>
      <c r="AT451" s="392" t="str">
        <f t="shared" si="129"/>
        <v>F1B111034</v>
      </c>
      <c r="AU451" s="392">
        <f t="shared" si="130"/>
        <v>448</v>
      </c>
      <c r="AV451" s="150"/>
    </row>
    <row r="452" spans="1:48" s="368" customFormat="1" ht="20.100000000000001" customHeight="1">
      <c r="A452" s="267">
        <f t="shared" si="126"/>
        <v>449</v>
      </c>
      <c r="B452" s="409">
        <v>42847</v>
      </c>
      <c r="C452" s="269" t="str">
        <f>VLOOKUP(D452,'[4]mhs elektro-kecil'!$B$5:$C$1847,2,0)</f>
        <v>M Azmi Nopiandi</v>
      </c>
      <c r="D452" s="410" t="s">
        <v>1155</v>
      </c>
      <c r="E452" s="410" t="s">
        <v>1156</v>
      </c>
      <c r="F452" s="410" t="s">
        <v>27</v>
      </c>
      <c r="G452" s="410" t="s">
        <v>31</v>
      </c>
      <c r="H452" s="410" t="s">
        <v>72</v>
      </c>
      <c r="I452" s="410" t="s">
        <v>59</v>
      </c>
      <c r="J452" s="410" t="s">
        <v>118</v>
      </c>
      <c r="K452" s="432" t="s">
        <v>76</v>
      </c>
      <c r="L452" s="440">
        <v>42851</v>
      </c>
      <c r="M452" s="448" t="s">
        <v>677</v>
      </c>
      <c r="N452" s="432" t="s">
        <v>523</v>
      </c>
      <c r="O452" s="410"/>
      <c r="P452" s="410">
        <v>587</v>
      </c>
      <c r="Q452" s="402">
        <v>33</v>
      </c>
      <c r="R452" s="402">
        <v>39</v>
      </c>
      <c r="S452" s="402">
        <v>4</v>
      </c>
      <c r="T452" s="402">
        <v>28</v>
      </c>
      <c r="U452" s="402">
        <v>40</v>
      </c>
      <c r="W452" s="371" t="str">
        <f t="shared" si="127"/>
        <v>26 April 2017</v>
      </c>
      <c r="X452" s="373" t="str">
        <f>IFERROR(VLOOKUP(D452,'[5]mhs elektro-kecil'!$B$5:$E$2151,3,0),"CEK")</f>
        <v>CEK</v>
      </c>
      <c r="Y452" s="374">
        <f>IFERROR(VLOOKUP(D452,'[5]mhs elektro-kecil'!$B$5:$E$2151,4,0),"CEK")</f>
        <v>0</v>
      </c>
      <c r="Z452" s="406"/>
      <c r="AA452" s="406"/>
      <c r="AL452" s="391">
        <f t="shared" si="125"/>
        <v>2010</v>
      </c>
      <c r="AM452" s="212" t="e">
        <f>COUNTIF([6]Daftar!$D$5:$D$851,D452)</f>
        <v>#VALUE!</v>
      </c>
      <c r="AN452" s="212" t="e">
        <f>COUNTIF([7]daftar!$D$4:$D$885,D452)</f>
        <v>#VALUE!</v>
      </c>
      <c r="AS452" s="392" t="str">
        <f t="shared" si="128"/>
        <v>M Azmi Nopiandi</v>
      </c>
      <c r="AT452" s="392" t="str">
        <f t="shared" si="129"/>
        <v>F1B110036</v>
      </c>
      <c r="AU452" s="392">
        <f t="shared" si="130"/>
        <v>449</v>
      </c>
      <c r="AV452"/>
    </row>
    <row r="453" spans="1:48" s="368" customFormat="1" ht="20.100000000000001" customHeight="1">
      <c r="A453" s="267">
        <f t="shared" si="126"/>
        <v>450</v>
      </c>
      <c r="B453" s="409">
        <v>42847</v>
      </c>
      <c r="C453" s="269" t="str">
        <f>VLOOKUP(D453,'[4]mhs elektro-kecil'!$B$5:$C$1847,2,0)</f>
        <v>Dewa Putu Satria W</v>
      </c>
      <c r="D453" s="410" t="s">
        <v>1157</v>
      </c>
      <c r="E453" s="410" t="s">
        <v>1158</v>
      </c>
      <c r="F453" s="410" t="s">
        <v>27</v>
      </c>
      <c r="G453" s="410" t="s">
        <v>31</v>
      </c>
      <c r="H453" s="410" t="s">
        <v>59</v>
      </c>
      <c r="I453" s="410" t="s">
        <v>55</v>
      </c>
      <c r="J453" s="410" t="s">
        <v>243</v>
      </c>
      <c r="K453" s="432" t="s">
        <v>32</v>
      </c>
      <c r="L453" s="440">
        <v>42852</v>
      </c>
      <c r="M453" s="448" t="s">
        <v>677</v>
      </c>
      <c r="N453" s="432" t="s">
        <v>523</v>
      </c>
      <c r="O453" s="410"/>
      <c r="P453" s="410">
        <v>588</v>
      </c>
      <c r="Q453" s="402">
        <v>33</v>
      </c>
      <c r="R453" s="402">
        <v>39</v>
      </c>
      <c r="S453" s="402">
        <v>28</v>
      </c>
      <c r="T453" s="402">
        <v>21</v>
      </c>
      <c r="U453" s="402">
        <v>41</v>
      </c>
      <c r="W453" s="371" t="str">
        <f t="shared" si="127"/>
        <v>27 April 2017</v>
      </c>
      <c r="X453" s="373" t="str">
        <f>IFERROR(VLOOKUP(D453,'[5]mhs elektro-kecil'!$B$5:$E$2151,3,0),"CEK")</f>
        <v>CEK</v>
      </c>
      <c r="Y453" s="374">
        <f>IFERROR(VLOOKUP(D453,'[5]mhs elektro-kecil'!$B$5:$E$2151,4,0),"CEK")</f>
        <v>0</v>
      </c>
      <c r="Z453" s="406"/>
      <c r="AA453" s="406"/>
      <c r="AL453" s="391">
        <f t="shared" ref="AL453:AL516" si="131">IF(MID(D453,5,2)="06",2006,IF(MID(D453,5,2)="07",2007,IF(MID(D453,5,2)="08",2008,IF(MID(D453,5,2)="09",2009,IF(MID(D453,5,2)="10",2010,IF(MID(D453,5,2)="11",2011,IF(MID(D453,5,2)="12",2012,IF(MID(D453,5,2)="05",2005,IF(MID(D453,5,2)="04",2004,IF(MID(D453,5,2)="03",2003,IF(MID(D453,5,2)="13",2013,IF(MID(D453,5,2)="14",2014,IF(MID(D453,5,2)="15",2015,IF(MID(D453,5,2)="16",2016,IF(MID(D453,5,2)="17",2017,IF(MID(D453,5,2)="18",2018,2019))))))))))))))))</f>
        <v>2011</v>
      </c>
      <c r="AM453" s="212" t="e">
        <f>COUNTIF([6]Daftar!$D$5:$D$851,D453)</f>
        <v>#VALUE!</v>
      </c>
      <c r="AN453" s="212" t="e">
        <f>COUNTIF([7]daftar!$D$4:$D$885,D453)</f>
        <v>#VALUE!</v>
      </c>
      <c r="AS453" s="392" t="str">
        <f t="shared" si="128"/>
        <v>Dewa Putu Satria W</v>
      </c>
      <c r="AT453" s="392" t="str">
        <f t="shared" si="129"/>
        <v>F1B011018</v>
      </c>
      <c r="AU453" s="392">
        <f t="shared" si="130"/>
        <v>450</v>
      </c>
      <c r="AV453"/>
    </row>
    <row r="454" spans="1:48" s="368" customFormat="1" ht="20.100000000000001" customHeight="1">
      <c r="A454" s="267">
        <f t="shared" ref="A454:A518" si="132">A453+1</f>
        <v>451</v>
      </c>
      <c r="B454" s="409" t="s">
        <v>1159</v>
      </c>
      <c r="C454" s="269" t="str">
        <f>VLOOKUP(D454,'[4]mhs elektro-kecil'!$B$5:$C$1847,2,0)</f>
        <v>Sumiyati</v>
      </c>
      <c r="D454" s="410" t="s">
        <v>1160</v>
      </c>
      <c r="E454" s="410" t="s">
        <v>1161</v>
      </c>
      <c r="F454" s="410" t="s">
        <v>49</v>
      </c>
      <c r="G454" s="410" t="s">
        <v>72</v>
      </c>
      <c r="H454" s="410" t="s">
        <v>622</v>
      </c>
      <c r="I454" s="410" t="s">
        <v>580</v>
      </c>
      <c r="J454" s="410" t="s">
        <v>763</v>
      </c>
      <c r="K454" s="432" t="s">
        <v>56</v>
      </c>
      <c r="L454" s="440">
        <v>42867</v>
      </c>
      <c r="M454" s="448" t="s">
        <v>42</v>
      </c>
      <c r="N454" s="432" t="s">
        <v>137</v>
      </c>
      <c r="O454" s="410"/>
      <c r="P454" s="410">
        <v>612</v>
      </c>
      <c r="Q454" s="402">
        <v>15</v>
      </c>
      <c r="R454" s="402">
        <v>4</v>
      </c>
      <c r="S454" s="402">
        <v>9</v>
      </c>
      <c r="T454" s="402">
        <v>42</v>
      </c>
      <c r="U454" s="402">
        <v>17</v>
      </c>
      <c r="W454" s="371" t="str">
        <f t="shared" si="127"/>
        <v>12 Mei 2017</v>
      </c>
      <c r="X454" s="373" t="str">
        <f>IFERROR(VLOOKUP(D454,'[5]mhs elektro-kecil'!$B$5:$E$2151,3,0),"CEK")</f>
        <v>CEK</v>
      </c>
      <c r="Y454" s="374">
        <f>IFERROR(VLOOKUP(D454,'[5]mhs elektro-kecil'!$B$5:$E$2151,4,0),"CEK")</f>
        <v>0</v>
      </c>
      <c r="Z454" s="406"/>
      <c r="AA454" s="406"/>
      <c r="AL454" s="391">
        <f t="shared" si="131"/>
        <v>2011</v>
      </c>
      <c r="AM454" s="212" t="e">
        <f>COUNTIF([6]Daftar!$D$5:$D$851,D454)</f>
        <v>#VALUE!</v>
      </c>
      <c r="AN454" s="212" t="e">
        <f>COUNTIF([7]daftar!$D$4:$D$885,D454)</f>
        <v>#VALUE!</v>
      </c>
      <c r="AS454" s="392" t="str">
        <f t="shared" si="128"/>
        <v>Sumiyati</v>
      </c>
      <c r="AT454" s="392" t="str">
        <f t="shared" si="129"/>
        <v>F1B111081</v>
      </c>
      <c r="AU454" s="392">
        <f t="shared" si="130"/>
        <v>451</v>
      </c>
      <c r="AV454"/>
    </row>
    <row r="455" spans="1:48" s="368" customFormat="1" ht="20.100000000000001" customHeight="1">
      <c r="A455" s="267">
        <f t="shared" si="132"/>
        <v>452</v>
      </c>
      <c r="B455" s="409" t="s">
        <v>1159</v>
      </c>
      <c r="C455" s="269" t="str">
        <f>VLOOKUP(D455,'[4]mhs elektro-kecil'!$B$5:$C$1847,2,0)</f>
        <v>I Wayan Juniartha</v>
      </c>
      <c r="D455" s="410" t="s">
        <v>1162</v>
      </c>
      <c r="E455" s="410" t="s">
        <v>1163</v>
      </c>
      <c r="F455" s="410" t="s">
        <v>118</v>
      </c>
      <c r="G455" s="410" t="s">
        <v>763</v>
      </c>
      <c r="H455" s="410" t="s">
        <v>89</v>
      </c>
      <c r="I455" s="410" t="s">
        <v>622</v>
      </c>
      <c r="J455" s="410" t="s">
        <v>52</v>
      </c>
      <c r="K455" s="432" t="s">
        <v>76</v>
      </c>
      <c r="L455" s="440">
        <v>42865</v>
      </c>
      <c r="M455" s="448" t="s">
        <v>226</v>
      </c>
      <c r="N455" s="432" t="s">
        <v>523</v>
      </c>
      <c r="O455" s="410"/>
      <c r="P455" s="410">
        <v>614</v>
      </c>
      <c r="Q455" s="402">
        <v>40</v>
      </c>
      <c r="R455" s="402">
        <v>17</v>
      </c>
      <c r="S455" s="402">
        <v>19</v>
      </c>
      <c r="T455" s="402">
        <v>9</v>
      </c>
      <c r="U455" s="402">
        <v>24</v>
      </c>
      <c r="W455" s="371" t="str">
        <f t="shared" si="127"/>
        <v>10 Mei 2017</v>
      </c>
      <c r="X455" s="373" t="str">
        <f>IFERROR(VLOOKUP(D455,'[5]mhs elektro-kecil'!$B$5:$E$2151,3,0),"CEK")</f>
        <v>Teknik Informatika &amp; Komputer</v>
      </c>
      <c r="Y455" s="374" t="str">
        <f>IFERROR(VLOOKUP(D455,'[5]mhs elektro-kecil'!$B$5:$E$2151,4,0),"CEK")</f>
        <v>Giri Wahyu Wiriasto, ST., MT.</v>
      </c>
      <c r="Z455" s="406"/>
      <c r="AA455" s="406"/>
      <c r="AL455" s="391">
        <f t="shared" si="131"/>
        <v>2012</v>
      </c>
      <c r="AM455" s="212" t="e">
        <f>COUNTIF([6]Daftar!$D$5:$D$851,D455)</f>
        <v>#VALUE!</v>
      </c>
      <c r="AN455" s="212" t="e">
        <f>COUNTIF([7]daftar!$D$4:$D$885,D455)</f>
        <v>#VALUE!</v>
      </c>
      <c r="AS455" s="392" t="str">
        <f t="shared" si="128"/>
        <v>I Wayan Juniartha</v>
      </c>
      <c r="AT455" s="392" t="str">
        <f t="shared" si="129"/>
        <v>F1B112030</v>
      </c>
      <c r="AU455" s="392">
        <f t="shared" si="130"/>
        <v>452</v>
      </c>
      <c r="AV455"/>
    </row>
    <row r="456" spans="1:48" s="368" customFormat="1" ht="20.100000000000001" customHeight="1">
      <c r="A456" s="267">
        <f t="shared" si="132"/>
        <v>453</v>
      </c>
      <c r="B456" s="409" t="s">
        <v>1159</v>
      </c>
      <c r="C456" s="269" t="str">
        <f>VLOOKUP(D456,'[4]mhs elektro-kecil'!$B$5:$C$1847,2,0)</f>
        <v>Ade Jodi Harmawan</v>
      </c>
      <c r="D456" s="410" t="s">
        <v>1164</v>
      </c>
      <c r="E456" s="410" t="s">
        <v>1165</v>
      </c>
      <c r="F456" s="410" t="s">
        <v>118</v>
      </c>
      <c r="G456" s="410" t="s">
        <v>763</v>
      </c>
      <c r="H456" s="410" t="s">
        <v>27</v>
      </c>
      <c r="I456" s="410" t="s">
        <v>243</v>
      </c>
      <c r="J456" s="410" t="s">
        <v>92</v>
      </c>
      <c r="K456" s="432" t="s">
        <v>63</v>
      </c>
      <c r="L456" s="440">
        <v>42868</v>
      </c>
      <c r="M456" s="448" t="s">
        <v>42</v>
      </c>
      <c r="N456" s="432" t="s">
        <v>523</v>
      </c>
      <c r="O456" s="410"/>
      <c r="P456" s="410">
        <v>613</v>
      </c>
      <c r="Q456" s="402">
        <v>40</v>
      </c>
      <c r="R456" s="402">
        <v>17</v>
      </c>
      <c r="S456" s="402">
        <v>33</v>
      </c>
      <c r="T456" s="402">
        <v>41</v>
      </c>
      <c r="U456" s="402">
        <v>35</v>
      </c>
      <c r="W456" s="371" t="str">
        <f t="shared" si="127"/>
        <v>13 Mei 2017</v>
      </c>
      <c r="X456" s="373" t="str">
        <f>IFERROR(VLOOKUP(D456,'[5]mhs elektro-kecil'!$B$5:$E$2151,3,0),"CEK")</f>
        <v>Teknik Informatika &amp; Komputer</v>
      </c>
      <c r="Y456" s="374" t="str">
        <f>IFERROR(VLOOKUP(D456,'[5]mhs elektro-kecil'!$B$5:$E$2151,4,0),"CEK")</f>
        <v>L. A. Syamsul Irfan Akbar, ST., M.Eng.</v>
      </c>
      <c r="Z456" s="406"/>
      <c r="AA456" s="406"/>
      <c r="AL456" s="391">
        <f t="shared" si="131"/>
        <v>2012</v>
      </c>
      <c r="AM456" s="212" t="e">
        <f>COUNTIF([6]Daftar!$D$5:$D$851,D456)</f>
        <v>#VALUE!</v>
      </c>
      <c r="AN456" s="212" t="e">
        <f>COUNTIF([7]daftar!$D$4:$D$885,D456)</f>
        <v>#VALUE!</v>
      </c>
      <c r="AS456" s="392" t="str">
        <f t="shared" si="128"/>
        <v>Ade Jodi Harmawan</v>
      </c>
      <c r="AT456" s="392" t="str">
        <f t="shared" si="129"/>
        <v>F1B112001</v>
      </c>
      <c r="AU456" s="392">
        <f t="shared" si="130"/>
        <v>453</v>
      </c>
      <c r="AV456"/>
    </row>
    <row r="457" spans="1:48" s="369" customFormat="1" ht="20.100000000000001" customHeight="1">
      <c r="A457" s="267">
        <f t="shared" si="132"/>
        <v>454</v>
      </c>
      <c r="B457" s="411" t="s">
        <v>1166</v>
      </c>
      <c r="C457" s="269" t="str">
        <f>VLOOKUP(D457,'[4]mhs elektro-kecil'!$B$5:$C$1847,2,0)</f>
        <v>Irma Wira Sari Putri</v>
      </c>
      <c r="D457" s="275" t="s">
        <v>1167</v>
      </c>
      <c r="E457" s="275" t="s">
        <v>1168</v>
      </c>
      <c r="F457" s="275" t="s">
        <v>118</v>
      </c>
      <c r="G457" s="275" t="s">
        <v>763</v>
      </c>
      <c r="H457" s="275" t="s">
        <v>27</v>
      </c>
      <c r="I457" s="275" t="s">
        <v>622</v>
      </c>
      <c r="J457" s="275" t="s">
        <v>62</v>
      </c>
      <c r="K457" s="156" t="s">
        <v>56</v>
      </c>
      <c r="L457" s="431">
        <v>42881</v>
      </c>
      <c r="M457" s="177" t="s">
        <v>42</v>
      </c>
      <c r="N457" s="156" t="s">
        <v>523</v>
      </c>
      <c r="O457" s="275"/>
      <c r="P457" s="275">
        <v>641</v>
      </c>
      <c r="Q457" s="230">
        <v>40</v>
      </c>
      <c r="R457" s="230">
        <v>17</v>
      </c>
      <c r="S457" s="230">
        <v>33</v>
      </c>
      <c r="T457" s="230">
        <v>9</v>
      </c>
      <c r="U457" s="230">
        <v>18</v>
      </c>
      <c r="W457" s="371" t="str">
        <f t="shared" si="127"/>
        <v>26 Mei 2017</v>
      </c>
      <c r="X457" s="373" t="str">
        <f>IFERROR(VLOOKUP(D457,'[5]mhs elektro-kecil'!$B$5:$E$2151,3,0),"CEK")</f>
        <v>Teknik Informatika &amp; Komputer</v>
      </c>
      <c r="Y457" s="374" t="str">
        <f>IFERROR(VLOOKUP(D457,'[5]mhs elektro-kecil'!$B$5:$E$2151,4,0),"CEK")</f>
        <v>L. A. Syamsul Irfan Akbar, ST., M.Eng.</v>
      </c>
      <c r="Z457" s="250"/>
      <c r="AA457" s="250"/>
      <c r="AL457" s="391">
        <f t="shared" si="131"/>
        <v>2012</v>
      </c>
      <c r="AM457" s="212" t="e">
        <f>COUNTIF([6]Daftar!$D$5:$D$851,D457)</f>
        <v>#VALUE!</v>
      </c>
      <c r="AN457" s="212" t="e">
        <f>COUNTIF([7]daftar!$D$4:$D$885,D457)</f>
        <v>#VALUE!</v>
      </c>
      <c r="AS457" s="392" t="str">
        <f t="shared" si="128"/>
        <v>Irma Wira Sari Putri</v>
      </c>
      <c r="AT457" s="392" t="str">
        <f t="shared" si="129"/>
        <v>F1B012047</v>
      </c>
      <c r="AU457" s="392">
        <f t="shared" si="130"/>
        <v>454</v>
      </c>
      <c r="AV457"/>
    </row>
    <row r="458" spans="1:48" s="368" customFormat="1" ht="20.100000000000001" customHeight="1">
      <c r="A458" s="267">
        <f t="shared" si="132"/>
        <v>455</v>
      </c>
      <c r="B458" s="409" t="s">
        <v>1166</v>
      </c>
      <c r="C458" s="269" t="str">
        <f>VLOOKUP(D458,'[4]mhs elektro-kecil'!$B$5:$C$1847,2,0)</f>
        <v>Hendra Trisnayadi</v>
      </c>
      <c r="D458" s="410" t="s">
        <v>1169</v>
      </c>
      <c r="E458" s="410" t="s">
        <v>1170</v>
      </c>
      <c r="F458" s="410" t="s">
        <v>243</v>
      </c>
      <c r="G458" s="410" t="s">
        <v>92</v>
      </c>
      <c r="H458" s="410" t="s">
        <v>118</v>
      </c>
      <c r="I458" s="410" t="s">
        <v>763</v>
      </c>
      <c r="J458" s="410" t="s">
        <v>31</v>
      </c>
      <c r="K458" s="432" t="s">
        <v>63</v>
      </c>
      <c r="L458" s="440">
        <v>42882</v>
      </c>
      <c r="M458" s="448" t="s">
        <v>586</v>
      </c>
      <c r="N458" s="432" t="s">
        <v>523</v>
      </c>
      <c r="O458" s="410"/>
      <c r="P458" s="410">
        <v>642</v>
      </c>
      <c r="Q458" s="402">
        <v>41</v>
      </c>
      <c r="R458" s="402">
        <v>35</v>
      </c>
      <c r="S458" s="402">
        <v>40</v>
      </c>
      <c r="T458" s="402">
        <v>17</v>
      </c>
      <c r="U458" s="402">
        <v>39</v>
      </c>
      <c r="W458" s="371" t="str">
        <f t="shared" si="127"/>
        <v>27 Mei 2017</v>
      </c>
      <c r="X458" s="373" t="str">
        <f>IFERROR(VLOOKUP(D458,'[5]mhs elektro-kecil'!$B$5:$E$2151,3,0),"CEK")</f>
        <v>CEK</v>
      </c>
      <c r="Y458" s="374">
        <f>IFERROR(VLOOKUP(D458,'[5]mhs elektro-kecil'!$B$5:$E$2151,4,0),"CEK")</f>
        <v>0</v>
      </c>
      <c r="Z458" s="406"/>
      <c r="AA458" s="406"/>
      <c r="AL458" s="391">
        <f t="shared" si="131"/>
        <v>2010</v>
      </c>
      <c r="AM458" s="212" t="e">
        <f>COUNTIF([6]Daftar!$D$5:$D$851,D458)</f>
        <v>#VALUE!</v>
      </c>
      <c r="AN458" s="212" t="e">
        <f>COUNTIF([7]daftar!$D$4:$D$885,D458)</f>
        <v>#VALUE!</v>
      </c>
      <c r="AS458" s="392" t="str">
        <f t="shared" si="128"/>
        <v>Hendra Trisnayadi</v>
      </c>
      <c r="AT458" s="392" t="str">
        <f t="shared" si="129"/>
        <v>F1B010078</v>
      </c>
      <c r="AU458" s="392">
        <f t="shared" si="130"/>
        <v>455</v>
      </c>
      <c r="AV458"/>
    </row>
    <row r="459" spans="1:48" s="369" customFormat="1" ht="20.100000000000001" customHeight="1">
      <c r="A459" s="267">
        <f t="shared" si="132"/>
        <v>456</v>
      </c>
      <c r="B459" s="411" t="s">
        <v>1166</v>
      </c>
      <c r="C459" s="269" t="str">
        <f>VLOOKUP(D459,'[4]mhs elektro-kecil'!$B$5:$C$1847,2,0)</f>
        <v>Supriyadi T P</v>
      </c>
      <c r="D459" s="275" t="s">
        <v>1171</v>
      </c>
      <c r="E459" s="275" t="s">
        <v>1172</v>
      </c>
      <c r="F459" s="275" t="s">
        <v>59</v>
      </c>
      <c r="G459" s="275" t="s">
        <v>422</v>
      </c>
      <c r="H459" s="275" t="s">
        <v>61</v>
      </c>
      <c r="I459" s="275" t="s">
        <v>72</v>
      </c>
      <c r="J459" s="275" t="s">
        <v>115</v>
      </c>
      <c r="K459" s="156" t="s">
        <v>63</v>
      </c>
      <c r="L459" s="431">
        <v>42882</v>
      </c>
      <c r="M459" s="177" t="s">
        <v>586</v>
      </c>
      <c r="N459" s="156" t="s">
        <v>324</v>
      </c>
      <c r="O459" s="275"/>
      <c r="P459" s="275">
        <v>643</v>
      </c>
      <c r="Q459" s="230">
        <v>28</v>
      </c>
      <c r="R459" s="230">
        <v>8</v>
      </c>
      <c r="S459" s="230">
        <v>3</v>
      </c>
      <c r="T459" s="230">
        <v>4</v>
      </c>
      <c r="U459" s="230">
        <v>22</v>
      </c>
      <c r="W459" s="371" t="str">
        <f t="shared" si="127"/>
        <v>27 Mei 2017</v>
      </c>
      <c r="X459" s="373" t="str">
        <f>IFERROR(VLOOKUP(D459,'[5]mhs elektro-kecil'!$B$5:$E$2151,3,0),"CEK")</f>
        <v>Teknik Elektronika &amp; Digital</v>
      </c>
      <c r="Y459" s="374" t="str">
        <f>IFERROR(VLOOKUP(D459,'[5]mhs elektro-kecil'!$B$5:$E$2151,4,0),"CEK")</f>
        <v>Syafaruddin Ch., ST., MT.</v>
      </c>
      <c r="Z459" s="250"/>
      <c r="AA459" s="250"/>
      <c r="AL459" s="391">
        <f t="shared" si="131"/>
        <v>2013</v>
      </c>
      <c r="AM459" s="212" t="e">
        <f>COUNTIF([6]Daftar!$D$5:$D$851,D459)</f>
        <v>#VALUE!</v>
      </c>
      <c r="AN459" s="212" t="e">
        <f>COUNTIF([7]daftar!$D$4:$D$885,D459)</f>
        <v>#VALUE!</v>
      </c>
      <c r="AS459" s="392" t="str">
        <f t="shared" si="128"/>
        <v>Supriyadi T P</v>
      </c>
      <c r="AT459" s="392" t="str">
        <f t="shared" si="129"/>
        <v>F1B013088</v>
      </c>
      <c r="AU459" s="392">
        <f t="shared" si="130"/>
        <v>456</v>
      </c>
      <c r="AV459"/>
    </row>
    <row r="460" spans="1:48" s="369" customFormat="1" ht="20.100000000000001" customHeight="1">
      <c r="A460" s="267">
        <f t="shared" si="132"/>
        <v>457</v>
      </c>
      <c r="B460" s="411" t="s">
        <v>1173</v>
      </c>
      <c r="C460" s="269" t="str">
        <f>VLOOKUP(D460,'[4]mhs elektro-kecil'!$B$5:$C$1847,2,0)</f>
        <v>Ana Lestari</v>
      </c>
      <c r="D460" s="275" t="s">
        <v>1174</v>
      </c>
      <c r="E460" s="275" t="s">
        <v>1175</v>
      </c>
      <c r="F460" s="275" t="s">
        <v>89</v>
      </c>
      <c r="G460" s="275" t="s">
        <v>68</v>
      </c>
      <c r="H460" s="275" t="s">
        <v>62</v>
      </c>
      <c r="I460" s="275" t="s">
        <v>49</v>
      </c>
      <c r="J460" s="275" t="s">
        <v>580</v>
      </c>
      <c r="K460" s="156" t="s">
        <v>56</v>
      </c>
      <c r="L460" s="431">
        <v>42895</v>
      </c>
      <c r="M460" s="177" t="s">
        <v>42</v>
      </c>
      <c r="N460" s="156" t="s">
        <v>137</v>
      </c>
      <c r="O460" s="275"/>
      <c r="P460" s="275">
        <v>657</v>
      </c>
      <c r="Q460" s="230">
        <v>19</v>
      </c>
      <c r="R460" s="230">
        <v>6</v>
      </c>
      <c r="S460" s="230">
        <v>18</v>
      </c>
      <c r="T460" s="230">
        <v>15</v>
      </c>
      <c r="U460" s="230">
        <v>42</v>
      </c>
      <c r="W460" s="371" t="str">
        <f t="shared" si="127"/>
        <v>09 Juni 2017</v>
      </c>
      <c r="X460" s="373" t="str">
        <f>IFERROR(VLOOKUP(D460,'[5]mhs elektro-kecil'!$B$5:$E$2151,3,0),"CEK")</f>
        <v>Teknik Telekomunikasi</v>
      </c>
      <c r="Y460" s="374" t="str">
        <f>IFERROR(VLOOKUP(D460,'[5]mhs elektro-kecil'!$B$5:$E$2151,4,0),"CEK")</f>
        <v>Bulkis Kanata, ST., MT.</v>
      </c>
      <c r="Z460" s="250"/>
      <c r="AA460" s="250"/>
      <c r="AL460" s="391">
        <f t="shared" si="131"/>
        <v>2012</v>
      </c>
      <c r="AM460" s="212" t="e">
        <f>COUNTIF([6]Daftar!$D$5:$D$851,D460)</f>
        <v>#VALUE!</v>
      </c>
      <c r="AN460" s="212" t="e">
        <f>COUNTIF([7]daftar!$D$4:$D$885,D460)</f>
        <v>#VALUE!</v>
      </c>
      <c r="AS460" s="392" t="str">
        <f t="shared" si="128"/>
        <v>Ana Lestari</v>
      </c>
      <c r="AT460" s="392" t="str">
        <f t="shared" si="129"/>
        <v>F1B012010</v>
      </c>
      <c r="AU460" s="392">
        <f t="shared" si="130"/>
        <v>457</v>
      </c>
      <c r="AV460"/>
    </row>
    <row r="461" spans="1:48" s="368" customFormat="1" ht="20.100000000000001" customHeight="1">
      <c r="A461" s="267">
        <f t="shared" si="132"/>
        <v>458</v>
      </c>
      <c r="B461" s="409" t="s">
        <v>1176</v>
      </c>
      <c r="C461" s="269" t="str">
        <f>VLOOKUP(D461,'[4]mhs elektro-kecil'!$B$5:$C$1847,2,0)</f>
        <v>Agus Budi Nurcahyono</v>
      </c>
      <c r="D461" s="410" t="s">
        <v>1177</v>
      </c>
      <c r="E461" s="410" t="s">
        <v>1178</v>
      </c>
      <c r="F461" s="410" t="s">
        <v>59</v>
      </c>
      <c r="G461" s="410" t="s">
        <v>54</v>
      </c>
      <c r="H461" s="410" t="s">
        <v>45</v>
      </c>
      <c r="I461" s="410" t="s">
        <v>53</v>
      </c>
      <c r="J461" s="410" t="s">
        <v>73</v>
      </c>
      <c r="K461" s="432" t="s">
        <v>56</v>
      </c>
      <c r="L461" s="440">
        <v>42895</v>
      </c>
      <c r="M461" s="448" t="s">
        <v>42</v>
      </c>
      <c r="N461" s="432" t="s">
        <v>324</v>
      </c>
      <c r="O461" s="410"/>
      <c r="P461" s="410">
        <v>655</v>
      </c>
      <c r="Q461" s="402">
        <v>28</v>
      </c>
      <c r="R461" s="402">
        <v>14</v>
      </c>
      <c r="S461" s="402">
        <v>25</v>
      </c>
      <c r="T461" s="402">
        <v>12</v>
      </c>
      <c r="U461" s="402">
        <v>29</v>
      </c>
      <c r="W461" s="371" t="str">
        <f t="shared" si="127"/>
        <v>09 Juni 2017</v>
      </c>
      <c r="X461" s="373" t="str">
        <f>IFERROR(VLOOKUP(D461,'[5]mhs elektro-kecil'!$B$5:$E$2151,3,0),"CEK")</f>
        <v>CEK</v>
      </c>
      <c r="Y461" s="374">
        <f>IFERROR(VLOOKUP(D461,'[5]mhs elektro-kecil'!$B$5:$E$2151,4,0),"CEK")</f>
        <v>0</v>
      </c>
      <c r="Z461" s="406"/>
      <c r="AA461" s="406"/>
      <c r="AL461" s="391">
        <f t="shared" si="131"/>
        <v>2011</v>
      </c>
      <c r="AM461" s="212" t="e">
        <f>COUNTIF([6]Daftar!$D$5:$D$851,D461)</f>
        <v>#VALUE!</v>
      </c>
      <c r="AN461" s="212" t="e">
        <f>COUNTIF([7]daftar!$D$4:$D$885,D461)</f>
        <v>#VALUE!</v>
      </c>
      <c r="AS461" s="392" t="str">
        <f t="shared" si="128"/>
        <v>Agus Budi Nurcahyono</v>
      </c>
      <c r="AT461" s="392" t="str">
        <f t="shared" si="129"/>
        <v>F1B111002</v>
      </c>
      <c r="AU461" s="392">
        <f t="shared" si="130"/>
        <v>458</v>
      </c>
      <c r="AV461"/>
    </row>
    <row r="462" spans="1:48" s="368" customFormat="1" ht="20.100000000000001" customHeight="1">
      <c r="A462" s="267">
        <f t="shared" si="132"/>
        <v>459</v>
      </c>
      <c r="B462" s="409" t="s">
        <v>1179</v>
      </c>
      <c r="C462" s="269" t="str">
        <f>VLOOKUP(D462,'[4]mhs elektro-kecil'!$B$5:$C$1847,2,0)</f>
        <v>Singgih Ramadhoni</v>
      </c>
      <c r="D462" s="410" t="s">
        <v>1180</v>
      </c>
      <c r="E462" s="410" t="s">
        <v>1181</v>
      </c>
      <c r="F462" s="410" t="s">
        <v>422</v>
      </c>
      <c r="G462" s="410" t="s">
        <v>53</v>
      </c>
      <c r="H462" s="410" t="s">
        <v>45</v>
      </c>
      <c r="I462" s="410" t="s">
        <v>52</v>
      </c>
      <c r="J462" s="410" t="s">
        <v>39</v>
      </c>
      <c r="K462" s="432" t="s">
        <v>63</v>
      </c>
      <c r="L462" s="440">
        <v>42896</v>
      </c>
      <c r="M462" s="448" t="s">
        <v>42</v>
      </c>
      <c r="N462" s="432" t="s">
        <v>324</v>
      </c>
      <c r="O462" s="410"/>
      <c r="P462" s="410">
        <v>661</v>
      </c>
      <c r="Q462" s="402">
        <v>8</v>
      </c>
      <c r="R462" s="402">
        <v>12</v>
      </c>
      <c r="S462" s="402">
        <v>25</v>
      </c>
      <c r="T462" s="402">
        <v>24</v>
      </c>
      <c r="U462" s="402">
        <v>31</v>
      </c>
      <c r="W462" s="371" t="str">
        <f t="shared" si="127"/>
        <v>10 Juni 2017</v>
      </c>
      <c r="X462" s="373" t="str">
        <f>IFERROR(VLOOKUP(D462,'[5]mhs elektro-kecil'!$B$5:$E$2151,3,0),"CEK")</f>
        <v>CEK</v>
      </c>
      <c r="Y462" s="374">
        <f>IFERROR(VLOOKUP(D462,'[5]mhs elektro-kecil'!$B$5:$E$2151,4,0),"CEK")</f>
        <v>0</v>
      </c>
      <c r="Z462" s="406"/>
      <c r="AA462" s="406"/>
      <c r="AL462" s="391">
        <f t="shared" si="131"/>
        <v>2010</v>
      </c>
      <c r="AM462" s="212" t="e">
        <f>COUNTIF([6]Daftar!$D$5:$D$851,D462)</f>
        <v>#VALUE!</v>
      </c>
      <c r="AN462" s="212" t="e">
        <f>COUNTIF([7]daftar!$D$4:$D$885,D462)</f>
        <v>#VALUE!</v>
      </c>
      <c r="AS462" s="392" t="str">
        <f t="shared" si="128"/>
        <v>Singgih Ramadhoni</v>
      </c>
      <c r="AT462" s="392" t="str">
        <f t="shared" si="129"/>
        <v>F1B110062</v>
      </c>
      <c r="AU462" s="392">
        <f t="shared" si="130"/>
        <v>459</v>
      </c>
      <c r="AV462"/>
    </row>
    <row r="463" spans="1:48" s="368" customFormat="1" ht="20.100000000000001" customHeight="1">
      <c r="A463" s="267">
        <f t="shared" si="132"/>
        <v>460</v>
      </c>
      <c r="B463" s="409" t="s">
        <v>1179</v>
      </c>
      <c r="C463" s="269" t="str">
        <f>VLOOKUP(D463,'[4]mhs elektro-kecil'!$B$5:$C$1847,2,0)</f>
        <v>Andep Saputra</v>
      </c>
      <c r="D463" s="410" t="s">
        <v>1182</v>
      </c>
      <c r="E463" s="410" t="s">
        <v>1183</v>
      </c>
      <c r="F463" s="410" t="s">
        <v>52</v>
      </c>
      <c r="G463" s="410" t="s">
        <v>763</v>
      </c>
      <c r="H463" s="410" t="s">
        <v>55</v>
      </c>
      <c r="I463" s="410" t="s">
        <v>243</v>
      </c>
      <c r="J463" s="410" t="s">
        <v>558</v>
      </c>
      <c r="K463" s="432" t="s">
        <v>63</v>
      </c>
      <c r="L463" s="440">
        <v>42896</v>
      </c>
      <c r="M463" s="448" t="s">
        <v>413</v>
      </c>
      <c r="N463" s="432" t="s">
        <v>523</v>
      </c>
      <c r="O463" s="410"/>
      <c r="P463" s="410">
        <v>662</v>
      </c>
      <c r="Q463" s="402">
        <v>24</v>
      </c>
      <c r="R463" s="402">
        <v>17</v>
      </c>
      <c r="S463" s="402">
        <v>21</v>
      </c>
      <c r="T463" s="402">
        <v>41</v>
      </c>
      <c r="U463" s="402">
        <v>43</v>
      </c>
      <c r="W463" s="371" t="str">
        <f t="shared" si="127"/>
        <v>10 Juni 2017</v>
      </c>
      <c r="X463" s="373" t="str">
        <f>IFERROR(VLOOKUP(D463,'[5]mhs elektro-kecil'!$B$5:$E$2151,3,0),"CEK")</f>
        <v>Teknik Elektronika &amp; Digital</v>
      </c>
      <c r="Y463" s="374" t="str">
        <f>IFERROR(VLOOKUP(D463,'[5]mhs elektro-kecil'!$B$5:$E$2151,4,0),"CEK")</f>
        <v>I Ketut Wiryajati, ST., MT.</v>
      </c>
      <c r="Z463" s="406"/>
      <c r="AA463" s="406"/>
      <c r="AL463" s="391">
        <f t="shared" si="131"/>
        <v>2012</v>
      </c>
      <c r="AM463" s="212" t="e">
        <f>COUNTIF([6]Daftar!$D$5:$D$851,D463)</f>
        <v>#VALUE!</v>
      </c>
      <c r="AN463" s="212" t="e">
        <f>COUNTIF([7]daftar!$D$4:$D$885,D463)</f>
        <v>#VALUE!</v>
      </c>
      <c r="AS463" s="392" t="str">
        <f t="shared" si="128"/>
        <v>Andep Saputra</v>
      </c>
      <c r="AT463" s="392" t="str">
        <f t="shared" si="129"/>
        <v>F1B012011</v>
      </c>
      <c r="AU463" s="392">
        <f t="shared" si="130"/>
        <v>460</v>
      </c>
      <c r="AV463"/>
    </row>
    <row r="464" spans="1:48" s="368" customFormat="1" ht="20.100000000000001" customHeight="1">
      <c r="A464" s="267">
        <f t="shared" si="132"/>
        <v>461</v>
      </c>
      <c r="B464" s="409" t="s">
        <v>1179</v>
      </c>
      <c r="C464" s="269" t="str">
        <f>VLOOKUP(D464,'[4]mhs elektro-kecil'!$B$5:$C$1847,2,0)</f>
        <v>Ahmadi</v>
      </c>
      <c r="D464" s="410" t="s">
        <v>1184</v>
      </c>
      <c r="E464" s="410" t="s">
        <v>1185</v>
      </c>
      <c r="F464" s="410" t="s">
        <v>115</v>
      </c>
      <c r="G464" s="410" t="s">
        <v>68</v>
      </c>
      <c r="H464" s="410" t="s">
        <v>41</v>
      </c>
      <c r="I464" s="410" t="s">
        <v>622</v>
      </c>
      <c r="J464" s="410" t="s">
        <v>323</v>
      </c>
      <c r="K464" s="432" t="s">
        <v>56</v>
      </c>
      <c r="L464" s="440">
        <v>42895</v>
      </c>
      <c r="M464" s="448" t="s">
        <v>33</v>
      </c>
      <c r="N464" s="432" t="s">
        <v>324</v>
      </c>
      <c r="O464" s="410"/>
      <c r="P464" s="410">
        <v>663</v>
      </c>
      <c r="Q464" s="402">
        <v>22</v>
      </c>
      <c r="R464" s="402">
        <v>6</v>
      </c>
      <c r="S464" s="402">
        <v>1</v>
      </c>
      <c r="T464" s="402">
        <v>9</v>
      </c>
      <c r="U464" s="402">
        <v>26</v>
      </c>
      <c r="W464" s="371" t="str">
        <f t="shared" si="127"/>
        <v>09 Juni 2017</v>
      </c>
      <c r="X464" s="373" t="str">
        <f>IFERROR(VLOOKUP(D464,'[5]mhs elektro-kecil'!$B$5:$E$2151,3,0),"CEK")</f>
        <v>CEK</v>
      </c>
      <c r="Y464" s="374">
        <f>IFERROR(VLOOKUP(D464,'[5]mhs elektro-kecil'!$B$5:$E$2151,4,0),"CEK")</f>
        <v>0</v>
      </c>
      <c r="Z464" s="406"/>
      <c r="AA464" s="406"/>
      <c r="AL464" s="391">
        <f t="shared" si="131"/>
        <v>2011</v>
      </c>
      <c r="AM464" s="212" t="e">
        <f>COUNTIF([6]Daftar!$D$5:$D$851,D464)</f>
        <v>#VALUE!</v>
      </c>
      <c r="AN464" s="212" t="e">
        <f>COUNTIF([7]daftar!$D$4:$D$885,D464)</f>
        <v>#VALUE!</v>
      </c>
      <c r="AS464" s="392" t="str">
        <f t="shared" si="128"/>
        <v>Ahmadi</v>
      </c>
      <c r="AT464" s="392" t="str">
        <f t="shared" si="129"/>
        <v>F1B111004</v>
      </c>
      <c r="AU464" s="392">
        <f t="shared" si="130"/>
        <v>461</v>
      </c>
      <c r="AV464"/>
    </row>
    <row r="465" spans="1:48" s="369" customFormat="1" ht="20.100000000000001" customHeight="1">
      <c r="A465" s="267">
        <f t="shared" si="132"/>
        <v>462</v>
      </c>
      <c r="B465" s="411" t="s">
        <v>1186</v>
      </c>
      <c r="C465" s="269" t="str">
        <f>VLOOKUP(D465,'[4]mhs elektro-kecil'!$B$5:$C$1847,2,0)</f>
        <v>I Wayan Suaryana Put</v>
      </c>
      <c r="D465" s="275" t="s">
        <v>1187</v>
      </c>
      <c r="E465" s="275" t="s">
        <v>1188</v>
      </c>
      <c r="F465" s="275" t="s">
        <v>422</v>
      </c>
      <c r="G465" s="275" t="s">
        <v>73</v>
      </c>
      <c r="H465" s="275" t="s">
        <v>45</v>
      </c>
      <c r="I465" s="275" t="s">
        <v>37</v>
      </c>
      <c r="J465" s="275" t="s">
        <v>39</v>
      </c>
      <c r="K465" s="156" t="s">
        <v>56</v>
      </c>
      <c r="L465" s="431">
        <v>42930</v>
      </c>
      <c r="M465" s="177" t="s">
        <v>42</v>
      </c>
      <c r="N465" s="156" t="s">
        <v>324</v>
      </c>
      <c r="O465" s="275"/>
      <c r="P465" s="275">
        <v>709</v>
      </c>
      <c r="Q465" s="230">
        <v>8</v>
      </c>
      <c r="R465" s="230">
        <v>29</v>
      </c>
      <c r="S465" s="230">
        <v>25</v>
      </c>
      <c r="T465" s="230">
        <v>13</v>
      </c>
      <c r="U465" s="230">
        <v>31</v>
      </c>
      <c r="W465" s="371" t="str">
        <f t="shared" si="127"/>
        <v>14 Juli 2017</v>
      </c>
      <c r="X465" s="373" t="str">
        <f>IFERROR(VLOOKUP(D465,'[5]mhs elektro-kecil'!$B$5:$E$2151,3,0),"CEK")</f>
        <v>CEK</v>
      </c>
      <c r="Y465" s="374">
        <f>IFERROR(VLOOKUP(D465,'[5]mhs elektro-kecil'!$B$5:$E$2151,4,0),"CEK")</f>
        <v>0</v>
      </c>
      <c r="Z465" s="250"/>
      <c r="AA465" s="250"/>
      <c r="AL465" s="391">
        <f t="shared" si="131"/>
        <v>2011</v>
      </c>
      <c r="AM465" s="212" t="e">
        <f>COUNTIF([6]Daftar!$D$5:$D$851,D465)</f>
        <v>#VALUE!</v>
      </c>
      <c r="AN465" s="212" t="e">
        <f>COUNTIF([7]daftar!$D$4:$D$885,D465)</f>
        <v>#VALUE!</v>
      </c>
      <c r="AS465" s="392" t="str">
        <f t="shared" si="128"/>
        <v>I Wayan Suaryana Put</v>
      </c>
      <c r="AT465" s="392" t="str">
        <f t="shared" si="129"/>
        <v>F1B011042</v>
      </c>
      <c r="AU465" s="392">
        <f t="shared" si="130"/>
        <v>462</v>
      </c>
      <c r="AV465"/>
    </row>
    <row r="466" spans="1:48" s="368" customFormat="1" ht="20.100000000000001" customHeight="1">
      <c r="A466" s="267">
        <f t="shared" si="132"/>
        <v>463</v>
      </c>
      <c r="B466" s="409" t="s">
        <v>1189</v>
      </c>
      <c r="C466" s="269" t="str">
        <f>VLOOKUP(D466,'[4]mhs elektro-kecil'!$B$5:$C$1847,2,0)</f>
        <v>Juan Justiti</v>
      </c>
      <c r="D466" s="410" t="s">
        <v>1190</v>
      </c>
      <c r="E466" s="410" t="s">
        <v>1191</v>
      </c>
      <c r="F466" s="410" t="s">
        <v>27</v>
      </c>
      <c r="G466" s="410" t="s">
        <v>31</v>
      </c>
      <c r="H466" s="410" t="s">
        <v>763</v>
      </c>
      <c r="I466" s="410" t="s">
        <v>118</v>
      </c>
      <c r="J466" s="410" t="s">
        <v>558</v>
      </c>
      <c r="K466" s="432" t="s">
        <v>93</v>
      </c>
      <c r="L466" s="440">
        <v>42954</v>
      </c>
      <c r="M466" s="448" t="s">
        <v>42</v>
      </c>
      <c r="N466" s="432" t="s">
        <v>523</v>
      </c>
      <c r="O466" s="410"/>
      <c r="P466" s="410">
        <v>819</v>
      </c>
      <c r="Q466" s="402">
        <v>33</v>
      </c>
      <c r="R466" s="402">
        <v>39</v>
      </c>
      <c r="S466" s="402">
        <v>17</v>
      </c>
      <c r="T466" s="402">
        <v>40</v>
      </c>
      <c r="U466" s="402">
        <v>43</v>
      </c>
      <c r="W466" s="371" t="str">
        <f t="shared" si="127"/>
        <v>07 Agustus 2017</v>
      </c>
      <c r="X466" s="373" t="str">
        <f>IFERROR(VLOOKUP(D466,'[5]mhs elektro-kecil'!$B$5:$E$2151,3,0),"CEK")</f>
        <v>CEK</v>
      </c>
      <c r="Y466" s="374">
        <f>IFERROR(VLOOKUP(D466,'[5]mhs elektro-kecil'!$B$5:$E$2151,4,0),"CEK")</f>
        <v>0</v>
      </c>
      <c r="Z466" s="406"/>
      <c r="AA466" s="406"/>
      <c r="AL466" s="391">
        <f t="shared" si="131"/>
        <v>2010</v>
      </c>
      <c r="AM466" s="212" t="e">
        <f>COUNTIF([6]Daftar!$D$5:$D$851,D466)</f>
        <v>#VALUE!</v>
      </c>
      <c r="AN466" s="212" t="e">
        <f>COUNTIF([7]daftar!$D$4:$D$885,D466)</f>
        <v>#VALUE!</v>
      </c>
      <c r="AS466" s="392" t="str">
        <f t="shared" si="128"/>
        <v>Juan Justiti</v>
      </c>
      <c r="AT466" s="392" t="str">
        <f t="shared" si="129"/>
        <v>F1B010018</v>
      </c>
      <c r="AU466" s="392">
        <f t="shared" si="130"/>
        <v>463</v>
      </c>
      <c r="AV466"/>
    </row>
    <row r="467" spans="1:48" s="368" customFormat="1" ht="20.100000000000001" customHeight="1">
      <c r="A467" s="267">
        <f t="shared" si="132"/>
        <v>464</v>
      </c>
      <c r="B467" s="409" t="s">
        <v>1189</v>
      </c>
      <c r="C467" s="269" t="str">
        <f>VLOOKUP(D467,'[4]mhs elektro-kecil'!$B$5:$C$1847,2,0)</f>
        <v>M. Sopian Sahuri</v>
      </c>
      <c r="D467" s="410" t="s">
        <v>1192</v>
      </c>
      <c r="E467" s="410" t="s">
        <v>1193</v>
      </c>
      <c r="F467" s="410" t="s">
        <v>27</v>
      </c>
      <c r="G467" s="410" t="s">
        <v>668</v>
      </c>
      <c r="H467" s="410" t="s">
        <v>243</v>
      </c>
      <c r="I467" s="410" t="s">
        <v>558</v>
      </c>
      <c r="J467" s="410" t="s">
        <v>69</v>
      </c>
      <c r="K467" s="432" t="s">
        <v>63</v>
      </c>
      <c r="L467" s="440">
        <v>42952</v>
      </c>
      <c r="M467" s="448" t="s">
        <v>540</v>
      </c>
      <c r="N467" s="432" t="s">
        <v>523</v>
      </c>
      <c r="O467" s="410"/>
      <c r="P467" s="410">
        <v>814</v>
      </c>
      <c r="Q467" s="402">
        <v>33</v>
      </c>
      <c r="R467" s="402">
        <v>34</v>
      </c>
      <c r="S467" s="402">
        <v>41</v>
      </c>
      <c r="T467" s="402">
        <v>43</v>
      </c>
      <c r="U467" s="402">
        <v>10</v>
      </c>
      <c r="W467" s="371" t="str">
        <f t="shared" si="127"/>
        <v>05 Agustus 2017</v>
      </c>
      <c r="X467" s="373" t="str">
        <f>IFERROR(VLOOKUP(D467,'[5]mhs elektro-kecil'!$B$5:$E$2151,3,0),"CEK")</f>
        <v>CEK</v>
      </c>
      <c r="Y467" s="374" t="str">
        <f>IFERROR(VLOOKUP(D467,'[5]mhs elektro-kecil'!$B$5:$E$2151,4,0),"CEK")</f>
        <v>CEK</v>
      </c>
      <c r="Z467" s="406"/>
      <c r="AA467" s="406"/>
      <c r="AL467" s="391">
        <f t="shared" si="131"/>
        <v>2009</v>
      </c>
      <c r="AM467" s="212" t="e">
        <f>COUNTIF([6]Daftar!$D$5:$D$851,D467)</f>
        <v>#VALUE!</v>
      </c>
      <c r="AN467" s="212" t="e">
        <f>COUNTIF([7]daftar!$D$4:$D$885,D467)</f>
        <v>#VALUE!</v>
      </c>
      <c r="AS467" s="392" t="str">
        <f t="shared" si="128"/>
        <v>M. Sopian Sahuri</v>
      </c>
      <c r="AT467" s="392" t="str">
        <f t="shared" si="129"/>
        <v>F1B009043</v>
      </c>
      <c r="AU467" s="392">
        <f t="shared" si="130"/>
        <v>464</v>
      </c>
      <c r="AV467"/>
    </row>
    <row r="468" spans="1:48" s="368" customFormat="1" ht="20.100000000000001" customHeight="1">
      <c r="A468" s="267">
        <f t="shared" si="132"/>
        <v>465</v>
      </c>
      <c r="B468" s="409" t="s">
        <v>1189</v>
      </c>
      <c r="C468" s="269" t="str">
        <f>VLOOKUP(D468,'[4]mhs elektro-kecil'!$B$5:$C$1847,2,0)</f>
        <v>Zahrawandi</v>
      </c>
      <c r="D468" s="410" t="s">
        <v>1194</v>
      </c>
      <c r="E468" s="410" t="s">
        <v>1195</v>
      </c>
      <c r="F468" s="410" t="s">
        <v>49</v>
      </c>
      <c r="G468" s="410" t="s">
        <v>118</v>
      </c>
      <c r="H468" s="410" t="s">
        <v>55</v>
      </c>
      <c r="I468" s="410" t="s">
        <v>243</v>
      </c>
      <c r="J468" s="410" t="s">
        <v>72</v>
      </c>
      <c r="K468" s="432" t="s">
        <v>131</v>
      </c>
      <c r="L468" s="440">
        <v>42955</v>
      </c>
      <c r="M468" s="448" t="s">
        <v>716</v>
      </c>
      <c r="N468" s="432" t="s">
        <v>581</v>
      </c>
      <c r="O468" s="410"/>
      <c r="P468" s="410">
        <v>815</v>
      </c>
      <c r="Q468" s="402">
        <v>15</v>
      </c>
      <c r="R468" s="402">
        <v>40</v>
      </c>
      <c r="S468" s="402">
        <v>21</v>
      </c>
      <c r="T468" s="402">
        <v>41</v>
      </c>
      <c r="U468" s="402">
        <v>4</v>
      </c>
      <c r="W468" s="371" t="str">
        <f t="shared" si="127"/>
        <v>08 Agustus 2017</v>
      </c>
      <c r="X468" s="373" t="str">
        <f>IFERROR(VLOOKUP(D468,'[5]mhs elektro-kecil'!$B$5:$E$2151,3,0),"CEK")</f>
        <v>CEK</v>
      </c>
      <c r="Y468" s="374">
        <f>IFERROR(VLOOKUP(D468,'[5]mhs elektro-kecil'!$B$5:$E$2151,4,0),"CEK")</f>
        <v>0</v>
      </c>
      <c r="Z468" s="406"/>
      <c r="AA468" s="406"/>
      <c r="AL468" s="391">
        <f t="shared" si="131"/>
        <v>2011</v>
      </c>
      <c r="AM468" s="212" t="e">
        <f>COUNTIF([6]Daftar!$D$5:$D$851,D468)</f>
        <v>#VALUE!</v>
      </c>
      <c r="AN468" s="212" t="e">
        <f>COUNTIF([7]daftar!$D$4:$D$885,D468)</f>
        <v>#VALUE!</v>
      </c>
      <c r="AS468" s="392" t="str">
        <f t="shared" si="128"/>
        <v>Zahrawandi</v>
      </c>
      <c r="AT468" s="392" t="str">
        <f t="shared" si="129"/>
        <v>F1B011095</v>
      </c>
      <c r="AU468" s="392">
        <f t="shared" si="130"/>
        <v>465</v>
      </c>
      <c r="AV468"/>
    </row>
    <row r="469" spans="1:48" s="369" customFormat="1" ht="20.100000000000001" customHeight="1">
      <c r="A469" s="267">
        <f t="shared" si="132"/>
        <v>466</v>
      </c>
      <c r="B469" s="411" t="s">
        <v>1189</v>
      </c>
      <c r="C469" s="269" t="str">
        <f>VLOOKUP(D469,'[4]mhs elektro-kecil'!$B$5:$C$1847,2,0)</f>
        <v>Heni Edrianti</v>
      </c>
      <c r="D469" s="275" t="s">
        <v>1196</v>
      </c>
      <c r="E469" s="275" t="s">
        <v>1197</v>
      </c>
      <c r="F469" s="275" t="s">
        <v>62</v>
      </c>
      <c r="G469" s="275" t="s">
        <v>243</v>
      </c>
      <c r="H469" s="275" t="s">
        <v>68</v>
      </c>
      <c r="I469" s="275" t="s">
        <v>41</v>
      </c>
      <c r="J469" s="275" t="s">
        <v>118</v>
      </c>
      <c r="K469" s="156" t="s">
        <v>63</v>
      </c>
      <c r="L469" s="431">
        <v>42952</v>
      </c>
      <c r="M469" s="177" t="s">
        <v>42</v>
      </c>
      <c r="N469" s="156" t="s">
        <v>581</v>
      </c>
      <c r="O469" s="275"/>
      <c r="P469" s="275">
        <v>816</v>
      </c>
      <c r="Q469" s="230">
        <v>18</v>
      </c>
      <c r="R469" s="230">
        <v>41</v>
      </c>
      <c r="S469" s="230">
        <v>6</v>
      </c>
      <c r="T469" s="230">
        <v>1</v>
      </c>
      <c r="U469" s="230">
        <v>40</v>
      </c>
      <c r="W469" s="371" t="str">
        <f t="shared" si="127"/>
        <v>05 Agustus 2017</v>
      </c>
      <c r="X469" s="373" t="str">
        <f>IFERROR(VLOOKUP(D469,'[5]mhs elektro-kecil'!$B$5:$E$2151,3,0),"CEK")</f>
        <v>Teknik Informatika &amp; Komputer</v>
      </c>
      <c r="Y469" s="374" t="str">
        <f>IFERROR(VLOOKUP(D469,'[5]mhs elektro-kecil'!$B$5:$E$2151,4,0),"CEK")</f>
        <v>L. A. Syamsul Irfan Akbar, ST., M.Eng.</v>
      </c>
      <c r="Z469" s="250"/>
      <c r="AA469" s="250"/>
      <c r="AL469" s="391">
        <f t="shared" si="131"/>
        <v>2012</v>
      </c>
      <c r="AM469" s="212" t="e">
        <f>COUNTIF([6]Daftar!$D$5:$D$851,D469)</f>
        <v>#VALUE!</v>
      </c>
      <c r="AN469" s="212" t="e">
        <f>COUNTIF([7]daftar!$D$4:$D$885,D469)</f>
        <v>#VALUE!</v>
      </c>
      <c r="AS469" s="392" t="str">
        <f t="shared" si="128"/>
        <v>Heni Edrianti</v>
      </c>
      <c r="AT469" s="392" t="str">
        <f t="shared" si="129"/>
        <v>F1B212038</v>
      </c>
      <c r="AU469" s="392">
        <f t="shared" si="130"/>
        <v>466</v>
      </c>
      <c r="AV469"/>
    </row>
    <row r="470" spans="1:48" s="369" customFormat="1" ht="20.100000000000001" customHeight="1">
      <c r="A470" s="267">
        <f t="shared" si="132"/>
        <v>467</v>
      </c>
      <c r="B470" s="411" t="s">
        <v>1189</v>
      </c>
      <c r="C470" s="269" t="str">
        <f>VLOOKUP(D470,'[4]mhs elektro-kecil'!$B$5:$C$1847,2,0)</f>
        <v>Hendra Sasmita</v>
      </c>
      <c r="D470" s="275" t="s">
        <v>1198</v>
      </c>
      <c r="E470" s="275" t="s">
        <v>1199</v>
      </c>
      <c r="F470" s="275" t="s">
        <v>45</v>
      </c>
      <c r="G470" s="275" t="s">
        <v>52</v>
      </c>
      <c r="H470" s="275" t="s">
        <v>38</v>
      </c>
      <c r="I470" s="275" t="s">
        <v>60</v>
      </c>
      <c r="J470" s="275" t="s">
        <v>558</v>
      </c>
      <c r="K470" s="156" t="s">
        <v>63</v>
      </c>
      <c r="L470" s="431">
        <v>42952</v>
      </c>
      <c r="M470" s="177" t="s">
        <v>42</v>
      </c>
      <c r="N470" s="156" t="s">
        <v>324</v>
      </c>
      <c r="O470" s="275"/>
      <c r="P470" s="275">
        <v>817</v>
      </c>
      <c r="Q470" s="230">
        <v>25</v>
      </c>
      <c r="R470" s="230">
        <v>24</v>
      </c>
      <c r="S470" s="230">
        <v>2</v>
      </c>
      <c r="T470" s="230">
        <v>5</v>
      </c>
      <c r="U470" s="230">
        <v>43</v>
      </c>
      <c r="W470" s="371" t="str">
        <f t="shared" si="127"/>
        <v>05 Agustus 2017</v>
      </c>
      <c r="X470" s="373" t="str">
        <f>IFERROR(VLOOKUP(D470,'[5]mhs elektro-kecil'!$B$5:$E$2151,3,0),"CEK")</f>
        <v>Teknik Sistem Tenaga</v>
      </c>
      <c r="Y470" s="374" t="str">
        <f>IFERROR(VLOOKUP(D470,'[5]mhs elektro-kecil'!$B$5:$E$2151,4,0),"CEK")</f>
        <v>Abdul Natsir, ST., MT.</v>
      </c>
      <c r="Z470" s="250"/>
      <c r="AA470" s="250"/>
      <c r="AL470" s="391">
        <f t="shared" si="131"/>
        <v>2013</v>
      </c>
      <c r="AM470" s="212" t="e">
        <f>COUNTIF([6]Daftar!$D$5:$D$851,D470)</f>
        <v>#VALUE!</v>
      </c>
      <c r="AN470" s="212" t="e">
        <f>COUNTIF([7]daftar!$D$4:$D$885,D470)</f>
        <v>#VALUE!</v>
      </c>
      <c r="AS470" s="392" t="str">
        <f t="shared" si="128"/>
        <v>Hendra Sasmita</v>
      </c>
      <c r="AT470" s="392" t="str">
        <f t="shared" si="129"/>
        <v>F1B013035</v>
      </c>
      <c r="AU470" s="392">
        <f t="shared" si="130"/>
        <v>467</v>
      </c>
      <c r="AV470"/>
    </row>
    <row r="471" spans="1:48" s="368" customFormat="1" ht="20.100000000000001" customHeight="1">
      <c r="A471" s="267">
        <f t="shared" si="132"/>
        <v>468</v>
      </c>
      <c r="B471" s="409" t="s">
        <v>1189</v>
      </c>
      <c r="C471" s="269" t="str">
        <f>VLOOKUP(D471,'[4]mhs elektro-kecil'!$B$5:$C$1847,2,0)</f>
        <v>Ade Pradana</v>
      </c>
      <c r="D471" s="410" t="s">
        <v>1200</v>
      </c>
      <c r="E471" s="410" t="s">
        <v>1201</v>
      </c>
      <c r="F471" s="410" t="s">
        <v>115</v>
      </c>
      <c r="G471" s="410" t="s">
        <v>68</v>
      </c>
      <c r="H471" s="410" t="s">
        <v>54</v>
      </c>
      <c r="I471" s="410" t="s">
        <v>53</v>
      </c>
      <c r="J471" s="410" t="s">
        <v>580</v>
      </c>
      <c r="K471" s="432" t="s">
        <v>32</v>
      </c>
      <c r="L471" s="440">
        <v>42957</v>
      </c>
      <c r="M471" s="448" t="s">
        <v>42</v>
      </c>
      <c r="N471" s="432" t="s">
        <v>581</v>
      </c>
      <c r="O471" s="410"/>
      <c r="P471" s="410">
        <v>818</v>
      </c>
      <c r="Q471" s="402">
        <v>22</v>
      </c>
      <c r="R471" s="402">
        <v>6</v>
      </c>
      <c r="S471" s="402">
        <v>14</v>
      </c>
      <c r="T471" s="402">
        <v>12</v>
      </c>
      <c r="U471" s="402">
        <v>42</v>
      </c>
      <c r="W471" s="371" t="str">
        <f t="shared" si="127"/>
        <v>10 Agustus 2017</v>
      </c>
      <c r="X471" s="373" t="str">
        <f>IFERROR(VLOOKUP(D471,'[5]mhs elektro-kecil'!$B$5:$E$2151,3,0),"CEK")</f>
        <v>Teknik Sistem Tenaga</v>
      </c>
      <c r="Y471" s="374" t="str">
        <f>IFERROR(VLOOKUP(D471,'[5]mhs elektro-kecil'!$B$5:$E$2151,4,0),"CEK")</f>
        <v>Supriyatna, ST., MT.</v>
      </c>
      <c r="Z471" s="406"/>
      <c r="AA471" s="406"/>
      <c r="AL471" s="391">
        <f t="shared" si="131"/>
        <v>2013</v>
      </c>
      <c r="AM471" s="212" t="e">
        <f>COUNTIF([6]Daftar!$D$5:$D$851,D471)</f>
        <v>#VALUE!</v>
      </c>
      <c r="AN471" s="212" t="e">
        <f>COUNTIF([7]daftar!$D$4:$D$885,D471)</f>
        <v>#VALUE!</v>
      </c>
      <c r="AS471" s="392" t="str">
        <f t="shared" si="128"/>
        <v>Ade Pradana</v>
      </c>
      <c r="AT471" s="392" t="str">
        <f t="shared" si="129"/>
        <v>F1B013005</v>
      </c>
      <c r="AU471" s="392">
        <f t="shared" si="130"/>
        <v>468</v>
      </c>
      <c r="AV471"/>
    </row>
    <row r="472" spans="1:48" s="368" customFormat="1" ht="20.100000000000001" customHeight="1">
      <c r="A472" s="267">
        <f t="shared" si="132"/>
        <v>469</v>
      </c>
      <c r="B472" s="409" t="s">
        <v>1202</v>
      </c>
      <c r="C472" s="269" t="str">
        <f>VLOOKUP(D472,'[4]mhs elektro-kecil'!$B$5:$C$1847,2,0)</f>
        <v>Ni Made Yuniarti</v>
      </c>
      <c r="D472" s="410" t="s">
        <v>1203</v>
      </c>
      <c r="E472" s="410" t="s">
        <v>1204</v>
      </c>
      <c r="F472" s="410" t="s">
        <v>59</v>
      </c>
      <c r="G472" s="410" t="s">
        <v>763</v>
      </c>
      <c r="H472" s="410" t="s">
        <v>622</v>
      </c>
      <c r="I472" s="410" t="s">
        <v>92</v>
      </c>
      <c r="J472" s="410" t="s">
        <v>72</v>
      </c>
      <c r="K472" s="432" t="s">
        <v>93</v>
      </c>
      <c r="L472" s="440">
        <v>42961</v>
      </c>
      <c r="M472" s="448" t="s">
        <v>226</v>
      </c>
      <c r="N472" s="432" t="s">
        <v>449</v>
      </c>
      <c r="O472" s="410"/>
      <c r="P472" s="410">
        <v>840</v>
      </c>
      <c r="Q472" s="402">
        <v>28</v>
      </c>
      <c r="R472" s="402">
        <v>17</v>
      </c>
      <c r="S472" s="402">
        <v>9</v>
      </c>
      <c r="T472" s="402">
        <v>35</v>
      </c>
      <c r="U472" s="402">
        <v>4</v>
      </c>
      <c r="W472" s="371" t="str">
        <f t="shared" si="127"/>
        <v>14 Agustus 2017</v>
      </c>
      <c r="X472" s="373" t="str">
        <f>IFERROR(VLOOKUP(D472,'[5]mhs elektro-kecil'!$B$5:$E$2151,3,0),"CEK")</f>
        <v>Teknik Elektronika &amp; Digital</v>
      </c>
      <c r="Y472" s="374" t="str">
        <f>IFERROR(VLOOKUP(D472,'[5]mhs elektro-kecil'!$B$5:$E$2151,4,0),"CEK")</f>
        <v>Muhamad Irwan. ST., MT.</v>
      </c>
      <c r="Z472" s="406"/>
      <c r="AA472" s="406"/>
      <c r="AL472" s="391">
        <f t="shared" si="131"/>
        <v>2013</v>
      </c>
      <c r="AM472" s="212" t="e">
        <f>COUNTIF([6]Daftar!$D$5:$D$851,D472)</f>
        <v>#VALUE!</v>
      </c>
      <c r="AN472" s="212" t="e">
        <f>COUNTIF([7]daftar!$D$4:$D$885,D472)</f>
        <v>#VALUE!</v>
      </c>
      <c r="AS472" s="392" t="str">
        <f t="shared" si="128"/>
        <v>Ni Made Yuniarti</v>
      </c>
      <c r="AT472" s="392" t="str">
        <f t="shared" si="129"/>
        <v>F1B013074</v>
      </c>
      <c r="AU472" s="392">
        <f t="shared" si="130"/>
        <v>469</v>
      </c>
      <c r="AV472"/>
    </row>
    <row r="473" spans="1:48" s="369" customFormat="1" ht="20.100000000000001" customHeight="1">
      <c r="A473" s="267">
        <f t="shared" si="132"/>
        <v>470</v>
      </c>
      <c r="B473" s="411" t="s">
        <v>1202</v>
      </c>
      <c r="C473" s="269" t="str">
        <f>VLOOKUP(D473,'[4]mhs elektro-kecil'!$B$5:$C$1847,2,0)</f>
        <v>Rizal Satria Aryadi</v>
      </c>
      <c r="D473" s="275" t="s">
        <v>1205</v>
      </c>
      <c r="E473" s="275" t="s">
        <v>1206</v>
      </c>
      <c r="F473" s="275" t="s">
        <v>52</v>
      </c>
      <c r="G473" s="275" t="s">
        <v>763</v>
      </c>
      <c r="H473" s="275" t="s">
        <v>59</v>
      </c>
      <c r="I473" s="275" t="s">
        <v>73</v>
      </c>
      <c r="J473" s="275" t="s">
        <v>41</v>
      </c>
      <c r="K473" s="156" t="s">
        <v>131</v>
      </c>
      <c r="L473" s="431">
        <v>42962</v>
      </c>
      <c r="M473" s="177" t="s">
        <v>42</v>
      </c>
      <c r="N473" s="156" t="s">
        <v>449</v>
      </c>
      <c r="O473" s="275"/>
      <c r="P473" s="275">
        <v>841</v>
      </c>
      <c r="Q473" s="230">
        <v>24</v>
      </c>
      <c r="R473" s="230">
        <v>17</v>
      </c>
      <c r="S473" s="230">
        <v>28</v>
      </c>
      <c r="T473" s="230">
        <v>29</v>
      </c>
      <c r="U473" s="230">
        <v>1</v>
      </c>
      <c r="W473" s="371" t="str">
        <f t="shared" si="127"/>
        <v>15 Agustus 2017</v>
      </c>
      <c r="X473" s="373" t="str">
        <f>IFERROR(VLOOKUP(D473,'[5]mhs elektro-kecil'!$B$5:$E$2151,3,0),"CEK")</f>
        <v>Teknik Elektronika &amp; Digital</v>
      </c>
      <c r="Y473" s="374" t="str">
        <f>IFERROR(VLOOKUP(D473,'[5]mhs elektro-kecil'!$B$5:$E$2151,4,0),"CEK")</f>
        <v>Muhamad Irwan. ST., MT.</v>
      </c>
      <c r="Z473" s="250"/>
      <c r="AA473" s="250"/>
      <c r="AL473" s="391">
        <f t="shared" si="131"/>
        <v>2012</v>
      </c>
      <c r="AM473" s="212" t="e">
        <f>COUNTIF([6]Daftar!$D$5:$D$851,D473)</f>
        <v>#VALUE!</v>
      </c>
      <c r="AN473" s="212" t="e">
        <f>COUNTIF([7]daftar!$D$4:$D$885,D473)</f>
        <v>#VALUE!</v>
      </c>
      <c r="AS473" s="392" t="str">
        <f t="shared" si="128"/>
        <v>Rizal Satria Aryadi</v>
      </c>
      <c r="AT473" s="392" t="str">
        <f t="shared" si="129"/>
        <v>F1B212084</v>
      </c>
      <c r="AU473" s="392">
        <f t="shared" si="130"/>
        <v>470</v>
      </c>
      <c r="AV473"/>
    </row>
    <row r="474" spans="1:48" s="368" customFormat="1" ht="20.100000000000001" customHeight="1">
      <c r="A474" s="267">
        <f t="shared" si="132"/>
        <v>471</v>
      </c>
      <c r="B474" s="409" t="s">
        <v>1202</v>
      </c>
      <c r="C474" s="269" t="str">
        <f>VLOOKUP(D474,'[4]mhs elektro-kecil'!$B$5:$C$1847,2,0)</f>
        <v>I Nengah Suhartawan</v>
      </c>
      <c r="D474" s="410" t="s">
        <v>1207</v>
      </c>
      <c r="E474" s="410" t="s">
        <v>1208</v>
      </c>
      <c r="F474" s="410" t="s">
        <v>763</v>
      </c>
      <c r="G474" s="410" t="s">
        <v>52</v>
      </c>
      <c r="H474" s="410" t="s">
        <v>422</v>
      </c>
      <c r="I474" s="410" t="s">
        <v>59</v>
      </c>
      <c r="J474" s="410" t="s">
        <v>62</v>
      </c>
      <c r="K474" s="432" t="s">
        <v>56</v>
      </c>
      <c r="L474" s="440">
        <v>42958</v>
      </c>
      <c r="M474" s="448" t="s">
        <v>42</v>
      </c>
      <c r="N474" s="432" t="s">
        <v>137</v>
      </c>
      <c r="O474" s="410"/>
      <c r="P474" s="410">
        <v>835</v>
      </c>
      <c r="Q474" s="402">
        <v>17</v>
      </c>
      <c r="R474" s="402">
        <v>24</v>
      </c>
      <c r="S474" s="402">
        <v>8</v>
      </c>
      <c r="T474" s="402">
        <v>28</v>
      </c>
      <c r="U474" s="402">
        <v>18</v>
      </c>
      <c r="W474" s="371" t="str">
        <f t="shared" si="127"/>
        <v>11 Agustus 2017</v>
      </c>
      <c r="X474" s="373" t="str">
        <f>IFERROR(VLOOKUP(D474,'[5]mhs elektro-kecil'!$B$5:$E$2151,3,0),"CEK")</f>
        <v>Teknik Elektronika &amp; Digital</v>
      </c>
      <c r="Y474" s="374" t="str">
        <f>IFERROR(VLOOKUP(D474,'[5]mhs elektro-kecil'!$B$5:$E$2151,4,0),"CEK")</f>
        <v>Budi Darmawan, ST., M.Eng.</v>
      </c>
      <c r="Z474" s="406"/>
      <c r="AA474" s="406"/>
      <c r="AL474" s="391">
        <f t="shared" si="131"/>
        <v>2013</v>
      </c>
      <c r="AM474" s="212" t="e">
        <f>COUNTIF([6]Daftar!$D$5:$D$851,D474)</f>
        <v>#VALUE!</v>
      </c>
      <c r="AN474" s="212" t="e">
        <f>COUNTIF([7]daftar!$D$4:$D$885,D474)</f>
        <v>#VALUE!</v>
      </c>
      <c r="AS474" s="392" t="str">
        <f t="shared" si="128"/>
        <v>I Nengah Suhartawan</v>
      </c>
      <c r="AT474" s="392" t="str">
        <f t="shared" si="129"/>
        <v>F1B013041</v>
      </c>
      <c r="AU474" s="392">
        <f t="shared" si="130"/>
        <v>471</v>
      </c>
      <c r="AV474"/>
    </row>
    <row r="475" spans="1:48" s="368" customFormat="1" ht="20.100000000000001" customHeight="1">
      <c r="A475" s="267">
        <f t="shared" si="132"/>
        <v>472</v>
      </c>
      <c r="B475" s="409" t="s">
        <v>1202</v>
      </c>
      <c r="C475" s="269" t="str">
        <f>VLOOKUP(D475,'[4]mhs elektro-kecil'!$B$5:$C$1847,2,0)</f>
        <v>Shofian Tsaury</v>
      </c>
      <c r="D475" s="410" t="s">
        <v>1209</v>
      </c>
      <c r="E475" s="410" t="s">
        <v>1210</v>
      </c>
      <c r="F475" s="410" t="s">
        <v>68</v>
      </c>
      <c r="G475" s="410" t="s">
        <v>580</v>
      </c>
      <c r="H475" s="410" t="s">
        <v>55</v>
      </c>
      <c r="I475" s="410" t="s">
        <v>558</v>
      </c>
      <c r="J475" s="410" t="s">
        <v>49</v>
      </c>
      <c r="K475" s="432" t="s">
        <v>63</v>
      </c>
      <c r="L475" s="440">
        <v>42959</v>
      </c>
      <c r="M475" s="448" t="s">
        <v>540</v>
      </c>
      <c r="N475" s="432" t="s">
        <v>137</v>
      </c>
      <c r="O475" s="410"/>
      <c r="P475" s="410">
        <v>839</v>
      </c>
      <c r="Q475" s="402">
        <v>6</v>
      </c>
      <c r="R475" s="402">
        <v>42</v>
      </c>
      <c r="S475" s="402">
        <v>21</v>
      </c>
      <c r="T475" s="402">
        <v>43</v>
      </c>
      <c r="U475" s="402">
        <v>15</v>
      </c>
      <c r="W475" s="371" t="str">
        <f t="shared" si="127"/>
        <v>12 Agustus 2017</v>
      </c>
      <c r="X475" s="373" t="str">
        <f>IFERROR(VLOOKUP(D475,'[5]mhs elektro-kecil'!$B$5:$E$2151,3,0),"CEK")</f>
        <v>Teknik Telekomunikasi</v>
      </c>
      <c r="Y475" s="374" t="str">
        <f>IFERROR(VLOOKUP(D475,'[5]mhs elektro-kecil'!$B$5:$E$2151,4,0),"CEK")</f>
        <v>Suthami Ariessaputra, ST., M.Eng.</v>
      </c>
      <c r="Z475" s="406"/>
      <c r="AA475" s="406"/>
      <c r="AL475" s="391">
        <f t="shared" si="131"/>
        <v>2013</v>
      </c>
      <c r="AM475" s="212" t="e">
        <f>COUNTIF([6]Daftar!$D$5:$D$851,D475)</f>
        <v>#VALUE!</v>
      </c>
      <c r="AN475" s="212" t="e">
        <f>COUNTIF([7]daftar!$D$4:$D$885,D475)</f>
        <v>#VALUE!</v>
      </c>
      <c r="AS475" s="392" t="str">
        <f t="shared" si="128"/>
        <v>Shofian Tsaury</v>
      </c>
      <c r="AT475" s="392" t="str">
        <f t="shared" si="129"/>
        <v>F1B013086</v>
      </c>
      <c r="AU475" s="392">
        <f t="shared" si="130"/>
        <v>472</v>
      </c>
      <c r="AV475"/>
    </row>
    <row r="476" spans="1:48" s="369" customFormat="1" ht="20.100000000000001" customHeight="1">
      <c r="A476" s="267">
        <f t="shared" si="132"/>
        <v>473</v>
      </c>
      <c r="B476" s="450">
        <v>42970</v>
      </c>
      <c r="C476" s="269" t="str">
        <f>VLOOKUP(D476,'[4]mhs elektro-kecil'!$B$5:$C$1847,2,0)</f>
        <v>I Putu Dody Widihartawan</v>
      </c>
      <c r="D476" s="451" t="s">
        <v>1211</v>
      </c>
      <c r="E476" s="451" t="s">
        <v>1212</v>
      </c>
      <c r="F476" s="452" t="s">
        <v>52</v>
      </c>
      <c r="G476" s="452" t="s">
        <v>118</v>
      </c>
      <c r="H476" s="452" t="s">
        <v>243</v>
      </c>
      <c r="I476" s="452" t="s">
        <v>31</v>
      </c>
      <c r="J476" s="452" t="s">
        <v>59</v>
      </c>
      <c r="K476" s="452" t="s">
        <v>93</v>
      </c>
      <c r="L476" s="455">
        <v>42975</v>
      </c>
      <c r="M476" s="456" t="s">
        <v>42</v>
      </c>
      <c r="N476" s="457" t="s">
        <v>449</v>
      </c>
      <c r="O476" s="452"/>
      <c r="P476" s="369">
        <v>898</v>
      </c>
      <c r="Q476" s="230">
        <v>24</v>
      </c>
      <c r="R476" s="230">
        <v>40</v>
      </c>
      <c r="S476" s="230">
        <v>41</v>
      </c>
      <c r="T476" s="230">
        <v>39</v>
      </c>
      <c r="U476" s="230">
        <v>28</v>
      </c>
      <c r="W476" s="371" t="str">
        <f t="shared" si="127"/>
        <v>28 Agustus 2017</v>
      </c>
      <c r="X476" s="373" t="str">
        <f>IFERROR(VLOOKUP(D476,'[5]mhs elektro-kecil'!$B$5:$E$2151,3,0),"CEK")</f>
        <v>Teknik Elektronika &amp; Digital</v>
      </c>
      <c r="Y476" s="374" t="str">
        <f>IFERROR(VLOOKUP(D476,'[5]mhs elektro-kecil'!$B$5:$E$2151,4,0),"CEK")</f>
        <v>Budi Darmawan, ST., M.Eng.</v>
      </c>
      <c r="Z476" s="250"/>
      <c r="AA476" s="250"/>
      <c r="AL476" s="391">
        <f t="shared" si="131"/>
        <v>2013</v>
      </c>
      <c r="AM476" s="212" t="e">
        <f>COUNTIF([6]Daftar!$D$5:$D$851,D476)</f>
        <v>#VALUE!</v>
      </c>
      <c r="AN476" s="212" t="e">
        <f>COUNTIF([7]daftar!$D$4:$D$885,D476)</f>
        <v>#VALUE!</v>
      </c>
      <c r="AS476" s="392" t="str">
        <f t="shared" si="128"/>
        <v>I Putu Dody Widihartawan</v>
      </c>
      <c r="AT476" s="392" t="str">
        <f t="shared" si="129"/>
        <v>F1B013043</v>
      </c>
      <c r="AU476" s="392">
        <f t="shared" si="130"/>
        <v>473</v>
      </c>
      <c r="AV476"/>
    </row>
    <row r="477" spans="1:48" s="369" customFormat="1" ht="20.100000000000001" customHeight="1">
      <c r="A477" s="267">
        <f t="shared" si="132"/>
        <v>474</v>
      </c>
      <c r="B477" s="450">
        <v>42970</v>
      </c>
      <c r="C477" s="269" t="str">
        <f>VLOOKUP(D477,'[4]mhs elektro-kecil'!$B$5:$C$1847,2,0)</f>
        <v>Ira Oktafigara</v>
      </c>
      <c r="D477" s="451" t="s">
        <v>1213</v>
      </c>
      <c r="E477" s="451" t="s">
        <v>1214</v>
      </c>
      <c r="F477" s="452" t="s">
        <v>68</v>
      </c>
      <c r="G477" s="452" t="s">
        <v>62</v>
      </c>
      <c r="H477" s="452" t="s">
        <v>622</v>
      </c>
      <c r="I477" s="452" t="s">
        <v>580</v>
      </c>
      <c r="J477" s="452" t="s">
        <v>558</v>
      </c>
      <c r="K477" s="452" t="s">
        <v>93</v>
      </c>
      <c r="L477" s="455">
        <v>42975</v>
      </c>
      <c r="M477" s="456" t="s">
        <v>33</v>
      </c>
      <c r="N477" s="457" t="s">
        <v>1215</v>
      </c>
      <c r="O477" s="452"/>
      <c r="P477" s="369">
        <v>899</v>
      </c>
      <c r="Q477" s="230">
        <v>6</v>
      </c>
      <c r="R477" s="230">
        <v>18</v>
      </c>
      <c r="S477" s="230">
        <v>9</v>
      </c>
      <c r="T477" s="230">
        <v>42</v>
      </c>
      <c r="U477" s="230">
        <v>43</v>
      </c>
      <c r="W477" s="371" t="str">
        <f t="shared" si="127"/>
        <v>28 Agustus 2017</v>
      </c>
      <c r="X477" s="373" t="str">
        <f>IFERROR(VLOOKUP(D477,'[5]mhs elektro-kecil'!$B$5:$E$2151,3,0),"CEK")</f>
        <v>Teknik Telekomunikasi</v>
      </c>
      <c r="Y477" s="374" t="str">
        <f>IFERROR(VLOOKUP(D477,'[5]mhs elektro-kecil'!$B$5:$E$2151,4,0),"CEK")</f>
        <v>Sudi M. Al Sasongko, ST., MT.</v>
      </c>
      <c r="Z477" s="250"/>
      <c r="AA477" s="250"/>
      <c r="AL477" s="391">
        <f t="shared" si="131"/>
        <v>2012</v>
      </c>
      <c r="AM477" s="212" t="e">
        <f>COUNTIF([6]Daftar!$D$5:$D$851,D477)</f>
        <v>#VALUE!</v>
      </c>
      <c r="AN477" s="212" t="e">
        <f>COUNTIF([7]daftar!$D$4:$D$885,D477)</f>
        <v>#VALUE!</v>
      </c>
      <c r="AS477" s="392" t="str">
        <f t="shared" si="128"/>
        <v>Ira Oktafigara</v>
      </c>
      <c r="AT477" s="392" t="str">
        <f t="shared" si="129"/>
        <v>F1B012046</v>
      </c>
      <c r="AU477" s="392">
        <f t="shared" si="130"/>
        <v>474</v>
      </c>
      <c r="AV477"/>
    </row>
    <row r="478" spans="1:48" s="369" customFormat="1" ht="20.100000000000001" customHeight="1">
      <c r="A478" s="267">
        <f t="shared" si="132"/>
        <v>475</v>
      </c>
      <c r="B478" s="450">
        <v>42970</v>
      </c>
      <c r="C478" s="269" t="str">
        <f>VLOOKUP(D478,'[4]mhs elektro-kecil'!$B$5:$C$1847,2,0)</f>
        <v>Lia Puspitawati</v>
      </c>
      <c r="D478" s="451" t="s">
        <v>1216</v>
      </c>
      <c r="E478" s="451" t="s">
        <v>1217</v>
      </c>
      <c r="F478" s="452" t="s">
        <v>62</v>
      </c>
      <c r="G478" s="452" t="s">
        <v>118</v>
      </c>
      <c r="H478" s="452" t="s">
        <v>49</v>
      </c>
      <c r="I478" s="452" t="s">
        <v>89</v>
      </c>
      <c r="J478" s="452" t="s">
        <v>243</v>
      </c>
      <c r="K478" s="452" t="s">
        <v>93</v>
      </c>
      <c r="L478" s="455">
        <v>42975</v>
      </c>
      <c r="M478" s="456" t="s">
        <v>520</v>
      </c>
      <c r="N478" s="457" t="s">
        <v>523</v>
      </c>
      <c r="O478" s="452"/>
      <c r="P478" s="369">
        <v>900</v>
      </c>
      <c r="Q478" s="230">
        <v>18</v>
      </c>
      <c r="R478" s="230">
        <v>40</v>
      </c>
      <c r="S478" s="230">
        <v>15</v>
      </c>
      <c r="T478" s="230">
        <v>19</v>
      </c>
      <c r="U478" s="230">
        <v>41</v>
      </c>
      <c r="W478" s="371" t="str">
        <f t="shared" si="127"/>
        <v>28 Agustus 2017</v>
      </c>
      <c r="X478" s="373" t="str">
        <f>IFERROR(VLOOKUP(D478,'[5]mhs elektro-kecil'!$B$5:$E$2151,3,0),"CEK")</f>
        <v>Teknik Informatika &amp; Komputer</v>
      </c>
      <c r="Y478" s="374" t="str">
        <f>IFERROR(VLOOKUP(D478,'[5]mhs elektro-kecil'!$B$5:$E$2151,4,0),"CEK")</f>
        <v>Giri Wahyu Wiriasto, ST., MT.</v>
      </c>
      <c r="Z478" s="250"/>
      <c r="AA478" s="250"/>
      <c r="AL478" s="391">
        <f t="shared" si="131"/>
        <v>2012</v>
      </c>
      <c r="AM478" s="212" t="e">
        <f>COUNTIF([6]Daftar!$D$5:$D$851,D478)</f>
        <v>#VALUE!</v>
      </c>
      <c r="AN478" s="212" t="e">
        <f>COUNTIF([7]daftar!$D$4:$D$885,D478)</f>
        <v>#VALUE!</v>
      </c>
      <c r="AS478" s="392" t="str">
        <f t="shared" si="128"/>
        <v>Lia Puspitawati</v>
      </c>
      <c r="AT478" s="392" t="str">
        <f t="shared" si="129"/>
        <v>F1B212053</v>
      </c>
      <c r="AU478" s="392">
        <f t="shared" si="130"/>
        <v>475</v>
      </c>
      <c r="AV478"/>
    </row>
    <row r="479" spans="1:48" s="368" customFormat="1" ht="20.100000000000001" customHeight="1">
      <c r="A479" s="267">
        <f t="shared" si="132"/>
        <v>476</v>
      </c>
      <c r="B479" s="453">
        <v>42970</v>
      </c>
      <c r="C479" s="269" t="str">
        <f>VLOOKUP(D479,'[4]mhs elektro-kecil'!$B$5:$C$1847,2,0)</f>
        <v>Kiki Rizki Amalia</v>
      </c>
      <c r="D479" s="368" t="s">
        <v>1218</v>
      </c>
      <c r="E479" s="368" t="s">
        <v>1219</v>
      </c>
      <c r="F479" s="410" t="s">
        <v>73</v>
      </c>
      <c r="G479" s="410" t="s">
        <v>38</v>
      </c>
      <c r="H479" s="410" t="s">
        <v>45</v>
      </c>
      <c r="I479" s="410" t="s">
        <v>41</v>
      </c>
      <c r="J479" s="410" t="s">
        <v>60</v>
      </c>
      <c r="K479" s="432" t="s">
        <v>131</v>
      </c>
      <c r="L479" s="440">
        <v>42976</v>
      </c>
      <c r="M479" s="448" t="s">
        <v>42</v>
      </c>
      <c r="N479" s="432" t="s">
        <v>324</v>
      </c>
      <c r="O479" s="410"/>
      <c r="P479" s="368">
        <v>901</v>
      </c>
      <c r="Q479" s="402">
        <v>29</v>
      </c>
      <c r="R479" s="402">
        <v>2</v>
      </c>
      <c r="S479" s="402">
        <v>25</v>
      </c>
      <c r="T479" s="402">
        <v>1</v>
      </c>
      <c r="U479" s="402">
        <v>5</v>
      </c>
      <c r="W479" s="371" t="str">
        <f t="shared" si="127"/>
        <v>29 Agustus 2017</v>
      </c>
      <c r="X479" s="373" t="str">
        <f>IFERROR(VLOOKUP(D479,'[5]mhs elektro-kecil'!$B$5:$E$2151,3,0),"CEK")</f>
        <v>Teknik Sistem Tenaga</v>
      </c>
      <c r="Y479" s="374" t="str">
        <f>IFERROR(VLOOKUP(D479,'[5]mhs elektro-kecil'!$B$5:$E$2151,4,0),"CEK")</f>
        <v>Dr. rer.nat. Teti Zubaidah, ST., MT.</v>
      </c>
      <c r="Z479" s="406"/>
      <c r="AA479" s="406"/>
      <c r="AL479" s="391">
        <f t="shared" si="131"/>
        <v>2013</v>
      </c>
      <c r="AM479" s="212" t="e">
        <f>COUNTIF([6]Daftar!$D$5:$D$851,D479)</f>
        <v>#VALUE!</v>
      </c>
      <c r="AN479" s="212" t="e">
        <f>COUNTIF([7]daftar!$D$4:$D$885,D479)</f>
        <v>#VALUE!</v>
      </c>
      <c r="AS479" s="392" t="str">
        <f t="shared" si="128"/>
        <v>Kiki Rizki Amalia</v>
      </c>
      <c r="AT479" s="392" t="str">
        <f t="shared" si="129"/>
        <v>F1B013051</v>
      </c>
      <c r="AU479" s="392">
        <f t="shared" si="130"/>
        <v>476</v>
      </c>
      <c r="AV479"/>
    </row>
    <row r="480" spans="1:48" s="369" customFormat="1" ht="20.100000000000001" customHeight="1">
      <c r="A480" s="267">
        <f t="shared" si="132"/>
        <v>477</v>
      </c>
      <c r="B480" s="450">
        <v>42970</v>
      </c>
      <c r="C480" s="269" t="str">
        <f>VLOOKUP(D480,'[4]mhs elektro-kecil'!$B$5:$C$1847,2,0)</f>
        <v>Erwinsyah</v>
      </c>
      <c r="D480" s="451" t="s">
        <v>1220</v>
      </c>
      <c r="E480" s="451" t="s">
        <v>1221</v>
      </c>
      <c r="F480" s="452" t="s">
        <v>52</v>
      </c>
      <c r="G480" s="452" t="s">
        <v>62</v>
      </c>
      <c r="H480" s="452" t="s">
        <v>73</v>
      </c>
      <c r="I480" s="452" t="s">
        <v>55</v>
      </c>
      <c r="J480" s="452" t="s">
        <v>323</v>
      </c>
      <c r="K480" s="457" t="s">
        <v>131</v>
      </c>
      <c r="L480" s="455">
        <v>42976</v>
      </c>
      <c r="M480" s="456" t="s">
        <v>33</v>
      </c>
      <c r="N480" s="457" t="s">
        <v>449</v>
      </c>
      <c r="O480" s="452"/>
      <c r="P480" s="369">
        <v>902</v>
      </c>
      <c r="Q480" s="230">
        <v>24</v>
      </c>
      <c r="R480" s="230">
        <v>18</v>
      </c>
      <c r="S480" s="230">
        <v>29</v>
      </c>
      <c r="T480" s="230">
        <v>21</v>
      </c>
      <c r="U480" s="230">
        <v>26</v>
      </c>
      <c r="W480" s="371" t="str">
        <f t="shared" si="127"/>
        <v>29 Agustus 2017</v>
      </c>
      <c r="X480" s="373" t="str">
        <f>IFERROR(VLOOKUP(D480,'[5]mhs elektro-kecil'!$B$5:$E$2151,3,0),"CEK")</f>
        <v>Teknik Elektronika &amp; Digital</v>
      </c>
      <c r="Y480" s="374" t="str">
        <f>IFERROR(VLOOKUP(D480,'[5]mhs elektro-kecil'!$B$5:$E$2151,4,0),"CEK")</f>
        <v>I Made Budi Suksmadana, ST., MT.</v>
      </c>
      <c r="Z480" s="250"/>
      <c r="AA480" s="250"/>
      <c r="AL480" s="391">
        <f t="shared" si="131"/>
        <v>2012</v>
      </c>
      <c r="AM480" s="212" t="e">
        <f>COUNTIF([6]Daftar!$D$5:$D$851,D480)</f>
        <v>#VALUE!</v>
      </c>
      <c r="AN480" s="212" t="e">
        <f>COUNTIF([7]daftar!$D$4:$D$885,D480)</f>
        <v>#VALUE!</v>
      </c>
      <c r="AS480" s="392" t="str">
        <f t="shared" si="128"/>
        <v>Erwinsyah</v>
      </c>
      <c r="AT480" s="392" t="str">
        <f t="shared" si="129"/>
        <v>F1B212027</v>
      </c>
      <c r="AU480" s="392">
        <f t="shared" si="130"/>
        <v>477</v>
      </c>
      <c r="AV480"/>
    </row>
    <row r="481" spans="1:48" s="368" customFormat="1" ht="20.100000000000001" customHeight="1">
      <c r="A481" s="267">
        <f t="shared" si="132"/>
        <v>478</v>
      </c>
      <c r="B481" s="453">
        <v>42970</v>
      </c>
      <c r="C481" s="269" t="str">
        <f>VLOOKUP(D481,'[4]mhs elektro-kecil'!$B$5:$C$1847,2,0)</f>
        <v>Ariel Firmansyah</v>
      </c>
      <c r="D481" s="368" t="s">
        <v>1222</v>
      </c>
      <c r="E481" s="368" t="s">
        <v>1223</v>
      </c>
      <c r="F481" s="410" t="s">
        <v>422</v>
      </c>
      <c r="G481" s="410" t="s">
        <v>72</v>
      </c>
      <c r="H481" s="410" t="s">
        <v>54</v>
      </c>
      <c r="I481" s="410" t="s">
        <v>53</v>
      </c>
      <c r="J481" s="410" t="s">
        <v>39</v>
      </c>
      <c r="K481" s="432" t="s">
        <v>131</v>
      </c>
      <c r="L481" s="440">
        <v>42976</v>
      </c>
      <c r="M481" s="448" t="s">
        <v>33</v>
      </c>
      <c r="N481" s="432" t="s">
        <v>324</v>
      </c>
      <c r="O481" s="410"/>
      <c r="P481" s="368">
        <v>904</v>
      </c>
      <c r="Q481" s="402">
        <v>8</v>
      </c>
      <c r="R481" s="402">
        <v>4</v>
      </c>
      <c r="S481" s="402">
        <v>14</v>
      </c>
      <c r="T481" s="402">
        <v>12</v>
      </c>
      <c r="U481" s="402">
        <v>31</v>
      </c>
      <c r="W481" s="371" t="str">
        <f t="shared" si="127"/>
        <v>29 Agustus 2017</v>
      </c>
      <c r="X481" s="373" t="str">
        <f>IFERROR(VLOOKUP(D481,'[5]mhs elektro-kecil'!$B$5:$E$2151,3,0),"CEK")</f>
        <v>CEK</v>
      </c>
      <c r="Y481" s="374">
        <f>IFERROR(VLOOKUP(D481,'[5]mhs elektro-kecil'!$B$5:$E$2151,4,0),"CEK")</f>
        <v>0</v>
      </c>
      <c r="Z481" s="406"/>
      <c r="AA481" s="406"/>
      <c r="AL481" s="391">
        <f t="shared" si="131"/>
        <v>2011</v>
      </c>
      <c r="AM481" s="212" t="e">
        <f>COUNTIF([6]Daftar!$D$5:$D$851,D481)</f>
        <v>#VALUE!</v>
      </c>
      <c r="AN481" s="212" t="e">
        <f>COUNTIF([7]daftar!$D$4:$D$885,D481)</f>
        <v>#VALUE!</v>
      </c>
      <c r="AS481" s="392" t="str">
        <f t="shared" si="128"/>
        <v>Ariel Firmansyah</v>
      </c>
      <c r="AT481" s="392" t="str">
        <f t="shared" si="129"/>
        <v>F1B011013</v>
      </c>
      <c r="AU481" s="392">
        <f t="shared" si="130"/>
        <v>478</v>
      </c>
      <c r="AV481"/>
    </row>
    <row r="482" spans="1:48" s="368" customFormat="1" ht="20.100000000000001" customHeight="1">
      <c r="A482" s="267">
        <f t="shared" si="132"/>
        <v>479</v>
      </c>
      <c r="B482" s="453">
        <v>42970</v>
      </c>
      <c r="C482" s="269" t="str">
        <f>VLOOKUP(D482,'[4]mhs elektro-kecil'!$B$5:$C$1847,2,0)</f>
        <v>Yanti Listi Septiarini</v>
      </c>
      <c r="D482" s="368" t="s">
        <v>1224</v>
      </c>
      <c r="E482" s="368" t="s">
        <v>1225</v>
      </c>
      <c r="F482" s="410" t="s">
        <v>763</v>
      </c>
      <c r="G482" s="410" t="s">
        <v>118</v>
      </c>
      <c r="H482" s="410" t="s">
        <v>49</v>
      </c>
      <c r="I482" s="410" t="s">
        <v>622</v>
      </c>
      <c r="J482" s="410" t="s">
        <v>92</v>
      </c>
      <c r="K482" s="432" t="s">
        <v>131</v>
      </c>
      <c r="L482" s="440">
        <v>42976</v>
      </c>
      <c r="M482" s="448" t="s">
        <v>33</v>
      </c>
      <c r="N482" s="432" t="s">
        <v>523</v>
      </c>
      <c r="O482" s="410"/>
      <c r="P482" s="368">
        <v>903</v>
      </c>
      <c r="Q482" s="402">
        <v>17</v>
      </c>
      <c r="R482" s="402">
        <v>40</v>
      </c>
      <c r="S482" s="402">
        <v>15</v>
      </c>
      <c r="T482" s="402">
        <v>9</v>
      </c>
      <c r="U482" s="402">
        <v>35</v>
      </c>
      <c r="W482" s="371" t="str">
        <f t="shared" si="127"/>
        <v>29 Agustus 2017</v>
      </c>
      <c r="X482" s="373" t="str">
        <f>IFERROR(VLOOKUP(D482,'[5]mhs elektro-kecil'!$B$5:$E$2151,3,0),"CEK")</f>
        <v>Teknik Informatika &amp; Komputer</v>
      </c>
      <c r="Y482" s="374" t="str">
        <f>IFERROR(VLOOKUP(D482,'[5]mhs elektro-kecil'!$B$5:$E$2151,4,0),"CEK")</f>
        <v>Giri Wahyu Wiriasto, ST., MT.</v>
      </c>
      <c r="Z482" s="406"/>
      <c r="AA482" s="406"/>
      <c r="AL482" s="391">
        <f t="shared" si="131"/>
        <v>2012</v>
      </c>
      <c r="AM482" s="212" t="e">
        <f>COUNTIF([6]Daftar!$D$5:$D$851,D482)</f>
        <v>#VALUE!</v>
      </c>
      <c r="AN482" s="212" t="e">
        <f>COUNTIF([7]daftar!$D$4:$D$885,D482)</f>
        <v>#VALUE!</v>
      </c>
      <c r="AS482" s="392" t="str">
        <f t="shared" si="128"/>
        <v>Yanti Listi Septiarini</v>
      </c>
      <c r="AT482" s="392" t="str">
        <f t="shared" si="129"/>
        <v>F1B012097</v>
      </c>
      <c r="AU482" s="392">
        <f t="shared" si="130"/>
        <v>479</v>
      </c>
      <c r="AV482" s="371"/>
    </row>
    <row r="483" spans="1:48" s="369" customFormat="1" ht="20.100000000000001" customHeight="1">
      <c r="A483" s="267">
        <f t="shared" si="132"/>
        <v>480</v>
      </c>
      <c r="B483" s="453">
        <v>42977</v>
      </c>
      <c r="C483" s="269" t="str">
        <f>VLOOKUP(D483,'[4]mhs elektro-kecil'!$B$5:$C$1847,2,0)</f>
        <v>Muhammad Irsyadul U</v>
      </c>
      <c r="D483" s="369" t="s">
        <v>1226</v>
      </c>
      <c r="E483" s="369" t="s">
        <v>1227</v>
      </c>
      <c r="F483" s="275" t="s">
        <v>45</v>
      </c>
      <c r="G483" s="275" t="s">
        <v>115</v>
      </c>
      <c r="H483" s="275" t="s">
        <v>323</v>
      </c>
      <c r="I483" s="275" t="s">
        <v>38</v>
      </c>
      <c r="J483" s="275" t="s">
        <v>37</v>
      </c>
      <c r="K483" s="205" t="s">
        <v>32</v>
      </c>
      <c r="L483" s="458">
        <v>42985</v>
      </c>
      <c r="M483" s="459" t="s">
        <v>520</v>
      </c>
      <c r="N483" s="205" t="s">
        <v>324</v>
      </c>
      <c r="O483" s="443" t="s">
        <v>1228</v>
      </c>
      <c r="P483" s="369">
        <v>936</v>
      </c>
      <c r="Q483" s="230">
        <v>25</v>
      </c>
      <c r="R483" s="230">
        <v>22</v>
      </c>
      <c r="S483" s="230">
        <v>26</v>
      </c>
      <c r="T483" s="230">
        <v>2</v>
      </c>
      <c r="U483" s="230">
        <v>13</v>
      </c>
      <c r="W483" s="371" t="str">
        <f t="shared" si="127"/>
        <v>07 September 2017</v>
      </c>
      <c r="X483" s="373" t="str">
        <f>IFERROR(VLOOKUP(D483,'[5]mhs elektro-kecil'!$B$5:$E$2151,3,0),"CEK")</f>
        <v>Teknik Sistem Tenaga</v>
      </c>
      <c r="Y483" s="374" t="str">
        <f>IFERROR(VLOOKUP(D483,'[5]mhs elektro-kecil'!$B$5:$E$2151,4,0),"CEK")</f>
        <v>Supriono, ST., MT.</v>
      </c>
      <c r="Z483" s="250"/>
      <c r="AA483" s="250"/>
      <c r="AL483" s="391">
        <f t="shared" si="131"/>
        <v>2013</v>
      </c>
      <c r="AM483" s="212" t="e">
        <f>COUNTIF([6]Daftar!$D$5:$D$851,D483)</f>
        <v>#VALUE!</v>
      </c>
      <c r="AN483" s="212" t="e">
        <f>COUNTIF([7]daftar!$D$4:$D$885,D483)</f>
        <v>#VALUE!</v>
      </c>
      <c r="AS483" s="392" t="str">
        <f t="shared" si="128"/>
        <v>Muhammad Irsyadul U</v>
      </c>
      <c r="AT483" s="392" t="str">
        <f t="shared" si="129"/>
        <v>F1B013066</v>
      </c>
      <c r="AU483" s="392">
        <f t="shared" si="130"/>
        <v>480</v>
      </c>
      <c r="AV483" s="371"/>
    </row>
    <row r="484" spans="1:48" s="369" customFormat="1" ht="20.100000000000001" customHeight="1">
      <c r="A484" s="267">
        <f t="shared" si="132"/>
        <v>481</v>
      </c>
      <c r="B484" s="453">
        <v>42977</v>
      </c>
      <c r="C484" s="269" t="str">
        <f>VLOOKUP(D484,'[4]mhs elektro-kecil'!$B$5:$C$1847,2,0)</f>
        <v>Rachmat Jaelani</v>
      </c>
      <c r="D484" s="369" t="s">
        <v>1229</v>
      </c>
      <c r="E484" s="369" t="s">
        <v>1230</v>
      </c>
      <c r="F484" s="275" t="s">
        <v>52</v>
      </c>
      <c r="G484" s="275" t="s">
        <v>558</v>
      </c>
      <c r="H484" s="275" t="s">
        <v>622</v>
      </c>
      <c r="I484" s="275" t="s">
        <v>73</v>
      </c>
      <c r="J484" s="275" t="s">
        <v>39</v>
      </c>
      <c r="K484" s="205" t="s">
        <v>63</v>
      </c>
      <c r="L484" s="458">
        <v>42987</v>
      </c>
      <c r="M484" s="459" t="s">
        <v>42</v>
      </c>
      <c r="N484" s="205" t="s">
        <v>449</v>
      </c>
      <c r="O484" s="443" t="s">
        <v>1228</v>
      </c>
      <c r="P484" s="369">
        <f>P483+1</f>
        <v>937</v>
      </c>
      <c r="Q484" s="230">
        <v>24</v>
      </c>
      <c r="R484" s="230">
        <v>43</v>
      </c>
      <c r="S484" s="230">
        <v>9</v>
      </c>
      <c r="T484" s="230">
        <v>29</v>
      </c>
      <c r="U484" s="230">
        <v>31</v>
      </c>
      <c r="W484" s="371" t="str">
        <f t="shared" si="127"/>
        <v>09 September 2017</v>
      </c>
      <c r="X484" s="373" t="str">
        <f>IFERROR(VLOOKUP(D484,'[5]mhs elektro-kecil'!$B$5:$E$2151,3,0),"CEK")</f>
        <v>Teknik Elektronika &amp; Digital</v>
      </c>
      <c r="Y484" s="374" t="str">
        <f>IFERROR(VLOOKUP(D484,'[5]mhs elektro-kecil'!$B$5:$E$2151,4,0),"CEK")</f>
        <v>Paniran, ST., MT.</v>
      </c>
      <c r="Z484" s="250"/>
      <c r="AA484" s="250"/>
      <c r="AL484" s="391">
        <f t="shared" si="131"/>
        <v>2012</v>
      </c>
      <c r="AM484" s="212" t="e">
        <f>COUNTIF([6]Daftar!$D$5:$D$851,D484)</f>
        <v>#VALUE!</v>
      </c>
      <c r="AN484" s="212" t="e">
        <f>COUNTIF([7]daftar!$D$4:$D$885,D484)</f>
        <v>#VALUE!</v>
      </c>
      <c r="AS484" s="392" t="str">
        <f t="shared" si="128"/>
        <v>Rachmat Jaelani</v>
      </c>
      <c r="AT484" s="392" t="str">
        <f t="shared" si="129"/>
        <v>F1B012076</v>
      </c>
      <c r="AU484" s="392">
        <f t="shared" si="130"/>
        <v>481</v>
      </c>
      <c r="AV484" s="371"/>
    </row>
    <row r="485" spans="1:48" s="369" customFormat="1" ht="20.100000000000001" customHeight="1">
      <c r="A485" s="267">
        <f t="shared" si="132"/>
        <v>482</v>
      </c>
      <c r="B485" s="453">
        <v>42977</v>
      </c>
      <c r="C485" s="269" t="str">
        <f>VLOOKUP(D485,'[4]mhs elektro-kecil'!$B$5:$C$1847,2,0)</f>
        <v>Abdul Wakil</v>
      </c>
      <c r="D485" s="369" t="s">
        <v>1231</v>
      </c>
      <c r="E485" s="369" t="s">
        <v>1232</v>
      </c>
      <c r="F485" s="275" t="s">
        <v>72</v>
      </c>
      <c r="G485" s="275" t="s">
        <v>580</v>
      </c>
      <c r="H485" s="275" t="s">
        <v>59</v>
      </c>
      <c r="I485" s="275" t="s">
        <v>243</v>
      </c>
      <c r="J485" s="275" t="s">
        <v>54</v>
      </c>
      <c r="K485" s="205" t="s">
        <v>56</v>
      </c>
      <c r="L485" s="458">
        <v>42986</v>
      </c>
      <c r="M485" s="459" t="s">
        <v>140</v>
      </c>
      <c r="N485" s="205" t="s">
        <v>449</v>
      </c>
      <c r="O485" s="443" t="s">
        <v>1233</v>
      </c>
      <c r="P485" s="369">
        <f>P484+1</f>
        <v>938</v>
      </c>
      <c r="Q485" s="230">
        <v>4</v>
      </c>
      <c r="R485" s="230">
        <v>42</v>
      </c>
      <c r="S485" s="230">
        <v>28</v>
      </c>
      <c r="T485" s="230">
        <v>41</v>
      </c>
      <c r="U485" s="230">
        <v>14</v>
      </c>
      <c r="W485" s="371" t="str">
        <f t="shared" si="127"/>
        <v>08 September 2017</v>
      </c>
      <c r="X485" s="373" t="str">
        <f>IFERROR(VLOOKUP(D485,'[5]mhs elektro-kecil'!$B$5:$E$2151,3,0),"CEK")</f>
        <v>Teknik Elektronika &amp; Digital</v>
      </c>
      <c r="Y485" s="374" t="str">
        <f>IFERROR(VLOOKUP(D485,'[5]mhs elektro-kecil'!$B$5:$E$2151,4,0),"CEK")</f>
        <v>A. Sjamsjiar Rachman, ST., MT.</v>
      </c>
      <c r="Z485" s="250"/>
      <c r="AA485" s="250"/>
      <c r="AL485" s="391">
        <f t="shared" si="131"/>
        <v>2013</v>
      </c>
      <c r="AM485" s="212" t="e">
        <f>COUNTIF([6]Daftar!$D$5:$D$851,D485)</f>
        <v>#VALUE!</v>
      </c>
      <c r="AN485" s="212" t="e">
        <f>COUNTIF([7]daftar!$D$4:$D$885,D485)</f>
        <v>#VALUE!</v>
      </c>
      <c r="AS485" s="392" t="str">
        <f t="shared" si="128"/>
        <v>Abdul Wakil</v>
      </c>
      <c r="AT485" s="392" t="str">
        <f t="shared" si="129"/>
        <v>F1B013004</v>
      </c>
      <c r="AU485" s="392">
        <f t="shared" si="130"/>
        <v>482</v>
      </c>
      <c r="AV485" s="371"/>
    </row>
    <row r="486" spans="1:48" s="369" customFormat="1" ht="20.100000000000001" customHeight="1">
      <c r="A486" s="267">
        <f t="shared" si="132"/>
        <v>483</v>
      </c>
      <c r="B486" s="453">
        <v>42977</v>
      </c>
      <c r="C486" s="269" t="str">
        <f>VLOOKUP(D486,'[4]mhs elektro-kecil'!$B$5:$C$1847,2,0)</f>
        <v>Lalu Imam Adiguna R</v>
      </c>
      <c r="D486" s="369" t="s">
        <v>1234</v>
      </c>
      <c r="E486" s="369" t="s">
        <v>1235</v>
      </c>
      <c r="F486" s="275" t="s">
        <v>118</v>
      </c>
      <c r="G486" s="275" t="s">
        <v>763</v>
      </c>
      <c r="H486" s="275" t="s">
        <v>243</v>
      </c>
      <c r="I486" s="275" t="s">
        <v>55</v>
      </c>
      <c r="J486" s="275" t="s">
        <v>89</v>
      </c>
      <c r="K486" s="205" t="s">
        <v>63</v>
      </c>
      <c r="L486" s="458">
        <v>42987</v>
      </c>
      <c r="M486" s="459" t="s">
        <v>42</v>
      </c>
      <c r="N486" s="205" t="s">
        <v>523</v>
      </c>
      <c r="P486" s="369">
        <f>P485+1</f>
        <v>939</v>
      </c>
      <c r="Q486" s="230">
        <v>40</v>
      </c>
      <c r="R486" s="230">
        <v>17</v>
      </c>
      <c r="S486" s="230">
        <v>41</v>
      </c>
      <c r="T486" s="230">
        <v>21</v>
      </c>
      <c r="U486" s="230">
        <v>19</v>
      </c>
      <c r="W486" s="371" t="str">
        <f t="shared" ref="W486:W546" si="133">TEXT(L486,"dd mmmm yyyy")</f>
        <v>09 September 2017</v>
      </c>
      <c r="X486" s="373" t="str">
        <f>IFERROR(VLOOKUP(D486,'[5]mhs elektro-kecil'!$B$5:$E$2151,3,0),"CEK")</f>
        <v>Teknik Informatika &amp; Komputer</v>
      </c>
      <c r="Y486" s="374" t="str">
        <f>IFERROR(VLOOKUP(D486,'[5]mhs elektro-kecil'!$B$5:$E$2151,4,0),"CEK")</f>
        <v>Djulfikry Budiman, ST.</v>
      </c>
      <c r="Z486" s="250"/>
      <c r="AA486" s="250"/>
      <c r="AL486" s="391">
        <f t="shared" si="131"/>
        <v>2013</v>
      </c>
      <c r="AM486" s="212" t="e">
        <f>COUNTIF([6]Daftar!$D$5:$D$851,D486)</f>
        <v>#VALUE!</v>
      </c>
      <c r="AN486" s="212" t="e">
        <f>COUNTIF([7]daftar!$D$4:$D$885,D486)</f>
        <v>#VALUE!</v>
      </c>
      <c r="AS486" s="392" t="str">
        <f t="shared" si="128"/>
        <v>Lalu Imam Adiguna R</v>
      </c>
      <c r="AT486" s="392" t="str">
        <f t="shared" si="129"/>
        <v>F1B013055</v>
      </c>
      <c r="AU486" s="392">
        <f t="shared" si="130"/>
        <v>483</v>
      </c>
      <c r="AV486" s="371"/>
    </row>
    <row r="487" spans="1:48" s="369" customFormat="1" ht="20.100000000000001" customHeight="1">
      <c r="A487" s="267">
        <f t="shared" si="132"/>
        <v>484</v>
      </c>
      <c r="B487" s="453">
        <v>42977</v>
      </c>
      <c r="C487" s="269" t="str">
        <f>VLOOKUP(D487,'[4]mhs elektro-kecil'!$B$5:$C$1847,2,0)</f>
        <v>Yuni Karina Sholeha</v>
      </c>
      <c r="D487" s="369" t="s">
        <v>1236</v>
      </c>
      <c r="E487" s="369" t="s">
        <v>1237</v>
      </c>
      <c r="F487" s="275" t="s">
        <v>72</v>
      </c>
      <c r="G487" s="275" t="s">
        <v>118</v>
      </c>
      <c r="H487" s="275" t="s">
        <v>59</v>
      </c>
      <c r="I487" s="275" t="s">
        <v>31</v>
      </c>
      <c r="J487" s="275" t="s">
        <v>558</v>
      </c>
      <c r="K487" s="205" t="s">
        <v>63</v>
      </c>
      <c r="L487" s="458">
        <v>42987</v>
      </c>
      <c r="M487" s="459" t="s">
        <v>33</v>
      </c>
      <c r="N487" s="205" t="s">
        <v>449</v>
      </c>
      <c r="P487" s="369">
        <f>P486+1</f>
        <v>940</v>
      </c>
      <c r="Q487" s="230">
        <v>4</v>
      </c>
      <c r="R487" s="230">
        <v>40</v>
      </c>
      <c r="S487" s="230">
        <v>28</v>
      </c>
      <c r="T487" s="230">
        <v>39</v>
      </c>
      <c r="U487" s="230">
        <v>43</v>
      </c>
      <c r="W487" s="371" t="str">
        <f t="shared" si="133"/>
        <v>09 September 2017</v>
      </c>
      <c r="X487" s="373" t="str">
        <f>IFERROR(VLOOKUP(D487,'[5]mhs elektro-kecil'!$B$5:$E$2151,3,0),"CEK")</f>
        <v>Teknik Elektronika &amp; Digital</v>
      </c>
      <c r="Y487" s="374" t="str">
        <f>IFERROR(VLOOKUP(D487,'[5]mhs elektro-kecil'!$B$5:$E$2151,4,0),"CEK")</f>
        <v>Syafaruddin Ch., ST., MT.</v>
      </c>
      <c r="Z487" s="250"/>
      <c r="AA487" s="250"/>
      <c r="AL487" s="391">
        <f t="shared" si="131"/>
        <v>2013</v>
      </c>
      <c r="AM487" s="212" t="e">
        <f>COUNTIF([6]Daftar!$D$5:$D$851,D487)</f>
        <v>#VALUE!</v>
      </c>
      <c r="AN487" s="212" t="e">
        <f>COUNTIF([7]daftar!$D$4:$D$885,D487)</f>
        <v>#VALUE!</v>
      </c>
      <c r="AS487" s="392" t="str">
        <f t="shared" si="128"/>
        <v>Yuni Karina Sholeha</v>
      </c>
      <c r="AT487" s="392" t="str">
        <f t="shared" si="129"/>
        <v>F1B013096</v>
      </c>
      <c r="AU487" s="392">
        <f t="shared" si="130"/>
        <v>484</v>
      </c>
      <c r="AV487" s="371"/>
    </row>
    <row r="488" spans="1:48" s="368" customFormat="1" ht="20.100000000000001" customHeight="1">
      <c r="A488" s="267">
        <f t="shared" si="132"/>
        <v>485</v>
      </c>
      <c r="B488" s="453">
        <v>42983</v>
      </c>
      <c r="C488" s="269" t="str">
        <f>VLOOKUP(D488,'[4]mhs elektro-kecil'!$B$5:$C$1847,2,0)</f>
        <v>Marwan</v>
      </c>
      <c r="D488" s="368" t="s">
        <v>1238</v>
      </c>
      <c r="E488" s="368" t="s">
        <v>1239</v>
      </c>
      <c r="F488" s="410" t="s">
        <v>622</v>
      </c>
      <c r="G488" s="410" t="s">
        <v>580</v>
      </c>
      <c r="H488" s="410" t="s">
        <v>68</v>
      </c>
      <c r="I488" s="410" t="s">
        <v>62</v>
      </c>
      <c r="J488" s="410" t="s">
        <v>92</v>
      </c>
      <c r="K488" s="460" t="s">
        <v>93</v>
      </c>
      <c r="L488" s="461">
        <v>42989</v>
      </c>
      <c r="M488" s="462" t="s">
        <v>196</v>
      </c>
      <c r="N488" s="460" t="s">
        <v>1215</v>
      </c>
      <c r="P488" s="368">
        <v>955</v>
      </c>
      <c r="Q488" s="402">
        <v>9</v>
      </c>
      <c r="R488" s="402">
        <v>42</v>
      </c>
      <c r="S488" s="402">
        <v>6</v>
      </c>
      <c r="T488" s="402">
        <v>18</v>
      </c>
      <c r="U488" s="402">
        <v>35</v>
      </c>
      <c r="W488" s="371" t="str">
        <f t="shared" si="133"/>
        <v>11 September 2017</v>
      </c>
      <c r="X488" s="373" t="str">
        <f>IFERROR(VLOOKUP(D488,'[5]mhs elektro-kecil'!$B$5:$E$2151,3,0),"CEK")</f>
        <v>CEK</v>
      </c>
      <c r="Y488" s="374">
        <f>IFERROR(VLOOKUP(D488,'[5]mhs elektro-kecil'!$B$5:$E$2151,4,0),"CEK")</f>
        <v>0</v>
      </c>
      <c r="Z488" s="406"/>
      <c r="AA488" s="406"/>
      <c r="AL488" s="391">
        <f t="shared" si="131"/>
        <v>2011</v>
      </c>
      <c r="AM488" s="212" t="e">
        <f>COUNTIF([6]Daftar!$D$5:$D$851,D488)</f>
        <v>#VALUE!</v>
      </c>
      <c r="AN488" s="212" t="e">
        <f>COUNTIF([7]daftar!$D$4:$D$885,D488)</f>
        <v>#VALUE!</v>
      </c>
      <c r="AS488" s="392" t="str">
        <f t="shared" si="128"/>
        <v>Marwan</v>
      </c>
      <c r="AT488" s="392" t="str">
        <f t="shared" si="129"/>
        <v>F1B111049</v>
      </c>
      <c r="AU488" s="392">
        <f t="shared" si="130"/>
        <v>485</v>
      </c>
      <c r="AV488" s="371"/>
    </row>
    <row r="489" spans="1:48" s="368" customFormat="1" ht="20.100000000000001" customHeight="1">
      <c r="A489" s="267">
        <f t="shared" si="132"/>
        <v>486</v>
      </c>
      <c r="B489" s="453">
        <v>42983</v>
      </c>
      <c r="C489" s="269" t="str">
        <f>VLOOKUP(D489,'[4]mhs elektro-kecil'!$B$5:$C$1847,2,0)</f>
        <v>Surya Hidayat</v>
      </c>
      <c r="D489" s="368" t="s">
        <v>1240</v>
      </c>
      <c r="E489" s="368" t="s">
        <v>1241</v>
      </c>
      <c r="F489" s="410" t="s">
        <v>45</v>
      </c>
      <c r="G489" s="410" t="s">
        <v>53</v>
      </c>
      <c r="H489" s="410" t="s">
        <v>38</v>
      </c>
      <c r="I489" s="410" t="s">
        <v>37</v>
      </c>
      <c r="J489" s="410" t="s">
        <v>73</v>
      </c>
      <c r="K489" s="460" t="s">
        <v>131</v>
      </c>
      <c r="L489" s="461">
        <v>42990</v>
      </c>
      <c r="M489" s="462" t="s">
        <v>42</v>
      </c>
      <c r="N489" s="460" t="s">
        <v>324</v>
      </c>
      <c r="P489" s="368">
        <v>956</v>
      </c>
      <c r="Q489" s="402">
        <v>25</v>
      </c>
      <c r="R489" s="402">
        <v>12</v>
      </c>
      <c r="S489" s="402">
        <v>2</v>
      </c>
      <c r="T489" s="402">
        <v>13</v>
      </c>
      <c r="U489" s="402">
        <v>29</v>
      </c>
      <c r="W489" s="371" t="str">
        <f t="shared" si="133"/>
        <v>12 September 2017</v>
      </c>
      <c r="X489" s="373" t="str">
        <f>IFERROR(VLOOKUP(D489,'[5]mhs elektro-kecil'!$B$5:$E$2151,3,0),"CEK")</f>
        <v>Teknik Sistem Tenaga</v>
      </c>
      <c r="Y489" s="374" t="str">
        <f>IFERROR(VLOOKUP(D489,'[5]mhs elektro-kecil'!$B$5:$E$2151,4,0),"CEK")</f>
        <v>Dr. Ida Ayu Sri Adnyani, ST., MErg.</v>
      </c>
      <c r="Z489" s="406"/>
      <c r="AA489" s="406"/>
      <c r="AL489" s="391">
        <f t="shared" si="131"/>
        <v>2013</v>
      </c>
      <c r="AM489" s="212" t="e">
        <f>COUNTIF([6]Daftar!$D$5:$D$851,D489)</f>
        <v>#VALUE!</v>
      </c>
      <c r="AN489" s="212" t="e">
        <f>COUNTIF([7]daftar!$D$4:$D$885,D489)</f>
        <v>#VALUE!</v>
      </c>
      <c r="AS489" s="392" t="str">
        <f t="shared" si="128"/>
        <v>Surya Hidayat</v>
      </c>
      <c r="AT489" s="392" t="str">
        <f t="shared" si="129"/>
        <v>F1B013089</v>
      </c>
      <c r="AU489" s="392">
        <f t="shared" si="130"/>
        <v>486</v>
      </c>
      <c r="AV489" s="371"/>
    </row>
    <row r="490" spans="1:48" s="369" customFormat="1" ht="20.100000000000001" customHeight="1">
      <c r="A490" s="267">
        <f t="shared" si="132"/>
        <v>487</v>
      </c>
      <c r="B490" s="453">
        <v>42983</v>
      </c>
      <c r="C490" s="269" t="str">
        <f>VLOOKUP(D490,'[4]mhs elektro-kecil'!$B$5:$C$1847,2,0)</f>
        <v>Muhammad Rizki Fauzi</v>
      </c>
      <c r="D490" s="369" t="s">
        <v>1242</v>
      </c>
      <c r="E490" s="369" t="s">
        <v>1243</v>
      </c>
      <c r="F490" s="275" t="s">
        <v>31</v>
      </c>
      <c r="G490" s="275" t="s">
        <v>72</v>
      </c>
      <c r="H490" s="275" t="s">
        <v>67</v>
      </c>
      <c r="I490" s="275" t="s">
        <v>558</v>
      </c>
      <c r="J490" s="275" t="s">
        <v>89</v>
      </c>
      <c r="K490" s="205" t="s">
        <v>131</v>
      </c>
      <c r="L490" s="458">
        <v>42990</v>
      </c>
      <c r="M490" s="459" t="s">
        <v>33</v>
      </c>
      <c r="N490" s="205" t="s">
        <v>449</v>
      </c>
      <c r="P490" s="369">
        <v>958</v>
      </c>
      <c r="Q490" s="230">
        <v>39</v>
      </c>
      <c r="R490" s="230">
        <v>4</v>
      </c>
      <c r="S490" s="230">
        <v>7</v>
      </c>
      <c r="T490" s="230">
        <v>43</v>
      </c>
      <c r="U490" s="230">
        <v>19</v>
      </c>
      <c r="W490" s="371" t="str">
        <f t="shared" si="133"/>
        <v>12 September 2017</v>
      </c>
      <c r="X490" s="373" t="str">
        <f>IFERROR(VLOOKUP(D490,'[5]mhs elektro-kecil'!$B$5:$E$2151,3,0),"CEK")</f>
        <v>CEK</v>
      </c>
      <c r="Y490" s="374" t="str">
        <f>IFERROR(VLOOKUP(D490,'[5]mhs elektro-kecil'!$B$5:$E$2151,4,0),"CEK")</f>
        <v>CEK</v>
      </c>
      <c r="Z490" s="250"/>
      <c r="AA490" s="250"/>
      <c r="AL490" s="391">
        <f t="shared" si="131"/>
        <v>2009</v>
      </c>
      <c r="AM490" s="212" t="e">
        <f>COUNTIF([6]Daftar!$D$5:$D$851,D490)</f>
        <v>#VALUE!</v>
      </c>
      <c r="AN490" s="212" t="e">
        <f>COUNTIF([7]daftar!$D$4:$D$885,D490)</f>
        <v>#VALUE!</v>
      </c>
      <c r="AS490" s="392" t="str">
        <f t="shared" si="128"/>
        <v>Muhammad Rizki Fauzi</v>
      </c>
      <c r="AT490" s="392" t="str">
        <f t="shared" si="129"/>
        <v>F1B009059</v>
      </c>
      <c r="AU490" s="392">
        <f t="shared" si="130"/>
        <v>487</v>
      </c>
      <c r="AV490" s="371"/>
    </row>
    <row r="491" spans="1:48" s="369" customFormat="1" ht="20.100000000000001" customHeight="1">
      <c r="A491" s="267">
        <f t="shared" si="132"/>
        <v>488</v>
      </c>
      <c r="B491" s="453">
        <v>42983</v>
      </c>
      <c r="C491" s="394" t="str">
        <f>VLOOKUP(D491,'[4]mhs elektro-kecil'!$B$5:$C$1847,2,0)</f>
        <v>Budi Fitrianti</v>
      </c>
      <c r="D491" s="369" t="s">
        <v>1244</v>
      </c>
      <c r="E491" s="369" t="s">
        <v>1245</v>
      </c>
      <c r="F491" s="275" t="s">
        <v>55</v>
      </c>
      <c r="G491" s="275" t="s">
        <v>118</v>
      </c>
      <c r="H491" s="275" t="s">
        <v>49</v>
      </c>
      <c r="I491" s="275" t="s">
        <v>243</v>
      </c>
      <c r="J491" s="275" t="s">
        <v>92</v>
      </c>
      <c r="K491" s="205" t="s">
        <v>131</v>
      </c>
      <c r="L491" s="458">
        <v>42997</v>
      </c>
      <c r="M491" s="459" t="s">
        <v>33</v>
      </c>
      <c r="N491" s="205" t="s">
        <v>1246</v>
      </c>
      <c r="P491" s="369">
        <v>957</v>
      </c>
      <c r="Q491" s="230">
        <v>21</v>
      </c>
      <c r="R491" s="230">
        <v>40</v>
      </c>
      <c r="S491" s="230">
        <v>15</v>
      </c>
      <c r="T491" s="230">
        <v>41</v>
      </c>
      <c r="U491" s="230">
        <v>35</v>
      </c>
      <c r="W491" s="371" t="str">
        <f t="shared" si="133"/>
        <v>19 September 2017</v>
      </c>
      <c r="X491" s="373" t="str">
        <f>IFERROR(VLOOKUP(D491,'[5]mhs elektro-kecil'!$B$5:$E$2151,3,0),"CEK")</f>
        <v>Teknik Informatika &amp; Komputer</v>
      </c>
      <c r="Y491" s="374" t="str">
        <f>IFERROR(VLOOKUP(D491,'[5]mhs elektro-kecil'!$B$5:$E$2151,4,0),"CEK")</f>
        <v>Rosmaliati, ST., MT.</v>
      </c>
      <c r="Z491" s="250"/>
      <c r="AA491" s="250"/>
      <c r="AL491" s="391">
        <f t="shared" si="131"/>
        <v>2012</v>
      </c>
      <c r="AM491" s="212" t="e">
        <f>COUNTIF([6]Daftar!$D$5:$D$851,D491)</f>
        <v>#VALUE!</v>
      </c>
      <c r="AN491" s="212" t="e">
        <f>COUNTIF([7]daftar!$D$4:$D$885,D491)</f>
        <v>#VALUE!</v>
      </c>
      <c r="AS491" s="392" t="str">
        <f t="shared" si="128"/>
        <v>Budi Fitrianti</v>
      </c>
      <c r="AT491" s="392" t="str">
        <f t="shared" si="129"/>
        <v>F1B012020</v>
      </c>
      <c r="AU491" s="392">
        <f t="shared" si="130"/>
        <v>488</v>
      </c>
      <c r="AV491" s="371"/>
    </row>
    <row r="492" spans="1:48" s="369" customFormat="1" ht="20.100000000000001" customHeight="1">
      <c r="A492" s="267">
        <f t="shared" si="132"/>
        <v>489</v>
      </c>
      <c r="B492" s="453">
        <v>42997</v>
      </c>
      <c r="C492" s="269" t="str">
        <f>VLOOKUP(D492,'[4]mhs elektro-kecil'!$B$5:$C$1847,2,0)</f>
        <v>Frendhi Iman</v>
      </c>
      <c r="D492" s="369" t="s">
        <v>1247</v>
      </c>
      <c r="E492" s="369" t="s">
        <v>1248</v>
      </c>
      <c r="F492" s="275" t="s">
        <v>55</v>
      </c>
      <c r="G492" s="275" t="s">
        <v>118</v>
      </c>
      <c r="H492" s="275" t="s">
        <v>72</v>
      </c>
      <c r="I492" s="275" t="s">
        <v>59</v>
      </c>
      <c r="J492" s="275" t="s">
        <v>67</v>
      </c>
      <c r="K492" s="205" t="s">
        <v>56</v>
      </c>
      <c r="L492" s="458">
        <v>43000</v>
      </c>
      <c r="M492" s="206" t="s">
        <v>42</v>
      </c>
      <c r="N492" s="205" t="s">
        <v>1246</v>
      </c>
      <c r="P492" s="369">
        <v>1008</v>
      </c>
      <c r="Q492" s="230">
        <v>21</v>
      </c>
      <c r="R492" s="230">
        <v>40</v>
      </c>
      <c r="S492" s="230">
        <v>4</v>
      </c>
      <c r="T492" s="230">
        <v>28</v>
      </c>
      <c r="U492" s="230">
        <v>7</v>
      </c>
      <c r="W492" s="371" t="str">
        <f t="shared" si="133"/>
        <v>22 September 2017</v>
      </c>
      <c r="X492" s="373" t="str">
        <f>IFERROR(VLOOKUP(D492,'[5]mhs elektro-kecil'!$B$5:$E$2151,3,0),"CEK")</f>
        <v>Teknik Informatika &amp; Komputer</v>
      </c>
      <c r="Y492" s="374" t="str">
        <f>IFERROR(VLOOKUP(D492,'[5]mhs elektro-kecil'!$B$5:$E$2151,4,0),"CEK")</f>
        <v>Sayidiman, ST., M.Eng</v>
      </c>
      <c r="Z492" s="250"/>
      <c r="AA492" s="250"/>
      <c r="AL492" s="391">
        <f t="shared" si="131"/>
        <v>2012</v>
      </c>
      <c r="AM492" s="212" t="e">
        <f>COUNTIF([6]Daftar!$D$5:$D$851,D492)</f>
        <v>#VALUE!</v>
      </c>
      <c r="AN492" s="212" t="e">
        <f>COUNTIF([7]daftar!$D$4:$D$885,D492)</f>
        <v>#VALUE!</v>
      </c>
      <c r="AS492" s="392" t="str">
        <f t="shared" si="128"/>
        <v>Frendhi Iman</v>
      </c>
      <c r="AT492" s="392" t="str">
        <f t="shared" si="129"/>
        <v>F1B112024</v>
      </c>
      <c r="AU492" s="392">
        <f t="shared" si="130"/>
        <v>489</v>
      </c>
      <c r="AV492" s="371"/>
    </row>
    <row r="493" spans="1:48" s="369" customFormat="1" ht="20.100000000000001" customHeight="1">
      <c r="A493" s="267">
        <f t="shared" si="132"/>
        <v>490</v>
      </c>
      <c r="B493" s="453">
        <v>42997</v>
      </c>
      <c r="C493" s="269" t="str">
        <f>VLOOKUP(D493,'[4]mhs elektro-kecil'!$B$5:$C$1847,2,0)</f>
        <v>Haerur Rosyid</v>
      </c>
      <c r="D493" s="369" t="s">
        <v>1249</v>
      </c>
      <c r="E493" s="369" t="s">
        <v>1250</v>
      </c>
      <c r="F493" s="275" t="s">
        <v>118</v>
      </c>
      <c r="G493" s="275" t="s">
        <v>72</v>
      </c>
      <c r="H493" s="275" t="s">
        <v>68</v>
      </c>
      <c r="I493" s="275" t="s">
        <v>89</v>
      </c>
      <c r="J493" s="275" t="s">
        <v>53</v>
      </c>
      <c r="K493" s="205" t="s">
        <v>63</v>
      </c>
      <c r="L493" s="458">
        <v>43001</v>
      </c>
      <c r="M493" s="206" t="s">
        <v>140</v>
      </c>
      <c r="N493" s="205" t="s">
        <v>1246</v>
      </c>
      <c r="P493" s="369">
        <v>1009</v>
      </c>
      <c r="Q493" s="230">
        <v>40</v>
      </c>
      <c r="R493" s="230">
        <v>4</v>
      </c>
      <c r="S493" s="230">
        <v>6</v>
      </c>
      <c r="T493" s="230">
        <v>19</v>
      </c>
      <c r="U493" s="230">
        <v>12</v>
      </c>
      <c r="W493" s="371" t="str">
        <f t="shared" si="133"/>
        <v>23 September 2017</v>
      </c>
      <c r="X493" s="373" t="str">
        <f>IFERROR(VLOOKUP(D493,'[5]mhs elektro-kecil'!$B$5:$E$2151,3,0),"CEK")</f>
        <v>Teknik Informatika &amp; Komputer</v>
      </c>
      <c r="Y493" s="374" t="str">
        <f>IFERROR(VLOOKUP(D493,'[5]mhs elektro-kecil'!$B$5:$E$2151,4,0),"CEK")</f>
        <v>Giri Wahyu Wiriasto, ST., MT.</v>
      </c>
      <c r="Z493" s="250"/>
      <c r="AA493" s="250"/>
      <c r="AL493" s="391">
        <f t="shared" si="131"/>
        <v>2012</v>
      </c>
      <c r="AM493" s="212" t="e">
        <f>COUNTIF([6]Daftar!$D$5:$D$851,D493)</f>
        <v>#VALUE!</v>
      </c>
      <c r="AN493" s="212" t="e">
        <f>COUNTIF([7]daftar!$D$4:$D$885,D493)</f>
        <v>#VALUE!</v>
      </c>
      <c r="AS493" s="392" t="str">
        <f t="shared" si="128"/>
        <v>Haerur Rosyid</v>
      </c>
      <c r="AT493" s="392" t="str">
        <f t="shared" si="129"/>
        <v>F1B112025</v>
      </c>
      <c r="AU493" s="392">
        <f t="shared" si="130"/>
        <v>490</v>
      </c>
      <c r="AV493" s="371"/>
    </row>
    <row r="494" spans="1:48" s="369" customFormat="1" ht="20.100000000000001" customHeight="1">
      <c r="A494" s="267">
        <f t="shared" si="132"/>
        <v>491</v>
      </c>
      <c r="B494" s="453">
        <v>42997</v>
      </c>
      <c r="C494" s="269" t="str">
        <f>VLOOKUP(D494,'[4]mhs elektro-kecil'!$B$5:$C$1847,2,0)</f>
        <v>Rudi Maftuh A</v>
      </c>
      <c r="D494" s="369" t="s">
        <v>1251</v>
      </c>
      <c r="E494" s="369" t="s">
        <v>1252</v>
      </c>
      <c r="F494" s="275" t="s">
        <v>118</v>
      </c>
      <c r="G494" s="275" t="s">
        <v>89</v>
      </c>
      <c r="H494" s="275" t="s">
        <v>49</v>
      </c>
      <c r="I494" s="275" t="s">
        <v>763</v>
      </c>
      <c r="J494" s="275" t="s">
        <v>62</v>
      </c>
      <c r="K494" s="205" t="s">
        <v>93</v>
      </c>
      <c r="L494" s="458">
        <v>43003</v>
      </c>
      <c r="M494" s="206" t="s">
        <v>33</v>
      </c>
      <c r="N494" s="205" t="s">
        <v>1246</v>
      </c>
      <c r="P494" s="369">
        <v>1010</v>
      </c>
      <c r="Q494" s="230">
        <v>40</v>
      </c>
      <c r="R494" s="230">
        <v>19</v>
      </c>
      <c r="S494" s="230">
        <v>15</v>
      </c>
      <c r="T494" s="230">
        <v>17</v>
      </c>
      <c r="U494" s="230">
        <v>18</v>
      </c>
      <c r="W494" s="371" t="str">
        <f t="shared" si="133"/>
        <v>25 September 2017</v>
      </c>
      <c r="X494" s="373" t="str">
        <f>IFERROR(VLOOKUP(D494,'[5]mhs elektro-kecil'!$B$5:$E$2151,3,0),"CEK")</f>
        <v>Teknik Informatika &amp; Komputer</v>
      </c>
      <c r="Y494" s="374" t="str">
        <f>IFERROR(VLOOKUP(D494,'[5]mhs elektro-kecil'!$B$5:$E$2151,4,0),"CEK")</f>
        <v>Dr. I Made Ginarsa, ST., MT.</v>
      </c>
      <c r="Z494" s="250"/>
      <c r="AA494" s="250"/>
      <c r="AL494" s="391">
        <f t="shared" si="131"/>
        <v>2012</v>
      </c>
      <c r="AM494" s="212" t="e">
        <f>COUNTIF([6]Daftar!$D$5:$D$851,D494)</f>
        <v>#VALUE!</v>
      </c>
      <c r="AN494" s="212" t="e">
        <f>COUNTIF([7]daftar!$D$4:$D$885,D494)</f>
        <v>#VALUE!</v>
      </c>
      <c r="AS494" s="392" t="str">
        <f t="shared" si="128"/>
        <v>Rudi Maftuh A</v>
      </c>
      <c r="AT494" s="392" t="str">
        <f t="shared" si="129"/>
        <v>F1B112048</v>
      </c>
      <c r="AU494" s="392">
        <f t="shared" si="130"/>
        <v>491</v>
      </c>
      <c r="AV494" s="371"/>
    </row>
    <row r="495" spans="1:48" s="369" customFormat="1" ht="20.100000000000001" customHeight="1">
      <c r="A495" s="267">
        <f t="shared" si="132"/>
        <v>492</v>
      </c>
      <c r="B495" s="453">
        <v>43000</v>
      </c>
      <c r="C495" s="269" t="str">
        <f>VLOOKUP(D495,'[4]mhs elektro-kecil'!$B$5:$C$1847,2,0)</f>
        <v>Muhammad Rizqi</v>
      </c>
      <c r="D495" s="369" t="s">
        <v>1253</v>
      </c>
      <c r="E495" s="369" t="s">
        <v>1254</v>
      </c>
      <c r="F495" s="275" t="s">
        <v>45</v>
      </c>
      <c r="G495" s="275" t="s">
        <v>763</v>
      </c>
      <c r="H495" s="275" t="s">
        <v>54</v>
      </c>
      <c r="I495" s="275" t="s">
        <v>60</v>
      </c>
      <c r="J495" s="275" t="s">
        <v>622</v>
      </c>
      <c r="K495" s="205" t="s">
        <v>131</v>
      </c>
      <c r="L495" s="458">
        <v>43004</v>
      </c>
      <c r="M495" s="206" t="s">
        <v>42</v>
      </c>
      <c r="N495" s="205" t="s">
        <v>324</v>
      </c>
      <c r="P495" s="369">
        <v>1011</v>
      </c>
      <c r="Q495" s="230">
        <v>25</v>
      </c>
      <c r="R495" s="230">
        <v>17</v>
      </c>
      <c r="S495" s="230">
        <v>14</v>
      </c>
      <c r="T495" s="230">
        <v>5</v>
      </c>
      <c r="U495" s="230">
        <v>9</v>
      </c>
      <c r="W495" s="371" t="str">
        <f t="shared" si="133"/>
        <v>26 September 2017</v>
      </c>
      <c r="X495" s="373" t="str">
        <f>IFERROR(VLOOKUP(D495,'[5]mhs elektro-kecil'!$B$5:$E$2151,3,0),"CEK")</f>
        <v>Teknik Sistem Tenaga</v>
      </c>
      <c r="Y495" s="374" t="str">
        <f>IFERROR(VLOOKUP(D495,'[5]mhs elektro-kecil'!$B$5:$E$2151,4,0),"CEK")</f>
        <v>I Made Ari Nrartha, ST., MT.</v>
      </c>
      <c r="Z495" s="250"/>
      <c r="AA495" s="250"/>
      <c r="AL495" s="391">
        <f t="shared" si="131"/>
        <v>2013</v>
      </c>
      <c r="AM495" s="212" t="e">
        <f>COUNTIF([6]Daftar!$D$5:$D$851,D495)</f>
        <v>#VALUE!</v>
      </c>
      <c r="AN495" s="212" t="e">
        <f>COUNTIF([7]daftar!$D$4:$D$885,D495)</f>
        <v>#VALUE!</v>
      </c>
      <c r="AS495" s="392" t="str">
        <f t="shared" si="128"/>
        <v>Muhammad Rizqi</v>
      </c>
      <c r="AT495" s="392" t="str">
        <f t="shared" si="129"/>
        <v>F1B013070</v>
      </c>
      <c r="AU495" s="392">
        <f t="shared" si="130"/>
        <v>492</v>
      </c>
      <c r="AV495" s="371"/>
    </row>
    <row r="496" spans="1:48" s="369" customFormat="1" ht="20.100000000000001" customHeight="1">
      <c r="A496" s="267">
        <f t="shared" si="132"/>
        <v>493</v>
      </c>
      <c r="B496" s="453">
        <v>43000</v>
      </c>
      <c r="C496" s="269" t="str">
        <f>VLOOKUP(D496,'[4]mhs elektro-kecil'!$B$5:$C$1847,2,0)</f>
        <v>M Sofyan Hakim</v>
      </c>
      <c r="D496" s="369" t="s">
        <v>1255</v>
      </c>
      <c r="E496" s="369" t="s">
        <v>1256</v>
      </c>
      <c r="F496" s="275" t="s">
        <v>52</v>
      </c>
      <c r="G496" s="275" t="s">
        <v>763</v>
      </c>
      <c r="H496" s="275" t="s">
        <v>323</v>
      </c>
      <c r="I496" s="275" t="s">
        <v>580</v>
      </c>
      <c r="J496" s="275" t="s">
        <v>45</v>
      </c>
      <c r="K496" s="205" t="s">
        <v>131</v>
      </c>
      <c r="L496" s="458">
        <v>43004</v>
      </c>
      <c r="M496" s="206" t="s">
        <v>33</v>
      </c>
      <c r="N496" s="205" t="s">
        <v>449</v>
      </c>
      <c r="P496" s="369">
        <v>1012</v>
      </c>
      <c r="Q496" s="230">
        <v>24</v>
      </c>
      <c r="R496" s="230">
        <v>17</v>
      </c>
      <c r="S496" s="230">
        <v>26</v>
      </c>
      <c r="T496" s="230">
        <v>42</v>
      </c>
      <c r="U496" s="230">
        <v>25</v>
      </c>
      <c r="W496" s="371" t="str">
        <f t="shared" si="133"/>
        <v>26 September 2017</v>
      </c>
      <c r="X496" s="373" t="str">
        <f>IFERROR(VLOOKUP(D496,'[5]mhs elektro-kecil'!$B$5:$E$2151,3,0),"CEK")</f>
        <v>CEK</v>
      </c>
      <c r="Y496" s="374">
        <f>IFERROR(VLOOKUP(D496,'[5]mhs elektro-kecil'!$B$5:$E$2151,4,0),"CEK")</f>
        <v>0</v>
      </c>
      <c r="Z496" s="250"/>
      <c r="AA496" s="250"/>
      <c r="AL496" s="391">
        <f t="shared" si="131"/>
        <v>2011</v>
      </c>
      <c r="AM496" s="212" t="e">
        <f>COUNTIF([6]Daftar!$D$5:$D$851,D496)</f>
        <v>#VALUE!</v>
      </c>
      <c r="AN496" s="212" t="e">
        <f>COUNTIF([7]daftar!$D$4:$D$885,D496)</f>
        <v>#VALUE!</v>
      </c>
      <c r="AS496" s="392" t="str">
        <f t="shared" si="128"/>
        <v>M Sofyan Hakim</v>
      </c>
      <c r="AT496" s="392" t="str">
        <f t="shared" si="129"/>
        <v>F1B111047</v>
      </c>
      <c r="AU496" s="392">
        <f t="shared" si="130"/>
        <v>493</v>
      </c>
      <c r="AV496" s="371"/>
    </row>
    <row r="497" spans="1:48" s="368" customFormat="1" ht="20.100000000000001" customHeight="1">
      <c r="A497" s="267">
        <f t="shared" si="132"/>
        <v>494</v>
      </c>
      <c r="B497" s="453">
        <v>43005</v>
      </c>
      <c r="C497" s="269" t="str">
        <f>VLOOKUP(D497,'[4]mhs elektro-kecil'!$B$5:$C$1847,2,0)</f>
        <v>Aan Kurniawan</v>
      </c>
      <c r="D497" s="368" t="s">
        <v>1257</v>
      </c>
      <c r="E497" s="368" t="s">
        <v>1258</v>
      </c>
      <c r="F497" s="410" t="s">
        <v>41</v>
      </c>
      <c r="G497" s="410" t="s">
        <v>323</v>
      </c>
      <c r="H497" s="410" t="s">
        <v>115</v>
      </c>
      <c r="I497" s="410" t="s">
        <v>422</v>
      </c>
      <c r="J497" s="410" t="s">
        <v>53</v>
      </c>
      <c r="K497" s="460" t="s">
        <v>93</v>
      </c>
      <c r="L497" s="461">
        <v>43010</v>
      </c>
      <c r="M497" s="463" t="s">
        <v>42</v>
      </c>
      <c r="N497" s="460" t="s">
        <v>324</v>
      </c>
      <c r="O497" s="371"/>
      <c r="P497" s="368">
        <v>1028</v>
      </c>
      <c r="Q497" s="402">
        <v>1</v>
      </c>
      <c r="R497" s="402">
        <v>26</v>
      </c>
      <c r="S497" s="402">
        <v>22</v>
      </c>
      <c r="T497" s="402">
        <v>8</v>
      </c>
      <c r="U497" s="402">
        <v>12</v>
      </c>
      <c r="W497" s="371" t="str">
        <f t="shared" si="133"/>
        <v>02 Oktober 2017</v>
      </c>
      <c r="X497" s="373" t="str">
        <f>IFERROR(VLOOKUP(D497,'[5]mhs elektro-kecil'!$B$5:$E$2151,3,0),"CEK")</f>
        <v>Teknik Sistem Tenaga</v>
      </c>
      <c r="Y497" s="374" t="str">
        <f>IFERROR(VLOOKUP(D497,'[5]mhs elektro-kecil'!$B$5:$E$2151,4,0),"CEK")</f>
        <v>Ni Made Seniari, ST., MT.</v>
      </c>
      <c r="Z497" s="406">
        <f>L497</f>
        <v>43010</v>
      </c>
      <c r="AA497" s="406">
        <f>Z497+180</f>
        <v>43190</v>
      </c>
      <c r="AB497" s="406"/>
      <c r="AL497" s="391">
        <f t="shared" si="131"/>
        <v>2012</v>
      </c>
      <c r="AM497" s="212" t="e">
        <f>COUNTIF([6]Daftar!$D$5:$D$851,D497)</f>
        <v>#VALUE!</v>
      </c>
      <c r="AN497" s="212" t="e">
        <f>COUNTIF([7]daftar!$D$4:$D$885,D497)</f>
        <v>#VALUE!</v>
      </c>
      <c r="AS497" s="392" t="str">
        <f t="shared" si="128"/>
        <v>Aan Kurniawan</v>
      </c>
      <c r="AT497" s="392" t="str">
        <f t="shared" si="129"/>
        <v>F1B012001</v>
      </c>
      <c r="AU497" s="392">
        <f t="shared" si="130"/>
        <v>494</v>
      </c>
      <c r="AV497" s="371"/>
    </row>
    <row r="498" spans="1:48" s="369" customFormat="1" ht="20.100000000000001" customHeight="1">
      <c r="A498" s="267">
        <f t="shared" si="132"/>
        <v>495</v>
      </c>
      <c r="B498" s="454">
        <v>43005</v>
      </c>
      <c r="C498" s="269" t="str">
        <f>VLOOKUP(D498,'[4]mhs elektro-kecil'!$B$5:$C$1847,2,0)</f>
        <v>M Ali Akbar</v>
      </c>
      <c r="D498" s="369" t="s">
        <v>1259</v>
      </c>
      <c r="E498" s="369" t="s">
        <v>1260</v>
      </c>
      <c r="F498" s="275" t="s">
        <v>323</v>
      </c>
      <c r="G498" s="275" t="s">
        <v>39</v>
      </c>
      <c r="H498" s="275" t="s">
        <v>422</v>
      </c>
      <c r="I498" s="275" t="s">
        <v>41</v>
      </c>
      <c r="J498" s="275" t="s">
        <v>69</v>
      </c>
      <c r="K498" s="205" t="s">
        <v>93</v>
      </c>
      <c r="L498" s="458">
        <v>43010</v>
      </c>
      <c r="M498" s="206" t="s">
        <v>33</v>
      </c>
      <c r="N498" s="205" t="s">
        <v>324</v>
      </c>
      <c r="O498"/>
      <c r="P498" s="369">
        <v>1029</v>
      </c>
      <c r="Q498" s="230">
        <v>26</v>
      </c>
      <c r="R498" s="230">
        <v>31</v>
      </c>
      <c r="S498" s="230">
        <v>8</v>
      </c>
      <c r="T498" s="230">
        <v>1</v>
      </c>
      <c r="U498" s="230">
        <v>10</v>
      </c>
      <c r="W498" s="371" t="str">
        <f t="shared" si="133"/>
        <v>02 Oktober 2017</v>
      </c>
      <c r="X498" s="373" t="str">
        <f>IFERROR(VLOOKUP(D498,'[5]mhs elektro-kecil'!$B$5:$E$2151,3,0),"CEK")</f>
        <v>Teknik Sistem Tenaga</v>
      </c>
      <c r="Y498" s="374" t="str">
        <f>IFERROR(VLOOKUP(D498,'[5]mhs elektro-kecil'!$B$5:$E$2151,4,0),"CEK")</f>
        <v>Dr. I Made Ginarsa, ST., MT.</v>
      </c>
      <c r="Z498" s="250">
        <f t="shared" ref="Z498:Z525" si="134">L498</f>
        <v>43010</v>
      </c>
      <c r="AA498" s="250">
        <f t="shared" ref="AA498:AA525" si="135">Z498+180</f>
        <v>43190</v>
      </c>
      <c r="AL498" s="391">
        <f t="shared" si="131"/>
        <v>2012</v>
      </c>
      <c r="AM498" s="212" t="e">
        <f>COUNTIF([6]Daftar!$D$5:$D$851,D498)</f>
        <v>#VALUE!</v>
      </c>
      <c r="AN498" s="212" t="e">
        <f>COUNTIF([7]daftar!$D$4:$D$885,D498)</f>
        <v>#VALUE!</v>
      </c>
      <c r="AS498" s="392" t="str">
        <f t="shared" si="128"/>
        <v>M Ali Akbar</v>
      </c>
      <c r="AT498" s="392" t="str">
        <f t="shared" si="129"/>
        <v>F1B112036</v>
      </c>
      <c r="AU498" s="392">
        <f t="shared" si="130"/>
        <v>495</v>
      </c>
      <c r="AV498" s="371"/>
    </row>
    <row r="499" spans="1:48" s="368" customFormat="1" ht="20.100000000000001" customHeight="1">
      <c r="A499" s="267">
        <f t="shared" si="132"/>
        <v>496</v>
      </c>
      <c r="B499" s="453">
        <v>43005</v>
      </c>
      <c r="C499" s="269" t="str">
        <f>VLOOKUP(D499,'[4]mhs elektro-kecil'!$B$5:$C$1847,2,0)</f>
        <v>Fargan Tanjung</v>
      </c>
      <c r="D499" s="368" t="s">
        <v>1261</v>
      </c>
      <c r="E499" s="368" t="s">
        <v>1262</v>
      </c>
      <c r="F499" s="410" t="s">
        <v>41</v>
      </c>
      <c r="G499" s="410" t="s">
        <v>38</v>
      </c>
      <c r="H499" s="410" t="s">
        <v>60</v>
      </c>
      <c r="I499" s="410" t="s">
        <v>37</v>
      </c>
      <c r="J499" s="410" t="s">
        <v>54</v>
      </c>
      <c r="K499" s="460" t="s">
        <v>131</v>
      </c>
      <c r="L499" s="461">
        <v>43011</v>
      </c>
      <c r="M499" s="463" t="s">
        <v>42</v>
      </c>
      <c r="N499" s="460" t="s">
        <v>324</v>
      </c>
      <c r="P499" s="368">
        <v>1030</v>
      </c>
      <c r="Q499" s="402">
        <v>1</v>
      </c>
      <c r="R499" s="402">
        <v>2</v>
      </c>
      <c r="S499" s="402">
        <v>5</v>
      </c>
      <c r="T499" s="402">
        <v>13</v>
      </c>
      <c r="U499" s="402">
        <v>14</v>
      </c>
      <c r="W499" s="371" t="str">
        <f t="shared" si="133"/>
        <v>03 Oktober 2017</v>
      </c>
      <c r="X499" s="373" t="str">
        <f>IFERROR(VLOOKUP(D499,'[5]mhs elektro-kecil'!$B$5:$E$2151,3,0),"CEK")</f>
        <v>Teknik Sistem Tenaga</v>
      </c>
      <c r="Y499" s="374" t="str">
        <f>IFERROR(VLOOKUP(D499,'[5]mhs elektro-kecil'!$B$5:$E$2151,4,0),"CEK")</f>
        <v>Dr. Ida Ayu Sri Adnyani, ST., MErg.</v>
      </c>
      <c r="Z499" s="406">
        <f t="shared" si="134"/>
        <v>43011</v>
      </c>
      <c r="AA499" s="406">
        <f t="shared" si="135"/>
        <v>43191</v>
      </c>
      <c r="AL499" s="391">
        <f t="shared" si="131"/>
        <v>2013</v>
      </c>
      <c r="AM499" s="212" t="e">
        <f>COUNTIF([6]Daftar!$D$5:$D$851,D499)</f>
        <v>#VALUE!</v>
      </c>
      <c r="AN499" s="212" t="e">
        <f>COUNTIF([7]daftar!$D$4:$D$885,D499)</f>
        <v>#VALUE!</v>
      </c>
      <c r="AS499" s="392" t="str">
        <f t="shared" si="128"/>
        <v>Fargan Tanjung</v>
      </c>
      <c r="AT499" s="392" t="str">
        <f t="shared" si="129"/>
        <v>F1B013027</v>
      </c>
      <c r="AU499" s="392">
        <f t="shared" si="130"/>
        <v>496</v>
      </c>
      <c r="AV499" s="371"/>
    </row>
    <row r="500" spans="1:48" s="369" customFormat="1" ht="20.100000000000001" customHeight="1">
      <c r="A500" s="267">
        <f t="shared" si="132"/>
        <v>497</v>
      </c>
      <c r="B500" s="454">
        <v>43006</v>
      </c>
      <c r="C500" s="269" t="str">
        <f>VLOOKUP(D500,'[4]mhs elektro-kecil'!$B$5:$C$1847,2,0)</f>
        <v>M Ahsanul Khaliq</v>
      </c>
      <c r="D500" s="369" t="s">
        <v>1263</v>
      </c>
      <c r="E500" s="369" t="s">
        <v>1264</v>
      </c>
      <c r="F500" s="275" t="s">
        <v>38</v>
      </c>
      <c r="G500" s="275" t="s">
        <v>323</v>
      </c>
      <c r="H500" s="275" t="s">
        <v>69</v>
      </c>
      <c r="I500" s="275" t="s">
        <v>37</v>
      </c>
      <c r="J500" s="275" t="s">
        <v>54</v>
      </c>
      <c r="K500" s="205" t="s">
        <v>76</v>
      </c>
      <c r="L500" s="458">
        <v>43012</v>
      </c>
      <c r="M500" s="206" t="s">
        <v>42</v>
      </c>
      <c r="N500" s="205" t="s">
        <v>324</v>
      </c>
      <c r="O500"/>
      <c r="P500" s="369">
        <v>1032</v>
      </c>
      <c r="Q500" s="230">
        <v>2</v>
      </c>
      <c r="R500" s="230">
        <v>26</v>
      </c>
      <c r="S500" s="199">
        <v>10</v>
      </c>
      <c r="T500" s="199">
        <v>13</v>
      </c>
      <c r="U500" s="199">
        <v>14</v>
      </c>
      <c r="W500" s="371" t="str">
        <f t="shared" si="133"/>
        <v>04 Oktober 2017</v>
      </c>
      <c r="X500" s="373" t="str">
        <f>IFERROR(VLOOKUP(D500,'[5]mhs elektro-kecil'!$B$5:$E$2151,3,0),"CEK")</f>
        <v>CEK</v>
      </c>
      <c r="Y500" s="374">
        <f>IFERROR(VLOOKUP(D500,'[5]mhs elektro-kecil'!$B$5:$E$2151,4,0),"CEK")</f>
        <v>0</v>
      </c>
      <c r="Z500" s="250">
        <f t="shared" si="134"/>
        <v>43012</v>
      </c>
      <c r="AA500" s="250">
        <f t="shared" si="135"/>
        <v>43192</v>
      </c>
      <c r="AL500" s="391">
        <f t="shared" si="131"/>
        <v>2011</v>
      </c>
      <c r="AM500" s="212" t="e">
        <f>COUNTIF([6]Daftar!$D$5:$D$851,D500)</f>
        <v>#VALUE!</v>
      </c>
      <c r="AN500" s="212" t="e">
        <f>COUNTIF([7]daftar!$D$4:$D$885,D500)</f>
        <v>#VALUE!</v>
      </c>
      <c r="AS500" s="392" t="str">
        <f t="shared" si="128"/>
        <v>M Ahsanul Khaliq</v>
      </c>
      <c r="AT500" s="392" t="str">
        <f t="shared" si="129"/>
        <v>F1B111041</v>
      </c>
      <c r="AU500" s="392">
        <f t="shared" si="130"/>
        <v>497</v>
      </c>
      <c r="AV500" s="371"/>
    </row>
    <row r="501" spans="1:48" s="368" customFormat="1" ht="20.100000000000001" customHeight="1">
      <c r="A501" s="267">
        <f t="shared" si="132"/>
        <v>498</v>
      </c>
      <c r="B501" s="453">
        <v>43008</v>
      </c>
      <c r="C501" s="269" t="str">
        <f>VLOOKUP(D501,'[4]mhs elektro-kecil'!$B$5:$C$1847,2,0)</f>
        <v>Hazinatul Asron</v>
      </c>
      <c r="D501" s="368" t="s">
        <v>1265</v>
      </c>
      <c r="E501" s="368" t="s">
        <v>1266</v>
      </c>
      <c r="F501" s="410" t="s">
        <v>323</v>
      </c>
      <c r="G501" s="410" t="s">
        <v>60</v>
      </c>
      <c r="H501" s="410" t="s">
        <v>115</v>
      </c>
      <c r="I501" s="410" t="s">
        <v>37</v>
      </c>
      <c r="J501" s="410" t="s">
        <v>69</v>
      </c>
      <c r="K501" s="460" t="s">
        <v>32</v>
      </c>
      <c r="L501" s="461">
        <v>43013</v>
      </c>
      <c r="M501" s="463" t="s">
        <v>42</v>
      </c>
      <c r="N501" s="460" t="s">
        <v>324</v>
      </c>
      <c r="O501" s="371"/>
      <c r="P501" s="368">
        <v>1040</v>
      </c>
      <c r="Q501" s="402">
        <v>26</v>
      </c>
      <c r="R501" s="402">
        <v>5</v>
      </c>
      <c r="S501" s="402">
        <v>22</v>
      </c>
      <c r="T501" s="402">
        <v>13</v>
      </c>
      <c r="U501" s="402">
        <v>10</v>
      </c>
      <c r="W501" s="371" t="str">
        <f t="shared" si="133"/>
        <v>05 Oktober 2017</v>
      </c>
      <c r="X501" s="373" t="str">
        <f>IFERROR(VLOOKUP(D501,'[5]mhs elektro-kecil'!$B$5:$E$2151,3,0),"CEK")</f>
        <v>CEK</v>
      </c>
      <c r="Y501" s="374">
        <f>IFERROR(VLOOKUP(D501,'[5]mhs elektro-kecil'!$B$5:$E$2151,4,0),"CEK")</f>
        <v>0</v>
      </c>
      <c r="Z501" s="406">
        <f t="shared" si="134"/>
        <v>43013</v>
      </c>
      <c r="AA501" s="406">
        <f t="shared" si="135"/>
        <v>43193</v>
      </c>
      <c r="AL501" s="391">
        <f t="shared" si="131"/>
        <v>2010</v>
      </c>
      <c r="AM501" s="212" t="e">
        <f>COUNTIF([6]Daftar!$D$5:$D$851,D501)</f>
        <v>#VALUE!</v>
      </c>
      <c r="AN501" s="212" t="e">
        <f>COUNTIF([7]daftar!$D$4:$D$885,D501)</f>
        <v>#VALUE!</v>
      </c>
      <c r="AS501" s="392" t="str">
        <f t="shared" si="128"/>
        <v>Hazinatul Asron</v>
      </c>
      <c r="AT501" s="392" t="str">
        <f t="shared" si="129"/>
        <v>F1B010052</v>
      </c>
      <c r="AU501" s="392">
        <f t="shared" si="130"/>
        <v>498</v>
      </c>
      <c r="AV501" s="371"/>
    </row>
    <row r="502" spans="1:48" s="368" customFormat="1" ht="20.100000000000001" customHeight="1">
      <c r="A502" s="267">
        <f t="shared" si="132"/>
        <v>499</v>
      </c>
      <c r="B502" s="453">
        <v>43008</v>
      </c>
      <c r="C502" s="269" t="str">
        <f>VLOOKUP(D502,'[4]mhs elektro-kecil'!$B$5:$C$1847,2,0)</f>
        <v>Husein Faisal Harharah</v>
      </c>
      <c r="D502" s="368" t="s">
        <v>1267</v>
      </c>
      <c r="E502" s="368" t="s">
        <v>1268</v>
      </c>
      <c r="F502" s="410" t="s">
        <v>38</v>
      </c>
      <c r="G502" s="410" t="s">
        <v>72</v>
      </c>
      <c r="H502" s="410" t="s">
        <v>53</v>
      </c>
      <c r="I502" s="410" t="s">
        <v>41</v>
      </c>
      <c r="J502" s="410" t="s">
        <v>69</v>
      </c>
      <c r="K502" s="460" t="s">
        <v>32</v>
      </c>
      <c r="L502" s="461">
        <v>43013</v>
      </c>
      <c r="M502" s="463" t="s">
        <v>33</v>
      </c>
      <c r="N502" s="460" t="s">
        <v>324</v>
      </c>
      <c r="O502" s="371"/>
      <c r="P502" s="368">
        <v>1041</v>
      </c>
      <c r="Q502" s="402">
        <v>2</v>
      </c>
      <c r="R502" s="402">
        <v>4</v>
      </c>
      <c r="S502" s="464">
        <v>12</v>
      </c>
      <c r="T502" s="402">
        <v>1</v>
      </c>
      <c r="U502" s="402">
        <v>10</v>
      </c>
      <c r="W502" s="371" t="str">
        <f t="shared" si="133"/>
        <v>05 Oktober 2017</v>
      </c>
      <c r="X502" s="373" t="str">
        <f>IFERROR(VLOOKUP(D502,'[5]mhs elektro-kecil'!$B$5:$E$2151,3,0),"CEK")</f>
        <v>Teknik Sistem Tenaga</v>
      </c>
      <c r="Y502" s="374" t="str">
        <f>IFERROR(VLOOKUP(D502,'[5]mhs elektro-kecil'!$B$5:$E$2151,4,0),"CEK")</f>
        <v>Agung Budi Muljono, ST., MT.</v>
      </c>
      <c r="Z502" s="406">
        <f t="shared" si="134"/>
        <v>43013</v>
      </c>
      <c r="AA502" s="406">
        <f t="shared" si="135"/>
        <v>43193</v>
      </c>
      <c r="AL502" s="391">
        <f t="shared" si="131"/>
        <v>2013</v>
      </c>
      <c r="AM502" s="212" t="e">
        <f>COUNTIF([6]Daftar!$D$5:$D$851,D502)</f>
        <v>#VALUE!</v>
      </c>
      <c r="AN502" s="212" t="e">
        <f>COUNTIF([7]daftar!$D$4:$D$885,D502)</f>
        <v>#VALUE!</v>
      </c>
      <c r="AS502" s="392" t="str">
        <f t="shared" si="128"/>
        <v>Husein Faisal Harharah</v>
      </c>
      <c r="AT502" s="392" t="str">
        <f t="shared" si="129"/>
        <v>F1B013038</v>
      </c>
      <c r="AU502" s="392">
        <f t="shared" si="130"/>
        <v>499</v>
      </c>
      <c r="AV502" s="371"/>
    </row>
    <row r="503" spans="1:48" s="369" customFormat="1" ht="20.100000000000001" customHeight="1">
      <c r="A503" s="267">
        <f t="shared" si="132"/>
        <v>500</v>
      </c>
      <c r="B503" s="454">
        <v>43006</v>
      </c>
      <c r="C503" s="269" t="str">
        <f>VLOOKUP(D503,'[4]mhs elektro-kecil'!$B$5:$C$1847,2,0)</f>
        <v>Indah Puspita</v>
      </c>
      <c r="D503" s="369" t="s">
        <v>1269</v>
      </c>
      <c r="E503" s="369" t="s">
        <v>1270</v>
      </c>
      <c r="F503" s="275" t="s">
        <v>45</v>
      </c>
      <c r="G503" s="275" t="s">
        <v>38</v>
      </c>
      <c r="H503" s="275" t="s">
        <v>69</v>
      </c>
      <c r="I503" s="275" t="s">
        <v>323</v>
      </c>
      <c r="J503" s="275" t="s">
        <v>73</v>
      </c>
      <c r="K503" s="205" t="s">
        <v>56</v>
      </c>
      <c r="L503" s="458">
        <v>43014</v>
      </c>
      <c r="M503" s="206" t="s">
        <v>42</v>
      </c>
      <c r="N503" s="205" t="s">
        <v>324</v>
      </c>
      <c r="O503"/>
      <c r="P503" s="369">
        <v>1034</v>
      </c>
      <c r="Q503" s="230">
        <v>25</v>
      </c>
      <c r="R503" s="230">
        <v>2</v>
      </c>
      <c r="S503" s="199">
        <v>10</v>
      </c>
      <c r="T503" s="230">
        <v>26</v>
      </c>
      <c r="U503" s="230">
        <v>29</v>
      </c>
      <c r="W503" s="371" t="str">
        <f t="shared" si="133"/>
        <v>06 Oktober 2017</v>
      </c>
      <c r="X503" s="373" t="str">
        <f>IFERROR(VLOOKUP(D503,'[5]mhs elektro-kecil'!$B$5:$E$2151,3,0),"CEK")</f>
        <v>Teknik Sistem Tenaga</v>
      </c>
      <c r="Y503" s="374" t="str">
        <f>IFERROR(VLOOKUP(D503,'[5]mhs elektro-kecil'!$B$5:$E$2151,4,0),"CEK")</f>
        <v>I Made Ari Nrartha, ST., MT.</v>
      </c>
      <c r="Z503" s="250">
        <f t="shared" si="134"/>
        <v>43014</v>
      </c>
      <c r="AA503" s="250">
        <v>43647</v>
      </c>
      <c r="AB503" s="302">
        <f>AA503+180</f>
        <v>43827</v>
      </c>
      <c r="AL503" s="391">
        <f t="shared" si="131"/>
        <v>2013</v>
      </c>
      <c r="AM503" s="212" t="e">
        <f>COUNTIF([6]Daftar!$D$5:$D$851,D503)</f>
        <v>#VALUE!</v>
      </c>
      <c r="AN503" s="212" t="e">
        <f>COUNTIF([7]daftar!$D$4:$D$885,D503)</f>
        <v>#VALUE!</v>
      </c>
      <c r="AS503" s="392" t="str">
        <f t="shared" si="128"/>
        <v>Indah Puspita</v>
      </c>
      <c r="AT503" s="392" t="str">
        <f t="shared" si="129"/>
        <v>F1B013045</v>
      </c>
      <c r="AU503" s="392">
        <f t="shared" si="130"/>
        <v>500</v>
      </c>
      <c r="AV503" s="371"/>
    </row>
    <row r="504" spans="1:48" s="369" customFormat="1" ht="20.100000000000001" customHeight="1">
      <c r="A504" s="267">
        <f t="shared" si="132"/>
        <v>501</v>
      </c>
      <c r="B504" s="454">
        <v>43013</v>
      </c>
      <c r="C504" s="269" t="str">
        <f>VLOOKUP(D504,'[4]mhs elektro-kecil'!$B$5:$C$1847,2,0)</f>
        <v>Andika Nugraha</v>
      </c>
      <c r="D504" s="369" t="s">
        <v>1271</v>
      </c>
      <c r="E504" s="369" t="s">
        <v>1272</v>
      </c>
      <c r="F504" s="275" t="s">
        <v>243</v>
      </c>
      <c r="G504" s="275" t="s">
        <v>118</v>
      </c>
      <c r="H504" s="275" t="s">
        <v>67</v>
      </c>
      <c r="I504" s="275" t="s">
        <v>92</v>
      </c>
      <c r="J504" s="275" t="s">
        <v>580</v>
      </c>
      <c r="K504" s="205" t="s">
        <v>76</v>
      </c>
      <c r="L504" s="458">
        <v>43019</v>
      </c>
      <c r="M504" s="206" t="s">
        <v>42</v>
      </c>
      <c r="N504" s="205" t="s">
        <v>1246</v>
      </c>
      <c r="O504"/>
      <c r="P504" s="369">
        <v>1066</v>
      </c>
      <c r="Q504" s="230">
        <v>41</v>
      </c>
      <c r="R504" s="230">
        <v>40</v>
      </c>
      <c r="S504" s="199">
        <v>7</v>
      </c>
      <c r="T504" s="230">
        <v>35</v>
      </c>
      <c r="U504" s="230">
        <v>42</v>
      </c>
      <c r="W504" s="371" t="str">
        <f t="shared" si="133"/>
        <v>11 Oktober 2017</v>
      </c>
      <c r="X504" s="373" t="str">
        <f>IFERROR(VLOOKUP(D504,'[5]mhs elektro-kecil'!$B$5:$E$2151,3,0),"CEK")</f>
        <v>CEK</v>
      </c>
      <c r="Y504" s="374">
        <f>IFERROR(VLOOKUP(D504,'[5]mhs elektro-kecil'!$B$5:$E$2151,4,0),"CEK")</f>
        <v>0</v>
      </c>
      <c r="Z504" s="250">
        <f t="shared" si="134"/>
        <v>43019</v>
      </c>
      <c r="AA504" s="250">
        <f t="shared" si="135"/>
        <v>43199</v>
      </c>
      <c r="AL504" s="391">
        <f t="shared" si="131"/>
        <v>2011</v>
      </c>
      <c r="AM504" s="212" t="e">
        <f>COUNTIF([6]Daftar!$D$5:$D$851,D504)</f>
        <v>#VALUE!</v>
      </c>
      <c r="AN504" s="212" t="e">
        <f>COUNTIF([7]daftar!$D$4:$D$885,D504)</f>
        <v>#VALUE!</v>
      </c>
      <c r="AS504" s="392" t="str">
        <f t="shared" si="128"/>
        <v>Andika Nugraha</v>
      </c>
      <c r="AT504" s="392" t="str">
        <f t="shared" si="129"/>
        <v>F1B111007</v>
      </c>
      <c r="AU504" s="392">
        <f t="shared" si="130"/>
        <v>501</v>
      </c>
      <c r="AV504" s="371"/>
    </row>
    <row r="505" spans="1:48" s="368" customFormat="1" ht="20.100000000000001" customHeight="1">
      <c r="A505" s="267">
        <f t="shared" si="132"/>
        <v>502</v>
      </c>
      <c r="B505" s="453">
        <v>43008</v>
      </c>
      <c r="C505" s="269" t="str">
        <f>VLOOKUP(D505,'[4]mhs elektro-kecil'!$B$5:$C$1847,2,0)</f>
        <v>I Komang Sulendra</v>
      </c>
      <c r="D505" s="368" t="s">
        <v>1273</v>
      </c>
      <c r="E505" s="368" t="s">
        <v>1274</v>
      </c>
      <c r="F505" s="410" t="s">
        <v>323</v>
      </c>
      <c r="G505" s="410" t="s">
        <v>45</v>
      </c>
      <c r="H505" s="410" t="s">
        <v>37</v>
      </c>
      <c r="I505" s="410" t="s">
        <v>54</v>
      </c>
      <c r="J505" s="410" t="s">
        <v>39</v>
      </c>
      <c r="K505" s="460" t="s">
        <v>76</v>
      </c>
      <c r="L505" s="461">
        <v>43019</v>
      </c>
      <c r="M505" s="463" t="s">
        <v>42</v>
      </c>
      <c r="N505" s="460" t="s">
        <v>324</v>
      </c>
      <c r="O505" s="371"/>
      <c r="P505" s="368">
        <v>1042</v>
      </c>
      <c r="Q505" s="402">
        <v>26</v>
      </c>
      <c r="R505" s="402">
        <v>25</v>
      </c>
      <c r="S505" s="464">
        <v>13</v>
      </c>
      <c r="T505" s="402">
        <v>14</v>
      </c>
      <c r="U505" s="402">
        <v>31</v>
      </c>
      <c r="W505" s="371" t="str">
        <f t="shared" si="133"/>
        <v>11 Oktober 2017</v>
      </c>
      <c r="X505" s="373" t="str">
        <f>IFERROR(VLOOKUP(D505,'[5]mhs elektro-kecil'!$B$5:$E$2151,3,0),"CEK")</f>
        <v>Teknik Sistem Tenaga</v>
      </c>
      <c r="Y505" s="374" t="str">
        <f>IFERROR(VLOOKUP(D505,'[5]mhs elektro-kecil'!$B$5:$E$2151,4,0),"CEK")</f>
        <v>Supriono, ST., MT.</v>
      </c>
      <c r="Z505" s="406">
        <f t="shared" si="134"/>
        <v>43019</v>
      </c>
      <c r="AA505" s="406">
        <f t="shared" si="135"/>
        <v>43199</v>
      </c>
      <c r="AL505" s="391">
        <f t="shared" si="131"/>
        <v>2013</v>
      </c>
      <c r="AM505" s="212" t="e">
        <f>COUNTIF([6]Daftar!$D$5:$D$851,D505)</f>
        <v>#VALUE!</v>
      </c>
      <c r="AN505" s="212" t="e">
        <f>COUNTIF([7]daftar!$D$4:$D$885,D505)</f>
        <v>#VALUE!</v>
      </c>
      <c r="AS505" s="392" t="str">
        <f t="shared" si="128"/>
        <v>I Komang Sulendra</v>
      </c>
      <c r="AT505" s="392" t="str">
        <f t="shared" si="129"/>
        <v>F1B013040</v>
      </c>
      <c r="AU505" s="392">
        <f t="shared" si="130"/>
        <v>502</v>
      </c>
      <c r="AV505" s="371"/>
    </row>
    <row r="506" spans="1:48" s="371" customFormat="1" ht="26.4">
      <c r="A506" s="267">
        <f t="shared" si="132"/>
        <v>503</v>
      </c>
      <c r="B506" s="453">
        <v>43005</v>
      </c>
      <c r="C506" s="269" t="str">
        <f>VLOOKUP(D506,'[4]mhs elektro-kecil'!$B$5:$C$1847,2,0)</f>
        <v>Serly Marlina</v>
      </c>
      <c r="D506" s="368" t="s">
        <v>1275</v>
      </c>
      <c r="E506" s="368" t="s">
        <v>1276</v>
      </c>
      <c r="F506" s="410" t="s">
        <v>763</v>
      </c>
      <c r="G506" s="410" t="s">
        <v>52</v>
      </c>
      <c r="H506" s="410" t="s">
        <v>72</v>
      </c>
      <c r="I506" s="410" t="s">
        <v>31</v>
      </c>
      <c r="J506" s="410" t="s">
        <v>59</v>
      </c>
      <c r="K506" s="460" t="s">
        <v>76</v>
      </c>
      <c r="L506" s="461">
        <v>43019</v>
      </c>
      <c r="M506" s="463" t="s">
        <v>33</v>
      </c>
      <c r="N506" s="460" t="s">
        <v>449</v>
      </c>
      <c r="P506" s="368">
        <v>1033</v>
      </c>
      <c r="Q506" s="402">
        <v>17</v>
      </c>
      <c r="R506" s="402">
        <v>24</v>
      </c>
      <c r="S506" s="402">
        <v>4</v>
      </c>
      <c r="T506" s="402">
        <v>39</v>
      </c>
      <c r="U506" s="402">
        <v>28</v>
      </c>
      <c r="W506" s="371" t="str">
        <f t="shared" si="133"/>
        <v>11 Oktober 2017</v>
      </c>
      <c r="X506" s="373" t="str">
        <f>IFERROR(VLOOKUP(D506,'[5]mhs elektro-kecil'!$B$5:$E$2151,3,0),"CEK")</f>
        <v>Teknik Elektronika &amp; Digital</v>
      </c>
      <c r="Y506" s="374" t="str">
        <f>IFERROR(VLOOKUP(D506,'[5]mhs elektro-kecil'!$B$5:$E$2151,4,0),"CEK")</f>
        <v>Budi Darmawan, ST., M.Eng.</v>
      </c>
      <c r="Z506" s="406">
        <f t="shared" si="134"/>
        <v>43019</v>
      </c>
      <c r="AA506" s="406">
        <f t="shared" si="135"/>
        <v>43199</v>
      </c>
      <c r="AB506" s="464"/>
      <c r="AL506" s="391">
        <f t="shared" si="131"/>
        <v>2013</v>
      </c>
      <c r="AM506" s="212" t="e">
        <f>COUNTIF([6]Daftar!$D$5:$D$851,D506)</f>
        <v>#VALUE!</v>
      </c>
      <c r="AN506" s="212" t="e">
        <f>COUNTIF([7]daftar!$D$4:$D$885,D506)</f>
        <v>#VALUE!</v>
      </c>
      <c r="AS506" s="392" t="str">
        <f t="shared" ref="AS506:AS569" si="136">C506</f>
        <v>Serly Marlina</v>
      </c>
      <c r="AT506" s="392" t="str">
        <f t="shared" ref="AT506:AT569" si="137">D506</f>
        <v>F1B113033</v>
      </c>
      <c r="AU506" s="392">
        <f t="shared" ref="AU506:AU569" si="138">A506</f>
        <v>503</v>
      </c>
    </row>
    <row r="507" spans="1:48" s="371" customFormat="1" ht="26.4">
      <c r="A507" s="267">
        <f t="shared" si="132"/>
        <v>504</v>
      </c>
      <c r="B507" s="453">
        <v>43013</v>
      </c>
      <c r="C507" s="269" t="str">
        <f>VLOOKUP(D507,'[4]mhs elektro-kecil'!$B$5:$C$1847,2,0)</f>
        <v>Rutendi Ridwan Hasan</v>
      </c>
      <c r="D507" s="368" t="s">
        <v>1277</v>
      </c>
      <c r="E507" s="368" t="s">
        <v>1278</v>
      </c>
      <c r="F507" s="410" t="s">
        <v>763</v>
      </c>
      <c r="G507" s="410" t="s">
        <v>118</v>
      </c>
      <c r="H507" s="410" t="s">
        <v>59</v>
      </c>
      <c r="I507" s="410" t="s">
        <v>67</v>
      </c>
      <c r="J507" s="410" t="s">
        <v>68</v>
      </c>
      <c r="K507" s="460" t="s">
        <v>32</v>
      </c>
      <c r="L507" s="461">
        <v>43020</v>
      </c>
      <c r="M507" s="463" t="s">
        <v>42</v>
      </c>
      <c r="N507" s="460" t="s">
        <v>449</v>
      </c>
      <c r="P507" s="368">
        <v>1067</v>
      </c>
      <c r="Q507" s="402">
        <v>17</v>
      </c>
      <c r="R507" s="402">
        <v>40</v>
      </c>
      <c r="S507" s="464">
        <v>28</v>
      </c>
      <c r="T507" s="402">
        <v>7</v>
      </c>
      <c r="U507" s="402">
        <v>6</v>
      </c>
      <c r="W507" s="371" t="str">
        <f t="shared" si="133"/>
        <v>12 Oktober 2017</v>
      </c>
      <c r="X507" s="373" t="str">
        <f>IFERROR(VLOOKUP(D507,'[5]mhs elektro-kecil'!$B$5:$E$2151,3,0),"CEK")</f>
        <v>Teknik Elektronika &amp; Digital</v>
      </c>
      <c r="Y507" s="374" t="str">
        <f>IFERROR(VLOOKUP(D507,'[5]mhs elektro-kecil'!$B$5:$E$2151,4,0),"CEK")</f>
        <v>Paniran, ST., MT.</v>
      </c>
      <c r="Z507" s="406">
        <f t="shared" si="134"/>
        <v>43020</v>
      </c>
      <c r="AA507" s="406">
        <f t="shared" si="135"/>
        <v>43200</v>
      </c>
      <c r="AB507" s="464"/>
      <c r="AL507" s="391">
        <f t="shared" si="131"/>
        <v>2013</v>
      </c>
      <c r="AM507" s="212" t="e">
        <f>COUNTIF([6]Daftar!$D$5:$D$851,D507)</f>
        <v>#VALUE!</v>
      </c>
      <c r="AN507" s="212" t="e">
        <f>COUNTIF([7]daftar!$D$4:$D$885,D507)</f>
        <v>#VALUE!</v>
      </c>
      <c r="AS507" s="392" t="str">
        <f t="shared" si="136"/>
        <v>Rutendi Ridwan Hasan</v>
      </c>
      <c r="AT507" s="392" t="str">
        <f t="shared" si="137"/>
        <v>F1B013082</v>
      </c>
      <c r="AU507" s="392">
        <f t="shared" si="138"/>
        <v>504</v>
      </c>
    </row>
    <row r="508" spans="1:48" ht="26.4">
      <c r="A508" s="267">
        <f t="shared" si="132"/>
        <v>505</v>
      </c>
      <c r="B508" s="454">
        <v>43020</v>
      </c>
      <c r="C508" s="269" t="str">
        <f>VLOOKUP(D508,'[4]mhs elektro-kecil'!$B$5:$C$1847,2,0)</f>
        <v>Prayoga Hidayat</v>
      </c>
      <c r="D508" s="369" t="s">
        <v>1279</v>
      </c>
      <c r="E508" s="369" t="s">
        <v>1280</v>
      </c>
      <c r="F508" s="275" t="s">
        <v>38</v>
      </c>
      <c r="G508" s="275" t="s">
        <v>763</v>
      </c>
      <c r="H508" s="275" t="s">
        <v>53</v>
      </c>
      <c r="I508" s="275" t="s">
        <v>37</v>
      </c>
      <c r="J508" s="275" t="s">
        <v>68</v>
      </c>
      <c r="K508" s="205" t="s">
        <v>63</v>
      </c>
      <c r="L508" s="458">
        <v>43022</v>
      </c>
      <c r="M508" s="206" t="s">
        <v>42</v>
      </c>
      <c r="N508" s="205" t="s">
        <v>324</v>
      </c>
      <c r="P508" s="369">
        <v>1084</v>
      </c>
      <c r="Q508" s="230">
        <v>2</v>
      </c>
      <c r="R508" s="230">
        <v>17</v>
      </c>
      <c r="S508" s="199">
        <v>12</v>
      </c>
      <c r="T508" s="230">
        <v>13</v>
      </c>
      <c r="U508" s="230">
        <v>6</v>
      </c>
      <c r="W508" s="371" t="str">
        <f t="shared" si="133"/>
        <v>14 Oktober 2017</v>
      </c>
      <c r="X508" s="373" t="str">
        <f>IFERROR(VLOOKUP(D508,'[5]mhs elektro-kecil'!$B$5:$E$2151,3,0),"CEK")</f>
        <v>CEK</v>
      </c>
      <c r="Y508" s="374">
        <f>IFERROR(VLOOKUP(D508,'[5]mhs elektro-kecil'!$B$5:$E$2151,4,0),"CEK")</f>
        <v>0</v>
      </c>
      <c r="Z508" s="250">
        <f t="shared" si="134"/>
        <v>43022</v>
      </c>
      <c r="AA508" s="250">
        <f t="shared" si="135"/>
        <v>43202</v>
      </c>
      <c r="AL508" s="391">
        <f t="shared" si="131"/>
        <v>2011</v>
      </c>
      <c r="AM508" s="212" t="e">
        <f>COUNTIF([6]Daftar!$D$5:$D$851,D508)</f>
        <v>#VALUE!</v>
      </c>
      <c r="AN508" s="212" t="e">
        <f>COUNTIF([7]daftar!$D$4:$D$885,D508)</f>
        <v>#VALUE!</v>
      </c>
      <c r="AS508" s="392" t="str">
        <f t="shared" si="136"/>
        <v>Prayoga Hidayat</v>
      </c>
      <c r="AT508" s="392" t="str">
        <f t="shared" si="137"/>
        <v>F1B111063</v>
      </c>
      <c r="AU508" s="392">
        <f t="shared" si="138"/>
        <v>505</v>
      </c>
      <c r="AV508" s="371"/>
    </row>
    <row r="509" spans="1:48" s="371" customFormat="1" ht="26.4">
      <c r="A509" s="267">
        <f t="shared" si="132"/>
        <v>506</v>
      </c>
      <c r="B509" s="453">
        <v>43020</v>
      </c>
      <c r="C509" s="269" t="str">
        <f>VLOOKUP(D509,'[4]mhs elektro-kecil'!$B$5:$C$1847,2,0)</f>
        <v>M. Najmul Fadli</v>
      </c>
      <c r="D509" s="368" t="s">
        <v>1281</v>
      </c>
      <c r="E509" s="368" t="s">
        <v>1282</v>
      </c>
      <c r="F509" s="410" t="s">
        <v>41</v>
      </c>
      <c r="G509" s="410" t="s">
        <v>323</v>
      </c>
      <c r="H509" s="410" t="s">
        <v>115</v>
      </c>
      <c r="I509" s="410" t="s">
        <v>60</v>
      </c>
      <c r="J509" s="410" t="s">
        <v>422</v>
      </c>
      <c r="K509" s="460" t="s">
        <v>63</v>
      </c>
      <c r="L509" s="461">
        <v>43022</v>
      </c>
      <c r="M509" s="463" t="s">
        <v>33</v>
      </c>
      <c r="N509" s="460" t="s">
        <v>324</v>
      </c>
      <c r="P509" s="368">
        <v>1085</v>
      </c>
      <c r="Q509" s="402">
        <v>1</v>
      </c>
      <c r="R509" s="402">
        <v>26</v>
      </c>
      <c r="S509" s="464">
        <v>22</v>
      </c>
      <c r="T509" s="402">
        <v>5</v>
      </c>
      <c r="U509" s="402">
        <v>8</v>
      </c>
      <c r="W509" s="371" t="str">
        <f t="shared" si="133"/>
        <v>14 Oktober 2017</v>
      </c>
      <c r="X509" s="373" t="str">
        <f>IFERROR(VLOOKUP(D509,'[5]mhs elektro-kecil'!$B$5:$E$2151,3,0),"CEK")</f>
        <v>Teknik Sistem Tenaga</v>
      </c>
      <c r="Y509" s="374" t="str">
        <f>IFERROR(VLOOKUP(D509,'[5]mhs elektro-kecil'!$B$5:$E$2151,4,0),"CEK")</f>
        <v>Dr. I Made Ginarsa, ST., MT.</v>
      </c>
      <c r="Z509" s="406">
        <f t="shared" si="134"/>
        <v>43022</v>
      </c>
      <c r="AA509" s="406">
        <f t="shared" si="135"/>
        <v>43202</v>
      </c>
      <c r="AB509" s="464"/>
      <c r="AL509" s="391">
        <f t="shared" si="131"/>
        <v>2013</v>
      </c>
      <c r="AM509" s="212" t="e">
        <f>COUNTIF([6]Daftar!$D$5:$D$851,D509)</f>
        <v>#VALUE!</v>
      </c>
      <c r="AN509" s="212" t="e">
        <f>COUNTIF([7]daftar!$D$4:$D$885,D509)</f>
        <v>#VALUE!</v>
      </c>
      <c r="AS509" s="392" t="str">
        <f t="shared" si="136"/>
        <v>M. Najmul Fadli</v>
      </c>
      <c r="AT509" s="392" t="str">
        <f t="shared" si="137"/>
        <v>F1B013059</v>
      </c>
      <c r="AU509" s="392">
        <f t="shared" si="138"/>
        <v>506</v>
      </c>
    </row>
    <row r="510" spans="1:48" s="371" customFormat="1" ht="26.4">
      <c r="A510" s="267">
        <f t="shared" si="132"/>
        <v>507</v>
      </c>
      <c r="B510" s="453">
        <v>43020</v>
      </c>
      <c r="C510" s="269" t="str">
        <f>VLOOKUP(D510,'[4]mhs elektro-kecil'!$B$5:$C$1847,2,0)</f>
        <v>Muhammad Khaeri Jafr</v>
      </c>
      <c r="D510" s="368" t="s">
        <v>1283</v>
      </c>
      <c r="E510" s="368" t="s">
        <v>1284</v>
      </c>
      <c r="F510" s="410" t="s">
        <v>72</v>
      </c>
      <c r="G510" s="410" t="s">
        <v>118</v>
      </c>
      <c r="H510" s="410" t="s">
        <v>68</v>
      </c>
      <c r="I510" s="410" t="s">
        <v>52</v>
      </c>
      <c r="J510" s="410" t="s">
        <v>53</v>
      </c>
      <c r="K510" s="460" t="s">
        <v>63</v>
      </c>
      <c r="L510" s="461">
        <v>43022</v>
      </c>
      <c r="M510" s="463" t="s">
        <v>33</v>
      </c>
      <c r="N510" s="460" t="s">
        <v>449</v>
      </c>
      <c r="P510" s="368">
        <v>1086</v>
      </c>
      <c r="Q510" s="402">
        <v>4</v>
      </c>
      <c r="R510" s="402">
        <v>40</v>
      </c>
      <c r="S510" s="464">
        <v>6</v>
      </c>
      <c r="T510" s="402">
        <v>24</v>
      </c>
      <c r="U510" s="402">
        <v>12</v>
      </c>
      <c r="W510" s="371" t="str">
        <f t="shared" si="133"/>
        <v>14 Oktober 2017</v>
      </c>
      <c r="X510" s="373" t="str">
        <f>IFERROR(VLOOKUP(D510,'[5]mhs elektro-kecil'!$B$5:$E$2151,3,0),"CEK")</f>
        <v>Teknik Elektronika &amp; Digital</v>
      </c>
      <c r="Y510" s="374" t="str">
        <f>IFERROR(VLOOKUP(D510,'[5]mhs elektro-kecil'!$B$5:$E$2151,4,0),"CEK")</f>
        <v>Muhamad Irwan. ST., MT.</v>
      </c>
      <c r="Z510" s="406">
        <f t="shared" si="134"/>
        <v>43022</v>
      </c>
      <c r="AA510" s="406">
        <f t="shared" si="135"/>
        <v>43202</v>
      </c>
      <c r="AB510" s="464"/>
      <c r="AL510" s="391">
        <f t="shared" si="131"/>
        <v>2013</v>
      </c>
      <c r="AM510" s="212" t="e">
        <f>COUNTIF([6]Daftar!$D$5:$D$851,D510)</f>
        <v>#VALUE!</v>
      </c>
      <c r="AN510" s="212" t="e">
        <f>COUNTIF([7]daftar!$D$4:$D$885,D510)</f>
        <v>#VALUE!</v>
      </c>
      <c r="AS510" s="392" t="str">
        <f t="shared" si="136"/>
        <v>Muhammad Khaeri Jafr</v>
      </c>
      <c r="AT510" s="392" t="str">
        <f t="shared" si="137"/>
        <v>F1B013067</v>
      </c>
      <c r="AU510" s="392">
        <f t="shared" si="138"/>
        <v>507</v>
      </c>
    </row>
    <row r="511" spans="1:48" ht="26.4">
      <c r="A511" s="267">
        <f t="shared" si="132"/>
        <v>508</v>
      </c>
      <c r="B511" s="454">
        <v>43020</v>
      </c>
      <c r="C511" s="269" t="str">
        <f>VLOOKUP(D511,'[4]mhs elektro-kecil'!$B$5:$C$1847,2,0)</f>
        <v>I Wy Eka Sabda P</v>
      </c>
      <c r="D511" s="369" t="s">
        <v>1285</v>
      </c>
      <c r="E511" s="369" t="s">
        <v>1286</v>
      </c>
      <c r="F511" s="275" t="s">
        <v>38</v>
      </c>
      <c r="G511" s="275" t="s">
        <v>41</v>
      </c>
      <c r="H511" s="275" t="s">
        <v>73</v>
      </c>
      <c r="I511" s="275" t="s">
        <v>45</v>
      </c>
      <c r="J511" s="275" t="s">
        <v>60</v>
      </c>
      <c r="K511" s="205" t="s">
        <v>63</v>
      </c>
      <c r="L511" s="458">
        <v>43029</v>
      </c>
      <c r="M511" s="206" t="s">
        <v>42</v>
      </c>
      <c r="N511" s="205" t="s">
        <v>324</v>
      </c>
      <c r="P511" s="369">
        <v>1098</v>
      </c>
      <c r="Q511" s="230">
        <v>2</v>
      </c>
      <c r="R511" s="230">
        <v>1</v>
      </c>
      <c r="S511" s="199">
        <v>29</v>
      </c>
      <c r="T511" s="230">
        <v>25</v>
      </c>
      <c r="U511" s="230">
        <v>5</v>
      </c>
      <c r="W511" s="371" t="str">
        <f t="shared" si="133"/>
        <v>21 Oktober 2017</v>
      </c>
      <c r="X511" s="373" t="str">
        <f>IFERROR(VLOOKUP(D511,'[5]mhs elektro-kecil'!$B$5:$E$2151,3,0),"CEK")</f>
        <v>Teknik Sistem Tenaga</v>
      </c>
      <c r="Y511" s="374" t="str">
        <f>IFERROR(VLOOKUP(D511,'[5]mhs elektro-kecil'!$B$5:$E$2151,4,0),"CEK")</f>
        <v>Dr. rer.nat. Teti Zubaidah, ST., MT.</v>
      </c>
      <c r="Z511" s="250">
        <f t="shared" si="134"/>
        <v>43029</v>
      </c>
      <c r="AA511" s="250">
        <f t="shared" si="135"/>
        <v>43209</v>
      </c>
      <c r="AL511" s="391">
        <f t="shared" si="131"/>
        <v>2012</v>
      </c>
      <c r="AM511" s="212" t="e">
        <f>COUNTIF([6]Daftar!$D$5:$D$851,D511)</f>
        <v>#VALUE!</v>
      </c>
      <c r="AN511" s="212" t="e">
        <f>COUNTIF([7]daftar!$D$4:$D$885,D511)</f>
        <v>#VALUE!</v>
      </c>
      <c r="AS511" s="392" t="str">
        <f t="shared" si="136"/>
        <v>I Wy Eka Sabda P</v>
      </c>
      <c r="AT511" s="392" t="str">
        <f t="shared" si="137"/>
        <v>F1B112031</v>
      </c>
      <c r="AU511" s="392">
        <f t="shared" si="138"/>
        <v>508</v>
      </c>
      <c r="AV511" s="371"/>
    </row>
    <row r="512" spans="1:48" ht="26.4">
      <c r="A512" s="267">
        <f t="shared" si="132"/>
        <v>509</v>
      </c>
      <c r="B512" s="454">
        <v>43028</v>
      </c>
      <c r="C512" s="269" t="str">
        <f>VLOOKUP(D512,'[4]mhs elektro-kecil'!$B$5:$C$1847,2,0)</f>
        <v>Dinar Yuliyanti</v>
      </c>
      <c r="D512" s="369" t="s">
        <v>1287</v>
      </c>
      <c r="E512" s="369" t="s">
        <v>1288</v>
      </c>
      <c r="F512" s="275" t="s">
        <v>243</v>
      </c>
      <c r="G512" s="275" t="s">
        <v>62</v>
      </c>
      <c r="H512" s="275" t="s">
        <v>67</v>
      </c>
      <c r="I512" s="275" t="s">
        <v>763</v>
      </c>
      <c r="J512" s="275" t="s">
        <v>89</v>
      </c>
      <c r="K512" s="205" t="s">
        <v>131</v>
      </c>
      <c r="L512" s="458">
        <v>43032</v>
      </c>
      <c r="M512" s="206" t="s">
        <v>42</v>
      </c>
      <c r="N512" s="205" t="s">
        <v>1246</v>
      </c>
      <c r="P512" s="369">
        <v>1137</v>
      </c>
      <c r="Q512" s="230">
        <v>41</v>
      </c>
      <c r="R512" s="230">
        <v>18</v>
      </c>
      <c r="S512" s="199">
        <v>7</v>
      </c>
      <c r="T512" s="230">
        <v>17</v>
      </c>
      <c r="U512" s="230">
        <v>19</v>
      </c>
      <c r="W512" s="371" t="str">
        <f t="shared" si="133"/>
        <v>24 Oktober 2017</v>
      </c>
      <c r="X512" s="373" t="str">
        <f>IFERROR(VLOOKUP(D512,'[5]mhs elektro-kecil'!$B$5:$E$2151,3,0),"CEK")</f>
        <v>Teknik Informatika &amp; Komputer</v>
      </c>
      <c r="Y512" s="374" t="str">
        <f>IFERROR(VLOOKUP(D512,'[5]mhs elektro-kecil'!$B$5:$E$2151,4,0),"CEK")</f>
        <v>Dr. Rismon H. Sianipar, ST., M.Eng.</v>
      </c>
      <c r="Z512" s="250">
        <f t="shared" si="134"/>
        <v>43032</v>
      </c>
      <c r="AA512" s="250">
        <f t="shared" si="135"/>
        <v>43212</v>
      </c>
      <c r="AL512" s="391">
        <f t="shared" si="131"/>
        <v>2012</v>
      </c>
      <c r="AM512" s="212" t="e">
        <f>COUNTIF([6]Daftar!$D$5:$D$851,D512)</f>
        <v>#VALUE!</v>
      </c>
      <c r="AN512" s="212" t="e">
        <f>COUNTIF([7]daftar!$D$4:$D$885,D512)</f>
        <v>#VALUE!</v>
      </c>
      <c r="AS512" s="392" t="str">
        <f t="shared" si="136"/>
        <v>Dinar Yuliyanti</v>
      </c>
      <c r="AT512" s="392" t="str">
        <f t="shared" si="137"/>
        <v>F1B012025</v>
      </c>
      <c r="AU512" s="392">
        <f t="shared" si="138"/>
        <v>509</v>
      </c>
    </row>
    <row r="513" spans="1:48" s="371" customFormat="1" ht="26.4">
      <c r="A513" s="267">
        <f t="shared" si="132"/>
        <v>510</v>
      </c>
      <c r="B513" s="453">
        <v>43032</v>
      </c>
      <c r="C513" s="269" t="str">
        <f>VLOOKUP(D513,'[4]mhs elektro-kecil'!$B$5:$C$1847,2,0)</f>
        <v>Muhammad Nauval</v>
      </c>
      <c r="D513" s="368" t="s">
        <v>1289</v>
      </c>
      <c r="E513" s="368" t="s">
        <v>1290</v>
      </c>
      <c r="F513" s="410" t="s">
        <v>62</v>
      </c>
      <c r="G513" s="410" t="s">
        <v>763</v>
      </c>
      <c r="H513" s="410" t="s">
        <v>89</v>
      </c>
      <c r="I513" s="410" t="s">
        <v>92</v>
      </c>
      <c r="J513" s="410" t="s">
        <v>67</v>
      </c>
      <c r="K513" s="460" t="s">
        <v>32</v>
      </c>
      <c r="L513" s="461">
        <v>43034</v>
      </c>
      <c r="M513" s="463" t="s">
        <v>33</v>
      </c>
      <c r="N513" s="460" t="s">
        <v>1246</v>
      </c>
      <c r="P513" s="368">
        <v>1144</v>
      </c>
      <c r="Q513" s="402">
        <v>18</v>
      </c>
      <c r="R513" s="402">
        <v>17</v>
      </c>
      <c r="S513" s="464">
        <v>19</v>
      </c>
      <c r="T513" s="402">
        <v>35</v>
      </c>
      <c r="U513" s="402">
        <v>7</v>
      </c>
      <c r="W513" s="371" t="str">
        <f t="shared" si="133"/>
        <v>26 Oktober 2017</v>
      </c>
      <c r="X513" s="373" t="str">
        <f>IFERROR(VLOOKUP(D513,'[5]mhs elektro-kecil'!$B$5:$E$2151,3,0),"CEK")</f>
        <v>Teknik Telekomunikasi</v>
      </c>
      <c r="Y513" s="374" t="str">
        <f>IFERROR(VLOOKUP(D513,'[5]mhs elektro-kecil'!$B$5:$E$2151,4,0),"CEK")</f>
        <v>Sudi M. Al Sasongko, ST., MT.</v>
      </c>
      <c r="Z513" s="406">
        <f t="shared" si="134"/>
        <v>43034</v>
      </c>
      <c r="AA513" s="406">
        <f t="shared" si="135"/>
        <v>43214</v>
      </c>
      <c r="AB513" s="464"/>
      <c r="AL513" s="391">
        <f t="shared" si="131"/>
        <v>2012</v>
      </c>
      <c r="AM513" s="212" t="e">
        <f>COUNTIF([6]Daftar!$D$5:$D$851,D513)</f>
        <v>#VALUE!</v>
      </c>
      <c r="AN513" s="212" t="e">
        <f>COUNTIF([7]daftar!$D$4:$D$885,D513)</f>
        <v>#VALUE!</v>
      </c>
      <c r="AS513" s="392" t="str">
        <f t="shared" si="136"/>
        <v>Muhammad Nauval</v>
      </c>
      <c r="AT513" s="392" t="str">
        <f t="shared" si="137"/>
        <v>F1B212066</v>
      </c>
      <c r="AU513" s="392">
        <f t="shared" si="138"/>
        <v>510</v>
      </c>
    </row>
    <row r="514" spans="1:48" s="371" customFormat="1" ht="26.4">
      <c r="A514" s="267">
        <f t="shared" si="132"/>
        <v>511</v>
      </c>
      <c r="B514" s="453">
        <v>43032</v>
      </c>
      <c r="C514" s="269" t="str">
        <f>VLOOKUP(D514,'[4]mhs elektro-kecil'!$B$5:$C$1847,2,0)</f>
        <v>Abdul Mujahidin</v>
      </c>
      <c r="D514" s="368" t="s">
        <v>1291</v>
      </c>
      <c r="E514" s="368" t="s">
        <v>1292</v>
      </c>
      <c r="F514" s="410" t="s">
        <v>54</v>
      </c>
      <c r="G514" s="410" t="s">
        <v>72</v>
      </c>
      <c r="H514" s="410" t="s">
        <v>37</v>
      </c>
      <c r="I514" s="410" t="s">
        <v>52</v>
      </c>
      <c r="J514" s="410" t="s">
        <v>39</v>
      </c>
      <c r="K514" s="460" t="s">
        <v>63</v>
      </c>
      <c r="L514" s="461">
        <v>43036</v>
      </c>
      <c r="M514" s="463" t="s">
        <v>42</v>
      </c>
      <c r="N514" s="460" t="s">
        <v>324</v>
      </c>
      <c r="P514" s="368">
        <v>1143</v>
      </c>
      <c r="Q514" s="402">
        <v>14</v>
      </c>
      <c r="R514" s="402">
        <v>4</v>
      </c>
      <c r="S514" s="464">
        <v>13</v>
      </c>
      <c r="T514" s="402">
        <v>24</v>
      </c>
      <c r="U514" s="402">
        <v>31</v>
      </c>
      <c r="W514" s="371" t="str">
        <f t="shared" si="133"/>
        <v>28 Oktober 2017</v>
      </c>
      <c r="X514" s="373" t="str">
        <f>IFERROR(VLOOKUP(D514,'[5]mhs elektro-kecil'!$B$5:$E$2151,3,0),"CEK")</f>
        <v>Teknik Sistem Tenaga</v>
      </c>
      <c r="Y514" s="374" t="str">
        <f>IFERROR(VLOOKUP(D514,'[5]mhs elektro-kecil'!$B$5:$E$2151,4,0),"CEK")</f>
        <v>Ni Made Seniari, ST., MT.</v>
      </c>
      <c r="Z514" s="406">
        <f t="shared" si="134"/>
        <v>43036</v>
      </c>
      <c r="AA514" s="406">
        <f t="shared" si="135"/>
        <v>43216</v>
      </c>
      <c r="AB514" s="464"/>
      <c r="AL514" s="391">
        <f t="shared" si="131"/>
        <v>2013</v>
      </c>
      <c r="AM514" s="212" t="e">
        <f>COUNTIF([6]Daftar!$D$5:$D$851,D514)</f>
        <v>#VALUE!</v>
      </c>
      <c r="AN514" s="212" t="e">
        <f>COUNTIF([7]daftar!$D$4:$D$885,D514)</f>
        <v>#VALUE!</v>
      </c>
      <c r="AS514" s="392" t="str">
        <f t="shared" si="136"/>
        <v>Abdul Mujahidin</v>
      </c>
      <c r="AT514" s="392" t="str">
        <f t="shared" si="137"/>
        <v>F1B013003</v>
      </c>
      <c r="AU514" s="392">
        <f t="shared" si="138"/>
        <v>511</v>
      </c>
    </row>
    <row r="515" spans="1:48" ht="26.4">
      <c r="A515" s="267">
        <f t="shared" si="132"/>
        <v>512</v>
      </c>
      <c r="B515" s="454">
        <v>43032</v>
      </c>
      <c r="C515" s="269" t="str">
        <f>VLOOKUP(D515,'[4]mhs elektro-kecil'!$B$5:$C$1847,2,0)</f>
        <v>M Nurrahman</v>
      </c>
      <c r="D515" s="369" t="s">
        <v>1293</v>
      </c>
      <c r="E515" s="369" t="s">
        <v>1294</v>
      </c>
      <c r="F515" s="275" t="s">
        <v>118</v>
      </c>
      <c r="G515" s="275" t="s">
        <v>580</v>
      </c>
      <c r="H515" s="275" t="s">
        <v>27</v>
      </c>
      <c r="I515" s="275" t="s">
        <v>243</v>
      </c>
      <c r="J515" s="275" t="s">
        <v>72</v>
      </c>
      <c r="K515" s="205" t="s">
        <v>76</v>
      </c>
      <c r="L515" s="458">
        <v>43040</v>
      </c>
      <c r="M515" s="206" t="s">
        <v>33</v>
      </c>
      <c r="N515" s="205" t="s">
        <v>1246</v>
      </c>
      <c r="P515" s="369">
        <v>1156</v>
      </c>
      <c r="Q515" s="230">
        <v>40</v>
      </c>
      <c r="R515" s="230">
        <v>42</v>
      </c>
      <c r="S515" s="199">
        <v>33</v>
      </c>
      <c r="T515" s="230">
        <v>41</v>
      </c>
      <c r="U515" s="230">
        <v>4</v>
      </c>
      <c r="W515" s="371" t="str">
        <f t="shared" si="133"/>
        <v>01 November 2017</v>
      </c>
      <c r="X515" s="373" t="str">
        <f>IFERROR(VLOOKUP(D515,'[5]mhs elektro-kecil'!$B$5:$E$2151,3,0),"CEK")</f>
        <v>CEK</v>
      </c>
      <c r="Y515" s="374">
        <f>IFERROR(VLOOKUP(D515,'[5]mhs elektro-kecil'!$B$5:$E$2151,4,0),"CEK")</f>
        <v>0</v>
      </c>
      <c r="Z515" s="250">
        <f t="shared" si="134"/>
        <v>43040</v>
      </c>
      <c r="AA515" s="250">
        <f t="shared" si="135"/>
        <v>43220</v>
      </c>
      <c r="AL515" s="391">
        <f t="shared" si="131"/>
        <v>2011</v>
      </c>
      <c r="AM515" s="212" t="e">
        <f>COUNTIF([6]Daftar!$D$5:$D$851,D515)</f>
        <v>#VALUE!</v>
      </c>
      <c r="AN515" s="212" t="e">
        <f>COUNTIF([7]daftar!$D$4:$D$885,D515)</f>
        <v>#VALUE!</v>
      </c>
      <c r="AS515" s="392" t="str">
        <f t="shared" si="136"/>
        <v>M Nurrahman</v>
      </c>
      <c r="AT515" s="392" t="str">
        <f t="shared" si="137"/>
        <v>F1B111045</v>
      </c>
      <c r="AU515" s="392">
        <f t="shared" si="138"/>
        <v>512</v>
      </c>
    </row>
    <row r="516" spans="1:48" s="371" customFormat="1" ht="26.4">
      <c r="A516" s="267">
        <f t="shared" si="132"/>
        <v>513</v>
      </c>
      <c r="B516" s="453">
        <v>43036</v>
      </c>
      <c r="C516" s="269" t="str">
        <f>VLOOKUP(D516,'[4]mhs elektro-kecil'!$B$5:$C$1847,2,0)</f>
        <v>I Gede Subagia Artha</v>
      </c>
      <c r="D516" s="368" t="s">
        <v>1295</v>
      </c>
      <c r="E516" s="368" t="s">
        <v>1296</v>
      </c>
      <c r="F516" s="410" t="s">
        <v>27</v>
      </c>
      <c r="G516" s="410" t="s">
        <v>69</v>
      </c>
      <c r="H516" s="410" t="s">
        <v>243</v>
      </c>
      <c r="I516" s="410" t="s">
        <v>118</v>
      </c>
      <c r="J516" s="410" t="s">
        <v>62</v>
      </c>
      <c r="K516" s="460" t="s">
        <v>32</v>
      </c>
      <c r="L516" s="461">
        <v>43041</v>
      </c>
      <c r="M516" s="463" t="s">
        <v>42</v>
      </c>
      <c r="N516" s="460" t="s">
        <v>1246</v>
      </c>
      <c r="P516" s="368">
        <v>1157</v>
      </c>
      <c r="Q516" s="402">
        <v>33</v>
      </c>
      <c r="R516" s="402">
        <v>10</v>
      </c>
      <c r="S516" s="464">
        <v>41</v>
      </c>
      <c r="T516" s="402">
        <v>40</v>
      </c>
      <c r="U516" s="402">
        <v>18</v>
      </c>
      <c r="W516" s="371" t="str">
        <f t="shared" si="133"/>
        <v>02 November 2017</v>
      </c>
      <c r="X516" s="373" t="str">
        <f>IFERROR(VLOOKUP(D516,'[5]mhs elektro-kecil'!$B$5:$E$2151,3,0),"CEK")</f>
        <v>CEK</v>
      </c>
      <c r="Y516" s="374">
        <f>IFERROR(VLOOKUP(D516,'[5]mhs elektro-kecil'!$B$5:$E$2151,4,0),"CEK")</f>
        <v>0</v>
      </c>
      <c r="Z516" s="406">
        <f t="shared" si="134"/>
        <v>43041</v>
      </c>
      <c r="AA516" s="406">
        <f t="shared" si="135"/>
        <v>43221</v>
      </c>
      <c r="AB516" s="464"/>
      <c r="AL516" s="391">
        <f t="shared" si="131"/>
        <v>2011</v>
      </c>
      <c r="AM516" s="212" t="e">
        <f>COUNTIF([6]Daftar!$D$5:$D$851,D516)</f>
        <v>#VALUE!</v>
      </c>
      <c r="AN516" s="212" t="e">
        <f>COUNTIF([7]daftar!$D$4:$D$885,D516)</f>
        <v>#VALUE!</v>
      </c>
      <c r="AS516" s="392" t="str">
        <f t="shared" si="136"/>
        <v>I Gede Subagia Artha</v>
      </c>
      <c r="AT516" s="392" t="str">
        <f t="shared" si="137"/>
        <v>F1B011035</v>
      </c>
      <c r="AU516" s="392">
        <f t="shared" si="138"/>
        <v>513</v>
      </c>
    </row>
    <row r="517" spans="1:48" ht="26.4">
      <c r="A517" s="267">
        <f t="shared" si="132"/>
        <v>514</v>
      </c>
      <c r="B517" s="454">
        <v>43036</v>
      </c>
      <c r="C517" s="269" t="str">
        <f>VLOOKUP(D517,'[4]mhs elektro-kecil'!$B$5:$C$1847,2,0)</f>
        <v>L Wahyu Iman Prajaya</v>
      </c>
      <c r="D517" s="369" t="s">
        <v>1297</v>
      </c>
      <c r="E517" s="369" t="s">
        <v>1298</v>
      </c>
      <c r="F517" s="275" t="s">
        <v>422</v>
      </c>
      <c r="G517" s="275" t="s">
        <v>38</v>
      </c>
      <c r="H517" s="275" t="s">
        <v>53</v>
      </c>
      <c r="I517" s="275" t="s">
        <v>37</v>
      </c>
      <c r="J517" s="275" t="s">
        <v>39</v>
      </c>
      <c r="K517" s="205" t="s">
        <v>32</v>
      </c>
      <c r="L517" s="458">
        <v>43041</v>
      </c>
      <c r="M517" s="206" t="s">
        <v>33</v>
      </c>
      <c r="N517" s="205" t="s">
        <v>324</v>
      </c>
      <c r="P517" s="369">
        <v>1158</v>
      </c>
      <c r="Q517" s="230">
        <v>8</v>
      </c>
      <c r="R517" s="230">
        <v>2</v>
      </c>
      <c r="S517" s="199">
        <v>12</v>
      </c>
      <c r="T517" s="230">
        <v>13</v>
      </c>
      <c r="U517" s="230">
        <v>31</v>
      </c>
      <c r="W517" s="371" t="str">
        <f t="shared" si="133"/>
        <v>02 November 2017</v>
      </c>
      <c r="X517" s="373" t="str">
        <f>IFERROR(VLOOKUP(D517,'[5]mhs elektro-kecil'!$B$5:$E$2151,3,0),"CEK")</f>
        <v>CEK</v>
      </c>
      <c r="Y517" s="374">
        <f>IFERROR(VLOOKUP(D517,'[5]mhs elektro-kecil'!$B$5:$E$2151,4,0),"CEK")</f>
        <v>0</v>
      </c>
      <c r="Z517" s="250">
        <f t="shared" si="134"/>
        <v>43041</v>
      </c>
      <c r="AA517" s="250">
        <f t="shared" si="135"/>
        <v>43221</v>
      </c>
      <c r="AL517" s="391">
        <f t="shared" ref="AL517:AL580" si="139">IF(MID(D517,5,2)="06",2006,IF(MID(D517,5,2)="07",2007,IF(MID(D517,5,2)="08",2008,IF(MID(D517,5,2)="09",2009,IF(MID(D517,5,2)="10",2010,IF(MID(D517,5,2)="11",2011,IF(MID(D517,5,2)="12",2012,IF(MID(D517,5,2)="05",2005,IF(MID(D517,5,2)="04",2004,IF(MID(D517,5,2)="03",2003,IF(MID(D517,5,2)="13",2013,IF(MID(D517,5,2)="14",2014,IF(MID(D517,5,2)="15",2015,IF(MID(D517,5,2)="16",2016,IF(MID(D517,5,2)="17",2017,IF(MID(D517,5,2)="18",2018,2019))))))))))))))))</f>
        <v>2011</v>
      </c>
      <c r="AM517" s="212" t="e">
        <f>COUNTIF([6]Daftar!$D$5:$D$851,D517)</f>
        <v>#VALUE!</v>
      </c>
      <c r="AN517" s="212" t="e">
        <f>COUNTIF([7]daftar!$D$4:$D$885,D517)</f>
        <v>#VALUE!</v>
      </c>
      <c r="AS517" s="392" t="str">
        <f t="shared" si="136"/>
        <v>L Wahyu Iman Prajaya</v>
      </c>
      <c r="AT517" s="392" t="str">
        <f t="shared" si="137"/>
        <v>F1B011048</v>
      </c>
      <c r="AU517" s="392">
        <f t="shared" si="138"/>
        <v>514</v>
      </c>
    </row>
    <row r="518" spans="1:48" ht="26.4">
      <c r="A518" s="267">
        <f t="shared" si="132"/>
        <v>515</v>
      </c>
      <c r="B518" s="454">
        <v>43036</v>
      </c>
      <c r="C518" s="269" t="str">
        <f>VLOOKUP(D518,'[4]mhs elektro-kecil'!$B$5:$C$1847,2,0)</f>
        <v>Darmawan</v>
      </c>
      <c r="D518" s="369" t="s">
        <v>1299</v>
      </c>
      <c r="E518" s="369" t="s">
        <v>1300</v>
      </c>
      <c r="F518" s="275" t="s">
        <v>27</v>
      </c>
      <c r="G518" s="275" t="s">
        <v>69</v>
      </c>
      <c r="H518" s="275" t="s">
        <v>763</v>
      </c>
      <c r="I518" s="275" t="s">
        <v>67</v>
      </c>
      <c r="J518" s="275" t="s">
        <v>55</v>
      </c>
      <c r="K518" s="205" t="s">
        <v>63</v>
      </c>
      <c r="L518" s="458">
        <v>43043</v>
      </c>
      <c r="M518" s="206" t="s">
        <v>42</v>
      </c>
      <c r="N518" s="205" t="s">
        <v>1246</v>
      </c>
      <c r="P518" s="369">
        <v>1160</v>
      </c>
      <c r="Q518" s="230">
        <v>33</v>
      </c>
      <c r="R518" s="230">
        <v>10</v>
      </c>
      <c r="S518" s="199">
        <v>17</v>
      </c>
      <c r="T518" s="230">
        <v>7</v>
      </c>
      <c r="U518" s="230">
        <v>21</v>
      </c>
      <c r="W518" s="371" t="str">
        <f t="shared" si="133"/>
        <v>04 November 2017</v>
      </c>
      <c r="X518" s="373" t="str">
        <f>IFERROR(VLOOKUP(D518,'[5]mhs elektro-kecil'!$B$5:$E$2151,3,0),"CEK")</f>
        <v>CEK</v>
      </c>
      <c r="Y518" s="374">
        <f>IFERROR(VLOOKUP(D518,'[5]mhs elektro-kecil'!$B$5:$E$2151,4,0),"CEK")</f>
        <v>0</v>
      </c>
      <c r="Z518" s="250">
        <f t="shared" si="134"/>
        <v>43043</v>
      </c>
      <c r="AA518" s="250">
        <f t="shared" si="135"/>
        <v>43223</v>
      </c>
      <c r="AL518" s="391">
        <f t="shared" si="139"/>
        <v>2011</v>
      </c>
      <c r="AM518" s="212" t="e">
        <f>COUNTIF([6]Daftar!$D$5:$D$851,D518)</f>
        <v>#VALUE!</v>
      </c>
      <c r="AN518" s="212" t="e">
        <f>COUNTIF([7]daftar!$D$4:$D$885,D518)</f>
        <v>#VALUE!</v>
      </c>
      <c r="AS518" s="392" t="str">
        <f t="shared" si="136"/>
        <v>Darmawan</v>
      </c>
      <c r="AT518" s="392" t="str">
        <f t="shared" si="137"/>
        <v>F1B011017</v>
      </c>
      <c r="AU518" s="392">
        <f t="shared" si="138"/>
        <v>515</v>
      </c>
    </row>
    <row r="519" spans="1:48" s="371" customFormat="1" ht="26.4">
      <c r="A519" s="267">
        <f t="shared" ref="A519:A580" si="140">A518+1</f>
        <v>516</v>
      </c>
      <c r="B519" s="453">
        <v>43041</v>
      </c>
      <c r="C519" s="269" t="str">
        <f>VLOOKUP(D519,'[4]mhs elektro-kecil'!$B$5:$C$1847,2,0)</f>
        <v>Trendy Niagawan</v>
      </c>
      <c r="D519" s="410" t="s">
        <v>1301</v>
      </c>
      <c r="E519" s="410" t="s">
        <v>1302</v>
      </c>
      <c r="F519" s="410" t="s">
        <v>27</v>
      </c>
      <c r="G519" s="410" t="s">
        <v>668</v>
      </c>
      <c r="H519" s="410" t="s">
        <v>55</v>
      </c>
      <c r="I519" s="410" t="s">
        <v>558</v>
      </c>
      <c r="J519" s="410" t="s">
        <v>31</v>
      </c>
      <c r="K519" s="460" t="s">
        <v>93</v>
      </c>
      <c r="L519" s="461">
        <v>43045</v>
      </c>
      <c r="M519" s="463" t="s">
        <v>42</v>
      </c>
      <c r="N519" s="460" t="s">
        <v>523</v>
      </c>
      <c r="O519" s="368"/>
      <c r="P519" s="368">
        <v>1167</v>
      </c>
      <c r="Q519" s="402">
        <v>33</v>
      </c>
      <c r="R519" s="402">
        <v>34</v>
      </c>
      <c r="S519" s="402">
        <v>21</v>
      </c>
      <c r="T519" s="402">
        <v>43</v>
      </c>
      <c r="U519" s="402">
        <v>39</v>
      </c>
      <c r="W519" s="371" t="str">
        <f t="shared" si="133"/>
        <v>06 November 2017</v>
      </c>
      <c r="X519" s="373" t="str">
        <f>IFERROR(VLOOKUP(D519,'[5]mhs elektro-kecil'!$B$5:$E$2151,3,0),"CEK")</f>
        <v>CEK</v>
      </c>
      <c r="Y519" s="374">
        <f>IFERROR(VLOOKUP(D519,'[5]mhs elektro-kecil'!$B$5:$E$2151,4,0),"CEK")</f>
        <v>0</v>
      </c>
      <c r="Z519" s="406">
        <f t="shared" si="134"/>
        <v>43045</v>
      </c>
      <c r="AA519" s="406">
        <f t="shared" si="135"/>
        <v>43225</v>
      </c>
      <c r="AB519" s="464"/>
      <c r="AL519" s="391">
        <f t="shared" si="139"/>
        <v>2010</v>
      </c>
      <c r="AM519" s="212" t="e">
        <f>COUNTIF([6]Daftar!$D$5:$D$851,D519)</f>
        <v>#VALUE!</v>
      </c>
      <c r="AN519" s="212" t="e">
        <f>COUNTIF([7]daftar!$D$4:$D$885,D519)</f>
        <v>#VALUE!</v>
      </c>
      <c r="AS519" s="392" t="str">
        <f t="shared" si="136"/>
        <v>Trendy Niagawan</v>
      </c>
      <c r="AT519" s="392" t="str">
        <f t="shared" si="137"/>
        <v>F1B110071</v>
      </c>
      <c r="AU519" s="392">
        <f t="shared" si="138"/>
        <v>516</v>
      </c>
      <c r="AV519"/>
    </row>
    <row r="520" spans="1:48" s="371" customFormat="1" ht="26.4">
      <c r="A520" s="267">
        <f t="shared" si="140"/>
        <v>517</v>
      </c>
      <c r="B520" s="453">
        <v>43041</v>
      </c>
      <c r="C520" s="269" t="str">
        <f>VLOOKUP(D520,'[4]mhs elektro-kecil'!$B$5:$C$1847,2,0)</f>
        <v>Izdyad Fathin</v>
      </c>
      <c r="D520" s="410" t="s">
        <v>1303</v>
      </c>
      <c r="E520" s="410" t="s">
        <v>1304</v>
      </c>
      <c r="F520" s="410" t="s">
        <v>27</v>
      </c>
      <c r="G520" s="410" t="s">
        <v>69</v>
      </c>
      <c r="H520" s="410" t="s">
        <v>763</v>
      </c>
      <c r="I520" s="410" t="s">
        <v>52</v>
      </c>
      <c r="J520" s="466" t="s">
        <v>89</v>
      </c>
      <c r="K520" s="460" t="s">
        <v>131</v>
      </c>
      <c r="L520" s="461">
        <v>43046</v>
      </c>
      <c r="M520" s="463" t="s">
        <v>42</v>
      </c>
      <c r="N520" s="460" t="s">
        <v>523</v>
      </c>
      <c r="O520" s="368"/>
      <c r="P520" s="368">
        <v>1168</v>
      </c>
      <c r="Q520" s="402">
        <v>33</v>
      </c>
      <c r="R520" s="402">
        <v>10</v>
      </c>
      <c r="S520" s="402">
        <v>17</v>
      </c>
      <c r="T520" s="402">
        <v>24</v>
      </c>
      <c r="U520" s="402">
        <v>19</v>
      </c>
      <c r="W520" s="371" t="str">
        <f t="shared" si="133"/>
        <v>07 November 2017</v>
      </c>
      <c r="X520" s="373" t="str">
        <f>IFERROR(VLOOKUP(D520,'[5]mhs elektro-kecil'!$B$5:$E$2151,3,0),"CEK")</f>
        <v>CEK</v>
      </c>
      <c r="Y520" s="374">
        <f>IFERROR(VLOOKUP(D520,'[5]mhs elektro-kecil'!$B$5:$E$2151,4,0),"CEK")</f>
        <v>0</v>
      </c>
      <c r="Z520" s="406">
        <f t="shared" si="134"/>
        <v>43046</v>
      </c>
      <c r="AA520" s="406">
        <f t="shared" si="135"/>
        <v>43226</v>
      </c>
      <c r="AB520" s="464"/>
      <c r="AL520" s="391">
        <f t="shared" si="139"/>
        <v>2010</v>
      </c>
      <c r="AM520" s="212" t="e">
        <f>COUNTIF([6]Daftar!$D$5:$D$851,D520)</f>
        <v>#VALUE!</v>
      </c>
      <c r="AN520" s="212" t="e">
        <f>COUNTIF([7]daftar!$D$4:$D$885,D520)</f>
        <v>#VALUE!</v>
      </c>
      <c r="AS520" s="392" t="str">
        <f t="shared" si="136"/>
        <v>Izdyad Fathin</v>
      </c>
      <c r="AT520" s="392" t="str">
        <f t="shared" si="137"/>
        <v>F1B010042</v>
      </c>
      <c r="AU520" s="392">
        <f t="shared" si="138"/>
        <v>517</v>
      </c>
      <c r="AV520"/>
    </row>
    <row r="521" spans="1:48" ht="26.4">
      <c r="A521" s="267">
        <f t="shared" si="140"/>
        <v>518</v>
      </c>
      <c r="B521" s="454">
        <v>43043</v>
      </c>
      <c r="C521" s="269" t="str">
        <f>VLOOKUP(D521,'[4]mhs elektro-kecil'!$B$5:$C$1847,2,0)</f>
        <v>Tirangga Ansori</v>
      </c>
      <c r="D521" s="275" t="s">
        <v>1305</v>
      </c>
      <c r="E521" s="275" t="s">
        <v>1306</v>
      </c>
      <c r="F521" s="275" t="s">
        <v>45</v>
      </c>
      <c r="G521" s="275" t="s">
        <v>763</v>
      </c>
      <c r="H521" s="275" t="s">
        <v>622</v>
      </c>
      <c r="I521" s="275" t="s">
        <v>323</v>
      </c>
      <c r="J521" s="467" t="s">
        <v>41</v>
      </c>
      <c r="K521" s="205" t="s">
        <v>76</v>
      </c>
      <c r="L521" s="458">
        <v>43047</v>
      </c>
      <c r="M521" s="206" t="s">
        <v>42</v>
      </c>
      <c r="N521" s="205" t="s">
        <v>324</v>
      </c>
      <c r="O521" s="369"/>
      <c r="P521" s="369">
        <v>1177</v>
      </c>
      <c r="Q521" s="230">
        <v>25</v>
      </c>
      <c r="R521" s="230">
        <v>17</v>
      </c>
      <c r="S521" s="230">
        <v>9</v>
      </c>
      <c r="T521" s="230">
        <v>26</v>
      </c>
      <c r="U521" s="230">
        <v>1</v>
      </c>
      <c r="W521" s="371" t="str">
        <f t="shared" si="133"/>
        <v>08 November 2017</v>
      </c>
      <c r="X521" s="373" t="str">
        <f>IFERROR(VLOOKUP(D521,'[5]mhs elektro-kecil'!$B$5:$E$2151,3,0),"CEK")</f>
        <v>Teknik Sistem Tenaga</v>
      </c>
      <c r="Y521" s="374" t="str">
        <f>IFERROR(VLOOKUP(D521,'[5]mhs elektro-kecil'!$B$5:$E$2151,4,0),"CEK")</f>
        <v>Agung Budi Muljono, ST., MT.</v>
      </c>
      <c r="Z521" s="250">
        <f t="shared" si="134"/>
        <v>43047</v>
      </c>
      <c r="AA521" s="250">
        <f t="shared" si="135"/>
        <v>43227</v>
      </c>
      <c r="AL521" s="391">
        <f t="shared" si="139"/>
        <v>2013</v>
      </c>
      <c r="AM521" s="212" t="e">
        <f>COUNTIF([6]Daftar!$D$5:$D$851,D521)</f>
        <v>#VALUE!</v>
      </c>
      <c r="AN521" s="212" t="e">
        <f>COUNTIF([7]daftar!$D$4:$D$885,D521)</f>
        <v>#VALUE!</v>
      </c>
      <c r="AS521" s="392" t="str">
        <f t="shared" si="136"/>
        <v>Tirangga Ansori</v>
      </c>
      <c r="AT521" s="392" t="str">
        <f t="shared" si="137"/>
        <v>F1B013091</v>
      </c>
      <c r="AU521" s="392">
        <f t="shared" si="138"/>
        <v>518</v>
      </c>
    </row>
    <row r="522" spans="1:48" ht="26.4">
      <c r="A522" s="267">
        <f t="shared" si="140"/>
        <v>519</v>
      </c>
      <c r="B522" s="454">
        <v>43053</v>
      </c>
      <c r="C522" s="269" t="str">
        <f>VLOOKUP(D522,'[4]mhs elektro-kecil'!$B$5:$C$1847,2,0)</f>
        <v>Ditya Timur Aska</v>
      </c>
      <c r="D522" s="275" t="s">
        <v>1307</v>
      </c>
      <c r="E522" s="369" t="s">
        <v>1308</v>
      </c>
      <c r="F522" s="275" t="s">
        <v>243</v>
      </c>
      <c r="G522" s="275" t="s">
        <v>52</v>
      </c>
      <c r="H522" s="275" t="s">
        <v>118</v>
      </c>
      <c r="I522" s="275" t="s">
        <v>67</v>
      </c>
      <c r="J522" s="467" t="s">
        <v>55</v>
      </c>
      <c r="K522" s="205" t="s">
        <v>63</v>
      </c>
      <c r="L522" s="458">
        <v>43057</v>
      </c>
      <c r="M522" s="206" t="s">
        <v>42</v>
      </c>
      <c r="N522" s="205" t="s">
        <v>1246</v>
      </c>
      <c r="P522" s="369">
        <v>1200</v>
      </c>
      <c r="Q522" s="230">
        <v>41</v>
      </c>
      <c r="R522" s="230">
        <v>24</v>
      </c>
      <c r="S522" s="230">
        <v>40</v>
      </c>
      <c r="T522" s="230">
        <v>7</v>
      </c>
      <c r="U522" s="230">
        <v>21</v>
      </c>
      <c r="W522" s="371" t="str">
        <f t="shared" si="133"/>
        <v>18 November 2017</v>
      </c>
      <c r="X522" s="373" t="str">
        <f>IFERROR(VLOOKUP(D522,'[5]mhs elektro-kecil'!$B$5:$E$2151,3,0),"CEK")</f>
        <v>Teknik Informatika &amp; Komputer</v>
      </c>
      <c r="Y522" s="374" t="str">
        <f>IFERROR(VLOOKUP(D522,'[5]mhs elektro-kecil'!$B$5:$E$2151,4,0),"CEK")</f>
        <v>Giri Wahyu Wiriasto, ST., MT.</v>
      </c>
      <c r="Z522" s="250">
        <f t="shared" si="134"/>
        <v>43057</v>
      </c>
      <c r="AA522" s="250">
        <f t="shared" si="135"/>
        <v>43237</v>
      </c>
      <c r="AL522" s="391">
        <f t="shared" si="139"/>
        <v>2012</v>
      </c>
      <c r="AM522" s="212" t="e">
        <f>COUNTIF([6]Daftar!$D$5:$D$851,D522)</f>
        <v>#VALUE!</v>
      </c>
      <c r="AN522" s="212" t="e">
        <f>COUNTIF([7]daftar!$D$4:$D$885,D522)</f>
        <v>#VALUE!</v>
      </c>
      <c r="AS522" s="392" t="str">
        <f t="shared" si="136"/>
        <v>Ditya Timur Aska</v>
      </c>
      <c r="AT522" s="392" t="str">
        <f t="shared" si="137"/>
        <v>F1B112016</v>
      </c>
      <c r="AU522" s="392">
        <f t="shared" si="138"/>
        <v>519</v>
      </c>
    </row>
    <row r="523" spans="1:48" s="371" customFormat="1" ht="26.4">
      <c r="A523" s="267">
        <f t="shared" si="140"/>
        <v>520</v>
      </c>
      <c r="B523" s="453">
        <v>43066</v>
      </c>
      <c r="C523" s="269" t="str">
        <f>VLOOKUP(D523,'[4]mhs elektro-kecil'!$B$5:$C$1847,2,0)</f>
        <v>Elan Criyanto</v>
      </c>
      <c r="D523" s="410" t="s">
        <v>1309</v>
      </c>
      <c r="E523" s="368" t="s">
        <v>1310</v>
      </c>
      <c r="F523" s="410" t="s">
        <v>38</v>
      </c>
      <c r="G523" s="410" t="s">
        <v>37</v>
      </c>
      <c r="H523" s="410" t="s">
        <v>41</v>
      </c>
      <c r="I523" s="410" t="s">
        <v>60</v>
      </c>
      <c r="J523" s="466" t="s">
        <v>39</v>
      </c>
      <c r="K523" s="460" t="s">
        <v>32</v>
      </c>
      <c r="L523" s="461">
        <v>43069</v>
      </c>
      <c r="M523" s="463" t="s">
        <v>42</v>
      </c>
      <c r="N523" s="460" t="s">
        <v>324</v>
      </c>
      <c r="P523" s="368">
        <v>1240</v>
      </c>
      <c r="Q523" s="402">
        <v>2</v>
      </c>
      <c r="R523" s="402">
        <v>13</v>
      </c>
      <c r="S523" s="402">
        <v>1</v>
      </c>
      <c r="T523" s="402">
        <v>5</v>
      </c>
      <c r="U523" s="402">
        <v>31</v>
      </c>
      <c r="W523" s="371" t="str">
        <f t="shared" si="133"/>
        <v>30 November 2017</v>
      </c>
      <c r="X523" s="373" t="str">
        <f>IFERROR(VLOOKUP(D523,'[5]mhs elektro-kecil'!$B$5:$E$2151,3,0),"CEK")</f>
        <v>Teknik Sistem Tenaga</v>
      </c>
      <c r="Y523" s="374" t="str">
        <f>IFERROR(VLOOKUP(D523,'[5]mhs elektro-kecil'!$B$5:$E$2151,4,0),"CEK")</f>
        <v>Sultan, ST., MT.</v>
      </c>
      <c r="Z523" s="406">
        <f t="shared" si="134"/>
        <v>43069</v>
      </c>
      <c r="AA523" s="406">
        <f t="shared" si="135"/>
        <v>43249</v>
      </c>
      <c r="AB523" s="468"/>
      <c r="AC523" s="468"/>
      <c r="AD523" s="469"/>
      <c r="AE523" s="554"/>
      <c r="AF523" s="554"/>
      <c r="AG523" s="554"/>
      <c r="AH523" s="554"/>
      <c r="AI523" s="554"/>
      <c r="AL523" s="391">
        <f t="shared" si="139"/>
        <v>2013</v>
      </c>
      <c r="AM523" s="212" t="e">
        <f>COUNTIF([6]Daftar!$D$5:$D$851,D523)</f>
        <v>#VALUE!</v>
      </c>
      <c r="AN523" s="212" t="e">
        <f>COUNTIF([7]daftar!$D$4:$D$885,D523)</f>
        <v>#VALUE!</v>
      </c>
      <c r="AS523" s="392" t="str">
        <f t="shared" si="136"/>
        <v>Elan Criyanto</v>
      </c>
      <c r="AT523" s="392" t="str">
        <f t="shared" si="137"/>
        <v>F1B113006</v>
      </c>
      <c r="AU523" s="392">
        <f t="shared" si="138"/>
        <v>520</v>
      </c>
      <c r="AV523"/>
    </row>
    <row r="524" spans="1:48" ht="26.4">
      <c r="A524" s="267">
        <f t="shared" si="140"/>
        <v>521</v>
      </c>
      <c r="B524" s="454">
        <v>43078</v>
      </c>
      <c r="C524" s="269" t="str">
        <f>VLOOKUP(D524,'[4]mhs elektro-kecil'!$B$5:$C$1847,2,0)</f>
        <v>Komang Bagus Khrisna Murti</v>
      </c>
      <c r="D524" s="275" t="s">
        <v>1311</v>
      </c>
      <c r="E524" s="369" t="s">
        <v>1312</v>
      </c>
      <c r="F524" s="275" t="s">
        <v>54</v>
      </c>
      <c r="G524" s="275" t="s">
        <v>37</v>
      </c>
      <c r="H524" s="275" t="s">
        <v>115</v>
      </c>
      <c r="I524" s="275" t="s">
        <v>38</v>
      </c>
      <c r="J524" s="467" t="s">
        <v>41</v>
      </c>
      <c r="K524" s="205" t="s">
        <v>93</v>
      </c>
      <c r="L524" s="458">
        <v>43080</v>
      </c>
      <c r="M524" s="206" t="s">
        <v>42</v>
      </c>
      <c r="N524" s="205" t="s">
        <v>324</v>
      </c>
      <c r="P524" s="369">
        <v>1261</v>
      </c>
      <c r="Q524" s="230">
        <v>14</v>
      </c>
      <c r="R524" s="230">
        <v>13</v>
      </c>
      <c r="S524" s="230">
        <v>22</v>
      </c>
      <c r="T524" s="230">
        <v>2</v>
      </c>
      <c r="U524" s="230">
        <v>1</v>
      </c>
      <c r="W524" s="371" t="str">
        <f t="shared" si="133"/>
        <v>11 Desember 2017</v>
      </c>
      <c r="X524" s="373" t="str">
        <f>IFERROR(VLOOKUP(D524,'[5]mhs elektro-kecil'!$B$5:$E$2151,3,0),"CEK")</f>
        <v>Teknik Sistem Tenaga</v>
      </c>
      <c r="Y524" s="374" t="str">
        <f>IFERROR(VLOOKUP(D524,'[5]mhs elektro-kecil'!$B$5:$E$2151,4,0),"CEK")</f>
        <v>Ida Bagus Fery Citarsa, ST., MT.</v>
      </c>
      <c r="Z524" s="250">
        <f t="shared" si="134"/>
        <v>43080</v>
      </c>
      <c r="AA524" s="250">
        <f t="shared" si="135"/>
        <v>43260</v>
      </c>
      <c r="AB524" s="150"/>
      <c r="AC524" s="150"/>
      <c r="AE524" s="369"/>
      <c r="AF524" s="369"/>
      <c r="AG524" s="150"/>
      <c r="AH524" s="150"/>
      <c r="AI524" s="150"/>
      <c r="AL524" s="391">
        <f t="shared" si="139"/>
        <v>2013</v>
      </c>
      <c r="AM524" s="212" t="e">
        <f>COUNTIF([6]Daftar!$D$5:$D$851,D524)</f>
        <v>#VALUE!</v>
      </c>
      <c r="AN524" s="212" t="e">
        <f>COUNTIF([7]daftar!$D$4:$D$885,D524)</f>
        <v>#VALUE!</v>
      </c>
      <c r="AS524" s="392" t="str">
        <f t="shared" si="136"/>
        <v>Komang Bagus Khrisna Murti</v>
      </c>
      <c r="AT524" s="392" t="str">
        <f t="shared" si="137"/>
        <v>F1B013052</v>
      </c>
      <c r="AU524" s="392">
        <f t="shared" si="138"/>
        <v>521</v>
      </c>
    </row>
    <row r="525" spans="1:48" s="371" customFormat="1" ht="26.4">
      <c r="A525" s="267">
        <f t="shared" si="140"/>
        <v>522</v>
      </c>
      <c r="B525" s="453">
        <v>43081</v>
      </c>
      <c r="C525" s="269" t="str">
        <f>VLOOKUP(D525,'[4]mhs elektro-kecil'!$B$5:$C$1847,2,0)</f>
        <v>Samsul Hadi</v>
      </c>
      <c r="D525" s="410" t="s">
        <v>1313</v>
      </c>
      <c r="E525" s="368" t="s">
        <v>1314</v>
      </c>
      <c r="F525" s="410" t="s">
        <v>60</v>
      </c>
      <c r="G525" s="410" t="s">
        <v>763</v>
      </c>
      <c r="H525" s="410" t="s">
        <v>422</v>
      </c>
      <c r="I525" s="410" t="s">
        <v>31</v>
      </c>
      <c r="J525" s="466" t="s">
        <v>54</v>
      </c>
      <c r="K525" s="460" t="s">
        <v>63</v>
      </c>
      <c r="L525" s="461">
        <v>43085</v>
      </c>
      <c r="M525" s="463" t="s">
        <v>42</v>
      </c>
      <c r="N525" s="460" t="s">
        <v>324</v>
      </c>
      <c r="P525" s="368">
        <v>1270</v>
      </c>
      <c r="Q525" s="402">
        <v>5</v>
      </c>
      <c r="R525" s="402">
        <v>17</v>
      </c>
      <c r="S525" s="402">
        <v>8</v>
      </c>
      <c r="T525" s="402">
        <v>39</v>
      </c>
      <c r="U525" s="402">
        <v>14</v>
      </c>
      <c r="W525" s="371" t="str">
        <f t="shared" si="133"/>
        <v>16 Desember 2017</v>
      </c>
      <c r="X525" s="373" t="str">
        <f>IFERROR(VLOOKUP(D525,'[5]mhs elektro-kecil'!$B$5:$E$2151,3,0),"CEK")</f>
        <v>Teknik Sistem Tenaga</v>
      </c>
      <c r="Y525" s="374" t="str">
        <f>IFERROR(VLOOKUP(D525,'[5]mhs elektro-kecil'!$B$5:$E$2151,4,0),"CEK")</f>
        <v>I Ketut Wiryajati, ST., MT.</v>
      </c>
      <c r="Z525" s="406">
        <f t="shared" si="134"/>
        <v>43085</v>
      </c>
      <c r="AA525" s="406">
        <f t="shared" si="135"/>
        <v>43265</v>
      </c>
      <c r="AB525" s="469"/>
      <c r="AC525" s="469"/>
      <c r="AE525" s="368"/>
      <c r="AF525" s="368"/>
      <c r="AL525" s="391">
        <f t="shared" si="139"/>
        <v>2013</v>
      </c>
      <c r="AM525" s="212" t="e">
        <f>COUNTIF([6]Daftar!$D$5:$D$851,D525)</f>
        <v>#VALUE!</v>
      </c>
      <c r="AN525" s="212" t="e">
        <f>COUNTIF([7]daftar!$D$4:$D$885,D525)</f>
        <v>#VALUE!</v>
      </c>
      <c r="AS525" s="392" t="str">
        <f t="shared" si="136"/>
        <v>Samsul Hadi</v>
      </c>
      <c r="AT525" s="392" t="str">
        <f t="shared" si="137"/>
        <v>F1B013084</v>
      </c>
      <c r="AU525" s="392">
        <f t="shared" si="138"/>
        <v>522</v>
      </c>
      <c r="AV525"/>
    </row>
    <row r="526" spans="1:48" ht="26.4">
      <c r="A526" s="267">
        <f t="shared" si="140"/>
        <v>523</v>
      </c>
      <c r="B526" s="454">
        <v>43089</v>
      </c>
      <c r="C526" s="269" t="str">
        <f>VLOOKUP(D526,'[4]mhs elektro-kecil'!$B$5:$C$1847,2,0)</f>
        <v>Akhmad Zaenudin</v>
      </c>
      <c r="D526" s="275" t="s">
        <v>1315</v>
      </c>
      <c r="E526" s="369" t="s">
        <v>1316</v>
      </c>
      <c r="F526" s="275" t="s">
        <v>53</v>
      </c>
      <c r="G526" s="275" t="s">
        <v>73</v>
      </c>
      <c r="H526" s="275" t="s">
        <v>115</v>
      </c>
      <c r="I526" s="275" t="s">
        <v>422</v>
      </c>
      <c r="J526" s="467" t="s">
        <v>39</v>
      </c>
      <c r="K526" s="205" t="s">
        <v>63</v>
      </c>
      <c r="L526" s="458">
        <v>43106</v>
      </c>
      <c r="M526" s="206" t="s">
        <v>33</v>
      </c>
      <c r="N526" s="205" t="s">
        <v>449</v>
      </c>
      <c r="P526" s="369">
        <v>1307</v>
      </c>
      <c r="Q526" s="230">
        <v>12</v>
      </c>
      <c r="R526" s="230">
        <v>29</v>
      </c>
      <c r="S526" s="230">
        <v>22</v>
      </c>
      <c r="T526" s="230">
        <v>8</v>
      </c>
      <c r="U526" s="230">
        <v>31</v>
      </c>
      <c r="W526" s="371" t="str">
        <f t="shared" si="133"/>
        <v>06 Januari 2018</v>
      </c>
      <c r="X526" s="373" t="str">
        <f>IFERROR(VLOOKUP(D526,'[5]mhs elektro-kecil'!$B$5:$E$2151,3,0),"CEK")</f>
        <v>Teknik Sistem Tenaga</v>
      </c>
      <c r="Y526" s="374" t="str">
        <f>IFERROR(VLOOKUP(D526,'[5]mhs elektro-kecil'!$B$5:$E$2151,4,0),"CEK")</f>
        <v>Ni Made Seniari, ST., MT.</v>
      </c>
      <c r="Z526" s="250">
        <f t="shared" ref="Z526:Z533" si="141">L526</f>
        <v>43106</v>
      </c>
      <c r="AA526" s="250">
        <f t="shared" ref="AA526:AA533" si="142">Z526+180</f>
        <v>43286</v>
      </c>
      <c r="AB526" s="150"/>
      <c r="AC526" s="150"/>
      <c r="AE526" s="369"/>
      <c r="AF526" s="369"/>
      <c r="AL526" s="391">
        <f t="shared" si="139"/>
        <v>2013</v>
      </c>
      <c r="AM526" s="212" t="e">
        <f>COUNTIF([6]Daftar!$D$5:$D$851,D526)</f>
        <v>#VALUE!</v>
      </c>
      <c r="AN526" s="212" t="e">
        <f>COUNTIF([7]daftar!$D$4:$D$885,D526)</f>
        <v>#VALUE!</v>
      </c>
      <c r="AS526" s="392" t="str">
        <f t="shared" si="136"/>
        <v>Akhmad Zaenudin</v>
      </c>
      <c r="AT526" s="392" t="str">
        <f t="shared" si="137"/>
        <v>F1B013012</v>
      </c>
      <c r="AU526" s="392">
        <f t="shared" si="138"/>
        <v>523</v>
      </c>
    </row>
    <row r="527" spans="1:48" ht="26.4">
      <c r="A527" s="267">
        <f t="shared" si="140"/>
        <v>524</v>
      </c>
      <c r="B527" s="454">
        <v>43089</v>
      </c>
      <c r="C527" s="269" t="str">
        <f>VLOOKUP(D527,'[4]mhs elektro-kecil'!$B$5:$C$1847,2,0)</f>
        <v>Moh. Zohrul Himam</v>
      </c>
      <c r="D527" s="275" t="s">
        <v>1317</v>
      </c>
      <c r="E527" s="369" t="s">
        <v>1318</v>
      </c>
      <c r="F527" s="275" t="s">
        <v>72</v>
      </c>
      <c r="G527" s="275" t="s">
        <v>118</v>
      </c>
      <c r="H527" s="275" t="s">
        <v>59</v>
      </c>
      <c r="I527" s="275" t="s">
        <v>31</v>
      </c>
      <c r="J527" s="467" t="s">
        <v>580</v>
      </c>
      <c r="K527" s="205" t="s">
        <v>32</v>
      </c>
      <c r="L527" s="458">
        <v>43097</v>
      </c>
      <c r="M527" s="206" t="s">
        <v>42</v>
      </c>
      <c r="N527" s="205" t="s">
        <v>449</v>
      </c>
      <c r="P527" s="369">
        <v>1294</v>
      </c>
      <c r="Q527" s="230">
        <v>4</v>
      </c>
      <c r="R527" s="230">
        <v>40</v>
      </c>
      <c r="S527" s="230">
        <v>28</v>
      </c>
      <c r="T527" s="230">
        <v>39</v>
      </c>
      <c r="U527" s="230">
        <v>42</v>
      </c>
      <c r="W527" s="371" t="str">
        <f t="shared" si="133"/>
        <v>28 Desember 2017</v>
      </c>
      <c r="X527" s="373" t="str">
        <f>IFERROR(VLOOKUP(D527,'[5]mhs elektro-kecil'!$B$5:$E$2151,3,0),"CEK")</f>
        <v>Teknik Elektronika &amp; Digital</v>
      </c>
      <c r="Y527" s="374" t="str">
        <f>IFERROR(VLOOKUP(D527,'[5]mhs elektro-kecil'!$B$5:$E$2151,4,0),"CEK")</f>
        <v>Muhamad Irwan. ST., MT.</v>
      </c>
      <c r="Z527" s="250">
        <f t="shared" si="141"/>
        <v>43097</v>
      </c>
      <c r="AA527" s="250">
        <f t="shared" si="142"/>
        <v>43277</v>
      </c>
      <c r="AB527" s="150"/>
      <c r="AC527" s="150"/>
      <c r="AE527" s="369"/>
      <c r="AF527" s="369"/>
      <c r="AL527" s="391">
        <f t="shared" si="139"/>
        <v>2013</v>
      </c>
      <c r="AM527" s="212" t="e">
        <f>COUNTIF([6]Daftar!$D$5:$D$851,D527)</f>
        <v>#VALUE!</v>
      </c>
      <c r="AN527" s="212" t="e">
        <f>COUNTIF([7]daftar!$D$4:$D$885,D527)</f>
        <v>#VALUE!</v>
      </c>
      <c r="AS527" s="392" t="str">
        <f t="shared" si="136"/>
        <v>Moh. Zohrul Himam</v>
      </c>
      <c r="AT527" s="392" t="str">
        <f t="shared" si="137"/>
        <v>F1B013063</v>
      </c>
      <c r="AU527" s="392">
        <f t="shared" si="138"/>
        <v>524</v>
      </c>
    </row>
    <row r="528" spans="1:48" ht="26.4">
      <c r="A528" s="267">
        <f t="shared" si="140"/>
        <v>525</v>
      </c>
      <c r="B528" s="454">
        <v>43099</v>
      </c>
      <c r="C528" s="269" t="str">
        <f>VLOOKUP(D528,'[4]mhs elektro-kecil'!$B$5:$C$1847,2,0)</f>
        <v>Adam Vergian B</v>
      </c>
      <c r="D528" s="275" t="s">
        <v>1319</v>
      </c>
      <c r="E528" s="369" t="s">
        <v>1320</v>
      </c>
      <c r="F528" s="275" t="s">
        <v>72</v>
      </c>
      <c r="G528" s="275" t="s">
        <v>118</v>
      </c>
      <c r="H528" s="275" t="s">
        <v>59</v>
      </c>
      <c r="I528" s="275" t="s">
        <v>55</v>
      </c>
      <c r="J528" s="467" t="s">
        <v>558</v>
      </c>
      <c r="K528" s="205" t="s">
        <v>93</v>
      </c>
      <c r="L528" s="458">
        <v>43108</v>
      </c>
      <c r="M528" s="206" t="s">
        <v>42</v>
      </c>
      <c r="N528" s="205" t="s">
        <v>449</v>
      </c>
      <c r="P528" s="369">
        <v>1324</v>
      </c>
      <c r="Q528" s="230">
        <v>4</v>
      </c>
      <c r="R528" s="230">
        <v>40</v>
      </c>
      <c r="S528" s="230">
        <v>28</v>
      </c>
      <c r="T528" s="230">
        <v>21</v>
      </c>
      <c r="U528" s="230">
        <v>43</v>
      </c>
      <c r="W528" s="371" t="str">
        <f t="shared" si="133"/>
        <v>08 Januari 2018</v>
      </c>
      <c r="X528" s="373" t="str">
        <f>IFERROR(VLOOKUP(D528,'[5]mhs elektro-kecil'!$B$5:$E$2151,3,0),"CEK")</f>
        <v>Teknik Elektronika &amp; Digital</v>
      </c>
      <c r="Y528" s="374" t="str">
        <f>IFERROR(VLOOKUP(D528,'[5]mhs elektro-kecil'!$B$5:$E$2151,4,0),"CEK")</f>
        <v>A. Sjamsjiar Rachman, ST., MT.</v>
      </c>
      <c r="Z528" s="250">
        <f t="shared" si="141"/>
        <v>43108</v>
      </c>
      <c r="AA528" s="250">
        <f t="shared" si="142"/>
        <v>43288</v>
      </c>
      <c r="AB528"/>
      <c r="AL528" s="391">
        <f t="shared" si="139"/>
        <v>2013</v>
      </c>
      <c r="AM528" s="212" t="e">
        <f>COUNTIF([6]Daftar!$D$5:$D$851,D528)</f>
        <v>#VALUE!</v>
      </c>
      <c r="AN528" s="212" t="e">
        <f>COUNTIF([7]daftar!$D$4:$D$885,D528)</f>
        <v>#VALUE!</v>
      </c>
      <c r="AS528" s="392" t="str">
        <f t="shared" si="136"/>
        <v>Adam Vergian B</v>
      </c>
      <c r="AT528" s="392" t="str">
        <f t="shared" si="137"/>
        <v>F1B113001</v>
      </c>
      <c r="AU528" s="392">
        <f t="shared" si="138"/>
        <v>525</v>
      </c>
    </row>
    <row r="529" spans="1:48" s="371" customFormat="1" ht="26.4">
      <c r="A529" s="267">
        <f t="shared" si="140"/>
        <v>526</v>
      </c>
      <c r="B529" s="453">
        <v>43113</v>
      </c>
      <c r="C529" s="269" t="str">
        <f>VLOOKUP(D529,'[4]mhs elektro-kecil'!$B$5:$C$1847,2,0)</f>
        <v>Sri Wahyuningsih</v>
      </c>
      <c r="D529" s="410" t="s">
        <v>1321</v>
      </c>
      <c r="E529" s="368" t="s">
        <v>1322</v>
      </c>
      <c r="F529" s="410" t="s">
        <v>59</v>
      </c>
      <c r="G529" s="410" t="s">
        <v>763</v>
      </c>
      <c r="H529" s="410" t="s">
        <v>92</v>
      </c>
      <c r="I529" s="410" t="s">
        <v>68</v>
      </c>
      <c r="J529" s="466" t="s">
        <v>580</v>
      </c>
      <c r="K529" s="460" t="s">
        <v>131</v>
      </c>
      <c r="L529" s="461">
        <v>43116</v>
      </c>
      <c r="M529" s="463" t="s">
        <v>33</v>
      </c>
      <c r="N529" s="460" t="s">
        <v>449</v>
      </c>
      <c r="P529" s="368">
        <v>24</v>
      </c>
      <c r="Q529" s="402">
        <v>28</v>
      </c>
      <c r="R529" s="402">
        <v>17</v>
      </c>
      <c r="S529" s="402">
        <v>35</v>
      </c>
      <c r="T529" s="402">
        <v>6</v>
      </c>
      <c r="U529" s="402">
        <v>42</v>
      </c>
      <c r="W529" s="371" t="str">
        <f t="shared" si="133"/>
        <v>16 Januari 2018</v>
      </c>
      <c r="X529" s="373" t="str">
        <f>IFERROR(VLOOKUP(D529,'[5]mhs elektro-kecil'!$B$5:$E$2151,3,0),"CEK")</f>
        <v>Teknik Elektronika &amp; Digital</v>
      </c>
      <c r="Y529" s="374" t="str">
        <f>IFERROR(VLOOKUP(D529,'[5]mhs elektro-kecil'!$B$5:$E$2151,4,0),"CEK")</f>
        <v>Syafaruddin Ch., ST., MT.</v>
      </c>
      <c r="Z529" s="406">
        <f t="shared" si="141"/>
        <v>43116</v>
      </c>
      <c r="AA529" s="406">
        <f t="shared" si="142"/>
        <v>43296</v>
      </c>
      <c r="AB529" s="469"/>
      <c r="AC529" s="469"/>
      <c r="AE529" s="368"/>
      <c r="AF529" s="368"/>
      <c r="AL529" s="391">
        <f t="shared" si="139"/>
        <v>2013</v>
      </c>
      <c r="AM529" s="212" t="e">
        <f>COUNTIF([6]Daftar!$D$5:$D$851,D529)</f>
        <v>#VALUE!</v>
      </c>
      <c r="AN529" s="212" t="e">
        <f>COUNTIF([7]daftar!$D$4:$D$885,D529)</f>
        <v>#VALUE!</v>
      </c>
      <c r="AS529" s="392" t="str">
        <f t="shared" si="136"/>
        <v>Sri Wahyuningsih</v>
      </c>
      <c r="AT529" s="392" t="str">
        <f t="shared" si="137"/>
        <v>F1B013087</v>
      </c>
      <c r="AU529" s="392">
        <f t="shared" si="138"/>
        <v>526</v>
      </c>
      <c r="AV529"/>
    </row>
    <row r="530" spans="1:48" ht="26.4">
      <c r="A530" s="267">
        <f t="shared" si="140"/>
        <v>527</v>
      </c>
      <c r="B530" s="454">
        <v>43115</v>
      </c>
      <c r="C530" s="269" t="str">
        <f>VLOOKUP(D530,'[4]mhs elektro-kecil'!$B$5:$C$1847,2,0)</f>
        <v>I Nyoman Mega Dharmawan</v>
      </c>
      <c r="D530" s="275" t="s">
        <v>1323</v>
      </c>
      <c r="E530" s="369" t="s">
        <v>1324</v>
      </c>
      <c r="F530" s="275" t="s">
        <v>323</v>
      </c>
      <c r="G530" s="275" t="s">
        <v>52</v>
      </c>
      <c r="H530" s="275" t="s">
        <v>73</v>
      </c>
      <c r="I530" s="275" t="s">
        <v>45</v>
      </c>
      <c r="J530" s="467" t="s">
        <v>558</v>
      </c>
      <c r="K530" s="205" t="s">
        <v>76</v>
      </c>
      <c r="L530" s="458">
        <v>43117</v>
      </c>
      <c r="M530" s="459" t="s">
        <v>413</v>
      </c>
      <c r="N530" s="205" t="s">
        <v>324</v>
      </c>
      <c r="P530" s="369">
        <v>45</v>
      </c>
      <c r="Q530" s="230">
        <v>26</v>
      </c>
      <c r="R530" s="230">
        <v>24</v>
      </c>
      <c r="S530" s="230">
        <v>29</v>
      </c>
      <c r="T530" s="230">
        <v>25</v>
      </c>
      <c r="U530" s="230">
        <v>43</v>
      </c>
      <c r="W530" s="371" t="str">
        <f t="shared" si="133"/>
        <v>17 Januari 2018</v>
      </c>
      <c r="X530" s="373" t="str">
        <f>IFERROR(VLOOKUP(D530,'[5]mhs elektro-kecil'!$B$5:$E$2151,3,0),"CEK")</f>
        <v>Teknik Sistem Tenaga</v>
      </c>
      <c r="Y530" s="374" t="str">
        <f>IFERROR(VLOOKUP(D530,'[5]mhs elektro-kecil'!$B$5:$E$2151,4,0),"CEK")</f>
        <v>Supriono, ST., MT.</v>
      </c>
      <c r="Z530" s="250">
        <f t="shared" si="141"/>
        <v>43117</v>
      </c>
      <c r="AA530" s="250">
        <f t="shared" si="142"/>
        <v>43297</v>
      </c>
      <c r="AB530" s="150"/>
      <c r="AC530" s="150"/>
      <c r="AE530" s="369"/>
      <c r="AF530" s="369"/>
      <c r="AL530" s="391">
        <f t="shared" si="139"/>
        <v>2013</v>
      </c>
      <c r="AM530" s="212" t="e">
        <f>COUNTIF([6]Daftar!$D$5:$D$851,D530)</f>
        <v>#VALUE!</v>
      </c>
      <c r="AN530" s="212" t="e">
        <f>COUNTIF([7]daftar!$D$4:$D$885,D530)</f>
        <v>#VALUE!</v>
      </c>
      <c r="AS530" s="392" t="str">
        <f t="shared" si="136"/>
        <v>I Nyoman Mega Dharmawan</v>
      </c>
      <c r="AT530" s="392" t="str">
        <f t="shared" si="137"/>
        <v>F1B013042</v>
      </c>
      <c r="AU530" s="392">
        <f t="shared" si="138"/>
        <v>527</v>
      </c>
    </row>
    <row r="531" spans="1:48" ht="26.4">
      <c r="A531" s="267">
        <f t="shared" si="140"/>
        <v>528</v>
      </c>
      <c r="B531" s="454">
        <v>43134</v>
      </c>
      <c r="C531" s="269" t="str">
        <f>VLOOKUP(D531,'[4]mhs elektro-kecil'!$B$5:$C$1847,2,0)</f>
        <v>Aan Setiawan</v>
      </c>
      <c r="D531" s="275" t="s">
        <v>1325</v>
      </c>
      <c r="E531" s="369" t="s">
        <v>1326</v>
      </c>
      <c r="F531" s="275" t="s">
        <v>41</v>
      </c>
      <c r="G531" s="275" t="s">
        <v>38</v>
      </c>
      <c r="H531" s="275" t="s">
        <v>37</v>
      </c>
      <c r="I531" s="275" t="s">
        <v>60</v>
      </c>
      <c r="J531" s="467" t="s">
        <v>39</v>
      </c>
      <c r="K531" s="205" t="s">
        <v>131</v>
      </c>
      <c r="L531" s="458">
        <v>43137</v>
      </c>
      <c r="M531" s="206" t="s">
        <v>42</v>
      </c>
      <c r="N531" s="205" t="s">
        <v>324</v>
      </c>
      <c r="P531" s="369">
        <v>121</v>
      </c>
      <c r="Q531" s="230">
        <v>1</v>
      </c>
      <c r="R531" s="230">
        <v>2</v>
      </c>
      <c r="S531" s="230">
        <v>13</v>
      </c>
      <c r="T531" s="230">
        <v>5</v>
      </c>
      <c r="U531" s="230">
        <v>31</v>
      </c>
      <c r="W531" s="371" t="str">
        <f t="shared" si="133"/>
        <v>06 Februari 2018</v>
      </c>
      <c r="X531" s="373" t="str">
        <f>IFERROR(VLOOKUP(D531,'[5]mhs elektro-kecil'!$B$5:$E$2151,3,0),"CEK")</f>
        <v>Teknik Sistem Tenaga</v>
      </c>
      <c r="Y531" s="374" t="str">
        <f>IFERROR(VLOOKUP(D531,'[5]mhs elektro-kecil'!$B$5:$E$2151,4,0),"CEK")</f>
        <v>Ni Made Seniari, ST., MT.</v>
      </c>
      <c r="Z531" s="250">
        <f t="shared" si="141"/>
        <v>43137</v>
      </c>
      <c r="AA531" s="250">
        <f t="shared" si="142"/>
        <v>43317</v>
      </c>
      <c r="AB531" s="150"/>
      <c r="AC531" s="150"/>
      <c r="AE531" s="369"/>
      <c r="AF531" s="369"/>
      <c r="AL531" s="391">
        <f t="shared" si="139"/>
        <v>2013</v>
      </c>
      <c r="AM531" s="212" t="e">
        <f>COUNTIF([6]Daftar!$D$5:$D$851,D531)</f>
        <v>#VALUE!</v>
      </c>
      <c r="AN531" s="212" t="e">
        <f>COUNTIF([7]daftar!$D$4:$D$885,D531)</f>
        <v>#VALUE!</v>
      </c>
      <c r="AS531" s="392" t="str">
        <f t="shared" si="136"/>
        <v>Aan Setiawan</v>
      </c>
      <c r="AT531" s="392" t="str">
        <f t="shared" si="137"/>
        <v>F1B013001</v>
      </c>
      <c r="AU531" s="392">
        <f t="shared" si="138"/>
        <v>528</v>
      </c>
    </row>
    <row r="532" spans="1:48" ht="26.4">
      <c r="A532" s="267">
        <f t="shared" si="140"/>
        <v>529</v>
      </c>
      <c r="B532" s="454">
        <v>43134</v>
      </c>
      <c r="C532" s="269" t="str">
        <f>VLOOKUP(D532,'[4]mhs elektro-kecil'!$B$5:$C$1847,2,0)</f>
        <v>Haerurrozi</v>
      </c>
      <c r="D532" s="275" t="s">
        <v>1327</v>
      </c>
      <c r="E532" s="369" t="s">
        <v>1328</v>
      </c>
      <c r="F532" s="275" t="s">
        <v>54</v>
      </c>
      <c r="G532" s="275" t="s">
        <v>60</v>
      </c>
      <c r="H532" s="275" t="s">
        <v>53</v>
      </c>
      <c r="I532" s="275" t="s">
        <v>39</v>
      </c>
      <c r="J532" s="467" t="s">
        <v>38</v>
      </c>
      <c r="K532" s="205" t="s">
        <v>76</v>
      </c>
      <c r="L532" s="458">
        <v>43138</v>
      </c>
      <c r="M532" s="206" t="s">
        <v>42</v>
      </c>
      <c r="N532" s="205" t="s">
        <v>324</v>
      </c>
      <c r="P532" s="369">
        <v>118</v>
      </c>
      <c r="Q532" s="230">
        <v>14</v>
      </c>
      <c r="R532" s="230">
        <v>5</v>
      </c>
      <c r="S532" s="230">
        <v>12</v>
      </c>
      <c r="T532" s="230">
        <v>31</v>
      </c>
      <c r="U532" s="230">
        <v>2</v>
      </c>
      <c r="W532" s="371" t="str">
        <f t="shared" si="133"/>
        <v>07 Februari 2018</v>
      </c>
      <c r="X532" s="373" t="str">
        <f>IFERROR(VLOOKUP(D532,'[5]mhs elektro-kecil'!$B$5:$E$2151,3,0),"CEK")</f>
        <v>CEK</v>
      </c>
      <c r="Y532" s="374">
        <f>IFERROR(VLOOKUP(D532,'[5]mhs elektro-kecil'!$B$5:$E$2151,4,0),"CEK")</f>
        <v>0</v>
      </c>
      <c r="Z532" s="250">
        <f t="shared" si="141"/>
        <v>43138</v>
      </c>
      <c r="AA532" s="250">
        <f t="shared" si="142"/>
        <v>43318</v>
      </c>
      <c r="AB532" s="150"/>
      <c r="AC532" s="150"/>
      <c r="AE532" s="369"/>
      <c r="AF532" s="369"/>
      <c r="AL532" s="391">
        <f t="shared" si="139"/>
        <v>2011</v>
      </c>
      <c r="AM532" s="212" t="e">
        <f>COUNTIF([6]Daftar!$D$5:$D$851,D532)</f>
        <v>#VALUE!</v>
      </c>
      <c r="AN532" s="212" t="e">
        <f>COUNTIF([7]daftar!$D$4:$D$885,D532)</f>
        <v>#VALUE!</v>
      </c>
      <c r="AS532" s="392" t="str">
        <f t="shared" si="136"/>
        <v>Haerurrozi</v>
      </c>
      <c r="AT532" s="392" t="str">
        <f t="shared" si="137"/>
        <v>F1B111021</v>
      </c>
      <c r="AU532" s="392">
        <f t="shared" si="138"/>
        <v>529</v>
      </c>
    </row>
    <row r="533" spans="1:48" ht="26.4">
      <c r="A533" s="267">
        <f t="shared" si="140"/>
        <v>530</v>
      </c>
      <c r="B533" s="454">
        <v>43134</v>
      </c>
      <c r="C533" s="269" t="str">
        <f>VLOOKUP(D533,'[4]mhs elektro-kecil'!$B$5:$C$1847,2,0)</f>
        <v>Cokorda Indra D P</v>
      </c>
      <c r="D533" s="275" t="s">
        <v>1329</v>
      </c>
      <c r="E533" s="369" t="s">
        <v>1330</v>
      </c>
      <c r="F533" s="275" t="s">
        <v>763</v>
      </c>
      <c r="G533" s="275" t="s">
        <v>52</v>
      </c>
      <c r="H533" s="275" t="s">
        <v>92</v>
      </c>
      <c r="I533" s="275" t="s">
        <v>118</v>
      </c>
      <c r="J533" s="467" t="s">
        <v>243</v>
      </c>
      <c r="K533" s="205" t="s">
        <v>76</v>
      </c>
      <c r="L533" s="458">
        <v>43138</v>
      </c>
      <c r="M533" s="206" t="s">
        <v>33</v>
      </c>
      <c r="N533" s="205" t="s">
        <v>1246</v>
      </c>
      <c r="P533" s="369">
        <v>119</v>
      </c>
      <c r="Q533" s="230">
        <v>17</v>
      </c>
      <c r="R533" s="230">
        <v>24</v>
      </c>
      <c r="S533" s="230">
        <v>35</v>
      </c>
      <c r="T533" s="230">
        <v>40</v>
      </c>
      <c r="U533" s="230">
        <v>41</v>
      </c>
      <c r="W533" s="371" t="str">
        <f t="shared" si="133"/>
        <v>07 Februari 2018</v>
      </c>
      <c r="X533" s="373" t="str">
        <f>IFERROR(VLOOKUP(D533,'[5]mhs elektro-kecil'!$B$5:$E$2151,3,0),"CEK")</f>
        <v>Teknik Informatika &amp; Komputer</v>
      </c>
      <c r="Y533" s="374" t="str">
        <f>IFERROR(VLOOKUP(D533,'[5]mhs elektro-kecil'!$B$5:$E$2151,4,0),"CEK")</f>
        <v>L. A. Syamsul Irfan Akbar, ST., M.Eng.</v>
      </c>
      <c r="Z533" s="250">
        <f t="shared" si="141"/>
        <v>43138</v>
      </c>
      <c r="AA533" s="250">
        <f t="shared" si="142"/>
        <v>43318</v>
      </c>
      <c r="AB533" s="150"/>
      <c r="AC533" s="150"/>
      <c r="AE533" s="369"/>
      <c r="AF533" s="369"/>
      <c r="AL533" s="391">
        <f t="shared" si="139"/>
        <v>2012</v>
      </c>
      <c r="AM533" s="212" t="e">
        <f>COUNTIF([6]Daftar!$D$5:$D$851,D533)</f>
        <v>#VALUE!</v>
      </c>
      <c r="AN533" s="212" t="e">
        <f>COUNTIF([7]daftar!$D$4:$D$885,D533)</f>
        <v>#VALUE!</v>
      </c>
      <c r="AS533" s="392" t="str">
        <f t="shared" si="136"/>
        <v>Cokorda Indra D P</v>
      </c>
      <c r="AT533" s="392" t="str">
        <f t="shared" si="137"/>
        <v>F1B112011</v>
      </c>
      <c r="AU533" s="392">
        <f t="shared" si="138"/>
        <v>530</v>
      </c>
    </row>
    <row r="534" spans="1:48" ht="26.4">
      <c r="A534" s="267">
        <f t="shared" si="140"/>
        <v>531</v>
      </c>
      <c r="B534" s="454">
        <v>43134</v>
      </c>
      <c r="C534" s="269" t="str">
        <f>VLOOKUP(D534,'[4]mhs elektro-kecil'!$B$5:$C$1847,2,0)</f>
        <v>Hartono Fiyono</v>
      </c>
      <c r="D534" s="275" t="s">
        <v>1331</v>
      </c>
      <c r="E534" s="369" t="s">
        <v>1332</v>
      </c>
      <c r="F534" s="275" t="s">
        <v>118</v>
      </c>
      <c r="G534" s="275" t="s">
        <v>763</v>
      </c>
      <c r="H534" s="275" t="s">
        <v>580</v>
      </c>
      <c r="I534" s="275" t="s">
        <v>89</v>
      </c>
      <c r="J534" s="467" t="s">
        <v>243</v>
      </c>
      <c r="K534" s="205" t="s">
        <v>32</v>
      </c>
      <c r="L534" s="458">
        <v>43139</v>
      </c>
      <c r="M534" s="206" t="s">
        <v>42</v>
      </c>
      <c r="N534" s="205" t="s">
        <v>1246</v>
      </c>
      <c r="P534" s="369">
        <v>120</v>
      </c>
      <c r="Q534" s="230">
        <v>40</v>
      </c>
      <c r="R534" s="230">
        <v>17</v>
      </c>
      <c r="S534" s="230">
        <v>42</v>
      </c>
      <c r="T534" s="230">
        <v>19</v>
      </c>
      <c r="U534" s="230">
        <v>41</v>
      </c>
      <c r="W534" s="371" t="str">
        <f t="shared" si="133"/>
        <v>08 Februari 2018</v>
      </c>
      <c r="X534" s="373" t="str">
        <f>IFERROR(VLOOKUP(D534,'[5]mhs elektro-kecil'!$B$5:$E$2151,3,0),"CEK")</f>
        <v>Teknik Informatika &amp; Komputer</v>
      </c>
      <c r="Y534" s="374" t="str">
        <f>IFERROR(VLOOKUP(D534,'[5]mhs elektro-kecil'!$B$5:$E$2151,4,0),"CEK")</f>
        <v>Giri Wahyu Wiriasto, ST., MT.</v>
      </c>
      <c r="Z534" s="250">
        <f t="shared" ref="Z534:Z541" si="143">L534</f>
        <v>43139</v>
      </c>
      <c r="AA534" s="250">
        <f t="shared" ref="AA534:AA541" si="144">Z534+180</f>
        <v>43319</v>
      </c>
      <c r="AB534" s="150"/>
      <c r="AC534" s="150"/>
      <c r="AE534" s="369"/>
      <c r="AF534" s="369"/>
      <c r="AL534" s="391">
        <f t="shared" si="139"/>
        <v>2012</v>
      </c>
      <c r="AM534" s="212" t="e">
        <f>COUNTIF([6]Daftar!$D$5:$D$851,D534)</f>
        <v>#VALUE!</v>
      </c>
      <c r="AN534" s="212" t="e">
        <f>COUNTIF([7]daftar!$D$4:$D$885,D534)</f>
        <v>#VALUE!</v>
      </c>
      <c r="AS534" s="392" t="str">
        <f t="shared" si="136"/>
        <v>Hartono Fiyono</v>
      </c>
      <c r="AT534" s="392" t="str">
        <f t="shared" si="137"/>
        <v>F1B112026</v>
      </c>
      <c r="AU534" s="392">
        <f t="shared" si="138"/>
        <v>531</v>
      </c>
    </row>
    <row r="535" spans="1:48" ht="26.4">
      <c r="A535" s="267">
        <f t="shared" si="140"/>
        <v>532</v>
      </c>
      <c r="B535" s="454">
        <v>43134</v>
      </c>
      <c r="C535" s="269" t="str">
        <f>VLOOKUP(D535,'[4]mhs elektro-kecil'!$B$5:$C$1847,2,0)</f>
        <v>Ali Farhan</v>
      </c>
      <c r="D535" s="275" t="s">
        <v>1333</v>
      </c>
      <c r="E535" s="369" t="s">
        <v>1334</v>
      </c>
      <c r="F535" s="275" t="s">
        <v>118</v>
      </c>
      <c r="G535" s="275" t="s">
        <v>763</v>
      </c>
      <c r="H535" s="275" t="s">
        <v>243</v>
      </c>
      <c r="I535" s="275" t="s">
        <v>580</v>
      </c>
      <c r="J535" s="467" t="s">
        <v>558</v>
      </c>
      <c r="K535" s="205" t="s">
        <v>32</v>
      </c>
      <c r="L535" s="458">
        <v>43139</v>
      </c>
      <c r="M535" s="206" t="s">
        <v>33</v>
      </c>
      <c r="N535" s="205" t="s">
        <v>1246</v>
      </c>
      <c r="P535" s="369">
        <v>122</v>
      </c>
      <c r="Q535" s="230">
        <v>40</v>
      </c>
      <c r="R535" s="230">
        <v>17</v>
      </c>
      <c r="S535" s="230">
        <v>41</v>
      </c>
      <c r="T535" s="230">
        <v>42</v>
      </c>
      <c r="U535" s="230">
        <v>43</v>
      </c>
      <c r="W535" s="371" t="str">
        <f t="shared" si="133"/>
        <v>08 Februari 2018</v>
      </c>
      <c r="X535" s="373" t="str">
        <f>IFERROR(VLOOKUP(D535,'[5]mhs elektro-kecil'!$B$5:$E$2151,3,0),"CEK")</f>
        <v>Teknik Informatika &amp; Komputer</v>
      </c>
      <c r="Y535" s="374" t="str">
        <f>IFERROR(VLOOKUP(D535,'[5]mhs elektro-kecil'!$B$5:$E$2151,4,0),"CEK")</f>
        <v>Giri Wahyu Wiriasto, ST., MT.</v>
      </c>
      <c r="Z535" s="250">
        <f t="shared" si="143"/>
        <v>43139</v>
      </c>
      <c r="AA535" s="250">
        <f t="shared" si="144"/>
        <v>43319</v>
      </c>
      <c r="AB535" s="150"/>
      <c r="AC535" s="150"/>
      <c r="AE535" s="369"/>
      <c r="AF535" s="369"/>
      <c r="AL535" s="391">
        <f t="shared" si="139"/>
        <v>2012</v>
      </c>
      <c r="AM535" s="212" t="e">
        <f>COUNTIF([6]Daftar!$D$5:$D$851,D535)</f>
        <v>#VALUE!</v>
      </c>
      <c r="AN535" s="212" t="e">
        <f>COUNTIF([7]daftar!$D$4:$D$885,D535)</f>
        <v>#VALUE!</v>
      </c>
      <c r="AS535" s="392" t="str">
        <f t="shared" si="136"/>
        <v>Ali Farhan</v>
      </c>
      <c r="AT535" s="392" t="str">
        <f t="shared" si="137"/>
        <v>F1B212008</v>
      </c>
      <c r="AU535" s="392">
        <f t="shared" si="138"/>
        <v>532</v>
      </c>
    </row>
    <row r="536" spans="1:48" ht="26.4">
      <c r="A536" s="267">
        <f t="shared" si="140"/>
        <v>533</v>
      </c>
      <c r="B536" s="454">
        <v>43138</v>
      </c>
      <c r="C536" s="269" t="str">
        <f>VLOOKUP(D536,'[4]mhs elektro-kecil'!$B$5:$C$1847,2,0)</f>
        <v>Fitra Anugerah</v>
      </c>
      <c r="D536" s="275" t="s">
        <v>1335</v>
      </c>
      <c r="E536" s="369" t="s">
        <v>1336</v>
      </c>
      <c r="F536" s="275" t="s">
        <v>323</v>
      </c>
      <c r="G536" s="275" t="s">
        <v>60</v>
      </c>
      <c r="H536" s="275" t="s">
        <v>45</v>
      </c>
      <c r="I536" s="275" t="s">
        <v>73</v>
      </c>
      <c r="J536" s="467" t="s">
        <v>53</v>
      </c>
      <c r="K536" s="205" t="s">
        <v>131</v>
      </c>
      <c r="L536" s="458">
        <v>43144</v>
      </c>
      <c r="M536" s="206" t="s">
        <v>42</v>
      </c>
      <c r="N536" s="205" t="s">
        <v>324</v>
      </c>
      <c r="P536" s="369">
        <v>131</v>
      </c>
      <c r="Q536" s="230">
        <v>26</v>
      </c>
      <c r="R536" s="230">
        <v>5</v>
      </c>
      <c r="S536" s="230">
        <v>25</v>
      </c>
      <c r="T536" s="230">
        <v>29</v>
      </c>
      <c r="U536" s="230">
        <v>12</v>
      </c>
      <c r="W536" s="371" t="str">
        <f t="shared" si="133"/>
        <v>13 Februari 2018</v>
      </c>
      <c r="X536" s="373" t="str">
        <f>IFERROR(VLOOKUP(D536,'[5]mhs elektro-kecil'!$B$5:$E$2151,3,0),"CEK")</f>
        <v>Teknik Sistem Tenaga</v>
      </c>
      <c r="Y536" s="374" t="str">
        <f>IFERROR(VLOOKUP(D536,'[5]mhs elektro-kecil'!$B$5:$E$2151,4,0),"CEK")</f>
        <v>Ida Bagus Fery Citarsa, ST., MT.</v>
      </c>
      <c r="Z536" s="250">
        <f t="shared" si="143"/>
        <v>43144</v>
      </c>
      <c r="AA536" s="250">
        <f t="shared" si="144"/>
        <v>43324</v>
      </c>
      <c r="AB536" s="150"/>
      <c r="AC536" s="150"/>
      <c r="AE536" s="369"/>
      <c r="AF536" s="369"/>
      <c r="AL536" s="391">
        <f t="shared" si="139"/>
        <v>2013</v>
      </c>
      <c r="AM536" s="212" t="e">
        <f>COUNTIF([6]Daftar!$D$5:$D$851,D536)</f>
        <v>#VALUE!</v>
      </c>
      <c r="AN536" s="212" t="e">
        <f>COUNTIF([7]daftar!$D$4:$D$885,D536)</f>
        <v>#VALUE!</v>
      </c>
      <c r="AS536" s="392" t="str">
        <f t="shared" si="136"/>
        <v>Fitra Anugerah</v>
      </c>
      <c r="AT536" s="392" t="str">
        <f t="shared" si="137"/>
        <v>F1B013029</v>
      </c>
      <c r="AU536" s="392">
        <f t="shared" si="138"/>
        <v>533</v>
      </c>
    </row>
    <row r="537" spans="1:48" ht="26.4">
      <c r="A537" s="267">
        <f t="shared" si="140"/>
        <v>534</v>
      </c>
      <c r="B537" s="454">
        <v>43138</v>
      </c>
      <c r="C537" s="269" t="str">
        <f>VLOOKUP(D537,'[4]mhs elektro-kecil'!$B$5:$C$1847,2,0)</f>
        <v>Samsul Hadi</v>
      </c>
      <c r="D537" s="275" t="s">
        <v>1337</v>
      </c>
      <c r="E537" s="369" t="s">
        <v>1338</v>
      </c>
      <c r="F537" s="275" t="s">
        <v>49</v>
      </c>
      <c r="G537" s="275" t="s">
        <v>68</v>
      </c>
      <c r="H537" s="275" t="s">
        <v>62</v>
      </c>
      <c r="I537" s="275" t="s">
        <v>89</v>
      </c>
      <c r="J537" s="467" t="s">
        <v>55</v>
      </c>
      <c r="K537" s="205" t="s">
        <v>93</v>
      </c>
      <c r="L537" s="458">
        <v>43143</v>
      </c>
      <c r="M537" s="206" t="s">
        <v>42</v>
      </c>
      <c r="N537" s="205" t="s">
        <v>1215</v>
      </c>
      <c r="P537" s="369">
        <v>129</v>
      </c>
      <c r="Q537" s="230">
        <v>15</v>
      </c>
      <c r="R537" s="230">
        <v>6</v>
      </c>
      <c r="S537" s="230">
        <v>18</v>
      </c>
      <c r="T537" s="230">
        <v>19</v>
      </c>
      <c r="U537" s="230">
        <v>21</v>
      </c>
      <c r="W537" s="371" t="str">
        <f t="shared" si="133"/>
        <v>12 Februari 2018</v>
      </c>
      <c r="X537" s="373" t="str">
        <f>IFERROR(VLOOKUP(D537,'[5]mhs elektro-kecil'!$B$5:$E$2151,3,0),"CEK")</f>
        <v>CEK</v>
      </c>
      <c r="Y537" s="374">
        <f>IFERROR(VLOOKUP(D537,'[5]mhs elektro-kecil'!$B$5:$E$2151,4,0),"CEK")</f>
        <v>0</v>
      </c>
      <c r="Z537" s="250">
        <f t="shared" si="143"/>
        <v>43143</v>
      </c>
      <c r="AA537" s="250">
        <f t="shared" si="144"/>
        <v>43323</v>
      </c>
      <c r="AB537" s="150"/>
      <c r="AC537" s="150"/>
      <c r="AE537" s="369"/>
      <c r="AF537" s="369"/>
      <c r="AL537" s="391">
        <f t="shared" si="139"/>
        <v>2010</v>
      </c>
      <c r="AM537" s="212" t="e">
        <f>COUNTIF([6]Daftar!$D$5:$D$851,D537)</f>
        <v>#VALUE!</v>
      </c>
      <c r="AN537" s="212" t="e">
        <f>COUNTIF([7]daftar!$D$4:$D$885,D537)</f>
        <v>#VALUE!</v>
      </c>
      <c r="AS537" s="392" t="str">
        <f t="shared" si="136"/>
        <v>Samsul Hadi</v>
      </c>
      <c r="AT537" s="392" t="str">
        <f t="shared" si="137"/>
        <v>F1B110018</v>
      </c>
      <c r="AU537" s="392">
        <f t="shared" si="138"/>
        <v>534</v>
      </c>
    </row>
    <row r="538" spans="1:48" ht="26.4">
      <c r="A538" s="267">
        <f t="shared" si="140"/>
        <v>535</v>
      </c>
      <c r="B538" s="454">
        <v>43138</v>
      </c>
      <c r="C538" s="269" t="str">
        <f>VLOOKUP(D538,'[4]mhs elektro-kecil'!$B$5:$C$1847,2,0)</f>
        <v>Samsul Hadi</v>
      </c>
      <c r="D538" s="275" t="s">
        <v>1339</v>
      </c>
      <c r="E538" s="369" t="s">
        <v>1340</v>
      </c>
      <c r="F538" s="275" t="s">
        <v>38</v>
      </c>
      <c r="G538" s="275" t="s">
        <v>60</v>
      </c>
      <c r="H538" s="275" t="s">
        <v>54</v>
      </c>
      <c r="I538" s="275" t="s">
        <v>41</v>
      </c>
      <c r="J538" s="467" t="s">
        <v>53</v>
      </c>
      <c r="K538" s="205" t="s">
        <v>93</v>
      </c>
      <c r="L538" s="458">
        <v>43143</v>
      </c>
      <c r="M538" s="206" t="s">
        <v>33</v>
      </c>
      <c r="N538" s="205" t="s">
        <v>324</v>
      </c>
      <c r="P538" s="369">
        <v>130</v>
      </c>
      <c r="Q538" s="230">
        <v>2</v>
      </c>
      <c r="R538" s="230">
        <v>5</v>
      </c>
      <c r="S538" s="230">
        <v>14</v>
      </c>
      <c r="T538" s="230">
        <v>1</v>
      </c>
      <c r="U538" s="230">
        <v>12</v>
      </c>
      <c r="W538" s="371" t="str">
        <f t="shared" si="133"/>
        <v>12 Februari 2018</v>
      </c>
      <c r="X538" s="373" t="str">
        <f>IFERROR(VLOOKUP(D538,'[5]mhs elektro-kecil'!$B$5:$E$2151,3,0),"CEK")</f>
        <v>CEK</v>
      </c>
      <c r="Y538" s="374">
        <f>IFERROR(VLOOKUP(D538,'[5]mhs elektro-kecil'!$B$5:$E$2151,4,0),"CEK")</f>
        <v>0</v>
      </c>
      <c r="Z538" s="250">
        <f t="shared" si="143"/>
        <v>43143</v>
      </c>
      <c r="AA538" s="250">
        <f t="shared" si="144"/>
        <v>43323</v>
      </c>
      <c r="AB538" s="150"/>
      <c r="AC538" s="150"/>
      <c r="AE538" s="369"/>
      <c r="AF538" s="369"/>
      <c r="AL538" s="391">
        <f t="shared" si="139"/>
        <v>2011</v>
      </c>
      <c r="AM538" s="212" t="e">
        <f>COUNTIF([6]Daftar!$D$5:$D$851,D538)</f>
        <v>#VALUE!</v>
      </c>
      <c r="AN538" s="212" t="e">
        <f>COUNTIF([7]daftar!$D$4:$D$885,D538)</f>
        <v>#VALUE!</v>
      </c>
      <c r="AS538" s="392" t="str">
        <f t="shared" si="136"/>
        <v>Samsul Hadi</v>
      </c>
      <c r="AT538" s="392" t="str">
        <f t="shared" si="137"/>
        <v>F1B111077</v>
      </c>
      <c r="AU538" s="392">
        <f t="shared" si="138"/>
        <v>535</v>
      </c>
    </row>
    <row r="539" spans="1:48" ht="26.4">
      <c r="A539" s="267">
        <f t="shared" si="140"/>
        <v>536</v>
      </c>
      <c r="B539" s="454">
        <v>43159</v>
      </c>
      <c r="C539" s="269" t="str">
        <f>VLOOKUP(D539,'[4]mhs elektro-kecil'!$B$5:$C$1847,2,0)</f>
        <v>Hilman Aditya Suharyadi</v>
      </c>
      <c r="D539" s="275" t="s">
        <v>1341</v>
      </c>
      <c r="E539" s="369" t="s">
        <v>1342</v>
      </c>
      <c r="F539" s="275" t="s">
        <v>763</v>
      </c>
      <c r="G539" s="275" t="s">
        <v>118</v>
      </c>
      <c r="H539" s="275" t="s">
        <v>67</v>
      </c>
      <c r="I539" s="275" t="s">
        <v>92</v>
      </c>
      <c r="J539" s="467" t="s">
        <v>580</v>
      </c>
      <c r="K539" s="205" t="s">
        <v>93</v>
      </c>
      <c r="L539" s="458">
        <v>43164</v>
      </c>
      <c r="M539" s="206" t="s">
        <v>42</v>
      </c>
      <c r="N539" s="205" t="s">
        <v>449</v>
      </c>
      <c r="P539" s="369">
        <v>191</v>
      </c>
      <c r="Q539" s="230">
        <v>17</v>
      </c>
      <c r="R539" s="230">
        <v>40</v>
      </c>
      <c r="S539" s="230">
        <v>7</v>
      </c>
      <c r="T539" s="230">
        <v>35</v>
      </c>
      <c r="U539" s="230">
        <v>42</v>
      </c>
      <c r="W539" s="371" t="str">
        <f t="shared" si="133"/>
        <v>05 Maret 2018</v>
      </c>
      <c r="X539" s="373" t="str">
        <f>IFERROR(VLOOKUP(D539,'[5]mhs elektro-kecil'!$B$5:$E$2151,3,0),"CEK")</f>
        <v>Teknik Elektronika &amp; Digital</v>
      </c>
      <c r="Y539" s="374" t="str">
        <f>IFERROR(VLOOKUP(D539,'[5]mhs elektro-kecil'!$B$5:$E$2151,4,0),"CEK")</f>
        <v>Budi Darmawan, ST., M.Eng.</v>
      </c>
      <c r="Z539" s="250">
        <f t="shared" si="143"/>
        <v>43164</v>
      </c>
      <c r="AA539" s="250">
        <f t="shared" si="144"/>
        <v>43344</v>
      </c>
      <c r="AB539" s="150"/>
      <c r="AC539" s="150"/>
      <c r="AE539" s="369"/>
      <c r="AF539" s="369"/>
      <c r="AL539" s="391">
        <f t="shared" si="139"/>
        <v>2013</v>
      </c>
      <c r="AM539" s="212" t="e">
        <f>COUNTIF([6]Daftar!$D$5:$D$851,D539)</f>
        <v>#VALUE!</v>
      </c>
      <c r="AN539" s="212" t="e">
        <f>COUNTIF([7]daftar!$D$4:$D$885,D539)</f>
        <v>#VALUE!</v>
      </c>
      <c r="AS539" s="392" t="str">
        <f t="shared" si="136"/>
        <v>Hilman Aditya Suharyadi</v>
      </c>
      <c r="AT539" s="392" t="str">
        <f t="shared" si="137"/>
        <v>F1B013036</v>
      </c>
      <c r="AU539" s="392">
        <f t="shared" si="138"/>
        <v>536</v>
      </c>
    </row>
    <row r="540" spans="1:48" s="371" customFormat="1" ht="26.4">
      <c r="A540" s="267">
        <f t="shared" si="140"/>
        <v>537</v>
      </c>
      <c r="B540" s="453">
        <v>43159</v>
      </c>
      <c r="C540" s="269" t="str">
        <f>VLOOKUP(D540,'[4]mhs elektro-kecil'!$B$5:$C$1847,2,0)</f>
        <v>Suparlan Ardyansyah</v>
      </c>
      <c r="D540" s="410" t="s">
        <v>1343</v>
      </c>
      <c r="E540" s="368" t="s">
        <v>1344</v>
      </c>
      <c r="F540" s="410" t="s">
        <v>118</v>
      </c>
      <c r="G540" s="410" t="s">
        <v>763</v>
      </c>
      <c r="H540" s="410" t="s">
        <v>558</v>
      </c>
      <c r="I540" s="410" t="s">
        <v>68</v>
      </c>
      <c r="J540" s="466" t="s">
        <v>243</v>
      </c>
      <c r="K540" s="460" t="s">
        <v>93</v>
      </c>
      <c r="L540" s="461">
        <v>43164</v>
      </c>
      <c r="M540" s="463" t="s">
        <v>33</v>
      </c>
      <c r="N540" s="460" t="s">
        <v>1246</v>
      </c>
      <c r="P540" s="368">
        <v>192</v>
      </c>
      <c r="Q540" s="402">
        <v>40</v>
      </c>
      <c r="R540" s="402">
        <v>17</v>
      </c>
      <c r="S540" s="402">
        <v>43</v>
      </c>
      <c r="T540" s="402">
        <v>6</v>
      </c>
      <c r="U540" s="402">
        <v>41</v>
      </c>
      <c r="W540" s="371" t="str">
        <f t="shared" si="133"/>
        <v>05 Maret 2018</v>
      </c>
      <c r="X540" s="373" t="str">
        <f>IFERROR(VLOOKUP(D540,'[5]mhs elektro-kecil'!$B$5:$E$2151,3,0),"CEK")</f>
        <v>CEK</v>
      </c>
      <c r="Y540" s="374">
        <f>IFERROR(VLOOKUP(D540,'[5]mhs elektro-kecil'!$B$5:$E$2151,4,0),"CEK")</f>
        <v>0</v>
      </c>
      <c r="Z540" s="406">
        <f t="shared" si="143"/>
        <v>43164</v>
      </c>
      <c r="AA540" s="406">
        <f t="shared" si="144"/>
        <v>43344</v>
      </c>
      <c r="AB540" s="469"/>
      <c r="AC540" s="469"/>
      <c r="AE540" s="368"/>
      <c r="AF540" s="368"/>
      <c r="AL540" s="391">
        <f t="shared" si="139"/>
        <v>2010</v>
      </c>
      <c r="AM540" s="212" t="e">
        <f>COUNTIF([6]Daftar!$D$5:$D$851,D540)</f>
        <v>#VALUE!</v>
      </c>
      <c r="AN540" s="212" t="e">
        <f>COUNTIF([7]daftar!$D$4:$D$885,D540)</f>
        <v>#VALUE!</v>
      </c>
      <c r="AS540" s="392" t="str">
        <f t="shared" si="136"/>
        <v>Suparlan Ardyansyah</v>
      </c>
      <c r="AT540" s="392" t="str">
        <f t="shared" si="137"/>
        <v>F1B110068</v>
      </c>
      <c r="AU540" s="392">
        <f t="shared" si="138"/>
        <v>537</v>
      </c>
      <c r="AV540"/>
    </row>
    <row r="541" spans="1:48" ht="26.4">
      <c r="A541" s="267">
        <f t="shared" si="140"/>
        <v>538</v>
      </c>
      <c r="B541" s="454">
        <v>43159</v>
      </c>
      <c r="C541" s="269" t="str">
        <f>VLOOKUP(D541,'[4]mhs elektro-kecil'!$B$5:$C$1847,2,0)</f>
        <v>Asmah Aulia</v>
      </c>
      <c r="D541" s="275" t="s">
        <v>1345</v>
      </c>
      <c r="E541" s="369" t="s">
        <v>1346</v>
      </c>
      <c r="F541" s="275" t="s">
        <v>763</v>
      </c>
      <c r="G541" s="275" t="s">
        <v>72</v>
      </c>
      <c r="H541" s="275" t="s">
        <v>59</v>
      </c>
      <c r="I541" s="275" t="s">
        <v>52</v>
      </c>
      <c r="J541" s="467" t="s">
        <v>558</v>
      </c>
      <c r="K541" s="205" t="s">
        <v>131</v>
      </c>
      <c r="L541" s="458">
        <v>43165</v>
      </c>
      <c r="M541" s="206" t="s">
        <v>33</v>
      </c>
      <c r="N541" s="205" t="s">
        <v>449</v>
      </c>
      <c r="P541" s="369">
        <v>193</v>
      </c>
      <c r="Q541" s="230">
        <v>17</v>
      </c>
      <c r="R541" s="230">
        <v>4</v>
      </c>
      <c r="S541" s="230">
        <v>28</v>
      </c>
      <c r="T541" s="230">
        <v>24</v>
      </c>
      <c r="U541" s="230">
        <v>43</v>
      </c>
      <c r="W541" s="371" t="str">
        <f t="shared" si="133"/>
        <v>06 Maret 2018</v>
      </c>
      <c r="X541" s="373" t="str">
        <f>IFERROR(VLOOKUP(D541,'[5]mhs elektro-kecil'!$B$5:$E$2151,3,0),"CEK")</f>
        <v>Teknik Elektronika &amp; Digital</v>
      </c>
      <c r="Y541" s="374" t="str">
        <f>IFERROR(VLOOKUP(D541,'[5]mhs elektro-kecil'!$B$5:$E$2151,4,0),"CEK")</f>
        <v>Budi Darmawan, ST., M.Eng.</v>
      </c>
      <c r="Z541" s="250">
        <f t="shared" si="143"/>
        <v>43165</v>
      </c>
      <c r="AA541" s="250">
        <f t="shared" si="144"/>
        <v>43345</v>
      </c>
      <c r="AB541" s="150"/>
      <c r="AC541" s="150"/>
      <c r="AE541" s="369"/>
      <c r="AF541" s="369"/>
      <c r="AL541" s="391">
        <f t="shared" si="139"/>
        <v>2014</v>
      </c>
      <c r="AM541" s="212" t="e">
        <f>COUNTIF([6]Daftar!$D$5:$D$851,D541)</f>
        <v>#VALUE!</v>
      </c>
      <c r="AN541" s="212" t="e">
        <f>COUNTIF([7]daftar!$D$4:$D$885,D541)</f>
        <v>#VALUE!</v>
      </c>
      <c r="AS541" s="392" t="str">
        <f t="shared" si="136"/>
        <v>Asmah Aulia</v>
      </c>
      <c r="AT541" s="392" t="str">
        <f t="shared" si="137"/>
        <v>F1B014013</v>
      </c>
      <c r="AU541" s="392">
        <f t="shared" si="138"/>
        <v>538</v>
      </c>
    </row>
    <row r="542" spans="1:48" ht="26.4">
      <c r="A542" s="267">
        <f t="shared" si="140"/>
        <v>539</v>
      </c>
      <c r="B542" s="515" t="s">
        <v>1347</v>
      </c>
      <c r="C542" s="269" t="str">
        <f>VLOOKUP(D542,'[4]mhs elektro-kecil'!$B$5:$C$1847,2,0)</f>
        <v>Muhammad Ali Hanapi</v>
      </c>
      <c r="D542" s="275" t="s">
        <v>1348</v>
      </c>
      <c r="E542" s="369" t="s">
        <v>1349</v>
      </c>
      <c r="F542" s="275" t="s">
        <v>763</v>
      </c>
      <c r="G542" s="275" t="s">
        <v>52</v>
      </c>
      <c r="H542" s="275" t="s">
        <v>243</v>
      </c>
      <c r="I542" s="275" t="s">
        <v>59</v>
      </c>
      <c r="J542" s="467" t="s">
        <v>92</v>
      </c>
      <c r="K542" s="205" t="s">
        <v>93</v>
      </c>
      <c r="L542" s="458">
        <v>43192</v>
      </c>
      <c r="M542" s="206" t="s">
        <v>42</v>
      </c>
      <c r="N542" s="205" t="s">
        <v>1246</v>
      </c>
      <c r="P542" s="369">
        <v>237</v>
      </c>
      <c r="Q542" s="230">
        <v>17</v>
      </c>
      <c r="R542" s="230">
        <v>24</v>
      </c>
      <c r="S542" s="230">
        <v>41</v>
      </c>
      <c r="T542" s="230">
        <v>28</v>
      </c>
      <c r="U542" s="230">
        <v>35</v>
      </c>
      <c r="W542" s="371" t="str">
        <f t="shared" si="133"/>
        <v>02 April 2018</v>
      </c>
      <c r="X542" s="373" t="str">
        <f>IFERROR(VLOOKUP(D542,'[5]mhs elektro-kecil'!$B$5:$E$2151,3,0),"CEK")</f>
        <v>Teknik Informatika &amp; Komputer</v>
      </c>
      <c r="Y542" s="374" t="str">
        <f>IFERROR(VLOOKUP(D542,'[5]mhs elektro-kecil'!$B$5:$E$2151,4,0),"CEK")</f>
        <v>L. A. Syamsul Irfan Akbar, ST., M.Eng.</v>
      </c>
      <c r="Z542" s="150"/>
      <c r="AA542" s="150"/>
      <c r="AB542" s="150"/>
      <c r="AC542" s="150"/>
      <c r="AE542" s="369"/>
      <c r="AF542" s="369"/>
      <c r="AL542" s="391">
        <f t="shared" si="139"/>
        <v>2012</v>
      </c>
      <c r="AM542" s="212" t="e">
        <f>COUNTIF([6]Daftar!$D$5:$D$851,D542)</f>
        <v>#VALUE!</v>
      </c>
      <c r="AN542" s="212" t="e">
        <f>COUNTIF([7]daftar!$D$4:$D$885,D542)</f>
        <v>#VALUE!</v>
      </c>
      <c r="AS542" s="392" t="str">
        <f t="shared" si="136"/>
        <v>Muhammad Ali Hanapi</v>
      </c>
      <c r="AT542" s="392" t="str">
        <f t="shared" si="137"/>
        <v>F1B112038</v>
      </c>
      <c r="AU542" s="392">
        <f t="shared" si="138"/>
        <v>539</v>
      </c>
    </row>
    <row r="543" spans="1:48" ht="26.4">
      <c r="A543" s="267">
        <f t="shared" si="140"/>
        <v>540</v>
      </c>
      <c r="B543" s="515" t="s">
        <v>1347</v>
      </c>
      <c r="C543" s="269" t="str">
        <f>VLOOKUP(D543,'[4]mhs elektro-kecil'!$B$5:$C$1847,2,0)</f>
        <v>Alan Vikhta</v>
      </c>
      <c r="D543" s="275" t="s">
        <v>1350</v>
      </c>
      <c r="E543" s="369" t="s">
        <v>1351</v>
      </c>
      <c r="F543" s="275" t="s">
        <v>67</v>
      </c>
      <c r="G543" s="275" t="s">
        <v>763</v>
      </c>
      <c r="H543" s="275" t="s">
        <v>62</v>
      </c>
      <c r="I543" s="275" t="s">
        <v>49</v>
      </c>
      <c r="J543" s="467" t="s">
        <v>243</v>
      </c>
      <c r="K543" s="205" t="s">
        <v>131</v>
      </c>
      <c r="L543" s="458">
        <v>43193</v>
      </c>
      <c r="M543" s="206" t="s">
        <v>42</v>
      </c>
      <c r="N543" s="205" t="s">
        <v>1246</v>
      </c>
      <c r="P543" s="369">
        <v>238</v>
      </c>
      <c r="Q543" s="230">
        <v>7</v>
      </c>
      <c r="R543" s="230">
        <v>17</v>
      </c>
      <c r="S543" s="230">
        <v>18</v>
      </c>
      <c r="T543" s="230">
        <v>15</v>
      </c>
      <c r="U543" s="230">
        <v>41</v>
      </c>
      <c r="W543" s="371" t="str">
        <f t="shared" si="133"/>
        <v>03 April 2018</v>
      </c>
      <c r="X543" s="373" t="str">
        <f>IFERROR(VLOOKUP(D543,'[5]mhs elektro-kecil'!$B$5:$E$2151,3,0),"CEK")</f>
        <v>Teknik Informatika &amp; Komputer</v>
      </c>
      <c r="Y543" s="374" t="str">
        <f>IFERROR(VLOOKUP(D543,'[5]mhs elektro-kecil'!$B$5:$E$2151,4,0),"CEK")</f>
        <v>Cahyo Mustiko O.M., ST., M.Sc., Ph.D.</v>
      </c>
      <c r="Z543" s="150"/>
      <c r="AA543" s="150"/>
      <c r="AB543" s="150"/>
      <c r="AC543" s="150"/>
      <c r="AE543" s="369"/>
      <c r="AF543" s="369"/>
      <c r="AL543" s="391">
        <f t="shared" si="139"/>
        <v>2012</v>
      </c>
      <c r="AM543" s="212" t="e">
        <f>COUNTIF([6]Daftar!$D$5:$D$851,D543)</f>
        <v>#VALUE!</v>
      </c>
      <c r="AN543" s="212" t="e">
        <f>COUNTIF([7]daftar!$D$4:$D$885,D543)</f>
        <v>#VALUE!</v>
      </c>
      <c r="AS543" s="392" t="str">
        <f t="shared" si="136"/>
        <v>Alan Vikhta</v>
      </c>
      <c r="AT543" s="392" t="str">
        <f t="shared" si="137"/>
        <v>F1B012007</v>
      </c>
      <c r="AU543" s="392">
        <f t="shared" si="138"/>
        <v>540</v>
      </c>
    </row>
    <row r="544" spans="1:48" ht="26.4">
      <c r="A544" s="267">
        <f t="shared" si="140"/>
        <v>541</v>
      </c>
      <c r="B544" s="515" t="s">
        <v>1347</v>
      </c>
      <c r="C544" s="269" t="str">
        <f>VLOOKUP(D544,'[4]mhs elektro-kecil'!$B$5:$C$1847,2,0)</f>
        <v>Taharudin</v>
      </c>
      <c r="D544" s="275" t="s">
        <v>1352</v>
      </c>
      <c r="E544" s="369" t="s">
        <v>1353</v>
      </c>
      <c r="F544" s="275" t="s">
        <v>323</v>
      </c>
      <c r="G544" s="275" t="s">
        <v>558</v>
      </c>
      <c r="H544" s="275" t="s">
        <v>59</v>
      </c>
      <c r="I544" s="275" t="s">
        <v>52</v>
      </c>
      <c r="J544" s="467" t="s">
        <v>45</v>
      </c>
      <c r="K544" s="205" t="s">
        <v>131</v>
      </c>
      <c r="L544" s="458">
        <v>43193</v>
      </c>
      <c r="M544" s="206" t="s">
        <v>33</v>
      </c>
      <c r="N544" s="205" t="s">
        <v>324</v>
      </c>
      <c r="P544" s="369">
        <v>239</v>
      </c>
      <c r="Q544" s="230">
        <v>26</v>
      </c>
      <c r="R544" s="230">
        <v>43</v>
      </c>
      <c r="S544" s="230">
        <v>28</v>
      </c>
      <c r="T544" s="230">
        <v>24</v>
      </c>
      <c r="U544" s="230">
        <v>25</v>
      </c>
      <c r="W544" s="371" t="str">
        <f t="shared" si="133"/>
        <v>03 April 2018</v>
      </c>
      <c r="X544" s="373" t="str">
        <f>IFERROR(VLOOKUP(D544,'[5]mhs elektro-kecil'!$B$5:$E$2151,3,0),"CEK")</f>
        <v>Teknik Sistem Tenaga</v>
      </c>
      <c r="Y544" s="374" t="str">
        <f>IFERROR(VLOOKUP(D544,'[5]mhs elektro-kecil'!$B$5:$E$2151,4,0),"CEK")</f>
        <v>Ida Bagus Fery Citarsa, ST., MT.</v>
      </c>
      <c r="Z544" s="150"/>
      <c r="AA544" s="150"/>
      <c r="AB544" s="150"/>
      <c r="AC544" s="150"/>
      <c r="AE544" s="369"/>
      <c r="AF544" s="369"/>
      <c r="AL544" s="391">
        <f t="shared" si="139"/>
        <v>2013</v>
      </c>
      <c r="AM544" s="212" t="e">
        <f>COUNTIF([6]Daftar!$D$5:$D$851,D544)</f>
        <v>#VALUE!</v>
      </c>
      <c r="AN544" s="212" t="e">
        <f>COUNTIF([7]daftar!$D$4:$D$885,D544)</f>
        <v>#VALUE!</v>
      </c>
      <c r="AS544" s="392" t="str">
        <f t="shared" si="136"/>
        <v>Taharudin</v>
      </c>
      <c r="AT544" s="392" t="str">
        <f t="shared" si="137"/>
        <v>F1B013090</v>
      </c>
      <c r="AU544" s="392">
        <f t="shared" si="138"/>
        <v>541</v>
      </c>
    </row>
    <row r="545" spans="1:47" ht="26.4">
      <c r="A545" s="267">
        <f t="shared" si="140"/>
        <v>542</v>
      </c>
      <c r="B545" s="515" t="s">
        <v>1347</v>
      </c>
      <c r="C545" s="269" t="str">
        <f>VLOOKUP(D545,'[4]mhs elektro-kecil'!$B$5:$C$1847,2,0)</f>
        <v>Lalu Angger Prasetia</v>
      </c>
      <c r="D545" s="275" t="s">
        <v>1354</v>
      </c>
      <c r="E545" s="369" t="s">
        <v>1355</v>
      </c>
      <c r="F545" s="275" t="s">
        <v>72</v>
      </c>
      <c r="G545" s="275" t="s">
        <v>763</v>
      </c>
      <c r="H545" s="275" t="s">
        <v>118</v>
      </c>
      <c r="I545" s="275" t="s">
        <v>558</v>
      </c>
      <c r="J545" s="467" t="s">
        <v>31</v>
      </c>
      <c r="K545" s="205" t="s">
        <v>32</v>
      </c>
      <c r="L545" s="458">
        <v>43195</v>
      </c>
      <c r="M545" s="206" t="s">
        <v>42</v>
      </c>
      <c r="N545" s="205" t="s">
        <v>449</v>
      </c>
      <c r="P545" s="369">
        <v>240</v>
      </c>
      <c r="Q545" s="230">
        <v>4</v>
      </c>
      <c r="R545" s="230">
        <v>17</v>
      </c>
      <c r="S545" s="230">
        <v>40</v>
      </c>
      <c r="T545" s="230">
        <v>43</v>
      </c>
      <c r="U545" s="230">
        <v>39</v>
      </c>
      <c r="W545" s="371" t="str">
        <f t="shared" si="133"/>
        <v>05 April 2018</v>
      </c>
      <c r="X545" s="373" t="str">
        <f>IFERROR(VLOOKUP(D545,'[5]mhs elektro-kecil'!$B$5:$E$2151,3,0),"CEK")</f>
        <v>Teknik Elektronika &amp; Digital</v>
      </c>
      <c r="Y545" s="374" t="str">
        <f>IFERROR(VLOOKUP(D545,'[5]mhs elektro-kecil'!$B$5:$E$2151,4,0),"CEK")</f>
        <v>I Made Budi Suksmadana, ST., MT.</v>
      </c>
      <c r="Z545" s="150"/>
      <c r="AA545" s="150"/>
      <c r="AB545" s="150"/>
      <c r="AC545" s="150"/>
      <c r="AE545" s="369"/>
      <c r="AF545" s="369"/>
      <c r="AL545" s="391">
        <f t="shared" si="139"/>
        <v>2013</v>
      </c>
      <c r="AM545" s="212" t="e">
        <f>COUNTIF([6]Daftar!$D$5:$D$851,D545)</f>
        <v>#VALUE!</v>
      </c>
      <c r="AN545" s="212" t="e">
        <f>COUNTIF([7]daftar!$D$4:$D$885,D545)</f>
        <v>#VALUE!</v>
      </c>
      <c r="AS545" s="392" t="str">
        <f t="shared" si="136"/>
        <v>Lalu Angger Prasetia</v>
      </c>
      <c r="AT545" s="392" t="str">
        <f t="shared" si="137"/>
        <v>F1B013054</v>
      </c>
      <c r="AU545" s="392">
        <f t="shared" si="138"/>
        <v>542</v>
      </c>
    </row>
    <row r="546" spans="1:47" ht="26.4">
      <c r="A546" s="267">
        <f t="shared" si="140"/>
        <v>543</v>
      </c>
      <c r="B546" s="515" t="s">
        <v>1347</v>
      </c>
      <c r="C546" s="269" t="str">
        <f>VLOOKUP(D546,'[4]mhs elektro-kecil'!$B$5:$C$1847,2,0)</f>
        <v>Ahmad Fajri Aulia</v>
      </c>
      <c r="D546" s="275" t="s">
        <v>1356</v>
      </c>
      <c r="E546" s="369" t="s">
        <v>1357</v>
      </c>
      <c r="F546" s="275" t="s">
        <v>73</v>
      </c>
      <c r="G546" s="275" t="s">
        <v>422</v>
      </c>
      <c r="H546" s="275" t="s">
        <v>72</v>
      </c>
      <c r="I546" s="275" t="s">
        <v>54</v>
      </c>
      <c r="J546" s="467" t="s">
        <v>31</v>
      </c>
      <c r="K546" s="205" t="s">
        <v>32</v>
      </c>
      <c r="L546" s="458">
        <v>43195</v>
      </c>
      <c r="M546" s="206" t="s">
        <v>33</v>
      </c>
      <c r="N546" s="205" t="s">
        <v>324</v>
      </c>
      <c r="P546" s="369">
        <v>241</v>
      </c>
      <c r="Q546" s="230">
        <v>29</v>
      </c>
      <c r="R546" s="230">
        <v>8</v>
      </c>
      <c r="S546" s="230">
        <v>4</v>
      </c>
      <c r="T546" s="230">
        <v>14</v>
      </c>
      <c r="U546" s="230">
        <v>39</v>
      </c>
      <c r="W546" s="371" t="str">
        <f t="shared" si="133"/>
        <v>05 April 2018</v>
      </c>
      <c r="X546" s="373" t="str">
        <f>IFERROR(VLOOKUP(D546,'[5]mhs elektro-kecil'!$B$5:$E$2151,3,0),"CEK")</f>
        <v>Teknik Sistem Tenaga</v>
      </c>
      <c r="Y546" s="374" t="str">
        <f>IFERROR(VLOOKUP(D546,'[5]mhs elektro-kecil'!$B$5:$E$2151,4,0),"CEK")</f>
        <v>Supriyatna, ST., MT.</v>
      </c>
      <c r="Z546" s="150"/>
      <c r="AA546" s="150"/>
      <c r="AB546" s="150"/>
      <c r="AC546" s="150"/>
      <c r="AE546" s="369"/>
      <c r="AF546" s="369"/>
      <c r="AL546" s="391">
        <f t="shared" si="139"/>
        <v>2013</v>
      </c>
      <c r="AM546" s="212" t="e">
        <f>COUNTIF([6]Daftar!$D$5:$D$851,D546)</f>
        <v>#VALUE!</v>
      </c>
      <c r="AN546" s="212" t="e">
        <f>COUNTIF([7]daftar!$D$4:$D$885,D546)</f>
        <v>#VALUE!</v>
      </c>
      <c r="AS546" s="392" t="str">
        <f t="shared" si="136"/>
        <v>Ahmad Fajri Aulia</v>
      </c>
      <c r="AT546" s="392" t="str">
        <f t="shared" si="137"/>
        <v>F1B113002</v>
      </c>
      <c r="AU546" s="392">
        <f t="shared" si="138"/>
        <v>543</v>
      </c>
    </row>
    <row r="547" spans="1:47" ht="26.4">
      <c r="A547" s="267">
        <f t="shared" si="140"/>
        <v>544</v>
      </c>
      <c r="B547" s="515" t="s">
        <v>1347</v>
      </c>
      <c r="C547" s="269" t="str">
        <f>VLOOKUP(D547,'[4]mhs elektro-kecil'!$B$5:$C$1847,2,0)</f>
        <v>Lalu Ardypati</v>
      </c>
      <c r="D547" s="275" t="s">
        <v>1358</v>
      </c>
      <c r="E547" s="369" t="s">
        <v>1359</v>
      </c>
      <c r="F547" s="275" t="s">
        <v>89</v>
      </c>
      <c r="G547" s="275" t="s">
        <v>49</v>
      </c>
      <c r="H547" s="275" t="s">
        <v>62</v>
      </c>
      <c r="I547" s="275" t="s">
        <v>55</v>
      </c>
      <c r="J547" s="467" t="s">
        <v>31</v>
      </c>
      <c r="K547" s="205" t="s">
        <v>56</v>
      </c>
      <c r="L547" s="458">
        <v>43196</v>
      </c>
      <c r="M547" s="206" t="s">
        <v>42</v>
      </c>
      <c r="N547" s="205" t="s">
        <v>1215</v>
      </c>
      <c r="P547" s="369">
        <v>242</v>
      </c>
      <c r="Q547" s="230">
        <v>19</v>
      </c>
      <c r="R547" s="230">
        <v>15</v>
      </c>
      <c r="S547" s="230">
        <v>18</v>
      </c>
      <c r="T547" s="230">
        <v>21</v>
      </c>
      <c r="U547" s="230">
        <v>39</v>
      </c>
      <c r="W547" s="371" t="str">
        <f t="shared" ref="W547:W610" si="145">TEXT(L547,"dd mmmm yyyy")</f>
        <v>06 April 2018</v>
      </c>
      <c r="X547" s="373" t="str">
        <f>IFERROR(VLOOKUP(D547,'[5]mhs elektro-kecil'!$B$5:$E$2151,3,0),"CEK")</f>
        <v>CEK</v>
      </c>
      <c r="Y547" s="374">
        <f>IFERROR(VLOOKUP(D547,'[5]mhs elektro-kecil'!$B$5:$E$2151,4,0),"CEK")</f>
        <v>0</v>
      </c>
      <c r="Z547" s="150"/>
      <c r="AA547" s="150"/>
      <c r="AB547" s="150"/>
      <c r="AC547" s="150"/>
      <c r="AE547" s="369"/>
      <c r="AF547" s="369"/>
      <c r="AL547" s="391">
        <f t="shared" si="139"/>
        <v>2010</v>
      </c>
      <c r="AM547" s="212" t="e">
        <f>COUNTIF([6]Daftar!$D$5:$D$851,D547)</f>
        <v>#VALUE!</v>
      </c>
      <c r="AN547" s="212" t="e">
        <f>COUNTIF([7]daftar!$D$4:$D$885,D547)</f>
        <v>#VALUE!</v>
      </c>
      <c r="AS547" s="392" t="str">
        <f t="shared" si="136"/>
        <v>Lalu Ardypati</v>
      </c>
      <c r="AT547" s="392" t="str">
        <f t="shared" si="137"/>
        <v>F1B110076</v>
      </c>
      <c r="AU547" s="392">
        <f t="shared" si="138"/>
        <v>544</v>
      </c>
    </row>
    <row r="548" spans="1:47" ht="26.4">
      <c r="A548" s="267">
        <f t="shared" si="140"/>
        <v>545</v>
      </c>
      <c r="B548" s="515" t="s">
        <v>1360</v>
      </c>
      <c r="C548" s="269" t="str">
        <f>VLOOKUP(D548,'[4]mhs elektro-kecil'!$B$5:$C$1847,2,0)</f>
        <v>Rani Arum Aisytiani</v>
      </c>
      <c r="D548" s="275" t="s">
        <v>1361</v>
      </c>
      <c r="E548" s="369" t="s">
        <v>1362</v>
      </c>
      <c r="F548" s="275" t="s">
        <v>59</v>
      </c>
      <c r="G548" s="275" t="s">
        <v>52</v>
      </c>
      <c r="H548" s="275" t="s">
        <v>422</v>
      </c>
      <c r="I548" s="275" t="s">
        <v>31</v>
      </c>
      <c r="J548" s="467" t="s">
        <v>73</v>
      </c>
      <c r="K548" s="205" t="s">
        <v>93</v>
      </c>
      <c r="L548" s="458">
        <v>43206</v>
      </c>
      <c r="M548" s="206" t="s">
        <v>42</v>
      </c>
      <c r="N548" s="205" t="s">
        <v>449</v>
      </c>
      <c r="P548" s="369">
        <v>244</v>
      </c>
      <c r="Q548" s="230">
        <v>28</v>
      </c>
      <c r="R548" s="230">
        <v>24</v>
      </c>
      <c r="S548" s="230">
        <v>8</v>
      </c>
      <c r="T548" s="230">
        <v>39</v>
      </c>
      <c r="U548" s="230">
        <v>29</v>
      </c>
      <c r="W548" s="371" t="str">
        <f t="shared" si="145"/>
        <v>16 April 2018</v>
      </c>
      <c r="X548" s="373" t="str">
        <f>IFERROR(VLOOKUP(D548,'[5]mhs elektro-kecil'!$B$5:$E$2151,3,0),"CEK")</f>
        <v>Teknik Elektronika &amp; Digital</v>
      </c>
      <c r="Y548" s="374" t="str">
        <f>IFERROR(VLOOKUP(D548,'[5]mhs elektro-kecil'!$B$5:$E$2151,4,0),"CEK")</f>
        <v>Paniran, ST., MT.</v>
      </c>
      <c r="Z548" s="150"/>
      <c r="AA548" s="150"/>
      <c r="AB548" s="150"/>
      <c r="AC548" s="150"/>
      <c r="AE548" s="369"/>
      <c r="AF548" s="369"/>
      <c r="AL548" s="391">
        <f t="shared" si="139"/>
        <v>2012</v>
      </c>
      <c r="AM548" s="212" t="e">
        <f>COUNTIF([6]Daftar!$D$5:$D$851,D548)</f>
        <v>#VALUE!</v>
      </c>
      <c r="AN548" s="212" t="e">
        <f>COUNTIF([7]daftar!$D$4:$D$885,D548)</f>
        <v>#VALUE!</v>
      </c>
      <c r="AS548" s="392" t="str">
        <f t="shared" si="136"/>
        <v>Rani Arum Aisytiani</v>
      </c>
      <c r="AT548" s="392" t="str">
        <f t="shared" si="137"/>
        <v>F1B012079</v>
      </c>
      <c r="AU548" s="392">
        <f t="shared" si="138"/>
        <v>545</v>
      </c>
    </row>
    <row r="549" spans="1:47" ht="26.4">
      <c r="A549" s="267">
        <f t="shared" si="140"/>
        <v>546</v>
      </c>
      <c r="B549" s="515" t="s">
        <v>1360</v>
      </c>
      <c r="C549" s="269" t="str">
        <f>VLOOKUP(D549,'[4]mhs elektro-kecil'!$B$5:$C$1847,2,0)</f>
        <v>Ida Bgs Pt Eka Paksi</v>
      </c>
      <c r="D549" s="275" t="s">
        <v>1363</v>
      </c>
      <c r="E549" s="369" t="s">
        <v>1364</v>
      </c>
      <c r="F549" s="275" t="s">
        <v>54</v>
      </c>
      <c r="G549" s="275" t="s">
        <v>45</v>
      </c>
      <c r="H549" s="275" t="s">
        <v>422</v>
      </c>
      <c r="I549" s="275" t="s">
        <v>72</v>
      </c>
      <c r="J549" s="467" t="s">
        <v>38</v>
      </c>
      <c r="K549" s="205" t="s">
        <v>131</v>
      </c>
      <c r="L549" s="458">
        <v>43207</v>
      </c>
      <c r="M549" s="206" t="s">
        <v>33</v>
      </c>
      <c r="N549" s="205" t="s">
        <v>324</v>
      </c>
      <c r="P549" s="369">
        <v>234</v>
      </c>
      <c r="Q549" s="230">
        <v>14</v>
      </c>
      <c r="R549" s="230">
        <v>25</v>
      </c>
      <c r="S549" s="230">
        <v>8</v>
      </c>
      <c r="T549" s="230">
        <v>4</v>
      </c>
      <c r="U549" s="230">
        <v>2</v>
      </c>
      <c r="W549" s="371" t="str">
        <f t="shared" si="145"/>
        <v>17 April 2018</v>
      </c>
      <c r="X549" s="373" t="str">
        <f>IFERROR(VLOOKUP(D549,'[5]mhs elektro-kecil'!$B$5:$E$2151,3,0),"CEK")</f>
        <v>CEK</v>
      </c>
      <c r="Y549" s="374">
        <f>IFERROR(VLOOKUP(D549,'[5]mhs elektro-kecil'!$B$5:$E$2151,4,0),"CEK")</f>
        <v>0</v>
      </c>
      <c r="Z549" s="150"/>
      <c r="AA549" s="150"/>
      <c r="AB549" s="150"/>
      <c r="AC549" s="150"/>
      <c r="AE549" s="369"/>
      <c r="AF549" s="369"/>
      <c r="AL549" s="391">
        <f t="shared" si="139"/>
        <v>2011</v>
      </c>
      <c r="AM549" s="212" t="e">
        <f>COUNTIF([6]Daftar!$D$5:$D$851,D549)</f>
        <v>#VALUE!</v>
      </c>
      <c r="AN549" s="212" t="e">
        <f>COUNTIF([7]daftar!$D$4:$D$885,D549)</f>
        <v>#VALUE!</v>
      </c>
      <c r="AS549" s="392" t="str">
        <f t="shared" si="136"/>
        <v>Ida Bgs Pt Eka Paksi</v>
      </c>
      <c r="AT549" s="392" t="str">
        <f t="shared" si="137"/>
        <v>F1B011043</v>
      </c>
      <c r="AU549" s="392">
        <f t="shared" si="138"/>
        <v>546</v>
      </c>
    </row>
    <row r="550" spans="1:47" ht="26.4">
      <c r="A550" s="267">
        <f t="shared" si="140"/>
        <v>547</v>
      </c>
      <c r="B550" s="515" t="s">
        <v>1347</v>
      </c>
      <c r="C550" s="269" t="str">
        <f>VLOOKUP(D550,'[4]mhs elektro-kecil'!$B$5:$C$1847,2,0)</f>
        <v>Rizka Apriliani</v>
      </c>
      <c r="D550" s="275" t="s">
        <v>1365</v>
      </c>
      <c r="E550" s="369" t="s">
        <v>1366</v>
      </c>
      <c r="F550" s="275" t="s">
        <v>62</v>
      </c>
      <c r="G550" s="275" t="s">
        <v>763</v>
      </c>
      <c r="H550" s="275" t="s">
        <v>49</v>
      </c>
      <c r="I550" s="275" t="s">
        <v>622</v>
      </c>
      <c r="J550" s="467" t="s">
        <v>89</v>
      </c>
      <c r="K550" s="205" t="s">
        <v>76</v>
      </c>
      <c r="L550" s="458">
        <v>43208</v>
      </c>
      <c r="M550" s="206" t="s">
        <v>33</v>
      </c>
      <c r="N550" s="205" t="s">
        <v>1215</v>
      </c>
      <c r="P550" s="369">
        <v>243</v>
      </c>
      <c r="Q550" s="230">
        <v>18</v>
      </c>
      <c r="R550" s="230">
        <v>17</v>
      </c>
      <c r="S550" s="230">
        <v>15</v>
      </c>
      <c r="T550" s="230">
        <v>9</v>
      </c>
      <c r="U550" s="230">
        <v>19</v>
      </c>
      <c r="W550" s="371" t="str">
        <f t="shared" si="145"/>
        <v>18 April 2018</v>
      </c>
      <c r="X550" s="373" t="str">
        <f>IFERROR(VLOOKUP(D550,'[5]mhs elektro-kecil'!$B$5:$E$2151,3,0),"CEK")</f>
        <v>Teknik Telekomunikasi</v>
      </c>
      <c r="Y550" s="374" t="str">
        <f>IFERROR(VLOOKUP(D550,'[5]mhs elektro-kecil'!$B$5:$E$2151,4,0),"CEK")</f>
        <v>Suthami Ariessaputra, ST., M.Eng.</v>
      </c>
      <c r="Z550" s="150"/>
      <c r="AA550" s="150"/>
      <c r="AB550" s="150"/>
      <c r="AC550" s="150"/>
      <c r="AE550" s="369"/>
      <c r="AF550" s="369"/>
      <c r="AL550" s="391">
        <f t="shared" si="139"/>
        <v>2013</v>
      </c>
      <c r="AM550" s="212" t="e">
        <f>COUNTIF([6]Daftar!$D$5:$D$851,D550)</f>
        <v>#VALUE!</v>
      </c>
      <c r="AN550" s="212" t="e">
        <f>COUNTIF([7]daftar!$D$4:$D$885,D550)</f>
        <v>#VALUE!</v>
      </c>
      <c r="AS550" s="392" t="str">
        <f t="shared" si="136"/>
        <v>Rizka Apriliani</v>
      </c>
      <c r="AT550" s="392" t="str">
        <f t="shared" si="137"/>
        <v>F1B013080</v>
      </c>
      <c r="AU550" s="392">
        <f t="shared" si="138"/>
        <v>547</v>
      </c>
    </row>
    <row r="551" spans="1:47" ht="26.4">
      <c r="A551" s="267">
        <f t="shared" si="140"/>
        <v>548</v>
      </c>
      <c r="B551" s="515" t="s">
        <v>1367</v>
      </c>
      <c r="C551" s="269" t="str">
        <f>VLOOKUP(D551,'[4]mhs elektro-kecil'!$B$5:$C$1847,2,0)</f>
        <v>Frans Jordan K W</v>
      </c>
      <c r="D551" s="275" t="s">
        <v>1368</v>
      </c>
      <c r="E551" s="369" t="s">
        <v>1369</v>
      </c>
      <c r="F551" s="275" t="s">
        <v>59</v>
      </c>
      <c r="G551" s="275" t="s">
        <v>243</v>
      </c>
      <c r="H551" s="275" t="s">
        <v>72</v>
      </c>
      <c r="I551" s="275" t="s">
        <v>89</v>
      </c>
      <c r="J551" s="467" t="s">
        <v>558</v>
      </c>
      <c r="K551" s="205" t="s">
        <v>76</v>
      </c>
      <c r="L551" s="458">
        <v>43208</v>
      </c>
      <c r="M551" s="206" t="s">
        <v>42</v>
      </c>
      <c r="N551" s="205" t="s">
        <v>449</v>
      </c>
      <c r="P551" s="369">
        <v>278</v>
      </c>
      <c r="Q551" s="230">
        <v>28</v>
      </c>
      <c r="R551" s="230">
        <v>41</v>
      </c>
      <c r="S551" s="230">
        <v>4</v>
      </c>
      <c r="T551" s="230">
        <v>19</v>
      </c>
      <c r="U551" s="230">
        <v>43</v>
      </c>
      <c r="W551" s="371" t="str">
        <f t="shared" si="145"/>
        <v>18 April 2018</v>
      </c>
      <c r="X551" s="373" t="str">
        <f>IFERROR(VLOOKUP(D551,'[5]mhs elektro-kecil'!$B$5:$E$2151,3,0),"CEK")</f>
        <v>CEK</v>
      </c>
      <c r="Y551" s="374">
        <f>IFERROR(VLOOKUP(D551,'[5]mhs elektro-kecil'!$B$5:$E$2151,4,0),"CEK")</f>
        <v>0</v>
      </c>
      <c r="Z551" s="150"/>
      <c r="AA551" s="150"/>
      <c r="AB551" s="150"/>
      <c r="AC551" s="150"/>
      <c r="AE551" s="369"/>
      <c r="AF551" s="369"/>
      <c r="AL551" s="391">
        <f t="shared" si="139"/>
        <v>2011</v>
      </c>
      <c r="AM551" s="212" t="e">
        <f>COUNTIF([6]Daftar!$D$5:$D$851,D551)</f>
        <v>#VALUE!</v>
      </c>
      <c r="AN551" s="212" t="e">
        <f>COUNTIF([7]daftar!$D$4:$D$885,D551)</f>
        <v>#VALUE!</v>
      </c>
      <c r="AS551" s="392" t="str">
        <f t="shared" si="136"/>
        <v>Frans Jordan K W</v>
      </c>
      <c r="AT551" s="392" t="str">
        <f t="shared" si="137"/>
        <v>F1B011027</v>
      </c>
      <c r="AU551" s="392">
        <f t="shared" si="138"/>
        <v>548</v>
      </c>
    </row>
    <row r="552" spans="1:47" ht="26.4">
      <c r="A552" s="267">
        <f t="shared" si="140"/>
        <v>549</v>
      </c>
      <c r="B552" s="515" t="s">
        <v>1347</v>
      </c>
      <c r="C552" s="269" t="str">
        <f>VLOOKUP(D552,'[4]mhs elektro-kecil'!$B$5:$C$1847,2,0)</f>
        <v>Lusi Hendrayani</v>
      </c>
      <c r="D552" s="275" t="s">
        <v>1370</v>
      </c>
      <c r="E552" s="369" t="s">
        <v>1371</v>
      </c>
      <c r="F552" s="275" t="s">
        <v>62</v>
      </c>
      <c r="G552" s="275" t="s">
        <v>763</v>
      </c>
      <c r="H552" s="275" t="s">
        <v>622</v>
      </c>
      <c r="I552" s="275" t="s">
        <v>49</v>
      </c>
      <c r="J552" s="467" t="s">
        <v>558</v>
      </c>
      <c r="K552" s="205" t="s">
        <v>32</v>
      </c>
      <c r="L552" s="458">
        <v>43209</v>
      </c>
      <c r="M552" s="206" t="s">
        <v>33</v>
      </c>
      <c r="N552" s="205" t="s">
        <v>1215</v>
      </c>
      <c r="P552" s="369">
        <v>244</v>
      </c>
      <c r="Q552" s="230">
        <v>18</v>
      </c>
      <c r="R552" s="230">
        <v>17</v>
      </c>
      <c r="S552" s="230">
        <v>9</v>
      </c>
      <c r="T552" s="230">
        <v>15</v>
      </c>
      <c r="U552" s="230">
        <v>43</v>
      </c>
      <c r="W552" s="371" t="str">
        <f t="shared" si="145"/>
        <v>19 April 2018</v>
      </c>
      <c r="X552" s="373" t="str">
        <f>IFERROR(VLOOKUP(D552,'[5]mhs elektro-kecil'!$B$5:$E$2151,3,0),"CEK")</f>
        <v>Teknik Telekomunikasi</v>
      </c>
      <c r="Y552" s="374" t="str">
        <f>IFERROR(VLOOKUP(D552,'[5]mhs elektro-kecil'!$B$5:$E$2151,4,0),"CEK")</f>
        <v>Cahyo Mustiko O.M., ST., M.Sc., Ph.D.</v>
      </c>
      <c r="Z552" s="150"/>
      <c r="AA552" s="150"/>
      <c r="AB552" s="150"/>
      <c r="AC552" s="150"/>
      <c r="AE552" s="369"/>
      <c r="AF552" s="369"/>
      <c r="AL552" s="391">
        <f t="shared" si="139"/>
        <v>2013</v>
      </c>
      <c r="AM552" s="212" t="e">
        <f>COUNTIF([6]Daftar!$D$5:$D$851,D552)</f>
        <v>#VALUE!</v>
      </c>
      <c r="AN552" s="212" t="e">
        <f>COUNTIF([7]daftar!$D$4:$D$885,D552)</f>
        <v>#VALUE!</v>
      </c>
      <c r="AS552" s="392" t="str">
        <f t="shared" si="136"/>
        <v>Lusi Hendrayani</v>
      </c>
      <c r="AT552" s="392" t="str">
        <f t="shared" si="137"/>
        <v>F1B013058</v>
      </c>
      <c r="AU552" s="392">
        <f t="shared" si="138"/>
        <v>549</v>
      </c>
    </row>
    <row r="553" spans="1:47" ht="15.75" customHeight="1">
      <c r="A553" s="267">
        <f t="shared" si="140"/>
        <v>550</v>
      </c>
      <c r="B553" s="515" t="s">
        <v>1372</v>
      </c>
      <c r="C553" s="269" t="str">
        <f>VLOOKUP(D553,'[4]mhs elektro-kecil'!$B$5:$C$1847,2,0)</f>
        <v>I Gusti Bagus Hendra Pradipta</v>
      </c>
      <c r="D553" s="275" t="s">
        <v>1373</v>
      </c>
      <c r="E553" s="369" t="s">
        <v>1374</v>
      </c>
      <c r="F553" s="275" t="s">
        <v>763</v>
      </c>
      <c r="G553" s="275" t="s">
        <v>243</v>
      </c>
      <c r="H553" s="275" t="s">
        <v>118</v>
      </c>
      <c r="I553" s="275" t="s">
        <v>580</v>
      </c>
      <c r="J553" s="467" t="s">
        <v>558</v>
      </c>
      <c r="K553" s="205" t="s">
        <v>63</v>
      </c>
      <c r="L553" s="458">
        <v>43211</v>
      </c>
      <c r="M553" s="206" t="s">
        <v>33</v>
      </c>
      <c r="N553" s="205" t="s">
        <v>1246</v>
      </c>
      <c r="P553" s="369">
        <v>258</v>
      </c>
      <c r="Q553" s="230">
        <v>17</v>
      </c>
      <c r="R553" s="230">
        <v>41</v>
      </c>
      <c r="S553" s="230">
        <v>40</v>
      </c>
      <c r="T553" s="230">
        <v>42</v>
      </c>
      <c r="U553" s="230">
        <v>43</v>
      </c>
      <c r="W553" s="371" t="str">
        <f t="shared" si="145"/>
        <v>21 April 2018</v>
      </c>
      <c r="X553" s="373" t="str">
        <f>IFERROR(VLOOKUP(D553,'[5]mhs elektro-kecil'!$B$5:$E$2151,3,0),"CEK")</f>
        <v>Teknik Informatika &amp; Komputer</v>
      </c>
      <c r="Y553" s="374" t="str">
        <f>IFERROR(VLOOKUP(D553,'[5]mhs elektro-kecil'!$B$5:$E$2151,4,0),"CEK")</f>
        <v>Sayidiman, ST., M.Eng</v>
      </c>
      <c r="AL553" s="391">
        <f t="shared" si="139"/>
        <v>2014</v>
      </c>
      <c r="AM553" s="212" t="e">
        <f>COUNTIF([6]Daftar!$D$5:$D$851,D553)</f>
        <v>#VALUE!</v>
      </c>
      <c r="AN553" s="212" t="e">
        <f>COUNTIF([7]daftar!$D$4:$D$885,D553)</f>
        <v>#VALUE!</v>
      </c>
      <c r="AS553" s="392" t="str">
        <f t="shared" si="136"/>
        <v>I Gusti Bagus Hendra Pradipta</v>
      </c>
      <c r="AT553" s="392" t="str">
        <f t="shared" si="137"/>
        <v>F1B114018</v>
      </c>
      <c r="AU553" s="392">
        <f t="shared" si="138"/>
        <v>550</v>
      </c>
    </row>
    <row r="554" spans="1:47" ht="26.4">
      <c r="A554" s="267">
        <f t="shared" si="140"/>
        <v>551</v>
      </c>
      <c r="B554" s="515" t="s">
        <v>1375</v>
      </c>
      <c r="C554" s="269" t="str">
        <f>VLOOKUP(D554,'[4]mhs elektro-kecil'!$B$5:$C$1847,2,0)</f>
        <v>Nukrah</v>
      </c>
      <c r="D554" s="275" t="s">
        <v>1376</v>
      </c>
      <c r="E554" s="369" t="s">
        <v>1377</v>
      </c>
      <c r="F554" s="275" t="s">
        <v>54</v>
      </c>
      <c r="G554" s="275" t="s">
        <v>31</v>
      </c>
      <c r="H554" s="275" t="s">
        <v>45</v>
      </c>
      <c r="I554" s="275" t="s">
        <v>39</v>
      </c>
      <c r="J554" s="467" t="s">
        <v>38</v>
      </c>
      <c r="K554" s="205" t="s">
        <v>63</v>
      </c>
      <c r="L554" s="458">
        <v>43211</v>
      </c>
      <c r="M554" s="206" t="s">
        <v>42</v>
      </c>
      <c r="N554" s="205" t="s">
        <v>324</v>
      </c>
      <c r="P554" s="369">
        <v>285</v>
      </c>
      <c r="Q554" s="230">
        <v>14</v>
      </c>
      <c r="R554" s="230">
        <v>39</v>
      </c>
      <c r="S554" s="230">
        <v>25</v>
      </c>
      <c r="T554" s="230">
        <v>31</v>
      </c>
      <c r="U554" s="230">
        <v>2</v>
      </c>
      <c r="W554" s="371" t="str">
        <f t="shared" si="145"/>
        <v>21 April 2018</v>
      </c>
      <c r="X554" s="373" t="str">
        <f>IFERROR(VLOOKUP(D554,'[5]mhs elektro-kecil'!$B$5:$E$2151,3,0),"CEK")</f>
        <v>CEK</v>
      </c>
      <c r="Y554" s="374">
        <f>IFERROR(VLOOKUP(D554,'[5]mhs elektro-kecil'!$B$5:$E$2151,4,0),"CEK")</f>
        <v>0</v>
      </c>
      <c r="AL554" s="391">
        <f t="shared" si="139"/>
        <v>2011</v>
      </c>
      <c r="AM554" s="212" t="e">
        <f>COUNTIF([6]Daftar!$D$5:$D$851,D554)</f>
        <v>#VALUE!</v>
      </c>
      <c r="AN554" s="212" t="e">
        <f>COUNTIF([7]daftar!$D$4:$D$885,D554)</f>
        <v>#VALUE!</v>
      </c>
      <c r="AS554" s="392" t="str">
        <f t="shared" si="136"/>
        <v>Nukrah</v>
      </c>
      <c r="AT554" s="392" t="str">
        <f t="shared" si="137"/>
        <v>F1B111059</v>
      </c>
      <c r="AU554" s="392">
        <f t="shared" si="138"/>
        <v>551</v>
      </c>
    </row>
    <row r="555" spans="1:47" ht="13.5" customHeight="1">
      <c r="A555" s="267">
        <f t="shared" si="140"/>
        <v>552</v>
      </c>
      <c r="B555" s="515" t="s">
        <v>1378</v>
      </c>
      <c r="C555" s="269" t="str">
        <f>VLOOKUP(D555,'[4]mhs elektro-kecil'!$B$5:$C$1847,2,0)</f>
        <v>Nurul Fatin Jannatin</v>
      </c>
      <c r="D555" s="275" t="s">
        <v>1379</v>
      </c>
      <c r="E555" s="369" t="s">
        <v>1380</v>
      </c>
      <c r="F555" s="275" t="s">
        <v>55</v>
      </c>
      <c r="G555" s="275" t="s">
        <v>115</v>
      </c>
      <c r="H555" s="275" t="s">
        <v>68</v>
      </c>
      <c r="I555" s="275" t="s">
        <v>67</v>
      </c>
      <c r="J555" s="467" t="s">
        <v>622</v>
      </c>
      <c r="K555" s="205" t="s">
        <v>93</v>
      </c>
      <c r="L555" s="458">
        <v>43220</v>
      </c>
      <c r="M555" s="206" t="s">
        <v>42</v>
      </c>
      <c r="N555" s="205" t="s">
        <v>1215</v>
      </c>
      <c r="P555" s="369">
        <v>299</v>
      </c>
      <c r="Q555" s="230">
        <v>21</v>
      </c>
      <c r="R555" s="230">
        <v>22</v>
      </c>
      <c r="S555" s="230">
        <v>6</v>
      </c>
      <c r="T555" s="230">
        <v>7</v>
      </c>
      <c r="U555" s="230">
        <v>9</v>
      </c>
      <c r="W555" s="371" t="str">
        <f t="shared" si="145"/>
        <v>30 April 2018</v>
      </c>
      <c r="X555" s="373" t="str">
        <f>IFERROR(VLOOKUP(D555,'[5]mhs elektro-kecil'!$B$5:$E$2151,3,0),"CEK")</f>
        <v>Teknik Telekomunikasi</v>
      </c>
      <c r="Y555" s="374" t="str">
        <f>IFERROR(VLOOKUP(D555,'[5]mhs elektro-kecil'!$B$5:$E$2151,4,0),"CEK")</f>
        <v>Sudi M. Al Sasongko, ST., MT.</v>
      </c>
      <c r="AL555" s="391">
        <f t="shared" si="139"/>
        <v>2013</v>
      </c>
      <c r="AM555" s="212" t="e">
        <f>COUNTIF([6]Daftar!$D$5:$D$851,D555)</f>
        <v>#VALUE!</v>
      </c>
      <c r="AN555" s="212" t="e">
        <f>COUNTIF([7]daftar!$D$4:$D$885,D555)</f>
        <v>#VALUE!</v>
      </c>
      <c r="AS555" s="392" t="str">
        <f t="shared" si="136"/>
        <v>Nurul Fatin Jannatin</v>
      </c>
      <c r="AT555" s="392" t="str">
        <f t="shared" si="137"/>
        <v>F1B013076</v>
      </c>
      <c r="AU555" s="392">
        <f t="shared" si="138"/>
        <v>552</v>
      </c>
    </row>
    <row r="556" spans="1:47" ht="13.5" customHeight="1">
      <c r="A556" s="267">
        <f t="shared" si="140"/>
        <v>553</v>
      </c>
      <c r="B556" s="515" t="s">
        <v>1381</v>
      </c>
      <c r="C556" s="269" t="str">
        <f>VLOOKUP(D556,'[4]mhs elektro-kecil'!$B$5:$C$1847,2,0)</f>
        <v>Nur Suharni</v>
      </c>
      <c r="D556" s="275" t="s">
        <v>1382</v>
      </c>
      <c r="E556" s="369" t="s">
        <v>1383</v>
      </c>
      <c r="F556" s="275" t="s">
        <v>59</v>
      </c>
      <c r="G556" s="275" t="s">
        <v>62</v>
      </c>
      <c r="H556" s="275" t="s">
        <v>67</v>
      </c>
      <c r="I556" s="275" t="s">
        <v>52</v>
      </c>
      <c r="J556" s="467" t="s">
        <v>580</v>
      </c>
      <c r="K556" s="205" t="s">
        <v>131</v>
      </c>
      <c r="L556" s="458">
        <v>43235</v>
      </c>
      <c r="M556" s="206" t="s">
        <v>42</v>
      </c>
      <c r="N556" s="205" t="s">
        <v>449</v>
      </c>
      <c r="P556" s="369">
        <v>235</v>
      </c>
      <c r="Q556" s="230">
        <v>28</v>
      </c>
      <c r="R556" s="230">
        <v>18</v>
      </c>
      <c r="S556" s="230">
        <v>7</v>
      </c>
      <c r="T556" s="230">
        <v>24</v>
      </c>
      <c r="U556" s="230">
        <v>42</v>
      </c>
      <c r="W556" s="371" t="str">
        <f t="shared" si="145"/>
        <v>15 Mei 2018</v>
      </c>
      <c r="X556" s="373" t="str">
        <f>IFERROR(VLOOKUP(D556,'[5]mhs elektro-kecil'!$B$5:$E$2151,3,0),"CEK")</f>
        <v>Teknik Elektronika &amp; Digital</v>
      </c>
      <c r="Y556" s="374" t="str">
        <f>IFERROR(VLOOKUP(D556,'[5]mhs elektro-kecil'!$B$5:$E$2151,4,0),"CEK")</f>
        <v>Paniran, ST., MT.</v>
      </c>
      <c r="AL556" s="391">
        <f t="shared" si="139"/>
        <v>2014</v>
      </c>
      <c r="AM556" s="212" t="e">
        <f>COUNTIF([6]Daftar!$D$5:$D$851,D556)</f>
        <v>#VALUE!</v>
      </c>
      <c r="AN556" s="212" t="e">
        <f>COUNTIF([7]daftar!$D$4:$D$885,D556)</f>
        <v>#VALUE!</v>
      </c>
      <c r="AS556" s="392" t="str">
        <f t="shared" si="136"/>
        <v>Nur Suharni</v>
      </c>
      <c r="AT556" s="392" t="str">
        <f t="shared" si="137"/>
        <v>F1B014078</v>
      </c>
      <c r="AU556" s="392">
        <f t="shared" si="138"/>
        <v>553</v>
      </c>
    </row>
    <row r="557" spans="1:47" ht="13.5" customHeight="1">
      <c r="A557" s="267">
        <f t="shared" si="140"/>
        <v>554</v>
      </c>
      <c r="B557" s="515" t="s">
        <v>1384</v>
      </c>
      <c r="C557" s="269" t="str">
        <f>VLOOKUP(D557,'[4]mhs elektro-kecil'!$B$5:$C$1847,2,0)</f>
        <v>Ishfa Kautsari Puteri Suryani</v>
      </c>
      <c r="D557" s="275" t="s">
        <v>1385</v>
      </c>
      <c r="E557" s="369" t="s">
        <v>1386</v>
      </c>
      <c r="F557" s="275" t="s">
        <v>115</v>
      </c>
      <c r="G557" s="275" t="s">
        <v>53</v>
      </c>
      <c r="H557" s="275" t="s">
        <v>622</v>
      </c>
      <c r="I557" s="275" t="s">
        <v>41</v>
      </c>
      <c r="J557" s="467" t="s">
        <v>37</v>
      </c>
      <c r="K557" s="205" t="s">
        <v>76</v>
      </c>
      <c r="L557" s="458">
        <v>43229</v>
      </c>
      <c r="M557" s="206" t="s">
        <v>42</v>
      </c>
      <c r="N557" s="205" t="s">
        <v>324</v>
      </c>
      <c r="P557" s="369">
        <v>240</v>
      </c>
      <c r="Q557" s="230">
        <v>22</v>
      </c>
      <c r="R557" s="230">
        <v>12</v>
      </c>
      <c r="S557" s="230">
        <v>9</v>
      </c>
      <c r="T557" s="230">
        <v>1</v>
      </c>
      <c r="U557" s="230">
        <v>13</v>
      </c>
      <c r="W557" s="371" t="str">
        <f t="shared" si="145"/>
        <v>09 Mei 2018</v>
      </c>
      <c r="X557" s="373" t="str">
        <f>IFERROR(VLOOKUP(D557,'[5]mhs elektro-kecil'!$B$5:$E$2151,3,0),"CEK")</f>
        <v>Teknik Sistem Tenaga</v>
      </c>
      <c r="Y557" s="374" t="str">
        <f>IFERROR(VLOOKUP(D557,'[5]mhs elektro-kecil'!$B$5:$E$2151,4,0),"CEK")</f>
        <v>Abdul Natsir, ST., MT.</v>
      </c>
      <c r="AL557" s="391">
        <f t="shared" si="139"/>
        <v>2014</v>
      </c>
      <c r="AM557" s="212" t="e">
        <f>COUNTIF([6]Daftar!$D$5:$D$851,D557)</f>
        <v>#VALUE!</v>
      </c>
      <c r="AN557" s="212" t="e">
        <f>COUNTIF([7]daftar!$D$4:$D$885,D557)</f>
        <v>#VALUE!</v>
      </c>
      <c r="AS557" s="392" t="str">
        <f t="shared" si="136"/>
        <v>Ishfa Kautsari Puteri Suryani</v>
      </c>
      <c r="AT557" s="392" t="str">
        <f t="shared" si="137"/>
        <v>F1B014044</v>
      </c>
      <c r="AU557" s="392">
        <f t="shared" si="138"/>
        <v>554</v>
      </c>
    </row>
    <row r="558" spans="1:47" ht="12.75" customHeight="1">
      <c r="A558" s="267">
        <f t="shared" si="140"/>
        <v>555</v>
      </c>
      <c r="B558" s="515" t="s">
        <v>1384</v>
      </c>
      <c r="C558" s="269" t="str">
        <f>VLOOKUP(D558,'[4]mhs elektro-kecil'!$B$5:$C$1847,2,0)</f>
        <v>Qanur Thariq</v>
      </c>
      <c r="D558" s="275" t="s">
        <v>1387</v>
      </c>
      <c r="E558" s="369" t="s">
        <v>1388</v>
      </c>
      <c r="F558" s="275" t="s">
        <v>31</v>
      </c>
      <c r="G558" s="275" t="s">
        <v>72</v>
      </c>
      <c r="H558" s="275" t="s">
        <v>62</v>
      </c>
      <c r="I558" s="275" t="s">
        <v>52</v>
      </c>
      <c r="J558" s="467" t="s">
        <v>580</v>
      </c>
      <c r="K558" s="205" t="s">
        <v>76</v>
      </c>
      <c r="L558" s="458">
        <v>43229</v>
      </c>
      <c r="M558" s="206" t="s">
        <v>33</v>
      </c>
      <c r="N558" s="205" t="s">
        <v>449</v>
      </c>
      <c r="P558" s="369">
        <v>241</v>
      </c>
      <c r="Q558" s="230">
        <v>39</v>
      </c>
      <c r="R558" s="230">
        <v>4</v>
      </c>
      <c r="S558" s="230">
        <v>18</v>
      </c>
      <c r="T558" s="230">
        <v>24</v>
      </c>
      <c r="U558" s="230">
        <v>42</v>
      </c>
      <c r="W558" s="371" t="str">
        <f t="shared" si="145"/>
        <v>09 Mei 2018</v>
      </c>
      <c r="X558" s="373" t="str">
        <f>IFERROR(VLOOKUP(D558,'[5]mhs elektro-kecil'!$B$5:$E$2151,3,0),"CEK")</f>
        <v>CEK</v>
      </c>
      <c r="Y558" s="374">
        <f>IFERROR(VLOOKUP(D558,'[5]mhs elektro-kecil'!$B$5:$E$2151,4,0),"CEK")</f>
        <v>0</v>
      </c>
      <c r="AL558" s="391">
        <f t="shared" si="139"/>
        <v>2011</v>
      </c>
      <c r="AM558" s="212" t="e">
        <f>COUNTIF([6]Daftar!$D$5:$D$851,D558)</f>
        <v>#VALUE!</v>
      </c>
      <c r="AN558" s="212" t="e">
        <f>COUNTIF([7]daftar!$D$4:$D$885,D558)</f>
        <v>#VALUE!</v>
      </c>
      <c r="AS558" s="392" t="str">
        <f t="shared" si="136"/>
        <v>Qanur Thariq</v>
      </c>
      <c r="AT558" s="392" t="str">
        <f t="shared" si="137"/>
        <v>F1B011069</v>
      </c>
      <c r="AU558" s="392">
        <f t="shared" si="138"/>
        <v>555</v>
      </c>
    </row>
    <row r="559" spans="1:47" ht="15.75" customHeight="1">
      <c r="A559" s="267">
        <f t="shared" si="140"/>
        <v>556</v>
      </c>
      <c r="B559" s="515" t="s">
        <v>1384</v>
      </c>
      <c r="C559" s="269" t="str">
        <f>VLOOKUP(D559,'[4]mhs elektro-kecil'!$B$5:$C$1847,2,0)</f>
        <v>Rizal Ermiazis K</v>
      </c>
      <c r="D559" s="275" t="s">
        <v>1389</v>
      </c>
      <c r="E559" s="369" t="s">
        <v>1390</v>
      </c>
      <c r="F559" s="275" t="s">
        <v>323</v>
      </c>
      <c r="G559" s="275" t="s">
        <v>60</v>
      </c>
      <c r="H559" s="275" t="s">
        <v>37</v>
      </c>
      <c r="I559" s="275" t="s">
        <v>54</v>
      </c>
      <c r="J559" s="467" t="s">
        <v>69</v>
      </c>
      <c r="K559" s="205" t="s">
        <v>56</v>
      </c>
      <c r="L559" s="458">
        <v>43231</v>
      </c>
      <c r="M559" s="206" t="s">
        <v>42</v>
      </c>
      <c r="N559" s="205" t="s">
        <v>324</v>
      </c>
      <c r="P559" s="369">
        <v>242</v>
      </c>
      <c r="Q559" s="230">
        <v>26</v>
      </c>
      <c r="R559" s="230">
        <v>5</v>
      </c>
      <c r="S559" s="230">
        <v>13</v>
      </c>
      <c r="T559" s="230">
        <v>14</v>
      </c>
      <c r="U559" s="230">
        <v>10</v>
      </c>
      <c r="W559" s="371" t="str">
        <f t="shared" si="145"/>
        <v>11 Mei 2018</v>
      </c>
      <c r="X559" s="373" t="str">
        <f>IFERROR(VLOOKUP(D559,'[5]mhs elektro-kecil'!$B$5:$E$2151,3,0),"CEK")</f>
        <v>Teknik Sistem Tenaga</v>
      </c>
      <c r="Y559" s="374" t="str">
        <f>IFERROR(VLOOKUP(D559,'[5]mhs elektro-kecil'!$B$5:$E$2151,4,0),"CEK")</f>
        <v>Ida Bagus Fery Citarsa, ST., MT.</v>
      </c>
      <c r="AL559" s="391">
        <f t="shared" si="139"/>
        <v>2014</v>
      </c>
      <c r="AM559" s="212" t="e">
        <f>COUNTIF([6]Daftar!$D$5:$D$851,D559)</f>
        <v>#VALUE!</v>
      </c>
      <c r="AN559" s="212" t="e">
        <f>COUNTIF([7]daftar!$D$4:$D$885,D559)</f>
        <v>#VALUE!</v>
      </c>
      <c r="AS559" s="392" t="str">
        <f t="shared" si="136"/>
        <v>Rizal Ermiazis K</v>
      </c>
      <c r="AT559" s="392" t="str">
        <f t="shared" si="137"/>
        <v>F1B014085</v>
      </c>
      <c r="AU559" s="392">
        <f t="shared" si="138"/>
        <v>556</v>
      </c>
    </row>
    <row r="560" spans="1:47" ht="15.75" customHeight="1">
      <c r="A560" s="267">
        <f t="shared" si="140"/>
        <v>557</v>
      </c>
      <c r="B560" s="515" t="s">
        <v>1391</v>
      </c>
      <c r="C560" s="269" t="str">
        <f>VLOOKUP(D560,'[4]mhs elektro-kecil'!$B$5:$C$1847,2,0)</f>
        <v>Rifky Irawan</v>
      </c>
      <c r="D560" s="275" t="s">
        <v>1392</v>
      </c>
      <c r="E560" s="369" t="s">
        <v>1393</v>
      </c>
      <c r="F560" s="275" t="s">
        <v>41</v>
      </c>
      <c r="G560" s="275" t="s">
        <v>53</v>
      </c>
      <c r="H560" s="275" t="s">
        <v>115</v>
      </c>
      <c r="I560" s="275" t="s">
        <v>323</v>
      </c>
      <c r="J560" s="467" t="s">
        <v>39</v>
      </c>
      <c r="K560" s="205" t="s">
        <v>32</v>
      </c>
      <c r="L560" s="458">
        <v>43244</v>
      </c>
      <c r="M560" s="206" t="s">
        <v>33</v>
      </c>
      <c r="N560" s="205" t="s">
        <v>324</v>
      </c>
      <c r="P560" s="369">
        <v>332</v>
      </c>
      <c r="Q560" s="230">
        <v>1</v>
      </c>
      <c r="R560" s="230">
        <v>12</v>
      </c>
      <c r="S560" s="230">
        <v>22</v>
      </c>
      <c r="T560" s="230">
        <v>26</v>
      </c>
      <c r="U560" s="230">
        <v>31</v>
      </c>
      <c r="W560" s="371" t="str">
        <f t="shared" si="145"/>
        <v>24 Mei 2018</v>
      </c>
      <c r="X560" s="373" t="str">
        <f>IFERROR(VLOOKUP(D560,'[5]mhs elektro-kecil'!$B$5:$E$2151,3,0),"CEK")</f>
        <v>Teknik Sistem Tenaga</v>
      </c>
      <c r="Y560" s="374" t="str">
        <f>IFERROR(VLOOKUP(D560,'[5]mhs elektro-kecil'!$B$5:$E$2151,4,0),"CEK")</f>
        <v>I Nyoman Wahyu S., ST., M.Sc., Ph.D.</v>
      </c>
      <c r="AL560" s="391">
        <f t="shared" si="139"/>
        <v>2012</v>
      </c>
      <c r="AM560" s="212" t="e">
        <f>COUNTIF([6]Daftar!$D$5:$D$851,D560)</f>
        <v>#VALUE!</v>
      </c>
      <c r="AN560" s="212" t="e">
        <f>COUNTIF([7]daftar!$D$4:$D$885,D560)</f>
        <v>#VALUE!</v>
      </c>
      <c r="AS560" s="392" t="str">
        <f t="shared" si="136"/>
        <v>Rifky Irawan</v>
      </c>
      <c r="AT560" s="392" t="str">
        <f t="shared" si="137"/>
        <v>F1B012082</v>
      </c>
      <c r="AU560" s="392">
        <f t="shared" si="138"/>
        <v>557</v>
      </c>
    </row>
    <row r="561" spans="1:47" ht="15.75" customHeight="1">
      <c r="A561" s="267">
        <f t="shared" si="140"/>
        <v>558</v>
      </c>
      <c r="B561" s="515" t="s">
        <v>1391</v>
      </c>
      <c r="C561" s="269" t="str">
        <f>VLOOKUP(D561,'[4]mhs elektro-kecil'!$B$5:$C$1847,2,0)</f>
        <v>Afria Budiman</v>
      </c>
      <c r="D561" s="275" t="s">
        <v>1394</v>
      </c>
      <c r="E561" s="369" t="s">
        <v>1395</v>
      </c>
      <c r="F561" s="275" t="s">
        <v>67</v>
      </c>
      <c r="G561" s="275" t="s">
        <v>118</v>
      </c>
      <c r="H561" s="275" t="s">
        <v>622</v>
      </c>
      <c r="I561" s="275" t="s">
        <v>68</v>
      </c>
      <c r="J561" s="467" t="s">
        <v>580</v>
      </c>
      <c r="K561" s="205" t="s">
        <v>63</v>
      </c>
      <c r="L561" s="458">
        <v>43239</v>
      </c>
      <c r="M561" s="206" t="s">
        <v>42</v>
      </c>
      <c r="N561" s="205" t="s">
        <v>1246</v>
      </c>
      <c r="P561" s="369">
        <v>334</v>
      </c>
      <c r="Q561" s="230">
        <v>7</v>
      </c>
      <c r="R561" s="230">
        <v>40</v>
      </c>
      <c r="S561" s="230">
        <v>9</v>
      </c>
      <c r="T561" s="230">
        <v>6</v>
      </c>
      <c r="U561" s="230">
        <v>42</v>
      </c>
      <c r="W561" s="371" t="str">
        <f t="shared" si="145"/>
        <v>19 Mei 2018</v>
      </c>
      <c r="X561" s="373" t="str">
        <f>IFERROR(VLOOKUP(D561,'[5]mhs elektro-kecil'!$B$5:$E$2151,3,0),"CEK")</f>
        <v>Teknik Informatika &amp; Komputer</v>
      </c>
      <c r="Y561" s="374" t="str">
        <f>IFERROR(VLOOKUP(D561,'[5]mhs elektro-kecil'!$B$5:$E$2151,4,0),"CEK")</f>
        <v>Djul Fikry Budiman, ST., MT.</v>
      </c>
      <c r="AL561" s="391">
        <f t="shared" si="139"/>
        <v>2013</v>
      </c>
      <c r="AM561" s="212" t="e">
        <f>COUNTIF([6]Daftar!$D$5:$D$851,D561)</f>
        <v>#VALUE!</v>
      </c>
      <c r="AN561" s="212" t="e">
        <f>COUNTIF([7]daftar!$D$4:$D$885,D561)</f>
        <v>#VALUE!</v>
      </c>
      <c r="AS561" s="392" t="str">
        <f t="shared" si="136"/>
        <v>Afria Budiman</v>
      </c>
      <c r="AT561" s="392" t="str">
        <f t="shared" si="137"/>
        <v>F1B013007</v>
      </c>
      <c r="AU561" s="392">
        <f t="shared" si="138"/>
        <v>558</v>
      </c>
    </row>
    <row r="562" spans="1:47" ht="15.75" customHeight="1">
      <c r="A562" s="267">
        <f t="shared" si="140"/>
        <v>559</v>
      </c>
      <c r="B562" s="515" t="s">
        <v>1391</v>
      </c>
      <c r="C562" s="269" t="str">
        <f>VLOOKUP(D562,'[4]mhs elektro-kecil'!$B$5:$C$1847,2,0)</f>
        <v>Putra Rahmat Ramadan</v>
      </c>
      <c r="D562" s="275" t="s">
        <v>1396</v>
      </c>
      <c r="E562" s="369" t="s">
        <v>1397</v>
      </c>
      <c r="F562" s="275" t="s">
        <v>67</v>
      </c>
      <c r="G562" s="275" t="s">
        <v>243</v>
      </c>
      <c r="H562" s="275" t="s">
        <v>55</v>
      </c>
      <c r="I562" s="275" t="s">
        <v>92</v>
      </c>
      <c r="J562" s="467" t="s">
        <v>31</v>
      </c>
      <c r="K562" s="205" t="s">
        <v>63</v>
      </c>
      <c r="L562" s="458">
        <v>43239</v>
      </c>
      <c r="M562" s="206" t="s">
        <v>33</v>
      </c>
      <c r="N562" s="205" t="s">
        <v>1246</v>
      </c>
      <c r="P562" s="369">
        <v>333</v>
      </c>
      <c r="Q562" s="230">
        <v>7</v>
      </c>
      <c r="R562" s="230">
        <v>41</v>
      </c>
      <c r="S562" s="230">
        <v>21</v>
      </c>
      <c r="T562" s="230">
        <v>35</v>
      </c>
      <c r="U562" s="230">
        <v>39</v>
      </c>
      <c r="W562" s="371" t="str">
        <f t="shared" si="145"/>
        <v>19 Mei 2018</v>
      </c>
      <c r="X562" s="373" t="str">
        <f>IFERROR(VLOOKUP(D562,'[5]mhs elektro-kecil'!$B$5:$E$2151,3,0),"CEK")</f>
        <v>Teknik Informatika &amp; Komputer</v>
      </c>
      <c r="Y562" s="374" t="str">
        <f>IFERROR(VLOOKUP(D562,'[5]mhs elektro-kecil'!$B$5:$E$2151,4,0),"CEK")</f>
        <v>Muhamad Syamsu Iqbal, ST., MT., Ph.D.</v>
      </c>
      <c r="AL562" s="391">
        <f t="shared" si="139"/>
        <v>2014</v>
      </c>
      <c r="AM562" s="212" t="e">
        <f>COUNTIF([6]Daftar!$D$5:$D$851,D562)</f>
        <v>#VALUE!</v>
      </c>
      <c r="AN562" s="212" t="e">
        <f>COUNTIF([7]daftar!$D$4:$D$885,D562)</f>
        <v>#VALUE!</v>
      </c>
      <c r="AS562" s="392" t="str">
        <f t="shared" si="136"/>
        <v>Putra Rahmat Ramadan</v>
      </c>
      <c r="AT562" s="392" t="str">
        <f t="shared" si="137"/>
        <v>F1B114030</v>
      </c>
      <c r="AU562" s="392">
        <f t="shared" si="138"/>
        <v>559</v>
      </c>
    </row>
    <row r="563" spans="1:47" ht="15.75" customHeight="1">
      <c r="A563" s="267">
        <f t="shared" si="140"/>
        <v>560</v>
      </c>
      <c r="B563" s="515" t="s">
        <v>1398</v>
      </c>
      <c r="C563" s="269" t="str">
        <f>VLOOKUP(D563,'[4]mhs elektro-kecil'!$B$5:$C$1847,2,0)</f>
        <v>Vionna Wedhariny</v>
      </c>
      <c r="D563" s="275" t="s">
        <v>1399</v>
      </c>
      <c r="E563" s="369" t="s">
        <v>1400</v>
      </c>
      <c r="F563" s="275" t="s">
        <v>67</v>
      </c>
      <c r="G563" s="275" t="s">
        <v>763</v>
      </c>
      <c r="H563" s="275" t="s">
        <v>62</v>
      </c>
      <c r="I563" s="275" t="s">
        <v>52</v>
      </c>
      <c r="J563" s="467" t="s">
        <v>558</v>
      </c>
      <c r="K563" s="205" t="s">
        <v>131</v>
      </c>
      <c r="L563" s="458">
        <v>43242</v>
      </c>
      <c r="M563" s="206" t="s">
        <v>33</v>
      </c>
      <c r="N563" s="205" t="s">
        <v>449</v>
      </c>
      <c r="P563" s="369">
        <v>352</v>
      </c>
      <c r="Q563" s="230">
        <v>7</v>
      </c>
      <c r="R563" s="230">
        <v>17</v>
      </c>
      <c r="S563" s="230">
        <v>18</v>
      </c>
      <c r="T563" s="230">
        <v>24</v>
      </c>
      <c r="U563" s="230">
        <v>43</v>
      </c>
      <c r="W563" s="371" t="str">
        <f t="shared" si="145"/>
        <v>22 Mei 2018</v>
      </c>
      <c r="X563" s="373" t="str">
        <f>IFERROR(VLOOKUP(D563,'[5]mhs elektro-kecil'!$B$5:$E$2151,3,0),"CEK")</f>
        <v>Teknik Elektronika &amp; Digital</v>
      </c>
      <c r="Y563" s="374" t="str">
        <f>IFERROR(VLOOKUP(D563,'[5]mhs elektro-kecil'!$B$5:$E$2151,4,0),"CEK")</f>
        <v>Syafaruddin Ch., ST., MT.</v>
      </c>
      <c r="AL563" s="391">
        <f t="shared" si="139"/>
        <v>2014</v>
      </c>
      <c r="AM563" s="212" t="e">
        <f>COUNTIF([6]Daftar!$D$5:$D$851,D563)</f>
        <v>#VALUE!</v>
      </c>
      <c r="AN563" s="212" t="e">
        <f>COUNTIF([7]daftar!$D$4:$D$885,D563)</f>
        <v>#VALUE!</v>
      </c>
      <c r="AS563" s="392" t="str">
        <f t="shared" si="136"/>
        <v>Vionna Wedhariny</v>
      </c>
      <c r="AT563" s="392" t="str">
        <f t="shared" si="137"/>
        <v>F1B014104</v>
      </c>
      <c r="AU563" s="392">
        <f t="shared" si="138"/>
        <v>560</v>
      </c>
    </row>
    <row r="564" spans="1:47" ht="15.75" customHeight="1">
      <c r="A564" s="267">
        <f t="shared" si="140"/>
        <v>561</v>
      </c>
      <c r="B564" s="515" t="s">
        <v>1401</v>
      </c>
      <c r="C564" s="269" t="str">
        <f>VLOOKUP(D564,'[4]mhs elektro-kecil'!$B$5:$C$1847,2,0)</f>
        <v>Wayan Sugiantara</v>
      </c>
      <c r="D564" s="275" t="s">
        <v>1402</v>
      </c>
      <c r="E564" s="369" t="s">
        <v>1403</v>
      </c>
      <c r="F564" s="275" t="s">
        <v>72</v>
      </c>
      <c r="G564" s="275" t="s">
        <v>118</v>
      </c>
      <c r="H564" s="275" t="s">
        <v>92</v>
      </c>
      <c r="I564" s="275" t="s">
        <v>59</v>
      </c>
      <c r="J564" s="467" t="s">
        <v>89</v>
      </c>
      <c r="K564" s="205" t="s">
        <v>56</v>
      </c>
      <c r="L564" s="458">
        <v>43245</v>
      </c>
      <c r="M564" s="206" t="s">
        <v>42</v>
      </c>
      <c r="N564" s="205" t="s">
        <v>449</v>
      </c>
      <c r="P564" s="369">
        <v>356</v>
      </c>
      <c r="Q564" s="230">
        <v>4</v>
      </c>
      <c r="R564" s="230">
        <v>40</v>
      </c>
      <c r="S564" s="230">
        <v>35</v>
      </c>
      <c r="T564" s="230">
        <v>28</v>
      </c>
      <c r="U564" s="230">
        <v>19</v>
      </c>
      <c r="W564" s="371" t="str">
        <f t="shared" si="145"/>
        <v>25 Mei 2018</v>
      </c>
      <c r="X564" s="373" t="str">
        <f>IFERROR(VLOOKUP(D564,'[5]mhs elektro-kecil'!$B$5:$E$2151,3,0),"CEK")</f>
        <v>CEK</v>
      </c>
      <c r="Y564" s="374">
        <f>IFERROR(VLOOKUP(D564,'[5]mhs elektro-kecil'!$B$5:$E$2151,4,0),"CEK")</f>
        <v>0</v>
      </c>
      <c r="AL564" s="391">
        <f t="shared" si="139"/>
        <v>2011</v>
      </c>
      <c r="AM564" s="212" t="e">
        <f>COUNTIF([6]Daftar!$D$5:$D$851,D564)</f>
        <v>#VALUE!</v>
      </c>
      <c r="AN564" s="212" t="e">
        <f>COUNTIF([7]daftar!$D$4:$D$885,D564)</f>
        <v>#VALUE!</v>
      </c>
      <c r="AS564" s="392" t="str">
        <f t="shared" si="136"/>
        <v>Wayan Sugiantara</v>
      </c>
      <c r="AT564" s="392" t="str">
        <f t="shared" si="137"/>
        <v>F1B011090</v>
      </c>
      <c r="AU564" s="392">
        <f t="shared" si="138"/>
        <v>561</v>
      </c>
    </row>
    <row r="565" spans="1:47" ht="15.75" customHeight="1">
      <c r="A565" s="267">
        <f t="shared" si="140"/>
        <v>562</v>
      </c>
      <c r="B565" s="515" t="s">
        <v>1401</v>
      </c>
      <c r="C565" s="269" t="str">
        <f>VLOOKUP(D565,'[4]mhs elektro-kecil'!$B$5:$C$1847,2,0)</f>
        <v>Husni Tamrin</v>
      </c>
      <c r="D565" s="275" t="s">
        <v>1404</v>
      </c>
      <c r="E565" s="369" t="s">
        <v>1405</v>
      </c>
      <c r="F565" s="275" t="s">
        <v>72</v>
      </c>
      <c r="G565" s="275" t="s">
        <v>38</v>
      </c>
      <c r="H565" s="275" t="s">
        <v>52</v>
      </c>
      <c r="I565" s="275" t="s">
        <v>558</v>
      </c>
      <c r="J565" s="467" t="s">
        <v>31</v>
      </c>
      <c r="K565" s="205" t="s">
        <v>63</v>
      </c>
      <c r="L565" s="458">
        <v>43246</v>
      </c>
      <c r="M565" s="206" t="s">
        <v>33</v>
      </c>
      <c r="N565" s="205" t="s">
        <v>324</v>
      </c>
      <c r="P565" s="369">
        <v>357</v>
      </c>
      <c r="Q565" s="230">
        <v>4</v>
      </c>
      <c r="R565" s="230">
        <v>2</v>
      </c>
      <c r="S565" s="230">
        <v>24</v>
      </c>
      <c r="T565" s="230">
        <v>43</v>
      </c>
      <c r="U565" s="230">
        <v>39</v>
      </c>
      <c r="W565" s="371" t="str">
        <f t="shared" si="145"/>
        <v>26 Mei 2018</v>
      </c>
      <c r="X565" s="373" t="str">
        <f>IFERROR(VLOOKUP(D565,'[5]mhs elektro-kecil'!$B$5:$E$2151,3,0),"CEK")</f>
        <v>Teknik Sistem Tenaga</v>
      </c>
      <c r="Y565" s="374" t="str">
        <f>IFERROR(VLOOKUP(D565,'[5]mhs elektro-kecil'!$B$5:$E$2151,4,0),"CEK")</f>
        <v>Bulkis Kanata, ST., MT.</v>
      </c>
      <c r="AL565" s="391">
        <f t="shared" si="139"/>
        <v>2012</v>
      </c>
      <c r="AM565" s="212" t="e">
        <f>COUNTIF([6]Daftar!$D$5:$D$851,D565)</f>
        <v>#VALUE!</v>
      </c>
      <c r="AN565" s="212" t="e">
        <f>COUNTIF([7]daftar!$D$4:$D$885,D565)</f>
        <v>#VALUE!</v>
      </c>
      <c r="AS565" s="392" t="str">
        <f t="shared" si="136"/>
        <v>Husni Tamrin</v>
      </c>
      <c r="AT565" s="392" t="str">
        <f t="shared" si="137"/>
        <v>F1B112027</v>
      </c>
      <c r="AU565" s="392">
        <f t="shared" si="138"/>
        <v>562</v>
      </c>
    </row>
    <row r="566" spans="1:47" ht="15.75" customHeight="1">
      <c r="A566" s="267">
        <f t="shared" si="140"/>
        <v>563</v>
      </c>
      <c r="B566" s="515" t="s">
        <v>1406</v>
      </c>
      <c r="C566" s="269" t="str">
        <f>VLOOKUP(D566,'[4]mhs elektro-kecil'!$B$5:$C$1847,2,0)</f>
        <v>Tajuddin</v>
      </c>
      <c r="D566" s="275" t="s">
        <v>1407</v>
      </c>
      <c r="E566" s="369" t="s">
        <v>1408</v>
      </c>
      <c r="F566" s="275" t="s">
        <v>52</v>
      </c>
      <c r="G566" s="275" t="s">
        <v>763</v>
      </c>
      <c r="H566" s="275" t="s">
        <v>68</v>
      </c>
      <c r="I566" s="275" t="s">
        <v>62</v>
      </c>
      <c r="J566" s="467" t="s">
        <v>580</v>
      </c>
      <c r="K566" s="205" t="s">
        <v>63</v>
      </c>
      <c r="L566" s="458">
        <v>43253</v>
      </c>
      <c r="M566" s="206" t="s">
        <v>42</v>
      </c>
      <c r="N566" s="205" t="s">
        <v>449</v>
      </c>
      <c r="P566" s="369">
        <v>366</v>
      </c>
      <c r="Q566" s="230">
        <v>24</v>
      </c>
      <c r="R566" s="230">
        <v>17</v>
      </c>
      <c r="S566" s="230">
        <v>6</v>
      </c>
      <c r="T566" s="230">
        <v>18</v>
      </c>
      <c r="U566" s="230">
        <v>42</v>
      </c>
      <c r="W566" s="371" t="str">
        <f t="shared" si="145"/>
        <v>02 Juni 2018</v>
      </c>
      <c r="X566" s="373" t="str">
        <f>IFERROR(VLOOKUP(D566,'[5]mhs elektro-kecil'!$B$5:$E$2151,3,0),"CEK")</f>
        <v>CEK</v>
      </c>
      <c r="Y566" s="374">
        <f>IFERROR(VLOOKUP(D566,'[5]mhs elektro-kecil'!$B$5:$E$2151,4,0),"CEK")</f>
        <v>0</v>
      </c>
      <c r="AL566" s="391">
        <f t="shared" si="139"/>
        <v>2011</v>
      </c>
      <c r="AM566" s="212" t="e">
        <f>COUNTIF([6]Daftar!$D$5:$D$851,D566)</f>
        <v>#VALUE!</v>
      </c>
      <c r="AN566" s="212" t="e">
        <f>COUNTIF([7]daftar!$D$4:$D$885,D566)</f>
        <v>#VALUE!</v>
      </c>
      <c r="AS566" s="392" t="str">
        <f t="shared" si="136"/>
        <v>Tajuddin</v>
      </c>
      <c r="AT566" s="392" t="str">
        <f t="shared" si="137"/>
        <v>F1B011085</v>
      </c>
      <c r="AU566" s="392">
        <f t="shared" si="138"/>
        <v>563</v>
      </c>
    </row>
    <row r="567" spans="1:47" ht="15.75" customHeight="1">
      <c r="A567" s="267">
        <f t="shared" si="140"/>
        <v>564</v>
      </c>
      <c r="B567" s="515" t="s">
        <v>1406</v>
      </c>
      <c r="C567" s="269" t="str">
        <f>VLOOKUP(D567,'[4]mhs elektro-kecil'!$B$5:$C$1847,2,0)</f>
        <v>Lalu Wahyu Dedy A</v>
      </c>
      <c r="D567" s="275" t="s">
        <v>1409</v>
      </c>
      <c r="E567" s="369" t="s">
        <v>1410</v>
      </c>
      <c r="F567" s="275" t="s">
        <v>55</v>
      </c>
      <c r="G567" s="275" t="s">
        <v>52</v>
      </c>
      <c r="H567" s="275" t="s">
        <v>622</v>
      </c>
      <c r="I567" s="275" t="s">
        <v>89</v>
      </c>
      <c r="J567" s="467" t="s">
        <v>49</v>
      </c>
      <c r="K567" s="205" t="s">
        <v>63</v>
      </c>
      <c r="L567" s="458">
        <v>43253</v>
      </c>
      <c r="M567" s="206" t="s">
        <v>33</v>
      </c>
      <c r="N567" s="205" t="s">
        <v>449</v>
      </c>
      <c r="P567" s="369">
        <v>367</v>
      </c>
      <c r="Q567" s="230">
        <v>21</v>
      </c>
      <c r="R567" s="230">
        <v>24</v>
      </c>
      <c r="S567" s="230">
        <v>9</v>
      </c>
      <c r="T567" s="230">
        <v>19</v>
      </c>
      <c r="U567" s="230">
        <v>15</v>
      </c>
      <c r="W567" s="371" t="str">
        <f t="shared" si="145"/>
        <v>02 Juni 2018</v>
      </c>
      <c r="X567" s="373" t="str">
        <f>IFERROR(VLOOKUP(D567,'[5]mhs elektro-kecil'!$B$5:$E$2151,3,0),"CEK")</f>
        <v>CEK</v>
      </c>
      <c r="Y567" s="374">
        <f>IFERROR(VLOOKUP(D567,'[5]mhs elektro-kecil'!$B$5:$E$2151,4,0),"CEK")</f>
        <v>0</v>
      </c>
      <c r="AL567" s="391">
        <f t="shared" si="139"/>
        <v>2011</v>
      </c>
      <c r="AM567" s="212" t="e">
        <f>COUNTIF([6]Daftar!$D$5:$D$851,D567)</f>
        <v>#VALUE!</v>
      </c>
      <c r="AN567" s="212" t="e">
        <f>COUNTIF([7]daftar!$D$4:$D$885,D567)</f>
        <v>#VALUE!</v>
      </c>
      <c r="AS567" s="392" t="str">
        <f t="shared" si="136"/>
        <v>Lalu Wahyu Dedy A</v>
      </c>
      <c r="AT567" s="392" t="str">
        <f t="shared" si="137"/>
        <v>F1B011051</v>
      </c>
      <c r="AU567" s="392">
        <f t="shared" si="138"/>
        <v>564</v>
      </c>
    </row>
    <row r="568" spans="1:47" ht="15.75" customHeight="1">
      <c r="A568" s="267">
        <f t="shared" si="140"/>
        <v>565</v>
      </c>
      <c r="B568" s="515" t="s">
        <v>1406</v>
      </c>
      <c r="C568" s="269" t="str">
        <f>VLOOKUP(D568,'[4]mhs elektro-kecil'!$B$5:$C$1847,2,0)</f>
        <v>Waesal Karni</v>
      </c>
      <c r="D568" s="275" t="s">
        <v>1411</v>
      </c>
      <c r="E568" s="369" t="s">
        <v>1412</v>
      </c>
      <c r="F568" s="275" t="s">
        <v>422</v>
      </c>
      <c r="G568" s="275" t="s">
        <v>53</v>
      </c>
      <c r="H568" s="275" t="s">
        <v>38</v>
      </c>
      <c r="I568" s="275" t="s">
        <v>37</v>
      </c>
      <c r="J568" s="467" t="s">
        <v>73</v>
      </c>
      <c r="K568" s="205" t="s">
        <v>63</v>
      </c>
      <c r="L568" s="458">
        <v>43253</v>
      </c>
      <c r="M568" s="206" t="s">
        <v>33</v>
      </c>
      <c r="N568" s="205" t="s">
        <v>324</v>
      </c>
      <c r="P568" s="369">
        <v>368</v>
      </c>
      <c r="Q568" s="230">
        <v>8</v>
      </c>
      <c r="R568" s="230">
        <v>12</v>
      </c>
      <c r="S568" s="230">
        <v>2</v>
      </c>
      <c r="T568" s="230">
        <v>13</v>
      </c>
      <c r="U568" s="230">
        <v>29</v>
      </c>
      <c r="W568" s="371" t="str">
        <f t="shared" si="145"/>
        <v>02 Juni 2018</v>
      </c>
      <c r="X568" s="373" t="str">
        <f>IFERROR(VLOOKUP(D568,'[5]mhs elektro-kecil'!$B$5:$E$2151,3,0),"CEK")</f>
        <v>CEK</v>
      </c>
      <c r="Y568" s="374">
        <f>IFERROR(VLOOKUP(D568,'[5]mhs elektro-kecil'!$B$5:$E$2151,4,0),"CEK")</f>
        <v>0</v>
      </c>
      <c r="AL568" s="391">
        <f t="shared" si="139"/>
        <v>2011</v>
      </c>
      <c r="AM568" s="212" t="e">
        <f>COUNTIF([6]Daftar!$D$5:$D$851,D568)</f>
        <v>#VALUE!</v>
      </c>
      <c r="AN568" s="212" t="e">
        <f>COUNTIF([7]daftar!$D$4:$D$885,D568)</f>
        <v>#VALUE!</v>
      </c>
      <c r="AS568" s="392" t="str">
        <f t="shared" si="136"/>
        <v>Waesal Karni</v>
      </c>
      <c r="AT568" s="392" t="str">
        <f t="shared" si="137"/>
        <v>F1B011088</v>
      </c>
      <c r="AU568" s="392">
        <f t="shared" si="138"/>
        <v>565</v>
      </c>
    </row>
    <row r="569" spans="1:47" ht="15.75" customHeight="1">
      <c r="A569" s="267">
        <f t="shared" si="140"/>
        <v>566</v>
      </c>
      <c r="B569" s="515" t="s">
        <v>1406</v>
      </c>
      <c r="C569" s="269" t="str">
        <f>VLOOKUP(D569,'[4]mhs elektro-kecil'!$B$5:$C$1847,2,0)</f>
        <v>Hendra Kurniawansyah Putra</v>
      </c>
      <c r="D569" s="275" t="s">
        <v>1413</v>
      </c>
      <c r="E569" s="369" t="s">
        <v>1414</v>
      </c>
      <c r="F569" s="275" t="s">
        <v>763</v>
      </c>
      <c r="G569" s="275" t="s">
        <v>243</v>
      </c>
      <c r="H569" s="275" t="s">
        <v>62</v>
      </c>
      <c r="I569" s="275" t="s">
        <v>118</v>
      </c>
      <c r="J569" s="467" t="s">
        <v>92</v>
      </c>
      <c r="K569" s="205" t="s">
        <v>93</v>
      </c>
      <c r="L569" s="458">
        <v>43255</v>
      </c>
      <c r="M569" s="206" t="s">
        <v>33</v>
      </c>
      <c r="N569" s="205" t="s">
        <v>1246</v>
      </c>
      <c r="P569" s="369">
        <v>374</v>
      </c>
      <c r="Q569" s="230">
        <v>17</v>
      </c>
      <c r="R569" s="230">
        <v>41</v>
      </c>
      <c r="S569" s="230">
        <v>18</v>
      </c>
      <c r="T569" s="230">
        <v>40</v>
      </c>
      <c r="U569" s="230">
        <v>35</v>
      </c>
      <c r="W569" s="371" t="str">
        <f t="shared" si="145"/>
        <v>04 Juni 2018</v>
      </c>
      <c r="X569" s="373" t="str">
        <f>IFERROR(VLOOKUP(D569,'[5]mhs elektro-kecil'!$B$5:$E$2151,3,0),"CEK")</f>
        <v>Teknik Informatika &amp; Komputer</v>
      </c>
      <c r="Y569" s="374" t="str">
        <f>IFERROR(VLOOKUP(D569,'[5]mhs elektro-kecil'!$B$5:$E$2151,4,0),"CEK")</f>
        <v>Abdul Natsir, ST., MT.</v>
      </c>
      <c r="AL569" s="391">
        <f t="shared" si="139"/>
        <v>2012</v>
      </c>
      <c r="AM569" s="212" t="e">
        <f>COUNTIF([6]Daftar!$D$5:$D$851,D569)</f>
        <v>#VALUE!</v>
      </c>
      <c r="AN569" s="212" t="e">
        <f>COUNTIF([7]daftar!$D$4:$D$885,D569)</f>
        <v>#VALUE!</v>
      </c>
      <c r="AS569" s="392" t="str">
        <f t="shared" si="136"/>
        <v>Hendra Kurniawansyah Putra</v>
      </c>
      <c r="AT569" s="392" t="str">
        <f t="shared" si="137"/>
        <v>F1B012037</v>
      </c>
      <c r="AU569" s="392">
        <f t="shared" si="138"/>
        <v>566</v>
      </c>
    </row>
    <row r="570" spans="1:47" ht="15.75" customHeight="1">
      <c r="A570" s="267">
        <f t="shared" si="140"/>
        <v>567</v>
      </c>
      <c r="B570" s="515" t="s">
        <v>1415</v>
      </c>
      <c r="C570" s="269" t="str">
        <f>VLOOKUP(D570,'[4]mhs elektro-kecil'!$B$5:$C$1847,2,0)</f>
        <v>Muhammad Fahrurrozi</v>
      </c>
      <c r="D570" s="275" t="s">
        <v>1416</v>
      </c>
      <c r="E570" s="369" t="s">
        <v>1417</v>
      </c>
      <c r="F570" s="275" t="s">
        <v>118</v>
      </c>
      <c r="G570" s="275" t="s">
        <v>243</v>
      </c>
      <c r="H570" s="275" t="s">
        <v>580</v>
      </c>
      <c r="I570" s="275" t="s">
        <v>62</v>
      </c>
      <c r="J570" s="467" t="s">
        <v>31</v>
      </c>
      <c r="K570" s="205" t="s">
        <v>56</v>
      </c>
      <c r="L570" s="458">
        <v>43280</v>
      </c>
      <c r="M570" s="206" t="s">
        <v>42</v>
      </c>
      <c r="N570" s="205" t="s">
        <v>1246</v>
      </c>
      <c r="P570" s="369">
        <v>394</v>
      </c>
      <c r="Q570" s="230">
        <v>40</v>
      </c>
      <c r="R570" s="230">
        <v>41</v>
      </c>
      <c r="S570" s="230">
        <v>42</v>
      </c>
      <c r="T570" s="230">
        <v>18</v>
      </c>
      <c r="U570" s="230">
        <v>39</v>
      </c>
      <c r="W570" s="371" t="str">
        <f t="shared" si="145"/>
        <v>29 Juni 2018</v>
      </c>
      <c r="X570" s="373" t="str">
        <f>IFERROR(VLOOKUP(D570,'[5]mhs elektro-kecil'!$B$5:$E$2151,3,0),"CEK")</f>
        <v>Teknik Informatika &amp; Komputer</v>
      </c>
      <c r="Y570" s="374" t="str">
        <f>IFERROR(VLOOKUP(D570,'[5]mhs elektro-kecil'!$B$5:$E$2151,4,0),"CEK")</f>
        <v>L. A. Syamsul Irfan Akbar, ST., M.Eng.</v>
      </c>
      <c r="AL570" s="391">
        <f t="shared" si="139"/>
        <v>2014</v>
      </c>
      <c r="AM570" s="212" t="e">
        <f>COUNTIF([6]Daftar!$D$5:$D$851,D570)</f>
        <v>#VALUE!</v>
      </c>
      <c r="AN570" s="212" t="e">
        <f>COUNTIF([7]daftar!$D$4:$D$885,D570)</f>
        <v>#VALUE!</v>
      </c>
      <c r="AS570" s="392" t="str">
        <f t="shared" ref="AS570:AS633" si="146">C570</f>
        <v>Muhammad Fahrurrozi</v>
      </c>
      <c r="AT570" s="392" t="str">
        <f t="shared" ref="AT570:AT633" si="147">D570</f>
        <v>F1B014063</v>
      </c>
      <c r="AU570" s="392">
        <f t="shared" ref="AU570:AU633" si="148">A570</f>
        <v>567</v>
      </c>
    </row>
    <row r="571" spans="1:47" ht="15.75" customHeight="1">
      <c r="A571" s="267">
        <f t="shared" si="140"/>
        <v>568</v>
      </c>
      <c r="B571" s="515" t="s">
        <v>1418</v>
      </c>
      <c r="C571" s="269" t="str">
        <f>VLOOKUP(D571,'[4]mhs elektro-kecil'!$B$5:$C$1847,2,0)</f>
        <v>Muhammad Ulul Azmi</v>
      </c>
      <c r="D571" s="275" t="s">
        <v>1419</v>
      </c>
      <c r="E571" s="369" t="s">
        <v>1420</v>
      </c>
      <c r="F571" s="275" t="s">
        <v>45</v>
      </c>
      <c r="G571" s="275" t="s">
        <v>60</v>
      </c>
      <c r="H571" s="275" t="s">
        <v>54</v>
      </c>
      <c r="I571" s="275" t="s">
        <v>41</v>
      </c>
      <c r="J571" s="467" t="s">
        <v>39</v>
      </c>
      <c r="K571" s="205" t="s">
        <v>93</v>
      </c>
      <c r="L571" s="458">
        <v>43283</v>
      </c>
      <c r="M571" s="206" t="s">
        <v>42</v>
      </c>
      <c r="N571" s="205" t="s">
        <v>324</v>
      </c>
      <c r="P571" s="369">
        <v>396</v>
      </c>
      <c r="Q571" s="230">
        <v>25</v>
      </c>
      <c r="R571" s="230">
        <v>5</v>
      </c>
      <c r="S571" s="230">
        <v>14</v>
      </c>
      <c r="T571" s="230">
        <v>1</v>
      </c>
      <c r="U571" s="230">
        <v>31</v>
      </c>
      <c r="W571" s="371" t="str">
        <f t="shared" si="145"/>
        <v>02 Juli 2018</v>
      </c>
      <c r="X571" s="373" t="str">
        <f>IFERROR(VLOOKUP(D571,'[5]mhs elektro-kecil'!$B$5:$E$2151,3,0),"CEK")</f>
        <v>Teknik Sistem Tenaga</v>
      </c>
      <c r="Y571" s="374" t="str">
        <f>IFERROR(VLOOKUP(D571,'[5]mhs elektro-kecil'!$B$5:$E$2151,4,0),"CEK")</f>
        <v>I Made Ari Nrartha, ST., MT.</v>
      </c>
      <c r="AL571" s="391">
        <f t="shared" si="139"/>
        <v>2014</v>
      </c>
      <c r="AM571" s="212" t="e">
        <f>COUNTIF([6]Daftar!$D$5:$D$851,D571)</f>
        <v>#VALUE!</v>
      </c>
      <c r="AN571" s="212" t="e">
        <f>COUNTIF([7]daftar!$D$4:$D$885,D571)</f>
        <v>#VALUE!</v>
      </c>
      <c r="AS571" s="392" t="str">
        <f t="shared" si="146"/>
        <v>Muhammad Ulul Azmi</v>
      </c>
      <c r="AT571" s="392" t="str">
        <f t="shared" si="147"/>
        <v>F1B014068</v>
      </c>
      <c r="AU571" s="392">
        <f t="shared" si="148"/>
        <v>568</v>
      </c>
    </row>
    <row r="572" spans="1:47" ht="15.75" customHeight="1">
      <c r="A572" s="267">
        <f t="shared" si="140"/>
        <v>569</v>
      </c>
      <c r="B572" s="515" t="s">
        <v>1418</v>
      </c>
      <c r="C572" s="269" t="str">
        <f>VLOOKUP(D572,'[4]mhs elektro-kecil'!$B$5:$C$1847,2,0)</f>
        <v>Toufani Rizal Alfari</v>
      </c>
      <c r="D572" s="275" t="s">
        <v>1421</v>
      </c>
      <c r="E572" s="369" t="s">
        <v>1422</v>
      </c>
      <c r="F572" s="275" t="s">
        <v>52</v>
      </c>
      <c r="G572" s="275" t="s">
        <v>67</v>
      </c>
      <c r="H572" s="275" t="s">
        <v>62</v>
      </c>
      <c r="I572" s="275" t="s">
        <v>49</v>
      </c>
      <c r="J572" s="467" t="s">
        <v>89</v>
      </c>
      <c r="K572" s="205" t="s">
        <v>93</v>
      </c>
      <c r="L572" s="458">
        <v>43283</v>
      </c>
      <c r="M572" s="206" t="s">
        <v>33</v>
      </c>
      <c r="N572" s="205" t="s">
        <v>449</v>
      </c>
      <c r="P572" s="369">
        <v>395</v>
      </c>
      <c r="Q572" s="230">
        <v>24</v>
      </c>
      <c r="R572" s="230">
        <v>7</v>
      </c>
      <c r="S572" s="230">
        <v>18</v>
      </c>
      <c r="T572" s="230">
        <v>15</v>
      </c>
      <c r="U572" s="230">
        <v>19</v>
      </c>
      <c r="W572" s="371" t="str">
        <f t="shared" si="145"/>
        <v>02 Juli 2018</v>
      </c>
      <c r="X572" s="373" t="str">
        <f>IFERROR(VLOOKUP(D572,'[5]mhs elektro-kecil'!$B$5:$E$2151,3,0),"CEK")</f>
        <v>Teknik Elektronika &amp; Digital</v>
      </c>
      <c r="Y572" s="374" t="str">
        <f>IFERROR(VLOOKUP(D572,'[5]mhs elektro-kecil'!$B$5:$E$2151,4,0),"CEK")</f>
        <v>Syafaruddin Ch., ST., MT.</v>
      </c>
      <c r="AL572" s="391">
        <f t="shared" si="139"/>
        <v>2014</v>
      </c>
      <c r="AM572" s="212" t="e">
        <f>COUNTIF([6]Daftar!$D$5:$D$851,D572)</f>
        <v>#VALUE!</v>
      </c>
      <c r="AN572" s="212" t="e">
        <f>COUNTIF([7]daftar!$D$4:$D$885,D572)</f>
        <v>#VALUE!</v>
      </c>
      <c r="AS572" s="392" t="str">
        <f t="shared" si="146"/>
        <v>Toufani Rizal Alfari</v>
      </c>
      <c r="AT572" s="392" t="str">
        <f t="shared" si="147"/>
        <v>F1B014103</v>
      </c>
      <c r="AU572" s="392">
        <f t="shared" si="148"/>
        <v>569</v>
      </c>
    </row>
    <row r="573" spans="1:47" ht="15.75" customHeight="1">
      <c r="A573" s="267">
        <f t="shared" si="140"/>
        <v>570</v>
      </c>
      <c r="B573" s="515" t="s">
        <v>1423</v>
      </c>
      <c r="C573" s="269" t="str">
        <f>VLOOKUP(D573,'[4]mhs elektro-kecil'!$B$5:$C$1847,2,0)</f>
        <v>Brian Abby Ariestyo Wiryandito</v>
      </c>
      <c r="D573" s="275" t="s">
        <v>1424</v>
      </c>
      <c r="E573" s="369" t="s">
        <v>1425</v>
      </c>
      <c r="F573" s="275" t="s">
        <v>67</v>
      </c>
      <c r="G573" s="275" t="s">
        <v>118</v>
      </c>
      <c r="H573" s="275" t="s">
        <v>62</v>
      </c>
      <c r="I573" s="275" t="s">
        <v>243</v>
      </c>
      <c r="J573" s="467" t="s">
        <v>31</v>
      </c>
      <c r="K573" s="205" t="s">
        <v>93</v>
      </c>
      <c r="L573" s="458">
        <v>43304</v>
      </c>
      <c r="M573" s="206" t="s">
        <v>42</v>
      </c>
      <c r="N573" s="205" t="s">
        <v>1246</v>
      </c>
      <c r="P573" s="369">
        <v>501</v>
      </c>
      <c r="Q573" s="230">
        <v>7</v>
      </c>
      <c r="R573" s="230">
        <v>40</v>
      </c>
      <c r="S573" s="230">
        <v>18</v>
      </c>
      <c r="T573" s="230">
        <v>41</v>
      </c>
      <c r="U573" s="230">
        <v>39</v>
      </c>
      <c r="W573" s="371" t="str">
        <f t="shared" si="145"/>
        <v>23 Juli 2018</v>
      </c>
      <c r="X573" s="373" t="str">
        <f>IFERROR(VLOOKUP(D573,'[5]mhs elektro-kecil'!$B$5:$E$2151,3,0),"CEK")</f>
        <v>Teknik Informatika &amp; Komputer</v>
      </c>
      <c r="Y573" s="374" t="str">
        <f>IFERROR(VLOOKUP(D573,'[5]mhs elektro-kecil'!$B$5:$E$2151,4,0),"CEK")</f>
        <v>Dr. Rismon H. Sianipar, ST., M.Eng.</v>
      </c>
      <c r="AL573" s="391">
        <f t="shared" si="139"/>
        <v>2014</v>
      </c>
      <c r="AM573" s="212" t="e">
        <f>COUNTIF([6]Daftar!$D$5:$D$851,D573)</f>
        <v>#VALUE!</v>
      </c>
      <c r="AN573" s="212" t="e">
        <f>COUNTIF([7]daftar!$D$4:$D$885,D573)</f>
        <v>#VALUE!</v>
      </c>
      <c r="AS573" s="392" t="str">
        <f t="shared" si="146"/>
        <v>Brian Abby Ariestyo Wiryandito</v>
      </c>
      <c r="AT573" s="392" t="str">
        <f t="shared" si="147"/>
        <v>F1B114008</v>
      </c>
      <c r="AU573" s="392">
        <f t="shared" si="148"/>
        <v>570</v>
      </c>
    </row>
    <row r="574" spans="1:47" ht="15.75" customHeight="1">
      <c r="A574" s="267">
        <f t="shared" si="140"/>
        <v>571</v>
      </c>
      <c r="B574" s="515" t="s">
        <v>1426</v>
      </c>
      <c r="C574" s="269" t="str">
        <f>VLOOKUP(D574,'[4]mhs elektro-kecil'!$B$5:$C$1847,2,0)</f>
        <v>Imam Hidayat</v>
      </c>
      <c r="D574" s="275" t="s">
        <v>1427</v>
      </c>
      <c r="E574" s="369" t="s">
        <v>1428</v>
      </c>
      <c r="F574" s="275" t="s">
        <v>52</v>
      </c>
      <c r="G574" s="275" t="s">
        <v>580</v>
      </c>
      <c r="H574" s="275" t="s">
        <v>67</v>
      </c>
      <c r="I574" s="275" t="s">
        <v>59</v>
      </c>
      <c r="J574" s="467" t="s">
        <v>558</v>
      </c>
      <c r="K574" s="205" t="s">
        <v>93</v>
      </c>
      <c r="L574" s="458">
        <v>43304</v>
      </c>
      <c r="M574" s="206" t="s">
        <v>33</v>
      </c>
      <c r="N574" s="205" t="s">
        <v>449</v>
      </c>
      <c r="P574" s="369">
        <v>502</v>
      </c>
      <c r="Q574" s="230">
        <v>24</v>
      </c>
      <c r="R574" s="230">
        <v>42</v>
      </c>
      <c r="S574" s="230">
        <v>7</v>
      </c>
      <c r="T574" s="230">
        <v>28</v>
      </c>
      <c r="U574" s="230">
        <v>43</v>
      </c>
      <c r="W574" s="371" t="str">
        <f t="shared" si="145"/>
        <v>23 Juli 2018</v>
      </c>
      <c r="X574" s="373" t="str">
        <f>IFERROR(VLOOKUP(D574,'[5]mhs elektro-kecil'!$B$5:$E$2151,3,0),"CEK")</f>
        <v>Teknik Elektronika &amp; Digital</v>
      </c>
      <c r="Y574" s="374" t="str">
        <f>IFERROR(VLOOKUP(D574,'[5]mhs elektro-kecil'!$B$5:$E$2151,4,0),"CEK")</f>
        <v>Paniran, ST., MT.</v>
      </c>
      <c r="AL574" s="391">
        <f t="shared" si="139"/>
        <v>2014</v>
      </c>
      <c r="AM574" s="212" t="e">
        <f>COUNTIF([6]Daftar!$D$5:$D$851,D574)</f>
        <v>#VALUE!</v>
      </c>
      <c r="AN574" s="212" t="e">
        <f>COUNTIF([7]daftar!$D$4:$D$885,D574)</f>
        <v>#VALUE!</v>
      </c>
      <c r="AS574" s="392" t="str">
        <f t="shared" si="146"/>
        <v>Imam Hidayat</v>
      </c>
      <c r="AT574" s="392" t="str">
        <f t="shared" si="147"/>
        <v>F1B014038</v>
      </c>
      <c r="AU574" s="392">
        <f t="shared" si="148"/>
        <v>571</v>
      </c>
    </row>
    <row r="575" spans="1:47" ht="15.75" customHeight="1">
      <c r="A575" s="267">
        <f t="shared" si="140"/>
        <v>572</v>
      </c>
      <c r="B575" s="515" t="s">
        <v>1426</v>
      </c>
      <c r="C575" s="269" t="str">
        <f>VLOOKUP(D575,'[4]mhs elektro-kecil'!$B$5:$C$1847,2,0)</f>
        <v>Jalu Kartiko Putro Caroko</v>
      </c>
      <c r="D575" s="275" t="s">
        <v>1429</v>
      </c>
      <c r="E575" s="369" t="s">
        <v>1430</v>
      </c>
      <c r="F575" s="275" t="s">
        <v>72</v>
      </c>
      <c r="G575" s="275" t="s">
        <v>558</v>
      </c>
      <c r="H575" s="275" t="s">
        <v>62</v>
      </c>
      <c r="I575" s="275" t="s">
        <v>55</v>
      </c>
      <c r="J575" s="467" t="s">
        <v>31</v>
      </c>
      <c r="K575" s="205" t="s">
        <v>131</v>
      </c>
      <c r="L575" s="458">
        <v>43305</v>
      </c>
      <c r="M575" s="206" t="s">
        <v>42</v>
      </c>
      <c r="N575" s="205" t="s">
        <v>449</v>
      </c>
      <c r="P575" s="369">
        <v>503</v>
      </c>
      <c r="Q575" s="230">
        <v>4</v>
      </c>
      <c r="R575" s="230">
        <v>43</v>
      </c>
      <c r="S575" s="230">
        <v>18</v>
      </c>
      <c r="T575" s="230">
        <v>21</v>
      </c>
      <c r="U575" s="230">
        <v>39</v>
      </c>
      <c r="W575" s="371" t="str">
        <f t="shared" si="145"/>
        <v>24 Juli 2018</v>
      </c>
      <c r="X575" s="373" t="str">
        <f>IFERROR(VLOOKUP(D575,'[5]mhs elektro-kecil'!$B$5:$E$2151,3,0),"CEK")</f>
        <v>Teknik Elektronika &amp; Digital</v>
      </c>
      <c r="Y575" s="374" t="str">
        <f>IFERROR(VLOOKUP(D575,'[5]mhs elektro-kecil'!$B$5:$E$2151,4,0),"CEK")</f>
        <v>I Made Ari Nrartha, ST., MT.</v>
      </c>
      <c r="AL575" s="391">
        <f t="shared" si="139"/>
        <v>2013</v>
      </c>
      <c r="AM575" s="212" t="e">
        <f>COUNTIF([6]Daftar!$D$5:$D$851,D575)</f>
        <v>#VALUE!</v>
      </c>
      <c r="AN575" s="212" t="e">
        <f>COUNTIF([7]daftar!$D$4:$D$885,D575)</f>
        <v>#VALUE!</v>
      </c>
      <c r="AS575" s="392" t="str">
        <f t="shared" si="146"/>
        <v>Jalu Kartiko Putro Caroko</v>
      </c>
      <c r="AT575" s="392" t="str">
        <f t="shared" si="147"/>
        <v>F1B013048</v>
      </c>
      <c r="AU575" s="392">
        <f t="shared" si="148"/>
        <v>572</v>
      </c>
    </row>
    <row r="576" spans="1:47" ht="15.75" customHeight="1">
      <c r="A576" s="267">
        <f t="shared" si="140"/>
        <v>573</v>
      </c>
      <c r="B576" s="515" t="s">
        <v>1423</v>
      </c>
      <c r="C576" s="269" t="str">
        <f>VLOOKUP(D576,'[4]mhs elektro-kecil'!$B$5:$C$1847,2,0)</f>
        <v>I Made Sulastra</v>
      </c>
      <c r="D576" s="275" t="s">
        <v>1431</v>
      </c>
      <c r="E576" s="369" t="s">
        <v>1432</v>
      </c>
      <c r="F576" s="275" t="s">
        <v>118</v>
      </c>
      <c r="G576" s="275" t="s">
        <v>580</v>
      </c>
      <c r="H576" s="275" t="s">
        <v>92</v>
      </c>
      <c r="I576" s="275" t="s">
        <v>89</v>
      </c>
      <c r="J576" s="467" t="s">
        <v>243</v>
      </c>
      <c r="K576" s="205" t="s">
        <v>131</v>
      </c>
      <c r="L576" s="458">
        <v>43305</v>
      </c>
      <c r="M576" s="206" t="s">
        <v>33</v>
      </c>
      <c r="N576" s="205" t="s">
        <v>1246</v>
      </c>
      <c r="P576" s="369">
        <v>504</v>
      </c>
      <c r="Q576" s="230">
        <v>40</v>
      </c>
      <c r="R576" s="230">
        <v>42</v>
      </c>
      <c r="S576" s="230">
        <v>35</v>
      </c>
      <c r="T576" s="230">
        <v>19</v>
      </c>
      <c r="U576" s="230">
        <v>41</v>
      </c>
      <c r="W576" s="371" t="str">
        <f t="shared" si="145"/>
        <v>24 Juli 2018</v>
      </c>
      <c r="X576" s="373" t="str">
        <f>IFERROR(VLOOKUP(D576,'[5]mhs elektro-kecil'!$B$5:$E$2151,3,0),"CEK")</f>
        <v>CEK</v>
      </c>
      <c r="Y576" s="374">
        <f>IFERROR(VLOOKUP(D576,'[5]mhs elektro-kecil'!$B$5:$E$2151,4,0),"CEK")</f>
        <v>0</v>
      </c>
      <c r="AL576" s="391">
        <f t="shared" si="139"/>
        <v>2011</v>
      </c>
      <c r="AM576" s="212" t="e">
        <f>COUNTIF([6]Daftar!$D$5:$D$851,D576)</f>
        <v>#VALUE!</v>
      </c>
      <c r="AN576" s="212" t="e">
        <f>COUNTIF([7]daftar!$D$4:$D$885,D576)</f>
        <v>#VALUE!</v>
      </c>
      <c r="AS576" s="392" t="str">
        <f t="shared" si="146"/>
        <v>I Made Sulastra</v>
      </c>
      <c r="AT576" s="392" t="str">
        <f t="shared" si="147"/>
        <v>F1B111027</v>
      </c>
      <c r="AU576" s="392">
        <f t="shared" si="148"/>
        <v>573</v>
      </c>
    </row>
    <row r="577" spans="1:47" ht="15.75" customHeight="1">
      <c r="A577" s="267">
        <f t="shared" si="140"/>
        <v>574</v>
      </c>
      <c r="B577" s="515" t="s">
        <v>1423</v>
      </c>
      <c r="C577" s="269" t="str">
        <f>VLOOKUP(D577,'[4]mhs elektro-kecil'!$B$5:$C$1847,2,0)</f>
        <v>Murowe Hakiki</v>
      </c>
      <c r="D577" s="275" t="s">
        <v>1433</v>
      </c>
      <c r="E577" s="369" t="s">
        <v>1434</v>
      </c>
      <c r="F577" s="275" t="s">
        <v>67</v>
      </c>
      <c r="G577" s="275" t="s">
        <v>118</v>
      </c>
      <c r="H577" s="275" t="s">
        <v>62</v>
      </c>
      <c r="I577" s="275" t="s">
        <v>243</v>
      </c>
      <c r="J577" s="467" t="s">
        <v>55</v>
      </c>
      <c r="K577" s="205" t="s">
        <v>76</v>
      </c>
      <c r="L577" s="458">
        <v>43306</v>
      </c>
      <c r="M577" s="206" t="s">
        <v>42</v>
      </c>
      <c r="N577" s="205" t="s">
        <v>1246</v>
      </c>
      <c r="P577" s="369">
        <v>505</v>
      </c>
      <c r="Q577" s="230">
        <v>7</v>
      </c>
      <c r="R577" s="230">
        <v>40</v>
      </c>
      <c r="S577" s="230">
        <v>18</v>
      </c>
      <c r="T577" s="230">
        <v>41</v>
      </c>
      <c r="U577" s="230">
        <v>21</v>
      </c>
      <c r="W577" s="371" t="str">
        <f t="shared" si="145"/>
        <v>25 Juli 2018</v>
      </c>
      <c r="X577" s="373" t="str">
        <f>IFERROR(VLOOKUP(D577,'[5]mhs elektro-kecil'!$B$5:$E$2151,3,0),"CEK")</f>
        <v>Teknik Informatika &amp; Komputer</v>
      </c>
      <c r="Y577" s="374" t="str">
        <f>IFERROR(VLOOKUP(D577,'[5]mhs elektro-kecil'!$B$5:$E$2151,4,0),"CEK")</f>
        <v>Giri Wahyu Wiriasto, ST., MT.</v>
      </c>
      <c r="AL577" s="391">
        <f t="shared" si="139"/>
        <v>2014</v>
      </c>
      <c r="AM577" s="212" t="e">
        <f>COUNTIF([6]Daftar!$D$5:$D$851,D577)</f>
        <v>#VALUE!</v>
      </c>
      <c r="AN577" s="212" t="e">
        <f>COUNTIF([7]daftar!$D$4:$D$885,D577)</f>
        <v>#VALUE!</v>
      </c>
      <c r="AS577" s="392" t="str">
        <f t="shared" si="146"/>
        <v>Murowe Hakiki</v>
      </c>
      <c r="AT577" s="392" t="str">
        <f t="shared" si="147"/>
        <v>F1B014072</v>
      </c>
      <c r="AU577" s="392">
        <f t="shared" si="148"/>
        <v>574</v>
      </c>
    </row>
    <row r="578" spans="1:47" ht="15.75" customHeight="1">
      <c r="A578" s="267">
        <f t="shared" si="140"/>
        <v>575</v>
      </c>
      <c r="B578" s="515" t="s">
        <v>1435</v>
      </c>
      <c r="C578" s="470" t="str">
        <f>VLOOKUP(D578,'[4]mhs elektro-kecil'!$B$5:$C$1847,2,0)</f>
        <v>Hilyati Aula</v>
      </c>
      <c r="D578" s="275" t="s">
        <v>1436</v>
      </c>
      <c r="E578" s="369" t="s">
        <v>1437</v>
      </c>
      <c r="F578" s="275" t="s">
        <v>323</v>
      </c>
      <c r="G578" s="275" t="s">
        <v>60</v>
      </c>
      <c r="H578" s="275" t="s">
        <v>54</v>
      </c>
      <c r="I578" s="275" t="s">
        <v>37</v>
      </c>
      <c r="J578" s="467" t="s">
        <v>45</v>
      </c>
      <c r="K578" s="205" t="s">
        <v>32</v>
      </c>
      <c r="L578" s="458">
        <v>43307</v>
      </c>
      <c r="M578" s="206" t="s">
        <v>42</v>
      </c>
      <c r="N578" s="205" t="s">
        <v>324</v>
      </c>
      <c r="P578" s="369">
        <v>506</v>
      </c>
      <c r="Q578" s="230">
        <v>26</v>
      </c>
      <c r="R578" s="230">
        <v>5</v>
      </c>
      <c r="S578" s="230">
        <v>14</v>
      </c>
      <c r="T578" s="230">
        <v>13</v>
      </c>
      <c r="U578" s="230">
        <v>25</v>
      </c>
      <c r="W578" s="371" t="str">
        <f t="shared" si="145"/>
        <v>26 Juli 2018</v>
      </c>
      <c r="X578" s="373" t="str">
        <f>IFERROR(VLOOKUP(D578,'[5]mhs elektro-kecil'!$B$5:$E$2151,3,0),"CEK")</f>
        <v>Teknik Sistem Tenaga</v>
      </c>
      <c r="Y578" s="374" t="str">
        <f>IFERROR(VLOOKUP(D578,'[5]mhs elektro-kecil'!$B$5:$E$2151,4,0),"CEK")</f>
        <v>Dr. I Made Ginarsa, ST., MT.</v>
      </c>
      <c r="AL578" s="391">
        <f t="shared" si="139"/>
        <v>2013</v>
      </c>
      <c r="AM578" s="212" t="e">
        <f>COUNTIF([6]Daftar!$D$5:$D$851,D578)</f>
        <v>#VALUE!</v>
      </c>
      <c r="AN578" s="212" t="e">
        <f>COUNTIF([7]daftar!$D$4:$D$885,D578)</f>
        <v>#VALUE!</v>
      </c>
      <c r="AS578" s="392" t="str">
        <f t="shared" si="146"/>
        <v>Hilyati Aula</v>
      </c>
      <c r="AT578" s="392" t="str">
        <f t="shared" si="147"/>
        <v>F1B013037</v>
      </c>
      <c r="AU578" s="392">
        <f t="shared" si="148"/>
        <v>575</v>
      </c>
    </row>
    <row r="579" spans="1:47" ht="15.75" customHeight="1">
      <c r="A579" s="267">
        <f t="shared" si="140"/>
        <v>576</v>
      </c>
      <c r="B579" s="515" t="s">
        <v>1438</v>
      </c>
      <c r="C579" s="269" t="str">
        <f>VLOOKUP(D579,'[4]mhs elektro-kecil'!$B$5:$C$1847,2,0)</f>
        <v>Nurhayati</v>
      </c>
      <c r="D579" s="275" t="s">
        <v>1439</v>
      </c>
      <c r="E579" s="369" t="s">
        <v>1440</v>
      </c>
      <c r="F579" s="275" t="s">
        <v>323</v>
      </c>
      <c r="G579" s="275" t="s">
        <v>558</v>
      </c>
      <c r="H579" s="275" t="s">
        <v>422</v>
      </c>
      <c r="I579" s="275" t="s">
        <v>45</v>
      </c>
      <c r="J579" s="467" t="s">
        <v>37</v>
      </c>
      <c r="K579" s="205" t="s">
        <v>63</v>
      </c>
      <c r="L579" s="458">
        <v>43309</v>
      </c>
      <c r="M579" s="206" t="s">
        <v>42</v>
      </c>
      <c r="N579" s="205" t="s">
        <v>324</v>
      </c>
      <c r="P579" s="369">
        <v>540</v>
      </c>
      <c r="Q579" s="230">
        <v>26</v>
      </c>
      <c r="R579" s="230">
        <v>43</v>
      </c>
      <c r="S579" s="230">
        <v>8</v>
      </c>
      <c r="T579" s="230">
        <v>25</v>
      </c>
      <c r="U579" s="230">
        <v>13</v>
      </c>
      <c r="W579" s="371" t="str">
        <f t="shared" si="145"/>
        <v>28 Juli 2018</v>
      </c>
      <c r="X579" s="373" t="str">
        <f>IFERROR(VLOOKUP(D579,'[5]mhs elektro-kecil'!$B$5:$E$2151,3,0),"CEK")</f>
        <v>Teknik Sistem Tenaga</v>
      </c>
      <c r="Y579" s="374" t="str">
        <f>IFERROR(VLOOKUP(D579,'[5]mhs elektro-kecil'!$B$5:$E$2151,4,0),"CEK")</f>
        <v>Supriono, ST., MT.</v>
      </c>
      <c r="AL579" s="391">
        <f t="shared" si="139"/>
        <v>2013</v>
      </c>
      <c r="AM579" s="212" t="e">
        <f>COUNTIF([6]Daftar!$D$5:$D$851,D579)</f>
        <v>#VALUE!</v>
      </c>
      <c r="AN579" s="212" t="e">
        <f>COUNTIF([7]daftar!$D$4:$D$885,D579)</f>
        <v>#VALUE!</v>
      </c>
      <c r="AS579" s="392" t="str">
        <f t="shared" si="146"/>
        <v>Nurhayati</v>
      </c>
      <c r="AT579" s="392" t="str">
        <f t="shared" si="147"/>
        <v>F1B013075</v>
      </c>
      <c r="AU579" s="392">
        <f t="shared" si="148"/>
        <v>576</v>
      </c>
    </row>
    <row r="580" spans="1:47" ht="12.75" customHeight="1">
      <c r="A580" s="267">
        <f t="shared" si="140"/>
        <v>577</v>
      </c>
      <c r="B580" s="515" t="s">
        <v>1438</v>
      </c>
      <c r="C580" s="269" t="str">
        <f>VLOOKUP(D580,'[4]mhs elektro-kecil'!$B$5:$C$1847,2,0)</f>
        <v>Jumait</v>
      </c>
      <c r="D580" s="275" t="s">
        <v>1441</v>
      </c>
      <c r="E580" s="369" t="s">
        <v>1442</v>
      </c>
      <c r="F580" s="275" t="s">
        <v>118</v>
      </c>
      <c r="G580" s="275" t="s">
        <v>580</v>
      </c>
      <c r="H580" s="275" t="s">
        <v>62</v>
      </c>
      <c r="I580" s="275" t="s">
        <v>31</v>
      </c>
      <c r="J580" s="467" t="s">
        <v>243</v>
      </c>
      <c r="K580" s="205" t="s">
        <v>63</v>
      </c>
      <c r="L580" s="458">
        <v>43309</v>
      </c>
      <c r="M580" s="206" t="s">
        <v>33</v>
      </c>
      <c r="N580" s="205" t="s">
        <v>1246</v>
      </c>
      <c r="P580" s="369">
        <v>541</v>
      </c>
      <c r="Q580" s="230">
        <v>40</v>
      </c>
      <c r="R580" s="230">
        <v>42</v>
      </c>
      <c r="S580" s="230">
        <v>18</v>
      </c>
      <c r="T580" s="230">
        <v>39</v>
      </c>
      <c r="U580" s="230">
        <v>41</v>
      </c>
      <c r="W580" s="371" t="str">
        <f t="shared" si="145"/>
        <v>28 Juli 2018</v>
      </c>
      <c r="X580" s="373" t="str">
        <f>IFERROR(VLOOKUP(D580,'[5]mhs elektro-kecil'!$B$5:$E$2151,3,0),"CEK")</f>
        <v>CEK</v>
      </c>
      <c r="Y580" s="374">
        <f>IFERROR(VLOOKUP(D580,'[5]mhs elektro-kecil'!$B$5:$E$2151,4,0),"CEK")</f>
        <v>0</v>
      </c>
      <c r="AL580" s="391">
        <f t="shared" si="139"/>
        <v>2011</v>
      </c>
      <c r="AM580" s="212" t="e">
        <f>COUNTIF([6]Daftar!$D$5:$D$851,D580)</f>
        <v>#VALUE!</v>
      </c>
      <c r="AN580" s="212" t="e">
        <f>COUNTIF([7]daftar!$D$4:$D$885,D580)</f>
        <v>#VALUE!</v>
      </c>
      <c r="AS580" s="392" t="str">
        <f t="shared" si="146"/>
        <v>Jumait</v>
      </c>
      <c r="AT580" s="392" t="str">
        <f t="shared" si="147"/>
        <v>F1B111033</v>
      </c>
      <c r="AU580" s="392">
        <f t="shared" si="148"/>
        <v>577</v>
      </c>
    </row>
    <row r="581" spans="1:47" ht="12.75" customHeight="1">
      <c r="A581" s="267">
        <f t="shared" ref="A581:A644" si="149">A580+1</f>
        <v>578</v>
      </c>
      <c r="B581" s="515" t="s">
        <v>1443</v>
      </c>
      <c r="C581" s="269" t="str">
        <f>VLOOKUP(D581,'[4]mhs elektro-kecil'!$B$5:$C$1847,2,0)</f>
        <v>Lalu Arioki Setiadi</v>
      </c>
      <c r="D581" s="275" t="s">
        <v>1444</v>
      </c>
      <c r="E581" s="369" t="s">
        <v>1445</v>
      </c>
      <c r="F581" s="275" t="s">
        <v>622</v>
      </c>
      <c r="G581" s="275" t="s">
        <v>1446</v>
      </c>
      <c r="H581" s="275" t="s">
        <v>62</v>
      </c>
      <c r="I581" s="275" t="s">
        <v>59</v>
      </c>
      <c r="J581" s="467" t="s">
        <v>52</v>
      </c>
      <c r="K581" s="205" t="s">
        <v>131</v>
      </c>
      <c r="L581" s="458">
        <v>43340</v>
      </c>
      <c r="M581" s="206" t="s">
        <v>413</v>
      </c>
      <c r="N581" s="205" t="s">
        <v>1447</v>
      </c>
      <c r="P581" s="369">
        <v>594</v>
      </c>
      <c r="Q581" s="230">
        <v>9</v>
      </c>
      <c r="R581" s="230">
        <v>51</v>
      </c>
      <c r="S581" s="230">
        <v>18</v>
      </c>
      <c r="T581" s="230">
        <v>28</v>
      </c>
      <c r="U581" s="230">
        <v>24</v>
      </c>
      <c r="W581" s="371" t="str">
        <f t="shared" si="145"/>
        <v>28 Agustus 2018</v>
      </c>
      <c r="X581" s="373" t="str">
        <f>IFERROR(VLOOKUP(D581,'[5]mhs elektro-kecil'!$B$5:$E$2151,3,0),"CEK")</f>
        <v>Teknik Telekomunikasi</v>
      </c>
      <c r="Y581" s="374" t="str">
        <f>IFERROR(VLOOKUP(D581,'[5]mhs elektro-kecil'!$B$5:$E$2151,4,0),"CEK")</f>
        <v>Bulkis Kanata, ST., MT.</v>
      </c>
      <c r="AL581" s="391">
        <f t="shared" ref="AL581:AL644" si="150">IF(MID(D581,5,2)="06",2006,IF(MID(D581,5,2)="07",2007,IF(MID(D581,5,2)="08",2008,IF(MID(D581,5,2)="09",2009,IF(MID(D581,5,2)="10",2010,IF(MID(D581,5,2)="11",2011,IF(MID(D581,5,2)="12",2012,IF(MID(D581,5,2)="05",2005,IF(MID(D581,5,2)="04",2004,IF(MID(D581,5,2)="03",2003,IF(MID(D581,5,2)="13",2013,IF(MID(D581,5,2)="14",2014,IF(MID(D581,5,2)="15",2015,IF(MID(D581,5,2)="16",2016,IF(MID(D581,5,2)="17",2017,IF(MID(D581,5,2)="18",2018,2019))))))))))))))))</f>
        <v>2014</v>
      </c>
      <c r="AM581" s="212" t="e">
        <f>COUNTIF([6]Daftar!$D$5:$D$851,D581)</f>
        <v>#VALUE!</v>
      </c>
      <c r="AN581" s="212" t="e">
        <f>COUNTIF([7]daftar!$D$4:$D$885,D581)</f>
        <v>#VALUE!</v>
      </c>
      <c r="AS581" s="392" t="str">
        <f t="shared" si="146"/>
        <v>Lalu Arioki Setiadi</v>
      </c>
      <c r="AT581" s="392" t="str">
        <f t="shared" si="147"/>
        <v>F1B014055</v>
      </c>
      <c r="AU581" s="392">
        <f t="shared" si="148"/>
        <v>578</v>
      </c>
    </row>
    <row r="582" spans="1:47" ht="12.75" customHeight="1">
      <c r="A582" s="267">
        <f t="shared" si="149"/>
        <v>579</v>
      </c>
      <c r="B582" s="515" t="s">
        <v>1448</v>
      </c>
      <c r="C582" s="269" t="str">
        <f>VLOOKUP(D582,'[4]mhs elektro-kecil'!$B$5:$C$1847,2,0)</f>
        <v>Dewi Septiana A</v>
      </c>
      <c r="D582" s="275" t="s">
        <v>1449</v>
      </c>
      <c r="E582" s="369" t="s">
        <v>1450</v>
      </c>
      <c r="F582" s="275" t="s">
        <v>67</v>
      </c>
      <c r="G582" s="275" t="s">
        <v>118</v>
      </c>
      <c r="H582" s="275" t="s">
        <v>92</v>
      </c>
      <c r="I582" s="275" t="s">
        <v>89</v>
      </c>
      <c r="J582" s="467" t="s">
        <v>580</v>
      </c>
      <c r="K582" s="205" t="s">
        <v>131</v>
      </c>
      <c r="L582" s="458">
        <v>43361</v>
      </c>
      <c r="M582" s="206" t="s">
        <v>1451</v>
      </c>
      <c r="N582" s="205" t="s">
        <v>1246</v>
      </c>
      <c r="P582" s="369">
        <v>517</v>
      </c>
      <c r="Q582" s="230">
        <v>7</v>
      </c>
      <c r="R582" s="230">
        <v>40</v>
      </c>
      <c r="S582" s="230">
        <v>35</v>
      </c>
      <c r="T582" s="230">
        <v>19</v>
      </c>
      <c r="U582" s="230">
        <v>42</v>
      </c>
      <c r="W582" s="371" t="str">
        <f t="shared" si="145"/>
        <v>18 September 2018</v>
      </c>
      <c r="X582" s="373" t="str">
        <f>IFERROR(VLOOKUP(D582,'[5]mhs elektro-kecil'!$B$5:$E$2151,3,0),"CEK")</f>
        <v>Teknik Informatika &amp; Komputer</v>
      </c>
      <c r="Y582" s="374" t="str">
        <f>IFERROR(VLOOKUP(D582,'[5]mhs elektro-kecil'!$B$5:$E$2151,4,0),"CEK")</f>
        <v>Dr. Rismon H. Sianipar, ST., M.Eng.</v>
      </c>
      <c r="AL582" s="391">
        <f t="shared" si="150"/>
        <v>2014</v>
      </c>
      <c r="AM582" s="212" t="e">
        <f>COUNTIF([6]Daftar!$D$5:$D$851,D582)</f>
        <v>#VALUE!</v>
      </c>
      <c r="AN582" s="212" t="e">
        <f>COUNTIF([7]daftar!$D$4:$D$885,D582)</f>
        <v>#VALUE!</v>
      </c>
      <c r="AS582" s="392" t="str">
        <f t="shared" si="146"/>
        <v>Dewi Septiana A</v>
      </c>
      <c r="AT582" s="392" t="str">
        <f t="shared" si="147"/>
        <v>F1B014019</v>
      </c>
      <c r="AU582" s="392">
        <f t="shared" si="148"/>
        <v>579</v>
      </c>
    </row>
    <row r="583" spans="1:47" ht="12.75" customHeight="1">
      <c r="A583" s="267">
        <f t="shared" si="149"/>
        <v>580</v>
      </c>
      <c r="B583" s="515" t="s">
        <v>1448</v>
      </c>
      <c r="C583" s="269" t="str">
        <f>VLOOKUP(D583,'[4]mhs elektro-kecil'!$B$5:$C$1847,2,0)</f>
        <v>Khidir Wira Sya`Bani</v>
      </c>
      <c r="D583" s="275" t="s">
        <v>1452</v>
      </c>
      <c r="E583" s="369" t="s">
        <v>1453</v>
      </c>
      <c r="F583" s="275" t="s">
        <v>67</v>
      </c>
      <c r="G583" s="275" t="s">
        <v>62</v>
      </c>
      <c r="H583" s="275" t="s">
        <v>68</v>
      </c>
      <c r="I583" s="275" t="s">
        <v>72</v>
      </c>
      <c r="J583" s="467" t="s">
        <v>31</v>
      </c>
      <c r="K583" s="205" t="s">
        <v>76</v>
      </c>
      <c r="L583" s="458">
        <v>43362</v>
      </c>
      <c r="M583" s="206" t="s">
        <v>1454</v>
      </c>
      <c r="N583" s="205" t="s">
        <v>1246</v>
      </c>
      <c r="P583" s="369">
        <v>518</v>
      </c>
      <c r="Q583" s="230">
        <v>7</v>
      </c>
      <c r="R583" s="230">
        <v>18</v>
      </c>
      <c r="S583" s="230">
        <v>6</v>
      </c>
      <c r="T583" s="230">
        <v>4</v>
      </c>
      <c r="U583" s="230">
        <v>39</v>
      </c>
      <c r="W583" s="371" t="str">
        <f t="shared" si="145"/>
        <v>19 September 2018</v>
      </c>
      <c r="X583" s="373" t="str">
        <f>IFERROR(VLOOKUP(D583,'[5]mhs elektro-kecil'!$B$5:$E$2151,3,0),"CEK")</f>
        <v>Teknik Informatika &amp; Komputer</v>
      </c>
      <c r="Y583" s="374" t="str">
        <f>IFERROR(VLOOKUP(D583,'[5]mhs elektro-kecil'!$B$5:$E$2151,4,0),"CEK")</f>
        <v>Sayidiman, ST., M.Eng</v>
      </c>
      <c r="AL583" s="391">
        <f t="shared" si="150"/>
        <v>2014</v>
      </c>
      <c r="AM583" s="212" t="e">
        <f>COUNTIF([6]Daftar!$D$5:$D$851,D583)</f>
        <v>#VALUE!</v>
      </c>
      <c r="AN583" s="212" t="e">
        <f>COUNTIF([7]daftar!$D$4:$D$885,D583)</f>
        <v>#VALUE!</v>
      </c>
      <c r="AS583" s="392" t="str">
        <f t="shared" si="146"/>
        <v>Khidir Wira Sya`Bani</v>
      </c>
      <c r="AT583" s="392" t="str">
        <f t="shared" si="147"/>
        <v>F1B014050</v>
      </c>
      <c r="AU583" s="392">
        <f t="shared" si="148"/>
        <v>580</v>
      </c>
    </row>
    <row r="584" spans="1:47" ht="12.75" customHeight="1">
      <c r="A584" s="267">
        <f t="shared" si="149"/>
        <v>581</v>
      </c>
      <c r="B584" s="515" t="s">
        <v>1455</v>
      </c>
      <c r="C584" s="269" t="str">
        <f>VLOOKUP(D584,'[4]mhs elektro-kecil'!$B$5:$C$1847,2,0)</f>
        <v>Muhsan</v>
      </c>
      <c r="D584" s="275" t="s">
        <v>1456</v>
      </c>
      <c r="E584" s="369" t="s">
        <v>1457</v>
      </c>
      <c r="F584" s="275" t="s">
        <v>115</v>
      </c>
      <c r="G584" s="275" t="s">
        <v>54</v>
      </c>
      <c r="H584" s="275" t="s">
        <v>37</v>
      </c>
      <c r="I584" s="275" t="s">
        <v>38</v>
      </c>
      <c r="J584" s="467" t="s">
        <v>60</v>
      </c>
      <c r="K584" s="205" t="s">
        <v>131</v>
      </c>
      <c r="L584" s="458">
        <v>43368</v>
      </c>
      <c r="M584" s="206" t="s">
        <v>1454</v>
      </c>
      <c r="N584" s="205" t="s">
        <v>324</v>
      </c>
      <c r="P584" s="369">
        <v>526</v>
      </c>
      <c r="Q584" s="230">
        <v>22</v>
      </c>
      <c r="R584" s="230">
        <v>14</v>
      </c>
      <c r="S584" s="230">
        <v>13</v>
      </c>
      <c r="T584" s="230">
        <v>2</v>
      </c>
      <c r="U584" s="230">
        <v>5</v>
      </c>
      <c r="W584" s="371" t="str">
        <f t="shared" si="145"/>
        <v>25 September 2018</v>
      </c>
      <c r="X584" s="373" t="str">
        <f>IFERROR(VLOOKUP(D584,'[5]mhs elektro-kecil'!$B$5:$E$2151,3,0),"CEK")</f>
        <v>Teknik Sistem Tenaga</v>
      </c>
      <c r="Y584" s="374" t="str">
        <f>IFERROR(VLOOKUP(D584,'[5]mhs elektro-kecil'!$B$5:$E$2151,4,0),"CEK")</f>
        <v>Dr. Ida Ayu Sri Adnyani, ST., MErg.</v>
      </c>
      <c r="AL584" s="391">
        <f t="shared" si="150"/>
        <v>2013</v>
      </c>
      <c r="AM584" s="212" t="e">
        <f>COUNTIF([6]Daftar!$D$5:$D$851,D584)</f>
        <v>#VALUE!</v>
      </c>
      <c r="AN584" s="212" t="e">
        <f>COUNTIF([7]daftar!$D$4:$D$885,D584)</f>
        <v>#VALUE!</v>
      </c>
      <c r="AS584" s="392" t="str">
        <f t="shared" si="146"/>
        <v>Muhsan</v>
      </c>
      <c r="AT584" s="392" t="str">
        <f t="shared" si="147"/>
        <v>F1B013071</v>
      </c>
      <c r="AU584" s="392">
        <f t="shared" si="148"/>
        <v>581</v>
      </c>
    </row>
    <row r="585" spans="1:47" ht="12.75" customHeight="1">
      <c r="A585" s="267">
        <f t="shared" si="149"/>
        <v>582</v>
      </c>
      <c r="B585" s="515" t="s">
        <v>1455</v>
      </c>
      <c r="C585" s="269" t="str">
        <f>VLOOKUP(D585,'[4]mhs elektro-kecil'!$B$5:$C$1847,2,0)</f>
        <v>Dian Nihry Yusnil Wadud</v>
      </c>
      <c r="D585" s="275" t="s">
        <v>1458</v>
      </c>
      <c r="E585" s="369" t="s">
        <v>1459</v>
      </c>
      <c r="F585" s="275" t="s">
        <v>62</v>
      </c>
      <c r="G585" s="275" t="s">
        <v>118</v>
      </c>
      <c r="H585" s="275" t="s">
        <v>67</v>
      </c>
      <c r="I585" s="275" t="s">
        <v>92</v>
      </c>
      <c r="J585" s="467" t="s">
        <v>49</v>
      </c>
      <c r="K585" s="205" t="s">
        <v>131</v>
      </c>
      <c r="L585" s="458">
        <v>43368</v>
      </c>
      <c r="M585" s="206" t="s">
        <v>1451</v>
      </c>
      <c r="N585" s="205" t="s">
        <v>1215</v>
      </c>
      <c r="P585" s="369">
        <v>527</v>
      </c>
      <c r="Q585" s="230">
        <v>18</v>
      </c>
      <c r="R585" s="230">
        <v>40</v>
      </c>
      <c r="S585" s="230">
        <v>7</v>
      </c>
      <c r="T585" s="230">
        <v>35</v>
      </c>
      <c r="U585" s="230">
        <v>15</v>
      </c>
      <c r="W585" s="371" t="str">
        <f t="shared" si="145"/>
        <v>25 September 2018</v>
      </c>
      <c r="X585" s="373" t="str">
        <f>IFERROR(VLOOKUP(D585,'[5]mhs elektro-kecil'!$B$5:$E$2151,3,0),"CEK")</f>
        <v>Teknik Telekomunikasi</v>
      </c>
      <c r="Y585" s="374" t="str">
        <f>IFERROR(VLOOKUP(D585,'[5]mhs elektro-kecil'!$B$5:$E$2151,4,0),"CEK")</f>
        <v>Abdullah Zainuddin, ST., MT.</v>
      </c>
      <c r="AL585" s="391">
        <f t="shared" si="150"/>
        <v>2012</v>
      </c>
      <c r="AM585" s="212" t="e">
        <f>COUNTIF([6]Daftar!$D$5:$D$851,D585)</f>
        <v>#VALUE!</v>
      </c>
      <c r="AN585" s="212" t="e">
        <f>COUNTIF([7]daftar!$D$4:$D$885,D585)</f>
        <v>#VALUE!</v>
      </c>
      <c r="AS585" s="392" t="str">
        <f t="shared" si="146"/>
        <v>Dian Nihry Yusnil Wadud</v>
      </c>
      <c r="AT585" s="392" t="str">
        <f t="shared" si="147"/>
        <v>F1B012024</v>
      </c>
      <c r="AU585" s="392">
        <f t="shared" si="148"/>
        <v>582</v>
      </c>
    </row>
    <row r="586" spans="1:47" ht="12.75" customHeight="1">
      <c r="A586" s="267">
        <f t="shared" si="149"/>
        <v>583</v>
      </c>
      <c r="B586" s="515" t="s">
        <v>1460</v>
      </c>
      <c r="C586" s="269" t="str">
        <f>VLOOKUP(D586,'[4]mhs elektro-kecil'!$B$5:$C$1847,2,0)</f>
        <v>Alimudin Embu Tara</v>
      </c>
      <c r="D586" s="275" t="s">
        <v>1461</v>
      </c>
      <c r="E586" s="369" t="s">
        <v>1462</v>
      </c>
      <c r="F586" s="275" t="s">
        <v>72</v>
      </c>
      <c r="G586" s="275" t="s">
        <v>763</v>
      </c>
      <c r="H586" s="275" t="s">
        <v>73</v>
      </c>
      <c r="I586" s="275" t="s">
        <v>422</v>
      </c>
      <c r="J586" s="467" t="s">
        <v>558</v>
      </c>
      <c r="K586" s="205" t="s">
        <v>56</v>
      </c>
      <c r="L586" s="458">
        <v>43378</v>
      </c>
      <c r="M586" s="206" t="s">
        <v>1454</v>
      </c>
      <c r="N586" s="205" t="s">
        <v>1246</v>
      </c>
      <c r="P586" s="369">
        <v>583</v>
      </c>
      <c r="Q586" s="230">
        <v>4</v>
      </c>
      <c r="R586" s="230">
        <v>17</v>
      </c>
      <c r="S586" s="230">
        <v>29</v>
      </c>
      <c r="T586" s="230">
        <v>8</v>
      </c>
      <c r="U586" s="230">
        <v>43</v>
      </c>
      <c r="W586" s="371" t="str">
        <f t="shared" si="145"/>
        <v>05 Oktober 2018</v>
      </c>
      <c r="X586" s="373" t="str">
        <f>IFERROR(VLOOKUP(D586,'[5]mhs elektro-kecil'!$B$5:$E$2151,3,0),"CEK")</f>
        <v>Teknik Informatika &amp; Komputer</v>
      </c>
      <c r="Y586" s="374" t="str">
        <f>IFERROR(VLOOKUP(D586,'[5]mhs elektro-kecil'!$B$5:$E$2151,4,0),"CEK")</f>
        <v>L. A. Syamsul Irfan Akbar, ST., M.Eng.</v>
      </c>
      <c r="AL586" s="391">
        <f t="shared" si="150"/>
        <v>2012</v>
      </c>
      <c r="AM586" s="212" t="e">
        <f>COUNTIF([6]Daftar!$D$5:$D$851,D586)</f>
        <v>#VALUE!</v>
      </c>
      <c r="AN586" s="212" t="e">
        <f>COUNTIF([7]daftar!$D$4:$D$885,D586)</f>
        <v>#VALUE!</v>
      </c>
      <c r="AS586" s="392" t="str">
        <f t="shared" si="146"/>
        <v>Alimudin Embu Tara</v>
      </c>
      <c r="AT586" s="392" t="str">
        <f t="shared" si="147"/>
        <v>F1B112004</v>
      </c>
      <c r="AU586" s="392">
        <f t="shared" si="148"/>
        <v>583</v>
      </c>
    </row>
    <row r="587" spans="1:47" ht="12.75" customHeight="1">
      <c r="A587" s="267">
        <f t="shared" si="149"/>
        <v>584</v>
      </c>
      <c r="B587" s="515" t="s">
        <v>1463</v>
      </c>
      <c r="C587" s="269" t="str">
        <f>VLOOKUP(D587,'[4]mhs elektro-kecil'!$B$5:$C$1847,2,0)</f>
        <v>Muhammad Izzul Amri Akbar</v>
      </c>
      <c r="D587" s="275" t="s">
        <v>1464</v>
      </c>
      <c r="E587" s="369" t="s">
        <v>1465</v>
      </c>
      <c r="F587" s="275" t="s">
        <v>38</v>
      </c>
      <c r="G587" s="275" t="s">
        <v>62</v>
      </c>
      <c r="H587" s="275" t="s">
        <v>45</v>
      </c>
      <c r="I587" s="275" t="s">
        <v>52</v>
      </c>
      <c r="J587" s="467" t="s">
        <v>59</v>
      </c>
      <c r="K587" s="205" t="s">
        <v>131</v>
      </c>
      <c r="L587" s="458">
        <v>43382</v>
      </c>
      <c r="M587" s="206" t="s">
        <v>1454</v>
      </c>
      <c r="N587" s="205" t="s">
        <v>324</v>
      </c>
      <c r="P587" s="369">
        <v>599</v>
      </c>
      <c r="Q587" s="230">
        <v>2</v>
      </c>
      <c r="R587" s="230">
        <v>18</v>
      </c>
      <c r="S587" s="230">
        <v>25</v>
      </c>
      <c r="T587" s="230">
        <v>24</v>
      </c>
      <c r="U587" s="230">
        <v>28</v>
      </c>
      <c r="W587" s="371" t="str">
        <f t="shared" si="145"/>
        <v>09 Oktober 2018</v>
      </c>
      <c r="X587" s="373" t="str">
        <f>IFERROR(VLOOKUP(D587,'[5]mhs elektro-kecil'!$B$5:$E$2151,3,0),"CEK")</f>
        <v>Teknik Sistem Tenaga</v>
      </c>
      <c r="Y587" s="374" t="str">
        <f>IFERROR(VLOOKUP(D587,'[5]mhs elektro-kecil'!$B$5:$E$2151,4,0),"CEK")</f>
        <v>I Nyoman Wahyu S., ST., M.Sc., Ph.D.</v>
      </c>
      <c r="AL587" s="391">
        <f t="shared" si="150"/>
        <v>2014</v>
      </c>
      <c r="AM587" s="212" t="e">
        <f>COUNTIF([6]Daftar!$D$5:$D$851,D587)</f>
        <v>#VALUE!</v>
      </c>
      <c r="AN587" s="212" t="e">
        <f>COUNTIF([7]daftar!$D$4:$D$885,D587)</f>
        <v>#VALUE!</v>
      </c>
      <c r="AS587" s="392" t="str">
        <f t="shared" si="146"/>
        <v>Muhammad Izzul Amri Akbar</v>
      </c>
      <c r="AT587" s="392" t="str">
        <f t="shared" si="147"/>
        <v>F1B014064</v>
      </c>
      <c r="AU587" s="392">
        <f t="shared" si="148"/>
        <v>584</v>
      </c>
    </row>
    <row r="588" spans="1:47" ht="12.75" customHeight="1">
      <c r="A588" s="267">
        <f t="shared" si="149"/>
        <v>585</v>
      </c>
      <c r="B588" s="515" t="s">
        <v>1463</v>
      </c>
      <c r="C588" s="269" t="str">
        <f>VLOOKUP(D588,'[4]mhs elektro-kecil'!$B$5:$C$1847,2,0)</f>
        <v>Islahudin</v>
      </c>
      <c r="D588" s="275" t="s">
        <v>1466</v>
      </c>
      <c r="E588" s="369" t="s">
        <v>1467</v>
      </c>
      <c r="F588" s="275" t="s">
        <v>37</v>
      </c>
      <c r="G588" s="275" t="s">
        <v>323</v>
      </c>
      <c r="H588" s="275" t="s">
        <v>54</v>
      </c>
      <c r="I588" s="275" t="s">
        <v>38</v>
      </c>
      <c r="J588" s="467" t="s">
        <v>41</v>
      </c>
      <c r="K588" s="205" t="s">
        <v>131</v>
      </c>
      <c r="L588" s="458">
        <v>43382</v>
      </c>
      <c r="M588" s="206" t="s">
        <v>1451</v>
      </c>
      <c r="N588" s="205" t="s">
        <v>324</v>
      </c>
      <c r="P588" s="369">
        <v>597</v>
      </c>
      <c r="Q588" s="230">
        <v>13</v>
      </c>
      <c r="R588" s="230">
        <v>26</v>
      </c>
      <c r="S588" s="230">
        <v>14</v>
      </c>
      <c r="T588" s="230">
        <v>2</v>
      </c>
      <c r="U588" s="230">
        <v>1</v>
      </c>
      <c r="W588" s="371" t="str">
        <f t="shared" si="145"/>
        <v>09 Oktober 2018</v>
      </c>
      <c r="X588" s="373" t="str">
        <f>IFERROR(VLOOKUP(D588,'[5]mhs elektro-kecil'!$B$5:$E$2151,3,0),"CEK")</f>
        <v>CEK</v>
      </c>
      <c r="Y588" s="374">
        <f>IFERROR(VLOOKUP(D588,'[5]mhs elektro-kecil'!$B$5:$E$2151,4,0),"CEK")</f>
        <v>0</v>
      </c>
      <c r="AL588" s="391">
        <f t="shared" si="150"/>
        <v>2011</v>
      </c>
      <c r="AM588" s="212" t="e">
        <f>COUNTIF([6]Daftar!$D$5:$D$851,D588)</f>
        <v>#VALUE!</v>
      </c>
      <c r="AN588" s="212" t="e">
        <f>COUNTIF([7]daftar!$D$4:$D$885,D588)</f>
        <v>#VALUE!</v>
      </c>
      <c r="AS588" s="392" t="str">
        <f t="shared" si="146"/>
        <v>Islahudin</v>
      </c>
      <c r="AT588" s="392" t="str">
        <f t="shared" si="147"/>
        <v>F1B111030</v>
      </c>
      <c r="AU588" s="392">
        <f t="shared" si="148"/>
        <v>585</v>
      </c>
    </row>
    <row r="589" spans="1:47" ht="12.75" customHeight="1">
      <c r="A589" s="267">
        <f t="shared" si="149"/>
        <v>586</v>
      </c>
      <c r="B589" s="515" t="s">
        <v>1468</v>
      </c>
      <c r="C589" s="394" t="str">
        <f>VLOOKUP(D589,'[4]mhs elektro-kecil'!$B$5:$C$1847,2,0)</f>
        <v>Bagus Dwi Cahyo</v>
      </c>
      <c r="D589" s="275" t="s">
        <v>1469</v>
      </c>
      <c r="E589" s="369" t="s">
        <v>1470</v>
      </c>
      <c r="F589" s="275" t="s">
        <v>72</v>
      </c>
      <c r="G589" s="275" t="s">
        <v>558</v>
      </c>
      <c r="H589" s="275" t="s">
        <v>422</v>
      </c>
      <c r="I589" s="275" t="s">
        <v>73</v>
      </c>
      <c r="J589" s="467" t="s">
        <v>31</v>
      </c>
      <c r="K589" s="205" t="s">
        <v>56</v>
      </c>
      <c r="L589" s="458">
        <v>43385</v>
      </c>
      <c r="M589" s="206" t="s">
        <v>1454</v>
      </c>
      <c r="N589" s="205" t="s">
        <v>449</v>
      </c>
      <c r="P589" s="369">
        <v>600</v>
      </c>
      <c r="Q589" s="230">
        <v>4</v>
      </c>
      <c r="R589" s="230">
        <v>43</v>
      </c>
      <c r="S589" s="230">
        <v>8</v>
      </c>
      <c r="T589" s="230">
        <v>29</v>
      </c>
      <c r="U589" s="230">
        <v>39</v>
      </c>
      <c r="W589" s="371" t="str">
        <f t="shared" si="145"/>
        <v>12 Oktober 2018</v>
      </c>
      <c r="X589" s="373" t="str">
        <f>IFERROR(VLOOKUP(D589,'[5]mhs elektro-kecil'!$B$5:$E$2151,3,0),"CEK")</f>
        <v>Teknik Elektronika &amp; Digital</v>
      </c>
      <c r="Y589" s="374" t="str">
        <f>IFERROR(VLOOKUP(D589,'[5]mhs elektro-kecil'!$B$5:$E$2151,4,0),"CEK")</f>
        <v>A. Sjamsjiar Rachman, ST., MT.</v>
      </c>
      <c r="AL589" s="391">
        <f t="shared" si="150"/>
        <v>2013</v>
      </c>
      <c r="AM589" s="212" t="e">
        <f>COUNTIF([6]Daftar!$D$5:$D$851,D589)</f>
        <v>#VALUE!</v>
      </c>
      <c r="AN589" s="212" t="e">
        <f>COUNTIF([7]daftar!$D$4:$D$885,D589)</f>
        <v>#VALUE!</v>
      </c>
      <c r="AS589" s="392" t="str">
        <f t="shared" si="146"/>
        <v>Bagus Dwi Cahyo</v>
      </c>
      <c r="AT589" s="392" t="str">
        <f t="shared" si="147"/>
        <v>F1B013021</v>
      </c>
      <c r="AU589" s="392">
        <f t="shared" si="148"/>
        <v>586</v>
      </c>
    </row>
    <row r="590" spans="1:47" ht="12.75" customHeight="1">
      <c r="A590" s="267">
        <f t="shared" si="149"/>
        <v>587</v>
      </c>
      <c r="B590" s="515" t="s">
        <v>1471</v>
      </c>
      <c r="C590" s="269" t="str">
        <f>VLOOKUP(D590,'[4]mhs elektro-kecil'!$B$5:$C$1847,2,0)</f>
        <v>Tarmuzi</v>
      </c>
      <c r="D590" s="275" t="s">
        <v>1472</v>
      </c>
      <c r="E590" s="369" t="s">
        <v>1473</v>
      </c>
      <c r="F590" s="275" t="s">
        <v>323</v>
      </c>
      <c r="G590" s="275" t="s">
        <v>37</v>
      </c>
      <c r="H590" s="275" t="s">
        <v>73</v>
      </c>
      <c r="I590" s="275" t="s">
        <v>69</v>
      </c>
      <c r="J590" s="467" t="s">
        <v>38</v>
      </c>
      <c r="K590" s="205" t="s">
        <v>131</v>
      </c>
      <c r="L590" s="458">
        <v>43389</v>
      </c>
      <c r="M590" s="206" t="s">
        <v>1454</v>
      </c>
      <c r="N590" s="205" t="s">
        <v>324</v>
      </c>
      <c r="P590" s="369">
        <v>604</v>
      </c>
      <c r="Q590" s="230">
        <v>26</v>
      </c>
      <c r="R590" s="230">
        <v>13</v>
      </c>
      <c r="S590" s="230">
        <v>29</v>
      </c>
      <c r="T590" s="230">
        <v>10</v>
      </c>
      <c r="U590" s="230">
        <v>2</v>
      </c>
      <c r="W590" s="371" t="str">
        <f t="shared" si="145"/>
        <v>16 Oktober 2018</v>
      </c>
      <c r="X590" s="373" t="str">
        <f>IFERROR(VLOOKUP(D590,'[5]mhs elektro-kecil'!$B$5:$E$2151,3,0),"CEK")</f>
        <v>Teknik Sistem Tenaga</v>
      </c>
      <c r="Y590" s="374" t="str">
        <f>IFERROR(VLOOKUP(D590,'[5]mhs elektro-kecil'!$B$5:$E$2151,4,0),"CEK")</f>
        <v>Dr. rer.nat. Teti Zubaidah, ST., MT.</v>
      </c>
      <c r="AL590" s="391">
        <f t="shared" si="150"/>
        <v>2014</v>
      </c>
      <c r="AM590" s="212" t="e">
        <f>COUNTIF([6]Daftar!$D$5:$D$851,D590)</f>
        <v>#VALUE!</v>
      </c>
      <c r="AN590" s="212" t="e">
        <f>COUNTIF([7]daftar!$D$4:$D$885,D590)</f>
        <v>#VALUE!</v>
      </c>
      <c r="AS590" s="392" t="str">
        <f t="shared" si="146"/>
        <v>Tarmuzi</v>
      </c>
      <c r="AT590" s="392" t="str">
        <f t="shared" si="147"/>
        <v>F1B014100</v>
      </c>
      <c r="AU590" s="392">
        <f t="shared" si="148"/>
        <v>587</v>
      </c>
    </row>
    <row r="591" spans="1:47" ht="12.75" customHeight="1">
      <c r="A591" s="267">
        <f t="shared" si="149"/>
        <v>588</v>
      </c>
      <c r="B591" s="515" t="s">
        <v>1471</v>
      </c>
      <c r="C591" s="269" t="str">
        <f>VLOOKUP(D591,'[4]mhs elektro-kecil'!$B$5:$C$1847,2,0)</f>
        <v>Ivan Hadi</v>
      </c>
      <c r="D591" s="275" t="s">
        <v>1474</v>
      </c>
      <c r="E591" s="369" t="s">
        <v>1475</v>
      </c>
      <c r="F591" s="275" t="s">
        <v>67</v>
      </c>
      <c r="G591" s="275" t="s">
        <v>243</v>
      </c>
      <c r="H591" s="275" t="s">
        <v>55</v>
      </c>
      <c r="I591" s="275" t="s">
        <v>46</v>
      </c>
      <c r="J591" s="467" t="s">
        <v>558</v>
      </c>
      <c r="K591" s="205" t="s">
        <v>131</v>
      </c>
      <c r="L591" s="458">
        <v>43389</v>
      </c>
      <c r="M591" s="206" t="s">
        <v>1451</v>
      </c>
      <c r="N591" s="205" t="s">
        <v>1246</v>
      </c>
      <c r="P591" s="369">
        <v>605</v>
      </c>
      <c r="Q591" s="230">
        <v>7</v>
      </c>
      <c r="R591" s="230">
        <v>41</v>
      </c>
      <c r="S591" s="230">
        <v>21</v>
      </c>
      <c r="T591" s="230">
        <v>37</v>
      </c>
      <c r="U591" s="230">
        <v>43</v>
      </c>
      <c r="W591" s="371" t="str">
        <f t="shared" si="145"/>
        <v>16 Oktober 2018</v>
      </c>
      <c r="X591" s="373" t="str">
        <f>IFERROR(VLOOKUP(D591,'[5]mhs elektro-kecil'!$B$5:$E$2151,3,0),"CEK")</f>
        <v>Teknik Informatika &amp; Komputer</v>
      </c>
      <c r="Y591" s="374" t="str">
        <f>IFERROR(VLOOKUP(D591,'[5]mhs elektro-kecil'!$B$5:$E$2151,4,0),"CEK")</f>
        <v>Sayidiman, ST., M.Eng</v>
      </c>
      <c r="AL591" s="391">
        <f t="shared" si="150"/>
        <v>2014</v>
      </c>
      <c r="AM591" s="212" t="e">
        <f>COUNTIF([6]Daftar!$D$5:$D$851,D591)</f>
        <v>#VALUE!</v>
      </c>
      <c r="AN591" s="212" t="e">
        <f>COUNTIF([7]daftar!$D$4:$D$885,D591)</f>
        <v>#VALUE!</v>
      </c>
      <c r="AS591" s="392" t="str">
        <f t="shared" si="146"/>
        <v>Ivan Hadi</v>
      </c>
      <c r="AT591" s="392" t="str">
        <f t="shared" si="147"/>
        <v>F1B014045</v>
      </c>
      <c r="AU591" s="392">
        <f t="shared" si="148"/>
        <v>588</v>
      </c>
    </row>
    <row r="592" spans="1:47" ht="12.75" customHeight="1">
      <c r="A592" s="267">
        <f t="shared" si="149"/>
        <v>589</v>
      </c>
      <c r="B592" s="515" t="s">
        <v>1471</v>
      </c>
      <c r="C592" s="269" t="str">
        <f>VLOOKUP(D592,'[4]mhs elektro-kecil'!$B$5:$C$1847,2,0)</f>
        <v>Yadin Akhmalagani</v>
      </c>
      <c r="D592" s="275" t="s">
        <v>1476</v>
      </c>
      <c r="E592" s="369" t="s">
        <v>1477</v>
      </c>
      <c r="F592" s="275" t="s">
        <v>37</v>
      </c>
      <c r="G592" s="275" t="s">
        <v>323</v>
      </c>
      <c r="H592" s="275" t="s">
        <v>39</v>
      </c>
      <c r="I592" s="275" t="s">
        <v>54</v>
      </c>
      <c r="J592" s="467" t="s">
        <v>60</v>
      </c>
      <c r="K592" s="205" t="s">
        <v>32</v>
      </c>
      <c r="L592" s="458">
        <v>43391</v>
      </c>
      <c r="M592" s="206" t="s">
        <v>1451</v>
      </c>
      <c r="N592" s="205" t="s">
        <v>324</v>
      </c>
      <c r="P592" s="369">
        <v>606</v>
      </c>
      <c r="Q592" s="230">
        <v>13</v>
      </c>
      <c r="R592" s="230">
        <v>26</v>
      </c>
      <c r="S592" s="230">
        <v>31</v>
      </c>
      <c r="T592" s="230">
        <v>14</v>
      </c>
      <c r="U592" s="230">
        <v>5</v>
      </c>
      <c r="W592" s="371" t="str">
        <f t="shared" si="145"/>
        <v>18 Oktober 2018</v>
      </c>
      <c r="X592" s="373" t="str">
        <f>IFERROR(VLOOKUP(D592,'[5]mhs elektro-kecil'!$B$5:$E$2151,3,0),"CEK")</f>
        <v>Teknik Sistem Tenaga</v>
      </c>
      <c r="Y592" s="374" t="str">
        <f>IFERROR(VLOOKUP(D592,'[5]mhs elektro-kecil'!$B$5:$E$2151,4,0),"CEK")</f>
        <v>Supriono, ST., MT.</v>
      </c>
      <c r="AL592" s="391">
        <f t="shared" si="150"/>
        <v>2014</v>
      </c>
      <c r="AM592" s="212" t="e">
        <f>COUNTIF([6]Daftar!$D$5:$D$851,D592)</f>
        <v>#VALUE!</v>
      </c>
      <c r="AN592" s="212" t="e">
        <f>COUNTIF([7]daftar!$D$4:$D$885,D592)</f>
        <v>#VALUE!</v>
      </c>
      <c r="AS592" s="392" t="str">
        <f t="shared" si="146"/>
        <v>Yadin Akhmalagani</v>
      </c>
      <c r="AT592" s="392" t="str">
        <f t="shared" si="147"/>
        <v>F1B014106</v>
      </c>
      <c r="AU592" s="392">
        <f t="shared" si="148"/>
        <v>589</v>
      </c>
    </row>
    <row r="593" spans="1:47" ht="12.75" customHeight="1">
      <c r="A593" s="267">
        <f t="shared" si="149"/>
        <v>590</v>
      </c>
      <c r="B593" s="515" t="s">
        <v>1471</v>
      </c>
      <c r="C593" s="269" t="str">
        <f>VLOOKUP(D593,'[4]mhs elektro-kecil'!$B$5:$C$1847,2,0)</f>
        <v>Muhamad Baehagi</v>
      </c>
      <c r="D593" s="275" t="s">
        <v>1478</v>
      </c>
      <c r="E593" s="369" t="s">
        <v>1479</v>
      </c>
      <c r="F593" s="275" t="s">
        <v>45</v>
      </c>
      <c r="G593" s="275" t="s">
        <v>68</v>
      </c>
      <c r="H593" s="275" t="s">
        <v>115</v>
      </c>
      <c r="I593" s="275" t="s">
        <v>763</v>
      </c>
      <c r="J593" s="467" t="s">
        <v>41</v>
      </c>
      <c r="K593" s="205" t="s">
        <v>56</v>
      </c>
      <c r="L593" s="458">
        <v>43392</v>
      </c>
      <c r="M593" s="206" t="s">
        <v>1454</v>
      </c>
      <c r="N593" s="205" t="s">
        <v>324</v>
      </c>
      <c r="P593" s="369">
        <v>607</v>
      </c>
      <c r="Q593" s="230">
        <v>25</v>
      </c>
      <c r="R593" s="230">
        <v>6</v>
      </c>
      <c r="S593" s="230">
        <v>22</v>
      </c>
      <c r="T593" s="230">
        <v>17</v>
      </c>
      <c r="U593" s="230">
        <v>1</v>
      </c>
      <c r="W593" s="371" t="str">
        <f t="shared" si="145"/>
        <v>19 Oktober 2018</v>
      </c>
      <c r="X593" s="373" t="str">
        <f>IFERROR(VLOOKUP(D593,'[5]mhs elektro-kecil'!$B$5:$E$2151,3,0),"CEK")</f>
        <v>Teknik Sistem Tenaga</v>
      </c>
      <c r="Y593" s="374" t="str">
        <f>IFERROR(VLOOKUP(D593,'[5]mhs elektro-kecil'!$B$5:$E$2151,4,0),"CEK")</f>
        <v>Dr. rer.nat. Teti Zubaidah, ST., MT.</v>
      </c>
      <c r="AL593" s="391">
        <f t="shared" si="150"/>
        <v>2014</v>
      </c>
      <c r="AM593" s="212" t="e">
        <f>COUNTIF([6]Daftar!$D$5:$D$851,D593)</f>
        <v>#VALUE!</v>
      </c>
      <c r="AN593" s="212" t="e">
        <f>COUNTIF([7]daftar!$D$4:$D$885,D593)</f>
        <v>#VALUE!</v>
      </c>
      <c r="AS593" s="392" t="str">
        <f t="shared" si="146"/>
        <v>Muhamad Baehagi</v>
      </c>
      <c r="AT593" s="392" t="str">
        <f t="shared" si="147"/>
        <v>F1B014059</v>
      </c>
      <c r="AU593" s="392">
        <f t="shared" si="148"/>
        <v>590</v>
      </c>
    </row>
    <row r="594" spans="1:47" ht="12.75" customHeight="1">
      <c r="A594" s="267">
        <f t="shared" si="149"/>
        <v>591</v>
      </c>
      <c r="B594" s="515" t="s">
        <v>1480</v>
      </c>
      <c r="C594" s="269" t="str">
        <f>VLOOKUP(D594,'[4]mhs elektro-kecil'!$B$5:$C$1847,2,0)</f>
        <v>Imran</v>
      </c>
      <c r="D594" s="275" t="s">
        <v>1481</v>
      </c>
      <c r="E594" s="369" t="s">
        <v>1482</v>
      </c>
      <c r="F594" s="275" t="s">
        <v>59</v>
      </c>
      <c r="G594" s="275" t="s">
        <v>115</v>
      </c>
      <c r="H594" s="275" t="s">
        <v>46</v>
      </c>
      <c r="I594" s="275" t="s">
        <v>39</v>
      </c>
      <c r="J594" s="467" t="s">
        <v>73</v>
      </c>
      <c r="K594" s="205" t="s">
        <v>93</v>
      </c>
      <c r="L594" s="458">
        <v>43395</v>
      </c>
      <c r="M594" s="206" t="s">
        <v>1451</v>
      </c>
      <c r="N594" s="205" t="s">
        <v>324</v>
      </c>
      <c r="P594" s="369">
        <v>625</v>
      </c>
      <c r="Q594" s="230">
        <v>28</v>
      </c>
      <c r="R594" s="230">
        <v>22</v>
      </c>
      <c r="S594" s="230">
        <v>37</v>
      </c>
      <c r="T594" s="230">
        <v>31</v>
      </c>
      <c r="U594" s="230">
        <v>29</v>
      </c>
      <c r="W594" s="371" t="str">
        <f t="shared" si="145"/>
        <v>22 Oktober 2018</v>
      </c>
      <c r="X594" s="373" t="str">
        <f>IFERROR(VLOOKUP(D594,'[5]mhs elektro-kecil'!$B$5:$E$2151,3,0),"CEK")</f>
        <v>Teknik Sistem Tenaga</v>
      </c>
      <c r="Y594" s="374" t="str">
        <f>IFERROR(VLOOKUP(D594,'[5]mhs elektro-kecil'!$B$5:$E$2151,4,0),"CEK")</f>
        <v>Supriono, ST., MT.</v>
      </c>
      <c r="AL594" s="391">
        <f t="shared" si="150"/>
        <v>2014</v>
      </c>
      <c r="AM594" s="212" t="e">
        <f>COUNTIF([6]Daftar!$D$5:$D$851,D594)</f>
        <v>#VALUE!</v>
      </c>
      <c r="AN594" s="212" t="e">
        <f>COUNTIF([7]daftar!$D$4:$D$885,D594)</f>
        <v>#VALUE!</v>
      </c>
      <c r="AS594" s="392" t="str">
        <f t="shared" si="146"/>
        <v>Imran</v>
      </c>
      <c r="AT594" s="392" t="str">
        <f t="shared" si="147"/>
        <v>F1B114020</v>
      </c>
      <c r="AU594" s="392">
        <f t="shared" si="148"/>
        <v>591</v>
      </c>
    </row>
    <row r="595" spans="1:47" ht="12.75" customHeight="1">
      <c r="A595" s="267">
        <f t="shared" si="149"/>
        <v>592</v>
      </c>
      <c r="B595" s="515" t="s">
        <v>1480</v>
      </c>
      <c r="C595" s="269" t="str">
        <f>VLOOKUP(D595,'[4]mhs elektro-kecil'!$B$5:$C$1847,2,0)</f>
        <v>Sahrul</v>
      </c>
      <c r="D595" s="275" t="s">
        <v>1483</v>
      </c>
      <c r="E595" s="369" t="s">
        <v>1484</v>
      </c>
      <c r="F595" s="275" t="s">
        <v>72</v>
      </c>
      <c r="G595" s="275" t="s">
        <v>558</v>
      </c>
      <c r="H595" s="275" t="s">
        <v>46</v>
      </c>
      <c r="I595" s="275" t="s">
        <v>422</v>
      </c>
      <c r="J595" s="467" t="s">
        <v>45</v>
      </c>
      <c r="K595" s="205" t="s">
        <v>131</v>
      </c>
      <c r="L595" s="458">
        <v>43396</v>
      </c>
      <c r="M595" s="206" t="s">
        <v>1454</v>
      </c>
      <c r="N595" s="205" t="s">
        <v>449</v>
      </c>
      <c r="P595" s="369">
        <v>626</v>
      </c>
      <c r="Q595" s="230">
        <v>4</v>
      </c>
      <c r="R595" s="230">
        <v>43</v>
      </c>
      <c r="S595" s="230">
        <v>37</v>
      </c>
      <c r="T595" s="230">
        <v>8</v>
      </c>
      <c r="U595" s="230">
        <v>25</v>
      </c>
      <c r="W595" s="371" t="str">
        <f t="shared" si="145"/>
        <v>23 Oktober 2018</v>
      </c>
      <c r="X595" s="373" t="str">
        <f>IFERROR(VLOOKUP(D595,'[5]mhs elektro-kecil'!$B$5:$E$2151,3,0),"CEK")</f>
        <v>Teknik Elektronika &amp; Digital</v>
      </c>
      <c r="Y595" s="374" t="str">
        <f>IFERROR(VLOOKUP(D595,'[5]mhs elektro-kecil'!$B$5:$E$2151,4,0),"CEK")</f>
        <v>Syafaruddin Ch., ST., MT.</v>
      </c>
      <c r="AL595" s="391">
        <f t="shared" si="150"/>
        <v>2014</v>
      </c>
      <c r="AM595" s="212" t="e">
        <f>COUNTIF([6]Daftar!$D$5:$D$851,D595)</f>
        <v>#VALUE!</v>
      </c>
      <c r="AN595" s="212" t="e">
        <f>COUNTIF([7]daftar!$D$4:$D$885,D595)</f>
        <v>#VALUE!</v>
      </c>
      <c r="AS595" s="392" t="str">
        <f t="shared" si="146"/>
        <v>Sahrul</v>
      </c>
      <c r="AT595" s="392" t="str">
        <f t="shared" si="147"/>
        <v>F1B014091</v>
      </c>
      <c r="AU595" s="392">
        <f t="shared" si="148"/>
        <v>592</v>
      </c>
    </row>
    <row r="596" spans="1:47" ht="12.75" customHeight="1">
      <c r="A596" s="267">
        <f t="shared" si="149"/>
        <v>593</v>
      </c>
      <c r="B596" s="515" t="s">
        <v>1480</v>
      </c>
      <c r="C596" s="269" t="str">
        <f>VLOOKUP(D596,'[4]mhs elektro-kecil'!$B$5:$C$1847,2,0)</f>
        <v>Muammar Ghirahandi Hamaris</v>
      </c>
      <c r="D596" s="275" t="s">
        <v>1485</v>
      </c>
      <c r="E596" s="369" t="s">
        <v>1486</v>
      </c>
      <c r="F596" s="275" t="s">
        <v>41</v>
      </c>
      <c r="G596" s="275" t="s">
        <v>323</v>
      </c>
      <c r="H596" s="275" t="s">
        <v>37</v>
      </c>
      <c r="I596" s="275" t="s">
        <v>38</v>
      </c>
      <c r="J596" s="467" t="s">
        <v>54</v>
      </c>
      <c r="K596" s="205" t="s">
        <v>131</v>
      </c>
      <c r="L596" s="458">
        <v>43396</v>
      </c>
      <c r="M596" s="206" t="s">
        <v>1451</v>
      </c>
      <c r="N596" s="205" t="s">
        <v>324</v>
      </c>
      <c r="P596" s="369">
        <v>627</v>
      </c>
      <c r="Q596" s="230">
        <v>1</v>
      </c>
      <c r="R596" s="230">
        <v>26</v>
      </c>
      <c r="S596" s="230">
        <v>13</v>
      </c>
      <c r="T596" s="230">
        <v>2</v>
      </c>
      <c r="U596" s="230">
        <v>14</v>
      </c>
      <c r="W596" s="371" t="str">
        <f t="shared" si="145"/>
        <v>23 Oktober 2018</v>
      </c>
      <c r="X596" s="373" t="str">
        <f>IFERROR(VLOOKUP(D596,'[5]mhs elektro-kecil'!$B$5:$E$2151,3,0),"CEK")</f>
        <v>Teknik Sistem Tenaga</v>
      </c>
      <c r="Y596" s="374" t="str">
        <f>IFERROR(VLOOKUP(D596,'[5]mhs elektro-kecil'!$B$5:$E$2151,4,0),"CEK")</f>
        <v>Dr. rer.nat. Teti Zubaidah, ST., MT.</v>
      </c>
      <c r="AL596" s="391">
        <f t="shared" si="150"/>
        <v>2014</v>
      </c>
      <c r="AM596" s="212" t="e">
        <f>COUNTIF([6]Daftar!$D$5:$D$851,D596)</f>
        <v>#VALUE!</v>
      </c>
      <c r="AN596" s="212" t="e">
        <f>COUNTIF([7]daftar!$D$4:$D$885,D596)</f>
        <v>#VALUE!</v>
      </c>
      <c r="AS596" s="392" t="str">
        <f t="shared" si="146"/>
        <v>Muammar Ghirahandi Hamaris</v>
      </c>
      <c r="AT596" s="392" t="str">
        <f t="shared" si="147"/>
        <v>F1B114025</v>
      </c>
      <c r="AU596" s="392">
        <f t="shared" si="148"/>
        <v>593</v>
      </c>
    </row>
    <row r="597" spans="1:47" ht="12.75" customHeight="1">
      <c r="A597" s="267">
        <f t="shared" si="149"/>
        <v>594</v>
      </c>
      <c r="B597" s="515" t="s">
        <v>1487</v>
      </c>
      <c r="C597" s="269" t="str">
        <f>VLOOKUP(D597,'[4]mhs elektro-kecil'!$B$5:$C$1847,2,0)</f>
        <v>Abdurrahman Sudaesi</v>
      </c>
      <c r="D597" s="275" t="s">
        <v>1488</v>
      </c>
      <c r="E597" s="369" t="s">
        <v>1489</v>
      </c>
      <c r="F597" s="275" t="s">
        <v>59</v>
      </c>
      <c r="G597" s="275" t="s">
        <v>243</v>
      </c>
      <c r="H597" s="275" t="s">
        <v>72</v>
      </c>
      <c r="I597" s="275" t="s">
        <v>580</v>
      </c>
      <c r="J597" s="467" t="s">
        <v>558</v>
      </c>
      <c r="K597" s="205" t="s">
        <v>56</v>
      </c>
      <c r="L597" s="458">
        <v>43399</v>
      </c>
      <c r="M597" s="206" t="s">
        <v>1454</v>
      </c>
      <c r="N597" s="205" t="s">
        <v>449</v>
      </c>
      <c r="P597" s="369">
        <v>630</v>
      </c>
      <c r="Q597" s="230">
        <v>28</v>
      </c>
      <c r="R597" s="230">
        <v>41</v>
      </c>
      <c r="S597" s="230">
        <v>4</v>
      </c>
      <c r="T597" s="230">
        <v>42</v>
      </c>
      <c r="U597" s="230">
        <v>43</v>
      </c>
      <c r="W597" s="371" t="str">
        <f t="shared" si="145"/>
        <v>26 Oktober 2018</v>
      </c>
      <c r="X597" s="373" t="str">
        <f>IFERROR(VLOOKUP(D597,'[5]mhs elektro-kecil'!$B$5:$E$2151,3,0),"CEK")</f>
        <v>Teknik Elektronika &amp; Digital</v>
      </c>
      <c r="Y597" s="374" t="str">
        <f>IFERROR(VLOOKUP(D597,'[5]mhs elektro-kecil'!$B$5:$E$2151,4,0),"CEK")</f>
        <v>Budi Darmawan, ST., M.Eng.</v>
      </c>
      <c r="AL597" s="391">
        <f t="shared" si="150"/>
        <v>2014</v>
      </c>
      <c r="AM597" s="212" t="e">
        <f>COUNTIF([6]Daftar!$D$5:$D$851,D597)</f>
        <v>#VALUE!</v>
      </c>
      <c r="AN597" s="212" t="e">
        <f>COUNTIF([7]daftar!$D$4:$D$885,D597)</f>
        <v>#VALUE!</v>
      </c>
      <c r="AS597" s="392" t="str">
        <f t="shared" si="146"/>
        <v>Abdurrahman Sudaesi</v>
      </c>
      <c r="AT597" s="392" t="str">
        <f t="shared" si="147"/>
        <v>F1B014001</v>
      </c>
      <c r="AU597" s="392">
        <f t="shared" si="148"/>
        <v>594</v>
      </c>
    </row>
    <row r="598" spans="1:47" ht="12.75" customHeight="1">
      <c r="A598" s="267">
        <f t="shared" si="149"/>
        <v>595</v>
      </c>
      <c r="B598" s="515" t="s">
        <v>1480</v>
      </c>
      <c r="C598" s="269" t="str">
        <f>VLOOKUP(D598,'[4]mhs elektro-kecil'!$B$5:$C$1847,2,0)</f>
        <v>Ahmad Tarmizi Tahir</v>
      </c>
      <c r="D598" s="275" t="s">
        <v>1490</v>
      </c>
      <c r="E598" s="369" t="s">
        <v>1491</v>
      </c>
      <c r="F598" s="275" t="s">
        <v>118</v>
      </c>
      <c r="G598" s="275" t="s">
        <v>580</v>
      </c>
      <c r="H598" s="275" t="s">
        <v>68</v>
      </c>
      <c r="I598" s="275" t="s">
        <v>59</v>
      </c>
      <c r="J598" s="467" t="s">
        <v>763</v>
      </c>
      <c r="K598" s="205" t="s">
        <v>63</v>
      </c>
      <c r="L598" s="458">
        <v>43400</v>
      </c>
      <c r="M598" s="206" t="s">
        <v>1454</v>
      </c>
      <c r="N598" s="205" t="s">
        <v>1246</v>
      </c>
      <c r="O598" s="369" t="s">
        <v>187</v>
      </c>
      <c r="P598" s="369">
        <v>628</v>
      </c>
      <c r="Q598" s="230">
        <v>40</v>
      </c>
      <c r="R598" s="230">
        <v>42</v>
      </c>
      <c r="S598" s="230">
        <v>6</v>
      </c>
      <c r="T598" s="230">
        <v>28</v>
      </c>
      <c r="U598" s="230">
        <v>17</v>
      </c>
      <c r="W598" s="371" t="str">
        <f t="shared" si="145"/>
        <v>27 Oktober 2018</v>
      </c>
      <c r="X598" s="373" t="str">
        <f>IFERROR(VLOOKUP(D598,'[5]mhs elektro-kecil'!$B$5:$E$2151,3,0),"CEK")</f>
        <v>CEK</v>
      </c>
      <c r="Y598" s="374">
        <f>IFERROR(VLOOKUP(D598,'[5]mhs elektro-kecil'!$B$5:$E$2151,4,0),"CEK")</f>
        <v>0</v>
      </c>
      <c r="AL598" s="391">
        <f t="shared" si="150"/>
        <v>2011</v>
      </c>
      <c r="AM598" s="212" t="e">
        <f>COUNTIF([6]Daftar!$D$5:$D$851,D598)</f>
        <v>#VALUE!</v>
      </c>
      <c r="AN598" s="212" t="e">
        <f>COUNTIF([7]daftar!$D$4:$D$885,D598)</f>
        <v>#VALUE!</v>
      </c>
      <c r="AS598" s="392" t="str">
        <f t="shared" si="146"/>
        <v>Ahmad Tarmizi Tahir</v>
      </c>
      <c r="AT598" s="392" t="str">
        <f t="shared" si="147"/>
        <v>F1B011006</v>
      </c>
      <c r="AU598" s="392">
        <f t="shared" si="148"/>
        <v>595</v>
      </c>
    </row>
    <row r="599" spans="1:47" ht="12.75" customHeight="1">
      <c r="A599" s="267">
        <f t="shared" si="149"/>
        <v>596</v>
      </c>
      <c r="B599" s="515" t="s">
        <v>1480</v>
      </c>
      <c r="C599" s="269" t="str">
        <f>VLOOKUP(D599,'[4]mhs elektro-kecil'!$B$5:$C$1847,2,0)</f>
        <v>Muhammad Rizal</v>
      </c>
      <c r="D599" s="275" t="s">
        <v>1492</v>
      </c>
      <c r="E599" s="369" t="s">
        <v>1493</v>
      </c>
      <c r="F599" s="275" t="s">
        <v>72</v>
      </c>
      <c r="G599" s="275" t="s">
        <v>73</v>
      </c>
      <c r="H599" s="275" t="s">
        <v>763</v>
      </c>
      <c r="I599" s="275" t="s">
        <v>49</v>
      </c>
      <c r="J599" s="467" t="s">
        <v>53</v>
      </c>
      <c r="K599" s="205" t="s">
        <v>63</v>
      </c>
      <c r="L599" s="458">
        <v>43400</v>
      </c>
      <c r="M599" s="206" t="s">
        <v>1454</v>
      </c>
      <c r="N599" s="205" t="s">
        <v>449</v>
      </c>
      <c r="P599" s="369"/>
      <c r="Q599" s="230">
        <v>4</v>
      </c>
      <c r="R599" s="230">
        <v>29</v>
      </c>
      <c r="S599" s="230">
        <v>17</v>
      </c>
      <c r="T599" s="230">
        <v>15</v>
      </c>
      <c r="U599" s="230">
        <v>12</v>
      </c>
      <c r="W599" s="371" t="str">
        <f t="shared" si="145"/>
        <v>27 Oktober 2018</v>
      </c>
      <c r="X599" s="373" t="str">
        <f>IFERROR(VLOOKUP(D599,'[5]mhs elektro-kecil'!$B$5:$E$2151,3,0),"CEK")</f>
        <v>Teknik Elektronika &amp; Digital</v>
      </c>
      <c r="Y599" s="374" t="str">
        <f>IFERROR(VLOOKUP(D599,'[5]mhs elektro-kecil'!$B$5:$E$2151,4,0),"CEK")</f>
        <v>Syafaruddin Ch., ST., MT.</v>
      </c>
      <c r="AL599" s="391">
        <f t="shared" si="150"/>
        <v>2012</v>
      </c>
      <c r="AM599" s="212" t="e">
        <f>COUNTIF([6]Daftar!$D$5:$D$851,D599)</f>
        <v>#VALUE!</v>
      </c>
      <c r="AN599" s="212" t="e">
        <f>COUNTIF([7]daftar!$D$4:$D$885,D599)</f>
        <v>#VALUE!</v>
      </c>
      <c r="AS599" s="392" t="str">
        <f t="shared" si="146"/>
        <v>Muhammad Rizal</v>
      </c>
      <c r="AT599" s="392" t="str">
        <f t="shared" si="147"/>
        <v>F1B012067</v>
      </c>
      <c r="AU599" s="392">
        <f t="shared" si="148"/>
        <v>596</v>
      </c>
    </row>
    <row r="600" spans="1:47" ht="12.75" customHeight="1">
      <c r="A600" s="267">
        <f t="shared" si="149"/>
        <v>597</v>
      </c>
      <c r="B600" s="515" t="s">
        <v>1494</v>
      </c>
      <c r="C600" s="269" t="str">
        <f>VLOOKUP(D600,'[4]mhs elektro-kecil'!$B$5:$C$1847,2,0)</f>
        <v>Mohammad Taufik H</v>
      </c>
      <c r="D600" s="275" t="s">
        <v>1495</v>
      </c>
      <c r="E600" s="369" t="s">
        <v>1496</v>
      </c>
      <c r="F600" s="275" t="s">
        <v>115</v>
      </c>
      <c r="G600" s="275" t="s">
        <v>37</v>
      </c>
      <c r="H600" s="275" t="s">
        <v>59</v>
      </c>
      <c r="I600" s="275" t="s">
        <v>55</v>
      </c>
      <c r="J600" s="467" t="s">
        <v>89</v>
      </c>
      <c r="K600" s="205" t="s">
        <v>63</v>
      </c>
      <c r="L600" s="458">
        <v>43435</v>
      </c>
      <c r="M600" s="206" t="s">
        <v>1497</v>
      </c>
      <c r="N600" s="205" t="s">
        <v>324</v>
      </c>
      <c r="P600" s="369">
        <v>808</v>
      </c>
      <c r="Q600" s="230">
        <v>22</v>
      </c>
      <c r="R600" s="230">
        <v>13</v>
      </c>
      <c r="S600" s="230">
        <v>28</v>
      </c>
      <c r="T600" s="230">
        <v>21</v>
      </c>
      <c r="U600" s="230">
        <v>19</v>
      </c>
      <c r="W600" s="371" t="str">
        <f t="shared" si="145"/>
        <v>01 Desember 2018</v>
      </c>
      <c r="X600" s="373" t="str">
        <f>IFERROR(VLOOKUP(D600,'[5]mhs elektro-kecil'!$B$5:$E$2151,3,0),"CEK")</f>
        <v>Teknik Sistem Tenaga</v>
      </c>
      <c r="Y600" s="374" t="str">
        <f>IFERROR(VLOOKUP(D600,'[5]mhs elektro-kecil'!$B$5:$E$2151,4,0),"CEK")</f>
        <v>I Made Budi Suksmadana, ST., MT.</v>
      </c>
      <c r="AL600" s="391">
        <f t="shared" si="150"/>
        <v>2012</v>
      </c>
      <c r="AM600" s="212" t="e">
        <f>COUNTIF([6]Daftar!$D$5:$D$851,D600)</f>
        <v>#VALUE!</v>
      </c>
      <c r="AN600" s="212" t="e">
        <f>COUNTIF([7]daftar!$D$4:$D$885,D600)</f>
        <v>#VALUE!</v>
      </c>
      <c r="AS600" s="392" t="str">
        <f t="shared" si="146"/>
        <v>Mohammad Taufik H</v>
      </c>
      <c r="AT600" s="392" t="str">
        <f t="shared" si="147"/>
        <v>F1B012062</v>
      </c>
      <c r="AU600" s="392">
        <f t="shared" si="148"/>
        <v>597</v>
      </c>
    </row>
    <row r="601" spans="1:47" ht="12.75" customHeight="1">
      <c r="A601" s="267">
        <f t="shared" si="149"/>
        <v>598</v>
      </c>
      <c r="B601" s="515" t="s">
        <v>1498</v>
      </c>
      <c r="C601" s="394" t="str">
        <f>VLOOKUP(D601,'[4]mhs elektro-kecil'!$B$5:$C$1847,2,0)</f>
        <v>Juzi Syukran</v>
      </c>
      <c r="D601" s="275" t="s">
        <v>1499</v>
      </c>
      <c r="E601" s="369" t="s">
        <v>1500</v>
      </c>
      <c r="F601" s="275" t="s">
        <v>763</v>
      </c>
      <c r="G601" s="275" t="s">
        <v>558</v>
      </c>
      <c r="H601" s="275" t="s">
        <v>422</v>
      </c>
      <c r="I601" s="275" t="s">
        <v>59</v>
      </c>
      <c r="J601" s="467" t="s">
        <v>45</v>
      </c>
      <c r="K601" s="205" t="s">
        <v>63</v>
      </c>
      <c r="L601" s="458">
        <v>43435</v>
      </c>
      <c r="M601" s="206" t="s">
        <v>1501</v>
      </c>
      <c r="N601" s="205" t="s">
        <v>449</v>
      </c>
      <c r="P601" s="369">
        <v>823</v>
      </c>
      <c r="Q601" s="230">
        <v>17</v>
      </c>
      <c r="R601" s="230">
        <v>43</v>
      </c>
      <c r="S601" s="230">
        <v>8</v>
      </c>
      <c r="T601" s="230">
        <v>28</v>
      </c>
      <c r="U601" s="230">
        <v>25</v>
      </c>
      <c r="W601" s="371" t="str">
        <f t="shared" si="145"/>
        <v>01 Desember 2018</v>
      </c>
      <c r="X601" s="373" t="str">
        <f>IFERROR(VLOOKUP(D601,'[5]mhs elektro-kecil'!$B$5:$E$2151,3,0),"CEK")</f>
        <v>Teknik Elektronika &amp; Digital</v>
      </c>
      <c r="Y601" s="374" t="str">
        <f>IFERROR(VLOOKUP(D601,'[5]mhs elektro-kecil'!$B$5:$E$2151,4,0),"CEK")</f>
        <v>Budi Darmawan, ST., M.Eng.</v>
      </c>
      <c r="AL601" s="391">
        <f t="shared" si="150"/>
        <v>2013</v>
      </c>
      <c r="AM601" s="212" t="e">
        <f>COUNTIF([6]Daftar!$D$5:$D$851,D601)</f>
        <v>#VALUE!</v>
      </c>
      <c r="AN601" s="212" t="e">
        <f>COUNTIF([7]daftar!$D$4:$D$885,D601)</f>
        <v>#VALUE!</v>
      </c>
      <c r="AS601" s="392" t="str">
        <f t="shared" si="146"/>
        <v>Juzi Syukran</v>
      </c>
      <c r="AT601" s="392" t="str">
        <f t="shared" si="147"/>
        <v>F1B113016</v>
      </c>
      <c r="AU601" s="392">
        <f t="shared" si="148"/>
        <v>598</v>
      </c>
    </row>
    <row r="602" spans="1:47" ht="12.75" customHeight="1">
      <c r="A602" s="267">
        <f t="shared" si="149"/>
        <v>599</v>
      </c>
      <c r="B602" s="515" t="s">
        <v>1498</v>
      </c>
      <c r="C602" s="394" t="str">
        <f>VLOOKUP(D602,'[4]mhs elektro-kecil'!$B$5:$C$1847,2,0)</f>
        <v>Muh. Khaerur Rafiq</v>
      </c>
      <c r="D602" s="275" t="s">
        <v>1502</v>
      </c>
      <c r="E602" s="369" t="s">
        <v>1503</v>
      </c>
      <c r="F602" s="275" t="s">
        <v>118</v>
      </c>
      <c r="G602" s="275" t="s">
        <v>580</v>
      </c>
      <c r="H602" s="275" t="s">
        <v>92</v>
      </c>
      <c r="I602" s="275" t="s">
        <v>31</v>
      </c>
      <c r="J602" s="467" t="s">
        <v>89</v>
      </c>
      <c r="K602" s="205" t="s">
        <v>93</v>
      </c>
      <c r="L602" s="458">
        <v>43437</v>
      </c>
      <c r="M602" s="206" t="s">
        <v>1501</v>
      </c>
      <c r="N602" s="205" t="s">
        <v>1246</v>
      </c>
      <c r="P602" s="369">
        <v>807</v>
      </c>
      <c r="Q602" s="230">
        <v>40</v>
      </c>
      <c r="R602" s="230">
        <v>42</v>
      </c>
      <c r="S602" s="230">
        <v>35</v>
      </c>
      <c r="T602" s="230">
        <v>39</v>
      </c>
      <c r="U602" s="230">
        <v>19</v>
      </c>
      <c r="W602" s="371" t="str">
        <f t="shared" si="145"/>
        <v>03 Desember 2018</v>
      </c>
      <c r="X602" s="373" t="str">
        <f>IFERROR(VLOOKUP(D602,'[5]mhs elektro-kecil'!$B$5:$E$2151,3,0),"CEK")</f>
        <v>Teknik Informatika &amp; Komputer</v>
      </c>
      <c r="Y602" s="374" t="str">
        <f>IFERROR(VLOOKUP(D602,'[5]mhs elektro-kecil'!$B$5:$E$2151,4,0),"CEK")</f>
        <v>Djul Fikry Budiman, ST., MT.</v>
      </c>
      <c r="AL602" s="391">
        <f t="shared" si="150"/>
        <v>2013</v>
      </c>
      <c r="AM602" s="212" t="e">
        <f>COUNTIF([6]Daftar!$D$5:$D$851,D602)</f>
        <v>#VALUE!</v>
      </c>
      <c r="AN602" s="212" t="e">
        <f>COUNTIF([7]daftar!$D$4:$D$885,D602)</f>
        <v>#VALUE!</v>
      </c>
      <c r="AS602" s="392" t="str">
        <f t="shared" si="146"/>
        <v>Muh. Khaerur Rafiq</v>
      </c>
      <c r="AT602" s="392" t="str">
        <f t="shared" si="147"/>
        <v>F1B013064</v>
      </c>
      <c r="AU602" s="392">
        <f t="shared" si="148"/>
        <v>599</v>
      </c>
    </row>
    <row r="603" spans="1:47" ht="12.75" customHeight="1">
      <c r="A603" s="267">
        <f t="shared" si="149"/>
        <v>600</v>
      </c>
      <c r="B603" s="515" t="s">
        <v>1498</v>
      </c>
      <c r="C603" s="269" t="str">
        <f>VLOOKUP(D603,'[4]mhs elektro-kecil'!$B$5:$C$1847,2,0)</f>
        <v>Hamdun</v>
      </c>
      <c r="D603" s="275" t="s">
        <v>1504</v>
      </c>
      <c r="E603" s="369" t="s">
        <v>1505</v>
      </c>
      <c r="F603" s="275" t="s">
        <v>54</v>
      </c>
      <c r="G603" s="275" t="s">
        <v>39</v>
      </c>
      <c r="H603" s="275" t="s">
        <v>41</v>
      </c>
      <c r="I603" s="275" t="s">
        <v>60</v>
      </c>
      <c r="J603" s="467" t="s">
        <v>53</v>
      </c>
      <c r="K603" s="205" t="s">
        <v>131</v>
      </c>
      <c r="L603" s="458">
        <v>43438</v>
      </c>
      <c r="M603" s="206" t="s">
        <v>1501</v>
      </c>
      <c r="N603" s="205" t="s">
        <v>324</v>
      </c>
      <c r="P603" s="369">
        <v>810</v>
      </c>
      <c r="Q603" s="230">
        <v>14</v>
      </c>
      <c r="R603" s="230">
        <v>31</v>
      </c>
      <c r="S603" s="230">
        <v>1</v>
      </c>
      <c r="T603" s="230">
        <v>5</v>
      </c>
      <c r="U603" s="230">
        <v>12</v>
      </c>
      <c r="W603" s="371" t="str">
        <f t="shared" si="145"/>
        <v>04 Desember 2018</v>
      </c>
      <c r="X603" s="373" t="str">
        <f>IFERROR(VLOOKUP(D603,'[5]mhs elektro-kecil'!$B$5:$E$2151,3,0),"CEK")</f>
        <v>Teknik Sistem Tenaga</v>
      </c>
      <c r="Y603" s="374" t="str">
        <f>IFERROR(VLOOKUP(D603,'[5]mhs elektro-kecil'!$B$5:$E$2151,4,0),"CEK")</f>
        <v>Abdul Natsir, ST., MT.</v>
      </c>
      <c r="AL603" s="391">
        <f t="shared" si="150"/>
        <v>2014</v>
      </c>
      <c r="AM603" s="212" t="e">
        <f>COUNTIF([6]Daftar!$D$5:$D$851,D603)</f>
        <v>#VALUE!</v>
      </c>
      <c r="AN603" s="212" t="e">
        <f>COUNTIF([7]daftar!$D$4:$D$885,D603)</f>
        <v>#VALUE!</v>
      </c>
      <c r="AS603" s="392" t="str">
        <f t="shared" si="146"/>
        <v>Hamdun</v>
      </c>
      <c r="AT603" s="392" t="str">
        <f t="shared" si="147"/>
        <v>F1B114014</v>
      </c>
      <c r="AU603" s="392">
        <f t="shared" si="148"/>
        <v>600</v>
      </c>
    </row>
    <row r="604" spans="1:47" ht="12.75" customHeight="1">
      <c r="A604" s="267">
        <f t="shared" si="149"/>
        <v>601</v>
      </c>
      <c r="B604" s="515" t="s">
        <v>1498</v>
      </c>
      <c r="C604" s="470" t="str">
        <f>VLOOKUP(D604,'[4]mhs elektro-kecil'!$B$5:$C$1847,2,0)</f>
        <v>Rizal Adi Saputra</v>
      </c>
      <c r="D604" s="275" t="s">
        <v>1506</v>
      </c>
      <c r="E604" s="369" t="s">
        <v>1507</v>
      </c>
      <c r="F604" s="275" t="s">
        <v>72</v>
      </c>
      <c r="G604" s="275" t="s">
        <v>59</v>
      </c>
      <c r="H604" s="275" t="s">
        <v>67</v>
      </c>
      <c r="I604" s="275" t="s">
        <v>580</v>
      </c>
      <c r="J604" s="467" t="s">
        <v>558</v>
      </c>
      <c r="K604" s="205" t="s">
        <v>131</v>
      </c>
      <c r="L604" s="458">
        <v>43438</v>
      </c>
      <c r="M604" s="206" t="s">
        <v>1501</v>
      </c>
      <c r="N604" s="205" t="s">
        <v>449</v>
      </c>
      <c r="P604" s="369">
        <v>811</v>
      </c>
      <c r="Q604" s="230">
        <v>4</v>
      </c>
      <c r="R604" s="230">
        <v>28</v>
      </c>
      <c r="S604" s="230">
        <v>7</v>
      </c>
      <c r="T604" s="230">
        <v>42</v>
      </c>
      <c r="U604" s="230">
        <v>43</v>
      </c>
      <c r="W604" s="371" t="str">
        <f t="shared" si="145"/>
        <v>04 Desember 2018</v>
      </c>
      <c r="X604" s="373" t="str">
        <f>IFERROR(VLOOKUP(D604,'[5]mhs elektro-kecil'!$B$5:$E$2151,3,0),"CEK")</f>
        <v>Teknik Elektronika &amp; Digital</v>
      </c>
      <c r="Y604" s="374" t="str">
        <f>IFERROR(VLOOKUP(D604,'[5]mhs elektro-kecil'!$B$5:$E$2151,4,0),"CEK")</f>
        <v>Syafaruddin Ch., ST., MT.</v>
      </c>
      <c r="AL604" s="391">
        <f t="shared" si="150"/>
        <v>2013</v>
      </c>
      <c r="AM604" s="212" t="e">
        <f>COUNTIF([6]Daftar!$D$5:$D$851,D604)</f>
        <v>#VALUE!</v>
      </c>
      <c r="AN604" s="212" t="e">
        <f>COUNTIF([7]daftar!$D$4:$D$885,D604)</f>
        <v>#VALUE!</v>
      </c>
      <c r="AS604" s="392" t="str">
        <f t="shared" si="146"/>
        <v>Rizal Adi Saputra</v>
      </c>
      <c r="AT604" s="392" t="str">
        <f t="shared" si="147"/>
        <v>F1B113030</v>
      </c>
      <c r="AU604" s="392">
        <f t="shared" si="148"/>
        <v>601</v>
      </c>
    </row>
    <row r="605" spans="1:47" ht="12.75" customHeight="1">
      <c r="A605" s="267">
        <f t="shared" si="149"/>
        <v>602</v>
      </c>
      <c r="B605" s="515" t="s">
        <v>1498</v>
      </c>
      <c r="C605" s="269" t="str">
        <f>VLOOKUP(D605,'[4]mhs elektro-kecil'!$B$5:$C$1847,2,0)</f>
        <v>Aresta Daniel</v>
      </c>
      <c r="D605" s="275" t="s">
        <v>1508</v>
      </c>
      <c r="E605" s="369" t="s">
        <v>1509</v>
      </c>
      <c r="F605" s="275" t="s">
        <v>67</v>
      </c>
      <c r="G605" s="275" t="s">
        <v>62</v>
      </c>
      <c r="H605" s="275" t="s">
        <v>55</v>
      </c>
      <c r="I605" s="275" t="s">
        <v>243</v>
      </c>
      <c r="J605" s="467" t="s">
        <v>92</v>
      </c>
      <c r="K605" s="205" t="s">
        <v>76</v>
      </c>
      <c r="L605" s="458">
        <v>43439</v>
      </c>
      <c r="M605" s="206" t="s">
        <v>1510</v>
      </c>
      <c r="N605" s="205" t="s">
        <v>1215</v>
      </c>
      <c r="P605" s="369">
        <v>812</v>
      </c>
      <c r="Q605" s="230">
        <v>7</v>
      </c>
      <c r="R605" s="230">
        <v>18</v>
      </c>
      <c r="S605" s="230">
        <v>21</v>
      </c>
      <c r="T605" s="230">
        <v>41</v>
      </c>
      <c r="U605" s="230">
        <v>35</v>
      </c>
      <c r="W605" s="371" t="str">
        <f t="shared" si="145"/>
        <v>05 Desember 2018</v>
      </c>
      <c r="X605" s="373" t="str">
        <f>IFERROR(VLOOKUP(D605,'[5]mhs elektro-kecil'!$B$5:$E$2151,3,0),"CEK")</f>
        <v>Teknik Telekomunikasi</v>
      </c>
      <c r="Y605" s="374" t="str">
        <f>IFERROR(VLOOKUP(D605,'[5]mhs elektro-kecil'!$B$5:$E$2151,4,0),"CEK")</f>
        <v>Abdullah Zainuddin, ST., MT.</v>
      </c>
      <c r="AL605" s="391">
        <f t="shared" si="150"/>
        <v>2012</v>
      </c>
      <c r="AM605" s="212" t="e">
        <f>COUNTIF([6]Daftar!$D$5:$D$851,D605)</f>
        <v>#VALUE!</v>
      </c>
      <c r="AN605" s="212" t="e">
        <f>COUNTIF([7]daftar!$D$4:$D$885,D605)</f>
        <v>#VALUE!</v>
      </c>
      <c r="AS605" s="392" t="str">
        <f t="shared" si="146"/>
        <v>Aresta Daniel</v>
      </c>
      <c r="AT605" s="392" t="str">
        <f t="shared" si="147"/>
        <v>F1B012014</v>
      </c>
      <c r="AU605" s="392">
        <f t="shared" si="148"/>
        <v>602</v>
      </c>
    </row>
    <row r="606" spans="1:47" ht="12.75" customHeight="1">
      <c r="A606" s="267">
        <f t="shared" si="149"/>
        <v>603</v>
      </c>
      <c r="B606" s="515" t="s">
        <v>1511</v>
      </c>
      <c r="C606" s="269" t="str">
        <f>VLOOKUP(D606,'[4]mhs elektro-kecil'!$B$5:$C$1847,2,0)</f>
        <v>Rayasa Puringgar P P</v>
      </c>
      <c r="D606" s="275" t="s">
        <v>1512</v>
      </c>
      <c r="E606" s="369" t="s">
        <v>1513</v>
      </c>
      <c r="F606" s="275" t="s">
        <v>118</v>
      </c>
      <c r="G606" s="275" t="s">
        <v>580</v>
      </c>
      <c r="H606" s="275" t="s">
        <v>89</v>
      </c>
      <c r="I606" s="275" t="s">
        <v>92</v>
      </c>
      <c r="J606" s="467" t="s">
        <v>68</v>
      </c>
      <c r="K606" s="205" t="s">
        <v>32</v>
      </c>
      <c r="L606" s="458">
        <v>43454</v>
      </c>
      <c r="M606" s="206" t="s">
        <v>1510</v>
      </c>
      <c r="N606" s="205" t="s">
        <v>1246</v>
      </c>
      <c r="P606" s="369">
        <v>844</v>
      </c>
      <c r="Q606" s="230">
        <v>40</v>
      </c>
      <c r="R606" s="230">
        <v>42</v>
      </c>
      <c r="S606" s="230">
        <v>19</v>
      </c>
      <c r="T606" s="230">
        <v>35</v>
      </c>
      <c r="U606" s="230">
        <v>6</v>
      </c>
      <c r="W606" s="371" t="str">
        <f t="shared" si="145"/>
        <v>20 Desember 2018</v>
      </c>
      <c r="X606" s="373" t="str">
        <f>IFERROR(VLOOKUP(D606,'[5]mhs elektro-kecil'!$B$5:$E$2151,3,0),"CEK")</f>
        <v>Teknik Informatika &amp; Komputer</v>
      </c>
      <c r="Y606" s="374" t="str">
        <f>IFERROR(VLOOKUP(D606,'[5]mhs elektro-kecil'!$B$5:$E$2151,4,0),"CEK")</f>
        <v>Djul Fikry Budiman, ST., MT.</v>
      </c>
      <c r="AL606" s="391">
        <f t="shared" si="150"/>
        <v>2013</v>
      </c>
      <c r="AM606" s="212" t="e">
        <f>COUNTIF([6]Daftar!$D$5:$D$851,D606)</f>
        <v>#VALUE!</v>
      </c>
      <c r="AN606" s="212" t="e">
        <f>COUNTIF([7]daftar!$D$4:$D$885,D606)</f>
        <v>#VALUE!</v>
      </c>
      <c r="AS606" s="392" t="str">
        <f t="shared" si="146"/>
        <v>Rayasa Puringgar P P</v>
      </c>
      <c r="AT606" s="392" t="str">
        <f t="shared" si="147"/>
        <v>F1B013077</v>
      </c>
      <c r="AU606" s="392">
        <f t="shared" si="148"/>
        <v>603</v>
      </c>
    </row>
    <row r="607" spans="1:47" ht="12.75" customHeight="1">
      <c r="A607" s="267">
        <f t="shared" si="149"/>
        <v>604</v>
      </c>
      <c r="B607" s="515" t="s">
        <v>1511</v>
      </c>
      <c r="C607" s="269" t="str">
        <f>VLOOKUP(D607,'[4]mhs elektro-kecil'!$B$5:$C$1847,2,0)</f>
        <v>Nanda Mardiensyah</v>
      </c>
      <c r="D607" s="275" t="s">
        <v>1514</v>
      </c>
      <c r="E607" s="369" t="s">
        <v>1515</v>
      </c>
      <c r="F607" s="275" t="s">
        <v>763</v>
      </c>
      <c r="G607" s="275" t="s">
        <v>59</v>
      </c>
      <c r="H607" s="275" t="s">
        <v>52</v>
      </c>
      <c r="I607" s="275" t="s">
        <v>422</v>
      </c>
      <c r="J607" s="467" t="s">
        <v>45</v>
      </c>
      <c r="K607" s="205" t="s">
        <v>32</v>
      </c>
      <c r="L607" s="458">
        <v>43454</v>
      </c>
      <c r="M607" s="206" t="s">
        <v>1501</v>
      </c>
      <c r="N607" s="205" t="s">
        <v>449</v>
      </c>
      <c r="P607" s="369">
        <v>845</v>
      </c>
      <c r="Q607" s="230">
        <v>17</v>
      </c>
      <c r="R607" s="230">
        <v>28</v>
      </c>
      <c r="S607" s="230">
        <v>24</v>
      </c>
      <c r="T607" s="230">
        <v>8</v>
      </c>
      <c r="U607" s="230">
        <v>25</v>
      </c>
      <c r="W607" s="371" t="str">
        <f t="shared" si="145"/>
        <v>20 Desember 2018</v>
      </c>
      <c r="X607" s="373" t="str">
        <f>IFERROR(VLOOKUP(D607,'[5]mhs elektro-kecil'!$B$5:$E$2151,3,0),"CEK")</f>
        <v>Teknik Elektronika &amp; Digital</v>
      </c>
      <c r="Y607" s="374" t="str">
        <f>IFERROR(VLOOKUP(D607,'[5]mhs elektro-kecil'!$B$5:$E$2151,4,0),"CEK")</f>
        <v>A. Sjamsjiar Rachman, ST., MT.</v>
      </c>
      <c r="AL607" s="391">
        <f t="shared" si="150"/>
        <v>2014</v>
      </c>
      <c r="AM607" s="212" t="e">
        <f>COUNTIF([6]Daftar!$D$5:$D$851,D607)</f>
        <v>#VALUE!</v>
      </c>
      <c r="AN607" s="212" t="e">
        <f>COUNTIF([7]daftar!$D$4:$D$885,D607)</f>
        <v>#VALUE!</v>
      </c>
      <c r="AS607" s="392" t="str">
        <f t="shared" si="146"/>
        <v>Nanda Mardiensyah</v>
      </c>
      <c r="AT607" s="392" t="str">
        <f t="shared" si="147"/>
        <v>F1B014076</v>
      </c>
      <c r="AU607" s="392">
        <f t="shared" si="148"/>
        <v>604</v>
      </c>
    </row>
    <row r="608" spans="1:47" ht="12.75" customHeight="1">
      <c r="A608" s="267">
        <f t="shared" si="149"/>
        <v>605</v>
      </c>
      <c r="B608" s="515" t="s">
        <v>1516</v>
      </c>
      <c r="C608" s="471" t="str">
        <f>VLOOKUP(D608,'[4]mhs elektro-kecil'!$B$5:$C$1847,2,0)</f>
        <v>Dana Selvia Hadiswara</v>
      </c>
      <c r="D608" s="275" t="s">
        <v>1517</v>
      </c>
      <c r="E608" s="369" t="s">
        <v>1518</v>
      </c>
      <c r="F608" s="275" t="s">
        <v>67</v>
      </c>
      <c r="G608" s="275" t="s">
        <v>62</v>
      </c>
      <c r="H608" s="275" t="s">
        <v>55</v>
      </c>
      <c r="I608" s="275" t="s">
        <v>118</v>
      </c>
      <c r="J608" s="467" t="s">
        <v>89</v>
      </c>
      <c r="K608" s="205" t="s">
        <v>32</v>
      </c>
      <c r="L608" s="458">
        <v>43468</v>
      </c>
      <c r="M608" s="206" t="s">
        <v>1510</v>
      </c>
      <c r="N608" s="205" t="s">
        <v>1215</v>
      </c>
      <c r="P608" s="369">
        <v>865</v>
      </c>
      <c r="Q608" s="230">
        <v>7</v>
      </c>
      <c r="R608" s="230">
        <v>18</v>
      </c>
      <c r="S608" s="230">
        <v>21</v>
      </c>
      <c r="T608" s="230">
        <v>40</v>
      </c>
      <c r="U608" s="230">
        <v>19</v>
      </c>
      <c r="W608" s="371" t="str">
        <f t="shared" si="145"/>
        <v>03 Januari 2019</v>
      </c>
      <c r="X608" s="373" t="str">
        <f>IFERROR(VLOOKUP(D608,'[5]mhs elektro-kecil'!$B$5:$E$2151,3,0),"CEK")</f>
        <v>Teknik Informatika &amp; Komputer</v>
      </c>
      <c r="Y608" s="374" t="str">
        <f>IFERROR(VLOOKUP(D608,'[5]mhs elektro-kecil'!$B$5:$E$2151,4,0),"CEK")</f>
        <v>L. A. Syamsul Irfan Akbar, ST., M.Eng.</v>
      </c>
      <c r="AL608" s="391">
        <f t="shared" si="150"/>
        <v>2014</v>
      </c>
      <c r="AM608" s="212" t="e">
        <f>COUNTIF([6]Daftar!$D$5:$D$851,D608)</f>
        <v>#VALUE!</v>
      </c>
      <c r="AN608" s="212" t="e">
        <f>COUNTIF([7]daftar!$D$4:$D$885,D608)</f>
        <v>#VALUE!</v>
      </c>
      <c r="AS608" s="392" t="str">
        <f t="shared" si="146"/>
        <v>Dana Selvia Hadiswara</v>
      </c>
      <c r="AT608" s="392" t="str">
        <f t="shared" si="147"/>
        <v>F1B114009</v>
      </c>
      <c r="AU608" s="392">
        <f t="shared" si="148"/>
        <v>605</v>
      </c>
    </row>
    <row r="609" spans="1:47" ht="12.75" customHeight="1">
      <c r="A609" s="267">
        <f t="shared" si="149"/>
        <v>606</v>
      </c>
      <c r="B609" s="515" t="s">
        <v>1516</v>
      </c>
      <c r="C609" s="269" t="str">
        <f>VLOOKUP(D609,'[4]mhs elektro-kecil'!$B$5:$C$1847,2,0)</f>
        <v>Surahmin</v>
      </c>
      <c r="D609" s="275" t="s">
        <v>1519</v>
      </c>
      <c r="E609" s="369" t="s">
        <v>1520</v>
      </c>
      <c r="F609" s="275" t="s">
        <v>72</v>
      </c>
      <c r="G609" s="275" t="s">
        <v>52</v>
      </c>
      <c r="H609" s="275" t="s">
        <v>59</v>
      </c>
      <c r="I609" s="275" t="s">
        <v>73</v>
      </c>
      <c r="J609" s="467" t="s">
        <v>31</v>
      </c>
      <c r="K609" s="205" t="s">
        <v>56</v>
      </c>
      <c r="L609" s="458">
        <v>43469</v>
      </c>
      <c r="M609" s="206" t="s">
        <v>1510</v>
      </c>
      <c r="N609" s="205" t="s">
        <v>449</v>
      </c>
      <c r="P609" s="369">
        <v>866</v>
      </c>
      <c r="Q609" s="230">
        <v>4</v>
      </c>
      <c r="R609" s="230">
        <v>24</v>
      </c>
      <c r="S609" s="230">
        <v>28</v>
      </c>
      <c r="T609" s="230">
        <v>29</v>
      </c>
      <c r="U609" s="230">
        <v>39</v>
      </c>
      <c r="W609" s="371" t="str">
        <f t="shared" si="145"/>
        <v>04 Januari 2019</v>
      </c>
      <c r="X609" s="373" t="str">
        <f>IFERROR(VLOOKUP(D609,'[5]mhs elektro-kecil'!$B$5:$E$2151,3,0),"CEK")</f>
        <v>Teknik Elektronika &amp; Digital</v>
      </c>
      <c r="Y609" s="374" t="str">
        <f>IFERROR(VLOOKUP(D609,'[5]mhs elektro-kecil'!$B$5:$E$2151,4,0),"CEK")</f>
        <v>Syafaruddin Ch., ST., MT.</v>
      </c>
      <c r="AL609" s="391">
        <f t="shared" si="150"/>
        <v>2014</v>
      </c>
      <c r="AM609" s="212" t="e">
        <f>COUNTIF([6]Daftar!$D$5:$D$851,D609)</f>
        <v>#VALUE!</v>
      </c>
      <c r="AN609" s="212" t="e">
        <f>COUNTIF([7]daftar!$D$4:$D$885,D609)</f>
        <v>#VALUE!</v>
      </c>
      <c r="AS609" s="392" t="str">
        <f t="shared" si="146"/>
        <v>Surahmin</v>
      </c>
      <c r="AT609" s="392" t="str">
        <f t="shared" si="147"/>
        <v>F1B014098</v>
      </c>
      <c r="AU609" s="392">
        <f t="shared" si="148"/>
        <v>606</v>
      </c>
    </row>
    <row r="610" spans="1:47" ht="12.75" customHeight="1">
      <c r="A610" s="267">
        <f t="shared" si="149"/>
        <v>607</v>
      </c>
      <c r="B610" s="515" t="s">
        <v>1516</v>
      </c>
      <c r="C610" s="472" t="str">
        <f>VLOOKUP(D610,'[4]mhs elektro-kecil'!$B$5:$C$1847,2,0)</f>
        <v>Riyan Rizkiyawan</v>
      </c>
      <c r="D610" s="275" t="s">
        <v>1521</v>
      </c>
      <c r="E610" s="369" t="s">
        <v>1522</v>
      </c>
      <c r="F610" s="275" t="s">
        <v>243</v>
      </c>
      <c r="G610" s="275" t="s">
        <v>49</v>
      </c>
      <c r="H610" s="275" t="s">
        <v>62</v>
      </c>
      <c r="I610" s="275" t="s">
        <v>89</v>
      </c>
      <c r="J610" s="467" t="s">
        <v>55</v>
      </c>
      <c r="K610" s="205" t="s">
        <v>56</v>
      </c>
      <c r="L610" s="458">
        <v>43469</v>
      </c>
      <c r="M610" s="206" t="s">
        <v>1501</v>
      </c>
      <c r="N610" s="205" t="s">
        <v>1246</v>
      </c>
      <c r="P610" s="369">
        <v>867</v>
      </c>
      <c r="Q610" s="230">
        <v>41</v>
      </c>
      <c r="R610" s="230">
        <v>15</v>
      </c>
      <c r="S610" s="230">
        <v>18</v>
      </c>
      <c r="T610" s="230">
        <v>19</v>
      </c>
      <c r="U610" s="230">
        <v>21</v>
      </c>
      <c r="W610" s="371" t="str">
        <f t="shared" si="145"/>
        <v>04 Januari 2019</v>
      </c>
      <c r="X610" s="373" t="str">
        <f>IFERROR(VLOOKUP(D610,'[5]mhs elektro-kecil'!$B$5:$E$2151,3,0),"CEK")</f>
        <v>Teknik Informatika &amp; Komputer</v>
      </c>
      <c r="Y610" s="374" t="str">
        <f>IFERROR(VLOOKUP(D610,'[5]mhs elektro-kecil'!$B$5:$E$2151,4,0),"CEK")</f>
        <v>A. Sjamsjiar Rachman, ST., MT.</v>
      </c>
      <c r="AL610" s="391">
        <f t="shared" si="150"/>
        <v>2014</v>
      </c>
      <c r="AM610" s="212" t="e">
        <f>COUNTIF([6]Daftar!$D$5:$D$851,D610)</f>
        <v>#VALUE!</v>
      </c>
      <c r="AN610" s="212" t="e">
        <f>COUNTIF([7]daftar!$D$4:$D$885,D610)</f>
        <v>#VALUE!</v>
      </c>
      <c r="AS610" s="392" t="str">
        <f t="shared" si="146"/>
        <v>Riyan Rizkiyawan</v>
      </c>
      <c r="AT610" s="392" t="str">
        <f t="shared" si="147"/>
        <v>F1B014084</v>
      </c>
      <c r="AU610" s="392">
        <f t="shared" si="148"/>
        <v>607</v>
      </c>
    </row>
    <row r="611" spans="1:47" ht="12.75" customHeight="1">
      <c r="A611" s="267">
        <f t="shared" si="149"/>
        <v>608</v>
      </c>
      <c r="B611" s="515" t="s">
        <v>1516</v>
      </c>
      <c r="C611" s="269" t="str">
        <f>VLOOKUP(D611,'[4]mhs elektro-kecil'!$B$5:$C$1847,2,0)</f>
        <v>Erni Dwi Jayanti</v>
      </c>
      <c r="D611" s="275" t="s">
        <v>1523</v>
      </c>
      <c r="E611" s="369" t="s">
        <v>1524</v>
      </c>
      <c r="F611" s="275" t="s">
        <v>68</v>
      </c>
      <c r="G611" s="275" t="s">
        <v>580</v>
      </c>
      <c r="H611" s="275" t="s">
        <v>55</v>
      </c>
      <c r="I611" s="275" t="s">
        <v>89</v>
      </c>
      <c r="J611" s="467" t="s">
        <v>49</v>
      </c>
      <c r="K611" s="205" t="s">
        <v>63</v>
      </c>
      <c r="L611" s="458">
        <v>43470</v>
      </c>
      <c r="M611" s="206" t="s">
        <v>1510</v>
      </c>
      <c r="N611" s="205" t="s">
        <v>1215</v>
      </c>
      <c r="P611" s="369">
        <v>868</v>
      </c>
      <c r="Q611" s="230">
        <v>6</v>
      </c>
      <c r="R611" s="230">
        <v>42</v>
      </c>
      <c r="S611" s="230">
        <v>21</v>
      </c>
      <c r="T611" s="230">
        <v>19</v>
      </c>
      <c r="U611" s="230">
        <v>15</v>
      </c>
      <c r="W611" s="371" t="str">
        <f t="shared" ref="W611:W670" si="151">TEXT(L611,"dd mmmm yyyy")</f>
        <v>05 Januari 2019</v>
      </c>
      <c r="X611" s="373" t="str">
        <f>IFERROR(VLOOKUP(D611,'[5]mhs elektro-kecil'!$B$5:$E$2151,3,0),"CEK")</f>
        <v>Teknik Telekomunikasi</v>
      </c>
      <c r="Y611" s="374" t="str">
        <f>IFERROR(VLOOKUP(D611,'[5]mhs elektro-kecil'!$B$5:$E$2151,4,0),"CEK")</f>
        <v>Sudi M. Al Sasongko, ST., MT.</v>
      </c>
      <c r="AL611" s="391">
        <f t="shared" si="150"/>
        <v>2014</v>
      </c>
      <c r="AM611" s="212" t="e">
        <f>COUNTIF([6]Daftar!$D$5:$D$851,D611)</f>
        <v>#VALUE!</v>
      </c>
      <c r="AN611" s="212" t="e">
        <f>COUNTIF([7]daftar!$D$4:$D$885,D611)</f>
        <v>#VALUE!</v>
      </c>
      <c r="AS611" s="392" t="str">
        <f t="shared" si="146"/>
        <v>Erni Dwi Jayanti</v>
      </c>
      <c r="AT611" s="392" t="str">
        <f t="shared" si="147"/>
        <v>F1B014023</v>
      </c>
      <c r="AU611" s="392">
        <f t="shared" si="148"/>
        <v>608</v>
      </c>
    </row>
    <row r="612" spans="1:47" ht="12.75" customHeight="1">
      <c r="A612" s="267">
        <f t="shared" si="149"/>
        <v>609</v>
      </c>
      <c r="B612" s="515" t="s">
        <v>1516</v>
      </c>
      <c r="C612" s="269" t="str">
        <f>VLOOKUP(D612,'[4]mhs elektro-kecil'!$B$5:$C$1847,2,0)</f>
        <v>Rendra Din Wanto</v>
      </c>
      <c r="D612" s="275" t="s">
        <v>1525</v>
      </c>
      <c r="E612" s="369" t="s">
        <v>1526</v>
      </c>
      <c r="F612" s="275" t="s">
        <v>67</v>
      </c>
      <c r="G612" s="275" t="s">
        <v>243</v>
      </c>
      <c r="H612" s="275" t="s">
        <v>68</v>
      </c>
      <c r="I612" s="275" t="s">
        <v>55</v>
      </c>
      <c r="J612" s="467" t="s">
        <v>118</v>
      </c>
      <c r="K612" s="205" t="s">
        <v>63</v>
      </c>
      <c r="L612" s="458">
        <v>43470</v>
      </c>
      <c r="M612" s="206" t="s">
        <v>1501</v>
      </c>
      <c r="N612" s="205" t="s">
        <v>1246</v>
      </c>
      <c r="P612" s="369">
        <v>869</v>
      </c>
      <c r="Q612" s="230">
        <v>7</v>
      </c>
      <c r="R612" s="230">
        <v>41</v>
      </c>
      <c r="S612" s="230">
        <v>6</v>
      </c>
      <c r="T612" s="230">
        <v>21</v>
      </c>
      <c r="U612" s="230">
        <v>40</v>
      </c>
      <c r="W612" s="371" t="str">
        <f t="shared" si="151"/>
        <v>05 Januari 2019</v>
      </c>
      <c r="X612" s="373" t="str">
        <f>IFERROR(VLOOKUP(D612,'[5]mhs elektro-kecil'!$B$5:$E$2151,3,0),"CEK")</f>
        <v>Teknik Informatika &amp; Komputer</v>
      </c>
      <c r="Y612" s="374" t="str">
        <f>IFERROR(VLOOKUP(D612,'[5]mhs elektro-kecil'!$B$5:$E$2151,4,0),"CEK")</f>
        <v>A. Sjamsjiar Rachman, ST., MT.</v>
      </c>
      <c r="AL612" s="391">
        <f t="shared" si="150"/>
        <v>2014</v>
      </c>
      <c r="AM612" s="212" t="e">
        <f>COUNTIF([6]Daftar!$D$5:$D$851,D612)</f>
        <v>#VALUE!</v>
      </c>
      <c r="AN612" s="212" t="e">
        <f>COUNTIF([7]daftar!$D$4:$D$885,D612)</f>
        <v>#VALUE!</v>
      </c>
      <c r="AS612" s="392" t="str">
        <f t="shared" si="146"/>
        <v>Rendra Din Wanto</v>
      </c>
      <c r="AT612" s="392" t="str">
        <f t="shared" si="147"/>
        <v>F1B014082</v>
      </c>
      <c r="AU612" s="392">
        <f t="shared" si="148"/>
        <v>609</v>
      </c>
    </row>
    <row r="613" spans="1:47" ht="12.75" customHeight="1">
      <c r="A613" s="267">
        <f t="shared" si="149"/>
        <v>610</v>
      </c>
      <c r="B613" s="515" t="s">
        <v>1516</v>
      </c>
      <c r="C613" s="269" t="str">
        <f>VLOOKUP(D613,'[4]mhs elektro-kecil'!$B$5:$C$1847,2,0)</f>
        <v>Wahyu Septriandi S</v>
      </c>
      <c r="D613" s="275" t="s">
        <v>1527</v>
      </c>
      <c r="E613" s="369" t="s">
        <v>1528</v>
      </c>
      <c r="F613" s="275" t="s">
        <v>118</v>
      </c>
      <c r="G613" s="275" t="s">
        <v>89</v>
      </c>
      <c r="H613" s="275" t="s">
        <v>67</v>
      </c>
      <c r="I613" s="275" t="s">
        <v>763</v>
      </c>
      <c r="J613" s="467" t="s">
        <v>243</v>
      </c>
      <c r="K613" s="205" t="s">
        <v>131</v>
      </c>
      <c r="L613" s="458">
        <v>43473</v>
      </c>
      <c r="M613" s="206" t="s">
        <v>1501</v>
      </c>
      <c r="N613" s="205" t="s">
        <v>1246</v>
      </c>
      <c r="O613" s="369" t="s">
        <v>187</v>
      </c>
      <c r="P613" s="369">
        <v>870</v>
      </c>
      <c r="Q613" s="230">
        <v>40</v>
      </c>
      <c r="R613" s="230">
        <v>19</v>
      </c>
      <c r="S613" s="230">
        <v>7</v>
      </c>
      <c r="T613" s="230">
        <v>17</v>
      </c>
      <c r="U613" s="230">
        <v>41</v>
      </c>
      <c r="W613" s="371" t="str">
        <f t="shared" si="151"/>
        <v>08 Januari 2019</v>
      </c>
      <c r="X613" s="373" t="str">
        <f>IFERROR(VLOOKUP(D613,'[5]mhs elektro-kecil'!$B$5:$E$2151,3,0),"CEK")</f>
        <v>Teknik Informatika &amp; Komputer</v>
      </c>
      <c r="Y613" s="374" t="str">
        <f>IFERROR(VLOOKUP(D613,'[5]mhs elektro-kecil'!$B$5:$E$2151,4,0),"CEK")</f>
        <v>Rosmaliati, ST., MT.</v>
      </c>
      <c r="AL613" s="391">
        <f t="shared" si="150"/>
        <v>2013</v>
      </c>
      <c r="AM613" s="212" t="e">
        <f>COUNTIF([6]Daftar!$D$5:$D$851,D613)</f>
        <v>#VALUE!</v>
      </c>
      <c r="AN613" s="212" t="e">
        <f>COUNTIF([7]daftar!$D$4:$D$885,D613)</f>
        <v>#VALUE!</v>
      </c>
      <c r="AS613" s="392" t="str">
        <f t="shared" si="146"/>
        <v>Wahyu Septriandi S</v>
      </c>
      <c r="AT613" s="392" t="str">
        <f t="shared" si="147"/>
        <v>F1B013092</v>
      </c>
      <c r="AU613" s="392">
        <f t="shared" si="148"/>
        <v>610</v>
      </c>
    </row>
    <row r="614" spans="1:47" ht="12.75" customHeight="1">
      <c r="A614" s="267">
        <f t="shared" si="149"/>
        <v>611</v>
      </c>
      <c r="B614" s="515" t="s">
        <v>1516</v>
      </c>
      <c r="C614" s="394" t="str">
        <f>VLOOKUP(D614,'[4]mhs elektro-kecil'!$B$5:$C$1847,2,0)</f>
        <v>Muhamad Ardi Rahman</v>
      </c>
      <c r="D614" s="275" t="s">
        <v>1529</v>
      </c>
      <c r="E614" s="369" t="s">
        <v>1530</v>
      </c>
      <c r="F614" s="275" t="s">
        <v>72</v>
      </c>
      <c r="G614" s="275" t="s">
        <v>68</v>
      </c>
      <c r="H614" s="275" t="s">
        <v>49</v>
      </c>
      <c r="I614" s="275" t="s">
        <v>45</v>
      </c>
      <c r="J614" s="467" t="s">
        <v>55</v>
      </c>
      <c r="K614" s="205" t="s">
        <v>131</v>
      </c>
      <c r="L614" s="458">
        <v>43473</v>
      </c>
      <c r="M614" s="206" t="s">
        <v>1501</v>
      </c>
      <c r="N614" s="205" t="s">
        <v>449</v>
      </c>
      <c r="P614" s="369">
        <v>871</v>
      </c>
      <c r="Q614" s="230">
        <v>4</v>
      </c>
      <c r="R614" s="230">
        <v>6</v>
      </c>
      <c r="S614" s="230">
        <v>15</v>
      </c>
      <c r="T614" s="230">
        <v>25</v>
      </c>
      <c r="U614" s="230">
        <v>21</v>
      </c>
      <c r="W614" s="371" t="str">
        <f t="shared" si="151"/>
        <v>08 Januari 2019</v>
      </c>
      <c r="X614" s="373" t="str">
        <f>IFERROR(VLOOKUP(D614,'[5]mhs elektro-kecil'!$B$5:$E$2151,3,0),"CEK")</f>
        <v>Teknik Elektronika &amp; Digital</v>
      </c>
      <c r="Y614" s="374" t="str">
        <f>IFERROR(VLOOKUP(D614,'[5]mhs elektro-kecil'!$B$5:$E$2151,4,0),"CEK")</f>
        <v>Paniran, ST., MT.</v>
      </c>
      <c r="AL614" s="391">
        <f t="shared" si="150"/>
        <v>2013</v>
      </c>
      <c r="AM614" s="212" t="e">
        <f>COUNTIF([6]Daftar!$D$5:$D$851,D614)</f>
        <v>#VALUE!</v>
      </c>
      <c r="AN614" s="212" t="e">
        <f>COUNTIF([7]daftar!$D$4:$D$885,D614)</f>
        <v>#VALUE!</v>
      </c>
      <c r="AS614" s="392" t="str">
        <f t="shared" si="146"/>
        <v>Muhamad Ardi Rahman</v>
      </c>
      <c r="AT614" s="392" t="str">
        <f t="shared" si="147"/>
        <v>F1B113026</v>
      </c>
      <c r="AU614" s="392">
        <f t="shared" si="148"/>
        <v>611</v>
      </c>
    </row>
    <row r="615" spans="1:47" ht="12.75" customHeight="1">
      <c r="A615" s="267">
        <f t="shared" si="149"/>
        <v>612</v>
      </c>
      <c r="B615" s="515" t="s">
        <v>1531</v>
      </c>
      <c r="C615" s="269" t="str">
        <f>VLOOKUP(D615,'[4]mhs elektro-kecil'!$B$5:$C$1847,2,0)</f>
        <v>Lukman Al Hakim</v>
      </c>
      <c r="D615" s="275" t="s">
        <v>1532</v>
      </c>
      <c r="E615" s="369" t="s">
        <v>1533</v>
      </c>
      <c r="F615" s="275" t="s">
        <v>72</v>
      </c>
      <c r="G615" s="275" t="s">
        <v>92</v>
      </c>
      <c r="H615" s="275" t="s">
        <v>52</v>
      </c>
      <c r="I615" s="275" t="s">
        <v>59</v>
      </c>
      <c r="J615" s="467" t="s">
        <v>73</v>
      </c>
      <c r="K615" s="205" t="s">
        <v>56</v>
      </c>
      <c r="L615" s="458">
        <v>43476</v>
      </c>
      <c r="M615" s="206" t="s">
        <v>1501</v>
      </c>
      <c r="N615" s="205" t="s">
        <v>449</v>
      </c>
      <c r="P615" s="369">
        <v>8</v>
      </c>
      <c r="Q615" s="230">
        <v>4</v>
      </c>
      <c r="R615" s="230">
        <v>35</v>
      </c>
      <c r="S615" s="230">
        <v>24</v>
      </c>
      <c r="T615" s="230">
        <v>28</v>
      </c>
      <c r="U615" s="230">
        <v>29</v>
      </c>
      <c r="W615" s="371" t="str">
        <f t="shared" si="151"/>
        <v>11 Januari 2019</v>
      </c>
      <c r="X615" s="373" t="str">
        <f>IFERROR(VLOOKUP(D615,'[5]mhs elektro-kecil'!$B$5:$E$2151,3,0),"CEK")</f>
        <v>Teknik Elektronika &amp; Digital</v>
      </c>
      <c r="Y615" s="374" t="str">
        <f>IFERROR(VLOOKUP(D615,'[5]mhs elektro-kecil'!$B$5:$E$2151,4,0),"CEK")</f>
        <v>I Made Budi Suksmadana, ST., MT.</v>
      </c>
      <c r="AL615" s="391">
        <f t="shared" si="150"/>
        <v>2013</v>
      </c>
      <c r="AM615" s="212" t="e">
        <f>COUNTIF([6]Daftar!$D$5:$D$851,D615)</f>
        <v>#VALUE!</v>
      </c>
      <c r="AN615" s="212" t="e">
        <f>COUNTIF([7]daftar!$D$4:$D$885,D615)</f>
        <v>#VALUE!</v>
      </c>
      <c r="AS615" s="392" t="str">
        <f t="shared" si="146"/>
        <v>Lukman Al Hakim</v>
      </c>
      <c r="AT615" s="392" t="str">
        <f t="shared" si="147"/>
        <v>F1B013057</v>
      </c>
      <c r="AU615" s="392">
        <f t="shared" si="148"/>
        <v>612</v>
      </c>
    </row>
    <row r="616" spans="1:47" ht="12.75" customHeight="1">
      <c r="A616" s="267">
        <f t="shared" si="149"/>
        <v>613</v>
      </c>
      <c r="B616" s="515" t="s">
        <v>1534</v>
      </c>
      <c r="C616" s="269" t="str">
        <f>VLOOKUP(D616,'[4]mhs elektro-kecil'!$B$5:$C$1847,2,0)</f>
        <v>I Deni Bayu Efendi</v>
      </c>
      <c r="D616" s="275" t="s">
        <v>1535</v>
      </c>
      <c r="E616" s="369" t="s">
        <v>1536</v>
      </c>
      <c r="F616" s="275" t="s">
        <v>243</v>
      </c>
      <c r="G616" s="275" t="s">
        <v>92</v>
      </c>
      <c r="H616" s="275" t="s">
        <v>52</v>
      </c>
      <c r="I616" s="275" t="s">
        <v>68</v>
      </c>
      <c r="J616" s="467" t="s">
        <v>46</v>
      </c>
      <c r="K616" s="205" t="s">
        <v>93</v>
      </c>
      <c r="L616" s="458">
        <v>43479</v>
      </c>
      <c r="M616" s="206" t="s">
        <v>1510</v>
      </c>
      <c r="N616" s="205" t="s">
        <v>1246</v>
      </c>
      <c r="P616" s="369">
        <v>21</v>
      </c>
      <c r="Q616" s="230">
        <v>41</v>
      </c>
      <c r="R616" s="230">
        <v>35</v>
      </c>
      <c r="S616" s="230">
        <v>24</v>
      </c>
      <c r="T616" s="230">
        <v>6</v>
      </c>
      <c r="U616" s="230">
        <v>37</v>
      </c>
      <c r="W616" s="371" t="str">
        <f t="shared" si="151"/>
        <v>14 Januari 2019</v>
      </c>
      <c r="X616" s="373" t="str">
        <f>IFERROR(VLOOKUP(D616,'[5]mhs elektro-kecil'!$B$5:$E$2151,3,0),"CEK")</f>
        <v>Teknik Informatika &amp; Komputer</v>
      </c>
      <c r="Y616" s="374" t="str">
        <f>IFERROR(VLOOKUP(D616,'[5]mhs elektro-kecil'!$B$5:$E$2151,4,0),"CEK")</f>
        <v>Dr. Rismon H. Sianipar, ST., M.Eng.</v>
      </c>
      <c r="AL616" s="391">
        <f t="shared" si="150"/>
        <v>2014</v>
      </c>
      <c r="AM616" s="212" t="e">
        <f>COUNTIF([6]Daftar!$D$5:$D$851,D616)</f>
        <v>#VALUE!</v>
      </c>
      <c r="AN616" s="212" t="e">
        <f>COUNTIF([7]daftar!$D$4:$D$885,D616)</f>
        <v>#VALUE!</v>
      </c>
      <c r="AS616" s="392" t="str">
        <f t="shared" si="146"/>
        <v>I Deni Bayu Efendi</v>
      </c>
      <c r="AT616" s="392" t="str">
        <f t="shared" si="147"/>
        <v>F1B014034</v>
      </c>
      <c r="AU616" s="392">
        <f t="shared" si="148"/>
        <v>613</v>
      </c>
    </row>
    <row r="617" spans="1:47" ht="12.75" customHeight="1">
      <c r="A617" s="267">
        <f t="shared" si="149"/>
        <v>614</v>
      </c>
      <c r="B617" s="515" t="s">
        <v>1531</v>
      </c>
      <c r="C617" s="269" t="str">
        <f>VLOOKUP(D617,'[4]mhs elektro-kecil'!$B$5:$C$1847,2,0)</f>
        <v>Ahmad Jalaludin</v>
      </c>
      <c r="D617" s="275" t="s">
        <v>1537</v>
      </c>
      <c r="E617" s="369" t="s">
        <v>1538</v>
      </c>
      <c r="F617" s="275" t="s">
        <v>72</v>
      </c>
      <c r="G617" s="275" t="s">
        <v>31</v>
      </c>
      <c r="H617" s="275" t="s">
        <v>422</v>
      </c>
      <c r="I617" s="275" t="s">
        <v>763</v>
      </c>
      <c r="J617" s="467" t="s">
        <v>39</v>
      </c>
      <c r="K617" s="205" t="s">
        <v>76</v>
      </c>
      <c r="L617" s="458">
        <v>43481</v>
      </c>
      <c r="M617" s="206" t="s">
        <v>1501</v>
      </c>
      <c r="N617" s="205" t="s">
        <v>449</v>
      </c>
      <c r="P617" s="369">
        <v>9</v>
      </c>
      <c r="Q617" s="230">
        <v>4</v>
      </c>
      <c r="R617" s="230">
        <v>39</v>
      </c>
      <c r="S617" s="230">
        <v>8</v>
      </c>
      <c r="T617" s="230">
        <v>17</v>
      </c>
      <c r="U617" s="230">
        <v>31</v>
      </c>
      <c r="W617" s="371" t="str">
        <f t="shared" si="151"/>
        <v>16 Januari 2019</v>
      </c>
      <c r="X617" s="373" t="str">
        <f>IFERROR(VLOOKUP(D617,'[5]mhs elektro-kecil'!$B$5:$E$2151,3,0),"CEK")</f>
        <v>Teknik Elektronika &amp; Digital</v>
      </c>
      <c r="Y617" s="374" t="str">
        <f>IFERROR(VLOOKUP(D617,'[5]mhs elektro-kecil'!$B$5:$E$2151,4,0),"CEK")</f>
        <v>Syafaruddin Ch., ST., MT.</v>
      </c>
      <c r="AL617" s="391">
        <f t="shared" si="150"/>
        <v>2012</v>
      </c>
      <c r="AM617" s="212" t="e">
        <f>COUNTIF([6]Daftar!$D$5:$D$851,D617)</f>
        <v>#VALUE!</v>
      </c>
      <c r="AN617" s="212" t="e">
        <f>COUNTIF([7]daftar!$D$4:$D$885,D617)</f>
        <v>#VALUE!</v>
      </c>
      <c r="AS617" s="392" t="str">
        <f t="shared" si="146"/>
        <v>Ahmad Jalaludin</v>
      </c>
      <c r="AT617" s="392" t="str">
        <f t="shared" si="147"/>
        <v>F1B012006</v>
      </c>
      <c r="AU617" s="392">
        <f t="shared" si="148"/>
        <v>614</v>
      </c>
    </row>
    <row r="618" spans="1:47" ht="12.75" customHeight="1">
      <c r="A618" s="267">
        <f t="shared" si="149"/>
        <v>615</v>
      </c>
      <c r="B618" s="515" t="s">
        <v>1539</v>
      </c>
      <c r="C618" s="470" t="str">
        <f>VLOOKUP(D618,'[4]mhs elektro-kecil'!$B$5:$C$1847,2,0)</f>
        <v>Lalu Muhammad Ibnu N</v>
      </c>
      <c r="D618" s="275" t="s">
        <v>1540</v>
      </c>
      <c r="E618" s="369" t="s">
        <v>1541</v>
      </c>
      <c r="F618" s="275" t="s">
        <v>72</v>
      </c>
      <c r="G618" s="275" t="s">
        <v>52</v>
      </c>
      <c r="H618" s="275" t="s">
        <v>89</v>
      </c>
      <c r="I618" s="275" t="s">
        <v>580</v>
      </c>
      <c r="J618" s="467" t="s">
        <v>558</v>
      </c>
      <c r="K618" s="205" t="s">
        <v>32</v>
      </c>
      <c r="L618" s="458">
        <v>43482</v>
      </c>
      <c r="M618" s="206" t="s">
        <v>1501</v>
      </c>
      <c r="N618" s="205" t="s">
        <v>449</v>
      </c>
      <c r="P618" s="369">
        <v>26</v>
      </c>
      <c r="Q618" s="230">
        <v>4</v>
      </c>
      <c r="R618" s="230">
        <v>24</v>
      </c>
      <c r="S618" s="230">
        <v>19</v>
      </c>
      <c r="T618" s="230">
        <v>42</v>
      </c>
      <c r="U618" s="230">
        <v>43</v>
      </c>
      <c r="W618" s="371" t="str">
        <f t="shared" si="151"/>
        <v>17 Januari 2019</v>
      </c>
      <c r="X618" s="373" t="str">
        <f>IFERROR(VLOOKUP(D618,'[5]mhs elektro-kecil'!$B$5:$E$2151,3,0),"CEK")</f>
        <v>Teknik Elektronika &amp; Digital</v>
      </c>
      <c r="Y618" s="374" t="str">
        <f>IFERROR(VLOOKUP(D618,'[5]mhs elektro-kecil'!$B$5:$E$2151,4,0),"CEK")</f>
        <v>Muhamad Irwan. ST., MT.</v>
      </c>
      <c r="AL618" s="391">
        <f t="shared" si="150"/>
        <v>2013</v>
      </c>
      <c r="AM618" s="212" t="e">
        <f>COUNTIF([6]Daftar!$D$5:$D$851,D618)</f>
        <v>#VALUE!</v>
      </c>
      <c r="AN618" s="212" t="e">
        <f>COUNTIF([7]daftar!$D$4:$D$885,D618)</f>
        <v>#VALUE!</v>
      </c>
      <c r="AS618" s="392" t="str">
        <f t="shared" si="146"/>
        <v>Lalu Muhammad Ibnu N</v>
      </c>
      <c r="AT618" s="392" t="str">
        <f t="shared" si="147"/>
        <v>F1B113021</v>
      </c>
      <c r="AU618" s="392">
        <f t="shared" si="148"/>
        <v>615</v>
      </c>
    </row>
    <row r="619" spans="1:47" ht="12.75" customHeight="1">
      <c r="A619" s="267">
        <f t="shared" si="149"/>
        <v>616</v>
      </c>
      <c r="B619" s="515" t="s">
        <v>1542</v>
      </c>
      <c r="C619" s="269" t="str">
        <f>VLOOKUP(D619,'[4]mhs elektro-kecil'!$B$5:$C$1847,2,0)</f>
        <v>Agus Supandi</v>
      </c>
      <c r="D619" s="275" t="s">
        <v>1543</v>
      </c>
      <c r="E619" s="369" t="s">
        <v>1544</v>
      </c>
      <c r="F619" s="275" t="s">
        <v>422</v>
      </c>
      <c r="G619" s="275" t="s">
        <v>45</v>
      </c>
      <c r="H619" s="275" t="s">
        <v>323</v>
      </c>
      <c r="I619" s="275" t="s">
        <v>60</v>
      </c>
      <c r="J619" s="467" t="s">
        <v>59</v>
      </c>
      <c r="K619" s="205" t="s">
        <v>131</v>
      </c>
      <c r="L619" s="458">
        <v>43487</v>
      </c>
      <c r="M619" s="206" t="s">
        <v>1501</v>
      </c>
      <c r="N619" s="205" t="s">
        <v>324</v>
      </c>
      <c r="P619" s="369">
        <v>36</v>
      </c>
      <c r="Q619" s="230">
        <v>8</v>
      </c>
      <c r="R619" s="230">
        <v>25</v>
      </c>
      <c r="S619" s="230">
        <v>26</v>
      </c>
      <c r="T619" s="230">
        <v>5</v>
      </c>
      <c r="U619" s="230">
        <v>28</v>
      </c>
      <c r="W619" s="371" t="str">
        <f t="shared" si="151"/>
        <v>22 Januari 2019</v>
      </c>
      <c r="X619" s="373" t="str">
        <f>IFERROR(VLOOKUP(D619,'[5]mhs elektro-kecil'!$B$5:$E$2151,3,0),"CEK")</f>
        <v>Teknik Sistem Tenaga</v>
      </c>
      <c r="Y619" s="374" t="str">
        <f>IFERROR(VLOOKUP(D619,'[5]mhs elektro-kecil'!$B$5:$E$2151,4,0),"CEK")</f>
        <v>I Ketut Wiryajati, ST., MT.</v>
      </c>
      <c r="AL619" s="391">
        <f t="shared" si="150"/>
        <v>2014</v>
      </c>
      <c r="AM619" s="212" t="e">
        <f>COUNTIF([6]Daftar!$D$5:$D$851,D619)</f>
        <v>#VALUE!</v>
      </c>
      <c r="AN619" s="212" t="e">
        <f>COUNTIF([7]daftar!$D$4:$D$885,D619)</f>
        <v>#VALUE!</v>
      </c>
      <c r="AS619" s="392" t="str">
        <f t="shared" si="146"/>
        <v>Agus Supandi</v>
      </c>
      <c r="AT619" s="392" t="str">
        <f t="shared" si="147"/>
        <v>F1B114003</v>
      </c>
      <c r="AU619" s="392">
        <f t="shared" si="148"/>
        <v>616</v>
      </c>
    </row>
    <row r="620" spans="1:47" ht="12.75" customHeight="1">
      <c r="A620" s="267">
        <f t="shared" si="149"/>
        <v>617</v>
      </c>
      <c r="B620" s="515" t="s">
        <v>1542</v>
      </c>
      <c r="C620" s="269" t="str">
        <f>VLOOKUP(D620,'[4]mhs elektro-kecil'!$B$5:$C$1847,2,0)</f>
        <v>Ahmad Marizki</v>
      </c>
      <c r="D620" s="275" t="s">
        <v>1545</v>
      </c>
      <c r="E620" s="369" t="s">
        <v>1546</v>
      </c>
      <c r="F620" s="275" t="s">
        <v>45</v>
      </c>
      <c r="G620" s="275" t="s">
        <v>46</v>
      </c>
      <c r="H620" s="275" t="s">
        <v>54</v>
      </c>
      <c r="I620" s="275" t="s">
        <v>39</v>
      </c>
      <c r="J620" s="467" t="s">
        <v>38</v>
      </c>
      <c r="K620" s="205" t="s">
        <v>32</v>
      </c>
      <c r="L620" s="458">
        <v>43489</v>
      </c>
      <c r="M620" s="206" t="s">
        <v>1510</v>
      </c>
      <c r="N620" s="205" t="s">
        <v>324</v>
      </c>
      <c r="P620" s="369">
        <v>37</v>
      </c>
      <c r="Q620" s="230">
        <v>25</v>
      </c>
      <c r="R620" s="230">
        <v>37</v>
      </c>
      <c r="S620" s="230">
        <v>14</v>
      </c>
      <c r="T620" s="230">
        <v>31</v>
      </c>
      <c r="U620" s="230">
        <v>2</v>
      </c>
      <c r="W620" s="371" t="str">
        <f t="shared" si="151"/>
        <v>24 Januari 2019</v>
      </c>
      <c r="X620" s="373" t="str">
        <f>IFERROR(VLOOKUP(D620,'[5]mhs elektro-kecil'!$B$5:$E$2151,3,0),"CEK")</f>
        <v>Teknik Sistem Tenaga</v>
      </c>
      <c r="Y620" s="374" t="str">
        <f>IFERROR(VLOOKUP(D620,'[5]mhs elektro-kecil'!$B$5:$E$2151,4,0),"CEK")</f>
        <v>Ni Made Seniari, ST., MT.</v>
      </c>
      <c r="AL620" s="391">
        <f t="shared" si="150"/>
        <v>2014</v>
      </c>
      <c r="AM620" s="212" t="e">
        <f>COUNTIF([6]Daftar!$D$5:$D$851,D620)</f>
        <v>#VALUE!</v>
      </c>
      <c r="AN620" s="212" t="e">
        <f>COUNTIF([7]daftar!$D$4:$D$885,D620)</f>
        <v>#VALUE!</v>
      </c>
      <c r="AS620" s="392" t="str">
        <f t="shared" si="146"/>
        <v>Ahmad Marizki</v>
      </c>
      <c r="AT620" s="392" t="str">
        <f t="shared" si="147"/>
        <v>F1B014003</v>
      </c>
      <c r="AU620" s="392">
        <f t="shared" si="148"/>
        <v>617</v>
      </c>
    </row>
    <row r="621" spans="1:47" ht="12.75" customHeight="1">
      <c r="A621" s="267">
        <f t="shared" si="149"/>
        <v>618</v>
      </c>
      <c r="B621" s="515" t="s">
        <v>1547</v>
      </c>
      <c r="C621" s="269" t="str">
        <f>VLOOKUP(D621,'[4]mhs elektro-kecil'!$B$5:$C$1847,2,0)</f>
        <v>Lalu Anja Sukmana</v>
      </c>
      <c r="D621" s="275" t="s">
        <v>1548</v>
      </c>
      <c r="E621" s="369" t="s">
        <v>1549</v>
      </c>
      <c r="F621" s="275" t="s">
        <v>72</v>
      </c>
      <c r="G621" s="275" t="s">
        <v>580</v>
      </c>
      <c r="H621" s="275" t="s">
        <v>46</v>
      </c>
      <c r="I621" s="275" t="s">
        <v>59</v>
      </c>
      <c r="J621" s="467" t="s">
        <v>558</v>
      </c>
      <c r="K621" s="205" t="s">
        <v>63</v>
      </c>
      <c r="L621" s="458">
        <v>43491</v>
      </c>
      <c r="M621" s="206" t="s">
        <v>1501</v>
      </c>
      <c r="N621" s="205" t="s">
        <v>449</v>
      </c>
      <c r="P621" s="369">
        <v>55</v>
      </c>
      <c r="Q621" s="230">
        <v>4</v>
      </c>
      <c r="R621" s="230">
        <v>42</v>
      </c>
      <c r="S621" s="230">
        <v>37</v>
      </c>
      <c r="T621" s="230">
        <v>28</v>
      </c>
      <c r="U621" s="230">
        <v>43</v>
      </c>
      <c r="W621" s="371" t="str">
        <f t="shared" si="151"/>
        <v>26 Januari 2019</v>
      </c>
      <c r="X621" s="373" t="str">
        <f>IFERROR(VLOOKUP(D621,'[5]mhs elektro-kecil'!$B$5:$E$2151,3,0),"CEK")</f>
        <v>CEK</v>
      </c>
      <c r="Y621" s="374">
        <f>IFERROR(VLOOKUP(D621,'[5]mhs elektro-kecil'!$B$5:$E$2151,4,0),"CEK")</f>
        <v>0</v>
      </c>
      <c r="AL621" s="391">
        <f t="shared" si="150"/>
        <v>2011</v>
      </c>
      <c r="AM621" s="212" t="e">
        <f>COUNTIF([6]Daftar!$D$5:$D$851,D621)</f>
        <v>#VALUE!</v>
      </c>
      <c r="AN621" s="212" t="e">
        <f>COUNTIF([7]daftar!$D$4:$D$885,D621)</f>
        <v>#VALUE!</v>
      </c>
      <c r="AS621" s="392" t="str">
        <f t="shared" si="146"/>
        <v>Lalu Anja Sukmana</v>
      </c>
      <c r="AT621" s="392" t="str">
        <f t="shared" si="147"/>
        <v>F1B111036</v>
      </c>
      <c r="AU621" s="392">
        <f t="shared" si="148"/>
        <v>618</v>
      </c>
    </row>
    <row r="622" spans="1:47" ht="12.75" customHeight="1">
      <c r="A622" s="267">
        <f t="shared" si="149"/>
        <v>619</v>
      </c>
      <c r="B622" s="515" t="s">
        <v>1550</v>
      </c>
      <c r="C622" s="470" t="str">
        <f>VLOOKUP(D622,'[4]mhs elektro-kecil'!$B$5:$C$1847,2,0)</f>
        <v>Didik Hadumi Setiaji</v>
      </c>
      <c r="D622" s="275" t="s">
        <v>1551</v>
      </c>
      <c r="E622" s="369" t="s">
        <v>1552</v>
      </c>
      <c r="F622" s="275" t="s">
        <v>622</v>
      </c>
      <c r="G622" s="275" t="s">
        <v>118</v>
      </c>
      <c r="H622" s="275" t="s">
        <v>68</v>
      </c>
      <c r="I622" s="275" t="s">
        <v>67</v>
      </c>
      <c r="J622" s="467" t="s">
        <v>243</v>
      </c>
      <c r="K622" s="205" t="s">
        <v>93</v>
      </c>
      <c r="L622" s="458">
        <v>43500</v>
      </c>
      <c r="M622" s="206" t="s">
        <v>1510</v>
      </c>
      <c r="N622" s="205" t="s">
        <v>1215</v>
      </c>
      <c r="P622" s="369">
        <v>81</v>
      </c>
      <c r="Q622" s="230">
        <v>9</v>
      </c>
      <c r="R622" s="230">
        <v>40</v>
      </c>
      <c r="S622" s="230">
        <v>6</v>
      </c>
      <c r="T622" s="230">
        <v>7</v>
      </c>
      <c r="U622" s="230">
        <v>41</v>
      </c>
      <c r="W622" s="371" t="str">
        <f t="shared" si="151"/>
        <v>04 Februari 2019</v>
      </c>
      <c r="X622" s="373" t="str">
        <f>IFERROR(VLOOKUP(D622,'[5]mhs elektro-kecil'!$B$5:$E$2151,3,0),"CEK")</f>
        <v>Teknik Telekomunikasi</v>
      </c>
      <c r="Y622" s="374" t="str">
        <f>IFERROR(VLOOKUP(D622,'[5]mhs elektro-kecil'!$B$5:$E$2151,4,0),"CEK")</f>
        <v>Made Sutha Yadnya, ST., MT.</v>
      </c>
      <c r="AL622" s="391">
        <f t="shared" si="150"/>
        <v>2014</v>
      </c>
      <c r="AM622" s="212" t="e">
        <f>COUNTIF([6]Daftar!$D$5:$D$851,D622)</f>
        <v>#VALUE!</v>
      </c>
      <c r="AN622" s="212" t="e">
        <f>COUNTIF([7]daftar!$D$4:$D$885,D622)</f>
        <v>#VALUE!</v>
      </c>
      <c r="AS622" s="392" t="str">
        <f t="shared" si="146"/>
        <v>Didik Hadumi Setiaji</v>
      </c>
      <c r="AT622" s="392" t="str">
        <f t="shared" si="147"/>
        <v>F1B014020</v>
      </c>
      <c r="AU622" s="392">
        <f t="shared" si="148"/>
        <v>619</v>
      </c>
    </row>
    <row r="623" spans="1:47" ht="12.75" customHeight="1">
      <c r="A623" s="267">
        <f t="shared" si="149"/>
        <v>620</v>
      </c>
      <c r="B623" s="515" t="s">
        <v>1547</v>
      </c>
      <c r="C623" s="269" t="str">
        <f>VLOOKUP(D623,'[4]mhs elektro-kecil'!$B$5:$C$1847,2,0)</f>
        <v>Arif Rahman</v>
      </c>
      <c r="D623" s="275" t="s">
        <v>1553</v>
      </c>
      <c r="E623" s="369" t="s">
        <v>1554</v>
      </c>
      <c r="F623" s="275" t="s">
        <v>54</v>
      </c>
      <c r="G623" s="275" t="s">
        <v>37</v>
      </c>
      <c r="H623" s="275" t="s">
        <v>45</v>
      </c>
      <c r="I623" s="275" t="s">
        <v>41</v>
      </c>
      <c r="J623" s="467" t="s">
        <v>46</v>
      </c>
      <c r="K623" s="205" t="s">
        <v>93</v>
      </c>
      <c r="L623" s="458">
        <v>43493</v>
      </c>
      <c r="M623" s="206" t="s">
        <v>1501</v>
      </c>
      <c r="N623" s="205" t="s">
        <v>324</v>
      </c>
      <c r="P623" s="369">
        <v>57</v>
      </c>
      <c r="Q623" s="230">
        <v>14</v>
      </c>
      <c r="R623" s="230">
        <v>13</v>
      </c>
      <c r="S623" s="230">
        <v>25</v>
      </c>
      <c r="T623" s="230">
        <v>1</v>
      </c>
      <c r="U623" s="230">
        <v>37</v>
      </c>
      <c r="W623" s="371" t="str">
        <f t="shared" si="151"/>
        <v>28 Januari 2019</v>
      </c>
      <c r="X623" s="373" t="str">
        <f>IFERROR(VLOOKUP(D623,'[5]mhs elektro-kecil'!$B$5:$E$2151,3,0),"CEK")</f>
        <v>Teknik Sistem Tenaga</v>
      </c>
      <c r="Y623" s="374" t="str">
        <f>IFERROR(VLOOKUP(D623,'[5]mhs elektro-kecil'!$B$5:$E$2151,4,0),"CEK")</f>
        <v>Rosmaliati, ST., MT.</v>
      </c>
      <c r="AL623" s="391">
        <f t="shared" si="150"/>
        <v>2014</v>
      </c>
      <c r="AM623" s="212" t="e">
        <f>COUNTIF([6]Daftar!$D$5:$D$851,D623)</f>
        <v>#VALUE!</v>
      </c>
      <c r="AN623" s="212" t="e">
        <f>COUNTIF([7]daftar!$D$4:$D$885,D623)</f>
        <v>#VALUE!</v>
      </c>
      <c r="AS623" s="392" t="str">
        <f t="shared" si="146"/>
        <v>Arif Rahman</v>
      </c>
      <c r="AT623" s="392" t="str">
        <f t="shared" si="147"/>
        <v>F1B014011</v>
      </c>
      <c r="AU623" s="392">
        <f t="shared" si="148"/>
        <v>620</v>
      </c>
    </row>
    <row r="624" spans="1:47" ht="12.75" customHeight="1">
      <c r="A624" s="267">
        <f t="shared" si="149"/>
        <v>621</v>
      </c>
      <c r="B624" s="515" t="s">
        <v>1555</v>
      </c>
      <c r="C624" s="470" t="str">
        <f>VLOOKUP(D624,'[4]mhs elektro-kecil'!$B$5:$C$1847,2,0)</f>
        <v>Rudy Rinjayani Putra</v>
      </c>
      <c r="D624" s="275" t="s">
        <v>1556</v>
      </c>
      <c r="E624" s="369" t="s">
        <v>1557</v>
      </c>
      <c r="F624" s="275" t="s">
        <v>622</v>
      </c>
      <c r="G624" s="275" t="s">
        <v>52</v>
      </c>
      <c r="H624" s="275" t="s">
        <v>62</v>
      </c>
      <c r="I624" s="275" t="s">
        <v>67</v>
      </c>
      <c r="J624" s="467" t="s">
        <v>89</v>
      </c>
      <c r="K624" s="205" t="s">
        <v>76</v>
      </c>
      <c r="L624" s="458">
        <v>43502</v>
      </c>
      <c r="M624" s="206" t="s">
        <v>1510</v>
      </c>
      <c r="N624" s="205" t="s">
        <v>449</v>
      </c>
      <c r="P624" s="369">
        <v>94</v>
      </c>
      <c r="Q624" s="230">
        <v>9</v>
      </c>
      <c r="R624" s="199">
        <v>24</v>
      </c>
      <c r="S624" s="199">
        <v>18</v>
      </c>
      <c r="T624" s="199">
        <v>7</v>
      </c>
      <c r="U624" s="199">
        <v>19</v>
      </c>
      <c r="W624" s="371" t="str">
        <f t="shared" si="151"/>
        <v>06 Februari 2019</v>
      </c>
      <c r="X624" s="373" t="str">
        <f>IFERROR(VLOOKUP(D624,'[5]mhs elektro-kecil'!$B$5:$E$2151,3,0),"CEK")</f>
        <v>Teknik Elektronika &amp; Digital</v>
      </c>
      <c r="Y624" s="374" t="str">
        <f>IFERROR(VLOOKUP(D624,'[5]mhs elektro-kecil'!$B$5:$E$2151,4,0),"CEK")</f>
        <v>I Made Budi Suksmadana, ST., MT.</v>
      </c>
      <c r="AL624" s="391">
        <f t="shared" si="150"/>
        <v>2012</v>
      </c>
      <c r="AM624" s="212" t="e">
        <f>COUNTIF([6]Daftar!$D$5:$D$851,D624)</f>
        <v>#VALUE!</v>
      </c>
      <c r="AN624" s="212" t="e">
        <f>COUNTIF([7]daftar!$D$4:$D$885,D624)</f>
        <v>#VALUE!</v>
      </c>
      <c r="AS624" s="392" t="str">
        <f t="shared" si="146"/>
        <v>Rudy Rinjayani Putra</v>
      </c>
      <c r="AT624" s="392" t="str">
        <f t="shared" si="147"/>
        <v>F1B012085</v>
      </c>
      <c r="AU624" s="392">
        <f t="shared" si="148"/>
        <v>621</v>
      </c>
    </row>
    <row r="625" spans="1:47" ht="12.75" customHeight="1">
      <c r="A625" s="267">
        <f t="shared" si="149"/>
        <v>622</v>
      </c>
      <c r="B625" s="515" t="s">
        <v>1555</v>
      </c>
      <c r="C625" s="269" t="str">
        <f>VLOOKUP(D625,'[4]mhs elektro-kecil'!$B$5:$C$1847,2,0)</f>
        <v>Shir Ajie Asmoro</v>
      </c>
      <c r="D625" s="275" t="s">
        <v>1558</v>
      </c>
      <c r="E625" s="369" t="s">
        <v>1559</v>
      </c>
      <c r="F625" s="275" t="s">
        <v>59</v>
      </c>
      <c r="G625" s="275" t="s">
        <v>52</v>
      </c>
      <c r="H625" s="275" t="s">
        <v>558</v>
      </c>
      <c r="I625" s="275" t="s">
        <v>54</v>
      </c>
      <c r="J625" s="467" t="s">
        <v>68</v>
      </c>
      <c r="K625" s="205" t="s">
        <v>76</v>
      </c>
      <c r="L625" s="458">
        <v>43502</v>
      </c>
      <c r="M625" s="206" t="s">
        <v>1501</v>
      </c>
      <c r="N625" s="205" t="s">
        <v>449</v>
      </c>
      <c r="P625" s="369">
        <v>95</v>
      </c>
      <c r="Q625" s="230">
        <v>28</v>
      </c>
      <c r="R625" s="230">
        <v>24</v>
      </c>
      <c r="S625" s="230">
        <v>43</v>
      </c>
      <c r="T625" s="230">
        <v>14</v>
      </c>
      <c r="U625" s="230">
        <v>6</v>
      </c>
      <c r="W625" s="371" t="str">
        <f t="shared" si="151"/>
        <v>06 Februari 2019</v>
      </c>
      <c r="X625" s="373" t="str">
        <f>IFERROR(VLOOKUP(D625,'[5]mhs elektro-kecil'!$B$5:$E$2151,3,0),"CEK")</f>
        <v>Teknik Elektronika &amp; Digital</v>
      </c>
      <c r="Y625" s="374" t="str">
        <f>IFERROR(VLOOKUP(D625,'[5]mhs elektro-kecil'!$B$5:$E$2151,4,0),"CEK")</f>
        <v>Budi Darmawan, ST., M.Eng.</v>
      </c>
      <c r="AL625" s="391">
        <f t="shared" si="150"/>
        <v>2013</v>
      </c>
      <c r="AM625" s="212" t="e">
        <f>COUNTIF([6]Daftar!$D$5:$D$851,D625)</f>
        <v>#VALUE!</v>
      </c>
      <c r="AN625" s="212" t="e">
        <f>COUNTIF([7]daftar!$D$4:$D$885,D625)</f>
        <v>#VALUE!</v>
      </c>
      <c r="AS625" s="392" t="str">
        <f t="shared" si="146"/>
        <v>Shir Ajie Asmoro</v>
      </c>
      <c r="AT625" s="392" t="str">
        <f t="shared" si="147"/>
        <v>F1B113034</v>
      </c>
      <c r="AU625" s="392">
        <f t="shared" si="148"/>
        <v>622</v>
      </c>
    </row>
    <row r="626" spans="1:47" ht="12.75" customHeight="1">
      <c r="A626" s="267">
        <f t="shared" si="149"/>
        <v>623</v>
      </c>
      <c r="B626" s="515" t="s">
        <v>1560</v>
      </c>
      <c r="C626" s="269" t="str">
        <f>VLOOKUP(D626,'[4]mhs elektro-kecil'!$B$5:$C$1847,2,0)</f>
        <v>Fiqri Jamal</v>
      </c>
      <c r="D626" s="275" t="s">
        <v>1561</v>
      </c>
      <c r="E626" s="369" t="s">
        <v>1562</v>
      </c>
      <c r="F626" s="275" t="s">
        <v>118</v>
      </c>
      <c r="G626" s="275" t="s">
        <v>580</v>
      </c>
      <c r="H626" s="275" t="s">
        <v>46</v>
      </c>
      <c r="I626" s="275" t="s">
        <v>243</v>
      </c>
      <c r="J626" s="467" t="s">
        <v>69</v>
      </c>
      <c r="K626" s="473" t="str">
        <f t="shared" ref="K626:K632" si="152">CHOOSE(WEEKDAY(L626),"Minggu","Senin","Selasa","Rabu","Kamis","Jum'at","Sabtu")</f>
        <v>Rabu</v>
      </c>
      <c r="L626" s="458">
        <v>43509</v>
      </c>
      <c r="M626" s="459" t="s">
        <v>1563</v>
      </c>
      <c r="N626" s="98" t="s">
        <v>1246</v>
      </c>
      <c r="P626" s="369">
        <v>100</v>
      </c>
      <c r="Q626" s="230">
        <v>40</v>
      </c>
      <c r="R626" s="230">
        <v>42</v>
      </c>
      <c r="S626" s="230">
        <v>37</v>
      </c>
      <c r="T626" s="230">
        <v>41</v>
      </c>
      <c r="U626" s="230">
        <v>10</v>
      </c>
      <c r="W626" s="371" t="str">
        <f t="shared" si="151"/>
        <v>13 Februari 2019</v>
      </c>
      <c r="X626" s="373" t="str">
        <f>IFERROR(VLOOKUP(D626,'[5]mhs elektro-kecil'!$B$5:$E$2151,3,0),"CEK")</f>
        <v>Teknik Informatika &amp; Komputer</v>
      </c>
      <c r="Y626" s="374" t="str">
        <f>IFERROR(VLOOKUP(D626,'[5]mhs elektro-kecil'!$B$5:$E$2151,4,0),"CEK")</f>
        <v>L. A. Syamsul Irfan Akbar, ST., M.Eng.</v>
      </c>
      <c r="AL626" s="391">
        <f t="shared" si="150"/>
        <v>2012</v>
      </c>
      <c r="AM626" s="212" t="e">
        <f>COUNTIF([6]Daftar!$D$5:$D$851,D626)</f>
        <v>#VALUE!</v>
      </c>
      <c r="AN626" s="212" t="e">
        <f>COUNTIF([7]daftar!$D$4:$D$885,D626)</f>
        <v>#VALUE!</v>
      </c>
      <c r="AS626" s="392" t="str">
        <f t="shared" si="146"/>
        <v>Fiqri Jamal</v>
      </c>
      <c r="AT626" s="392" t="str">
        <f t="shared" si="147"/>
        <v>F1B012031</v>
      </c>
      <c r="AU626" s="392">
        <f t="shared" si="148"/>
        <v>623</v>
      </c>
    </row>
    <row r="627" spans="1:47" ht="12.75" customHeight="1">
      <c r="A627" s="267">
        <f t="shared" si="149"/>
        <v>624</v>
      </c>
      <c r="B627" s="515" t="s">
        <v>1564</v>
      </c>
      <c r="C627" s="269" t="str">
        <f>VLOOKUP(D627,'[4]mhs elektro-kecil'!$B$5:$C$1847,2,0)</f>
        <v>Ahmad Zulkifli</v>
      </c>
      <c r="D627" s="275" t="s">
        <v>1565</v>
      </c>
      <c r="E627" s="369" t="s">
        <v>1566</v>
      </c>
      <c r="F627" s="275" t="s">
        <v>67</v>
      </c>
      <c r="G627" s="275" t="s">
        <v>45</v>
      </c>
      <c r="H627" s="275" t="s">
        <v>54</v>
      </c>
      <c r="I627" s="275" t="s">
        <v>59</v>
      </c>
      <c r="J627" s="467" t="s">
        <v>118</v>
      </c>
      <c r="K627" s="473" t="str">
        <f t="shared" si="152"/>
        <v>Jum'at</v>
      </c>
      <c r="L627" s="458">
        <v>43511</v>
      </c>
      <c r="M627" s="206" t="s">
        <v>1510</v>
      </c>
      <c r="N627" s="98" t="s">
        <v>1246</v>
      </c>
      <c r="P627" s="369">
        <v>108</v>
      </c>
      <c r="Q627" s="230">
        <v>7</v>
      </c>
      <c r="R627" s="199">
        <v>25</v>
      </c>
      <c r="S627" s="199">
        <v>14</v>
      </c>
      <c r="T627" s="199">
        <v>28</v>
      </c>
      <c r="U627" s="199">
        <v>40</v>
      </c>
      <c r="W627" s="371" t="str">
        <f t="shared" si="151"/>
        <v>15 Februari 2019</v>
      </c>
      <c r="X627" s="373" t="str">
        <f>IFERROR(VLOOKUP(D627,'[5]mhs elektro-kecil'!$B$5:$E$2151,3,0),"CEK")</f>
        <v>Teknik Sistem Tenaga</v>
      </c>
      <c r="Y627" s="374" t="str">
        <f>IFERROR(VLOOKUP(D627,'[5]mhs elektro-kecil'!$B$5:$E$2151,4,0),"CEK")</f>
        <v>Ni Made Seniari, ST., MT.</v>
      </c>
      <c r="AL627" s="391">
        <f t="shared" si="150"/>
        <v>2014</v>
      </c>
      <c r="AM627" s="212" t="e">
        <f>COUNTIF([6]Daftar!$D$5:$D$851,D627)</f>
        <v>#VALUE!</v>
      </c>
      <c r="AN627" s="212" t="e">
        <f>COUNTIF([7]daftar!$D$4:$D$885,D627)</f>
        <v>#VALUE!</v>
      </c>
      <c r="AS627" s="392" t="str">
        <f t="shared" si="146"/>
        <v>Ahmad Zulkifli</v>
      </c>
      <c r="AT627" s="392" t="str">
        <f t="shared" si="147"/>
        <v>F1B014005</v>
      </c>
      <c r="AU627" s="392">
        <f t="shared" si="148"/>
        <v>624</v>
      </c>
    </row>
    <row r="628" spans="1:47" ht="12.75" customHeight="1">
      <c r="A628" s="267">
        <f t="shared" si="149"/>
        <v>625</v>
      </c>
      <c r="B628" s="515" t="s">
        <v>1567</v>
      </c>
      <c r="C628" s="471" t="str">
        <f>VLOOKUP(D628,'[4]mhs elektro-kecil'!$B$5:$C$1847,2,0)</f>
        <v>Abdul Amar Gifari Amirudin</v>
      </c>
      <c r="D628" s="275" t="s">
        <v>1568</v>
      </c>
      <c r="E628" s="369" t="s">
        <v>1569</v>
      </c>
      <c r="F628" s="275" t="s">
        <v>67</v>
      </c>
      <c r="G628" s="275" t="s">
        <v>89</v>
      </c>
      <c r="H628" s="275" t="s">
        <v>62</v>
      </c>
      <c r="I628" s="275" t="s">
        <v>92</v>
      </c>
      <c r="J628" s="467" t="s">
        <v>31</v>
      </c>
      <c r="K628" s="473" t="str">
        <f t="shared" si="152"/>
        <v>Rabu</v>
      </c>
      <c r="L628" s="458">
        <v>43537</v>
      </c>
      <c r="M628" s="206" t="s">
        <v>1570</v>
      </c>
      <c r="N628" s="98" t="s">
        <v>1246</v>
      </c>
      <c r="P628" s="369">
        <v>149</v>
      </c>
      <c r="Q628" s="230">
        <v>7</v>
      </c>
      <c r="R628" s="230">
        <v>19</v>
      </c>
      <c r="S628" s="230">
        <v>18</v>
      </c>
      <c r="T628" s="230">
        <v>35</v>
      </c>
      <c r="U628" s="230">
        <v>39</v>
      </c>
      <c r="W628" s="371" t="str">
        <f t="shared" si="151"/>
        <v>13 Maret 2019</v>
      </c>
      <c r="X628" s="373" t="str">
        <f>IFERROR(VLOOKUP(D628,'[5]mhs elektro-kecil'!$B$5:$E$2151,3,0),"CEK")</f>
        <v>Teknik Informatika &amp; Komputer</v>
      </c>
      <c r="Y628" s="374" t="str">
        <f>IFERROR(VLOOKUP(D628,'[5]mhs elektro-kecil'!$B$5:$E$2151,4,0),"CEK")</f>
        <v>Djul Fikry Budiman, ST., MT.</v>
      </c>
      <c r="AL628" s="391">
        <f t="shared" si="150"/>
        <v>2013</v>
      </c>
      <c r="AM628" s="212" t="e">
        <f>COUNTIF([6]Daftar!$D$5:$D$851,D628)</f>
        <v>#VALUE!</v>
      </c>
      <c r="AN628" s="212" t="e">
        <f>COUNTIF([7]daftar!$D$4:$D$885,D628)</f>
        <v>#VALUE!</v>
      </c>
      <c r="AS628" s="392" t="str">
        <f t="shared" si="146"/>
        <v>Abdul Amar Gifari Amirudin</v>
      </c>
      <c r="AT628" s="392" t="str">
        <f t="shared" si="147"/>
        <v>F1B013002</v>
      </c>
      <c r="AU628" s="392">
        <f t="shared" si="148"/>
        <v>625</v>
      </c>
    </row>
    <row r="629" spans="1:47" ht="12.75" customHeight="1">
      <c r="A629" s="267">
        <f t="shared" si="149"/>
        <v>626</v>
      </c>
      <c r="B629" s="515" t="s">
        <v>1571</v>
      </c>
      <c r="C629" s="269" t="str">
        <f>VLOOKUP(D629,'[4]mhs elektro-kecil'!$B$5:$C$1847,2,0)</f>
        <v>Hari Surya Satma Bowo</v>
      </c>
      <c r="D629" s="275" t="s">
        <v>1572</v>
      </c>
      <c r="E629" s="369" t="s">
        <v>1573</v>
      </c>
      <c r="F629" s="275" t="s">
        <v>38</v>
      </c>
      <c r="G629" s="275" t="s">
        <v>53</v>
      </c>
      <c r="H629" s="275" t="s">
        <v>37</v>
      </c>
      <c r="I629" s="275" t="s">
        <v>45</v>
      </c>
      <c r="J629" s="467" t="s">
        <v>39</v>
      </c>
      <c r="K629" s="473" t="str">
        <f t="shared" si="152"/>
        <v>Jum'at</v>
      </c>
      <c r="L629" s="458">
        <v>43553</v>
      </c>
      <c r="M629" s="206" t="s">
        <v>1570</v>
      </c>
      <c r="N629" s="205" t="s">
        <v>324</v>
      </c>
      <c r="P629" s="369">
        <v>181</v>
      </c>
      <c r="Q629" s="230">
        <v>2</v>
      </c>
      <c r="R629" s="230">
        <v>12</v>
      </c>
      <c r="S629" s="230">
        <v>13</v>
      </c>
      <c r="T629" s="230">
        <v>25</v>
      </c>
      <c r="U629" s="230">
        <v>31</v>
      </c>
      <c r="W629" s="371" t="str">
        <f t="shared" si="151"/>
        <v>29 Maret 2019</v>
      </c>
      <c r="X629" s="373" t="str">
        <f>IFERROR(VLOOKUP(D629,'[5]mhs elektro-kecil'!$B$5:$E$2151,3,0),"CEK")</f>
        <v>Teknik Sistem Tenaga</v>
      </c>
      <c r="Y629" s="374" t="str">
        <f>IFERROR(VLOOKUP(D629,'[5]mhs elektro-kecil'!$B$5:$E$2151,4,0),"CEK")</f>
        <v>Sultan, ST., MT.</v>
      </c>
      <c r="AL629" s="391">
        <f t="shared" si="150"/>
        <v>2015</v>
      </c>
      <c r="AM629" s="212" t="e">
        <f>COUNTIF([6]Daftar!$D$5:$D$851,D629)</f>
        <v>#VALUE!</v>
      </c>
      <c r="AN629" s="212" t="e">
        <f>COUNTIF([7]daftar!$D$4:$D$885,D629)</f>
        <v>#VALUE!</v>
      </c>
      <c r="AS629" s="392" t="str">
        <f t="shared" si="146"/>
        <v>Hari Surya Satma Bowo</v>
      </c>
      <c r="AT629" s="392" t="str">
        <f t="shared" si="147"/>
        <v>F1B015021</v>
      </c>
      <c r="AU629" s="392">
        <f t="shared" si="148"/>
        <v>626</v>
      </c>
    </row>
    <row r="630" spans="1:47" ht="12.75" customHeight="1">
      <c r="A630" s="267">
        <f t="shared" si="149"/>
        <v>627</v>
      </c>
      <c r="B630" s="515" t="s">
        <v>1574</v>
      </c>
      <c r="C630" s="394" t="str">
        <f>VLOOKUP(D630,'[4]mhs elektro-kecil'!$B$5:$C$1847,2,0)</f>
        <v>Surya Darma</v>
      </c>
      <c r="D630" s="275" t="s">
        <v>1575</v>
      </c>
      <c r="E630" s="369" t="s">
        <v>1576</v>
      </c>
      <c r="F630" s="275" t="s">
        <v>38</v>
      </c>
      <c r="G630" s="275" t="s">
        <v>54</v>
      </c>
      <c r="H630" s="275" t="s">
        <v>37</v>
      </c>
      <c r="I630" s="275" t="s">
        <v>69</v>
      </c>
      <c r="J630" s="467" t="s">
        <v>62</v>
      </c>
      <c r="K630" s="473" t="str">
        <f t="shared" si="152"/>
        <v>Senin</v>
      </c>
      <c r="L630" s="458">
        <v>43556</v>
      </c>
      <c r="M630" s="206" t="s">
        <v>1577</v>
      </c>
      <c r="N630" s="205" t="s">
        <v>324</v>
      </c>
      <c r="P630" s="369">
        <v>188</v>
      </c>
      <c r="Q630" s="230">
        <v>2</v>
      </c>
      <c r="R630" s="199">
        <v>14</v>
      </c>
      <c r="S630" s="199">
        <v>13</v>
      </c>
      <c r="T630" s="199">
        <v>10</v>
      </c>
      <c r="U630" s="199">
        <v>18</v>
      </c>
      <c r="W630" s="371" t="str">
        <f t="shared" si="151"/>
        <v>01 April 2019</v>
      </c>
      <c r="X630" s="373" t="str">
        <f>IFERROR(VLOOKUP(D630,'[5]mhs elektro-kecil'!$B$5:$E$2151,3,0),"CEK")</f>
        <v>Teknik Sistem Tenaga</v>
      </c>
      <c r="Y630" s="374" t="str">
        <f>IFERROR(VLOOKUP(D630,'[5]mhs elektro-kecil'!$B$5:$E$2151,4,0),"CEK")</f>
        <v>Sabar Nababan, ST., MT.</v>
      </c>
      <c r="AL630" s="391">
        <f t="shared" si="150"/>
        <v>2015</v>
      </c>
      <c r="AM630" s="212" t="e">
        <f>COUNTIF([6]Daftar!$D$5:$D$851,D630)</f>
        <v>#VALUE!</v>
      </c>
      <c r="AN630" s="212" t="e">
        <f>COUNTIF([7]daftar!$D$4:$D$885,D630)</f>
        <v>#VALUE!</v>
      </c>
      <c r="AS630" s="392" t="str">
        <f t="shared" si="146"/>
        <v>Surya Darma</v>
      </c>
      <c r="AT630" s="392" t="str">
        <f t="shared" si="147"/>
        <v>F1B015086</v>
      </c>
      <c r="AU630" s="392">
        <f t="shared" si="148"/>
        <v>627</v>
      </c>
    </row>
    <row r="631" spans="1:47">
      <c r="A631" s="267">
        <f t="shared" si="149"/>
        <v>628</v>
      </c>
      <c r="B631" s="515" t="s">
        <v>1578</v>
      </c>
      <c r="C631" s="394" t="str">
        <f>VLOOKUP(D631,'[4]mhs elektro-kecil'!$B$5:$C$1847,2,0)</f>
        <v>Muhammad Fajar Alghiffari</v>
      </c>
      <c r="D631" s="269" t="s">
        <v>1579</v>
      </c>
      <c r="E631" s="369" t="s">
        <v>1580</v>
      </c>
      <c r="F631" s="275" t="s">
        <v>54</v>
      </c>
      <c r="G631" s="275" t="s">
        <v>45</v>
      </c>
      <c r="H631" s="275" t="s">
        <v>422</v>
      </c>
      <c r="I631" s="275" t="s">
        <v>46</v>
      </c>
      <c r="J631" s="467" t="s">
        <v>763</v>
      </c>
      <c r="K631" s="473" t="str">
        <f t="shared" si="152"/>
        <v>Senin</v>
      </c>
      <c r="L631" s="458">
        <v>43563</v>
      </c>
      <c r="M631" s="206" t="s">
        <v>1581</v>
      </c>
      <c r="N631" s="474" t="s">
        <v>324</v>
      </c>
      <c r="P631" s="369">
        <v>197</v>
      </c>
      <c r="Q631" s="230">
        <v>14</v>
      </c>
      <c r="R631" s="199">
        <v>25</v>
      </c>
      <c r="S631" s="230">
        <v>8</v>
      </c>
      <c r="T631" s="230">
        <v>37</v>
      </c>
      <c r="U631" s="230">
        <v>17</v>
      </c>
      <c r="W631" s="371" t="str">
        <f t="shared" si="151"/>
        <v>08 April 2019</v>
      </c>
      <c r="X631" s="373" t="str">
        <f>IFERROR(VLOOKUP(D631,'[5]mhs elektro-kecil'!$B$5:$E$2151,3,0),"CEK")</f>
        <v>Teknik Sistem Tenaga</v>
      </c>
      <c r="Y631" s="374" t="str">
        <f>IFERROR(VLOOKUP(D631,'[5]mhs elektro-kecil'!$B$5:$E$2151,4,0),"CEK")</f>
        <v>Supriono, ST., MT.</v>
      </c>
      <c r="AL631" s="391">
        <f t="shared" si="150"/>
        <v>2015</v>
      </c>
      <c r="AM631" s="212" t="e">
        <f>COUNTIF([6]Daftar!$D$5:$D$851,D631)</f>
        <v>#VALUE!</v>
      </c>
      <c r="AN631" s="212" t="e">
        <f>COUNTIF([7]daftar!$D$4:$D$885,D631)</f>
        <v>#VALUE!</v>
      </c>
      <c r="AS631" s="392" t="str">
        <f t="shared" si="146"/>
        <v>Muhammad Fajar Alghiffari</v>
      </c>
      <c r="AT631" s="392" t="str">
        <f t="shared" si="147"/>
        <v>F1B015063</v>
      </c>
      <c r="AU631" s="392">
        <f t="shared" si="148"/>
        <v>628</v>
      </c>
    </row>
    <row r="632" spans="1:47" ht="12.75" customHeight="1">
      <c r="A632" s="267">
        <f t="shared" si="149"/>
        <v>629</v>
      </c>
      <c r="B632" s="515" t="s">
        <v>1578</v>
      </c>
      <c r="C632" s="470" t="str">
        <f>VLOOKUP(D632,'[4]mhs elektro-kecil'!$B$5:$C$1847,2,0)</f>
        <v>Lalu Alfian Wahyudi</v>
      </c>
      <c r="D632" s="369" t="s">
        <v>1582</v>
      </c>
      <c r="E632" s="369" t="s">
        <v>1583</v>
      </c>
      <c r="F632" s="275" t="s">
        <v>89</v>
      </c>
      <c r="G632" s="275" t="s">
        <v>68</v>
      </c>
      <c r="H632" s="275" t="s">
        <v>62</v>
      </c>
      <c r="I632" s="275" t="s">
        <v>622</v>
      </c>
      <c r="J632" s="467" t="s">
        <v>580</v>
      </c>
      <c r="K632" s="473" t="str">
        <f t="shared" si="152"/>
        <v>Selasa</v>
      </c>
      <c r="L632" s="458">
        <v>43557</v>
      </c>
      <c r="M632" s="206" t="s">
        <v>1454</v>
      </c>
      <c r="N632" s="205" t="s">
        <v>1215</v>
      </c>
      <c r="P632" s="369">
        <v>191</v>
      </c>
      <c r="Q632" s="230">
        <v>19</v>
      </c>
      <c r="R632" s="199">
        <v>6</v>
      </c>
      <c r="S632" s="199">
        <v>18</v>
      </c>
      <c r="T632" s="199">
        <v>9</v>
      </c>
      <c r="U632" s="199">
        <v>42</v>
      </c>
      <c r="W632" s="371" t="str">
        <f t="shared" si="151"/>
        <v>02 April 2019</v>
      </c>
      <c r="X632" s="373" t="str">
        <f>IFERROR(VLOOKUP(D632,'[5]mhs elektro-kecil'!$B$5:$E$2151,3,0),"CEK")</f>
        <v>Teknik Telekomunikasi</v>
      </c>
      <c r="Y632" s="374" t="str">
        <f>IFERROR(VLOOKUP(D632,'[5]mhs elektro-kecil'!$B$5:$E$2151,4,0),"CEK")</f>
        <v>Made Sutha Yadnya, ST., MT.</v>
      </c>
      <c r="AL632" s="391">
        <f t="shared" si="150"/>
        <v>2012</v>
      </c>
      <c r="AM632" s="212" t="e">
        <f>COUNTIF([6]Daftar!$D$5:$D$851,D632)</f>
        <v>#VALUE!</v>
      </c>
      <c r="AN632" s="212" t="e">
        <f>COUNTIF([7]daftar!$D$4:$D$885,D632)</f>
        <v>#VALUE!</v>
      </c>
      <c r="AS632" s="392" t="str">
        <f t="shared" si="146"/>
        <v>Lalu Alfian Wahyudi</v>
      </c>
      <c r="AT632" s="392" t="str">
        <f t="shared" si="147"/>
        <v>F1B012050</v>
      </c>
      <c r="AU632" s="392">
        <f t="shared" si="148"/>
        <v>629</v>
      </c>
    </row>
    <row r="633" spans="1:47" ht="12.75" customHeight="1">
      <c r="A633" s="267">
        <f t="shared" si="149"/>
        <v>630</v>
      </c>
      <c r="B633" s="515" t="s">
        <v>1584</v>
      </c>
      <c r="C633" s="394" t="str">
        <f>VLOOKUP(D633,'[4]mhs elektro-kecil'!$B$5:$C$1847,2,0)</f>
        <v>Mohamad Husnul Haris</v>
      </c>
      <c r="D633" s="275" t="s">
        <v>1585</v>
      </c>
      <c r="E633" s="369" t="s">
        <v>1586</v>
      </c>
      <c r="F633" s="275" t="s">
        <v>72</v>
      </c>
      <c r="G633" s="275" t="s">
        <v>558</v>
      </c>
      <c r="H633" s="275" t="s">
        <v>118</v>
      </c>
      <c r="I633" s="275" t="s">
        <v>31</v>
      </c>
      <c r="J633" s="467" t="s">
        <v>92</v>
      </c>
      <c r="K633" s="473" t="str">
        <f t="shared" ref="K633:K644" si="153">CHOOSE(WEEKDAY(L633),"Minggu","Senin","Selasa","Rabu","Kamis","Jum'at","Sabtu")</f>
        <v>Kamis</v>
      </c>
      <c r="L633" s="458">
        <v>43559</v>
      </c>
      <c r="M633" s="206" t="s">
        <v>1454</v>
      </c>
      <c r="N633" s="205" t="s">
        <v>449</v>
      </c>
      <c r="P633" s="369">
        <v>192</v>
      </c>
      <c r="Q633" s="230">
        <v>4</v>
      </c>
      <c r="R633" s="199">
        <v>43</v>
      </c>
      <c r="S633" s="199">
        <v>40</v>
      </c>
      <c r="T633" s="199">
        <v>39</v>
      </c>
      <c r="U633" s="199">
        <v>35</v>
      </c>
      <c r="W633" s="371" t="str">
        <f t="shared" si="151"/>
        <v>04 April 2019</v>
      </c>
      <c r="X633" s="373" t="str">
        <f>IFERROR(VLOOKUP(D633,'[5]mhs elektro-kecil'!$B$5:$E$2151,3,0),"CEK")</f>
        <v>Teknik Elektronika &amp; Digital</v>
      </c>
      <c r="Y633" s="374" t="str">
        <f>IFERROR(VLOOKUP(D633,'[5]mhs elektro-kecil'!$B$5:$E$2151,4,0),"CEK")</f>
        <v>Muhamad Irwan. ST., MT.</v>
      </c>
      <c r="AL633" s="391">
        <f t="shared" si="150"/>
        <v>2015</v>
      </c>
      <c r="AM633" s="212" t="e">
        <f>COUNTIF([6]Daftar!$D$5:$D$851,D633)</f>
        <v>#VALUE!</v>
      </c>
      <c r="AN633" s="212" t="e">
        <f>COUNTIF([7]daftar!$D$4:$D$885,D633)</f>
        <v>#VALUE!</v>
      </c>
      <c r="AS633" s="392" t="str">
        <f t="shared" si="146"/>
        <v>Mohamad Husnul Haris</v>
      </c>
      <c r="AT633" s="392" t="str">
        <f t="shared" si="147"/>
        <v>F1B015053</v>
      </c>
      <c r="AU633" s="392">
        <f t="shared" si="148"/>
        <v>630</v>
      </c>
    </row>
    <row r="634" spans="1:47">
      <c r="A634" s="267">
        <f t="shared" si="149"/>
        <v>631</v>
      </c>
      <c r="B634" s="515" t="s">
        <v>1587</v>
      </c>
      <c r="C634" s="394" t="str">
        <f>VLOOKUP(D634,'[4]mhs elektro-kecil'!$B$5:$C$1847,2,0)</f>
        <v>Marsuni</v>
      </c>
      <c r="D634" s="269" t="s">
        <v>1588</v>
      </c>
      <c r="E634" s="369" t="s">
        <v>1589</v>
      </c>
      <c r="F634" s="275" t="s">
        <v>323</v>
      </c>
      <c r="G634" s="275" t="s">
        <v>558</v>
      </c>
      <c r="H634" s="275" t="s">
        <v>46</v>
      </c>
      <c r="I634" s="275" t="s">
        <v>52</v>
      </c>
      <c r="J634" s="467" t="s">
        <v>31</v>
      </c>
      <c r="K634" s="473" t="str">
        <f t="shared" si="153"/>
        <v>Rabu</v>
      </c>
      <c r="L634" s="458">
        <v>43565</v>
      </c>
      <c r="M634" s="459" t="s">
        <v>1590</v>
      </c>
      <c r="N634" s="474" t="s">
        <v>324</v>
      </c>
      <c r="P634" s="369">
        <v>198</v>
      </c>
      <c r="Q634" s="230">
        <v>26</v>
      </c>
      <c r="R634" s="230">
        <v>43</v>
      </c>
      <c r="S634" s="199">
        <v>37</v>
      </c>
      <c r="T634" s="199">
        <v>24</v>
      </c>
      <c r="U634" s="199">
        <v>39</v>
      </c>
      <c r="W634" s="371" t="str">
        <f t="shared" si="151"/>
        <v>10 April 2019</v>
      </c>
      <c r="X634" s="373" t="str">
        <f>IFERROR(VLOOKUP(D634,'[5]mhs elektro-kecil'!$B$5:$E$2151,3,0),"CEK")</f>
        <v>Teknik Sistem Tenaga</v>
      </c>
      <c r="Y634" s="374" t="str">
        <f>IFERROR(VLOOKUP(D634,'[5]mhs elektro-kecil'!$B$5:$E$2151,4,0),"CEK")</f>
        <v>Dr. Ida Ayu Sri Adnyani, ST., MErg.</v>
      </c>
      <c r="AL634" s="391">
        <f t="shared" si="150"/>
        <v>2013</v>
      </c>
      <c r="AM634" s="212" t="e">
        <f>COUNTIF([6]Daftar!$D$5:$D$851,D634)</f>
        <v>#VALUE!</v>
      </c>
      <c r="AN634" s="212" t="e">
        <f>COUNTIF([7]daftar!$D$4:$D$885,D634)</f>
        <v>#VALUE!</v>
      </c>
      <c r="AS634" s="392" t="str">
        <f t="shared" ref="AS634:AS697" si="154">C634</f>
        <v>Marsuni</v>
      </c>
      <c r="AT634" s="392" t="str">
        <f t="shared" ref="AT634:AT697" si="155">D634</f>
        <v>F1B013061</v>
      </c>
      <c r="AU634" s="392">
        <f t="shared" ref="AU634:AU697" si="156">A634</f>
        <v>631</v>
      </c>
    </row>
    <row r="635" spans="1:47" ht="12.75" customHeight="1">
      <c r="A635" s="267">
        <f t="shared" si="149"/>
        <v>632</v>
      </c>
      <c r="B635" s="515" t="s">
        <v>1591</v>
      </c>
      <c r="C635" s="269" t="str">
        <f>VLOOKUP(D635,'[4]mhs elektro-kecil'!$B$5:$C$1847,2,0)</f>
        <v>Jumadi</v>
      </c>
      <c r="D635" s="369" t="s">
        <v>1592</v>
      </c>
      <c r="E635" s="369" t="s">
        <v>1593</v>
      </c>
      <c r="F635" s="275" t="s">
        <v>118</v>
      </c>
      <c r="G635" s="275" t="s">
        <v>580</v>
      </c>
      <c r="H635" s="275" t="s">
        <v>67</v>
      </c>
      <c r="I635" s="275" t="s">
        <v>243</v>
      </c>
      <c r="J635" s="467" t="s">
        <v>558</v>
      </c>
      <c r="K635" s="473" t="str">
        <f t="shared" si="153"/>
        <v>Selasa</v>
      </c>
      <c r="L635" s="458">
        <v>43571</v>
      </c>
      <c r="M635" s="206" t="s">
        <v>1454</v>
      </c>
      <c r="N635" s="205" t="s">
        <v>1215</v>
      </c>
      <c r="P635" s="369">
        <v>218</v>
      </c>
      <c r="Q635" s="230">
        <v>40</v>
      </c>
      <c r="R635" s="199">
        <v>42</v>
      </c>
      <c r="S635" s="199">
        <v>7</v>
      </c>
      <c r="T635" s="199">
        <v>41</v>
      </c>
      <c r="U635" s="199">
        <v>43</v>
      </c>
      <c r="W635" s="371" t="str">
        <f t="shared" si="151"/>
        <v>16 April 2019</v>
      </c>
      <c r="X635" s="373" t="str">
        <f>IFERROR(VLOOKUP(D635,'[5]mhs elektro-kecil'!$B$5:$E$2151,3,0),"CEK")</f>
        <v>CEK</v>
      </c>
      <c r="Y635" s="374">
        <f>IFERROR(VLOOKUP(D635,'[5]mhs elektro-kecil'!$B$5:$E$2151,4,0),"CEK")</f>
        <v>0</v>
      </c>
      <c r="AL635" s="391">
        <f t="shared" si="150"/>
        <v>2011</v>
      </c>
      <c r="AM635" s="212" t="e">
        <f>COUNTIF([6]Daftar!$D$5:$D$851,D635)</f>
        <v>#VALUE!</v>
      </c>
      <c r="AN635" s="212" t="e">
        <f>COUNTIF([7]daftar!$D$4:$D$885,D635)</f>
        <v>#VALUE!</v>
      </c>
      <c r="AS635" s="392" t="str">
        <f t="shared" si="154"/>
        <v>Jumadi</v>
      </c>
      <c r="AT635" s="392" t="str">
        <f t="shared" si="155"/>
        <v>F1B111032</v>
      </c>
      <c r="AU635" s="392">
        <f t="shared" si="156"/>
        <v>632</v>
      </c>
    </row>
    <row r="636" spans="1:47" ht="12.75" customHeight="1">
      <c r="A636" s="267">
        <f t="shared" si="149"/>
        <v>633</v>
      </c>
      <c r="B636" s="515" t="s">
        <v>1594</v>
      </c>
      <c r="C636" s="470" t="str">
        <f>VLOOKUP(D636,'[4]mhs elektro-kecil'!$B$5:$C$1847,2,0)</f>
        <v>Imam Syaukani</v>
      </c>
      <c r="D636" s="369" t="s">
        <v>1595</v>
      </c>
      <c r="E636" s="369" t="s">
        <v>1596</v>
      </c>
      <c r="F636" s="275" t="s">
        <v>59</v>
      </c>
      <c r="G636" s="275" t="s">
        <v>69</v>
      </c>
      <c r="H636" s="275" t="s">
        <v>52</v>
      </c>
      <c r="I636" s="275" t="s">
        <v>46</v>
      </c>
      <c r="J636" s="467" t="s">
        <v>558</v>
      </c>
      <c r="K636" s="473" t="str">
        <f t="shared" si="153"/>
        <v>Rabu</v>
      </c>
      <c r="L636" s="458">
        <v>43579</v>
      </c>
      <c r="M636" s="206" t="s">
        <v>1570</v>
      </c>
      <c r="N636" s="205" t="s">
        <v>449</v>
      </c>
      <c r="P636" s="369">
        <v>228</v>
      </c>
      <c r="Q636" s="230">
        <v>28</v>
      </c>
      <c r="R636" s="199">
        <v>10</v>
      </c>
      <c r="S636" s="199">
        <v>24</v>
      </c>
      <c r="T636" s="199">
        <v>37</v>
      </c>
      <c r="U636" s="199">
        <v>43</v>
      </c>
      <c r="W636" s="371" t="str">
        <f t="shared" si="151"/>
        <v>24 April 2019</v>
      </c>
      <c r="X636" s="373" t="str">
        <f>IFERROR(VLOOKUP(D636,'[5]mhs elektro-kecil'!$B$5:$E$2151,3,0),"CEK")</f>
        <v>Teknik Elektronika &amp; Digital</v>
      </c>
      <c r="Y636" s="374" t="str">
        <f>IFERROR(VLOOKUP(D636,'[5]mhs elektro-kecil'!$B$5:$E$2151,4,0),"CEK")</f>
        <v>Paniran, ST., MT.</v>
      </c>
      <c r="AL636" s="391">
        <f t="shared" si="150"/>
        <v>2015</v>
      </c>
      <c r="AM636" s="212" t="e">
        <f>COUNTIF([6]Daftar!$D$5:$D$851,D636)</f>
        <v>#VALUE!</v>
      </c>
      <c r="AN636" s="212" t="e">
        <f>COUNTIF([7]daftar!$D$4:$D$885,D636)</f>
        <v>#VALUE!</v>
      </c>
      <c r="AS636" s="392" t="str">
        <f t="shared" si="154"/>
        <v>Imam Syaukani</v>
      </c>
      <c r="AT636" s="392" t="str">
        <f t="shared" si="155"/>
        <v>F1B015036</v>
      </c>
      <c r="AU636" s="392">
        <f t="shared" si="156"/>
        <v>633</v>
      </c>
    </row>
    <row r="637" spans="1:47" ht="12.75" customHeight="1">
      <c r="A637" s="267">
        <f t="shared" si="149"/>
        <v>634</v>
      </c>
      <c r="B637" s="515" t="s">
        <v>1597</v>
      </c>
      <c r="C637" s="269" t="str">
        <f>VLOOKUP(D637,'[4]mhs elektro-kecil'!$B$5:$C$1847,2,0)</f>
        <v>Fezi Ofa Abdul Gani</v>
      </c>
      <c r="D637" s="369" t="s">
        <v>1598</v>
      </c>
      <c r="E637" s="369" t="s">
        <v>1599</v>
      </c>
      <c r="F637" s="275" t="s">
        <v>59</v>
      </c>
      <c r="G637" s="275" t="s">
        <v>46</v>
      </c>
      <c r="H637" s="275" t="s">
        <v>72</v>
      </c>
      <c r="I637" s="275" t="s">
        <v>558</v>
      </c>
      <c r="J637" s="467" t="s">
        <v>45</v>
      </c>
      <c r="K637" s="473" t="str">
        <f t="shared" si="153"/>
        <v>Jum'at</v>
      </c>
      <c r="L637" s="458">
        <v>43581</v>
      </c>
      <c r="M637" t="s">
        <v>1600</v>
      </c>
      <c r="N637" t="s">
        <v>449</v>
      </c>
      <c r="P637" s="369">
        <v>233</v>
      </c>
      <c r="Q637" s="230">
        <v>28</v>
      </c>
      <c r="R637" s="199">
        <v>37</v>
      </c>
      <c r="S637" s="199">
        <v>4</v>
      </c>
      <c r="T637" s="199">
        <v>43</v>
      </c>
      <c r="U637" s="199">
        <v>25</v>
      </c>
      <c r="W637" s="371" t="str">
        <f t="shared" si="151"/>
        <v>26 April 2019</v>
      </c>
      <c r="X637" s="373" t="str">
        <f>IFERROR(VLOOKUP(D637,'[5]mhs elektro-kecil'!$B$5:$E$2151,3,0),"CEK")</f>
        <v>Teknik Elektronika &amp; Digital</v>
      </c>
      <c r="Y637" s="374" t="str">
        <f>IFERROR(VLOOKUP(D637,'[5]mhs elektro-kecil'!$B$5:$E$2151,4,0),"CEK")</f>
        <v>A. Sjamsjiar Rachman, ST., MT.</v>
      </c>
      <c r="AL637" s="391">
        <f t="shared" si="150"/>
        <v>2015</v>
      </c>
      <c r="AM637" s="212" t="e">
        <f>COUNTIF([6]Daftar!$D$5:$D$851,D637)</f>
        <v>#VALUE!</v>
      </c>
      <c r="AN637" s="212" t="e">
        <f>COUNTIF([7]daftar!$D$4:$D$885,D637)</f>
        <v>#VALUE!</v>
      </c>
      <c r="AS637" s="392" t="str">
        <f t="shared" si="154"/>
        <v>Fezi Ofa Abdul Gani</v>
      </c>
      <c r="AT637" s="392" t="str">
        <f t="shared" si="155"/>
        <v>F1B015017</v>
      </c>
      <c r="AU637" s="392">
        <f t="shared" si="156"/>
        <v>634</v>
      </c>
    </row>
    <row r="638" spans="1:47">
      <c r="A638" s="267">
        <f t="shared" si="149"/>
        <v>635</v>
      </c>
      <c r="B638" s="515" t="s">
        <v>1597</v>
      </c>
      <c r="C638" s="394" t="str">
        <f>VLOOKUP(D638,'[4]mhs elektro-kecil'!$B$5:$C$1847,2,0)</f>
        <v>Lalu Rizal Saputra Junistiawan</v>
      </c>
      <c r="D638" s="269" t="s">
        <v>1601</v>
      </c>
      <c r="E638" s="369" t="s">
        <v>1602</v>
      </c>
      <c r="F638" s="275" t="s">
        <v>89</v>
      </c>
      <c r="G638" s="275" t="s">
        <v>54</v>
      </c>
      <c r="H638" s="275" t="s">
        <v>118</v>
      </c>
      <c r="I638" s="275" t="s">
        <v>31</v>
      </c>
      <c r="J638" s="467" t="s">
        <v>243</v>
      </c>
      <c r="K638" s="473" t="str">
        <f t="shared" si="153"/>
        <v>Senin</v>
      </c>
      <c r="L638" s="458">
        <v>43584</v>
      </c>
      <c r="M638" t="s">
        <v>795</v>
      </c>
      <c r="N638" s="474" t="s">
        <v>1215</v>
      </c>
      <c r="P638" s="369">
        <v>232</v>
      </c>
      <c r="Q638" s="230">
        <v>19</v>
      </c>
      <c r="R638" s="199">
        <v>14</v>
      </c>
      <c r="S638" s="199">
        <v>40</v>
      </c>
      <c r="T638" s="199">
        <v>39</v>
      </c>
      <c r="U638" s="199">
        <v>41</v>
      </c>
      <c r="W638" s="371" t="str">
        <f t="shared" si="151"/>
        <v>29 April 2019</v>
      </c>
      <c r="X638" s="373" t="str">
        <f>IFERROR(VLOOKUP(D638,'[5]mhs elektro-kecil'!$B$5:$E$2151,3,0),"CEK")</f>
        <v>Teknik Telekomunikasi</v>
      </c>
      <c r="Y638" s="374" t="str">
        <f>IFERROR(VLOOKUP(D638,'[5]mhs elektro-kecil'!$B$5:$E$2151,4,0),"CEK")</f>
        <v>Bulkis Kanata, ST., MT.</v>
      </c>
      <c r="AL638" s="391">
        <f t="shared" si="150"/>
        <v>2015</v>
      </c>
      <c r="AM638" s="212" t="e">
        <f>COUNTIF([6]Daftar!$D$5:$D$851,D638)</f>
        <v>#VALUE!</v>
      </c>
      <c r="AN638" s="212" t="e">
        <f>COUNTIF([7]daftar!$D$4:$D$885,D638)</f>
        <v>#VALUE!</v>
      </c>
      <c r="AS638" s="392" t="str">
        <f t="shared" si="154"/>
        <v>Lalu Rizal Saputra Junistiawan</v>
      </c>
      <c r="AT638" s="392" t="str">
        <f t="shared" si="155"/>
        <v>F1B015044</v>
      </c>
      <c r="AU638" s="392">
        <f t="shared" si="156"/>
        <v>635</v>
      </c>
    </row>
    <row r="639" spans="1:47" ht="12.75" customHeight="1">
      <c r="A639" s="267">
        <f t="shared" si="149"/>
        <v>636</v>
      </c>
      <c r="B639" s="515" t="s">
        <v>1603</v>
      </c>
      <c r="C639" s="394" t="str">
        <f>VLOOKUP(D639,'[4]mhs elektro-kecil'!$B$5:$C$1847,2,0)</f>
        <v>Prasetyo</v>
      </c>
      <c r="D639" s="275" t="s">
        <v>1604</v>
      </c>
      <c r="E639" s="369" t="s">
        <v>1605</v>
      </c>
      <c r="F639" s="275" t="s">
        <v>38</v>
      </c>
      <c r="G639" s="275" t="s">
        <v>45</v>
      </c>
      <c r="H639" s="275" t="s">
        <v>37</v>
      </c>
      <c r="I639" s="275" t="s">
        <v>60</v>
      </c>
      <c r="J639" s="467" t="s">
        <v>41</v>
      </c>
      <c r="K639" s="473" t="str">
        <f t="shared" si="153"/>
        <v>Kamis</v>
      </c>
      <c r="L639" s="458">
        <v>43580</v>
      </c>
      <c r="M639" s="98" t="s">
        <v>1606</v>
      </c>
      <c r="N639" s="474" t="s">
        <v>324</v>
      </c>
      <c r="P639" s="369">
        <v>238</v>
      </c>
      <c r="Q639" s="230">
        <v>2</v>
      </c>
      <c r="R639" s="199">
        <v>25</v>
      </c>
      <c r="S639" s="199">
        <v>13</v>
      </c>
      <c r="T639" s="199">
        <v>5</v>
      </c>
      <c r="U639" s="199">
        <v>1</v>
      </c>
      <c r="W639" s="371" t="str">
        <f t="shared" si="151"/>
        <v>25 April 2019</v>
      </c>
      <c r="X639" s="373" t="str">
        <f>IFERROR(VLOOKUP(D639,'[5]mhs elektro-kecil'!$B$5:$E$2151,3,0),"CEK")</f>
        <v>Teknik Sistem Tenaga</v>
      </c>
      <c r="Y639" s="374" t="str">
        <f>IFERROR(VLOOKUP(D639,'[5]mhs elektro-kecil'!$B$5:$E$2151,4,0),"CEK")</f>
        <v>I Nyoman Wahyu S., ST., M.Sc., Ph.D.</v>
      </c>
      <c r="AL639" s="391">
        <f t="shared" si="150"/>
        <v>2015</v>
      </c>
      <c r="AM639" s="212" t="e">
        <f>COUNTIF([6]Daftar!$D$5:$D$851,D639)</f>
        <v>#VALUE!</v>
      </c>
      <c r="AN639" s="212" t="e">
        <f>COUNTIF([7]daftar!$D$4:$D$885,D639)</f>
        <v>#VALUE!</v>
      </c>
      <c r="AS639" s="392" t="str">
        <f t="shared" si="154"/>
        <v>Prasetyo</v>
      </c>
      <c r="AT639" s="392" t="str">
        <f t="shared" si="155"/>
        <v>F1B015075</v>
      </c>
      <c r="AU639" s="392">
        <f t="shared" si="156"/>
        <v>636</v>
      </c>
    </row>
    <row r="640" spans="1:47">
      <c r="A640" s="267">
        <f t="shared" si="149"/>
        <v>637</v>
      </c>
      <c r="B640" s="515" t="s">
        <v>1607</v>
      </c>
      <c r="C640" s="470" t="str">
        <f>VLOOKUP(D640,'[4]mhs elektro-kecil'!$B$5:$C$1847,2,0)</f>
        <v>Galang Purnama Hadi</v>
      </c>
      <c r="D640" s="269" t="s">
        <v>1608</v>
      </c>
      <c r="E640" s="369" t="s">
        <v>1609</v>
      </c>
      <c r="F640" s="275" t="s">
        <v>46</v>
      </c>
      <c r="G640" s="275" t="s">
        <v>73</v>
      </c>
      <c r="H640" s="275" t="s">
        <v>72</v>
      </c>
      <c r="I640" s="275" t="s">
        <v>59</v>
      </c>
      <c r="J640" s="467" t="s">
        <v>558</v>
      </c>
      <c r="K640" s="473" t="str">
        <f t="shared" si="153"/>
        <v>Selasa</v>
      </c>
      <c r="L640" s="458">
        <v>43585</v>
      </c>
      <c r="M640" s="98" t="s">
        <v>1610</v>
      </c>
      <c r="N640" s="474" t="s">
        <v>449</v>
      </c>
      <c r="P640" s="369">
        <v>241</v>
      </c>
      <c r="Q640" s="230">
        <v>37</v>
      </c>
      <c r="R640" s="199">
        <v>29</v>
      </c>
      <c r="S640" s="199">
        <v>4</v>
      </c>
      <c r="T640" s="199">
        <v>28</v>
      </c>
      <c r="U640" s="199">
        <v>43</v>
      </c>
      <c r="W640" s="371" t="str">
        <f t="shared" si="151"/>
        <v>30 April 2019</v>
      </c>
      <c r="X640" s="373" t="str">
        <f>IFERROR(VLOOKUP(D640,'[5]mhs elektro-kecil'!$B$5:$E$2151,3,0),"CEK")</f>
        <v>Teknik Elektronika &amp; Digital</v>
      </c>
      <c r="Y640" s="374" t="str">
        <f>IFERROR(VLOOKUP(D640,'[5]mhs elektro-kecil'!$B$5:$E$2151,4,0),"CEK")</f>
        <v>Muhamad Irwan. ST., MT.</v>
      </c>
      <c r="AL640" s="391">
        <f t="shared" si="150"/>
        <v>2014</v>
      </c>
      <c r="AM640" s="212" t="e">
        <f>COUNTIF([6]Daftar!$D$5:$D$851,D640)</f>
        <v>#VALUE!</v>
      </c>
      <c r="AN640" s="212" t="e">
        <f>COUNTIF([7]daftar!$D$4:$D$885,D640)</f>
        <v>#VALUE!</v>
      </c>
      <c r="AS640" s="392" t="str">
        <f t="shared" si="154"/>
        <v>Galang Purnama Hadi</v>
      </c>
      <c r="AT640" s="392" t="str">
        <f t="shared" si="155"/>
        <v>F1B014026</v>
      </c>
      <c r="AU640" s="392">
        <f t="shared" si="156"/>
        <v>637</v>
      </c>
    </row>
    <row r="641" spans="1:47">
      <c r="A641" s="267">
        <f t="shared" si="149"/>
        <v>638</v>
      </c>
      <c r="B641" s="515" t="s">
        <v>1611</v>
      </c>
      <c r="C641" s="470" t="str">
        <f>VLOOKUP(D641,'[4]mhs elektro-kecil'!$B$5:$C$1847,2,0)</f>
        <v>Amriansyah</v>
      </c>
      <c r="D641" s="269" t="s">
        <v>1612</v>
      </c>
      <c r="E641" s="369" t="s">
        <v>1613</v>
      </c>
      <c r="F641" s="275" t="s">
        <v>49</v>
      </c>
      <c r="G641" s="275" t="s">
        <v>62</v>
      </c>
      <c r="H641" s="275" t="s">
        <v>68</v>
      </c>
      <c r="I641" s="275" t="s">
        <v>89</v>
      </c>
      <c r="J641" s="467" t="s">
        <v>580</v>
      </c>
      <c r="K641" s="473" t="str">
        <f t="shared" si="153"/>
        <v>Jum'at</v>
      </c>
      <c r="L641" s="458">
        <v>43595</v>
      </c>
      <c r="M641" s="98" t="s">
        <v>1614</v>
      </c>
      <c r="N641" s="474" t="s">
        <v>1215</v>
      </c>
      <c r="P641" s="369">
        <v>266</v>
      </c>
      <c r="Q641" s="230">
        <v>15</v>
      </c>
      <c r="R641" s="199">
        <v>18</v>
      </c>
      <c r="S641" s="199">
        <v>6</v>
      </c>
      <c r="T641" s="199">
        <v>19</v>
      </c>
      <c r="U641" s="199">
        <v>42</v>
      </c>
      <c r="W641" s="371" t="str">
        <f t="shared" si="151"/>
        <v>10 Mei 2019</v>
      </c>
      <c r="X641" s="373" t="str">
        <f>IFERROR(VLOOKUP(D641,'[5]mhs elektro-kecil'!$B$5:$E$2151,3,0),"CEK")</f>
        <v>Teknik Telekomunikasi</v>
      </c>
      <c r="Y641" s="374" t="str">
        <f>IFERROR(VLOOKUP(D641,'[5]mhs elektro-kecil'!$B$5:$E$2151,4,0),"CEK")</f>
        <v>Abdullah Zainuddin, ST., MT.</v>
      </c>
      <c r="AL641" s="391">
        <f t="shared" si="150"/>
        <v>2013</v>
      </c>
      <c r="AM641" s="212" t="e">
        <f>COUNTIF([6]Daftar!$D$5:$D$851,D641)</f>
        <v>#VALUE!</v>
      </c>
      <c r="AN641" s="212" t="e">
        <f>COUNTIF([7]daftar!$D$4:$D$885,D641)</f>
        <v>#VALUE!</v>
      </c>
      <c r="AS641" s="392" t="str">
        <f t="shared" si="154"/>
        <v>Amriansyah</v>
      </c>
      <c r="AT641" s="392" t="str">
        <f t="shared" si="155"/>
        <v>F1B013015</v>
      </c>
      <c r="AU641" s="392">
        <f t="shared" si="156"/>
        <v>638</v>
      </c>
    </row>
    <row r="642" spans="1:47" ht="12.75" customHeight="1">
      <c r="A642" s="267">
        <f t="shared" si="149"/>
        <v>639</v>
      </c>
      <c r="B642" s="515" t="s">
        <v>1611</v>
      </c>
      <c r="C642" s="394" t="str">
        <f>VLOOKUP(D642,'[4]mhs elektro-kecil'!$B$5:$C$1847,2,0)</f>
        <v>Sadiq Ramadhoan</v>
      </c>
      <c r="D642" s="275" t="s">
        <v>1615</v>
      </c>
      <c r="E642" s="369" t="s">
        <v>1616</v>
      </c>
      <c r="F642" s="275" t="s">
        <v>31</v>
      </c>
      <c r="G642" s="275" t="s">
        <v>558</v>
      </c>
      <c r="H642" s="275" t="s">
        <v>89</v>
      </c>
      <c r="I642" s="275" t="s">
        <v>55</v>
      </c>
      <c r="J642" s="467" t="s">
        <v>243</v>
      </c>
      <c r="K642" s="473" t="str">
        <f t="shared" si="153"/>
        <v>Rabu</v>
      </c>
      <c r="L642" s="458">
        <v>43600</v>
      </c>
      <c r="M642" s="98" t="s">
        <v>1590</v>
      </c>
      <c r="N642" s="474" t="s">
        <v>449</v>
      </c>
      <c r="P642" s="369">
        <v>267</v>
      </c>
      <c r="Q642" s="230">
        <v>39</v>
      </c>
      <c r="R642" s="230">
        <v>43</v>
      </c>
      <c r="S642" s="230">
        <v>19</v>
      </c>
      <c r="T642" s="230">
        <v>21</v>
      </c>
      <c r="U642" s="230">
        <v>41</v>
      </c>
      <c r="W642" s="371" t="str">
        <f t="shared" si="151"/>
        <v>15 Mei 2019</v>
      </c>
      <c r="X642" s="373" t="str">
        <f>IFERROR(VLOOKUP(D642,'[5]mhs elektro-kecil'!$B$5:$E$2151,3,0),"CEK")</f>
        <v>Teknik Elektronika &amp; Digital</v>
      </c>
      <c r="Y642" s="374" t="str">
        <f>IFERROR(VLOOKUP(D642,'[5]mhs elektro-kecil'!$B$5:$E$2151,4,0),"CEK")</f>
        <v>Muhamad Irwan. ST., MT.</v>
      </c>
      <c r="AL642" s="391">
        <f t="shared" si="150"/>
        <v>2013</v>
      </c>
      <c r="AM642" s="212" t="e">
        <f>COUNTIF([6]Daftar!$D$5:$D$851,D642)</f>
        <v>#VALUE!</v>
      </c>
      <c r="AN642" s="212" t="e">
        <f>COUNTIF([7]daftar!$D$4:$D$885,D642)</f>
        <v>#VALUE!</v>
      </c>
      <c r="AS642" s="392" t="str">
        <f t="shared" si="154"/>
        <v>Sadiq Ramadhoan</v>
      </c>
      <c r="AT642" s="392" t="str">
        <f t="shared" si="155"/>
        <v>F1B113031</v>
      </c>
      <c r="AU642" s="392">
        <f t="shared" si="156"/>
        <v>639</v>
      </c>
    </row>
    <row r="643" spans="1:47">
      <c r="A643" s="267">
        <f t="shared" si="149"/>
        <v>640</v>
      </c>
      <c r="B643" s="515" t="s">
        <v>1611</v>
      </c>
      <c r="C643" s="472" t="str">
        <f>VLOOKUP(D643,'[4]mhs elektro-kecil'!$B$5:$C$1847,2,0)</f>
        <v>Aldhi Rizaldhi</v>
      </c>
      <c r="D643" s="269" t="s">
        <v>1617</v>
      </c>
      <c r="E643" s="369" t="s">
        <v>1618</v>
      </c>
      <c r="F643" s="275" t="s">
        <v>323</v>
      </c>
      <c r="G643" s="275" t="s">
        <v>73</v>
      </c>
      <c r="H643" s="275" t="s">
        <v>422</v>
      </c>
      <c r="I643" s="275" t="s">
        <v>54</v>
      </c>
      <c r="J643" s="467" t="s">
        <v>37</v>
      </c>
      <c r="K643" s="473" t="str">
        <f t="shared" si="153"/>
        <v>Senin</v>
      </c>
      <c r="L643" s="458">
        <v>43598</v>
      </c>
      <c r="M643" s="98" t="s">
        <v>1614</v>
      </c>
      <c r="N643" s="474" t="s">
        <v>324</v>
      </c>
      <c r="P643" s="369">
        <v>268</v>
      </c>
      <c r="Q643" s="230">
        <v>26</v>
      </c>
      <c r="R643" s="230">
        <v>29</v>
      </c>
      <c r="S643" s="230">
        <v>8</v>
      </c>
      <c r="T643" s="230">
        <v>14</v>
      </c>
      <c r="U643" s="230">
        <v>13</v>
      </c>
      <c r="W643" s="371" t="str">
        <f t="shared" si="151"/>
        <v>13 Mei 2019</v>
      </c>
      <c r="X643" s="373" t="str">
        <f>IFERROR(VLOOKUP(D643,'[5]mhs elektro-kecil'!$B$5:$E$2151,3,0),"CEK")</f>
        <v>Teknik Sistem Tenaga</v>
      </c>
      <c r="Y643" s="374" t="str">
        <f>IFERROR(VLOOKUP(D643,'[5]mhs elektro-kecil'!$B$5:$E$2151,4,0),"CEK")</f>
        <v>Supriyatna, ST., MT.</v>
      </c>
      <c r="AL643" s="391">
        <f t="shared" si="150"/>
        <v>2014</v>
      </c>
      <c r="AM643" s="212" t="e">
        <f>COUNTIF([6]Daftar!$D$5:$D$851,D643)</f>
        <v>#VALUE!</v>
      </c>
      <c r="AN643" s="212" t="e">
        <f>COUNTIF([7]daftar!$D$4:$D$885,D643)</f>
        <v>#VALUE!</v>
      </c>
      <c r="AS643" s="392" t="str">
        <f t="shared" si="154"/>
        <v>Aldhi Rizaldhi</v>
      </c>
      <c r="AT643" s="392" t="str">
        <f t="shared" si="155"/>
        <v>F1B014006</v>
      </c>
      <c r="AU643" s="392">
        <f t="shared" si="156"/>
        <v>640</v>
      </c>
    </row>
    <row r="644" spans="1:47" ht="12.75" customHeight="1">
      <c r="A644" s="267">
        <f t="shared" si="149"/>
        <v>641</v>
      </c>
      <c r="B644" s="515" t="s">
        <v>1619</v>
      </c>
      <c r="C644" s="394" t="str">
        <f>VLOOKUP(D644,'[4]mhs elektro-kecil'!$B$5:$C$1847,2,0)</f>
        <v>Muhammad Sya'Roni Mujahidin</v>
      </c>
      <c r="D644" s="369" t="s">
        <v>1620</v>
      </c>
      <c r="E644" s="369" t="s">
        <v>1621</v>
      </c>
      <c r="F644" s="275" t="s">
        <v>67</v>
      </c>
      <c r="G644" s="275" t="s">
        <v>55</v>
      </c>
      <c r="H644" s="275" t="s">
        <v>52</v>
      </c>
      <c r="I644" s="275" t="s">
        <v>763</v>
      </c>
      <c r="J644" s="467" t="s">
        <v>118</v>
      </c>
      <c r="K644" s="473" t="str">
        <f t="shared" si="153"/>
        <v>Senin</v>
      </c>
      <c r="L644" s="458">
        <v>43605</v>
      </c>
      <c r="M644" s="98" t="s">
        <v>1622</v>
      </c>
      <c r="N644" s="474" t="s">
        <v>449</v>
      </c>
      <c r="P644" s="369">
        <v>294</v>
      </c>
      <c r="Q644" s="230">
        <v>7</v>
      </c>
      <c r="R644" s="199">
        <v>21</v>
      </c>
      <c r="S644" s="199">
        <v>24</v>
      </c>
      <c r="T644" s="199">
        <v>17</v>
      </c>
      <c r="U644" s="199">
        <v>40</v>
      </c>
      <c r="W644" s="371" t="str">
        <f t="shared" si="151"/>
        <v>20 Mei 2019</v>
      </c>
      <c r="X644" s="373" t="str">
        <f>IFERROR(VLOOKUP(D644,'[5]mhs elektro-kecil'!$B$5:$E$2151,3,0),"CEK")</f>
        <v>Teknik Elektronika &amp; Digital</v>
      </c>
      <c r="Y644" s="374" t="str">
        <f>IFERROR(VLOOKUP(D644,'[5]mhs elektro-kecil'!$B$5:$E$2151,4,0),"CEK")</f>
        <v>A. Sjamsjiar Rachman, ST., MT.</v>
      </c>
      <c r="AL644" s="391">
        <f t="shared" si="150"/>
        <v>2014</v>
      </c>
      <c r="AM644" s="212" t="e">
        <f>COUNTIF([6]Daftar!$D$5:$D$851,D644)</f>
        <v>#VALUE!</v>
      </c>
      <c r="AN644" s="212" t="e">
        <f>COUNTIF([7]daftar!$D$4:$D$885,D644)</f>
        <v>#VALUE!</v>
      </c>
      <c r="AS644" s="392" t="str">
        <f t="shared" si="154"/>
        <v>Muhammad Sya'Roni Mujahidin</v>
      </c>
      <c r="AT644" s="392" t="str">
        <f t="shared" si="155"/>
        <v>F1B014065</v>
      </c>
      <c r="AU644" s="392">
        <f t="shared" si="156"/>
        <v>641</v>
      </c>
    </row>
    <row r="645" spans="1:47">
      <c r="A645" s="267">
        <f t="shared" ref="A645:A708" si="157">A644+1</f>
        <v>642</v>
      </c>
      <c r="B645" s="515" t="s">
        <v>1623</v>
      </c>
      <c r="C645" s="470" t="str">
        <f>VLOOKUP(D645,'[4]mhs elektro-kecil'!$B$5:$C$1847,2,0)</f>
        <v>Haqullah Nur Ukassyah</v>
      </c>
      <c r="D645" s="475" t="s">
        <v>1624</v>
      </c>
      <c r="E645" s="369" t="s">
        <v>1625</v>
      </c>
      <c r="F645" s="275" t="s">
        <v>59</v>
      </c>
      <c r="G645" s="275" t="s">
        <v>115</v>
      </c>
      <c r="H645" s="275" t="s">
        <v>49</v>
      </c>
      <c r="I645" s="275" t="s">
        <v>55</v>
      </c>
      <c r="J645" s="467" t="s">
        <v>67</v>
      </c>
      <c r="K645" s="473" t="str">
        <f t="shared" ref="K645:K668" si="158">CHOOSE(WEEKDAY(L645),"Minggu","Senin","Selasa","Rabu","Kamis","Jum'at","Sabtu")</f>
        <v>Senin</v>
      </c>
      <c r="L645" s="458">
        <v>43633</v>
      </c>
      <c r="M645" s="98" t="s">
        <v>1622</v>
      </c>
      <c r="N645" s="474" t="s">
        <v>324</v>
      </c>
      <c r="P645" s="369">
        <v>327</v>
      </c>
      <c r="Q645" s="230">
        <v>28</v>
      </c>
      <c r="R645" s="199">
        <v>22</v>
      </c>
      <c r="S645" s="199">
        <v>15</v>
      </c>
      <c r="T645" s="199">
        <v>21</v>
      </c>
      <c r="U645" s="199">
        <v>7</v>
      </c>
      <c r="W645" s="371" t="str">
        <f t="shared" si="151"/>
        <v>17 Juni 2019</v>
      </c>
      <c r="X645" s="373" t="str">
        <f>IFERROR(VLOOKUP(D645,'[5]mhs elektro-kecil'!$B$5:$E$2151,3,0),"CEK")</f>
        <v>Teknik Sistem Tenaga</v>
      </c>
      <c r="Y645" s="374" t="str">
        <f>IFERROR(VLOOKUP(D645,'[5]mhs elektro-kecil'!$B$5:$E$2151,4,0),"CEK")</f>
        <v>Sultan, ST., MT.</v>
      </c>
      <c r="AL645" s="391">
        <f t="shared" ref="AL645:AL708" si="159">IF(MID(D645,5,2)="06",2006,IF(MID(D645,5,2)="07",2007,IF(MID(D645,5,2)="08",2008,IF(MID(D645,5,2)="09",2009,IF(MID(D645,5,2)="10",2010,IF(MID(D645,5,2)="11",2011,IF(MID(D645,5,2)="12",2012,IF(MID(D645,5,2)="05",2005,IF(MID(D645,5,2)="04",2004,IF(MID(D645,5,2)="03",2003,IF(MID(D645,5,2)="13",2013,IF(MID(D645,5,2)="14",2014,IF(MID(D645,5,2)="15",2015,IF(MID(D645,5,2)="16",2016,IF(MID(D645,5,2)="17",2017,IF(MID(D645,5,2)="18",2018,2019))))))))))))))))</f>
        <v>2014</v>
      </c>
      <c r="AM645" s="212" t="e">
        <f>COUNTIF([6]Daftar!$D$5:$D$851,D645)</f>
        <v>#VALUE!</v>
      </c>
      <c r="AN645" s="212" t="e">
        <f>COUNTIF([7]daftar!$D$4:$D$885,D645)</f>
        <v>#VALUE!</v>
      </c>
      <c r="AS645" s="392" t="str">
        <f t="shared" si="154"/>
        <v>Haqullah Nur Ukassyah</v>
      </c>
      <c r="AT645" s="392" t="str">
        <f t="shared" si="155"/>
        <v>F1B014030</v>
      </c>
      <c r="AU645" s="392">
        <f t="shared" si="156"/>
        <v>642</v>
      </c>
    </row>
    <row r="646" spans="1:47">
      <c r="A646" s="267">
        <f t="shared" si="157"/>
        <v>643</v>
      </c>
      <c r="B646" s="515" t="s">
        <v>1623</v>
      </c>
      <c r="C646" s="470" t="str">
        <f>VLOOKUP(D646,'[4]mhs elektro-kecil'!$B$5:$C$1847,2,0)</f>
        <v>Hasmil Hadi</v>
      </c>
      <c r="D646" s="475" t="s">
        <v>1626</v>
      </c>
      <c r="E646" s="369" t="s">
        <v>1627</v>
      </c>
      <c r="F646" s="275" t="s">
        <v>115</v>
      </c>
      <c r="G646" s="275" t="s">
        <v>69</v>
      </c>
      <c r="H646" s="275" t="s">
        <v>55</v>
      </c>
      <c r="I646" s="275" t="s">
        <v>67</v>
      </c>
      <c r="J646" s="467" t="s">
        <v>54</v>
      </c>
      <c r="K646" s="473" t="str">
        <f t="shared" si="158"/>
        <v>Selasa</v>
      </c>
      <c r="L646" s="458">
        <v>43634</v>
      </c>
      <c r="M646" s="98" t="s">
        <v>1590</v>
      </c>
      <c r="N646" s="474" t="s">
        <v>324</v>
      </c>
      <c r="P646" s="369">
        <v>328</v>
      </c>
      <c r="Q646" s="230">
        <v>22</v>
      </c>
      <c r="R646" s="230">
        <v>10</v>
      </c>
      <c r="S646" s="230">
        <v>21</v>
      </c>
      <c r="T646" s="230">
        <v>7</v>
      </c>
      <c r="U646" s="230">
        <v>14</v>
      </c>
      <c r="W646" s="371" t="str">
        <f t="shared" si="151"/>
        <v>18 Juni 2019</v>
      </c>
      <c r="X646" s="373" t="str">
        <f>IFERROR(VLOOKUP(D646,'[5]mhs elektro-kecil'!$B$5:$E$2151,3,0),"CEK")</f>
        <v>Teknik Sistem Tenaga</v>
      </c>
      <c r="Y646" s="374" t="str">
        <f>IFERROR(VLOOKUP(D646,'[5]mhs elektro-kecil'!$B$5:$E$2151,4,0),"CEK")</f>
        <v>Sultan, ST., MT.</v>
      </c>
      <c r="AL646" s="391">
        <f t="shared" si="159"/>
        <v>2014</v>
      </c>
      <c r="AM646" s="212" t="e">
        <f>COUNTIF([6]Daftar!$D$5:$D$851,D646)</f>
        <v>#VALUE!</v>
      </c>
      <c r="AN646" s="212" t="e">
        <f>COUNTIF([7]daftar!$D$4:$D$885,D646)</f>
        <v>#VALUE!</v>
      </c>
      <c r="AS646" s="392" t="str">
        <f t="shared" si="154"/>
        <v>Hasmil Hadi</v>
      </c>
      <c r="AT646" s="392" t="str">
        <f t="shared" si="155"/>
        <v>F1B014031</v>
      </c>
      <c r="AU646" s="392">
        <f t="shared" si="156"/>
        <v>643</v>
      </c>
    </row>
    <row r="647" spans="1:47">
      <c r="A647" s="267">
        <f t="shared" si="157"/>
        <v>644</v>
      </c>
      <c r="B647" s="515" t="s">
        <v>1623</v>
      </c>
      <c r="C647" s="394" t="str">
        <f>VLOOKUP(D647,'[4]mhs elektro-kecil'!$B$5:$C$1847,2,0)</f>
        <v>Ahmad Qodri</v>
      </c>
      <c r="D647" s="475" t="s">
        <v>1628</v>
      </c>
      <c r="E647" s="369" t="s">
        <v>1629</v>
      </c>
      <c r="F647" s="275" t="s">
        <v>52</v>
      </c>
      <c r="G647" s="275" t="s">
        <v>46</v>
      </c>
      <c r="H647" s="275" t="s">
        <v>422</v>
      </c>
      <c r="I647" s="275" t="s">
        <v>323</v>
      </c>
      <c r="J647" s="467" t="s">
        <v>763</v>
      </c>
      <c r="K647" s="473" t="str">
        <f t="shared" si="158"/>
        <v>Selasa</v>
      </c>
      <c r="L647" s="458">
        <v>43634</v>
      </c>
      <c r="M647" s="98" t="s">
        <v>1454</v>
      </c>
      <c r="N647" s="474" t="s">
        <v>449</v>
      </c>
      <c r="P647" s="369">
        <v>329</v>
      </c>
      <c r="Q647" s="230">
        <v>24</v>
      </c>
      <c r="R647" s="199">
        <v>37</v>
      </c>
      <c r="S647" s="199">
        <v>8</v>
      </c>
      <c r="T647" s="199">
        <v>26</v>
      </c>
      <c r="U647" s="199">
        <v>17</v>
      </c>
      <c r="W647" s="371" t="str">
        <f t="shared" si="151"/>
        <v>18 Juni 2019</v>
      </c>
      <c r="X647" s="373" t="str">
        <f>IFERROR(VLOOKUP(D647,'[5]mhs elektro-kecil'!$B$5:$E$2151,3,0),"CEK")</f>
        <v>Teknik Elektronika &amp; Digital</v>
      </c>
      <c r="Y647" s="374" t="str">
        <f>IFERROR(VLOOKUP(D647,'[5]mhs elektro-kecil'!$B$5:$E$2151,4,0),"CEK")</f>
        <v>Syafaruddin Ch., ST., MT.</v>
      </c>
      <c r="AL647" s="391">
        <f t="shared" si="159"/>
        <v>2015</v>
      </c>
      <c r="AM647" s="212" t="e">
        <f>COUNTIF([6]Daftar!$D$5:$D$851,D647)</f>
        <v>#VALUE!</v>
      </c>
      <c r="AN647" s="212" t="e">
        <f>COUNTIF([7]daftar!$D$4:$D$885,D647)</f>
        <v>#VALUE!</v>
      </c>
      <c r="AS647" s="392" t="str">
        <f t="shared" si="154"/>
        <v>Ahmad Qodri</v>
      </c>
      <c r="AT647" s="392" t="str">
        <f t="shared" si="155"/>
        <v>F1B015003</v>
      </c>
      <c r="AU647" s="392">
        <f t="shared" si="156"/>
        <v>644</v>
      </c>
    </row>
    <row r="648" spans="1:47" ht="12.75" customHeight="1">
      <c r="A648" s="267">
        <f t="shared" si="157"/>
        <v>645</v>
      </c>
      <c r="B648" s="515" t="s">
        <v>1630</v>
      </c>
      <c r="C648" s="394" t="str">
        <f>VLOOKUP(D648,'[4]mhs elektro-kecil'!$B$5:$C$1847,2,0)</f>
        <v>Satrya Bhayangkara Poetra</v>
      </c>
      <c r="D648" s="275" t="s">
        <v>1631</v>
      </c>
      <c r="E648" s="369" t="s">
        <v>1632</v>
      </c>
      <c r="F648" s="275" t="s">
        <v>115</v>
      </c>
      <c r="G648" s="275" t="s">
        <v>41</v>
      </c>
      <c r="H648" s="275" t="s">
        <v>60</v>
      </c>
      <c r="I648" s="275" t="s">
        <v>37</v>
      </c>
      <c r="J648" s="467" t="s">
        <v>53</v>
      </c>
      <c r="K648" s="473" t="str">
        <f t="shared" si="158"/>
        <v>Selasa</v>
      </c>
      <c r="L648" s="458">
        <v>43641</v>
      </c>
      <c r="M648" s="98" t="s">
        <v>1590</v>
      </c>
      <c r="N648" s="474" t="s">
        <v>324</v>
      </c>
      <c r="P648" s="369">
        <v>342</v>
      </c>
      <c r="Q648" s="230">
        <v>22</v>
      </c>
      <c r="R648" s="230">
        <v>1</v>
      </c>
      <c r="S648" s="230">
        <v>5</v>
      </c>
      <c r="T648" s="230">
        <v>13</v>
      </c>
      <c r="U648" s="230">
        <v>12</v>
      </c>
      <c r="W648" s="371" t="str">
        <f t="shared" si="151"/>
        <v>25 Juni 2019</v>
      </c>
      <c r="X648" s="373" t="str">
        <f>IFERROR(VLOOKUP(D648,'[5]mhs elektro-kecil'!$B$5:$E$2151,3,0),"CEK")</f>
        <v>Teknik Sistem Tenaga</v>
      </c>
      <c r="Y648" s="374" t="str">
        <f>IFERROR(VLOOKUP(D648,'[5]mhs elektro-kecil'!$B$5:$E$2151,4,0),"CEK")</f>
        <v>Sabar Nababan, ST., MT.</v>
      </c>
      <c r="AL648" s="391">
        <f t="shared" si="159"/>
        <v>2015</v>
      </c>
      <c r="AM648" s="212" t="e">
        <f>COUNTIF([6]Daftar!$D$5:$D$851,D648)</f>
        <v>#VALUE!</v>
      </c>
      <c r="AN648" s="212" t="e">
        <f>COUNTIF([7]daftar!$D$4:$D$885,D648)</f>
        <v>#VALUE!</v>
      </c>
      <c r="AS648" s="392" t="str">
        <f t="shared" si="154"/>
        <v>Satrya Bhayangkara Poetra</v>
      </c>
      <c r="AT648" s="392" t="str">
        <f t="shared" si="155"/>
        <v>F1B015084</v>
      </c>
      <c r="AU648" s="392">
        <f t="shared" si="156"/>
        <v>645</v>
      </c>
    </row>
    <row r="649" spans="1:47" ht="12.75" customHeight="1">
      <c r="A649" s="267">
        <f t="shared" si="157"/>
        <v>646</v>
      </c>
      <c r="B649" s="515" t="s">
        <v>1633</v>
      </c>
      <c r="C649" s="394" t="str">
        <f>VLOOKUP(D649,'[4]mhs elektro-kecil'!$B$5:$C$1847,2,0)</f>
        <v>Pikri Hidayat</v>
      </c>
      <c r="D649" s="475" t="s">
        <v>1634</v>
      </c>
      <c r="E649" s="369" t="s">
        <v>1635</v>
      </c>
      <c r="F649" s="275" t="s">
        <v>38</v>
      </c>
      <c r="G649" s="275" t="s">
        <v>69</v>
      </c>
      <c r="H649" s="275" t="s">
        <v>45</v>
      </c>
      <c r="I649" s="275" t="s">
        <v>37</v>
      </c>
      <c r="J649" s="467" t="s">
        <v>39</v>
      </c>
      <c r="K649" s="473" t="str">
        <f t="shared" si="158"/>
        <v>Rabu</v>
      </c>
      <c r="L649" s="458">
        <v>43642</v>
      </c>
      <c r="M649" s="98" t="s">
        <v>1454</v>
      </c>
      <c r="N649" s="474" t="s">
        <v>324</v>
      </c>
      <c r="P649" s="369">
        <v>346</v>
      </c>
      <c r="Q649" s="230">
        <v>2</v>
      </c>
      <c r="R649" s="199">
        <v>10</v>
      </c>
      <c r="S649" s="199">
        <v>25</v>
      </c>
      <c r="T649" s="199">
        <v>13</v>
      </c>
      <c r="U649" s="199">
        <v>31</v>
      </c>
      <c r="W649" s="371" t="str">
        <f t="shared" si="151"/>
        <v>26 Juni 2019</v>
      </c>
      <c r="X649" s="373" t="str">
        <f>IFERROR(VLOOKUP(D649,'[5]mhs elektro-kecil'!$B$5:$E$2151,3,0),"CEK")</f>
        <v>Teknik Sistem Tenaga</v>
      </c>
      <c r="Y649" s="374" t="str">
        <f>IFERROR(VLOOKUP(D649,'[5]mhs elektro-kecil'!$B$5:$E$2151,4,0),"CEK")</f>
        <v>Supriyatna, ST., MT.</v>
      </c>
      <c r="AL649" s="391">
        <f t="shared" si="159"/>
        <v>2015</v>
      </c>
      <c r="AM649" s="212" t="e">
        <f>COUNTIF([6]Daftar!$D$5:$D$851,D649)</f>
        <v>#VALUE!</v>
      </c>
      <c r="AN649" s="212" t="e">
        <f>COUNTIF([7]daftar!$D$4:$D$885,D649)</f>
        <v>#VALUE!</v>
      </c>
      <c r="AS649" s="392" t="str">
        <f t="shared" si="154"/>
        <v>Pikri Hidayat</v>
      </c>
      <c r="AT649" s="392" t="str">
        <f t="shared" si="155"/>
        <v>F1B015073</v>
      </c>
      <c r="AU649" s="392">
        <f t="shared" si="156"/>
        <v>646</v>
      </c>
    </row>
    <row r="650" spans="1:47">
      <c r="A650" s="267">
        <f t="shared" si="157"/>
        <v>647</v>
      </c>
      <c r="B650" s="515" t="s">
        <v>1636</v>
      </c>
      <c r="C650" s="470" t="str">
        <f>VLOOKUP(D650,'[4]mhs elektro-kecil'!$B$5:$C$1847,2,0)</f>
        <v>Muh. Aghung Trisna Wiyadhi</v>
      </c>
      <c r="D650" s="475" t="s">
        <v>1637</v>
      </c>
      <c r="E650" s="369" t="s">
        <v>1638</v>
      </c>
      <c r="F650" s="275" t="s">
        <v>45</v>
      </c>
      <c r="G650" s="275" t="s">
        <v>38</v>
      </c>
      <c r="H650" s="275" t="s">
        <v>69</v>
      </c>
      <c r="I650" s="275" t="s">
        <v>73</v>
      </c>
      <c r="J650" s="467" t="s">
        <v>60</v>
      </c>
      <c r="K650" s="473" t="str">
        <f t="shared" si="158"/>
        <v>Kamis</v>
      </c>
      <c r="L650" s="458">
        <v>43643</v>
      </c>
      <c r="M650" s="98" t="s">
        <v>1454</v>
      </c>
      <c r="N650" s="474" t="s">
        <v>324</v>
      </c>
      <c r="P650" s="369">
        <v>352</v>
      </c>
      <c r="Q650" s="230">
        <v>25</v>
      </c>
      <c r="R650" s="199">
        <v>2</v>
      </c>
      <c r="S650" s="199">
        <v>10</v>
      </c>
      <c r="T650" s="199">
        <v>29</v>
      </c>
      <c r="U650" s="199">
        <v>5</v>
      </c>
      <c r="W650" s="371" t="str">
        <f t="shared" si="151"/>
        <v>27 Juni 2019</v>
      </c>
      <c r="X650" s="373" t="str">
        <f>IFERROR(VLOOKUP(D650,'[5]mhs elektro-kecil'!$B$5:$E$2151,3,0),"CEK")</f>
        <v>Teknik Sistem Tenaga</v>
      </c>
      <c r="Y650" s="374" t="str">
        <f>IFERROR(VLOOKUP(D650,'[5]mhs elektro-kecil'!$B$5:$E$2151,4,0),"CEK")</f>
        <v>Dr. I Made Ginarsa, ST., MT.</v>
      </c>
      <c r="AL650" s="391">
        <f t="shared" si="159"/>
        <v>2015</v>
      </c>
      <c r="AM650" s="212" t="e">
        <f>COUNTIF([6]Daftar!$D$5:$D$851,D650)</f>
        <v>#VALUE!</v>
      </c>
      <c r="AN650" s="212" t="e">
        <f>COUNTIF([7]daftar!$D$4:$D$885,D650)</f>
        <v>#VALUE!</v>
      </c>
      <c r="AS650" s="392" t="str">
        <f t="shared" si="154"/>
        <v>Muh. Aghung Trisna Wiyadhi</v>
      </c>
      <c r="AT650" s="392" t="str">
        <f t="shared" si="155"/>
        <v>F1B015055</v>
      </c>
      <c r="AU650" s="392">
        <f t="shared" si="156"/>
        <v>647</v>
      </c>
    </row>
    <row r="651" spans="1:47">
      <c r="A651" s="267">
        <f t="shared" si="157"/>
        <v>648</v>
      </c>
      <c r="B651" s="515" t="s">
        <v>1639</v>
      </c>
      <c r="C651" s="470" t="str">
        <f>VLOOKUP(D651,'[4]mhs elektro-kecil'!$B$5:$C$1847,2,0)</f>
        <v>Bayu Ramadhan</v>
      </c>
      <c r="D651" t="s">
        <v>1640</v>
      </c>
      <c r="E651" t="s">
        <v>1641</v>
      </c>
      <c r="F651" s="275" t="s">
        <v>54</v>
      </c>
      <c r="G651" s="275" t="s">
        <v>69</v>
      </c>
      <c r="H651" s="275" t="s">
        <v>41</v>
      </c>
      <c r="I651" s="275" t="s">
        <v>53</v>
      </c>
      <c r="J651" s="467" t="s">
        <v>60</v>
      </c>
      <c r="K651" s="473" t="str">
        <f t="shared" si="158"/>
        <v>Senin</v>
      </c>
      <c r="L651" s="458">
        <v>43654</v>
      </c>
      <c r="M651" s="98" t="s">
        <v>1577</v>
      </c>
      <c r="N651" s="474" t="s">
        <v>254</v>
      </c>
      <c r="P651" s="369">
        <v>361</v>
      </c>
      <c r="Q651" s="199">
        <v>14</v>
      </c>
      <c r="R651" s="199">
        <v>10</v>
      </c>
      <c r="S651" s="199">
        <v>1</v>
      </c>
      <c r="T651" s="199">
        <v>12</v>
      </c>
      <c r="U651" s="199">
        <v>5</v>
      </c>
      <c r="W651" s="371" t="str">
        <f t="shared" si="151"/>
        <v>08 Juli 2019</v>
      </c>
      <c r="X651" s="373" t="str">
        <f>IFERROR(VLOOKUP(D651,'[5]mhs elektro-kecil'!$B$5:$E$2151,3,0),"CEK")</f>
        <v>Teknik Sistem Tenaga</v>
      </c>
      <c r="Y651" s="374" t="str">
        <f>IFERROR(VLOOKUP(D651,'[5]mhs elektro-kecil'!$B$5:$E$2151,4,0),"CEK")</f>
        <v>Sultan, ST., MT.</v>
      </c>
      <c r="AL651" s="391">
        <f t="shared" si="159"/>
        <v>2014</v>
      </c>
      <c r="AM651" s="212" t="e">
        <f>COUNTIF([6]Daftar!$D$5:$D$851,D651)</f>
        <v>#VALUE!</v>
      </c>
      <c r="AN651" s="212" t="e">
        <f>COUNTIF([7]daftar!$D$4:$D$885,D651)</f>
        <v>#VALUE!</v>
      </c>
      <c r="AS651" s="392" t="str">
        <f t="shared" si="154"/>
        <v>Bayu Ramadhan</v>
      </c>
      <c r="AT651" s="392" t="str">
        <f t="shared" si="155"/>
        <v>F1B114006</v>
      </c>
      <c r="AU651" s="392">
        <f t="shared" si="156"/>
        <v>648</v>
      </c>
    </row>
    <row r="652" spans="1:47">
      <c r="A652" s="267">
        <f t="shared" si="157"/>
        <v>649</v>
      </c>
      <c r="B652" s="515" t="s">
        <v>1642</v>
      </c>
      <c r="C652" s="269" t="str">
        <f>VLOOKUP(D652,'[4]mhs elektro-kecil'!$B$5:$C$1847,2,0)</f>
        <v>Andi Nur Setiawan</v>
      </c>
      <c r="D652" t="s">
        <v>1643</v>
      </c>
      <c r="E652" s="369" t="s">
        <v>1644</v>
      </c>
      <c r="F652" s="275" t="s">
        <v>38</v>
      </c>
      <c r="G652" s="275" t="s">
        <v>31</v>
      </c>
      <c r="H652" s="275" t="s">
        <v>59</v>
      </c>
      <c r="I652" s="275" t="s">
        <v>89</v>
      </c>
      <c r="J652" s="467" t="s">
        <v>118</v>
      </c>
      <c r="K652" s="473" t="str">
        <f t="shared" si="158"/>
        <v>Senin</v>
      </c>
      <c r="L652" s="458">
        <v>43654</v>
      </c>
      <c r="M652" s="98" t="s">
        <v>1577</v>
      </c>
      <c r="N652" s="474" t="s">
        <v>324</v>
      </c>
      <c r="P652" s="369">
        <v>372</v>
      </c>
      <c r="Q652" s="230">
        <v>2</v>
      </c>
      <c r="R652" s="199">
        <v>39</v>
      </c>
      <c r="S652" s="199">
        <v>28</v>
      </c>
      <c r="T652" s="199">
        <v>19</v>
      </c>
      <c r="U652" s="199">
        <v>40</v>
      </c>
      <c r="W652" s="371" t="str">
        <f t="shared" si="151"/>
        <v>08 Juli 2019</v>
      </c>
      <c r="X652" s="373" t="str">
        <f>IFERROR(VLOOKUP(D652,'[5]mhs elektro-kecil'!$B$5:$E$2151,3,0),"CEK")</f>
        <v>Teknik Sistem Tenaga</v>
      </c>
      <c r="Y652" s="374" t="str">
        <f>IFERROR(VLOOKUP(D652,'[5]mhs elektro-kecil'!$B$5:$E$2151,4,0),"CEK")</f>
        <v>Sabar Nababan, ST., MT.</v>
      </c>
      <c r="AL652" s="391">
        <f t="shared" si="159"/>
        <v>2013</v>
      </c>
      <c r="AM652" s="212" t="e">
        <f>COUNTIF([6]Daftar!$D$5:$D$851,D652)</f>
        <v>#VALUE!</v>
      </c>
      <c r="AN652" s="212" t="e">
        <f>COUNTIF([7]daftar!$D$4:$D$885,D652)</f>
        <v>#VALUE!</v>
      </c>
      <c r="AS652" s="392" t="str">
        <f t="shared" si="154"/>
        <v>Andi Nur Setiawan</v>
      </c>
      <c r="AT652" s="392" t="str">
        <f t="shared" si="155"/>
        <v>F1B013017</v>
      </c>
      <c r="AU652" s="392">
        <f t="shared" si="156"/>
        <v>649</v>
      </c>
    </row>
    <row r="653" spans="1:47">
      <c r="A653" s="267">
        <f t="shared" si="157"/>
        <v>650</v>
      </c>
      <c r="B653" s="515" t="s">
        <v>1645</v>
      </c>
      <c r="C653" s="470" t="str">
        <f>VLOOKUP(D653,'[4]mhs elektro-kecil'!$B$5:$C$1847,2,0)</f>
        <v>Kenya Damayanti Priyatna</v>
      </c>
      <c r="D653" s="475" t="s">
        <v>1646</v>
      </c>
      <c r="E653" s="369" t="s">
        <v>1647</v>
      </c>
      <c r="F653" s="275" t="s">
        <v>55</v>
      </c>
      <c r="G653" s="275" t="s">
        <v>49</v>
      </c>
      <c r="H653" s="275" t="s">
        <v>763</v>
      </c>
      <c r="I653" s="275" t="s">
        <v>41</v>
      </c>
      <c r="J653" s="467" t="s">
        <v>89</v>
      </c>
      <c r="K653" s="473" t="str">
        <f t="shared" si="158"/>
        <v>Kamis</v>
      </c>
      <c r="L653" s="458">
        <v>43657</v>
      </c>
      <c r="M653" s="98" t="s">
        <v>1590</v>
      </c>
      <c r="N653" s="474" t="s">
        <v>1215</v>
      </c>
      <c r="P653" s="369">
        <v>381</v>
      </c>
      <c r="Q653" s="230">
        <v>21</v>
      </c>
      <c r="R653" s="199">
        <v>15</v>
      </c>
      <c r="S653" s="199">
        <v>17</v>
      </c>
      <c r="T653" s="199">
        <v>1</v>
      </c>
      <c r="U653" s="199">
        <v>19</v>
      </c>
      <c r="W653" s="371" t="str">
        <f t="shared" si="151"/>
        <v>11 Juli 2019</v>
      </c>
      <c r="X653" s="373" t="str">
        <f>IFERROR(VLOOKUP(D653,'[5]mhs elektro-kecil'!$B$5:$E$2151,3,0),"CEK")</f>
        <v>Teknik Telekomunikasi</v>
      </c>
      <c r="Y653" s="374" t="str">
        <f>IFERROR(VLOOKUP(D653,'[5]mhs elektro-kecil'!$B$5:$E$2151,4,0),"CEK")</f>
        <v>Made Sutha Yadnya, ST., MT.</v>
      </c>
      <c r="AL653" s="391">
        <f t="shared" si="159"/>
        <v>2015</v>
      </c>
      <c r="AM653" s="212" t="e">
        <f>COUNTIF([6]Daftar!$D$5:$D$851,D653)</f>
        <v>#VALUE!</v>
      </c>
      <c r="AN653" s="212" t="e">
        <f>COUNTIF([7]daftar!$D$4:$D$885,D653)</f>
        <v>#VALUE!</v>
      </c>
      <c r="AS653" s="392" t="str">
        <f t="shared" si="154"/>
        <v>Kenya Damayanti Priyatna</v>
      </c>
      <c r="AT653" s="392" t="str">
        <f t="shared" si="155"/>
        <v>F1B015040</v>
      </c>
      <c r="AU653" s="392">
        <f t="shared" si="156"/>
        <v>650</v>
      </c>
    </row>
    <row r="654" spans="1:47">
      <c r="A654" s="267">
        <f t="shared" si="157"/>
        <v>651</v>
      </c>
      <c r="B654" s="515" t="s">
        <v>1645</v>
      </c>
      <c r="C654" s="394" t="str">
        <f>VLOOKUP(D654,'[4]mhs elektro-kecil'!$B$5:$C$1847,2,0)</f>
        <v>Muhammad Satriawan A</v>
      </c>
      <c r="D654" s="475" t="s">
        <v>1648</v>
      </c>
      <c r="E654" s="369" t="s">
        <v>1649</v>
      </c>
      <c r="F654" s="275" t="s">
        <v>31</v>
      </c>
      <c r="G654" s="275" t="s">
        <v>558</v>
      </c>
      <c r="H654" s="275" t="s">
        <v>72</v>
      </c>
      <c r="I654" s="275" t="s">
        <v>45</v>
      </c>
      <c r="J654" s="467" t="s">
        <v>59</v>
      </c>
      <c r="K654" s="473" t="str">
        <f t="shared" si="158"/>
        <v>Kamis</v>
      </c>
      <c r="L654" s="458">
        <v>43657</v>
      </c>
      <c r="M654" s="98" t="s">
        <v>1622</v>
      </c>
      <c r="N654" s="474" t="s">
        <v>324</v>
      </c>
      <c r="P654" s="369">
        <v>382</v>
      </c>
      <c r="Q654" s="230">
        <v>39</v>
      </c>
      <c r="R654" s="230">
        <v>43</v>
      </c>
      <c r="S654" s="230">
        <v>4</v>
      </c>
      <c r="T654" s="230">
        <v>25</v>
      </c>
      <c r="U654" s="230">
        <v>28</v>
      </c>
      <c r="W654" s="371" t="str">
        <f t="shared" si="151"/>
        <v>11 Juli 2019</v>
      </c>
      <c r="X654" s="373" t="str">
        <f>IFERROR(VLOOKUP(D654,'[5]mhs elektro-kecil'!$B$5:$E$2151,3,0),"CEK")</f>
        <v>Teknik Sistem Tenaga</v>
      </c>
      <c r="Y654" s="374" t="str">
        <f>IFERROR(VLOOKUP(D654,'[5]mhs elektro-kecil'!$B$5:$E$2151,4,0),"CEK")</f>
        <v>I Nyoman Wahyu S., ST., M.Sc., Ph.D.</v>
      </c>
      <c r="AL654" s="391">
        <f t="shared" si="159"/>
        <v>2012</v>
      </c>
      <c r="AM654" s="212" t="e">
        <f>COUNTIF([6]Daftar!$D$5:$D$851,D654)</f>
        <v>#VALUE!</v>
      </c>
      <c r="AN654" s="212" t="e">
        <f>COUNTIF([7]daftar!$D$4:$D$885,D654)</f>
        <v>#VALUE!</v>
      </c>
      <c r="AS654" s="392" t="str">
        <f t="shared" si="154"/>
        <v>Muhammad Satriawan A</v>
      </c>
      <c r="AT654" s="392" t="str">
        <f t="shared" si="155"/>
        <v>F1B112042</v>
      </c>
      <c r="AU654" s="392">
        <f t="shared" si="156"/>
        <v>651</v>
      </c>
    </row>
    <row r="655" spans="1:47">
      <c r="A655" s="267">
        <f t="shared" si="157"/>
        <v>652</v>
      </c>
      <c r="B655" s="515" t="s">
        <v>1650</v>
      </c>
      <c r="C655" s="394" t="str">
        <f>VLOOKUP(D655,'[4]mhs elektro-kecil'!$B$5:$C$1847,2,0)</f>
        <v>Rahmat Ramadhan</v>
      </c>
      <c r="D655" s="369" t="s">
        <v>1651</v>
      </c>
      <c r="E655" s="369" t="s">
        <v>1652</v>
      </c>
      <c r="F655" s="275" t="s">
        <v>763</v>
      </c>
      <c r="G655" s="275" t="s">
        <v>62</v>
      </c>
      <c r="H655" s="275" t="s">
        <v>52</v>
      </c>
      <c r="I655" s="275" t="s">
        <v>243</v>
      </c>
      <c r="J655" s="467" t="s">
        <v>92</v>
      </c>
      <c r="K655" s="473" t="str">
        <f t="shared" si="158"/>
        <v>Selasa</v>
      </c>
      <c r="L655" s="458">
        <v>43662</v>
      </c>
      <c r="M655" s="98" t="s">
        <v>1577</v>
      </c>
      <c r="N655" s="474" t="s">
        <v>449</v>
      </c>
      <c r="P655" s="369">
        <v>392</v>
      </c>
      <c r="Q655" s="230">
        <v>17</v>
      </c>
      <c r="R655" s="199">
        <v>18</v>
      </c>
      <c r="S655" s="199">
        <v>24</v>
      </c>
      <c r="T655" s="199">
        <v>41</v>
      </c>
      <c r="U655" s="199">
        <v>35</v>
      </c>
      <c r="W655" s="371" t="str">
        <f t="shared" si="151"/>
        <v>16 Juli 2019</v>
      </c>
      <c r="X655" s="373" t="str">
        <f>IFERROR(VLOOKUP(D655,'[5]mhs elektro-kecil'!$B$5:$E$2151,3,0),"CEK")</f>
        <v>Teknik Elektronika &amp; Digital</v>
      </c>
      <c r="Y655" s="374" t="str">
        <f>IFERROR(VLOOKUP(D655,'[5]mhs elektro-kecil'!$B$5:$E$2151,4,0),"CEK")</f>
        <v>Budi Darmawan, ST., M.Eng.</v>
      </c>
      <c r="AL655" s="391">
        <f t="shared" si="159"/>
        <v>2015</v>
      </c>
      <c r="AM655" s="212" t="e">
        <f>COUNTIF([6]Daftar!$D$5:$D$851,D655)</f>
        <v>#VALUE!</v>
      </c>
      <c r="AN655" s="212" t="e">
        <f>COUNTIF([7]daftar!$D$4:$D$885,D655)</f>
        <v>#VALUE!</v>
      </c>
      <c r="AS655" s="392" t="str">
        <f t="shared" si="154"/>
        <v>Rahmat Ramadhan</v>
      </c>
      <c r="AT655" s="392" t="str">
        <f t="shared" si="155"/>
        <v>F1B015078</v>
      </c>
      <c r="AU655" s="392">
        <f t="shared" si="156"/>
        <v>652</v>
      </c>
    </row>
    <row r="656" spans="1:47" ht="12.75" customHeight="1">
      <c r="A656" s="267">
        <f t="shared" si="157"/>
        <v>653</v>
      </c>
      <c r="B656" s="515" t="s">
        <v>1653</v>
      </c>
      <c r="C656" s="394" t="str">
        <f>VLOOKUP(D656,'[4]mhs elektro-kecil'!$B$5:$C$1847,2,0)</f>
        <v>Pramono</v>
      </c>
      <c r="D656" s="369" t="s">
        <v>1654</v>
      </c>
      <c r="E656" s="369" t="s">
        <v>1655</v>
      </c>
      <c r="F656" s="275" t="s">
        <v>41</v>
      </c>
      <c r="G656" s="275" t="s">
        <v>69</v>
      </c>
      <c r="H656" s="275" t="s">
        <v>37</v>
      </c>
      <c r="I656" s="275" t="s">
        <v>60</v>
      </c>
      <c r="J656" s="467" t="s">
        <v>39</v>
      </c>
      <c r="K656" s="473" t="str">
        <f t="shared" si="158"/>
        <v>Kamis</v>
      </c>
      <c r="L656" s="458">
        <v>43664</v>
      </c>
      <c r="M656" s="98" t="s">
        <v>1590</v>
      </c>
      <c r="N656" s="474" t="s">
        <v>324</v>
      </c>
      <c r="P656" s="369">
        <v>400</v>
      </c>
      <c r="Q656" s="230">
        <v>1</v>
      </c>
      <c r="R656" s="199">
        <v>10</v>
      </c>
      <c r="S656" s="199">
        <v>13</v>
      </c>
      <c r="T656" s="199">
        <v>5</v>
      </c>
      <c r="U656" s="199">
        <v>31</v>
      </c>
      <c r="W656" s="371" t="str">
        <f t="shared" si="151"/>
        <v>18 Juli 2019</v>
      </c>
      <c r="X656" s="373" t="str">
        <f>IFERROR(VLOOKUP(D656,'[5]mhs elektro-kecil'!$B$5:$E$2151,3,0),"CEK")</f>
        <v>Teknik Sistem Tenaga</v>
      </c>
      <c r="Y656" s="374" t="str">
        <f>IFERROR(VLOOKUP(D656,'[5]mhs elektro-kecil'!$B$5:$E$2151,4,0),"CEK")</f>
        <v>Rosmaliati, ST., MT.</v>
      </c>
      <c r="AL656" s="391">
        <f t="shared" si="159"/>
        <v>2015</v>
      </c>
      <c r="AM656" s="212" t="e">
        <f>COUNTIF([6]Daftar!$D$5:$D$851,D656)</f>
        <v>#VALUE!</v>
      </c>
      <c r="AN656" s="212" t="e">
        <f>COUNTIF([7]daftar!$D$4:$D$885,D656)</f>
        <v>#VALUE!</v>
      </c>
      <c r="AS656" s="392" t="str">
        <f t="shared" si="154"/>
        <v>Pramono</v>
      </c>
      <c r="AT656" s="392" t="str">
        <f t="shared" si="155"/>
        <v>F1B015074</v>
      </c>
      <c r="AU656" s="392">
        <f t="shared" si="156"/>
        <v>653</v>
      </c>
    </row>
    <row r="657" spans="1:47">
      <c r="A657" s="267">
        <f t="shared" si="157"/>
        <v>654</v>
      </c>
      <c r="B657" s="515" t="s">
        <v>1656</v>
      </c>
      <c r="C657" s="470" t="str">
        <f>VLOOKUP(D657,'[4]mhs elektro-kecil'!$B$5:$C$1847,2,0)</f>
        <v>M. Ikhlas Setiawan</v>
      </c>
      <c r="D657" s="369" t="s">
        <v>1657</v>
      </c>
      <c r="E657" s="369" t="s">
        <v>1658</v>
      </c>
      <c r="F657" s="275" t="s">
        <v>37</v>
      </c>
      <c r="G657" s="275" t="s">
        <v>45</v>
      </c>
      <c r="H657" s="275" t="s">
        <v>60</v>
      </c>
      <c r="I657" s="275" t="s">
        <v>53</v>
      </c>
      <c r="J657" s="467" t="s">
        <v>46</v>
      </c>
      <c r="K657" s="473" t="str">
        <f t="shared" si="158"/>
        <v>Senin</v>
      </c>
      <c r="L657" s="458">
        <v>43668</v>
      </c>
      <c r="M657" s="98" t="s">
        <v>1577</v>
      </c>
      <c r="N657" s="474" t="s">
        <v>324</v>
      </c>
      <c r="P657" s="369">
        <v>406</v>
      </c>
      <c r="Q657" s="230">
        <v>13</v>
      </c>
      <c r="R657" s="230">
        <v>25</v>
      </c>
      <c r="S657" s="230">
        <v>5</v>
      </c>
      <c r="T657" s="230">
        <v>12</v>
      </c>
      <c r="U657" s="230">
        <v>37</v>
      </c>
      <c r="W657" s="371" t="str">
        <f t="shared" si="151"/>
        <v>22 Juli 2019</v>
      </c>
      <c r="X657" s="373" t="str">
        <f>IFERROR(VLOOKUP(D657,'[5]mhs elektro-kecil'!$B$5:$E$2151,3,0),"CEK")</f>
        <v>Teknik Sistem Tenaga</v>
      </c>
      <c r="Y657" s="374" t="str">
        <f>IFERROR(VLOOKUP(D657,'[5]mhs elektro-kecil'!$B$5:$E$2151,4,0),"CEK")</f>
        <v>Dr. I Made Ginarsa, ST., MT.</v>
      </c>
      <c r="AL657" s="391">
        <f t="shared" si="159"/>
        <v>2012</v>
      </c>
      <c r="AM657" s="212" t="e">
        <f>COUNTIF([6]Daftar!$D$5:$D$851,D657)</f>
        <v>#VALUE!</v>
      </c>
      <c r="AN657" s="212" t="e">
        <f>COUNTIF([7]daftar!$D$4:$D$885,D657)</f>
        <v>#VALUE!</v>
      </c>
      <c r="AS657" s="392" t="str">
        <f t="shared" si="154"/>
        <v>M. Ikhlas Setiawan</v>
      </c>
      <c r="AT657" s="392" t="str">
        <f t="shared" si="155"/>
        <v>F1B012055</v>
      </c>
      <c r="AU657" s="392">
        <f t="shared" si="156"/>
        <v>654</v>
      </c>
    </row>
    <row r="658" spans="1:47">
      <c r="A658" s="267">
        <f t="shared" si="157"/>
        <v>655</v>
      </c>
      <c r="B658" s="515" t="s">
        <v>1659</v>
      </c>
      <c r="C658" s="470" t="str">
        <f>VLOOKUP(D658,'[4]mhs elektro-kecil'!$B$5:$C$1847,2,0)</f>
        <v>Dwinanto Romdhani</v>
      </c>
      <c r="D658" s="475" t="s">
        <v>1660</v>
      </c>
      <c r="E658" s="369" t="s">
        <v>1661</v>
      </c>
      <c r="F658" s="275" t="s">
        <v>38</v>
      </c>
      <c r="G658" s="275" t="s">
        <v>37</v>
      </c>
      <c r="H658" s="275" t="s">
        <v>422</v>
      </c>
      <c r="I658" s="275" t="s">
        <v>39</v>
      </c>
      <c r="J658" s="467" t="s">
        <v>45</v>
      </c>
      <c r="K658" s="473" t="str">
        <f t="shared" si="158"/>
        <v>Kamis</v>
      </c>
      <c r="L658" s="458">
        <v>43671</v>
      </c>
      <c r="M658" s="98" t="s">
        <v>1577</v>
      </c>
      <c r="N658" s="474" t="s">
        <v>324</v>
      </c>
      <c r="P658" s="369">
        <v>410</v>
      </c>
      <c r="Q658" s="230">
        <v>2</v>
      </c>
      <c r="R658" s="199">
        <v>13</v>
      </c>
      <c r="S658" s="199">
        <v>8</v>
      </c>
      <c r="T658" s="199">
        <v>31</v>
      </c>
      <c r="U658" s="199">
        <v>25</v>
      </c>
      <c r="W658" s="371" t="str">
        <f t="shared" si="151"/>
        <v>25 Juli 2019</v>
      </c>
      <c r="X658" s="373" t="str">
        <f>IFERROR(VLOOKUP(D658,'[5]mhs elektro-kecil'!$B$5:$E$2151,3,0),"CEK")</f>
        <v>Teknik Sistem Tenaga</v>
      </c>
      <c r="Y658" s="374" t="str">
        <f>IFERROR(VLOOKUP(D658,'[5]mhs elektro-kecil'!$B$5:$E$2151,4,0),"CEK")</f>
        <v>Agung Budi Muljono, ST., MT.</v>
      </c>
      <c r="AL658" s="391">
        <f t="shared" si="159"/>
        <v>2012</v>
      </c>
      <c r="AM658" s="212" t="e">
        <f>COUNTIF([6]Daftar!$D$5:$D$851,D658)</f>
        <v>#VALUE!</v>
      </c>
      <c r="AN658" s="212" t="e">
        <f>COUNTIF([7]daftar!$D$4:$D$885,D658)</f>
        <v>#VALUE!</v>
      </c>
      <c r="AS658" s="392" t="str">
        <f t="shared" si="154"/>
        <v>Dwinanto Romdhani</v>
      </c>
      <c r="AT658" s="392" t="str">
        <f t="shared" si="155"/>
        <v>F1B112017</v>
      </c>
      <c r="AU658" s="392">
        <f t="shared" si="156"/>
        <v>655</v>
      </c>
    </row>
    <row r="659" spans="1:47">
      <c r="A659" s="267">
        <f t="shared" si="157"/>
        <v>656</v>
      </c>
      <c r="B659" s="515" t="s">
        <v>1662</v>
      </c>
      <c r="C659" s="472" t="str">
        <f>VLOOKUP(D659,'[4]mhs elektro-kecil'!$B$5:$C$1847,2,0)</f>
        <v>Mahiga Suhita Kusuma Wardhani</v>
      </c>
      <c r="D659" s="369" t="s">
        <v>1663</v>
      </c>
      <c r="E659" s="369" t="s">
        <v>1664</v>
      </c>
      <c r="F659" s="275" t="s">
        <v>38</v>
      </c>
      <c r="G659" s="275" t="s">
        <v>37</v>
      </c>
      <c r="H659" s="275" t="s">
        <v>53</v>
      </c>
      <c r="I659" s="275" t="s">
        <v>41</v>
      </c>
      <c r="J659" s="467" t="s">
        <v>73</v>
      </c>
      <c r="K659" s="473" t="str">
        <f t="shared" si="158"/>
        <v>Kamis</v>
      </c>
      <c r="L659" s="458">
        <v>43671</v>
      </c>
      <c r="M659" s="98" t="s">
        <v>1622</v>
      </c>
      <c r="N659" s="474" t="s">
        <v>324</v>
      </c>
      <c r="P659" s="369">
        <v>415</v>
      </c>
      <c r="Q659" s="230">
        <v>2</v>
      </c>
      <c r="R659" s="199">
        <v>13</v>
      </c>
      <c r="S659" s="199">
        <v>12</v>
      </c>
      <c r="T659" s="199">
        <v>1</v>
      </c>
      <c r="U659" s="199">
        <v>29</v>
      </c>
      <c r="W659" s="371" t="str">
        <f t="shared" si="151"/>
        <v>25 Juli 2019</v>
      </c>
      <c r="X659" s="373" t="str">
        <f>IFERROR(VLOOKUP(D659,'[5]mhs elektro-kecil'!$B$5:$E$2151,3,0),"CEK")</f>
        <v>Teknik Sistem Tenaga</v>
      </c>
      <c r="Y659" s="374" t="str">
        <f>IFERROR(VLOOKUP(D659,'[5]mhs elektro-kecil'!$B$5:$E$2151,4,0),"CEK")</f>
        <v>Dr. rer.nat. Teti Zubaidah, ST., MT.</v>
      </c>
      <c r="AL659" s="391">
        <f t="shared" si="159"/>
        <v>2015</v>
      </c>
      <c r="AM659" s="212" t="e">
        <f>COUNTIF([6]Daftar!$D$5:$D$851,D659)</f>
        <v>#VALUE!</v>
      </c>
      <c r="AN659" s="212" t="e">
        <f>COUNTIF([7]daftar!$D$4:$D$885,D659)</f>
        <v>#VALUE!</v>
      </c>
      <c r="AS659" s="392" t="str">
        <f t="shared" si="154"/>
        <v>Mahiga Suhita Kusuma Wardhani</v>
      </c>
      <c r="AT659" s="392" t="str">
        <f t="shared" si="155"/>
        <v>F1B015050</v>
      </c>
      <c r="AU659" s="392">
        <f t="shared" si="156"/>
        <v>656</v>
      </c>
    </row>
    <row r="660" spans="1:47">
      <c r="A660" s="267">
        <f t="shared" si="157"/>
        <v>657</v>
      </c>
      <c r="B660" s="515" t="s">
        <v>1662</v>
      </c>
      <c r="C660" s="269" t="str">
        <f>VLOOKUP(D660,'[4]mhs elektro-kecil'!$B$5:$C$1847,2,0)</f>
        <v>I Nengah Agus Yogiardhita</v>
      </c>
      <c r="D660" s="475" t="s">
        <v>1665</v>
      </c>
      <c r="E660" s="369" t="s">
        <v>1666</v>
      </c>
      <c r="F660" s="275" t="s">
        <v>763</v>
      </c>
      <c r="G660" s="275" t="s">
        <v>55</v>
      </c>
      <c r="H660" s="275" t="s">
        <v>46</v>
      </c>
      <c r="I660" s="275" t="s">
        <v>67</v>
      </c>
      <c r="J660" s="467" t="s">
        <v>73</v>
      </c>
      <c r="K660" s="473" t="str">
        <f t="shared" si="158"/>
        <v>Selasa</v>
      </c>
      <c r="L660" s="458">
        <v>43669</v>
      </c>
      <c r="M660" s="98" t="s">
        <v>1622</v>
      </c>
      <c r="N660" s="474" t="s">
        <v>449</v>
      </c>
      <c r="P660" s="369">
        <v>417</v>
      </c>
      <c r="Q660" s="230">
        <v>17</v>
      </c>
      <c r="R660" s="199">
        <v>21</v>
      </c>
      <c r="S660" s="199">
        <v>37</v>
      </c>
      <c r="T660" s="199">
        <v>7</v>
      </c>
      <c r="U660" s="199">
        <v>29</v>
      </c>
      <c r="W660" s="371" t="str">
        <f t="shared" si="151"/>
        <v>23 Juli 2019</v>
      </c>
      <c r="X660" s="373" t="str">
        <f>IFERROR(VLOOKUP(D660,'[5]mhs elektro-kecil'!$B$5:$E$2151,3,0),"CEK")</f>
        <v>Teknik Elektronika &amp; Digital</v>
      </c>
      <c r="Y660" s="374" t="str">
        <f>IFERROR(VLOOKUP(D660,'[5]mhs elektro-kecil'!$B$5:$E$2151,4,0),"CEK")</f>
        <v>Abdullah Zainuddin, ST., MT.</v>
      </c>
      <c r="AL660" s="391">
        <f t="shared" si="159"/>
        <v>2013</v>
      </c>
      <c r="AM660" s="212" t="e">
        <f>COUNTIF([6]Daftar!$D$5:$D$851,D660)</f>
        <v>#VALUE!</v>
      </c>
      <c r="AN660" s="212" t="e">
        <f>COUNTIF([7]daftar!$D$4:$D$885,D660)</f>
        <v>#VALUE!</v>
      </c>
      <c r="AS660" s="392" t="str">
        <f t="shared" si="154"/>
        <v>I Nengah Agus Yogiardhita</v>
      </c>
      <c r="AT660" s="392" t="str">
        <f t="shared" si="155"/>
        <v>F1B113013</v>
      </c>
      <c r="AU660" s="392">
        <f t="shared" si="156"/>
        <v>657</v>
      </c>
    </row>
    <row r="661" spans="1:47">
      <c r="A661" s="267">
        <f t="shared" si="157"/>
        <v>658</v>
      </c>
      <c r="B661" s="515" t="s">
        <v>1667</v>
      </c>
      <c r="C661" s="470" t="str">
        <f>VLOOKUP(D661,'[4]mhs elektro-kecil'!$B$5:$C$1847,2,0)</f>
        <v>Hamdan Makbul</v>
      </c>
      <c r="D661" s="369" t="s">
        <v>1668</v>
      </c>
      <c r="E661" s="369" t="s">
        <v>1669</v>
      </c>
      <c r="F661" s="275" t="s">
        <v>37</v>
      </c>
      <c r="G661" s="275" t="s">
        <v>38</v>
      </c>
      <c r="H661" s="275" t="s">
        <v>53</v>
      </c>
      <c r="I661" s="275" t="s">
        <v>59</v>
      </c>
      <c r="J661" s="467" t="s">
        <v>422</v>
      </c>
      <c r="K661" s="473" t="str">
        <f t="shared" si="158"/>
        <v>Senin</v>
      </c>
      <c r="L661" s="458">
        <v>43675</v>
      </c>
      <c r="M661" s="98" t="s">
        <v>1577</v>
      </c>
      <c r="N661" s="474" t="s">
        <v>324</v>
      </c>
      <c r="P661" s="369">
        <v>427</v>
      </c>
      <c r="Q661" s="230">
        <v>13</v>
      </c>
      <c r="R661" s="199">
        <v>2</v>
      </c>
      <c r="S661" s="199">
        <v>12</v>
      </c>
      <c r="T661" s="199">
        <v>28</v>
      </c>
      <c r="U661" s="199">
        <v>8</v>
      </c>
      <c r="W661" s="371" t="str">
        <f t="shared" si="151"/>
        <v>29 Juli 2019</v>
      </c>
      <c r="X661" s="373" t="str">
        <f>IFERROR(VLOOKUP(D661,'[5]mhs elektro-kecil'!$B$5:$E$2151,3,0),"CEK")</f>
        <v>Teknik Sistem Tenaga</v>
      </c>
      <c r="Y661" s="374" t="str">
        <f>IFERROR(VLOOKUP(D661,'[5]mhs elektro-kecil'!$B$5:$E$2151,4,0),"CEK")</f>
        <v>Agung Budi Muljono, ST., MT.</v>
      </c>
      <c r="AL661" s="391">
        <f t="shared" si="159"/>
        <v>2012</v>
      </c>
      <c r="AM661" s="212" t="e">
        <f>COUNTIF([6]Daftar!$D$5:$D$851,D661)</f>
        <v>#VALUE!</v>
      </c>
      <c r="AN661" s="212" t="e">
        <f>COUNTIF([7]daftar!$D$4:$D$885,D661)</f>
        <v>#VALUE!</v>
      </c>
      <c r="AS661" s="392" t="str">
        <f t="shared" si="154"/>
        <v>Hamdan Makbul</v>
      </c>
      <c r="AT661" s="392" t="str">
        <f t="shared" si="155"/>
        <v>F1B012035</v>
      </c>
      <c r="AU661" s="392">
        <f t="shared" si="156"/>
        <v>658</v>
      </c>
    </row>
    <row r="662" spans="1:47">
      <c r="A662" s="267">
        <f t="shared" si="157"/>
        <v>659</v>
      </c>
      <c r="B662" s="515" t="s">
        <v>1670</v>
      </c>
      <c r="C662" s="470" t="str">
        <f>VLOOKUP(D662,'[4]mhs elektro-kecil'!$B$5:$C$1847,2,0)</f>
        <v>Atiq Qurata Ayun</v>
      </c>
      <c r="D662" s="369" t="s">
        <v>1671</v>
      </c>
      <c r="E662" s="369" t="s">
        <v>1672</v>
      </c>
      <c r="F662" s="275" t="s">
        <v>118</v>
      </c>
      <c r="G662" s="275" t="s">
        <v>92</v>
      </c>
      <c r="H662" s="275" t="s">
        <v>243</v>
      </c>
      <c r="I662" s="275" t="s">
        <v>763</v>
      </c>
      <c r="J662" s="467" t="s">
        <v>55</v>
      </c>
      <c r="K662" s="473" t="str">
        <f t="shared" si="158"/>
        <v>Selasa</v>
      </c>
      <c r="L662" s="458">
        <v>43676</v>
      </c>
      <c r="M662" s="98" t="s">
        <v>1590</v>
      </c>
      <c r="N662" s="98" t="s">
        <v>1246</v>
      </c>
      <c r="P662" s="369">
        <v>436</v>
      </c>
      <c r="Q662" s="230">
        <v>40</v>
      </c>
      <c r="R662" s="199">
        <v>35</v>
      </c>
      <c r="S662" s="199">
        <v>41</v>
      </c>
      <c r="T662" s="199">
        <v>17</v>
      </c>
      <c r="U662" s="199">
        <v>21</v>
      </c>
      <c r="W662" s="371" t="str">
        <f t="shared" si="151"/>
        <v>30 Juli 2019</v>
      </c>
      <c r="X662" s="373" t="str">
        <f>IFERROR(VLOOKUP(D662,'[5]mhs elektro-kecil'!$B$5:$E$2151,3,0),"CEK")</f>
        <v>Teknik Informatika &amp; Komputer</v>
      </c>
      <c r="Y662" s="374" t="str">
        <f>IFERROR(VLOOKUP(D662,'[5]mhs elektro-kecil'!$B$5:$E$2151,4,0),"CEK")</f>
        <v>Rosmaliati, ST., MT.</v>
      </c>
      <c r="AL662" s="391">
        <f t="shared" si="159"/>
        <v>2012</v>
      </c>
      <c r="AM662" s="212" t="e">
        <f>COUNTIF([6]Daftar!$D$5:$D$851,D662)</f>
        <v>#VALUE!</v>
      </c>
      <c r="AN662" s="212" t="e">
        <f>COUNTIF([7]daftar!$D$4:$D$885,D662)</f>
        <v>#VALUE!</v>
      </c>
      <c r="AS662" s="392" t="str">
        <f t="shared" si="154"/>
        <v>Atiq Qurata Ayun</v>
      </c>
      <c r="AT662" s="392" t="str">
        <f t="shared" si="155"/>
        <v>F1B012017</v>
      </c>
      <c r="AU662" s="392">
        <f t="shared" si="156"/>
        <v>659</v>
      </c>
    </row>
    <row r="663" spans="1:47">
      <c r="A663" s="267">
        <f t="shared" si="157"/>
        <v>660</v>
      </c>
      <c r="B663" s="515" t="s">
        <v>1673</v>
      </c>
      <c r="C663" s="472" t="str">
        <f>VLOOKUP(D663,'[4]mhs elektro-kecil'!$B$5:$C$1847,2,0)</f>
        <v>Lazarina Mariana</v>
      </c>
      <c r="D663" s="475" t="s">
        <v>1674</v>
      </c>
      <c r="E663" s="369" t="s">
        <v>1675</v>
      </c>
      <c r="F663" s="275" t="s">
        <v>45</v>
      </c>
      <c r="G663" s="275" t="s">
        <v>37</v>
      </c>
      <c r="H663" s="275" t="s">
        <v>323</v>
      </c>
      <c r="I663" s="275" t="s">
        <v>41</v>
      </c>
      <c r="J663" s="467" t="s">
        <v>46</v>
      </c>
      <c r="K663" s="473" t="str">
        <f t="shared" si="158"/>
        <v>Rabu</v>
      </c>
      <c r="L663" s="458">
        <v>43684</v>
      </c>
      <c r="M663" s="98" t="s">
        <v>1610</v>
      </c>
      <c r="N663" s="474" t="s">
        <v>324</v>
      </c>
      <c r="P663" s="369">
        <v>442</v>
      </c>
      <c r="Q663" s="230">
        <v>25</v>
      </c>
      <c r="R663" s="199">
        <v>13</v>
      </c>
      <c r="S663" s="199">
        <v>26</v>
      </c>
      <c r="T663" s="199">
        <v>1</v>
      </c>
      <c r="U663" s="199">
        <v>37</v>
      </c>
      <c r="W663" s="371" t="str">
        <f t="shared" si="151"/>
        <v>07 Agustus 2019</v>
      </c>
      <c r="X663" s="373" t="str">
        <f>IFERROR(VLOOKUP(D663,'[5]mhs elektro-kecil'!$B$5:$E$2151,3,0),"CEK")</f>
        <v>Teknik Sistem Tenaga</v>
      </c>
      <c r="Y663" s="374" t="str">
        <f>IFERROR(VLOOKUP(D663,'[5]mhs elektro-kecil'!$B$5:$E$2151,4,0),"CEK")</f>
        <v>Agung Budi Muljono, ST., MT.</v>
      </c>
      <c r="AL663" s="391">
        <f t="shared" si="159"/>
        <v>2015</v>
      </c>
      <c r="AM663" s="212" t="e">
        <f>COUNTIF([6]Daftar!$D$5:$D$851,D663)</f>
        <v>#VALUE!</v>
      </c>
      <c r="AN663" s="212" t="e">
        <f>COUNTIF([7]daftar!$D$4:$D$885,D663)</f>
        <v>#VALUE!</v>
      </c>
      <c r="AS663" s="392" t="str">
        <f t="shared" si="154"/>
        <v>Lazarina Mariana</v>
      </c>
      <c r="AT663" s="392" t="str">
        <f t="shared" si="155"/>
        <v>F1B115022</v>
      </c>
      <c r="AU663" s="392">
        <f t="shared" si="156"/>
        <v>660</v>
      </c>
    </row>
    <row r="664" spans="1:47">
      <c r="A664" s="267">
        <f t="shared" si="157"/>
        <v>661</v>
      </c>
      <c r="B664" s="515" t="s">
        <v>1676</v>
      </c>
      <c r="C664" s="269" t="str">
        <f>VLOOKUP(D664,'[4]mhs elektro-kecil'!$B$5:$C$1847,2,0)</f>
        <v>Ananda Ghufran</v>
      </c>
      <c r="D664" t="s">
        <v>1677</v>
      </c>
      <c r="E664" s="369" t="s">
        <v>1678</v>
      </c>
      <c r="F664" s="275" t="s">
        <v>45</v>
      </c>
      <c r="G664" s="275" t="s">
        <v>39</v>
      </c>
      <c r="H664" s="275" t="s">
        <v>422</v>
      </c>
      <c r="I664" s="275" t="s">
        <v>53</v>
      </c>
      <c r="J664" s="467" t="s">
        <v>41</v>
      </c>
      <c r="K664" s="473" t="str">
        <f t="shared" si="158"/>
        <v>Rabu</v>
      </c>
      <c r="L664" s="458">
        <v>43684</v>
      </c>
      <c r="M664" s="98" t="s">
        <v>1590</v>
      </c>
      <c r="N664" s="474" t="s">
        <v>324</v>
      </c>
      <c r="P664" s="369">
        <v>462</v>
      </c>
      <c r="Q664" s="230">
        <v>25</v>
      </c>
      <c r="R664" s="199">
        <v>31</v>
      </c>
      <c r="S664" s="199">
        <v>8</v>
      </c>
      <c r="T664" s="199">
        <v>12</v>
      </c>
      <c r="U664" s="199">
        <v>1</v>
      </c>
      <c r="W664" s="371" t="str">
        <f t="shared" si="151"/>
        <v>07 Agustus 2019</v>
      </c>
      <c r="X664" s="373" t="str">
        <f>IFERROR(VLOOKUP(D664,'[5]mhs elektro-kecil'!$B$5:$E$2151,3,0),"CEK")</f>
        <v>Teknik Sistem Tenaga</v>
      </c>
      <c r="Y664" s="374" t="str">
        <f>IFERROR(VLOOKUP(D664,'[5]mhs elektro-kecil'!$B$5:$E$2151,4,0),"CEK")</f>
        <v>Ni Made Seniari, ST., MT.</v>
      </c>
      <c r="AL664" s="391">
        <f t="shared" si="159"/>
        <v>2015</v>
      </c>
      <c r="AM664" s="212" t="e">
        <f>COUNTIF([6]Daftar!$D$5:$D$851,D664)</f>
        <v>#VALUE!</v>
      </c>
      <c r="AN664" s="212" t="e">
        <f>COUNTIF([7]daftar!$D$4:$D$885,D664)</f>
        <v>#VALUE!</v>
      </c>
      <c r="AS664" s="392" t="str">
        <f t="shared" si="154"/>
        <v>Ananda Ghufran</v>
      </c>
      <c r="AT664" s="392" t="str">
        <f t="shared" si="155"/>
        <v>F1B015005</v>
      </c>
      <c r="AU664" s="392">
        <f t="shared" si="156"/>
        <v>661</v>
      </c>
    </row>
    <row r="665" spans="1:47">
      <c r="A665" s="267">
        <f t="shared" si="157"/>
        <v>662</v>
      </c>
      <c r="B665" s="515" t="s">
        <v>1679</v>
      </c>
      <c r="C665" s="470" t="str">
        <f>VLOOKUP(D665,'[4]mhs elektro-kecil'!$B$5:$C$1847,2,0)</f>
        <v>Suhaili Rahman</v>
      </c>
      <c r="D665" t="s">
        <v>1680</v>
      </c>
      <c r="E665" t="s">
        <v>1681</v>
      </c>
      <c r="F665" s="275" t="s">
        <v>72</v>
      </c>
      <c r="G665" s="275" t="s">
        <v>52</v>
      </c>
      <c r="H665" s="275" t="s">
        <v>59</v>
      </c>
      <c r="I665" s="275" t="s">
        <v>558</v>
      </c>
      <c r="J665" s="467" t="s">
        <v>580</v>
      </c>
      <c r="K665" s="473" t="str">
        <f t="shared" si="158"/>
        <v>Selasa</v>
      </c>
      <c r="L665" s="458">
        <v>43704</v>
      </c>
      <c r="M665" s="98" t="s">
        <v>1682</v>
      </c>
      <c r="N665" s="474" t="s">
        <v>449</v>
      </c>
      <c r="P665" s="369">
        <v>510</v>
      </c>
      <c r="Q665" s="199">
        <v>4</v>
      </c>
      <c r="R665" s="199">
        <v>24</v>
      </c>
      <c r="S665" s="199">
        <v>28</v>
      </c>
      <c r="T665" s="199">
        <v>43</v>
      </c>
      <c r="U665" s="199">
        <v>42</v>
      </c>
      <c r="W665" s="371" t="str">
        <f t="shared" si="151"/>
        <v>27 Agustus 2019</v>
      </c>
      <c r="X665" s="373" t="str">
        <f>IFERROR(VLOOKUP(D665,'[5]mhs elektro-kecil'!$B$5:$E$2151,3,0),"CEK")</f>
        <v>Teknik Elektronika &amp; Digital</v>
      </c>
      <c r="Y665" s="374" t="str">
        <f>IFERROR(VLOOKUP(D665,'[5]mhs elektro-kecil'!$B$5:$E$2151,4,0),"CEK")</f>
        <v>Muhamad Irwan. ST., MT.</v>
      </c>
      <c r="AL665" s="391">
        <f t="shared" si="159"/>
        <v>2012</v>
      </c>
      <c r="AM665" s="212" t="e">
        <f>COUNTIF([6]Daftar!$D$5:$D$851,D665)</f>
        <v>#VALUE!</v>
      </c>
      <c r="AN665" s="212" t="e">
        <f>COUNTIF([7]daftar!$D$4:$D$885,D665)</f>
        <v>#VALUE!</v>
      </c>
      <c r="AS665" s="392" t="str">
        <f t="shared" si="154"/>
        <v>Suhaili Rahman</v>
      </c>
      <c r="AT665" s="392" t="str">
        <f t="shared" si="155"/>
        <v>F1B212090</v>
      </c>
      <c r="AU665" s="392">
        <f t="shared" si="156"/>
        <v>662</v>
      </c>
    </row>
    <row r="666" spans="1:47">
      <c r="A666" s="267">
        <f t="shared" si="157"/>
        <v>663</v>
      </c>
      <c r="B666" s="515" t="s">
        <v>1683</v>
      </c>
      <c r="C666" s="269" t="str">
        <f>VLOOKUP(D666,'[4]mhs elektro-kecil'!$B$5:$C$1847,2,0)</f>
        <v>Samsul Azwari</v>
      </c>
      <c r="D666" s="275" t="s">
        <v>1684</v>
      </c>
      <c r="E666" t="s">
        <v>1685</v>
      </c>
      <c r="F666" s="275" t="s">
        <v>72</v>
      </c>
      <c r="G666" s="275" t="s">
        <v>62</v>
      </c>
      <c r="H666" s="275" t="s">
        <v>118</v>
      </c>
      <c r="I666" s="275" t="s">
        <v>31</v>
      </c>
      <c r="J666" s="467" t="s">
        <v>558</v>
      </c>
      <c r="K666" s="473" t="str">
        <f t="shared" si="158"/>
        <v>Senin</v>
      </c>
      <c r="L666" s="458">
        <v>43710</v>
      </c>
      <c r="M666" s="98" t="s">
        <v>1682</v>
      </c>
      <c r="N666" s="474" t="s">
        <v>449</v>
      </c>
      <c r="P666" s="369">
        <v>538</v>
      </c>
      <c r="Q666" s="199">
        <v>4</v>
      </c>
      <c r="R666" s="199">
        <v>18</v>
      </c>
      <c r="S666" s="199">
        <v>40</v>
      </c>
      <c r="T666" s="199">
        <v>39</v>
      </c>
      <c r="U666" s="199">
        <v>43</v>
      </c>
      <c r="W666" s="371" t="str">
        <f t="shared" si="151"/>
        <v>02 September 2019</v>
      </c>
      <c r="X666" s="373" t="str">
        <f>IFERROR(VLOOKUP(D666,'[5]mhs elektro-kecil'!$B$5:$E$2151,3,0),"CEK")</f>
        <v>Teknik Elektronika &amp; Digital</v>
      </c>
      <c r="Y666" s="374" t="str">
        <f>IFERROR(VLOOKUP(D666,'[5]mhs elektro-kecil'!$B$5:$E$2151,4,0),"CEK")</f>
        <v>A. Sjamsjiar Rachman, ST., MT.</v>
      </c>
      <c r="AL666" s="391">
        <f t="shared" si="159"/>
        <v>2013</v>
      </c>
      <c r="AM666" s="212" t="e">
        <f>COUNTIF([6]Daftar!$D$5:$D$851,D666)</f>
        <v>#VALUE!</v>
      </c>
      <c r="AN666" s="212" t="e">
        <f>COUNTIF([7]daftar!$D$4:$D$885,D666)</f>
        <v>#VALUE!</v>
      </c>
      <c r="AS666" s="392" t="str">
        <f t="shared" si="154"/>
        <v>Samsul Azwari</v>
      </c>
      <c r="AT666" s="392" t="str">
        <f t="shared" si="155"/>
        <v>F1B113032</v>
      </c>
      <c r="AU666" s="392">
        <f t="shared" si="156"/>
        <v>663</v>
      </c>
    </row>
    <row r="667" spans="1:47">
      <c r="A667" s="267">
        <f t="shared" si="157"/>
        <v>664</v>
      </c>
      <c r="B667" s="515" t="s">
        <v>1686</v>
      </c>
      <c r="C667" s="470" t="str">
        <f>VLOOKUP(D667,'[4]mhs elektro-kecil'!$B$5:$C$1847,2,0)</f>
        <v>Muhammad Febrian Ramadan</v>
      </c>
      <c r="D667" s="275" t="s">
        <v>1687</v>
      </c>
      <c r="E667" t="s">
        <v>1688</v>
      </c>
      <c r="F667" s="275" t="s">
        <v>54</v>
      </c>
      <c r="G667" s="275" t="s">
        <v>41</v>
      </c>
      <c r="H667" s="275" t="s">
        <v>422</v>
      </c>
      <c r="I667" s="275" t="s">
        <v>115</v>
      </c>
      <c r="J667" s="467" t="s">
        <v>39</v>
      </c>
      <c r="K667" s="473" t="str">
        <f t="shared" si="158"/>
        <v>Rabu</v>
      </c>
      <c r="L667" s="458">
        <v>43712</v>
      </c>
      <c r="M667" s="98" t="s">
        <v>1577</v>
      </c>
      <c r="N667" s="474" t="s">
        <v>324</v>
      </c>
      <c r="P667" s="369">
        <v>559</v>
      </c>
      <c r="Q667" s="199">
        <v>14</v>
      </c>
      <c r="R667" s="199">
        <v>1</v>
      </c>
      <c r="S667" s="199">
        <v>8</v>
      </c>
      <c r="T667" s="199">
        <v>22</v>
      </c>
      <c r="U667" s="199">
        <v>31</v>
      </c>
      <c r="W667" s="371" t="str">
        <f t="shared" si="151"/>
        <v>04 September 2019</v>
      </c>
      <c r="X667" s="373" t="str">
        <f>IFERROR(VLOOKUP(D667,'[5]mhs elektro-kecil'!$B$5:$E$2151,3,0),"CEK")</f>
        <v>Teknik Sistem Tenaga</v>
      </c>
      <c r="Y667" s="374" t="str">
        <f>IFERROR(VLOOKUP(D667,'[5]mhs elektro-kecil'!$B$5:$E$2151,4,0),"CEK")</f>
        <v>Ni Made Seniari, ST., MT.</v>
      </c>
      <c r="AL667" s="391">
        <f t="shared" si="159"/>
        <v>2014</v>
      </c>
      <c r="AM667" s="212" t="e">
        <f>COUNTIF([6]Daftar!$D$5:$D$851,D667)</f>
        <v>#VALUE!</v>
      </c>
      <c r="AN667" s="212" t="e">
        <f>COUNTIF([7]daftar!$D$4:$D$885,D667)</f>
        <v>#VALUE!</v>
      </c>
      <c r="AS667" s="392" t="str">
        <f t="shared" si="154"/>
        <v>Muhammad Febrian Ramadan</v>
      </c>
      <c r="AT667" s="392" t="str">
        <f t="shared" si="155"/>
        <v>F1B114027</v>
      </c>
      <c r="AU667" s="392">
        <f t="shared" si="156"/>
        <v>664</v>
      </c>
    </row>
    <row r="668" spans="1:47">
      <c r="A668" s="267">
        <f t="shared" si="157"/>
        <v>665</v>
      </c>
      <c r="B668" s="515" t="s">
        <v>1689</v>
      </c>
      <c r="C668" s="470" t="str">
        <f>VLOOKUP(D668,'[4]mhs elektro-kecil'!$B$5:$C$1847,2,0)</f>
        <v>Maratus Soleha</v>
      </c>
      <c r="D668" s="275" t="s">
        <v>1690</v>
      </c>
      <c r="E668" t="s">
        <v>1691</v>
      </c>
      <c r="F668" s="275" t="s">
        <v>323</v>
      </c>
      <c r="G668" s="275" t="s">
        <v>54</v>
      </c>
      <c r="H668" s="275" t="s">
        <v>115</v>
      </c>
      <c r="I668" s="275" t="s">
        <v>39</v>
      </c>
      <c r="J668" s="467" t="s">
        <v>60</v>
      </c>
      <c r="K668" s="473" t="str">
        <f t="shared" si="158"/>
        <v>Senin</v>
      </c>
      <c r="L668" s="458">
        <v>43717</v>
      </c>
      <c r="M668" s="98" t="s">
        <v>1682</v>
      </c>
      <c r="N668" s="474" t="s">
        <v>324</v>
      </c>
      <c r="P668" s="369">
        <v>565</v>
      </c>
      <c r="Q668" s="199">
        <v>26</v>
      </c>
      <c r="R668" s="199">
        <v>14</v>
      </c>
      <c r="S668" s="199">
        <v>22</v>
      </c>
      <c r="T668" s="199">
        <v>31</v>
      </c>
      <c r="U668" s="199">
        <v>5</v>
      </c>
      <c r="W668" s="371" t="str">
        <f t="shared" si="151"/>
        <v>09 September 2019</v>
      </c>
      <c r="X668" s="373" t="str">
        <f>IFERROR(VLOOKUP(D668,'[5]mhs elektro-kecil'!$B$5:$E$2151,3,0),"CEK")</f>
        <v>Teknik Sistem Tenaga</v>
      </c>
      <c r="Y668" s="374" t="str">
        <f>IFERROR(VLOOKUP(D668,'[5]mhs elektro-kecil'!$B$5:$E$2151,4,0),"CEK")</f>
        <v>Dr. Ida Ayu Sri Adnyani, ST., MErg.</v>
      </c>
      <c r="AL668" s="391">
        <f t="shared" si="159"/>
        <v>2013</v>
      </c>
      <c r="AM668" s="212" t="e">
        <f>COUNTIF([6]Daftar!$D$5:$D$851,D668)</f>
        <v>#VALUE!</v>
      </c>
      <c r="AN668" s="212" t="e">
        <f>COUNTIF([7]daftar!$D$4:$D$885,D668)</f>
        <v>#VALUE!</v>
      </c>
      <c r="AS668" s="392" t="str">
        <f t="shared" si="154"/>
        <v>Maratus Soleha</v>
      </c>
      <c r="AT668" s="392" t="str">
        <f t="shared" si="155"/>
        <v>F1B113024</v>
      </c>
      <c r="AU668" s="392">
        <f t="shared" si="156"/>
        <v>665</v>
      </c>
    </row>
    <row r="669" spans="1:47" ht="12.75" customHeight="1">
      <c r="A669" s="267">
        <f t="shared" si="157"/>
        <v>666</v>
      </c>
      <c r="B669" s="515" t="s">
        <v>1689</v>
      </c>
      <c r="C669" s="470" t="str">
        <f>VLOOKUP(D669,'[4]mhs elektro-kecil'!$B$5:$C$1847,2,0)</f>
        <v>Adi Purna</v>
      </c>
      <c r="D669" s="275" t="s">
        <v>1692</v>
      </c>
      <c r="E669" s="369" t="s">
        <v>1693</v>
      </c>
      <c r="F669" s="275" t="s">
        <v>54</v>
      </c>
      <c r="G669" s="275" t="s">
        <v>52</v>
      </c>
      <c r="H669" s="275" t="s">
        <v>37</v>
      </c>
      <c r="I669" s="275" t="s">
        <v>53</v>
      </c>
      <c r="J669" s="467" t="s">
        <v>69</v>
      </c>
      <c r="K669" s="473" t="str">
        <f t="shared" ref="K669:K688" si="160">CHOOSE(WEEKDAY(L669),"Minggu","Senin","Selasa","Rabu","Kamis","Jum'at","Sabtu")</f>
        <v>Senin</v>
      </c>
      <c r="L669" s="458">
        <v>43717</v>
      </c>
      <c r="M669" s="98" t="s">
        <v>1577</v>
      </c>
      <c r="N669" s="474" t="s">
        <v>324</v>
      </c>
      <c r="P669" s="369">
        <v>566</v>
      </c>
      <c r="Q669" s="230">
        <v>14</v>
      </c>
      <c r="R669" s="230">
        <v>24</v>
      </c>
      <c r="S669" s="230">
        <v>13</v>
      </c>
      <c r="T669" s="230">
        <v>12</v>
      </c>
      <c r="U669" s="230">
        <v>10</v>
      </c>
      <c r="W669" s="371" t="str">
        <f t="shared" si="151"/>
        <v>09 September 2019</v>
      </c>
      <c r="X669" s="373" t="str">
        <f>IFERROR(VLOOKUP(D669,'[5]mhs elektro-kecil'!$B$5:$E$2151,3,0),"CEK")</f>
        <v>Teknik Sistem Tenaga</v>
      </c>
      <c r="Y669" s="374" t="str">
        <f>IFERROR(VLOOKUP(D669,'[5]mhs elektro-kecil'!$B$5:$E$2151,4,0),"CEK")</f>
        <v>Ni Made Seniari, ST., MT.</v>
      </c>
      <c r="AL669" s="391">
        <f t="shared" si="159"/>
        <v>2014</v>
      </c>
      <c r="AM669" s="212" t="e">
        <f>COUNTIF([6]Daftar!$D$5:$D$851,D669)</f>
        <v>#VALUE!</v>
      </c>
      <c r="AN669" s="212" t="e">
        <f>COUNTIF([7]daftar!$D$4:$D$885,D669)</f>
        <v>#VALUE!</v>
      </c>
      <c r="AS669" s="392" t="str">
        <f t="shared" si="154"/>
        <v>Adi Purna</v>
      </c>
      <c r="AT669" s="392" t="str">
        <f t="shared" si="155"/>
        <v>F1B114001</v>
      </c>
      <c r="AU669" s="392">
        <f t="shared" si="156"/>
        <v>666</v>
      </c>
    </row>
    <row r="670" spans="1:47">
      <c r="A670" s="267">
        <f t="shared" si="157"/>
        <v>667</v>
      </c>
      <c r="B670" s="515" t="s">
        <v>1694</v>
      </c>
      <c r="C670" s="269" t="str">
        <f>VLOOKUP(D670,'[4]mhs elektro-kecil'!$B$5:$C$1847,2,0)</f>
        <v>Habib Ali</v>
      </c>
      <c r="D670" s="475" t="s">
        <v>1695</v>
      </c>
      <c r="E670" s="369" t="s">
        <v>1696</v>
      </c>
      <c r="F670" s="275" t="s">
        <v>558</v>
      </c>
      <c r="G670" s="275" t="s">
        <v>243</v>
      </c>
      <c r="H670" s="275" t="s">
        <v>118</v>
      </c>
      <c r="I670" s="275" t="s">
        <v>92</v>
      </c>
      <c r="J670" s="467" t="s">
        <v>59</v>
      </c>
      <c r="K670" s="473" t="str">
        <f t="shared" si="160"/>
        <v>Rabu</v>
      </c>
      <c r="L670" s="458">
        <v>43733</v>
      </c>
      <c r="M670" s="98" t="s">
        <v>1682</v>
      </c>
      <c r="N670" s="474" t="s">
        <v>449</v>
      </c>
      <c r="P670" s="369">
        <v>593</v>
      </c>
      <c r="Q670" s="230">
        <v>43</v>
      </c>
      <c r="R670" s="199">
        <v>41</v>
      </c>
      <c r="S670" s="199">
        <v>40</v>
      </c>
      <c r="T670" s="199">
        <v>35</v>
      </c>
      <c r="U670" s="199">
        <v>28</v>
      </c>
      <c r="W670" s="371" t="str">
        <f t="shared" si="151"/>
        <v>25 September 2019</v>
      </c>
      <c r="X670" s="373" t="str">
        <f>IFERROR(VLOOKUP(D670,'[5]mhs elektro-kecil'!$B$5:$E$2151,3,0),"CEK")</f>
        <v>Teknik Elektronika &amp; Digital</v>
      </c>
      <c r="Y670" s="374" t="str">
        <f>IFERROR(VLOOKUP(D670,'[5]mhs elektro-kecil'!$B$5:$E$2151,4,0),"CEK")</f>
        <v>Muhamad Irwan. ST., MT.</v>
      </c>
      <c r="AL670" s="391">
        <f t="shared" si="159"/>
        <v>2014</v>
      </c>
      <c r="AM670" s="212" t="e">
        <f>COUNTIF([6]Daftar!$D$5:$D$851,D670)</f>
        <v>#VALUE!</v>
      </c>
      <c r="AN670" s="212" t="e">
        <f>COUNTIF([7]daftar!$D$4:$D$885,D670)</f>
        <v>#VALUE!</v>
      </c>
      <c r="AS670" s="392" t="str">
        <f t="shared" si="154"/>
        <v>Habib Ali</v>
      </c>
      <c r="AT670" s="392" t="str">
        <f t="shared" si="155"/>
        <v>F1B014028</v>
      </c>
      <c r="AU670" s="392">
        <f t="shared" si="156"/>
        <v>667</v>
      </c>
    </row>
    <row r="671" spans="1:47">
      <c r="A671" s="267">
        <f t="shared" si="157"/>
        <v>668</v>
      </c>
      <c r="B671" s="515" t="s">
        <v>1697</v>
      </c>
      <c r="C671" s="470" t="str">
        <f>VLOOKUP(D671,'[4]mhs elektro-kecil'!$B$5:$C$1847,2,0)</f>
        <v>I Wayan Arya Putra K</v>
      </c>
      <c r="D671" s="369" t="s">
        <v>1698</v>
      </c>
      <c r="E671" s="369" t="s">
        <v>1699</v>
      </c>
      <c r="F671" s="275" t="s">
        <v>422</v>
      </c>
      <c r="G671" s="275" t="s">
        <v>54</v>
      </c>
      <c r="H671" s="275" t="s">
        <v>68</v>
      </c>
      <c r="I671" s="275" t="s">
        <v>69</v>
      </c>
      <c r="J671" s="467" t="s">
        <v>73</v>
      </c>
      <c r="K671" s="473" t="str">
        <f t="shared" si="160"/>
        <v>Selasa</v>
      </c>
      <c r="L671" s="458">
        <v>43739</v>
      </c>
      <c r="M671" s="98" t="s">
        <v>1590</v>
      </c>
      <c r="N671" s="474" t="s">
        <v>449</v>
      </c>
      <c r="P671" s="369">
        <v>607</v>
      </c>
      <c r="Q671" s="230">
        <v>8</v>
      </c>
      <c r="R671" s="199">
        <v>14</v>
      </c>
      <c r="S671" s="199">
        <v>6</v>
      </c>
      <c r="T671" s="199">
        <v>10</v>
      </c>
      <c r="U671" s="199">
        <v>29</v>
      </c>
      <c r="W671" s="371" t="str">
        <f t="shared" ref="W671:W734" si="161">TEXT(L671,"dd mmmm yyyy")</f>
        <v>01 Oktober 2019</v>
      </c>
      <c r="X671" s="373" t="str">
        <f>IFERROR(VLOOKUP(D671,'[5]mhs elektro-kecil'!$B$5:$E$2151,3,0),"CEK")</f>
        <v>CEK</v>
      </c>
      <c r="Y671" s="374">
        <f>IFERROR(VLOOKUP(D671,'[5]mhs elektro-kecil'!$B$5:$E$2151,4,0),"CEK")</f>
        <v>0</v>
      </c>
      <c r="AL671" s="391">
        <f t="shared" si="159"/>
        <v>2011</v>
      </c>
      <c r="AM671" s="212" t="e">
        <f>COUNTIF([6]Daftar!$D$5:$D$851,D671)</f>
        <v>#VALUE!</v>
      </c>
      <c r="AN671" s="212" t="e">
        <f>COUNTIF([7]daftar!$D$4:$D$885,D671)</f>
        <v>#VALUE!</v>
      </c>
      <c r="AS671" s="392" t="str">
        <f t="shared" si="154"/>
        <v>I Wayan Arya Putra K</v>
      </c>
      <c r="AT671" s="392" t="str">
        <f t="shared" si="155"/>
        <v>F1B011041</v>
      </c>
      <c r="AU671" s="392">
        <f t="shared" si="156"/>
        <v>668</v>
      </c>
    </row>
    <row r="672" spans="1:47">
      <c r="A672" s="267">
        <f t="shared" si="157"/>
        <v>669</v>
      </c>
      <c r="B672" s="515" t="s">
        <v>1700</v>
      </c>
      <c r="C672" s="472" t="str">
        <f>VLOOKUP(D672,'[4]mhs elektro-kecil'!$B$5:$C$1847,2,0)</f>
        <v>Muhammad Rasyid</v>
      </c>
      <c r="D672" s="369" t="s">
        <v>1701</v>
      </c>
      <c r="E672" s="369" t="s">
        <v>1702</v>
      </c>
      <c r="F672" s="275" t="s">
        <v>72</v>
      </c>
      <c r="G672" s="275" t="s">
        <v>49</v>
      </c>
      <c r="H672" s="275" t="s">
        <v>46</v>
      </c>
      <c r="I672" s="275" t="s">
        <v>580</v>
      </c>
      <c r="J672" s="467" t="s">
        <v>89</v>
      </c>
      <c r="K672" s="473" t="str">
        <f t="shared" si="160"/>
        <v>Senin</v>
      </c>
      <c r="L672" s="458">
        <v>43745</v>
      </c>
      <c r="M672" s="98" t="s">
        <v>1590</v>
      </c>
      <c r="N672" s="474" t="s">
        <v>449</v>
      </c>
      <c r="P672" s="369">
        <v>645</v>
      </c>
      <c r="Q672" s="230">
        <v>4</v>
      </c>
      <c r="R672" s="199">
        <v>15</v>
      </c>
      <c r="S672" s="199">
        <v>37</v>
      </c>
      <c r="T672" s="199">
        <v>42</v>
      </c>
      <c r="U672" s="199">
        <v>19</v>
      </c>
      <c r="W672" s="371" t="str">
        <f t="shared" si="161"/>
        <v>07 Oktober 2019</v>
      </c>
      <c r="X672" s="373" t="str">
        <f>IFERROR(VLOOKUP(D672,'[5]mhs elektro-kecil'!$B$5:$E$2151,3,0),"CEK")</f>
        <v>Teknik Elektronika &amp; Digital</v>
      </c>
      <c r="Y672" s="374" t="str">
        <f>IFERROR(VLOOKUP(D672,'[5]mhs elektro-kecil'!$B$5:$E$2151,4,0),"CEK")</f>
        <v>Paniran, ST., MT.</v>
      </c>
      <c r="AL672" s="391">
        <f t="shared" si="159"/>
        <v>2013</v>
      </c>
      <c r="AM672" s="212" t="e">
        <f>COUNTIF([6]Daftar!$D$5:$D$851,D672)</f>
        <v>#VALUE!</v>
      </c>
      <c r="AN672" s="212" t="e">
        <f>COUNTIF([7]daftar!$D$4:$D$885,D672)</f>
        <v>#VALUE!</v>
      </c>
      <c r="AS672" s="392" t="str">
        <f t="shared" si="154"/>
        <v>Muhammad Rasyid</v>
      </c>
      <c r="AT672" s="392" t="str">
        <f t="shared" si="155"/>
        <v>F1B013068</v>
      </c>
      <c r="AU672" s="392">
        <f t="shared" si="156"/>
        <v>669</v>
      </c>
    </row>
    <row r="673" spans="1:47">
      <c r="A673" s="267">
        <f t="shared" si="157"/>
        <v>670</v>
      </c>
      <c r="B673" s="515" t="s">
        <v>1700</v>
      </c>
      <c r="C673" s="470" t="str">
        <f>VLOOKUP(D673,'[4]mhs elektro-kecil'!$B$5:$C$1847,2,0)</f>
        <v>Handrayani</v>
      </c>
      <c r="D673" s="369" t="s">
        <v>1703</v>
      </c>
      <c r="E673" s="369" t="s">
        <v>1704</v>
      </c>
      <c r="F673" s="275" t="s">
        <v>115</v>
      </c>
      <c r="G673" s="275" t="s">
        <v>41</v>
      </c>
      <c r="H673" s="275" t="s">
        <v>60</v>
      </c>
      <c r="I673" s="275" t="s">
        <v>37</v>
      </c>
      <c r="J673" s="467" t="s">
        <v>39</v>
      </c>
      <c r="K673" s="473" t="str">
        <f t="shared" si="160"/>
        <v>Senin</v>
      </c>
      <c r="L673" s="458">
        <v>43745</v>
      </c>
      <c r="M673" s="98" t="s">
        <v>1590</v>
      </c>
      <c r="N673" s="474" t="s">
        <v>324</v>
      </c>
      <c r="P673" s="369">
        <v>646</v>
      </c>
      <c r="Q673" s="230">
        <v>22</v>
      </c>
      <c r="R673" s="199">
        <v>1</v>
      </c>
      <c r="S673" s="199">
        <v>5</v>
      </c>
      <c r="T673" s="199">
        <v>13</v>
      </c>
      <c r="U673" s="199">
        <v>31</v>
      </c>
      <c r="W673" s="371" t="str">
        <f t="shared" si="161"/>
        <v>07 Oktober 2019</v>
      </c>
      <c r="X673" s="373" t="str">
        <f>IFERROR(VLOOKUP(D673,'[5]mhs elektro-kecil'!$B$5:$E$2151,3,0),"CEK")</f>
        <v>CEK</v>
      </c>
      <c r="Y673" s="374">
        <f>IFERROR(VLOOKUP(D673,'[5]mhs elektro-kecil'!$B$5:$E$2151,4,0),"CEK")</f>
        <v>0</v>
      </c>
      <c r="AL673" s="391">
        <f t="shared" si="159"/>
        <v>2010</v>
      </c>
      <c r="AM673" s="212" t="e">
        <f>COUNTIF([6]Daftar!$D$5:$D$851,D673)</f>
        <v>#VALUE!</v>
      </c>
      <c r="AN673" s="212" t="e">
        <f>COUNTIF([7]daftar!$D$4:$D$885,D673)</f>
        <v>#VALUE!</v>
      </c>
      <c r="AS673" s="392" t="str">
        <f t="shared" si="154"/>
        <v>Handrayani</v>
      </c>
      <c r="AT673" s="392" t="str">
        <f t="shared" si="155"/>
        <v>F1B110045</v>
      </c>
      <c r="AU673" s="392">
        <f t="shared" si="156"/>
        <v>670</v>
      </c>
    </row>
    <row r="674" spans="1:47" ht="12.75" customHeight="1">
      <c r="A674" s="267">
        <f t="shared" si="157"/>
        <v>671</v>
      </c>
      <c r="B674" s="515" t="s">
        <v>1705</v>
      </c>
      <c r="C674" s="269" t="str">
        <f>VLOOKUP(D674,'[4]mhs elektro-kecil'!$B$5:$C$1847,2,0)</f>
        <v>Fitriani Julianti</v>
      </c>
      <c r="D674" s="369" t="s">
        <v>1706</v>
      </c>
      <c r="E674" s="369" t="s">
        <v>1707</v>
      </c>
      <c r="F674" s="275" t="str">
        <f>VLOOKUP(Q674,dosen,3,0)</f>
        <v>Djul Fikry  Budiman, S.T., M.T.</v>
      </c>
      <c r="G674" s="275" t="str">
        <f t="shared" ref="G674" si="162">IF(ISNA(VLOOKUP(R674,dosen,3,FALSE)),"-",VLOOKUP(R674,dosen,3,FALSE))</f>
        <v>Sudi M. Al Sasongko, S.T., M.T.</v>
      </c>
      <c r="H674" s="275" t="str">
        <f t="shared" ref="H674" si="163">IF(ISNA(VLOOKUP(S674,dosen,3,FALSE)),"-",VLOOKUP(S674,dosen,3,FALSE))</f>
        <v>Made Sutha Yadnya, S.T., M.T.</v>
      </c>
      <c r="I674" s="275" t="str">
        <f t="shared" ref="I674" si="164">IF(ISNA(VLOOKUP(T674,dosen,3,FALSE)),"-",VLOOKUP(T674,dosen,3,FALSE))</f>
        <v>Dr. Ir. Misbahuddin, S.T., M.T., IPU.</v>
      </c>
      <c r="J674" s="467" t="str">
        <f t="shared" ref="J674" si="165">IF(ISNA(VLOOKUP(U674,dosen,3,FALSE)),"-",VLOOKUP(U674,dosen,3,FALSE))</f>
        <v>Abdullah Zainuddin, S.T., M.T.</v>
      </c>
      <c r="K674" s="473" t="str">
        <f t="shared" si="160"/>
        <v>Jum'at</v>
      </c>
      <c r="L674" s="458">
        <v>43749</v>
      </c>
      <c r="M674" s="98" t="s">
        <v>1708</v>
      </c>
      <c r="N674" s="474" t="s">
        <v>1215</v>
      </c>
      <c r="P674" s="369">
        <v>649</v>
      </c>
      <c r="Q674" s="230">
        <v>35</v>
      </c>
      <c r="R674" s="199">
        <v>6</v>
      </c>
      <c r="S674" s="199">
        <v>19</v>
      </c>
      <c r="T674" s="199">
        <v>7</v>
      </c>
      <c r="U674" s="199">
        <v>15</v>
      </c>
      <c r="W674" s="371" t="str">
        <f t="shared" si="161"/>
        <v>11 Oktober 2019</v>
      </c>
      <c r="X674" s="373" t="str">
        <f>IFERROR(VLOOKUP(D674,'[5]mhs elektro-kecil'!$B$5:$E$2151,3,0),"CEK")</f>
        <v>Teknik Telekomunikasi</v>
      </c>
      <c r="Y674" s="374" t="str">
        <f>IFERROR(VLOOKUP(D674,'[5]mhs elektro-kecil'!$B$5:$E$2151,4,0),"CEK")</f>
        <v>Cahyo Mustiko O.M., ST., M.Sc., Ph.D.</v>
      </c>
      <c r="AL674" s="391">
        <f t="shared" si="159"/>
        <v>2015</v>
      </c>
      <c r="AM674" s="212" t="e">
        <f>COUNTIF([6]Daftar!$D$5:$D$851,D674)</f>
        <v>#VALUE!</v>
      </c>
      <c r="AN674" s="212" t="e">
        <f>COUNTIF([7]daftar!$D$4:$D$885,D674)</f>
        <v>#VALUE!</v>
      </c>
      <c r="AS674" s="392" t="str">
        <f t="shared" si="154"/>
        <v>Fitriani Julianti</v>
      </c>
      <c r="AT674" s="392" t="str">
        <f t="shared" si="155"/>
        <v>F1B015018</v>
      </c>
      <c r="AU674" s="392">
        <f t="shared" si="156"/>
        <v>671</v>
      </c>
    </row>
    <row r="675" spans="1:47">
      <c r="A675" s="267">
        <f t="shared" si="157"/>
        <v>672</v>
      </c>
      <c r="B675" s="515" t="s">
        <v>1705</v>
      </c>
      <c r="C675" s="472" t="str">
        <f>VLOOKUP(D675,'[4]mhs elektro-kecil'!$B$5:$C$1847,2,0)</f>
        <v>Moh. Iqbal Hakim</v>
      </c>
      <c r="D675" s="275" t="s">
        <v>1709</v>
      </c>
      <c r="E675" s="369" t="s">
        <v>1710</v>
      </c>
      <c r="F675" s="275" t="s">
        <v>46</v>
      </c>
      <c r="G675" s="275" t="s">
        <v>73</v>
      </c>
      <c r="H675" s="275" t="s">
        <v>59</v>
      </c>
      <c r="I675" s="275" t="s">
        <v>31</v>
      </c>
      <c r="J675" s="467" t="s">
        <v>52</v>
      </c>
      <c r="K675" s="473" t="str">
        <f t="shared" si="160"/>
        <v>Rabu</v>
      </c>
      <c r="L675" s="458">
        <v>43747</v>
      </c>
      <c r="M675" s="98" t="s">
        <v>1682</v>
      </c>
      <c r="N675" s="474" t="s">
        <v>449</v>
      </c>
      <c r="P675" s="369">
        <v>650</v>
      </c>
      <c r="Q675" s="230">
        <v>37</v>
      </c>
      <c r="R675" s="199">
        <v>29</v>
      </c>
      <c r="S675" s="199">
        <v>28</v>
      </c>
      <c r="T675" s="199">
        <v>39</v>
      </c>
      <c r="U675" s="199">
        <v>24</v>
      </c>
      <c r="W675" s="371" t="str">
        <f t="shared" si="161"/>
        <v>09 Oktober 2019</v>
      </c>
      <c r="X675" s="373" t="str">
        <f>IFERROR(VLOOKUP(D675,'[5]mhs elektro-kecil'!$B$5:$E$2151,3,0),"CEK")</f>
        <v>Teknik Elektronika &amp; Digital</v>
      </c>
      <c r="Y675" s="374" t="str">
        <f>IFERROR(VLOOKUP(D675,'[5]mhs elektro-kecil'!$B$5:$E$2151,4,0),"CEK")</f>
        <v>Muhamad Irwan. ST., MT.</v>
      </c>
      <c r="AL675" s="391">
        <f t="shared" si="159"/>
        <v>2015</v>
      </c>
      <c r="AM675" s="212" t="e">
        <f>COUNTIF([6]Daftar!$D$5:$D$851,D675)</f>
        <v>#VALUE!</v>
      </c>
      <c r="AN675" s="212" t="e">
        <f>COUNTIF([7]daftar!$D$4:$D$885,D675)</f>
        <v>#VALUE!</v>
      </c>
      <c r="AS675" s="392" t="str">
        <f t="shared" si="154"/>
        <v>Moh. Iqbal Hakim</v>
      </c>
      <c r="AT675" s="392" t="str">
        <f t="shared" si="155"/>
        <v>F1B015052</v>
      </c>
      <c r="AU675" s="392">
        <f t="shared" si="156"/>
        <v>672</v>
      </c>
    </row>
    <row r="676" spans="1:47" ht="12.75" customHeight="1">
      <c r="A676" s="267">
        <f t="shared" si="157"/>
        <v>673</v>
      </c>
      <c r="B676" s="515" t="s">
        <v>1705</v>
      </c>
      <c r="C676" s="472" t="str">
        <f>VLOOKUP(D676,'[4]mhs elektro-kecil'!$B$5:$C$1847,2,0)</f>
        <v>Khaira Abda</v>
      </c>
      <c r="D676" s="369" t="s">
        <v>1711</v>
      </c>
      <c r="E676" s="369" t="s">
        <v>1712</v>
      </c>
      <c r="F676" s="275" t="s">
        <v>763</v>
      </c>
      <c r="G676" s="275" t="s">
        <v>62</v>
      </c>
      <c r="H676" s="275" t="s">
        <v>52</v>
      </c>
      <c r="I676" s="275" t="s">
        <v>49</v>
      </c>
      <c r="J676" s="467" t="s">
        <v>72</v>
      </c>
      <c r="K676" s="473" t="str">
        <f t="shared" si="160"/>
        <v>Senin</v>
      </c>
      <c r="L676" s="458">
        <v>43752</v>
      </c>
      <c r="M676" s="98" t="s">
        <v>1590</v>
      </c>
      <c r="N676" s="474" t="s">
        <v>449</v>
      </c>
      <c r="P676" s="369">
        <v>653</v>
      </c>
      <c r="Q676" s="230">
        <v>17</v>
      </c>
      <c r="R676" s="199">
        <v>18</v>
      </c>
      <c r="S676" s="199">
        <v>24</v>
      </c>
      <c r="T676" s="199">
        <v>15</v>
      </c>
      <c r="U676" s="199">
        <v>4</v>
      </c>
      <c r="W676" s="371" t="str">
        <f t="shared" si="161"/>
        <v>14 Oktober 2019</v>
      </c>
      <c r="X676" s="373" t="str">
        <f>IFERROR(VLOOKUP(D676,'[5]mhs elektro-kecil'!$B$5:$E$2151,3,0),"CEK")</f>
        <v>Teknik Elektronika &amp; Digital</v>
      </c>
      <c r="Y676" s="374" t="str">
        <f>IFERROR(VLOOKUP(D676,'[5]mhs elektro-kecil'!$B$5:$E$2151,4,0),"CEK")</f>
        <v>Muhamad Irwan. ST., MT.</v>
      </c>
      <c r="AL676" s="391">
        <f t="shared" si="159"/>
        <v>2015</v>
      </c>
      <c r="AM676" s="212" t="e">
        <f>COUNTIF([6]Daftar!$D$5:$D$851,D676)</f>
        <v>#VALUE!</v>
      </c>
      <c r="AN676" s="212" t="e">
        <f>COUNTIF([7]daftar!$D$4:$D$885,D676)</f>
        <v>#VALUE!</v>
      </c>
      <c r="AS676" s="392" t="str">
        <f t="shared" si="154"/>
        <v>Khaira Abda</v>
      </c>
      <c r="AT676" s="392" t="str">
        <f t="shared" si="155"/>
        <v>F1B015041</v>
      </c>
      <c r="AU676" s="392">
        <f t="shared" si="156"/>
        <v>673</v>
      </c>
    </row>
    <row r="677" spans="1:47" ht="12.75" customHeight="1">
      <c r="A677" s="267">
        <f t="shared" si="157"/>
        <v>674</v>
      </c>
      <c r="B677" s="515" t="s">
        <v>1713</v>
      </c>
      <c r="C677" s="470" t="str">
        <f>VLOOKUP(D677,'[4]mhs elektro-kecil'!$B$5:$C$1847,2,0)</f>
        <v>Ibnu Zyad</v>
      </c>
      <c r="D677" s="369" t="s">
        <v>1714</v>
      </c>
      <c r="E677" s="369" t="s">
        <v>1715</v>
      </c>
      <c r="F677" s="275" t="s">
        <v>37</v>
      </c>
      <c r="G677" s="275" t="s">
        <v>54</v>
      </c>
      <c r="H677" s="275" t="s">
        <v>115</v>
      </c>
      <c r="I677" s="275" t="s">
        <v>38</v>
      </c>
      <c r="J677" s="467" t="s">
        <v>323</v>
      </c>
      <c r="K677" s="473" t="str">
        <f t="shared" si="160"/>
        <v>Senin</v>
      </c>
      <c r="L677" s="458">
        <v>43752</v>
      </c>
      <c r="M677" s="98" t="s">
        <v>1682</v>
      </c>
      <c r="N677" s="474" t="s">
        <v>324</v>
      </c>
      <c r="P677" s="369">
        <v>665</v>
      </c>
      <c r="Q677" s="230">
        <v>13</v>
      </c>
      <c r="R677" s="199">
        <v>14</v>
      </c>
      <c r="S677" s="199">
        <v>22</v>
      </c>
      <c r="T677" s="199">
        <v>2</v>
      </c>
      <c r="U677" s="199">
        <v>26</v>
      </c>
      <c r="W677" s="371" t="str">
        <f t="shared" si="161"/>
        <v>14 Oktober 2019</v>
      </c>
      <c r="X677" s="373" t="str">
        <f>IFERROR(VLOOKUP(D677,'[5]mhs elektro-kecil'!$B$5:$E$2151,3,0),"CEK")</f>
        <v>Teknik Sistem Tenaga</v>
      </c>
      <c r="Y677" s="374" t="str">
        <f>IFERROR(VLOOKUP(D677,'[5]mhs elektro-kecil'!$B$5:$E$2151,4,0),"CEK")</f>
        <v>Ida Bagus Fery Citarsa, ST., MT.</v>
      </c>
      <c r="AL677" s="391">
        <f t="shared" si="159"/>
        <v>2015</v>
      </c>
      <c r="AM677" s="212" t="e">
        <f>COUNTIF([6]Daftar!$D$5:$D$851,D677)</f>
        <v>#VALUE!</v>
      </c>
      <c r="AN677" s="212" t="e">
        <f>COUNTIF([7]daftar!$D$4:$D$885,D677)</f>
        <v>#VALUE!</v>
      </c>
      <c r="AS677" s="392" t="str">
        <f t="shared" si="154"/>
        <v>Ibnu Zyad</v>
      </c>
      <c r="AT677" s="392" t="str">
        <f t="shared" si="155"/>
        <v>F1B015032</v>
      </c>
      <c r="AU677" s="392">
        <f t="shared" si="156"/>
        <v>674</v>
      </c>
    </row>
    <row r="678" spans="1:47">
      <c r="A678" s="267">
        <f t="shared" si="157"/>
        <v>675</v>
      </c>
      <c r="B678" s="515" t="s">
        <v>1716</v>
      </c>
      <c r="C678" s="269" t="str">
        <f>VLOOKUP(D678,'[4]mhs elektro-kecil'!$B$5:$C$1847,2,0)</f>
        <v>Isnawati</v>
      </c>
      <c r="D678" s="275" t="s">
        <v>1717</v>
      </c>
      <c r="E678" s="369" t="s">
        <v>1718</v>
      </c>
      <c r="F678" s="275" t="s">
        <v>243</v>
      </c>
      <c r="G678" s="275" t="s">
        <v>558</v>
      </c>
      <c r="H678" s="275" t="s">
        <v>55</v>
      </c>
      <c r="I678" s="275" t="s">
        <v>580</v>
      </c>
      <c r="J678" s="467" t="s">
        <v>118</v>
      </c>
      <c r="K678" s="473" t="str">
        <f t="shared" si="160"/>
        <v>Rabu</v>
      </c>
      <c r="L678" s="458">
        <v>43754</v>
      </c>
      <c r="M678" s="98" t="s">
        <v>1682</v>
      </c>
      <c r="N678" s="98" t="s">
        <v>1246</v>
      </c>
      <c r="P678" s="369">
        <v>677</v>
      </c>
      <c r="Q678" s="230">
        <v>41</v>
      </c>
      <c r="R678" s="199">
        <v>43</v>
      </c>
      <c r="S678" s="199">
        <v>21</v>
      </c>
      <c r="T678" s="199">
        <v>42</v>
      </c>
      <c r="U678" s="199">
        <v>40</v>
      </c>
      <c r="W678" s="371" t="str">
        <f t="shared" si="161"/>
        <v>16 Oktober 2019</v>
      </c>
      <c r="X678" s="373" t="str">
        <f>IFERROR(VLOOKUP(D678,'[5]mhs elektro-kecil'!$B$5:$E$2151,3,0),"CEK")</f>
        <v>Teknik Informatika &amp; Komputer</v>
      </c>
      <c r="Y678" s="374" t="str">
        <f>IFERROR(VLOOKUP(D678,'[5]mhs elektro-kecil'!$B$5:$E$2151,4,0),"CEK")</f>
        <v>Rosmaliati, ST., MT.</v>
      </c>
      <c r="AL678" s="391">
        <f t="shared" si="159"/>
        <v>2015</v>
      </c>
      <c r="AM678" s="212" t="e">
        <f>COUNTIF([6]Daftar!$D$5:$D$851,D678)</f>
        <v>#VALUE!</v>
      </c>
      <c r="AN678" s="212" t="e">
        <f>COUNTIF([7]daftar!$D$4:$D$885,D678)</f>
        <v>#VALUE!</v>
      </c>
      <c r="AS678" s="392" t="str">
        <f t="shared" si="154"/>
        <v>Isnawati</v>
      </c>
      <c r="AT678" s="392" t="str">
        <f t="shared" si="155"/>
        <v>F1B015037</v>
      </c>
      <c r="AU678" s="392">
        <f t="shared" si="156"/>
        <v>675</v>
      </c>
    </row>
    <row r="679" spans="1:47">
      <c r="A679" s="267">
        <f t="shared" si="157"/>
        <v>676</v>
      </c>
      <c r="B679" s="515" t="s">
        <v>1719</v>
      </c>
      <c r="C679" s="470" t="str">
        <f>VLOOKUP(D679,'[4]mhs elektro-kecil'!$B$5:$C$1847,2,0)</f>
        <v>Rini Jayanti</v>
      </c>
      <c r="D679" s="475" t="s">
        <v>1720</v>
      </c>
      <c r="E679" t="s">
        <v>1721</v>
      </c>
      <c r="F679" s="275" t="s">
        <v>763</v>
      </c>
      <c r="G679" s="275" t="s">
        <v>118</v>
      </c>
      <c r="H679" s="275" t="s">
        <v>67</v>
      </c>
      <c r="I679" s="275" t="s">
        <v>68</v>
      </c>
      <c r="J679" s="467" t="s">
        <v>580</v>
      </c>
      <c r="K679" s="473" t="str">
        <f t="shared" si="160"/>
        <v>Senin</v>
      </c>
      <c r="L679" s="458">
        <v>43759</v>
      </c>
      <c r="M679" s="98" t="s">
        <v>1570</v>
      </c>
      <c r="N679" s="474" t="s">
        <v>1215</v>
      </c>
      <c r="P679" s="369">
        <v>679</v>
      </c>
      <c r="Q679" s="199">
        <v>17</v>
      </c>
      <c r="R679" s="199">
        <v>40</v>
      </c>
      <c r="S679" s="199">
        <v>7</v>
      </c>
      <c r="T679" s="199">
        <v>6</v>
      </c>
      <c r="U679" s="199">
        <v>42</v>
      </c>
      <c r="W679" s="371" t="str">
        <f t="shared" si="161"/>
        <v>21 Oktober 2019</v>
      </c>
      <c r="X679" s="373" t="str">
        <f>IFERROR(VLOOKUP(D679,'[5]mhs elektro-kecil'!$B$5:$E$2151,3,0),"CEK")</f>
        <v>Teknik Telekomunikasi</v>
      </c>
      <c r="Y679" s="374" t="str">
        <f>IFERROR(VLOOKUP(D679,'[5]mhs elektro-kecil'!$B$5:$E$2151,4,0),"CEK")</f>
        <v>Suthami Ariessaputra, ST., M.Eng.</v>
      </c>
      <c r="AL679" s="391">
        <f t="shared" si="159"/>
        <v>2012</v>
      </c>
      <c r="AM679" s="212" t="e">
        <f>COUNTIF([6]Daftar!$D$5:$D$851,D679)</f>
        <v>#VALUE!</v>
      </c>
      <c r="AN679" s="212" t="e">
        <f>COUNTIF([7]daftar!$D$4:$D$885,D679)</f>
        <v>#VALUE!</v>
      </c>
      <c r="AS679" s="392" t="str">
        <f t="shared" si="154"/>
        <v>Rini Jayanti</v>
      </c>
      <c r="AT679" s="392" t="str">
        <f t="shared" si="155"/>
        <v>F1B012083</v>
      </c>
      <c r="AU679" s="392">
        <f t="shared" si="156"/>
        <v>676</v>
      </c>
    </row>
    <row r="680" spans="1:47">
      <c r="A680" s="267">
        <f t="shared" si="157"/>
        <v>677</v>
      </c>
      <c r="B680" s="515" t="s">
        <v>1722</v>
      </c>
      <c r="C680" s="269" t="str">
        <f>VLOOKUP(D680,'[4]mhs elektro-kecil'!$B$5:$C$1847,2,0)</f>
        <v>Rangga Fajar Maulana</v>
      </c>
      <c r="D680" s="275" t="s">
        <v>1723</v>
      </c>
      <c r="E680" s="369" t="s">
        <v>1724</v>
      </c>
      <c r="F680" s="275" t="s">
        <v>45</v>
      </c>
      <c r="G680" s="275" t="s">
        <v>39</v>
      </c>
      <c r="H680" s="275" t="s">
        <v>323</v>
      </c>
      <c r="I680" s="275" t="s">
        <v>53</v>
      </c>
      <c r="J680" s="467" t="s">
        <v>73</v>
      </c>
      <c r="K680" s="473" t="str">
        <f t="shared" si="160"/>
        <v>Selasa</v>
      </c>
      <c r="L680" s="458">
        <v>43760</v>
      </c>
      <c r="M680" s="98" t="s">
        <v>1570</v>
      </c>
      <c r="N680" s="474" t="s">
        <v>324</v>
      </c>
      <c r="P680" s="369">
        <v>686</v>
      </c>
      <c r="Q680" s="230">
        <v>25</v>
      </c>
      <c r="R680" s="199">
        <v>31</v>
      </c>
      <c r="S680" s="199">
        <v>26</v>
      </c>
      <c r="T680" s="199">
        <v>12</v>
      </c>
      <c r="U680" s="199">
        <v>29</v>
      </c>
      <c r="W680" s="371" t="str">
        <f t="shared" si="161"/>
        <v>22 Oktober 2019</v>
      </c>
      <c r="X680" s="373" t="str">
        <f>IFERROR(VLOOKUP(D680,'[5]mhs elektro-kecil'!$B$5:$E$2151,3,0),"CEK")</f>
        <v>Teknik Sistem Tenaga</v>
      </c>
      <c r="Y680" s="374" t="str">
        <f>IFERROR(VLOOKUP(D680,'[5]mhs elektro-kecil'!$B$5:$E$2151,4,0),"CEK")</f>
        <v>Dr. I Made Ginarsa, ST., MT.</v>
      </c>
      <c r="AL680" s="391">
        <f t="shared" si="159"/>
        <v>2013</v>
      </c>
      <c r="AM680" s="212" t="e">
        <f>COUNTIF([6]Daftar!$D$5:$D$851,D680)</f>
        <v>#VALUE!</v>
      </c>
      <c r="AN680" s="212" t="e">
        <f>COUNTIF([7]daftar!$D$4:$D$885,D680)</f>
        <v>#VALUE!</v>
      </c>
      <c r="AS680" s="392" t="str">
        <f t="shared" si="154"/>
        <v>Rangga Fajar Maulana</v>
      </c>
      <c r="AT680" s="392" t="str">
        <f t="shared" si="155"/>
        <v>F1B113029</v>
      </c>
      <c r="AU680" s="392">
        <f t="shared" si="156"/>
        <v>677</v>
      </c>
    </row>
    <row r="681" spans="1:47">
      <c r="A681" s="267">
        <f t="shared" si="157"/>
        <v>678</v>
      </c>
      <c r="B681" s="515" t="s">
        <v>1722</v>
      </c>
      <c r="C681" s="394" t="str">
        <f>VLOOKUP(D681,'[4]mhs elektro-kecil'!$B$5:$C$1847,2,0)</f>
        <v>Lalu Pranata Dharma Putra</v>
      </c>
      <c r="D681" s="369" t="s">
        <v>1725</v>
      </c>
      <c r="E681" s="369" t="s">
        <v>1726</v>
      </c>
      <c r="F681" s="275" t="s">
        <v>54</v>
      </c>
      <c r="G681" s="275" t="s">
        <v>53</v>
      </c>
      <c r="H681" s="275" t="s">
        <v>38</v>
      </c>
      <c r="I681" s="275" t="s">
        <v>69</v>
      </c>
      <c r="J681" s="467" t="s">
        <v>323</v>
      </c>
      <c r="K681" s="473" t="str">
        <f t="shared" si="160"/>
        <v>Rabu</v>
      </c>
      <c r="L681" s="458">
        <v>43761</v>
      </c>
      <c r="M681" s="98" t="s">
        <v>1570</v>
      </c>
      <c r="N681" s="474" t="s">
        <v>324</v>
      </c>
      <c r="P681" s="369">
        <v>687</v>
      </c>
      <c r="Q681" s="230">
        <v>14</v>
      </c>
      <c r="R681" s="199">
        <v>12</v>
      </c>
      <c r="S681" s="199">
        <v>2</v>
      </c>
      <c r="T681" s="199">
        <v>10</v>
      </c>
      <c r="U681" s="199">
        <v>26</v>
      </c>
      <c r="W681" s="371" t="str">
        <f t="shared" si="161"/>
        <v>23 Oktober 2019</v>
      </c>
      <c r="X681" s="373" t="str">
        <f>IFERROR(VLOOKUP(D681,'[5]mhs elektro-kecil'!$B$5:$E$2151,3,0),"CEK")</f>
        <v>Teknik Sistem Tenaga</v>
      </c>
      <c r="Y681" s="374" t="str">
        <f>IFERROR(VLOOKUP(D681,'[5]mhs elektro-kecil'!$B$5:$E$2151,4,0),"CEK")</f>
        <v>Sultan, ST., MT.</v>
      </c>
      <c r="AL681" s="391">
        <f t="shared" si="159"/>
        <v>2014</v>
      </c>
      <c r="AM681" s="212" t="e">
        <f>COUNTIF([6]Daftar!$D$5:$D$851,D681)</f>
        <v>#VALUE!</v>
      </c>
      <c r="AN681" s="212" t="e">
        <f>COUNTIF([7]daftar!$D$4:$D$885,D681)</f>
        <v>#VALUE!</v>
      </c>
      <c r="AS681" s="392" t="str">
        <f t="shared" si="154"/>
        <v>Lalu Pranata Dharma Putra</v>
      </c>
      <c r="AT681" s="392" t="str">
        <f t="shared" si="155"/>
        <v>F1B014053</v>
      </c>
      <c r="AU681" s="392">
        <f t="shared" si="156"/>
        <v>678</v>
      </c>
    </row>
    <row r="682" spans="1:47">
      <c r="A682" s="267">
        <f t="shared" si="157"/>
        <v>679</v>
      </c>
      <c r="B682" s="515" t="s">
        <v>1722</v>
      </c>
      <c r="C682" s="472" t="str">
        <f>VLOOKUP(D682,'[4]mhs elektro-kecil'!$B$5:$C$1847,2,0)</f>
        <v>Muhammad Rozziq Syaputra</v>
      </c>
      <c r="D682" s="369" t="s">
        <v>1727</v>
      </c>
      <c r="E682" s="369" t="s">
        <v>1728</v>
      </c>
      <c r="F682" s="275" t="s">
        <v>67</v>
      </c>
      <c r="G682" s="275" t="s">
        <v>62</v>
      </c>
      <c r="H682" s="275" t="s">
        <v>118</v>
      </c>
      <c r="I682" s="275" t="s">
        <v>243</v>
      </c>
      <c r="J682" s="467" t="s">
        <v>54</v>
      </c>
      <c r="K682" s="473" t="str">
        <f t="shared" si="160"/>
        <v>Kamis</v>
      </c>
      <c r="L682" s="458">
        <v>43762</v>
      </c>
      <c r="M682" s="98" t="s">
        <v>1590</v>
      </c>
      <c r="N682" s="98" t="s">
        <v>1246</v>
      </c>
      <c r="P682" s="369">
        <v>690</v>
      </c>
      <c r="Q682" s="230">
        <v>7</v>
      </c>
      <c r="R682" s="199">
        <v>18</v>
      </c>
      <c r="S682" s="199">
        <v>40</v>
      </c>
      <c r="T682" s="199">
        <v>41</v>
      </c>
      <c r="U682" s="199">
        <v>14</v>
      </c>
      <c r="W682" s="371" t="str">
        <f t="shared" si="161"/>
        <v>24 Oktober 2019</v>
      </c>
      <c r="X682" s="373" t="str">
        <f>IFERROR(VLOOKUP(D682,'[5]mhs elektro-kecil'!$B$5:$E$2151,3,0),"CEK")</f>
        <v>Teknik Informatika &amp; Komputer</v>
      </c>
      <c r="Y682" s="374" t="str">
        <f>IFERROR(VLOOKUP(D682,'[5]mhs elektro-kecil'!$B$5:$E$2151,4,0),"CEK")</f>
        <v>Dr. Misbahuddin, ST., MT.</v>
      </c>
      <c r="AL682" s="391">
        <f t="shared" si="159"/>
        <v>2015</v>
      </c>
      <c r="AM682" s="212" t="e">
        <f>COUNTIF([6]Daftar!$D$5:$D$851,D682)</f>
        <v>#VALUE!</v>
      </c>
      <c r="AN682" s="212" t="e">
        <f>COUNTIF([7]daftar!$D$4:$D$885,D682)</f>
        <v>#VALUE!</v>
      </c>
      <c r="AS682" s="392" t="str">
        <f t="shared" si="154"/>
        <v>Muhammad Rozziq Syaputra</v>
      </c>
      <c r="AT682" s="392" t="str">
        <f t="shared" si="155"/>
        <v>F1B115032</v>
      </c>
      <c r="AU682" s="392">
        <f t="shared" si="156"/>
        <v>679</v>
      </c>
    </row>
    <row r="683" spans="1:47">
      <c r="A683" s="267">
        <f t="shared" si="157"/>
        <v>680</v>
      </c>
      <c r="B683" s="515" t="s">
        <v>1729</v>
      </c>
      <c r="C683" s="472" t="str">
        <f>VLOOKUP(D683,'[4]mhs elektro-kecil'!$B$5:$C$1847,2,0)</f>
        <v>Hairil</v>
      </c>
      <c r="D683" s="369" t="s">
        <v>1730</v>
      </c>
      <c r="E683" s="369" t="s">
        <v>1731</v>
      </c>
      <c r="F683" s="275" t="s">
        <v>323</v>
      </c>
      <c r="G683" s="275" t="s">
        <v>580</v>
      </c>
      <c r="H683" s="275" t="s">
        <v>45</v>
      </c>
      <c r="I683" s="275" t="s">
        <v>422</v>
      </c>
      <c r="J683" s="467" t="s">
        <v>89</v>
      </c>
      <c r="K683" s="473" t="str">
        <f t="shared" si="160"/>
        <v>Selasa</v>
      </c>
      <c r="L683" s="458">
        <v>43760</v>
      </c>
      <c r="M683" s="98" t="s">
        <v>1610</v>
      </c>
      <c r="N683" s="474" t="s">
        <v>324</v>
      </c>
      <c r="P683" s="369">
        <v>693</v>
      </c>
      <c r="Q683" s="230">
        <v>26</v>
      </c>
      <c r="R683" s="199">
        <v>42</v>
      </c>
      <c r="S683" s="199">
        <v>25</v>
      </c>
      <c r="T683" s="199">
        <v>8</v>
      </c>
      <c r="U683" s="199">
        <v>19</v>
      </c>
      <c r="W683" s="371" t="str">
        <f t="shared" si="161"/>
        <v>22 Oktober 2019</v>
      </c>
      <c r="X683" s="373" t="str">
        <f>IFERROR(VLOOKUP(D683,'[5]mhs elektro-kecil'!$B$5:$E$2151,3,0),"CEK")</f>
        <v>Teknik Sistem Tenaga</v>
      </c>
      <c r="Y683" s="374" t="str">
        <f>IFERROR(VLOOKUP(D683,'[5]mhs elektro-kecil'!$B$5:$E$2151,4,0),"CEK")</f>
        <v>Agung Budi Muljono, ST., MT.</v>
      </c>
      <c r="AL683" s="391">
        <f t="shared" si="159"/>
        <v>2013</v>
      </c>
      <c r="AM683" s="212" t="e">
        <f>COUNTIF([6]Daftar!$D$5:$D$851,D683)</f>
        <v>#VALUE!</v>
      </c>
      <c r="AN683" s="212" t="e">
        <f>COUNTIF([7]daftar!$D$4:$D$885,D683)</f>
        <v>#VALUE!</v>
      </c>
      <c r="AS683" s="392" t="str">
        <f t="shared" si="154"/>
        <v>Hairil</v>
      </c>
      <c r="AT683" s="392" t="str">
        <f t="shared" si="155"/>
        <v>F1B013032</v>
      </c>
      <c r="AU683" s="392">
        <f t="shared" si="156"/>
        <v>680</v>
      </c>
    </row>
    <row r="684" spans="1:47" ht="12.75" customHeight="1">
      <c r="A684" s="267">
        <f t="shared" si="157"/>
        <v>681</v>
      </c>
      <c r="B684" s="515" t="s">
        <v>1732</v>
      </c>
      <c r="C684" s="471" t="str">
        <f>VLOOKUP(D684,'[4]mhs elektro-kecil'!$B$5:$C$1847,2,0)</f>
        <v>Imam Rahmatullah S</v>
      </c>
      <c r="D684" s="369" t="s">
        <v>1733</v>
      </c>
      <c r="E684" s="369" t="s">
        <v>1734</v>
      </c>
      <c r="F684" s="275" t="s">
        <v>763</v>
      </c>
      <c r="G684" s="275" t="s">
        <v>422</v>
      </c>
      <c r="H684" s="275" t="s">
        <v>73</v>
      </c>
      <c r="I684" s="275" t="s">
        <v>46</v>
      </c>
      <c r="J684" s="467" t="s">
        <v>60</v>
      </c>
      <c r="K684" s="473" t="str">
        <f t="shared" si="160"/>
        <v>Senin</v>
      </c>
      <c r="L684" s="458">
        <v>43766</v>
      </c>
      <c r="M684" s="98" t="s">
        <v>1610</v>
      </c>
      <c r="N684" s="474" t="s">
        <v>449</v>
      </c>
      <c r="P684" s="369">
        <v>703</v>
      </c>
      <c r="Q684" s="230">
        <v>17</v>
      </c>
      <c r="R684" s="199">
        <v>8</v>
      </c>
      <c r="S684" s="199">
        <v>29</v>
      </c>
      <c r="T684" s="199">
        <v>37</v>
      </c>
      <c r="U684" s="199">
        <v>5</v>
      </c>
      <c r="W684" s="371" t="str">
        <f t="shared" si="161"/>
        <v>28 Oktober 2019</v>
      </c>
      <c r="X684" s="373" t="str">
        <f>IFERROR(VLOOKUP(D684,'[5]mhs elektro-kecil'!$B$5:$E$2151,3,0),"CEK")</f>
        <v>Teknik Elektronika &amp; Digital</v>
      </c>
      <c r="Y684" s="374" t="str">
        <f>IFERROR(VLOOKUP(D684,'[5]mhs elektro-kecil'!$B$5:$E$2151,4,0),"CEK")</f>
        <v>Budi Darmawan, ST., M.Eng.</v>
      </c>
      <c r="AL684" s="391">
        <f t="shared" si="159"/>
        <v>2013</v>
      </c>
      <c r="AM684" s="212" t="e">
        <f>COUNTIF([6]Daftar!$D$5:$D$851,D684)</f>
        <v>#VALUE!</v>
      </c>
      <c r="AN684" s="212" t="e">
        <f>COUNTIF([7]daftar!$D$4:$D$885,D684)</f>
        <v>#VALUE!</v>
      </c>
      <c r="AS684" s="392" t="str">
        <f t="shared" si="154"/>
        <v>Imam Rahmatullah S</v>
      </c>
      <c r="AT684" s="392" t="str">
        <f t="shared" si="155"/>
        <v>F1B113015</v>
      </c>
      <c r="AU684" s="392">
        <f t="shared" si="156"/>
        <v>681</v>
      </c>
    </row>
    <row r="685" spans="1:47" ht="12.75" customHeight="1">
      <c r="A685" s="267">
        <f t="shared" si="157"/>
        <v>682</v>
      </c>
      <c r="B685" s="515" t="s">
        <v>1735</v>
      </c>
      <c r="C685" s="269" t="str">
        <f>VLOOKUP(D685,'[4]mhs elektro-kecil'!$B$5:$C$1847,2,0)</f>
        <v>Fathul Aziz</v>
      </c>
      <c r="D685" s="369" t="s">
        <v>1736</v>
      </c>
      <c r="E685" s="369" t="s">
        <v>1737</v>
      </c>
      <c r="F685" s="275" t="s">
        <v>118</v>
      </c>
      <c r="G685" s="275" t="s">
        <v>89</v>
      </c>
      <c r="H685" s="275" t="s">
        <v>243</v>
      </c>
      <c r="I685" s="275" t="s">
        <v>59</v>
      </c>
      <c r="J685" s="467" t="s">
        <v>46</v>
      </c>
      <c r="K685" s="473" t="str">
        <f t="shared" si="160"/>
        <v>Rabu</v>
      </c>
      <c r="L685" s="458">
        <v>43768</v>
      </c>
      <c r="M685" s="98" t="s">
        <v>1570</v>
      </c>
      <c r="N685" s="98" t="s">
        <v>1246</v>
      </c>
      <c r="P685" s="369">
        <v>706</v>
      </c>
      <c r="Q685" s="230">
        <v>40</v>
      </c>
      <c r="R685" s="199">
        <v>19</v>
      </c>
      <c r="S685" s="199">
        <v>41</v>
      </c>
      <c r="T685" s="199">
        <v>28</v>
      </c>
      <c r="U685" s="199">
        <v>37</v>
      </c>
      <c r="W685" s="371" t="str">
        <f t="shared" si="161"/>
        <v>30 Oktober 2019</v>
      </c>
      <c r="X685" s="373" t="str">
        <f>IFERROR(VLOOKUP(D685,'[5]mhs elektro-kecil'!$B$5:$E$2151,3,0),"CEK")</f>
        <v>Teknik Informatika &amp; Komputer</v>
      </c>
      <c r="Y685" s="374" t="str">
        <f>IFERROR(VLOOKUP(D685,'[5]mhs elektro-kecil'!$B$5:$E$2151,4,0),"CEK")</f>
        <v>Giri Wahyu Wiriasto, ST., MT.</v>
      </c>
      <c r="AL685" s="391">
        <f t="shared" si="159"/>
        <v>2014</v>
      </c>
      <c r="AM685" s="212" t="e">
        <f>COUNTIF([6]Daftar!$D$5:$D$851,D685)</f>
        <v>#VALUE!</v>
      </c>
      <c r="AN685" s="212" t="e">
        <f>COUNTIF([7]daftar!$D$4:$D$885,D685)</f>
        <v>#VALUE!</v>
      </c>
      <c r="AS685" s="392" t="str">
        <f t="shared" si="154"/>
        <v>Fathul Aziz</v>
      </c>
      <c r="AT685" s="392" t="str">
        <f t="shared" si="155"/>
        <v>F1B114012</v>
      </c>
      <c r="AU685" s="392">
        <f t="shared" si="156"/>
        <v>682</v>
      </c>
    </row>
    <row r="686" spans="1:47" ht="12.75" customHeight="1">
      <c r="A686" s="267">
        <f t="shared" si="157"/>
        <v>683</v>
      </c>
      <c r="B686" s="515" t="s">
        <v>1735</v>
      </c>
      <c r="C686" s="269" t="str">
        <f>VLOOKUP(D686,'[4]mhs elektro-kecil'!$B$5:$C$1847,2,0)</f>
        <v>Puguh Dwiantara</v>
      </c>
      <c r="D686" s="369" t="s">
        <v>1738</v>
      </c>
      <c r="E686" s="369" t="s">
        <v>1739</v>
      </c>
      <c r="F686" s="275" t="s">
        <v>763</v>
      </c>
      <c r="G686" s="275" t="s">
        <v>59</v>
      </c>
      <c r="H686" s="275" t="s">
        <v>52</v>
      </c>
      <c r="I686" s="275" t="s">
        <v>558</v>
      </c>
      <c r="J686" s="467" t="s">
        <v>31</v>
      </c>
      <c r="K686" s="473" t="str">
        <f t="shared" si="160"/>
        <v>Jum'at</v>
      </c>
      <c r="L686" s="458">
        <v>43770</v>
      </c>
      <c r="M686" s="98" t="s">
        <v>1570</v>
      </c>
      <c r="N686" s="474" t="s">
        <v>449</v>
      </c>
      <c r="P686" s="369">
        <v>707</v>
      </c>
      <c r="Q686" s="230">
        <v>17</v>
      </c>
      <c r="R686" s="199">
        <v>28</v>
      </c>
      <c r="S686" s="199">
        <v>24</v>
      </c>
      <c r="T686" s="199">
        <v>43</v>
      </c>
      <c r="U686" s="199">
        <v>39</v>
      </c>
      <c r="W686" s="371" t="str">
        <f t="shared" si="161"/>
        <v>01 November 2019</v>
      </c>
      <c r="X686" s="373" t="str">
        <f>IFERROR(VLOOKUP(D686,'[5]mhs elektro-kecil'!$B$5:$E$2151,3,0),"CEK")</f>
        <v>Teknik Elektronika &amp; Digital</v>
      </c>
      <c r="Y686" s="374" t="str">
        <f>IFERROR(VLOOKUP(D686,'[5]mhs elektro-kecil'!$B$5:$E$2151,4,0),"CEK")</f>
        <v>Djul Fikry Budiman, ST., MT.</v>
      </c>
      <c r="AL686" s="391">
        <f t="shared" si="159"/>
        <v>2013</v>
      </c>
      <c r="AM686" s="212" t="e">
        <f>COUNTIF([6]Daftar!$D$5:$D$851,D686)</f>
        <v>#VALUE!</v>
      </c>
      <c r="AN686" s="212" t="e">
        <f>COUNTIF([7]daftar!$D$4:$D$885,D686)</f>
        <v>#VALUE!</v>
      </c>
      <c r="AS686" s="392" t="str">
        <f t="shared" si="154"/>
        <v>Puguh Dwiantara</v>
      </c>
      <c r="AT686" s="392" t="str">
        <f t="shared" si="155"/>
        <v>F1B113028</v>
      </c>
      <c r="AU686" s="392">
        <f t="shared" si="156"/>
        <v>683</v>
      </c>
    </row>
    <row r="687" spans="1:47">
      <c r="A687" s="267">
        <f t="shared" si="157"/>
        <v>684</v>
      </c>
      <c r="B687" s="515" t="s">
        <v>1735</v>
      </c>
      <c r="C687" s="476" t="str">
        <f>VLOOKUP(D687,'[4]mhs elektro-kecil'!$B$5:$C$1847,2,0)</f>
        <v>Rahman Hidayat</v>
      </c>
      <c r="D687" s="369" t="s">
        <v>1740</v>
      </c>
      <c r="E687" s="369" t="s">
        <v>1741</v>
      </c>
      <c r="F687" s="275" t="s">
        <v>45</v>
      </c>
      <c r="G687" s="275" t="s">
        <v>53</v>
      </c>
      <c r="H687" s="275" t="s">
        <v>54</v>
      </c>
      <c r="I687" s="275" t="s">
        <v>73</v>
      </c>
      <c r="J687" s="467" t="s">
        <v>46</v>
      </c>
      <c r="K687" s="473" t="str">
        <f t="shared" si="160"/>
        <v>Selasa</v>
      </c>
      <c r="L687" s="458">
        <v>43767</v>
      </c>
      <c r="M687" s="98" t="s">
        <v>1570</v>
      </c>
      <c r="N687" s="474" t="s">
        <v>324</v>
      </c>
      <c r="P687" s="369">
        <v>709</v>
      </c>
      <c r="Q687" s="230">
        <v>25</v>
      </c>
      <c r="R687" s="199">
        <v>12</v>
      </c>
      <c r="S687" s="199">
        <v>14</v>
      </c>
      <c r="T687" s="199">
        <v>29</v>
      </c>
      <c r="U687" s="199">
        <v>37</v>
      </c>
      <c r="W687" s="371" t="str">
        <f t="shared" si="161"/>
        <v>29 Oktober 2019</v>
      </c>
      <c r="X687" s="373" t="str">
        <f>IFERROR(VLOOKUP(D687,'[5]mhs elektro-kecil'!$B$5:$E$2151,3,0),"CEK")</f>
        <v>Teknik Sistem Tenaga</v>
      </c>
      <c r="Y687" s="374" t="str">
        <f>IFERROR(VLOOKUP(D687,'[5]mhs elektro-kecil'!$B$5:$E$2151,4,0),"CEK")</f>
        <v>Ida Bagus Fery Citarsa, ST., MT.</v>
      </c>
      <c r="AL687" s="391">
        <f t="shared" si="159"/>
        <v>2015</v>
      </c>
      <c r="AM687" s="212" t="e">
        <f>COUNTIF([6]Daftar!$D$5:$D$851,D687)</f>
        <v>#VALUE!</v>
      </c>
      <c r="AN687" s="212" t="e">
        <f>COUNTIF([7]daftar!$D$4:$D$885,D687)</f>
        <v>#VALUE!</v>
      </c>
      <c r="AS687" s="392" t="str">
        <f t="shared" si="154"/>
        <v>Rahman Hidayat</v>
      </c>
      <c r="AT687" s="392" t="str">
        <f t="shared" si="155"/>
        <v>F1B015077</v>
      </c>
      <c r="AU687" s="392">
        <f t="shared" si="156"/>
        <v>684</v>
      </c>
    </row>
    <row r="688" spans="1:47" ht="12.75" customHeight="1">
      <c r="A688" s="267">
        <f t="shared" si="157"/>
        <v>685</v>
      </c>
      <c r="B688" s="515" t="s">
        <v>1742</v>
      </c>
      <c r="C688" s="269" t="str">
        <f>VLOOKUP(D688,'[4]mhs elektro-kecil'!$B$5:$C$1847,2,0)</f>
        <v>Eka Marta Siomi</v>
      </c>
      <c r="D688" s="369" t="s">
        <v>1743</v>
      </c>
      <c r="E688" s="369" t="s">
        <v>1744</v>
      </c>
      <c r="F688" s="275" t="s">
        <v>118</v>
      </c>
      <c r="G688" s="275" t="s">
        <v>243</v>
      </c>
      <c r="H688" s="275" t="s">
        <v>67</v>
      </c>
      <c r="I688" s="275" t="s">
        <v>763</v>
      </c>
      <c r="J688" s="467" t="s">
        <v>68</v>
      </c>
      <c r="K688" s="473" t="str">
        <f t="shared" si="160"/>
        <v>Senin</v>
      </c>
      <c r="L688" s="458">
        <v>43773</v>
      </c>
      <c r="M688" s="98" t="s">
        <v>1570</v>
      </c>
      <c r="N688" s="98" t="s">
        <v>1246</v>
      </c>
      <c r="P688" s="369">
        <v>723</v>
      </c>
      <c r="Q688" s="230">
        <v>40</v>
      </c>
      <c r="R688" s="199">
        <v>41</v>
      </c>
      <c r="S688" s="199">
        <v>7</v>
      </c>
      <c r="T688" s="199">
        <v>17</v>
      </c>
      <c r="U688" s="199">
        <v>6</v>
      </c>
      <c r="W688" s="371" t="str">
        <f t="shared" si="161"/>
        <v>04 November 2019</v>
      </c>
      <c r="X688" s="373" t="str">
        <f>IFERROR(VLOOKUP(D688,'[5]mhs elektro-kecil'!$B$5:$E$2151,3,0),"CEK")</f>
        <v>Teknik Informatika &amp; Komputer</v>
      </c>
      <c r="Y688" s="374" t="str">
        <f>IFERROR(VLOOKUP(D688,'[5]mhs elektro-kecil'!$B$5:$E$2151,4,0),"CEK")</f>
        <v>L. A. Syamsul Irfan Akbar, ST., M.Eng.</v>
      </c>
      <c r="AL688" s="391">
        <f t="shared" si="159"/>
        <v>2014</v>
      </c>
      <c r="AM688" s="212" t="e">
        <f>COUNTIF([6]Daftar!$D$5:$D$851,D688)</f>
        <v>#VALUE!</v>
      </c>
      <c r="AN688" s="212" t="e">
        <f>COUNTIF([7]daftar!$D$4:$D$885,D688)</f>
        <v>#VALUE!</v>
      </c>
      <c r="AS688" s="392" t="str">
        <f t="shared" si="154"/>
        <v>Eka Marta Siomi</v>
      </c>
      <c r="AT688" s="392" t="str">
        <f t="shared" si="155"/>
        <v>F1B114010</v>
      </c>
      <c r="AU688" s="392">
        <f t="shared" si="156"/>
        <v>685</v>
      </c>
    </row>
    <row r="689" spans="1:47" ht="12.75" customHeight="1">
      <c r="A689" s="267">
        <f t="shared" si="157"/>
        <v>686</v>
      </c>
      <c r="B689" s="515" t="s">
        <v>1745</v>
      </c>
      <c r="C689" s="471" t="str">
        <f>VLOOKUP(D689,'[4]mhs elektro-kecil'!$B$5:$C$1847,2,0)</f>
        <v>Febry Dwi Fitrianto</v>
      </c>
      <c r="D689" s="369" t="s">
        <v>1746</v>
      </c>
      <c r="E689" s="369" t="s">
        <v>1747</v>
      </c>
      <c r="F689" s="275" t="s">
        <v>243</v>
      </c>
      <c r="G689" s="275" t="s">
        <v>55</v>
      </c>
      <c r="H689" s="275" t="s">
        <v>67</v>
      </c>
      <c r="I689" s="275" t="s">
        <v>68</v>
      </c>
      <c r="J689" s="467" t="s">
        <v>52</v>
      </c>
      <c r="K689" s="473" t="str">
        <f t="shared" ref="K689:K694" si="166">CHOOSE(WEEKDAY(L689),"Minggu","Senin","Selasa","Rabu","Kamis","Jum'at","Sabtu")</f>
        <v>Senin</v>
      </c>
      <c r="L689" s="458">
        <v>43780</v>
      </c>
      <c r="M689" s="98" t="s">
        <v>1570</v>
      </c>
      <c r="N689" s="98" t="s">
        <v>1246</v>
      </c>
      <c r="P689" s="369">
        <v>733</v>
      </c>
      <c r="Q689" s="230">
        <v>41</v>
      </c>
      <c r="R689" s="199">
        <v>21</v>
      </c>
      <c r="S689" s="199">
        <v>7</v>
      </c>
      <c r="T689" s="199">
        <v>6</v>
      </c>
      <c r="U689" s="199">
        <v>24</v>
      </c>
      <c r="W689" s="371" t="str">
        <f t="shared" si="161"/>
        <v>11 November 2019</v>
      </c>
      <c r="X689" s="373" t="str">
        <f>IFERROR(VLOOKUP(D689,'[5]mhs elektro-kecil'!$B$5:$E$2151,3,0),"CEK")</f>
        <v>Teknik Informatika &amp; Komputer</v>
      </c>
      <c r="Y689" s="374" t="str">
        <f>IFERROR(VLOOKUP(D689,'[5]mhs elektro-kecil'!$B$5:$E$2151,4,0),"CEK")</f>
        <v>Rosmaliati, ST., MT.</v>
      </c>
      <c r="AL689" s="391">
        <f t="shared" si="159"/>
        <v>2015</v>
      </c>
      <c r="AM689" s="212" t="e">
        <f>COUNTIF([6]Daftar!$D$5:$D$851,D689)</f>
        <v>#VALUE!</v>
      </c>
      <c r="AN689" s="212" t="e">
        <f>COUNTIF([7]daftar!$D$4:$D$885,D689)</f>
        <v>#VALUE!</v>
      </c>
      <c r="AS689" s="392" t="str">
        <f t="shared" si="154"/>
        <v>Febry Dwi Fitrianto</v>
      </c>
      <c r="AT689" s="392" t="str">
        <f t="shared" si="155"/>
        <v>F1B015016</v>
      </c>
      <c r="AU689" s="392">
        <f t="shared" si="156"/>
        <v>686</v>
      </c>
    </row>
    <row r="690" spans="1:47" ht="12.75" customHeight="1">
      <c r="A690" s="267">
        <f t="shared" si="157"/>
        <v>687</v>
      </c>
      <c r="B690" s="515" t="s">
        <v>1748</v>
      </c>
      <c r="C690" s="269" t="str">
        <f>VLOOKUP(D690,'[4]mhs elektro-kecil'!$B$5:$C$1847,2,0)</f>
        <v>Ahmad Sandi Yayan S</v>
      </c>
      <c r="D690" s="369" t="s">
        <v>1749</v>
      </c>
      <c r="E690" s="369" t="s">
        <v>1750</v>
      </c>
      <c r="F690" s="275" t="s">
        <v>45</v>
      </c>
      <c r="G690" s="275" t="s">
        <v>73</v>
      </c>
      <c r="H690" s="275" t="s">
        <v>37</v>
      </c>
      <c r="I690" s="275" t="s">
        <v>69</v>
      </c>
      <c r="J690" s="467" t="s">
        <v>60</v>
      </c>
      <c r="K690" s="473" t="str">
        <f t="shared" si="166"/>
        <v>Senin</v>
      </c>
      <c r="L690" s="458">
        <v>43780</v>
      </c>
      <c r="M690" s="98" t="s">
        <v>1590</v>
      </c>
      <c r="N690" s="474" t="s">
        <v>324</v>
      </c>
      <c r="P690" s="369">
        <v>740</v>
      </c>
      <c r="Q690" s="230">
        <v>25</v>
      </c>
      <c r="R690" s="199">
        <v>29</v>
      </c>
      <c r="S690" s="199">
        <v>13</v>
      </c>
      <c r="T690" s="199">
        <v>10</v>
      </c>
      <c r="U690" s="199">
        <v>5</v>
      </c>
      <c r="W690" s="371" t="str">
        <f t="shared" si="161"/>
        <v>11 November 2019</v>
      </c>
      <c r="X690" s="373" t="str">
        <f>IFERROR(VLOOKUP(D690,'[5]mhs elektro-kecil'!$B$5:$E$2151,3,0),"CEK")</f>
        <v>Teknik Sistem Tenaga</v>
      </c>
      <c r="Y690" s="374" t="str">
        <f>IFERROR(VLOOKUP(D690,'[5]mhs elektro-kecil'!$B$5:$E$2151,4,0),"CEK")</f>
        <v>Dr. I Made Ginarsa, ST., MT.</v>
      </c>
      <c r="AL690" s="391">
        <f t="shared" si="159"/>
        <v>2013</v>
      </c>
      <c r="AM690" s="212" t="e">
        <f>COUNTIF([6]Daftar!$D$5:$D$851,D690)</f>
        <v>#VALUE!</v>
      </c>
      <c r="AN690" s="212" t="e">
        <f>COUNTIF([7]daftar!$D$4:$D$885,D690)</f>
        <v>#VALUE!</v>
      </c>
      <c r="AS690" s="392" t="str">
        <f t="shared" si="154"/>
        <v>Ahmad Sandi Yayan S</v>
      </c>
      <c r="AT690" s="392" t="str">
        <f t="shared" si="155"/>
        <v>F1B013010</v>
      </c>
      <c r="AU690" s="392">
        <f t="shared" si="156"/>
        <v>687</v>
      </c>
    </row>
    <row r="691" spans="1:47" ht="12.75" customHeight="1">
      <c r="A691" s="267">
        <f t="shared" si="157"/>
        <v>688</v>
      </c>
      <c r="B691" s="515" t="s">
        <v>1751</v>
      </c>
      <c r="C691" s="472" t="str">
        <f>VLOOKUP(D691,'[4]mhs elektro-kecil'!$B$5:$C$1847,2,0)</f>
        <v>Irawan Budi Artana</v>
      </c>
      <c r="D691" s="369" t="s">
        <v>1752</v>
      </c>
      <c r="E691" s="369" t="s">
        <v>1753</v>
      </c>
      <c r="F691" s="275" t="s">
        <v>558</v>
      </c>
      <c r="G691" s="275" t="s">
        <v>92</v>
      </c>
      <c r="H691" s="275" t="s">
        <v>69</v>
      </c>
      <c r="I691" s="275" t="s">
        <v>73</v>
      </c>
      <c r="J691" s="467" t="s">
        <v>54</v>
      </c>
      <c r="K691" s="473" t="str">
        <f t="shared" si="166"/>
        <v>Selasa</v>
      </c>
      <c r="L691" s="458">
        <v>43781</v>
      </c>
      <c r="M691" s="98" t="s">
        <v>1590</v>
      </c>
      <c r="N691" s="474" t="s">
        <v>449</v>
      </c>
      <c r="P691" s="369">
        <v>741</v>
      </c>
      <c r="Q691" s="230">
        <v>43</v>
      </c>
      <c r="R691" s="199">
        <v>35</v>
      </c>
      <c r="S691" s="199">
        <v>10</v>
      </c>
      <c r="T691" s="199">
        <v>29</v>
      </c>
      <c r="U691" s="199">
        <v>14</v>
      </c>
      <c r="W691" s="371" t="str">
        <f t="shared" si="161"/>
        <v>12 November 2019</v>
      </c>
      <c r="X691" s="373" t="str">
        <f>IFERROR(VLOOKUP(D691,'[5]mhs elektro-kecil'!$B$5:$E$2151,3,0),"CEK")</f>
        <v>Teknik Elektronika &amp; Digital</v>
      </c>
      <c r="Y691" s="374" t="str">
        <f>IFERROR(VLOOKUP(D691,'[5]mhs elektro-kecil'!$B$5:$E$2151,4,0),"CEK")</f>
        <v>I Made Budi Suksmadana, ST., MT.</v>
      </c>
      <c r="AL691" s="391">
        <f t="shared" si="159"/>
        <v>2014</v>
      </c>
      <c r="AM691" s="212" t="e">
        <f>COUNTIF([6]Daftar!$D$5:$D$851,D691)</f>
        <v>#VALUE!</v>
      </c>
      <c r="AN691" s="212" t="e">
        <f>COUNTIF([7]daftar!$D$4:$D$885,D691)</f>
        <v>#VALUE!</v>
      </c>
      <c r="AS691" s="392" t="str">
        <f t="shared" si="154"/>
        <v>Irawan Budi Artana</v>
      </c>
      <c r="AT691" s="392" t="str">
        <f t="shared" si="155"/>
        <v>F1B014042</v>
      </c>
      <c r="AU691" s="392">
        <f t="shared" si="156"/>
        <v>688</v>
      </c>
    </row>
    <row r="692" spans="1:47" ht="12.75" customHeight="1">
      <c r="A692" s="267">
        <f t="shared" si="157"/>
        <v>689</v>
      </c>
      <c r="B692" s="515" t="s">
        <v>1751</v>
      </c>
      <c r="C692" s="269" t="str">
        <f>VLOOKUP(D692,'[4]mhs elektro-kecil'!$B$5:$C$1847,2,0)</f>
        <v>Ignaxius Mahendra Hary Anggara</v>
      </c>
      <c r="D692" s="369" t="s">
        <v>1754</v>
      </c>
      <c r="E692" s="369" t="s">
        <v>1755</v>
      </c>
      <c r="F692" s="275" t="s">
        <v>558</v>
      </c>
      <c r="G692" s="275" t="s">
        <v>580</v>
      </c>
      <c r="H692" s="275" t="s">
        <v>49</v>
      </c>
      <c r="I692" s="275" t="s">
        <v>89</v>
      </c>
      <c r="J692" s="467" t="s">
        <v>92</v>
      </c>
      <c r="K692" s="473" t="str">
        <f t="shared" si="166"/>
        <v>Rabu</v>
      </c>
      <c r="L692" s="458">
        <v>43782</v>
      </c>
      <c r="M692" s="98" t="s">
        <v>1682</v>
      </c>
      <c r="N692" s="474" t="s">
        <v>449</v>
      </c>
      <c r="P692" s="369">
        <v>742</v>
      </c>
      <c r="Q692" s="230">
        <v>43</v>
      </c>
      <c r="R692" s="199">
        <v>42</v>
      </c>
      <c r="S692" s="199">
        <v>15</v>
      </c>
      <c r="T692" s="199">
        <v>19</v>
      </c>
      <c r="U692" s="199">
        <v>35</v>
      </c>
      <c r="W692" s="371" t="str">
        <f t="shared" si="161"/>
        <v>13 November 2019</v>
      </c>
      <c r="X692" s="373" t="str">
        <f>IFERROR(VLOOKUP(D692,'[5]mhs elektro-kecil'!$B$5:$E$2151,3,0),"CEK")</f>
        <v>Teknik Elektronika &amp; Digital</v>
      </c>
      <c r="Y692" s="374" t="str">
        <f>IFERROR(VLOOKUP(D692,'[5]mhs elektro-kecil'!$B$5:$E$2151,4,0),"CEK")</f>
        <v>Muhamad Irwan. ST., MT.</v>
      </c>
      <c r="AL692" s="391">
        <f t="shared" si="159"/>
        <v>2014</v>
      </c>
      <c r="AM692" s="212" t="e">
        <f>COUNTIF([6]Daftar!$D$5:$D$851,D692)</f>
        <v>#VALUE!</v>
      </c>
      <c r="AN692" s="212" t="e">
        <f>COUNTIF([7]daftar!$D$4:$D$885,D692)</f>
        <v>#VALUE!</v>
      </c>
      <c r="AS692" s="392" t="str">
        <f t="shared" si="154"/>
        <v>Ignaxius Mahendra Hary Anggara</v>
      </c>
      <c r="AT692" s="392" t="str">
        <f t="shared" si="155"/>
        <v>F1B014036</v>
      </c>
      <c r="AU692" s="392">
        <f t="shared" si="156"/>
        <v>689</v>
      </c>
    </row>
    <row r="693" spans="1:47">
      <c r="A693" s="267">
        <f t="shared" si="157"/>
        <v>690</v>
      </c>
      <c r="B693" s="515" t="s">
        <v>1751</v>
      </c>
      <c r="C693" s="269" t="str">
        <f>VLOOKUP(D693,'[4]mhs elektro-kecil'!$B$5:$C$1847,2,0)</f>
        <v>Muhtadin Akbar</v>
      </c>
      <c r="D693" s="475" t="s">
        <v>1756</v>
      </c>
      <c r="E693" t="s">
        <v>1757</v>
      </c>
      <c r="F693" s="275" t="s">
        <v>68</v>
      </c>
      <c r="G693" s="275" t="s">
        <v>55</v>
      </c>
      <c r="H693" s="275" t="s">
        <v>67</v>
      </c>
      <c r="I693" s="275" t="s">
        <v>37</v>
      </c>
      <c r="J693" s="467" t="s">
        <v>62</v>
      </c>
      <c r="K693" s="473" t="str">
        <f t="shared" si="166"/>
        <v>Rabu</v>
      </c>
      <c r="L693" s="458">
        <v>43782</v>
      </c>
      <c r="M693" s="98" t="s">
        <v>1590</v>
      </c>
      <c r="N693" s="474" t="s">
        <v>1215</v>
      </c>
      <c r="P693" s="369">
        <v>745</v>
      </c>
      <c r="Q693" s="199">
        <v>6</v>
      </c>
      <c r="R693" s="199">
        <v>21</v>
      </c>
      <c r="S693" s="199">
        <v>7</v>
      </c>
      <c r="T693" s="199">
        <v>13</v>
      </c>
      <c r="U693" s="199">
        <v>18</v>
      </c>
      <c r="W693" s="371" t="str">
        <f t="shared" si="161"/>
        <v>13 November 2019</v>
      </c>
      <c r="X693" s="373" t="str">
        <f>IFERROR(VLOOKUP(D693,'[5]mhs elektro-kecil'!$B$5:$E$2151,3,0),"CEK")</f>
        <v>Teknik Telekomunikasi</v>
      </c>
      <c r="Y693" s="374" t="str">
        <f>IFERROR(VLOOKUP(D693,'[5]mhs elektro-kecil'!$B$5:$E$2151,4,0),"CEK")</f>
        <v>Djul Fikry Budiman, ST., MT.</v>
      </c>
      <c r="AL693" s="391">
        <f t="shared" si="159"/>
        <v>2015</v>
      </c>
      <c r="AM693" s="212" t="e">
        <f>COUNTIF([6]Daftar!$D$5:$D$851,D693)</f>
        <v>#VALUE!</v>
      </c>
      <c r="AN693" s="212" t="e">
        <f>COUNTIF([7]daftar!$D$4:$D$885,D693)</f>
        <v>#VALUE!</v>
      </c>
      <c r="AS693" s="392" t="str">
        <f t="shared" si="154"/>
        <v>Muhtadin Akbar</v>
      </c>
      <c r="AT693" s="392" t="str">
        <f t="shared" si="155"/>
        <v>F1B015068</v>
      </c>
      <c r="AU693" s="392">
        <f t="shared" si="156"/>
        <v>690</v>
      </c>
    </row>
    <row r="694" spans="1:47" ht="12.75" customHeight="1">
      <c r="A694" s="267">
        <f t="shared" si="157"/>
        <v>691</v>
      </c>
      <c r="B694" s="515" t="s">
        <v>1758</v>
      </c>
      <c r="C694" s="269" t="e">
        <f>VLOOKUP(D694,'[4]mhs elektro-kecil'!$B$5:$C$1847,2,0)</f>
        <v>#N/A</v>
      </c>
      <c r="D694" s="369" t="s">
        <v>1759</v>
      </c>
      <c r="E694" s="369" t="s">
        <v>1760</v>
      </c>
      <c r="F694" s="275" t="s">
        <v>118</v>
      </c>
      <c r="G694" s="275" t="s">
        <v>92</v>
      </c>
      <c r="H694" s="275" t="s">
        <v>763</v>
      </c>
      <c r="I694" s="275" t="s">
        <v>62</v>
      </c>
      <c r="J694" s="467" t="s">
        <v>243</v>
      </c>
      <c r="K694" s="473" t="str">
        <f t="shared" si="166"/>
        <v>Jum'at</v>
      </c>
      <c r="L694" s="458">
        <v>43791</v>
      </c>
      <c r="M694" s="98" t="s">
        <v>1454</v>
      </c>
      <c r="N694" s="98" t="s">
        <v>1246</v>
      </c>
      <c r="P694" s="369">
        <v>758</v>
      </c>
      <c r="Q694" s="230"/>
      <c r="R694" s="199">
        <v>35</v>
      </c>
      <c r="S694" s="199">
        <v>17</v>
      </c>
      <c r="T694" s="199">
        <v>18</v>
      </c>
      <c r="U694" s="199">
        <v>41</v>
      </c>
      <c r="W694" s="371" t="str">
        <f t="shared" si="161"/>
        <v>22 November 2019</v>
      </c>
      <c r="X694" s="373" t="str">
        <f>IFERROR(VLOOKUP(D694,'[5]mhs elektro-kecil'!$B$5:$E$2151,3,0),"CEK")</f>
        <v>CEK</v>
      </c>
      <c r="Y694" s="374" t="str">
        <f>IFERROR(VLOOKUP(D694,'[5]mhs elektro-kecil'!$B$5:$E$2151,4,0),"CEK")</f>
        <v>CEK</v>
      </c>
      <c r="Z694" s="369" t="s">
        <v>1760</v>
      </c>
      <c r="AL694" s="391">
        <f t="shared" si="159"/>
        <v>2014</v>
      </c>
      <c r="AM694" s="212" t="e">
        <f>COUNTIF([6]Daftar!$D$5:$D$851,D694)</f>
        <v>#VALUE!</v>
      </c>
      <c r="AN694" s="212" t="e">
        <f>COUNTIF([7]daftar!$D$4:$D$885,D694)</f>
        <v>#VALUE!</v>
      </c>
      <c r="AS694" s="392" t="e">
        <f t="shared" si="154"/>
        <v>#N/A</v>
      </c>
      <c r="AT694" s="392" t="str">
        <f t="shared" si="155"/>
        <v>F1B014009x</v>
      </c>
      <c r="AU694" s="392">
        <f t="shared" si="156"/>
        <v>691</v>
      </c>
    </row>
    <row r="695" spans="1:47">
      <c r="A695" s="267">
        <f t="shared" si="157"/>
        <v>692</v>
      </c>
      <c r="B695" s="515" t="s">
        <v>1761</v>
      </c>
      <c r="C695" s="472" t="str">
        <f>VLOOKUP(D695,'[4]mhs elektro-kecil'!$B$5:$C$1847,2,0)</f>
        <v>Ramadan Wibi Surya Aji</v>
      </c>
      <c r="D695" s="275" t="s">
        <v>1762</v>
      </c>
      <c r="E695" s="369" t="s">
        <v>1763</v>
      </c>
      <c r="F695" s="275" t="s">
        <v>243</v>
      </c>
      <c r="G695" s="275" t="s">
        <v>92</v>
      </c>
      <c r="H695" s="275" t="s">
        <v>68</v>
      </c>
      <c r="I695" s="275" t="s">
        <v>49</v>
      </c>
      <c r="J695" s="467" t="s">
        <v>46</v>
      </c>
      <c r="K695" s="473" t="str">
        <f t="shared" ref="K695:K700" si="167">CHOOSE(WEEKDAY(L695),"Minggu","Senin","Selasa","Rabu","Kamis","Jum'at","Sabtu")</f>
        <v>Kamis</v>
      </c>
      <c r="L695" s="458">
        <v>43790</v>
      </c>
      <c r="M695" s="98" t="s">
        <v>1570</v>
      </c>
      <c r="N695" s="98" t="s">
        <v>1246</v>
      </c>
      <c r="P695" s="369">
        <v>760</v>
      </c>
      <c r="Q695" s="230">
        <v>41</v>
      </c>
      <c r="R695" s="199">
        <v>35</v>
      </c>
      <c r="S695" s="199">
        <v>6</v>
      </c>
      <c r="T695" s="199">
        <v>15</v>
      </c>
      <c r="U695" s="199">
        <v>37</v>
      </c>
      <c r="W695" s="371" t="str">
        <f t="shared" si="161"/>
        <v>21 November 2019</v>
      </c>
      <c r="X695" s="373" t="str">
        <f>IFERROR(VLOOKUP(D695,'[5]mhs elektro-kecil'!$B$5:$E$2151,3,0),"CEK")</f>
        <v>Teknik Informatika &amp; Komputer</v>
      </c>
      <c r="Y695" s="374" t="str">
        <f>IFERROR(VLOOKUP(D695,'[5]mhs elektro-kecil'!$B$5:$E$2151,4,0),"CEK")</f>
        <v>Dr. Misbahuddin, ST., MT.</v>
      </c>
      <c r="AL695" s="391">
        <f t="shared" si="159"/>
        <v>2015</v>
      </c>
      <c r="AM695" s="212" t="e">
        <f>COUNTIF([6]Daftar!$D$5:$D$851,D695)</f>
        <v>#VALUE!</v>
      </c>
      <c r="AN695" s="212" t="e">
        <f>COUNTIF([7]daftar!$D$4:$D$885,D695)</f>
        <v>#VALUE!</v>
      </c>
      <c r="AS695" s="392" t="str">
        <f t="shared" si="154"/>
        <v>Ramadan Wibi Surya Aji</v>
      </c>
      <c r="AT695" s="392" t="str">
        <f t="shared" si="155"/>
        <v>F1B015079</v>
      </c>
      <c r="AU695" s="392">
        <f t="shared" si="156"/>
        <v>692</v>
      </c>
    </row>
    <row r="696" spans="1:47">
      <c r="A696" s="267">
        <f t="shared" si="157"/>
        <v>693</v>
      </c>
      <c r="B696" s="515" t="s">
        <v>1764</v>
      </c>
      <c r="C696" s="471" t="str">
        <f>VLOOKUP(D696,'[4]mhs elektro-kecil'!$B$5:$C$1847,2,0)</f>
        <v>M. Yusuf Yahya</v>
      </c>
      <c r="D696" s="275" t="s">
        <v>1765</v>
      </c>
      <c r="E696" s="369" t="s">
        <v>1766</v>
      </c>
      <c r="F696" s="275" t="s">
        <v>67</v>
      </c>
      <c r="G696" s="275" t="s">
        <v>243</v>
      </c>
      <c r="H696" s="275" t="s">
        <v>68</v>
      </c>
      <c r="I696" s="275" t="s">
        <v>72</v>
      </c>
      <c r="J696" s="467" t="s">
        <v>49</v>
      </c>
      <c r="K696" s="473" t="str">
        <f t="shared" si="167"/>
        <v>Jum'at</v>
      </c>
      <c r="L696" s="458">
        <v>43798</v>
      </c>
      <c r="M696" s="98" t="s">
        <v>1682</v>
      </c>
      <c r="N696" s="98" t="s">
        <v>1246</v>
      </c>
      <c r="P696" s="369">
        <v>780</v>
      </c>
      <c r="Q696" s="230">
        <v>7</v>
      </c>
      <c r="R696" s="199">
        <v>41</v>
      </c>
      <c r="S696" s="199">
        <v>6</v>
      </c>
      <c r="T696" s="199">
        <v>4</v>
      </c>
      <c r="U696" s="199">
        <v>15</v>
      </c>
      <c r="W696" s="371" t="str">
        <f t="shared" si="161"/>
        <v>29 November 2019</v>
      </c>
      <c r="X696" s="373" t="str">
        <f>IFERROR(VLOOKUP(D696,'[5]mhs elektro-kecil'!$B$5:$E$2151,3,0),"CEK")</f>
        <v>Teknik Informatika &amp; Komputer</v>
      </c>
      <c r="Y696" s="374" t="str">
        <f>IFERROR(VLOOKUP(D696,'[5]mhs elektro-kecil'!$B$5:$E$2151,4,0),"CEK")</f>
        <v>L. A. Syamsul Irfan Akbar, ST., M.Eng.</v>
      </c>
      <c r="AL696" s="391">
        <f t="shared" si="159"/>
        <v>2015</v>
      </c>
      <c r="AM696" s="212" t="e">
        <f>COUNTIF([6]Daftar!$D$5:$D$851,D696)</f>
        <v>#VALUE!</v>
      </c>
      <c r="AN696" s="212" t="e">
        <f>COUNTIF([7]daftar!$D$4:$D$885,D696)</f>
        <v>#VALUE!</v>
      </c>
      <c r="AS696" s="392" t="str">
        <f t="shared" si="154"/>
        <v>M. Yusuf Yahya</v>
      </c>
      <c r="AT696" s="392" t="str">
        <f t="shared" si="155"/>
        <v>F1B015048</v>
      </c>
      <c r="AU696" s="392">
        <f t="shared" si="156"/>
        <v>693</v>
      </c>
    </row>
    <row r="697" spans="1:47">
      <c r="A697" s="267">
        <f t="shared" si="157"/>
        <v>694</v>
      </c>
      <c r="B697" s="515" t="s">
        <v>1764</v>
      </c>
      <c r="C697" s="269" t="str">
        <f>VLOOKUP(D697,'[4]mhs elektro-kecil'!$B$5:$C$1847,2,0)</f>
        <v>Esi Birahmatihi</v>
      </c>
      <c r="D697" s="369" t="s">
        <v>1767</v>
      </c>
      <c r="E697" s="369" t="s">
        <v>1768</v>
      </c>
      <c r="F697" s="275" t="s">
        <v>54</v>
      </c>
      <c r="G697" s="275" t="s">
        <v>37</v>
      </c>
      <c r="H697" s="275" t="s">
        <v>38</v>
      </c>
      <c r="I697" s="275" t="s">
        <v>69</v>
      </c>
      <c r="J697" s="467" t="s">
        <v>41</v>
      </c>
      <c r="K697" s="473" t="str">
        <f t="shared" si="167"/>
        <v>Senin</v>
      </c>
      <c r="L697" s="458">
        <v>43801</v>
      </c>
      <c r="M697" s="98" t="s">
        <v>1570</v>
      </c>
      <c r="N697" s="474" t="s">
        <v>324</v>
      </c>
      <c r="P697" s="369">
        <v>781</v>
      </c>
      <c r="Q697" s="230">
        <v>14</v>
      </c>
      <c r="R697" s="199">
        <v>13</v>
      </c>
      <c r="S697" s="199">
        <v>2</v>
      </c>
      <c r="T697" s="199">
        <v>10</v>
      </c>
      <c r="U697" s="199">
        <v>1</v>
      </c>
      <c r="W697" s="371" t="str">
        <f t="shared" si="161"/>
        <v>02 Desember 2019</v>
      </c>
      <c r="X697" s="373" t="str">
        <f>IFERROR(VLOOKUP(D697,'[5]mhs elektro-kecil'!$B$5:$E$2151,3,0),"CEK")</f>
        <v>Teknik Sistem Tenaga</v>
      </c>
      <c r="Y697" s="374" t="str">
        <f>IFERROR(VLOOKUP(D697,'[5]mhs elektro-kecil'!$B$5:$E$2151,4,0),"CEK")</f>
        <v>Supriyatna, ST., MT.</v>
      </c>
      <c r="AL697" s="391">
        <f t="shared" si="159"/>
        <v>2015</v>
      </c>
      <c r="AM697" s="212" t="e">
        <f>COUNTIF([6]Daftar!$D$5:$D$851,D697)</f>
        <v>#VALUE!</v>
      </c>
      <c r="AN697" s="212" t="e">
        <f>COUNTIF([7]daftar!$D$4:$D$885,D697)</f>
        <v>#VALUE!</v>
      </c>
      <c r="AS697" s="392" t="str">
        <f t="shared" si="154"/>
        <v>Esi Birahmatihi</v>
      </c>
      <c r="AT697" s="392" t="str">
        <f t="shared" si="155"/>
        <v>F1B115008</v>
      </c>
      <c r="AU697" s="392">
        <f t="shared" si="156"/>
        <v>694</v>
      </c>
    </row>
    <row r="698" spans="1:47">
      <c r="A698" s="267">
        <f t="shared" si="157"/>
        <v>695</v>
      </c>
      <c r="B698" s="515" t="s">
        <v>1769</v>
      </c>
      <c r="C698" s="394" t="str">
        <f>VLOOKUP(D698,'[4]mhs elektro-kecil'!$B$5:$C$1847,2,0)</f>
        <v>Muhammad Juaeni</v>
      </c>
      <c r="D698" s="369" t="s">
        <v>1770</v>
      </c>
      <c r="E698" s="369" t="s">
        <v>1771</v>
      </c>
      <c r="F698" s="275" t="s">
        <v>558</v>
      </c>
      <c r="G698" s="275" t="s">
        <v>580</v>
      </c>
      <c r="H698" s="275" t="s">
        <v>243</v>
      </c>
      <c r="I698" s="275" t="s">
        <v>118</v>
      </c>
      <c r="J698" s="467" t="s">
        <v>89</v>
      </c>
      <c r="K698" s="473" t="str">
        <f t="shared" si="167"/>
        <v>Selasa</v>
      </c>
      <c r="L698" s="458">
        <v>43802</v>
      </c>
      <c r="M698" s="98" t="s">
        <v>1682</v>
      </c>
      <c r="N698" s="474" t="s">
        <v>449</v>
      </c>
      <c r="P698" s="369">
        <v>792</v>
      </c>
      <c r="Q698" s="230">
        <v>43</v>
      </c>
      <c r="R698" s="199">
        <v>42</v>
      </c>
      <c r="S698" s="199">
        <v>41</v>
      </c>
      <c r="T698" s="199">
        <v>40</v>
      </c>
      <c r="U698" s="199">
        <v>19</v>
      </c>
      <c r="W698" s="371" t="str">
        <f t="shared" si="161"/>
        <v>03 Desember 2019</v>
      </c>
      <c r="X698" s="373" t="str">
        <f>IFERROR(VLOOKUP(D698,'[5]mhs elektro-kecil'!$B$5:$E$2151,3,0),"CEK")</f>
        <v>Teknik Elektronika &amp; Digital</v>
      </c>
      <c r="Y698" s="374" t="str">
        <f>IFERROR(VLOOKUP(D698,'[5]mhs elektro-kecil'!$B$5:$E$2151,4,0),"CEK")</f>
        <v>Budi Darmawan, ST., M.Eng.</v>
      </c>
      <c r="AL698" s="391">
        <f t="shared" si="159"/>
        <v>2015</v>
      </c>
      <c r="AM698" s="212" t="e">
        <f>COUNTIF([6]Daftar!$D$5:$D$851,D698)</f>
        <v>#VALUE!</v>
      </c>
      <c r="AN698" s="212" t="e">
        <f>COUNTIF([7]daftar!$D$4:$D$885,D698)</f>
        <v>#VALUE!</v>
      </c>
      <c r="AS698" s="392" t="str">
        <f t="shared" ref="AS698:AS761" si="168">C698</f>
        <v>Muhammad Juaeni</v>
      </c>
      <c r="AT698" s="392" t="str">
        <f t="shared" ref="AT698:AT761" si="169">D698</f>
        <v>F1B015065</v>
      </c>
      <c r="AU698" s="392">
        <f t="shared" ref="AU698:AU761" si="170">A698</f>
        <v>695</v>
      </c>
    </row>
    <row r="699" spans="1:47">
      <c r="A699" s="267">
        <f t="shared" si="157"/>
        <v>696</v>
      </c>
      <c r="B699" s="515" t="s">
        <v>1772</v>
      </c>
      <c r="C699" s="470" t="str">
        <f>VLOOKUP(D699,'[4]mhs elektro-kecil'!$B$5:$C$1847,2,0)</f>
        <v>Infa Andrian</v>
      </c>
      <c r="D699" s="475" t="s">
        <v>1773</v>
      </c>
      <c r="E699" t="s">
        <v>1774</v>
      </c>
      <c r="F699" s="275" t="s">
        <v>54</v>
      </c>
      <c r="G699" s="275" t="s">
        <v>60</v>
      </c>
      <c r="H699" s="275" t="s">
        <v>323</v>
      </c>
      <c r="I699" s="275" t="s">
        <v>38</v>
      </c>
      <c r="J699" s="467" t="s">
        <v>73</v>
      </c>
      <c r="K699" s="473" t="str">
        <f t="shared" si="167"/>
        <v>Senin</v>
      </c>
      <c r="L699" s="458">
        <v>43801</v>
      </c>
      <c r="M699" s="98" t="s">
        <v>1682</v>
      </c>
      <c r="N699" s="474" t="s">
        <v>324</v>
      </c>
      <c r="P699" s="369">
        <v>796</v>
      </c>
      <c r="Q699" s="199">
        <v>14</v>
      </c>
      <c r="R699" s="199">
        <v>5</v>
      </c>
      <c r="S699" s="199">
        <v>26</v>
      </c>
      <c r="T699" s="199">
        <v>2</v>
      </c>
      <c r="U699" s="199">
        <v>29</v>
      </c>
      <c r="W699" s="371" t="str">
        <f t="shared" si="161"/>
        <v>02 Desember 2019</v>
      </c>
      <c r="X699" s="373" t="str">
        <f>IFERROR(VLOOKUP(D699,'[5]mhs elektro-kecil'!$B$5:$E$2151,3,0),"CEK")</f>
        <v>Teknik Sistem Tenaga</v>
      </c>
      <c r="Y699" s="374" t="str">
        <f>IFERROR(VLOOKUP(D699,'[5]mhs elektro-kecil'!$B$5:$E$2151,4,0),"CEK")</f>
        <v>Agung Budi Muljono, ST., MT.</v>
      </c>
      <c r="AL699" s="391">
        <f t="shared" si="159"/>
        <v>2014</v>
      </c>
      <c r="AM699" s="212" t="e">
        <f>COUNTIF([6]Daftar!$D$5:$D$851,D699)</f>
        <v>#VALUE!</v>
      </c>
      <c r="AN699" s="212" t="e">
        <f>COUNTIF([7]daftar!$D$4:$D$885,D699)</f>
        <v>#VALUE!</v>
      </c>
      <c r="AS699" s="392" t="str">
        <f t="shared" si="168"/>
        <v>Infa Andrian</v>
      </c>
      <c r="AT699" s="392" t="str">
        <f t="shared" si="169"/>
        <v>F1B014041</v>
      </c>
      <c r="AU699" s="392">
        <f t="shared" si="170"/>
        <v>696</v>
      </c>
    </row>
    <row r="700" spans="1:47">
      <c r="A700" s="267">
        <f t="shared" si="157"/>
        <v>697</v>
      </c>
      <c r="B700" s="515" t="s">
        <v>1775</v>
      </c>
      <c r="C700" s="472" t="str">
        <f>VLOOKUP(D700,'[4]mhs elektro-kecil'!$B$5:$C$1847,2,0)</f>
        <v>Eva Estia Ningsih</v>
      </c>
      <c r="D700" s="275" t="s">
        <v>1776</v>
      </c>
      <c r="E700" s="369" t="s">
        <v>1777</v>
      </c>
      <c r="F700" s="275" t="s">
        <v>55</v>
      </c>
      <c r="G700" s="275" t="s">
        <v>115</v>
      </c>
      <c r="H700" s="275" t="s">
        <v>622</v>
      </c>
      <c r="I700" s="275" t="s">
        <v>62</v>
      </c>
      <c r="J700" s="467" t="s">
        <v>69</v>
      </c>
      <c r="K700" s="473" t="str">
        <f t="shared" si="167"/>
        <v>Rabu</v>
      </c>
      <c r="L700" s="458">
        <v>43803</v>
      </c>
      <c r="M700" s="98" t="s">
        <v>1570</v>
      </c>
      <c r="N700" s="474" t="s">
        <v>1215</v>
      </c>
      <c r="P700" s="369">
        <v>803</v>
      </c>
      <c r="Q700" s="230">
        <v>21</v>
      </c>
      <c r="R700" s="199">
        <v>22</v>
      </c>
      <c r="S700" s="199">
        <v>9</v>
      </c>
      <c r="T700" s="199">
        <v>18</v>
      </c>
      <c r="U700" s="199">
        <v>10</v>
      </c>
      <c r="W700" s="371" t="str">
        <f t="shared" si="161"/>
        <v>04 Desember 2019</v>
      </c>
      <c r="X700" s="373" t="str">
        <f>IFERROR(VLOOKUP(D700,'[5]mhs elektro-kecil'!$B$5:$E$2151,3,0),"CEK")</f>
        <v>Teknik Telekomunikasi</v>
      </c>
      <c r="Y700" s="374" t="str">
        <f>IFERROR(VLOOKUP(D700,'[5]mhs elektro-kecil'!$B$5:$E$2151,4,0),"CEK")</f>
        <v>Sudi M. Al Sasongko, ST., MT.</v>
      </c>
      <c r="AL700" s="391">
        <f t="shared" si="159"/>
        <v>2015</v>
      </c>
      <c r="AM700" s="212" t="e">
        <f>COUNTIF([6]Daftar!$D$5:$D$851,D700)</f>
        <v>#VALUE!</v>
      </c>
      <c r="AN700" s="212" t="e">
        <f>COUNTIF([7]daftar!$D$4:$D$885,D700)</f>
        <v>#VALUE!</v>
      </c>
      <c r="AS700" s="392" t="str">
        <f t="shared" si="168"/>
        <v>Eva Estia Ningsih</v>
      </c>
      <c r="AT700" s="392" t="str">
        <f t="shared" si="169"/>
        <v>F1B015013</v>
      </c>
      <c r="AU700" s="392">
        <f t="shared" si="170"/>
        <v>697</v>
      </c>
    </row>
    <row r="701" spans="1:47">
      <c r="A701" s="267">
        <f t="shared" si="157"/>
        <v>698</v>
      </c>
      <c r="B701" s="515" t="s">
        <v>1778</v>
      </c>
      <c r="C701" s="269" t="str">
        <f>VLOOKUP(D701,'[4]mhs elektro-kecil'!$B$5:$C$1847,2,0)</f>
        <v>Gopinda</v>
      </c>
      <c r="D701" s="275" t="s">
        <v>1779</v>
      </c>
      <c r="E701" s="369" t="s">
        <v>1780</v>
      </c>
      <c r="F701" s="275" t="s">
        <v>92</v>
      </c>
      <c r="G701" s="275" t="s">
        <v>118</v>
      </c>
      <c r="H701" s="275" t="s">
        <v>62</v>
      </c>
      <c r="I701" s="275" t="s">
        <v>38</v>
      </c>
      <c r="J701" s="467" t="s">
        <v>243</v>
      </c>
      <c r="K701" s="473" t="str">
        <f t="shared" ref="K701:K707" si="171">CHOOSE(WEEKDAY(L701),"Minggu","Senin","Selasa","Rabu","Kamis","Jum'at","Sabtu")</f>
        <v>Jum'at</v>
      </c>
      <c r="L701" s="458">
        <v>43805</v>
      </c>
      <c r="M701" s="98" t="s">
        <v>1682</v>
      </c>
      <c r="N701" s="474" t="s">
        <v>324</v>
      </c>
      <c r="P701" s="369">
        <v>809</v>
      </c>
      <c r="Q701" s="230">
        <v>35</v>
      </c>
      <c r="R701" s="199">
        <v>40</v>
      </c>
      <c r="S701" s="199">
        <v>18</v>
      </c>
      <c r="T701" s="199">
        <v>2</v>
      </c>
      <c r="U701" s="199">
        <v>41</v>
      </c>
      <c r="W701" s="371" t="str">
        <f t="shared" si="161"/>
        <v>06 Desember 2019</v>
      </c>
      <c r="X701" s="373" t="str">
        <f>IFERROR(VLOOKUP(D701,'[5]mhs elektro-kecil'!$B$5:$E$2151,3,0),"CEK")</f>
        <v>Teknik Sistem Tenaga</v>
      </c>
      <c r="Y701" s="374" t="str">
        <f>IFERROR(VLOOKUP(D701,'[5]mhs elektro-kecil'!$B$5:$E$2151,4,0),"CEK")</f>
        <v>I Ketut Wiryajati, ST., MT.</v>
      </c>
      <c r="AL701" s="391">
        <f t="shared" si="159"/>
        <v>2015</v>
      </c>
      <c r="AM701" s="212" t="e">
        <f>COUNTIF([6]Daftar!$D$5:$D$851,D701)</f>
        <v>#VALUE!</v>
      </c>
      <c r="AN701" s="212" t="e">
        <f>COUNTIF([7]daftar!$D$4:$D$885,D701)</f>
        <v>#VALUE!</v>
      </c>
      <c r="AS701" s="392" t="str">
        <f t="shared" si="168"/>
        <v>Gopinda</v>
      </c>
      <c r="AT701" s="392" t="str">
        <f t="shared" si="169"/>
        <v>F1B015019</v>
      </c>
      <c r="AU701" s="392">
        <f t="shared" si="170"/>
        <v>698</v>
      </c>
    </row>
    <row r="702" spans="1:47">
      <c r="A702" s="267">
        <f t="shared" si="157"/>
        <v>699</v>
      </c>
      <c r="B702" s="515" t="s">
        <v>1778</v>
      </c>
      <c r="C702" s="269" t="str">
        <f>VLOOKUP(D702,'[4]mhs elektro-kecil'!$B$5:$C$1847,2,0)</f>
        <v>Fahmi Yardi</v>
      </c>
      <c r="D702" s="475" t="s">
        <v>1781</v>
      </c>
      <c r="E702" s="369" t="s">
        <v>1782</v>
      </c>
      <c r="F702" s="275" t="s">
        <v>763</v>
      </c>
      <c r="G702" s="275" t="s">
        <v>89</v>
      </c>
      <c r="H702" s="275" t="s">
        <v>72</v>
      </c>
      <c r="I702" s="275" t="s">
        <v>73</v>
      </c>
      <c r="J702" s="467" t="s">
        <v>118</v>
      </c>
      <c r="K702" s="473" t="str">
        <f t="shared" si="171"/>
        <v>Kamis</v>
      </c>
      <c r="L702" s="458">
        <v>43804</v>
      </c>
      <c r="M702" s="98" t="s">
        <v>1682</v>
      </c>
      <c r="N702" s="474" t="s">
        <v>449</v>
      </c>
      <c r="P702" s="369">
        <v>810</v>
      </c>
      <c r="Q702" s="230">
        <v>17</v>
      </c>
      <c r="R702" s="199">
        <v>19</v>
      </c>
      <c r="S702" s="199">
        <v>4</v>
      </c>
      <c r="T702" s="199">
        <v>29</v>
      </c>
      <c r="U702" s="199">
        <v>40</v>
      </c>
      <c r="W702" s="371" t="str">
        <f t="shared" si="161"/>
        <v>05 Desember 2019</v>
      </c>
      <c r="X702" s="373" t="str">
        <f>IFERROR(VLOOKUP(D702,'[5]mhs elektro-kecil'!$B$5:$E$2151,3,0),"CEK")</f>
        <v>Teknik Elektronika &amp; Digital</v>
      </c>
      <c r="Y702" s="374" t="str">
        <f>IFERROR(VLOOKUP(D702,'[5]mhs elektro-kecil'!$B$5:$E$2151,4,0),"CEK")</f>
        <v>A. Sjamsjiar Rachman, ST., MT.</v>
      </c>
      <c r="AL702" s="391">
        <f t="shared" si="159"/>
        <v>2015</v>
      </c>
      <c r="AM702" s="212" t="e">
        <f>COUNTIF([6]Daftar!$D$5:$D$851,D702)</f>
        <v>#VALUE!</v>
      </c>
      <c r="AN702" s="212" t="e">
        <f>COUNTIF([7]daftar!$D$4:$D$885,D702)</f>
        <v>#VALUE!</v>
      </c>
      <c r="AS702" s="392" t="str">
        <f t="shared" si="168"/>
        <v>Fahmi Yardi</v>
      </c>
      <c r="AT702" s="392" t="str">
        <f t="shared" si="169"/>
        <v>F1B015014</v>
      </c>
      <c r="AU702" s="392">
        <f t="shared" si="170"/>
        <v>699</v>
      </c>
    </row>
    <row r="703" spans="1:47">
      <c r="A703" s="267">
        <f t="shared" si="157"/>
        <v>700</v>
      </c>
      <c r="B703" s="515" t="s">
        <v>1783</v>
      </c>
      <c r="C703" s="269" t="str">
        <f>VLOOKUP(D703,'[4]mhs elektro-kecil'!$B$5:$C$1847,2,0)</f>
        <v>Ahmad Khadimullah</v>
      </c>
      <c r="D703" s="275" t="s">
        <v>1784</v>
      </c>
      <c r="E703" s="369" t="s">
        <v>1785</v>
      </c>
      <c r="F703" s="275" t="s">
        <v>72</v>
      </c>
      <c r="G703" s="275" t="s">
        <v>89</v>
      </c>
      <c r="H703" s="275" t="s">
        <v>73</v>
      </c>
      <c r="I703" s="275" t="s">
        <v>580</v>
      </c>
      <c r="J703" s="467" t="s">
        <v>59</v>
      </c>
      <c r="K703" s="473" t="str">
        <f t="shared" si="171"/>
        <v>Selasa</v>
      </c>
      <c r="L703" s="458">
        <v>43809</v>
      </c>
      <c r="M703" s="98" t="s">
        <v>1570</v>
      </c>
      <c r="N703" s="474" t="s">
        <v>449</v>
      </c>
      <c r="P703" s="369">
        <v>819</v>
      </c>
      <c r="Q703" s="230">
        <v>4</v>
      </c>
      <c r="R703" s="199">
        <v>19</v>
      </c>
      <c r="S703" s="199">
        <v>29</v>
      </c>
      <c r="T703" s="199">
        <v>42</v>
      </c>
      <c r="U703" s="199">
        <v>28</v>
      </c>
      <c r="W703" s="371" t="str">
        <f t="shared" si="161"/>
        <v>10 Desember 2019</v>
      </c>
      <c r="X703" s="373" t="str">
        <f>IFERROR(VLOOKUP(D703,'[5]mhs elektro-kecil'!$B$5:$E$2151,3,0),"CEK")</f>
        <v>Teknik Elektronika &amp; Digital</v>
      </c>
      <c r="Y703" s="374" t="str">
        <f>IFERROR(VLOOKUP(D703,'[5]mhs elektro-kecil'!$B$5:$E$2151,4,0),"CEK")</f>
        <v>Syafaruddin Ch., ST., MT.</v>
      </c>
      <c r="AL703" s="391">
        <f t="shared" si="159"/>
        <v>2015</v>
      </c>
      <c r="AM703" s="212" t="e">
        <f>COUNTIF([6]Daftar!$D$5:$D$851,D703)</f>
        <v>#VALUE!</v>
      </c>
      <c r="AN703" s="212" t="e">
        <f>COUNTIF([7]daftar!$D$4:$D$885,D703)</f>
        <v>#VALUE!</v>
      </c>
      <c r="AS703" s="392" t="str">
        <f t="shared" si="168"/>
        <v>Ahmad Khadimullah</v>
      </c>
      <c r="AT703" s="392" t="str">
        <f t="shared" si="169"/>
        <v>F1B015002</v>
      </c>
      <c r="AU703" s="392">
        <f t="shared" si="170"/>
        <v>700</v>
      </c>
    </row>
    <row r="704" spans="1:47">
      <c r="A704" s="267">
        <f t="shared" si="157"/>
        <v>701</v>
      </c>
      <c r="B704" s="515" t="s">
        <v>1786</v>
      </c>
      <c r="C704" s="269" t="str">
        <f>VLOOKUP(D704,'[4]mhs elektro-kecil'!$B$5:$C$1847,2,0)</f>
        <v>Muhammad Dzaky Al Munir Asri</v>
      </c>
      <c r="D704" s="369" t="s">
        <v>1787</v>
      </c>
      <c r="E704" s="369" t="s">
        <v>1788</v>
      </c>
      <c r="F704" s="275" t="s">
        <v>243</v>
      </c>
      <c r="G704" s="275" t="s">
        <v>118</v>
      </c>
      <c r="H704" s="275" t="s">
        <v>54</v>
      </c>
      <c r="I704" s="275" t="s">
        <v>72</v>
      </c>
      <c r="J704" s="467" t="s">
        <v>558</v>
      </c>
      <c r="K704" s="473" t="str">
        <f t="shared" si="171"/>
        <v>Senin</v>
      </c>
      <c r="L704" s="458">
        <v>43815</v>
      </c>
      <c r="M704" s="98" t="s">
        <v>1682</v>
      </c>
      <c r="N704" s="474" t="s">
        <v>449</v>
      </c>
      <c r="P704" s="369">
        <v>829</v>
      </c>
      <c r="Q704" s="230">
        <v>41</v>
      </c>
      <c r="R704" s="199">
        <v>40</v>
      </c>
      <c r="S704" s="199">
        <v>14</v>
      </c>
      <c r="T704" s="199">
        <v>4</v>
      </c>
      <c r="U704" s="199">
        <v>43</v>
      </c>
      <c r="W704" s="371" t="str">
        <f t="shared" si="161"/>
        <v>16 Desember 2019</v>
      </c>
      <c r="X704" s="373" t="str">
        <f>IFERROR(VLOOKUP(D704,'[5]mhs elektro-kecil'!$B$5:$E$2151,3,0),"CEK")</f>
        <v>Teknik Elektronika &amp; Digital</v>
      </c>
      <c r="Y704" s="374" t="str">
        <f>IFERROR(VLOOKUP(D704,'[5]mhs elektro-kecil'!$B$5:$E$2151,4,0),"CEK")</f>
        <v>I Made Budi Suksmadana, ST., MT.</v>
      </c>
      <c r="AL704" s="391">
        <f t="shared" si="159"/>
        <v>2014</v>
      </c>
      <c r="AM704" s="212" t="e">
        <f>COUNTIF([6]Daftar!$D$5:$D$851,D704)</f>
        <v>#VALUE!</v>
      </c>
      <c r="AN704" s="212" t="e">
        <f>COUNTIF([7]daftar!$D$4:$D$885,D704)</f>
        <v>#VALUE!</v>
      </c>
      <c r="AS704" s="392" t="str">
        <f t="shared" si="168"/>
        <v>Muhammad Dzaky Al Munir Asri</v>
      </c>
      <c r="AT704" s="392" t="str">
        <f t="shared" si="169"/>
        <v>F1B014062</v>
      </c>
      <c r="AU704" s="392">
        <f t="shared" si="170"/>
        <v>701</v>
      </c>
    </row>
    <row r="705" spans="1:48">
      <c r="A705" s="267">
        <f t="shared" si="157"/>
        <v>702</v>
      </c>
      <c r="B705" s="515" t="s">
        <v>1789</v>
      </c>
      <c r="C705" s="269" t="str">
        <f>VLOOKUP(D705,'[4]mhs elektro-kecil'!$B$5:$C$1847,2,0)</f>
        <v>Andi Akbar Hidayat</v>
      </c>
      <c r="D705" s="475" t="s">
        <v>1790</v>
      </c>
      <c r="E705" t="s">
        <v>1791</v>
      </c>
      <c r="F705" s="275" t="s">
        <v>45</v>
      </c>
      <c r="G705" s="275" t="s">
        <v>39</v>
      </c>
      <c r="H705" s="275" t="s">
        <v>422</v>
      </c>
      <c r="I705" s="275" t="s">
        <v>59</v>
      </c>
      <c r="J705" s="467" t="s">
        <v>54</v>
      </c>
      <c r="K705" s="473" t="str">
        <f t="shared" si="171"/>
        <v>Jum'at</v>
      </c>
      <c r="L705" s="458">
        <v>43819</v>
      </c>
      <c r="M705" s="98" t="s">
        <v>1792</v>
      </c>
      <c r="N705" s="474" t="s">
        <v>324</v>
      </c>
      <c r="P705" s="369">
        <v>847</v>
      </c>
      <c r="Q705" s="199">
        <v>25</v>
      </c>
      <c r="R705" s="199">
        <v>31</v>
      </c>
      <c r="S705" s="199">
        <v>8</v>
      </c>
      <c r="T705" s="199">
        <v>28</v>
      </c>
      <c r="U705" s="199">
        <v>14</v>
      </c>
      <c r="W705" s="371" t="str">
        <f t="shared" si="161"/>
        <v>20 Desember 2019</v>
      </c>
      <c r="X705" s="373" t="str">
        <f>IFERROR(VLOOKUP(D705,'[5]mhs elektro-kecil'!$B$5:$E$2151,3,0),"CEK")</f>
        <v>Teknik Sistem Tenaga</v>
      </c>
      <c r="Y705" s="374" t="str">
        <f>IFERROR(VLOOKUP(D705,'[5]mhs elektro-kecil'!$B$5:$E$2151,4,0),"CEK")</f>
        <v>Supriyatna, ST., MT.</v>
      </c>
      <c r="AL705" s="391">
        <f t="shared" si="159"/>
        <v>2015</v>
      </c>
      <c r="AM705" s="212" t="e">
        <f>COUNTIF([6]Daftar!$D$5:$D$851,D705)</f>
        <v>#VALUE!</v>
      </c>
      <c r="AN705" s="212" t="e">
        <f>COUNTIF([7]daftar!$D$4:$D$885,D705)</f>
        <v>#VALUE!</v>
      </c>
      <c r="AS705" s="392" t="str">
        <f t="shared" si="168"/>
        <v>Andi Akbar Hidayat</v>
      </c>
      <c r="AT705" s="392" t="str">
        <f t="shared" si="169"/>
        <v>F1B015008</v>
      </c>
      <c r="AU705" s="392">
        <f t="shared" si="170"/>
        <v>702</v>
      </c>
    </row>
    <row r="706" spans="1:48">
      <c r="A706" s="267">
        <f t="shared" si="157"/>
        <v>703</v>
      </c>
      <c r="B706" s="515" t="s">
        <v>1789</v>
      </c>
      <c r="C706" s="269" t="str">
        <f>VLOOKUP(D706,'[4]mhs elektro-kecil'!$B$5:$C$1847,2,0)</f>
        <v>Wahyuni Rahimatullah</v>
      </c>
      <c r="D706" s="369" t="s">
        <v>1793</v>
      </c>
      <c r="E706" s="98" t="s">
        <v>1794</v>
      </c>
      <c r="F706" s="275" t="s">
        <v>59</v>
      </c>
      <c r="G706" s="275" t="s">
        <v>46</v>
      </c>
      <c r="H706" s="275" t="s">
        <v>68</v>
      </c>
      <c r="I706" s="275" t="s">
        <v>52</v>
      </c>
      <c r="J706" s="467" t="s">
        <v>37</v>
      </c>
      <c r="K706" s="473" t="str">
        <f t="shared" si="171"/>
        <v>Senin</v>
      </c>
      <c r="L706" s="458">
        <v>43822</v>
      </c>
      <c r="M706" s="98" t="s">
        <v>1570</v>
      </c>
      <c r="N706" s="474" t="s">
        <v>449</v>
      </c>
      <c r="P706" s="369">
        <v>848</v>
      </c>
      <c r="Q706" s="199">
        <v>28</v>
      </c>
      <c r="R706" s="199">
        <v>37</v>
      </c>
      <c r="S706" s="199">
        <v>6</v>
      </c>
      <c r="T706" s="199">
        <v>24</v>
      </c>
      <c r="U706" s="199">
        <v>13</v>
      </c>
      <c r="W706" s="371" t="str">
        <f t="shared" si="161"/>
        <v>23 Desember 2019</v>
      </c>
      <c r="X706" s="373" t="str">
        <f>IFERROR(VLOOKUP(D706,'[5]mhs elektro-kecil'!$B$5:$E$2151,3,0),"CEK")</f>
        <v>Teknik Elektronika &amp; Digital</v>
      </c>
      <c r="Y706" s="374" t="str">
        <f>IFERROR(VLOOKUP(D706,'[5]mhs elektro-kecil'!$B$5:$E$2151,4,0),"CEK")</f>
        <v>I Made Budi Suksmadana, ST., MT.</v>
      </c>
      <c r="AL706" s="391">
        <f t="shared" si="159"/>
        <v>2015</v>
      </c>
      <c r="AM706" s="212" t="e">
        <f>COUNTIF([6]Daftar!$D$5:$D$851,D706)</f>
        <v>#VALUE!</v>
      </c>
      <c r="AN706" s="212" t="e">
        <f>COUNTIF([7]daftar!$D$4:$D$885,D706)</f>
        <v>#VALUE!</v>
      </c>
      <c r="AS706" s="392" t="str">
        <f t="shared" si="168"/>
        <v>Wahyuni Rahimatullah</v>
      </c>
      <c r="AT706" s="392" t="str">
        <f t="shared" si="169"/>
        <v>F1B015089</v>
      </c>
      <c r="AU706" s="392">
        <f t="shared" si="170"/>
        <v>703</v>
      </c>
    </row>
    <row r="707" spans="1:48">
      <c r="A707" s="267">
        <f t="shared" si="157"/>
        <v>704</v>
      </c>
      <c r="B707" s="515" t="s">
        <v>1789</v>
      </c>
      <c r="C707" s="472" t="str">
        <f>VLOOKUP(D707,'[4]mhs elektro-kecil'!$B$5:$C$1847,2,0)</f>
        <v>Rijalul Amri</v>
      </c>
      <c r="D707" s="475" t="s">
        <v>1795</v>
      </c>
      <c r="E707" t="s">
        <v>1796</v>
      </c>
      <c r="F707" s="275" t="s">
        <v>72</v>
      </c>
      <c r="G707" s="275" t="s">
        <v>763</v>
      </c>
      <c r="H707" s="275" t="s">
        <v>68</v>
      </c>
      <c r="I707" s="275" t="s">
        <v>580</v>
      </c>
      <c r="J707" s="467" t="s">
        <v>46</v>
      </c>
      <c r="K707" s="473" t="str">
        <f t="shared" si="171"/>
        <v>Jum'at</v>
      </c>
      <c r="L707" s="458">
        <v>43819</v>
      </c>
      <c r="M707" s="98" t="s">
        <v>1570</v>
      </c>
      <c r="N707" s="474" t="s">
        <v>1215</v>
      </c>
      <c r="P707" s="369">
        <v>849</v>
      </c>
      <c r="Q707" s="199">
        <v>4</v>
      </c>
      <c r="R707" s="199">
        <v>17</v>
      </c>
      <c r="S707" s="199">
        <v>6</v>
      </c>
      <c r="T707" s="199">
        <v>42</v>
      </c>
      <c r="U707" s="199">
        <v>37</v>
      </c>
      <c r="W707" s="371" t="str">
        <f t="shared" si="161"/>
        <v>20 Desember 2019</v>
      </c>
      <c r="X707" s="373" t="str">
        <f>IFERROR(VLOOKUP(D707,'[5]mhs elektro-kecil'!$B$5:$E$2151,3,0),"CEK")</f>
        <v>Teknik Telekomunikasi</v>
      </c>
      <c r="Y707" s="374" t="str">
        <f>IFERROR(VLOOKUP(D707,'[5]mhs elektro-kecil'!$B$5:$E$2151,4,0),"CEK")</f>
        <v>Abdullah Zainuddin, ST., MT.</v>
      </c>
      <c r="AL707" s="391">
        <f t="shared" si="159"/>
        <v>2014</v>
      </c>
      <c r="AM707" s="212" t="e">
        <f>COUNTIF([6]Daftar!$D$5:$D$851,D707)</f>
        <v>#VALUE!</v>
      </c>
      <c r="AN707" s="212" t="e">
        <f>COUNTIF([7]daftar!$D$4:$D$885,D707)</f>
        <v>#VALUE!</v>
      </c>
      <c r="AS707" s="392" t="str">
        <f t="shared" si="168"/>
        <v>Rijalul Amri</v>
      </c>
      <c r="AT707" s="392" t="str">
        <f t="shared" si="169"/>
        <v>F1B014083</v>
      </c>
      <c r="AU707" s="392">
        <f t="shared" si="170"/>
        <v>704</v>
      </c>
    </row>
    <row r="708" spans="1:48">
      <c r="A708" s="267">
        <f t="shared" si="157"/>
        <v>705</v>
      </c>
      <c r="B708" s="515" t="s">
        <v>1797</v>
      </c>
      <c r="C708" s="269" t="str">
        <f>VLOOKUP(D708,'[4]mhs elektro-kecil'!$B$5:$C$1847,2,0)</f>
        <v>Ulul Azmi</v>
      </c>
      <c r="D708" s="275" t="s">
        <v>1798</v>
      </c>
      <c r="E708" t="s">
        <v>1799</v>
      </c>
      <c r="F708" s="275" t="s">
        <v>323</v>
      </c>
      <c r="G708" s="275" t="s">
        <v>46</v>
      </c>
      <c r="H708" s="275" t="s">
        <v>422</v>
      </c>
      <c r="I708" s="275" t="s">
        <v>37</v>
      </c>
      <c r="J708" s="467" t="s">
        <v>41</v>
      </c>
      <c r="K708" s="473" t="str">
        <f t="shared" ref="K708:K714" si="172">CHOOSE(WEEKDAY(L708),"Minggu","Senin","Selasa","Rabu","Kamis","Jum'at","Sabtu")</f>
        <v>Senin</v>
      </c>
      <c r="L708" s="458">
        <v>43829</v>
      </c>
      <c r="M708" s="98" t="s">
        <v>1610</v>
      </c>
      <c r="N708" s="474" t="s">
        <v>1215</v>
      </c>
      <c r="P708" s="369">
        <v>858</v>
      </c>
      <c r="Q708" s="199">
        <v>26</v>
      </c>
      <c r="R708" s="199">
        <v>37</v>
      </c>
      <c r="S708" s="199">
        <v>8</v>
      </c>
      <c r="T708" s="199">
        <v>13</v>
      </c>
      <c r="U708" s="199">
        <v>1</v>
      </c>
      <c r="W708" s="371" t="str">
        <f t="shared" si="161"/>
        <v>30 Desember 2019</v>
      </c>
      <c r="X708" s="373" t="str">
        <f>IFERROR(VLOOKUP(D708,'[5]mhs elektro-kecil'!$B$5:$E$2151,3,0),"CEK")</f>
        <v>Teknik Sistem Tenaga</v>
      </c>
      <c r="Y708" s="374" t="str">
        <f>IFERROR(VLOOKUP(D708,'[5]mhs elektro-kecil'!$B$5:$E$2151,4,0),"CEK")</f>
        <v>Ida Bagus Fery Citarsa, ST., MT.</v>
      </c>
      <c r="AL708" s="391">
        <f t="shared" si="159"/>
        <v>2013</v>
      </c>
      <c r="AM708" s="212" t="e">
        <f>COUNTIF([6]Daftar!$D$5:$D$851,D708)</f>
        <v>#VALUE!</v>
      </c>
      <c r="AN708" s="212" t="e">
        <f>COUNTIF([7]daftar!$D$4:$D$885,D708)</f>
        <v>#VALUE!</v>
      </c>
      <c r="AS708" s="392" t="str">
        <f t="shared" si="168"/>
        <v>Ulul Azmi</v>
      </c>
      <c r="AT708" s="392" t="str">
        <f t="shared" si="169"/>
        <v>F1B113037</v>
      </c>
      <c r="AU708" s="392">
        <f t="shared" si="170"/>
        <v>705</v>
      </c>
    </row>
    <row r="709" spans="1:48">
      <c r="A709" s="267">
        <f t="shared" ref="A709:A772" si="173">A708+1</f>
        <v>706</v>
      </c>
      <c r="B709" s="515" t="s">
        <v>1800</v>
      </c>
      <c r="C709" s="471" t="str">
        <f>VLOOKUP(D709,'[4]mhs elektro-kecil'!$B$5:$C$1847,2,0)</f>
        <v>Anas Segaf Mulachela</v>
      </c>
      <c r="D709" s="275" t="s">
        <v>1801</v>
      </c>
      <c r="E709" t="s">
        <v>1802</v>
      </c>
      <c r="F709" s="275" t="str">
        <f>VLOOKUP(Q709,dosen,3,0)</f>
        <v>Dr. Ir. Misbahuddin, S.T., M.T., IPU.</v>
      </c>
      <c r="G709" s="275" t="str">
        <f t="shared" ref="G709:J710" si="174">IF(ISNA(VLOOKUP(R709,dosen,3,FALSE)),"-",VLOOKUP(R709,dosen,3,FALSE))</f>
        <v>Lalu A. Syamsul Irfan A., S.T., M.Eng.</v>
      </c>
      <c r="H709" s="275" t="str">
        <f t="shared" si="174"/>
        <v>Muhamad Syamsu Iqbal, S.T., M.T., Ph.D.</v>
      </c>
      <c r="I709" s="275" t="str">
        <f t="shared" si="174"/>
        <v>A. Sjamsjiar Rachman, S.T., M.T.</v>
      </c>
      <c r="J709" s="467" t="str">
        <f t="shared" si="174"/>
        <v>Giri Wahyu Wiriasto, S.T., M.T.</v>
      </c>
      <c r="K709" s="473" t="str">
        <f t="shared" si="172"/>
        <v>Senin</v>
      </c>
      <c r="L709" s="458">
        <v>43843</v>
      </c>
      <c r="M709" s="98" t="s">
        <v>1570</v>
      </c>
      <c r="N709" s="98" t="s">
        <v>1246</v>
      </c>
      <c r="P709" s="369">
        <v>21</v>
      </c>
      <c r="Q709" s="199">
        <v>7</v>
      </c>
      <c r="R709" s="199">
        <v>40</v>
      </c>
      <c r="S709" s="199">
        <v>18</v>
      </c>
      <c r="T709" s="199">
        <v>17</v>
      </c>
      <c r="U709" s="199">
        <v>41</v>
      </c>
      <c r="W709" s="371" t="str">
        <f t="shared" si="161"/>
        <v>13 Januari 2020</v>
      </c>
      <c r="X709" s="373" t="str">
        <f>IFERROR(VLOOKUP(D709,'[5]mhs elektro-kecil'!$B$5:$E$2151,3,0),"CEK")</f>
        <v>Teknik Informatika &amp; Komputer</v>
      </c>
      <c r="Y709" s="374" t="str">
        <f>IFERROR(VLOOKUP(D709,'[5]mhs elektro-kecil'!$B$5:$E$2151,4,0),"CEK")</f>
        <v>Dr. Misbahuddin, ST., MT.</v>
      </c>
      <c r="AL709" s="391">
        <f t="shared" ref="AL709:AL772" si="175">IF(MID(D709,5,2)="06",2006,IF(MID(D709,5,2)="07",2007,IF(MID(D709,5,2)="08",2008,IF(MID(D709,5,2)="09",2009,IF(MID(D709,5,2)="10",2010,IF(MID(D709,5,2)="11",2011,IF(MID(D709,5,2)="12",2012,IF(MID(D709,5,2)="05",2005,IF(MID(D709,5,2)="04",2004,IF(MID(D709,5,2)="03",2003,IF(MID(D709,5,2)="13",2013,IF(MID(D709,5,2)="14",2014,IF(MID(D709,5,2)="15",2015,IF(MID(D709,5,2)="16",2016,IF(MID(D709,5,2)="17",2017,IF(MID(D709,5,2)="18",2018,2019))))))))))))))))</f>
        <v>2015</v>
      </c>
      <c r="AM709" s="212" t="e">
        <f>COUNTIF([6]Daftar!$D$5:$D$851,D709)</f>
        <v>#VALUE!</v>
      </c>
      <c r="AN709" s="212" t="e">
        <f>COUNTIF([7]daftar!$D$4:$D$885,D709)</f>
        <v>#VALUE!</v>
      </c>
      <c r="AS709" s="392" t="str">
        <f t="shared" si="168"/>
        <v>Anas Segaf Mulachela</v>
      </c>
      <c r="AT709" s="392" t="str">
        <f t="shared" si="169"/>
        <v>F1B015007</v>
      </c>
      <c r="AU709" s="392">
        <f t="shared" si="170"/>
        <v>706</v>
      </c>
    </row>
    <row r="710" spans="1:48">
      <c r="A710" s="267">
        <f t="shared" si="173"/>
        <v>707</v>
      </c>
      <c r="B710" s="515" t="s">
        <v>1800</v>
      </c>
      <c r="C710" s="269" t="str">
        <f>VLOOKUP(D710,'[4]mhs elektro-kecil'!$B$5:$C$1847,2,0)</f>
        <v>Imam Syuhada</v>
      </c>
      <c r="D710" s="475" t="s">
        <v>1803</v>
      </c>
      <c r="E710" t="s">
        <v>1804</v>
      </c>
      <c r="F710" s="275" t="str">
        <f>VLOOKUP(Q710,dosen,3,0)</f>
        <v>A. Sjamsjiar Rachman, S.T., M.T.</v>
      </c>
      <c r="G710" s="275" t="str">
        <f t="shared" si="174"/>
        <v>Muhamad Syamsu Iqbal, S.T., M.T., Ph.D.</v>
      </c>
      <c r="H710" s="275" t="str">
        <f t="shared" si="174"/>
        <v>Dr. Ir. Misbahuddin, S.T., M.T., IPU.</v>
      </c>
      <c r="I710" s="275" t="str">
        <f t="shared" si="174"/>
        <v>Giri Wahyu Wiriasto, S.T., M.T.</v>
      </c>
      <c r="J710" s="467" t="str">
        <f t="shared" si="174"/>
        <v>Made Sutha Yadnya, S.T., M.T.</v>
      </c>
      <c r="K710" s="473" t="str">
        <f t="shared" si="172"/>
        <v>Senin</v>
      </c>
      <c r="L710" s="458">
        <v>43843</v>
      </c>
      <c r="M710" s="98" t="s">
        <v>1610</v>
      </c>
      <c r="N710" s="98" t="s">
        <v>1246</v>
      </c>
      <c r="P710" s="369">
        <v>22</v>
      </c>
      <c r="Q710" s="199">
        <v>17</v>
      </c>
      <c r="R710" s="199">
        <v>18</v>
      </c>
      <c r="S710" s="199">
        <v>7</v>
      </c>
      <c r="T710" s="199">
        <v>41</v>
      </c>
      <c r="U710" s="199">
        <v>19</v>
      </c>
      <c r="W710" s="371" t="str">
        <f t="shared" si="161"/>
        <v>13 Januari 2020</v>
      </c>
      <c r="X710" s="373" t="str">
        <f>IFERROR(VLOOKUP(D710,'[5]mhs elektro-kecil'!$B$5:$E$2151,3,0),"CEK")</f>
        <v>Teknik Informatika &amp; Komputer</v>
      </c>
      <c r="Y710" s="374" t="str">
        <f>IFERROR(VLOOKUP(D710,'[5]mhs elektro-kecil'!$B$5:$E$2151,4,0),"CEK")</f>
        <v>L. A. Syamsul Irfan Akbar, ST., M.Eng.</v>
      </c>
      <c r="AL710" s="391">
        <f t="shared" si="175"/>
        <v>2015</v>
      </c>
      <c r="AM710" s="212" t="e">
        <f>COUNTIF([6]Daftar!$D$5:$D$851,D710)</f>
        <v>#VALUE!</v>
      </c>
      <c r="AN710" s="212" t="e">
        <f>COUNTIF([7]daftar!$D$4:$D$885,D710)</f>
        <v>#VALUE!</v>
      </c>
      <c r="AS710" s="392" t="str">
        <f t="shared" si="168"/>
        <v>Imam Syuhada</v>
      </c>
      <c r="AT710" s="392" t="str">
        <f t="shared" si="169"/>
        <v>F1B115016</v>
      </c>
      <c r="AU710" s="392">
        <f t="shared" si="170"/>
        <v>707</v>
      </c>
    </row>
    <row r="711" spans="1:48">
      <c r="A711" s="267">
        <f t="shared" si="173"/>
        <v>708</v>
      </c>
      <c r="B711" s="515" t="s">
        <v>1805</v>
      </c>
      <c r="C711" s="471" t="str">
        <f>VLOOKUP(D711,'[4]mhs elektro-kecil'!$B$5:$C$1847,2,0)</f>
        <v>Putri Minawardani</v>
      </c>
      <c r="D711" s="275" t="s">
        <v>1806</v>
      </c>
      <c r="E711" t="s">
        <v>1807</v>
      </c>
      <c r="F711" s="275" t="str">
        <f>VLOOKUP(Q711,dosen,3,0)</f>
        <v>A. Sjamsjiar Rachman, S.T., M.T.</v>
      </c>
      <c r="G711" s="275" t="str">
        <f t="shared" ref="G711:J712" si="176">IF(ISNA(VLOOKUP(R711,dosen,3,FALSE)),"-",VLOOKUP(R711,dosen,3,FALSE))</f>
        <v>Muhamad Syamsu Iqbal, S.T., M.T., Ph.D.</v>
      </c>
      <c r="H711" s="275" t="str">
        <f t="shared" si="176"/>
        <v>Dr. Ir. Misbahuddin, S.T., M.T., IPU.</v>
      </c>
      <c r="I711" s="275" t="str">
        <f t="shared" si="176"/>
        <v>I Made Budi Suksmadana, S.T., M.T.</v>
      </c>
      <c r="J711" s="467" t="str">
        <f t="shared" si="176"/>
        <v>Paniran, S.T., M.T.</v>
      </c>
      <c r="K711" s="473" t="str">
        <f t="shared" si="172"/>
        <v>Rabu</v>
      </c>
      <c r="L711" s="458">
        <v>43845</v>
      </c>
      <c r="M711" s="98" t="s">
        <v>1570</v>
      </c>
      <c r="N711" s="474" t="s">
        <v>449</v>
      </c>
      <c r="P711" s="369">
        <v>26</v>
      </c>
      <c r="Q711" s="199">
        <v>17</v>
      </c>
      <c r="R711" s="199">
        <v>18</v>
      </c>
      <c r="S711" s="199">
        <v>7</v>
      </c>
      <c r="T711" s="199">
        <v>24</v>
      </c>
      <c r="U711" s="199">
        <v>28</v>
      </c>
      <c r="W711" s="371" t="str">
        <f t="shared" si="161"/>
        <v>15 Januari 2020</v>
      </c>
      <c r="X711" s="373" t="str">
        <f>IFERROR(VLOOKUP(D711,'[5]mhs elektro-kecil'!$B$5:$E$2151,3,0),"CEK")</f>
        <v>Teknik Elektronika &amp; Digital</v>
      </c>
      <c r="Y711" s="374" t="str">
        <f>IFERROR(VLOOKUP(D711,'[5]mhs elektro-kecil'!$B$5:$E$2151,4,0),"CEK")</f>
        <v>Dwi Ratnasari. S.Kom., MT.</v>
      </c>
      <c r="AL711" s="391">
        <f t="shared" si="175"/>
        <v>2016</v>
      </c>
      <c r="AM711" s="212" t="e">
        <f>COUNTIF([6]Daftar!$D$5:$D$851,D711)</f>
        <v>#VALUE!</v>
      </c>
      <c r="AN711" s="212" t="e">
        <f>COUNTIF([7]daftar!$D$4:$D$885,D711)</f>
        <v>#VALUE!</v>
      </c>
      <c r="AS711" s="392" t="str">
        <f t="shared" si="168"/>
        <v>Putri Minawardani</v>
      </c>
      <c r="AT711" s="392" t="str">
        <f t="shared" si="169"/>
        <v>F1B016076</v>
      </c>
      <c r="AU711" s="392">
        <f t="shared" si="170"/>
        <v>708</v>
      </c>
    </row>
    <row r="712" spans="1:48">
      <c r="A712" s="267">
        <f t="shared" si="173"/>
        <v>709</v>
      </c>
      <c r="B712" s="515" t="s">
        <v>1808</v>
      </c>
      <c r="C712" s="269" t="str">
        <f>VLOOKUP(D712,'[4]mhs elektro-kecil'!$B$5:$C$1847,2,0)</f>
        <v>Agus Supriadi</v>
      </c>
      <c r="D712" s="475" t="s">
        <v>1809</v>
      </c>
      <c r="E712" t="s">
        <v>1810</v>
      </c>
      <c r="F712" s="275" t="str">
        <f>VLOOKUP(Q712,dosen,3,0)</f>
        <v>Abdul Natsir, S.T., M.T.</v>
      </c>
      <c r="G712" s="275" t="str">
        <f t="shared" si="176"/>
        <v>Sultan, S.T., M.T.</v>
      </c>
      <c r="H712" s="275" t="str">
        <f t="shared" si="176"/>
        <v>Ni Made Seniari, S.T., M.T.</v>
      </c>
      <c r="I712" s="275" t="str">
        <f t="shared" si="176"/>
        <v>Ida Bagus Fery Citarsa, S.T., M.T.</v>
      </c>
      <c r="J712" s="467" t="str">
        <f t="shared" si="176"/>
        <v>Paniran, S.T., M.T.</v>
      </c>
      <c r="K712" s="473" t="str">
        <f t="shared" si="172"/>
        <v>Kamis</v>
      </c>
      <c r="L712" s="458">
        <v>43860</v>
      </c>
      <c r="M712" s="98" t="s">
        <v>1570</v>
      </c>
      <c r="N712" s="474" t="s">
        <v>324</v>
      </c>
      <c r="P712" s="369">
        <v>85</v>
      </c>
      <c r="Q712" s="199">
        <v>14</v>
      </c>
      <c r="R712" s="199">
        <v>5</v>
      </c>
      <c r="S712" s="199">
        <v>1</v>
      </c>
      <c r="T712" s="199">
        <v>12</v>
      </c>
      <c r="U712" s="199">
        <v>28</v>
      </c>
      <c r="W712" s="371" t="str">
        <f t="shared" si="161"/>
        <v>30 Januari 2020</v>
      </c>
      <c r="X712" s="373" t="str">
        <f>IFERROR(VLOOKUP(D712,'[5]mhs elektro-kecil'!$B$5:$E$2151,3,0),"CEK")</f>
        <v>Teknik Sistem Tenaga</v>
      </c>
      <c r="Y712" s="374" t="str">
        <f>IFERROR(VLOOKUP(D712,'[5]mhs elektro-kecil'!$B$5:$E$2151,4,0),"CEK")</f>
        <v>Ni Made Seniari, ST., MT.</v>
      </c>
      <c r="AL712" s="391">
        <f t="shared" si="175"/>
        <v>2015</v>
      </c>
      <c r="AM712" s="212" t="e">
        <f>COUNTIF([6]Daftar!$D$5:$D$851,D712)</f>
        <v>#VALUE!</v>
      </c>
      <c r="AN712" s="212" t="e">
        <f>COUNTIF([7]daftar!$D$4:$D$885,D712)</f>
        <v>#VALUE!</v>
      </c>
      <c r="AS712" s="392" t="str">
        <f t="shared" si="168"/>
        <v>Agus Supriadi</v>
      </c>
      <c r="AT712" s="392" t="str">
        <f t="shared" si="169"/>
        <v>F1B115002</v>
      </c>
      <c r="AU712" s="392">
        <f t="shared" si="170"/>
        <v>709</v>
      </c>
    </row>
    <row r="713" spans="1:48">
      <c r="A713" s="267">
        <f t="shared" si="173"/>
        <v>710</v>
      </c>
      <c r="B713" s="515" t="s">
        <v>1811</v>
      </c>
      <c r="C713" s="269" t="str">
        <f>VLOOKUP(D713,'[4]mhs elektro-kecil'!$B$5:$C$1847,2,0)</f>
        <v>Rozi Pahlefi Edi Pradana</v>
      </c>
      <c r="D713" s="275" t="s">
        <v>1812</v>
      </c>
      <c r="E713" t="s">
        <v>1813</v>
      </c>
      <c r="F713" s="275" t="str">
        <f>VLOOKUP(Q713,dosen,3,0)</f>
        <v>A. Sjamsjiar Rachman, S.T., M.T.</v>
      </c>
      <c r="G713" s="275" t="str">
        <f t="shared" ref="G713:J714" si="177">IF(ISNA(VLOOKUP(R713,dosen,3,FALSE)),"-",VLOOKUP(R713,dosen,3,FALSE))</f>
        <v>Sudi M. Al Sasongko, S.T., M.T.</v>
      </c>
      <c r="H713" s="275" t="str">
        <f t="shared" si="177"/>
        <v>Muhamad Syamsu Iqbal, S.T., M.T., Ph.D.</v>
      </c>
      <c r="I713" s="275" t="str">
        <f t="shared" si="177"/>
        <v>Bulkis Kanata, S.T., M.T.</v>
      </c>
      <c r="J713" s="467" t="str">
        <f t="shared" si="177"/>
        <v>Abdullah Zainuddin, S.T., M.T.</v>
      </c>
      <c r="K713" s="473" t="str">
        <f t="shared" si="172"/>
        <v>Jum'at</v>
      </c>
      <c r="L713" s="458">
        <v>43868</v>
      </c>
      <c r="M713" s="98" t="s">
        <v>1577</v>
      </c>
      <c r="N713" s="474" t="s">
        <v>1215</v>
      </c>
      <c r="P713" s="369">
        <v>107</v>
      </c>
      <c r="Q713" s="199">
        <v>17</v>
      </c>
      <c r="R713" s="199">
        <v>6</v>
      </c>
      <c r="S713" s="199">
        <v>18</v>
      </c>
      <c r="T713" s="199">
        <v>21</v>
      </c>
      <c r="U713" s="199">
        <v>15</v>
      </c>
      <c r="W713" s="371" t="str">
        <f t="shared" si="161"/>
        <v>07 Februari 2020</v>
      </c>
      <c r="X713" s="373" t="str">
        <f>IFERROR(VLOOKUP(D713,'[5]mhs elektro-kecil'!$B$5:$E$2151,3,0),"CEK")</f>
        <v>Teknik Telekomunikasi</v>
      </c>
      <c r="Y713" s="374" t="str">
        <f>IFERROR(VLOOKUP(D713,'[5]mhs elektro-kecil'!$B$5:$E$2151,4,0),"CEK")</f>
        <v>Sudi M. Al Sasongko, ST., MT.</v>
      </c>
      <c r="AL713" s="391">
        <f t="shared" si="175"/>
        <v>2014</v>
      </c>
      <c r="AM713" s="212" t="e">
        <f>COUNTIF([6]Daftar!$D$5:$D$851,D713)</f>
        <v>#VALUE!</v>
      </c>
      <c r="AN713" s="212" t="e">
        <f>COUNTIF([7]daftar!$D$4:$D$885,D713)</f>
        <v>#VALUE!</v>
      </c>
      <c r="AS713" s="392" t="str">
        <f t="shared" si="168"/>
        <v>Rozi Pahlefi Edi Pradana</v>
      </c>
      <c r="AT713" s="392" t="str">
        <f t="shared" si="169"/>
        <v>F1B014088</v>
      </c>
      <c r="AU713" s="392">
        <f t="shared" si="170"/>
        <v>710</v>
      </c>
    </row>
    <row r="714" spans="1:48">
      <c r="A714" s="267">
        <f t="shared" si="173"/>
        <v>711</v>
      </c>
      <c r="B714" s="515" t="s">
        <v>1811</v>
      </c>
      <c r="C714" s="394" t="str">
        <f>VLOOKUP(D714,'[4]mhs elektro-kecil'!$B$5:$C$1847,2,0)</f>
        <v>Varra Silvia Adinda</v>
      </c>
      <c r="D714" s="475" t="s">
        <v>1814</v>
      </c>
      <c r="E714" t="s">
        <v>1815</v>
      </c>
      <c r="F714" s="275" t="str">
        <f t="shared" ref="F714:F719" si="178">VLOOKUP(Q714,dosen,3,0)</f>
        <v>Muhamad Irwan, S.T., M.T.</v>
      </c>
      <c r="G714" s="275" t="str">
        <f t="shared" si="177"/>
        <v>I Made Budi Suksmadana, S.T., M.T.</v>
      </c>
      <c r="H714" s="275" t="str">
        <f t="shared" si="177"/>
        <v>Dr. Warindi, S.T., M.Eng.</v>
      </c>
      <c r="I714" s="275" t="str">
        <f t="shared" si="177"/>
        <v>Lalu A. Syamsul Irfan A., S.T., M.Eng.</v>
      </c>
      <c r="J714" s="467" t="str">
        <f t="shared" si="177"/>
        <v>Budi Darmawan, S.T., M.Eng.</v>
      </c>
      <c r="K714" s="473" t="str">
        <f t="shared" si="172"/>
        <v>Jum'at</v>
      </c>
      <c r="L714" s="458">
        <v>43868</v>
      </c>
      <c r="M714" s="98" t="s">
        <v>1577</v>
      </c>
      <c r="N714" s="98" t="s">
        <v>1246</v>
      </c>
      <c r="P714" s="369">
        <v>108</v>
      </c>
      <c r="Q714" s="199">
        <v>39</v>
      </c>
      <c r="R714" s="199">
        <v>24</v>
      </c>
      <c r="S714" s="199">
        <v>37</v>
      </c>
      <c r="T714" s="199">
        <v>40</v>
      </c>
      <c r="U714" s="199">
        <v>43</v>
      </c>
      <c r="W714" s="371" t="str">
        <f t="shared" si="161"/>
        <v>07 Februari 2020</v>
      </c>
      <c r="X714" s="373" t="str">
        <f>IFERROR(VLOOKUP(D714,'[5]mhs elektro-kecil'!$B$5:$E$2151,3,0),"CEK")</f>
        <v>Teknik Informatika &amp; Komputer</v>
      </c>
      <c r="Y714" s="374" t="str">
        <f>IFERROR(VLOOKUP(D714,'[5]mhs elektro-kecil'!$B$5:$E$2151,4,0),"CEK")</f>
        <v>Dr. Misbahuddin, ST., MT.</v>
      </c>
      <c r="AL714" s="391">
        <f t="shared" si="175"/>
        <v>2015</v>
      </c>
      <c r="AM714" s="212" t="e">
        <f>COUNTIF([6]Daftar!$D$5:$D$851,D714)</f>
        <v>#VALUE!</v>
      </c>
      <c r="AN714" s="212" t="e">
        <f>COUNTIF([7]daftar!$D$4:$D$885,D714)</f>
        <v>#VALUE!</v>
      </c>
      <c r="AS714" s="392" t="str">
        <f t="shared" si="168"/>
        <v>Varra Silvia Adinda</v>
      </c>
      <c r="AT714" s="392" t="str">
        <f t="shared" si="169"/>
        <v>F1B015088</v>
      </c>
      <c r="AU714" s="392">
        <f t="shared" si="170"/>
        <v>711</v>
      </c>
    </row>
    <row r="715" spans="1:48">
      <c r="A715" s="267">
        <f t="shared" si="173"/>
        <v>712</v>
      </c>
      <c r="B715" s="515" t="s">
        <v>1811</v>
      </c>
      <c r="C715" s="269" t="str">
        <f>VLOOKUP(D715,'[4]mhs elektro-kecil'!$B$5:$C$1847,2,0)</f>
        <v>I Komang Yudhi Satya Nugraha</v>
      </c>
      <c r="D715" s="275" t="s">
        <v>1816</v>
      </c>
      <c r="E715" t="s">
        <v>1817</v>
      </c>
      <c r="F715" s="275" t="str">
        <f t="shared" si="178"/>
        <v>Dr. Warindi, S.T., M.Eng.</v>
      </c>
      <c r="G715" s="275" t="str">
        <f t="shared" ref="G715:J716" si="179">IF(ISNA(VLOOKUP(R715,dosen,3,FALSE)),"-",VLOOKUP(R715,dosen,3,FALSE))</f>
        <v>I Made Budi Suksmadana, S.T., M.T.</v>
      </c>
      <c r="H715" s="275" t="str">
        <f t="shared" si="179"/>
        <v>Paniran, S.T., M.T.</v>
      </c>
      <c r="I715" s="275" t="str">
        <f t="shared" si="179"/>
        <v>Muhamad Irwan, S.T., M.T.</v>
      </c>
      <c r="J715" s="467" t="str">
        <f t="shared" si="179"/>
        <v>-</v>
      </c>
      <c r="K715" s="473" t="str">
        <f t="shared" ref="K715:K721" si="180">CHOOSE(WEEKDAY(L715),"Minggu","Senin","Selasa","Rabu","Kamis","Jum'at","Sabtu")</f>
        <v>Jum'at</v>
      </c>
      <c r="L715" s="458">
        <v>43868</v>
      </c>
      <c r="M715" s="98" t="s">
        <v>1818</v>
      </c>
      <c r="N715" s="474" t="s">
        <v>449</v>
      </c>
      <c r="P715" s="478">
        <v>110</v>
      </c>
      <c r="Q715" s="199">
        <v>37</v>
      </c>
      <c r="R715" s="199">
        <v>24</v>
      </c>
      <c r="S715" s="199">
        <v>28</v>
      </c>
      <c r="T715" s="199">
        <v>39</v>
      </c>
      <c r="W715" s="371" t="str">
        <f t="shared" si="161"/>
        <v>07 Februari 2020</v>
      </c>
      <c r="X715" s="373" t="str">
        <f>IFERROR(VLOOKUP(D715,'[5]mhs elektro-kecil'!$B$5:$E$2151,3,0),"CEK")</f>
        <v>Teknik Elektronika &amp; Digital</v>
      </c>
      <c r="Y715" s="374" t="str">
        <f>IFERROR(VLOOKUP(D715,'[5]mhs elektro-kecil'!$B$5:$E$2151,4,0),"CEK")</f>
        <v>I Made Budi Suksmadana, ST., MT.</v>
      </c>
      <c r="AL715" s="391">
        <f t="shared" si="175"/>
        <v>2015</v>
      </c>
      <c r="AM715" s="212" t="e">
        <f>COUNTIF([6]Daftar!$D$5:$D$851,D715)</f>
        <v>#VALUE!</v>
      </c>
      <c r="AN715" s="212" t="e">
        <f>COUNTIF([7]daftar!$D$4:$D$885,D715)</f>
        <v>#VALUE!</v>
      </c>
      <c r="AS715" s="392" t="str">
        <f t="shared" si="168"/>
        <v>I Komang Yudhi Satya Nugraha</v>
      </c>
      <c r="AT715" s="392" t="str">
        <f t="shared" si="169"/>
        <v>F1B015026</v>
      </c>
      <c r="AU715" s="392">
        <f t="shared" si="170"/>
        <v>712</v>
      </c>
    </row>
    <row r="716" spans="1:48">
      <c r="A716" s="267">
        <f t="shared" si="173"/>
        <v>713</v>
      </c>
      <c r="B716" s="515" t="s">
        <v>1819</v>
      </c>
      <c r="C716" s="269" t="str">
        <f>VLOOKUP(D716,'[4]mhs elektro-kecil'!$B$5:$C$1847,2,0)</f>
        <v>Syarif Hidayaturrahman</v>
      </c>
      <c r="D716" s="275" t="s">
        <v>1820</v>
      </c>
      <c r="E716" t="s">
        <v>1821</v>
      </c>
      <c r="F716" s="275" t="str">
        <f t="shared" si="178"/>
        <v>Dr. Ir. Misbahuddin, S.T., M.T., IPU.</v>
      </c>
      <c r="G716" s="275" t="str">
        <f t="shared" si="179"/>
        <v>Abdul Natsir, S.T., M.T.</v>
      </c>
      <c r="H716" s="275" t="str">
        <f t="shared" si="179"/>
        <v>Dr. Warindi, S.T., M.Eng.</v>
      </c>
      <c r="I716" s="275" t="str">
        <f t="shared" si="179"/>
        <v>Ir. I Made Ari Nrartha, S.T., M.T.</v>
      </c>
      <c r="J716" s="467" t="str">
        <f t="shared" si="179"/>
        <v>Supriono, S.T., M.T.</v>
      </c>
      <c r="K716" s="473" t="str">
        <f t="shared" si="180"/>
        <v>Senin</v>
      </c>
      <c r="L716" s="458">
        <v>43871</v>
      </c>
      <c r="M716" s="98" t="s">
        <v>1610</v>
      </c>
      <c r="N716" s="474" t="s">
        <v>324</v>
      </c>
      <c r="P716" s="478">
        <v>116</v>
      </c>
      <c r="Q716" s="199">
        <v>7</v>
      </c>
      <c r="R716" s="199">
        <v>14</v>
      </c>
      <c r="S716" s="199">
        <v>37</v>
      </c>
      <c r="T716" s="199">
        <v>25</v>
      </c>
      <c r="U716" s="199">
        <v>29</v>
      </c>
      <c r="W716" s="371" t="str">
        <f t="shared" si="161"/>
        <v>10 Februari 2020</v>
      </c>
      <c r="X716" s="373" t="str">
        <f>IFERROR(VLOOKUP(D716,'[5]mhs elektro-kecil'!$B$5:$E$2151,3,0),"CEK")</f>
        <v>Teknik Sistem Tenaga</v>
      </c>
      <c r="Y716" s="374" t="str">
        <f>IFERROR(VLOOKUP(D716,'[5]mhs elektro-kecil'!$B$5:$E$2151,4,0),"CEK")</f>
        <v>Sabar Nababan, ST., MT.</v>
      </c>
      <c r="AL716" s="391">
        <f t="shared" si="175"/>
        <v>2014</v>
      </c>
      <c r="AM716" s="212" t="e">
        <f>COUNTIF([6]Daftar!$D$5:$D$851,D716)</f>
        <v>#VALUE!</v>
      </c>
      <c r="AN716" s="212" t="e">
        <f>COUNTIF([7]daftar!$D$4:$D$885,D716)</f>
        <v>#VALUE!</v>
      </c>
      <c r="AS716" s="392" t="str">
        <f t="shared" si="168"/>
        <v>Syarif Hidayaturrahman</v>
      </c>
      <c r="AT716" s="392" t="str">
        <f t="shared" si="169"/>
        <v>F1B014099</v>
      </c>
      <c r="AU716" s="392">
        <f t="shared" si="170"/>
        <v>713</v>
      </c>
    </row>
    <row r="717" spans="1:48">
      <c r="A717" s="267">
        <f t="shared" si="173"/>
        <v>714</v>
      </c>
      <c r="B717" s="515" t="s">
        <v>1822</v>
      </c>
      <c r="C717" s="269" t="str">
        <f>VLOOKUP(D717,'[4]mhs elektro-kecil'!$B$5:$C$1847,2,0)</f>
        <v>Arie Listianto</v>
      </c>
      <c r="D717" s="369" t="s">
        <v>1823</v>
      </c>
      <c r="E717" t="s">
        <v>1824</v>
      </c>
      <c r="F717" s="275" t="str">
        <f t="shared" si="178"/>
        <v>Lalu A. Syamsul Irfan A., S.T., M.Eng.</v>
      </c>
      <c r="G717" s="275" t="str">
        <f t="shared" ref="G717:J718" si="181">IF(ISNA(VLOOKUP(R717,dosen,3,FALSE)),"-",VLOOKUP(R717,dosen,3,FALSE))</f>
        <v>Giri Wahyu Wiriasto, S.T., M.T.</v>
      </c>
      <c r="H717" s="275" t="str">
        <f t="shared" si="181"/>
        <v>Suthami Ariessaputra, S.T., M.Eng.</v>
      </c>
      <c r="I717" s="275" t="str">
        <f t="shared" si="181"/>
        <v>Budi Darmawan, S.T., M.Eng.</v>
      </c>
      <c r="J717" s="467" t="str">
        <f t="shared" si="181"/>
        <v>Muhamad Irwan, S.T., M.T.</v>
      </c>
      <c r="K717" s="473" t="str">
        <f t="shared" si="180"/>
        <v>Rabu</v>
      </c>
      <c r="L717" s="458">
        <v>43887</v>
      </c>
      <c r="M717" s="98" t="s">
        <v>1570</v>
      </c>
      <c r="N717" s="98" t="s">
        <v>1246</v>
      </c>
      <c r="P717" s="478">
        <v>155</v>
      </c>
      <c r="Q717" s="199">
        <v>40</v>
      </c>
      <c r="R717" s="199">
        <v>41</v>
      </c>
      <c r="S717" s="199">
        <v>42</v>
      </c>
      <c r="T717" s="199">
        <v>43</v>
      </c>
      <c r="U717" s="199">
        <v>39</v>
      </c>
      <c r="W717" s="371" t="str">
        <f t="shared" si="161"/>
        <v>26 Februari 2020</v>
      </c>
      <c r="X717" s="373" t="str">
        <f>IFERROR(VLOOKUP(D717,'[5]mhs elektro-kecil'!$B$5:$E$2151,3,0),"CEK")</f>
        <v>Teknik Informatika &amp; Komputer</v>
      </c>
      <c r="Y717" s="374" t="str">
        <f>IFERROR(VLOOKUP(D717,'[5]mhs elektro-kecil'!$B$5:$E$2151,4,0),"CEK")</f>
        <v>Rosmaliati, ST., MT.</v>
      </c>
      <c r="AL717" s="391">
        <f t="shared" si="175"/>
        <v>2012</v>
      </c>
      <c r="AM717" s="212" t="e">
        <f>COUNTIF([6]Daftar!$D$5:$D$851,D717)</f>
        <v>#VALUE!</v>
      </c>
      <c r="AN717" s="212" t="e">
        <f>COUNTIF([7]daftar!$D$4:$D$885,D717)</f>
        <v>#VALUE!</v>
      </c>
      <c r="AS717" s="392" t="str">
        <f t="shared" si="168"/>
        <v>Arie Listianto</v>
      </c>
      <c r="AT717" s="392" t="str">
        <f t="shared" si="169"/>
        <v>F1B112006</v>
      </c>
      <c r="AU717" s="392">
        <f t="shared" si="170"/>
        <v>714</v>
      </c>
    </row>
    <row r="718" spans="1:48">
      <c r="A718" s="267">
        <f t="shared" si="173"/>
        <v>715</v>
      </c>
      <c r="B718" s="515" t="s">
        <v>1822</v>
      </c>
      <c r="C718" s="269" t="str">
        <f>VLOOKUP(D718,'[4]mhs elektro-kecil'!$B$5:$C$1847,2,0)</f>
        <v>I Putu Yogi Artha</v>
      </c>
      <c r="D718" s="275" t="s">
        <v>1825</v>
      </c>
      <c r="E718" t="s">
        <v>1826</v>
      </c>
      <c r="F718" s="275" t="str">
        <f t="shared" si="178"/>
        <v>Abdul Natsir, S.T., M.T.</v>
      </c>
      <c r="G718" s="275" t="str">
        <f t="shared" si="181"/>
        <v>Sultan, S.T., M.T.</v>
      </c>
      <c r="H718" s="275" t="str">
        <f t="shared" si="181"/>
        <v>Dr. Ir. I Made Ginarsa, S.T., M.T., IPU.</v>
      </c>
      <c r="I718" s="275" t="str">
        <f t="shared" si="181"/>
        <v>Dr. Ida Ayu Sri Adnyani, S.T., M.Erg.</v>
      </c>
      <c r="J718" s="467" t="str">
        <f t="shared" si="181"/>
        <v>Ir. Agung Budi Muljono, S.T., M.T., IPU.</v>
      </c>
      <c r="K718" s="473" t="str">
        <f t="shared" si="180"/>
        <v>Rabu</v>
      </c>
      <c r="L718" s="458">
        <v>43887</v>
      </c>
      <c r="M718" s="98" t="s">
        <v>1570</v>
      </c>
      <c r="N718" s="474" t="s">
        <v>324</v>
      </c>
      <c r="P718" s="478">
        <v>156</v>
      </c>
      <c r="Q718" s="199">
        <v>14</v>
      </c>
      <c r="R718" s="199">
        <v>5</v>
      </c>
      <c r="S718" s="199">
        <v>26</v>
      </c>
      <c r="T718" s="199">
        <v>10</v>
      </c>
      <c r="U718" s="199">
        <v>13</v>
      </c>
      <c r="W718" s="371" t="str">
        <f t="shared" si="161"/>
        <v>26 Februari 2020</v>
      </c>
      <c r="X718" s="373" t="str">
        <f>IFERROR(VLOOKUP(D718,'[5]mhs elektro-kecil'!$B$5:$E$2151,3,0),"CEK")</f>
        <v>Teknik Sistem Tenaga</v>
      </c>
      <c r="Y718" s="374" t="str">
        <f>IFERROR(VLOOKUP(D718,'[5]mhs elektro-kecil'!$B$5:$E$2151,4,0),"CEK")</f>
        <v>Dr. Ida Ayu Sri Adnyani, ST., MErg.</v>
      </c>
      <c r="AL718" s="391">
        <f t="shared" si="175"/>
        <v>2015</v>
      </c>
      <c r="AM718" s="212" t="e">
        <f>COUNTIF([6]Daftar!$D$5:$D$851,D718)</f>
        <v>#VALUE!</v>
      </c>
      <c r="AN718" s="212" t="e">
        <f>COUNTIF([7]daftar!$D$4:$D$885,D718)</f>
        <v>#VALUE!</v>
      </c>
      <c r="AS718" s="392" t="str">
        <f t="shared" si="168"/>
        <v>I Putu Yogi Artha</v>
      </c>
      <c r="AT718" s="392" t="str">
        <f t="shared" si="169"/>
        <v>F1B015031</v>
      </c>
      <c r="AU718" s="392">
        <f t="shared" si="170"/>
        <v>715</v>
      </c>
    </row>
    <row r="719" spans="1:48">
      <c r="A719" s="267">
        <f t="shared" si="173"/>
        <v>716</v>
      </c>
      <c r="B719" s="515" t="s">
        <v>1827</v>
      </c>
      <c r="C719" s="269" t="str">
        <f>VLOOKUP(D719,'[4]mhs elektro-kecil'!$B$5:$C$1847,2,0)</f>
        <v>Heru Wilukman Hakim</v>
      </c>
      <c r="D719" s="475" t="s">
        <v>1828</v>
      </c>
      <c r="E719" t="s">
        <v>1829</v>
      </c>
      <c r="F719" s="275" t="str">
        <f t="shared" si="178"/>
        <v>Abdul Natsir, S.T., M.T.</v>
      </c>
      <c r="G719" s="275" t="str">
        <f t="shared" ref="G719:J721" si="182">IF(ISNA(VLOOKUP(R719,dosen,3,FALSE)),"-",VLOOKUP(R719,dosen,3,FALSE))</f>
        <v>I Nyoman Wahyu Satiawan., ST., MSc., Ph.D.</v>
      </c>
      <c r="H719" s="275" t="str">
        <f t="shared" si="182"/>
        <v>Ir. Agung Budi Muljono, S.T., M.T., IPU.</v>
      </c>
      <c r="I719" s="275" t="str">
        <f t="shared" si="182"/>
        <v>Ni Made Seniari, S.T., M.T.</v>
      </c>
      <c r="J719" s="467" t="str">
        <f t="shared" si="182"/>
        <v>Supriyatna, S.T., M.T.</v>
      </c>
      <c r="K719" s="473" t="str">
        <f t="shared" si="180"/>
        <v>Kamis</v>
      </c>
      <c r="L719" s="458">
        <v>43888</v>
      </c>
      <c r="M719" s="98" t="s">
        <v>1830</v>
      </c>
      <c r="N719" s="474" t="s">
        <v>324</v>
      </c>
      <c r="P719" s="478">
        <v>159</v>
      </c>
      <c r="Q719" s="199">
        <v>14</v>
      </c>
      <c r="R719" s="199">
        <v>8</v>
      </c>
      <c r="S719" s="199">
        <v>13</v>
      </c>
      <c r="T719" s="199">
        <v>1</v>
      </c>
      <c r="U719" s="199">
        <v>2</v>
      </c>
      <c r="W719" s="371" t="str">
        <f t="shared" si="161"/>
        <v>27 Februari 2020</v>
      </c>
      <c r="X719" s="373" t="str">
        <f>IFERROR(VLOOKUP(D719,'[5]mhs elektro-kecil'!$B$5:$E$2151,3,0),"CEK")</f>
        <v>Teknik Sistem Tenaga</v>
      </c>
      <c r="Y719" s="374" t="str">
        <f>IFERROR(VLOOKUP(D719,'[5]mhs elektro-kecil'!$B$5:$E$2151,4,0),"CEK")</f>
        <v>I Nyoman Wahyu S., ST., M.Sc., Ph.D.</v>
      </c>
      <c r="AL719" s="391">
        <f t="shared" si="175"/>
        <v>2015</v>
      </c>
      <c r="AM719" s="212" t="e">
        <f>COUNTIF([6]Daftar!$D$5:$D$851,D719)</f>
        <v>#VALUE!</v>
      </c>
      <c r="AN719" s="212" t="e">
        <f>COUNTIF([7]daftar!$D$4:$D$885,D719)</f>
        <v>#VALUE!</v>
      </c>
      <c r="AS719" s="392" t="str">
        <f t="shared" si="168"/>
        <v>Heru Wilukman Hakim</v>
      </c>
      <c r="AT719" s="392" t="str">
        <f t="shared" si="169"/>
        <v>F1B115013</v>
      </c>
      <c r="AU719" s="392">
        <f t="shared" si="170"/>
        <v>716</v>
      </c>
    </row>
    <row r="720" spans="1:48" s="372" customFormat="1">
      <c r="A720" s="267">
        <f t="shared" si="173"/>
        <v>717</v>
      </c>
      <c r="B720" s="516" t="s">
        <v>1831</v>
      </c>
      <c r="C720" s="476" t="str">
        <f>VLOOKUP(D720,'[4]mhs elektro-kecil'!$B$5:$C$1847,2,0)</f>
        <v>Reta Arsita</v>
      </c>
      <c r="D720" s="477" t="s">
        <v>1832</v>
      </c>
      <c r="E720" s="372" t="s">
        <v>1833</v>
      </c>
      <c r="F720" s="477" t="str">
        <f t="shared" ref="F720:F725" si="183">VLOOKUP(Q720,dosen,3,0)</f>
        <v>Abdul Natsir, S.T., M.T.</v>
      </c>
      <c r="G720" s="477" t="str">
        <f t="shared" si="182"/>
        <v>I Nyoman Wahyu Satiawan., ST., MSc., Ph.D.</v>
      </c>
      <c r="H720" s="477" t="str">
        <f t="shared" si="182"/>
        <v>Sultan, S.T., M.T.</v>
      </c>
      <c r="I720" s="477" t="str">
        <f t="shared" si="182"/>
        <v>Ida Bagus Fery Citarsa, S.T., M.T.</v>
      </c>
      <c r="J720" s="479" t="str">
        <f t="shared" si="182"/>
        <v>Ni Made Seniari, S.T., M.T.</v>
      </c>
      <c r="K720" s="480" t="str">
        <f t="shared" si="180"/>
        <v>Selasa</v>
      </c>
      <c r="L720" s="481">
        <v>43893</v>
      </c>
      <c r="M720" s="482" t="s">
        <v>1834</v>
      </c>
      <c r="N720" s="483" t="s">
        <v>324</v>
      </c>
      <c r="P720" s="484">
        <v>169</v>
      </c>
      <c r="Q720" s="487">
        <v>14</v>
      </c>
      <c r="R720" s="487">
        <v>8</v>
      </c>
      <c r="S720" s="487">
        <v>5</v>
      </c>
      <c r="T720" s="487">
        <v>12</v>
      </c>
      <c r="U720" s="487">
        <v>1</v>
      </c>
      <c r="W720" s="371" t="str">
        <f t="shared" si="161"/>
        <v>03 Maret 2020</v>
      </c>
      <c r="X720" s="373" t="str">
        <f>IFERROR(VLOOKUP(D720,'[5]mhs elektro-kecil'!$B$5:$E$2151,3,0),"CEK")</f>
        <v>Teknik Sistem Tenaga</v>
      </c>
      <c r="Y720" s="374" t="str">
        <f>IFERROR(VLOOKUP(D720,'[5]mhs elektro-kecil'!$B$5:$E$2151,4,0),"CEK")</f>
        <v>Dr. rer.nat. Teti Zubaidah, ST., MT.</v>
      </c>
      <c r="Z720" s="487"/>
      <c r="AA720" s="487"/>
      <c r="AB720" s="487"/>
      <c r="AL720" s="391">
        <f t="shared" si="175"/>
        <v>2015</v>
      </c>
      <c r="AM720" s="212" t="e">
        <f>COUNTIF([6]Daftar!$D$5:$D$851,D720)</f>
        <v>#VALUE!</v>
      </c>
      <c r="AN720" s="212" t="e">
        <f>COUNTIF([7]daftar!$D$4:$D$885,D720)</f>
        <v>#VALUE!</v>
      </c>
      <c r="AS720" s="392" t="str">
        <f t="shared" si="168"/>
        <v>Reta Arsita</v>
      </c>
      <c r="AT720" s="392" t="str">
        <f t="shared" si="169"/>
        <v>F1B015081</v>
      </c>
      <c r="AU720" s="392">
        <f t="shared" si="170"/>
        <v>717</v>
      </c>
      <c r="AV720"/>
    </row>
    <row r="721" spans="1:47">
      <c r="A721" s="267">
        <f t="shared" si="173"/>
        <v>718</v>
      </c>
      <c r="B721" s="516" t="s">
        <v>1835</v>
      </c>
      <c r="C721" s="269" t="str">
        <f>VLOOKUP(D721,'[4]mhs elektro-kecil'!$B$5:$C$1847,2,0)</f>
        <v>Suhaili</v>
      </c>
      <c r="D721" s="275" t="s">
        <v>1836</v>
      </c>
      <c r="E721" t="s">
        <v>1837</v>
      </c>
      <c r="F721" s="275" t="str">
        <f t="shared" si="183"/>
        <v>Syafaruddin Ch, S.T., M.T.</v>
      </c>
      <c r="G721" s="275" t="str">
        <f t="shared" si="182"/>
        <v>Sudi M. Al Sasongko, S.T., M.T.</v>
      </c>
      <c r="H721" s="275" t="str">
        <f t="shared" si="182"/>
        <v>Giri Wahyu Wiriasto, S.T., M.T.</v>
      </c>
      <c r="I721" s="275" t="str">
        <f t="shared" si="182"/>
        <v>Dr. Warindi, S.T., M.Eng.</v>
      </c>
      <c r="J721" s="467" t="str">
        <f t="shared" si="182"/>
        <v>Muhamad Irwan, S.T., M.T.</v>
      </c>
      <c r="K721" s="480" t="str">
        <f t="shared" si="180"/>
        <v>Rabu</v>
      </c>
      <c r="L721" s="481">
        <v>43894</v>
      </c>
      <c r="M721" s="482" t="s">
        <v>1834</v>
      </c>
      <c r="N721" s="474" t="s">
        <v>1215</v>
      </c>
      <c r="P721" s="478">
        <v>180</v>
      </c>
      <c r="Q721" s="199">
        <v>4</v>
      </c>
      <c r="R721" s="199">
        <v>6</v>
      </c>
      <c r="S721" s="199">
        <v>41</v>
      </c>
      <c r="T721" s="199">
        <v>37</v>
      </c>
      <c r="U721" s="199">
        <v>39</v>
      </c>
      <c r="W721" s="371" t="str">
        <f t="shared" si="161"/>
        <v>04 Maret 2020</v>
      </c>
      <c r="X721" s="373" t="str">
        <f>IFERROR(VLOOKUP(D721,'[5]mhs elektro-kecil'!$B$5:$E$2151,3,0),"CEK")</f>
        <v>Teknik Telekomunikasi</v>
      </c>
      <c r="Y721" s="374" t="str">
        <f>IFERROR(VLOOKUP(D721,'[5]mhs elektro-kecil'!$B$5:$E$2151,4,0),"CEK")</f>
        <v>Muhamad Syamsu Iqbal, ST., MT., Ph.D.</v>
      </c>
      <c r="AL721" s="391">
        <f t="shared" si="175"/>
        <v>2014</v>
      </c>
      <c r="AM721" s="212" t="e">
        <f>COUNTIF([6]Daftar!$D$5:$D$851,D721)</f>
        <v>#VALUE!</v>
      </c>
      <c r="AN721" s="212" t="e">
        <f>COUNTIF([7]daftar!$D$4:$D$885,D721)</f>
        <v>#VALUE!</v>
      </c>
      <c r="AS721" s="392" t="str">
        <f t="shared" si="168"/>
        <v>Suhaili</v>
      </c>
      <c r="AT721" s="392" t="str">
        <f t="shared" si="169"/>
        <v>F1B014096</v>
      </c>
      <c r="AU721" s="392">
        <f t="shared" si="170"/>
        <v>718</v>
      </c>
    </row>
    <row r="722" spans="1:47">
      <c r="A722" s="267">
        <f t="shared" si="173"/>
        <v>719</v>
      </c>
      <c r="B722" s="516" t="s">
        <v>1835</v>
      </c>
      <c r="C722" s="269" t="str">
        <f>VLOOKUP(D722,'[4]mhs elektro-kecil'!$B$5:$C$1847,2,0)</f>
        <v>Andzar Qinthara</v>
      </c>
      <c r="D722" s="275" t="s">
        <v>1838</v>
      </c>
      <c r="E722" t="s">
        <v>1839</v>
      </c>
      <c r="F722" s="275" t="str">
        <f t="shared" si="183"/>
        <v>Lalu A. Syamsul Irfan A., S.T., M.Eng.</v>
      </c>
      <c r="G722" s="275" t="str">
        <f t="shared" ref="G722:J723" si="184">IF(ISNA(VLOOKUP(R722,dosen,3,FALSE)),"-",VLOOKUP(R722,dosen,3,FALSE))</f>
        <v>Sudi M. Al Sasongko, S.T., M.T.</v>
      </c>
      <c r="H722" s="275" t="str">
        <f t="shared" si="184"/>
        <v>Syafaruddin Ch, S.T., M.T.</v>
      </c>
      <c r="I722" s="275" t="str">
        <f t="shared" si="184"/>
        <v>Made Sutha Yadnya, S.T., M.T.</v>
      </c>
      <c r="J722" s="467" t="str">
        <f t="shared" si="184"/>
        <v>Djul Fikry  Budiman, S.T., M.T.</v>
      </c>
      <c r="K722" s="480" t="str">
        <f t="shared" ref="K722:K727" si="185">CHOOSE(WEEKDAY(L722),"Minggu","Senin","Selasa","Rabu","Kamis","Jum'at","Sabtu")</f>
        <v>Kamis</v>
      </c>
      <c r="L722" s="481">
        <v>43895</v>
      </c>
      <c r="M722" s="482" t="s">
        <v>1610</v>
      </c>
      <c r="N722" s="98" t="s">
        <v>1246</v>
      </c>
      <c r="P722" s="478">
        <v>181</v>
      </c>
      <c r="Q722" s="199">
        <v>40</v>
      </c>
      <c r="R722" s="199">
        <v>6</v>
      </c>
      <c r="S722" s="199">
        <v>4</v>
      </c>
      <c r="T722" s="199">
        <v>19</v>
      </c>
      <c r="U722" s="199">
        <v>35</v>
      </c>
      <c r="W722" s="371" t="str">
        <f t="shared" si="161"/>
        <v>05 Maret 2020</v>
      </c>
      <c r="X722" s="373" t="str">
        <f>IFERROR(VLOOKUP(D722,'[5]mhs elektro-kecil'!$B$5:$E$2151,3,0),"CEK")</f>
        <v>Teknik Informatika &amp; Komputer</v>
      </c>
      <c r="Y722" s="374" t="str">
        <f>IFERROR(VLOOKUP(D722,'[5]mhs elektro-kecil'!$B$5:$E$2151,4,0),"CEK")</f>
        <v>Dr. Misbahuddin, ST., MT.</v>
      </c>
      <c r="AL722" s="391">
        <f t="shared" si="175"/>
        <v>2015</v>
      </c>
      <c r="AM722" s="212" t="e">
        <f>COUNTIF([6]Daftar!$D$5:$D$851,D722)</f>
        <v>#VALUE!</v>
      </c>
      <c r="AN722" s="212" t="e">
        <f>COUNTIF([7]daftar!$D$4:$D$885,D722)</f>
        <v>#VALUE!</v>
      </c>
      <c r="AS722" s="392" t="str">
        <f t="shared" si="168"/>
        <v>Andzar Qinthara</v>
      </c>
      <c r="AT722" s="392" t="str">
        <f t="shared" si="169"/>
        <v>F1B115004</v>
      </c>
      <c r="AU722" s="392">
        <f t="shared" si="170"/>
        <v>719</v>
      </c>
    </row>
    <row r="723" spans="1:47">
      <c r="A723" s="267">
        <f t="shared" si="173"/>
        <v>720</v>
      </c>
      <c r="B723" s="516" t="s">
        <v>1840</v>
      </c>
      <c r="C723" s="269" t="str">
        <f>VLOOKUP(D723,'[4]mhs elektro-kecil'!$B$5:$C$1847,2,0)</f>
        <v>Sri Kurniawati</v>
      </c>
      <c r="D723" s="475" t="s">
        <v>1841</v>
      </c>
      <c r="E723" t="s">
        <v>1842</v>
      </c>
      <c r="F723" s="275" t="str">
        <f t="shared" si="183"/>
        <v>Paniran, S.T., M.T.</v>
      </c>
      <c r="G723" s="275" t="str">
        <f t="shared" si="184"/>
        <v>Sudi M. Al Sasongko, S.T., M.T.</v>
      </c>
      <c r="H723" s="275" t="str">
        <f t="shared" si="184"/>
        <v>I Made Budi Suksmadana, S.T., M.T.</v>
      </c>
      <c r="I723" s="275" t="str">
        <f t="shared" si="184"/>
        <v>Dr. Warindi, S.T., M.Eng.</v>
      </c>
      <c r="J723" s="467" t="str">
        <f t="shared" si="184"/>
        <v>-</v>
      </c>
      <c r="K723" s="480" t="str">
        <f t="shared" si="185"/>
        <v>Selasa</v>
      </c>
      <c r="L723" s="481">
        <v>43900</v>
      </c>
      <c r="M723" s="482" t="s">
        <v>1843</v>
      </c>
      <c r="N723" s="474" t="s">
        <v>449</v>
      </c>
      <c r="P723" s="478">
        <v>215</v>
      </c>
      <c r="Q723" s="199">
        <v>28</v>
      </c>
      <c r="R723" s="199">
        <v>6</v>
      </c>
      <c r="S723" s="199">
        <v>24</v>
      </c>
      <c r="T723" s="199">
        <v>37</v>
      </c>
      <c r="W723" s="371" t="str">
        <f t="shared" si="161"/>
        <v>10 Maret 2020</v>
      </c>
      <c r="X723" s="373" t="str">
        <f>IFERROR(VLOOKUP(D723,'[5]mhs elektro-kecil'!$B$5:$E$2151,3,0),"CEK")</f>
        <v>Teknik Elektronika &amp; Digital</v>
      </c>
      <c r="Y723" s="374" t="str">
        <f>IFERROR(VLOOKUP(D723,'[5]mhs elektro-kecil'!$B$5:$E$2151,4,0),"CEK")</f>
        <v>A. Sjamsjiar Rachman, ST., MT.</v>
      </c>
      <c r="AL723" s="391">
        <f t="shared" si="175"/>
        <v>2015</v>
      </c>
      <c r="AM723" s="212" t="e">
        <f>COUNTIF([6]Daftar!$D$5:$D$851,D723)</f>
        <v>#VALUE!</v>
      </c>
      <c r="AN723" s="212" t="e">
        <f>COUNTIF([7]daftar!$D$4:$D$885,D723)</f>
        <v>#VALUE!</v>
      </c>
      <c r="AS723" s="392" t="str">
        <f t="shared" si="168"/>
        <v>Sri Kurniawati</v>
      </c>
      <c r="AT723" s="392" t="str">
        <f t="shared" si="169"/>
        <v>F1B015085</v>
      </c>
      <c r="AU723" s="392">
        <f t="shared" si="170"/>
        <v>720</v>
      </c>
    </row>
    <row r="724" spans="1:47">
      <c r="A724" s="267">
        <f t="shared" si="173"/>
        <v>721</v>
      </c>
      <c r="B724" s="516" t="s">
        <v>1844</v>
      </c>
      <c r="C724" s="269" t="str">
        <f>VLOOKUP(D724,'[4]mhs elektro-kecil'!$B$5:$C$1847,2,0)</f>
        <v>Imron Mujahidin</v>
      </c>
      <c r="D724" s="475" t="s">
        <v>1845</v>
      </c>
      <c r="E724" t="s">
        <v>1846</v>
      </c>
      <c r="F724" s="275" t="str">
        <f t="shared" si="183"/>
        <v>Paniran, S.T., M.T.</v>
      </c>
      <c r="G724" s="275" t="str">
        <f t="shared" ref="G724:J725" si="186">IF(ISNA(VLOOKUP(R724,dosen,3,FALSE)),"-",VLOOKUP(R724,dosen,3,FALSE))</f>
        <v>Suthami Ariessaputra, S.T., M.Eng.</v>
      </c>
      <c r="H724" s="275" t="str">
        <f t="shared" si="186"/>
        <v>I Made Budi Suksmadana, S.T., M.T.</v>
      </c>
      <c r="I724" s="275" t="str">
        <f t="shared" si="186"/>
        <v>Budi Darmawan, S.T., M.Eng.</v>
      </c>
      <c r="J724" s="467" t="str">
        <f t="shared" si="186"/>
        <v>Syafaruddin Ch, S.T., M.T.</v>
      </c>
      <c r="K724" s="480" t="str">
        <f t="shared" si="185"/>
        <v>Kamis</v>
      </c>
      <c r="L724" s="481">
        <v>43930</v>
      </c>
      <c r="M724" s="98" t="s">
        <v>1610</v>
      </c>
      <c r="N724" s="474" t="s">
        <v>1847</v>
      </c>
      <c r="P724" s="485">
        <v>245</v>
      </c>
      <c r="Q724" s="199">
        <v>28</v>
      </c>
      <c r="R724" s="199">
        <v>42</v>
      </c>
      <c r="S724" s="199">
        <v>24</v>
      </c>
      <c r="T724" s="199">
        <v>43</v>
      </c>
      <c r="U724" s="199">
        <v>4</v>
      </c>
      <c r="W724" s="371" t="str">
        <f t="shared" si="161"/>
        <v>09 April 2020</v>
      </c>
      <c r="X724" s="373" t="str">
        <f>IFERROR(VLOOKUP(D724,'[5]mhs elektro-kecil'!$B$5:$E$2151,3,0),"CEK")</f>
        <v>Teknik Elektronika &amp; Digital</v>
      </c>
      <c r="Y724" s="374" t="str">
        <f>IFERROR(VLOOKUP(D724,'[5]mhs elektro-kecil'!$B$5:$E$2151,4,0),"CEK")</f>
        <v>Paniran, ST., MT.</v>
      </c>
      <c r="AL724" s="391">
        <f t="shared" si="175"/>
        <v>2014</v>
      </c>
      <c r="AM724" s="212" t="e">
        <f>COUNTIF([6]Daftar!$D$5:$D$851,D724)</f>
        <v>#VALUE!</v>
      </c>
      <c r="AN724" s="212" t="e">
        <f>COUNTIF([7]daftar!$D$4:$D$885,D724)</f>
        <v>#VALUE!</v>
      </c>
      <c r="AS724" s="392" t="str">
        <f t="shared" si="168"/>
        <v>Imron Mujahidin</v>
      </c>
      <c r="AT724" s="392" t="str">
        <f t="shared" si="169"/>
        <v>F1B014039</v>
      </c>
      <c r="AU724" s="392">
        <f t="shared" si="170"/>
        <v>721</v>
      </c>
    </row>
    <row r="725" spans="1:47">
      <c r="A725" s="267">
        <f t="shared" si="173"/>
        <v>722</v>
      </c>
      <c r="B725" s="516" t="s">
        <v>1844</v>
      </c>
      <c r="C725" s="394" t="str">
        <f>VLOOKUP(D725,'[4]mhs elektro-kecil'!$B$5:$C$1847,2,0)</f>
        <v>Tasmini Haryati</v>
      </c>
      <c r="D725" s="475" t="s">
        <v>1848</v>
      </c>
      <c r="E725" t="s">
        <v>1849</v>
      </c>
      <c r="F725" s="275" t="str">
        <f t="shared" si="183"/>
        <v>Djul Fikry  Budiman, S.T., M.T.</v>
      </c>
      <c r="G725" s="275" t="str">
        <f t="shared" si="186"/>
        <v>Sudi M. Al Sasongko, S.T., M.T.</v>
      </c>
      <c r="H725" s="275" t="str">
        <f t="shared" si="186"/>
        <v>Muhamad Syamsu Iqbal, S.T., M.T., Ph.D.</v>
      </c>
      <c r="I725" s="275" t="str">
        <f t="shared" si="186"/>
        <v>Abdullah Zainuddin, S.T., M.T.</v>
      </c>
      <c r="J725" s="467" t="str">
        <f t="shared" si="186"/>
        <v>Bulkis Kanata, S.T., M.T.</v>
      </c>
      <c r="K725" s="480" t="str">
        <f t="shared" si="185"/>
        <v>Kamis</v>
      </c>
      <c r="L725" s="481">
        <v>43930</v>
      </c>
      <c r="M725" s="517" t="s">
        <v>1577</v>
      </c>
      <c r="N725" s="474" t="s">
        <v>1847</v>
      </c>
      <c r="P725" s="485">
        <v>246</v>
      </c>
      <c r="Q725" s="199">
        <v>35</v>
      </c>
      <c r="R725" s="199">
        <v>6</v>
      </c>
      <c r="S725" s="199">
        <v>18</v>
      </c>
      <c r="T725" s="199">
        <v>15</v>
      </c>
      <c r="U725" s="199">
        <v>21</v>
      </c>
      <c r="W725" s="371" t="str">
        <f t="shared" si="161"/>
        <v>09 April 2020</v>
      </c>
      <c r="X725" s="373" t="str">
        <f>IFERROR(VLOOKUP(D725,'[5]mhs elektro-kecil'!$B$5:$E$2151,3,0),"CEK")</f>
        <v>Teknik Telekomunikasi</v>
      </c>
      <c r="Y725" s="374" t="str">
        <f>IFERROR(VLOOKUP(D725,'[5]mhs elektro-kecil'!$B$5:$E$2151,4,0),"CEK")</f>
        <v>Muhamad Syamsu Iqbal, ST., MT., Ph.D.</v>
      </c>
      <c r="AL725" s="391">
        <f t="shared" si="175"/>
        <v>2014</v>
      </c>
      <c r="AM725" s="212" t="e">
        <f>COUNTIF([6]Daftar!$D$5:$D$851,D725)</f>
        <v>#VALUE!</v>
      </c>
      <c r="AN725" s="212" t="e">
        <f>COUNTIF([7]daftar!$D$4:$D$885,D725)</f>
        <v>#VALUE!</v>
      </c>
      <c r="AS725" s="392" t="str">
        <f t="shared" si="168"/>
        <v>Tasmini Haryati</v>
      </c>
      <c r="AT725" s="392" t="str">
        <f t="shared" si="169"/>
        <v>F1B014101</v>
      </c>
      <c r="AU725" s="392">
        <f t="shared" si="170"/>
        <v>722</v>
      </c>
    </row>
    <row r="726" spans="1:47">
      <c r="A726" s="267">
        <f t="shared" si="173"/>
        <v>723</v>
      </c>
      <c r="B726" s="516" t="s">
        <v>1850</v>
      </c>
      <c r="C726" s="269" t="str">
        <f>VLOOKUP(D726,'[4]mhs elektro-kecil'!$B$5:$C$1847,2,0)</f>
        <v>Juwita Asri</v>
      </c>
      <c r="D726" s="475" t="s">
        <v>1851</v>
      </c>
      <c r="E726" t="s">
        <v>1852</v>
      </c>
      <c r="F726" s="275" t="str">
        <f t="shared" ref="F726:F733" si="187">VLOOKUP(Q726,dosen,3,0)</f>
        <v>Giri Wahyu Wiriasto, S.T., M.T.</v>
      </c>
      <c r="G726" s="275" t="str">
        <f t="shared" ref="G726:J733" si="188">IF(ISNA(VLOOKUP(R726,dosen,3,FALSE)),"-",VLOOKUP(R726,dosen,3,FALSE))</f>
        <v>Bulkis Kanata, S.T., M.T.</v>
      </c>
      <c r="H726" s="275" t="str">
        <f t="shared" si="188"/>
        <v>Dr. Ida Ayu Sri Adnyani, S.T., M.Erg.</v>
      </c>
      <c r="I726" s="275" t="str">
        <f t="shared" si="188"/>
        <v>Lalu A. Syamsul Irfan A., S.T., M.Eng.</v>
      </c>
      <c r="J726" s="467" t="str">
        <f t="shared" si="188"/>
        <v>Dr. rer. nat. Teti Zubaidah, S.T., M.T.</v>
      </c>
      <c r="K726" s="480" t="str">
        <f t="shared" si="185"/>
        <v>Sabtu</v>
      </c>
      <c r="L726" s="481">
        <v>43932</v>
      </c>
      <c r="M726" s="482" t="s">
        <v>1454</v>
      </c>
      <c r="N726" s="474" t="s">
        <v>1847</v>
      </c>
      <c r="P726" s="485">
        <v>248</v>
      </c>
      <c r="Q726" s="199">
        <v>41</v>
      </c>
      <c r="R726" s="199">
        <v>21</v>
      </c>
      <c r="S726" s="199">
        <v>10</v>
      </c>
      <c r="T726" s="199">
        <v>40</v>
      </c>
      <c r="U726" s="199">
        <v>22</v>
      </c>
      <c r="W726" s="371" t="str">
        <f t="shared" si="161"/>
        <v>11 April 2020</v>
      </c>
      <c r="X726" s="373" t="str">
        <f>IFERROR(VLOOKUP(D726,'[5]mhs elektro-kecil'!$B$5:$E$2151,3,0),"CEK")</f>
        <v>Teknik Informatika &amp; Komputer</v>
      </c>
      <c r="Y726" s="374" t="str">
        <f>IFERROR(VLOOKUP(D726,'[5]mhs elektro-kecil'!$B$5:$E$2151,4,0),"CEK")</f>
        <v>Dwi Ratnasari. S.Kom., MT.</v>
      </c>
      <c r="AL726" s="391">
        <f t="shared" si="175"/>
        <v>2014</v>
      </c>
      <c r="AM726" s="212" t="e">
        <f>COUNTIF([6]Daftar!$D$5:$D$851,D726)</f>
        <v>#VALUE!</v>
      </c>
      <c r="AN726" s="212" t="e">
        <f>COUNTIF([7]daftar!$D$4:$D$885,D726)</f>
        <v>#VALUE!</v>
      </c>
      <c r="AS726" s="392" t="str">
        <f t="shared" si="168"/>
        <v>Juwita Asri</v>
      </c>
      <c r="AT726" s="392" t="str">
        <f t="shared" si="169"/>
        <v>F1B114022</v>
      </c>
      <c r="AU726" s="392">
        <f t="shared" si="170"/>
        <v>723</v>
      </c>
    </row>
    <row r="727" spans="1:47">
      <c r="A727" s="267">
        <f t="shared" si="173"/>
        <v>724</v>
      </c>
      <c r="B727" s="516" t="s">
        <v>1853</v>
      </c>
      <c r="C727" s="269" t="str">
        <f>VLOOKUP(D727,'[4]mhs elektro-kecil'!$B$5:$C$1847,2,0)</f>
        <v>Muhammad Amri Akbar</v>
      </c>
      <c r="D727" s="369" t="s">
        <v>1854</v>
      </c>
      <c r="E727" t="s">
        <v>1855</v>
      </c>
      <c r="F727" s="275" t="str">
        <f t="shared" si="187"/>
        <v>Bulkis Kanata, S.T., M.T.</v>
      </c>
      <c r="G727" s="275" t="str">
        <f t="shared" si="188"/>
        <v>Dr. Ida Ayu Sri Adnyani, S.T., M.Erg.</v>
      </c>
      <c r="H727" s="275" t="str">
        <f t="shared" si="188"/>
        <v>I Made Budi Suksmadana, S.T., M.T.</v>
      </c>
      <c r="I727" s="275" t="str">
        <f t="shared" si="188"/>
        <v>Cipta Ramadhani, ST., M.Eng.</v>
      </c>
      <c r="J727" s="467" t="str">
        <f t="shared" si="188"/>
        <v>Dwi Ratnasari, S.Kom., MT.</v>
      </c>
      <c r="K727" s="480" t="str">
        <f t="shared" si="185"/>
        <v>Senin</v>
      </c>
      <c r="L727" s="481">
        <v>43941</v>
      </c>
      <c r="M727" s="482" t="s">
        <v>1454</v>
      </c>
      <c r="N727" s="474" t="s">
        <v>1856</v>
      </c>
      <c r="P727" s="485">
        <v>251</v>
      </c>
      <c r="Q727" s="199">
        <v>21</v>
      </c>
      <c r="R727" s="199">
        <v>10</v>
      </c>
      <c r="S727" s="199">
        <v>24</v>
      </c>
      <c r="T727" s="199">
        <v>44</v>
      </c>
      <c r="U727" s="199">
        <v>45</v>
      </c>
      <c r="W727" s="371" t="str">
        <f t="shared" si="161"/>
        <v>20 April 2020</v>
      </c>
      <c r="X727" s="373" t="str">
        <f>IFERROR(VLOOKUP(D727,'[5]mhs elektro-kecil'!$B$5:$E$2151,3,0),"CEK")</f>
        <v>Teknik Telekomunikasi</v>
      </c>
      <c r="Y727" s="374" t="str">
        <f>IFERROR(VLOOKUP(D727,'[5]mhs elektro-kecil'!$B$5:$E$2151,4,0),"CEK")</f>
        <v>Muhamad Syamsu Iqbal, ST., MT., Ph.D.</v>
      </c>
      <c r="AL727" s="391">
        <f t="shared" si="175"/>
        <v>2015</v>
      </c>
      <c r="AM727" s="212" t="e">
        <f>COUNTIF([6]Daftar!$D$5:$D$851,D727)</f>
        <v>#VALUE!</v>
      </c>
      <c r="AN727" s="212" t="e">
        <f>COUNTIF([7]daftar!$D$4:$D$885,D727)</f>
        <v>#VALUE!</v>
      </c>
      <c r="AS727" s="392" t="str">
        <f t="shared" si="168"/>
        <v>Muhammad Amri Akbar</v>
      </c>
      <c r="AT727" s="392" t="str">
        <f t="shared" si="169"/>
        <v>F1B015062</v>
      </c>
      <c r="AU727" s="392">
        <f t="shared" si="170"/>
        <v>724</v>
      </c>
    </row>
    <row r="728" spans="1:47">
      <c r="A728" s="267">
        <f t="shared" si="173"/>
        <v>725</v>
      </c>
      <c r="B728" s="516" t="s">
        <v>1853</v>
      </c>
      <c r="C728" s="269" t="str">
        <f>VLOOKUP(D728,'[4]mhs elektro-kecil'!$B$5:$C$1847,2,0)</f>
        <v>Lalu Muhammad Cezar Dhiandra Sudarwin</v>
      </c>
      <c r="D728" s="275" t="s">
        <v>1857</v>
      </c>
      <c r="E728" t="s">
        <v>1858</v>
      </c>
      <c r="F728" s="275" t="str">
        <f t="shared" si="187"/>
        <v>Dr. Ir. Misbahuddin, S.T., M.T., IPU.</v>
      </c>
      <c r="G728" s="275" t="str">
        <f t="shared" si="188"/>
        <v>Lalu A. Syamsul Irfan A., S.T., M.Eng.</v>
      </c>
      <c r="H728" s="275" t="str">
        <f t="shared" si="188"/>
        <v>Sudi M. Al Sasongko, S.T., M.T.</v>
      </c>
      <c r="I728" s="275" t="str">
        <f t="shared" si="188"/>
        <v>Muhamad Syamsu Iqbal, S.T., M.T., Ph.D.</v>
      </c>
      <c r="J728" s="467" t="str">
        <f t="shared" si="188"/>
        <v>Djul Fikry  Budiman, S.T., M.T.</v>
      </c>
      <c r="K728" s="480" t="str">
        <f t="shared" ref="K728:K759" si="189">CHOOSE(WEEKDAY(L728),"Minggu","Senin","Selasa","Rabu","Kamis","Jum'at","Sabtu")</f>
        <v>Selasa</v>
      </c>
      <c r="L728" s="481">
        <v>43942</v>
      </c>
      <c r="M728" s="482" t="s">
        <v>1454</v>
      </c>
      <c r="N728" s="474" t="s">
        <v>1856</v>
      </c>
      <c r="P728" s="486">
        <v>252</v>
      </c>
      <c r="Q728" s="199">
        <v>7</v>
      </c>
      <c r="R728" s="199">
        <v>40</v>
      </c>
      <c r="S728" s="199">
        <v>6</v>
      </c>
      <c r="T728" s="199">
        <v>18</v>
      </c>
      <c r="U728" s="199">
        <v>35</v>
      </c>
      <c r="W728" s="371" t="str">
        <f t="shared" si="161"/>
        <v>21 April 2020</v>
      </c>
      <c r="X728" s="373" t="str">
        <f>IFERROR(VLOOKUP(D728,'[5]mhs elektro-kecil'!$B$5:$E$2151,3,0),"CEK")</f>
        <v>Teknik Informatika &amp; Komputer</v>
      </c>
      <c r="Y728" s="374" t="str">
        <f>IFERROR(VLOOKUP(D728,'[5]mhs elektro-kecil'!$B$5:$E$2151,4,0),"CEK")</f>
        <v>L. A. Syamsul Irfan Akbar, ST., M.Eng.</v>
      </c>
      <c r="AL728" s="391">
        <f t="shared" si="175"/>
        <v>2014</v>
      </c>
      <c r="AM728" s="212" t="e">
        <f>COUNTIF([6]Daftar!$D$5:$D$851,D728)</f>
        <v>#VALUE!</v>
      </c>
      <c r="AN728" s="212" t="e">
        <f>COUNTIF([7]daftar!$D$4:$D$885,D728)</f>
        <v>#VALUE!</v>
      </c>
      <c r="AS728" s="392" t="str">
        <f t="shared" si="168"/>
        <v>Lalu Muhammad Cezar Dhiandra Sudarwin</v>
      </c>
      <c r="AT728" s="392" t="str">
        <f t="shared" si="169"/>
        <v>F1B014052</v>
      </c>
      <c r="AU728" s="392">
        <f t="shared" si="170"/>
        <v>725</v>
      </c>
    </row>
    <row r="729" spans="1:47">
      <c r="A729" s="267">
        <f t="shared" si="173"/>
        <v>726</v>
      </c>
      <c r="B729" s="516" t="s">
        <v>1853</v>
      </c>
      <c r="C729" s="269" t="str">
        <f>VLOOKUP(D729,'[4]mhs elektro-kecil'!$B$5:$C$1847,2,0)</f>
        <v>Juniyan Wisnu Rohadi</v>
      </c>
      <c r="D729" s="369" t="s">
        <v>1859</v>
      </c>
      <c r="E729" t="s">
        <v>1860</v>
      </c>
      <c r="F729" s="275" t="str">
        <f t="shared" si="187"/>
        <v>A. Sjamsjiar Rachman, S.T., M.T.</v>
      </c>
      <c r="G729" s="275" t="str">
        <f t="shared" si="188"/>
        <v>Supriono, S.T., M.T.</v>
      </c>
      <c r="H729" s="275" t="str">
        <f t="shared" si="188"/>
        <v>I Made Budi Suksmadana, S.T., M.T.</v>
      </c>
      <c r="I729" s="275" t="str">
        <f t="shared" si="188"/>
        <v>Paniran, S.T., M.T.</v>
      </c>
      <c r="J729" s="467" t="str">
        <f t="shared" si="188"/>
        <v>Muhamad Irwan, S.T., M.T.</v>
      </c>
      <c r="K729" s="480" t="str">
        <f t="shared" si="189"/>
        <v>Selasa</v>
      </c>
      <c r="L729" s="481">
        <v>43942</v>
      </c>
      <c r="M729" s="482" t="s">
        <v>1454</v>
      </c>
      <c r="N729" s="474" t="s">
        <v>1856</v>
      </c>
      <c r="P729" s="485">
        <v>253</v>
      </c>
      <c r="Q729" s="199">
        <v>17</v>
      </c>
      <c r="R729" s="199">
        <v>29</v>
      </c>
      <c r="S729" s="199">
        <v>24</v>
      </c>
      <c r="T729" s="199">
        <v>28</v>
      </c>
      <c r="U729" s="199">
        <v>39</v>
      </c>
      <c r="W729" s="371" t="str">
        <f t="shared" si="161"/>
        <v>21 April 2020</v>
      </c>
      <c r="X729" s="373" t="str">
        <f>IFERROR(VLOOKUP(D729,'[5]mhs elektro-kecil'!$B$5:$E$2151,3,0),"CEK")</f>
        <v>Teknik Elektronika &amp; Digital</v>
      </c>
      <c r="Y729" s="374" t="str">
        <f>IFERROR(VLOOKUP(D729,'[5]mhs elektro-kecil'!$B$5:$E$2151,4,0),"CEK")</f>
        <v>Paniran, ST., MT.</v>
      </c>
      <c r="AL729" s="391">
        <f t="shared" si="175"/>
        <v>2015</v>
      </c>
      <c r="AM729" s="212" t="e">
        <f>COUNTIF([6]Daftar!$D$5:$D$851,D729)</f>
        <v>#VALUE!</v>
      </c>
      <c r="AN729" s="212" t="e">
        <f>COUNTIF([7]daftar!$D$4:$D$885,D729)</f>
        <v>#VALUE!</v>
      </c>
      <c r="AS729" s="392" t="str">
        <f t="shared" si="168"/>
        <v>Juniyan Wisnu Rohadi</v>
      </c>
      <c r="AT729" s="392" t="str">
        <f t="shared" si="169"/>
        <v>F1B015039</v>
      </c>
      <c r="AU729" s="392">
        <f t="shared" si="170"/>
        <v>726</v>
      </c>
    </row>
    <row r="730" spans="1:47">
      <c r="A730" s="267">
        <f t="shared" si="173"/>
        <v>727</v>
      </c>
      <c r="B730" s="516" t="s">
        <v>1861</v>
      </c>
      <c r="C730" s="269" t="str">
        <f>VLOOKUP(D730,'[4]mhs elektro-kecil'!$B$5:$C$1847,2,0)</f>
        <v>Indra Budiman</v>
      </c>
      <c r="D730" s="369" t="s">
        <v>1862</v>
      </c>
      <c r="E730" t="s">
        <v>1863</v>
      </c>
      <c r="F730" s="275" t="str">
        <f t="shared" si="187"/>
        <v>A. Sjamsjiar Rachman, S.T., M.T.</v>
      </c>
      <c r="G730" s="275" t="str">
        <f t="shared" si="188"/>
        <v>I Made Budi Suksmadana, S.T., M.T.</v>
      </c>
      <c r="H730" s="275" t="str">
        <f t="shared" si="188"/>
        <v>Paniran, S.T., M.T.</v>
      </c>
      <c r="I730" s="275" t="str">
        <f t="shared" si="188"/>
        <v>Muhamad Irwan, S.T., M.T.</v>
      </c>
      <c r="J730" s="467" t="str">
        <f t="shared" si="188"/>
        <v>Budi Darmawan, S.T., M.Eng.</v>
      </c>
      <c r="K730" s="480" t="str">
        <f t="shared" si="189"/>
        <v>Rabu</v>
      </c>
      <c r="L730" s="481">
        <v>43943</v>
      </c>
      <c r="M730" s="482" t="s">
        <v>1454</v>
      </c>
      <c r="N730" s="474" t="s">
        <v>1856</v>
      </c>
      <c r="P730" s="486">
        <v>254</v>
      </c>
      <c r="Q730" s="199">
        <v>17</v>
      </c>
      <c r="R730" s="199">
        <v>24</v>
      </c>
      <c r="S730" s="199">
        <v>28</v>
      </c>
      <c r="T730" s="199">
        <v>39</v>
      </c>
      <c r="U730" s="199">
        <v>43</v>
      </c>
      <c r="W730" s="371" t="str">
        <f t="shared" si="161"/>
        <v>22 April 2020</v>
      </c>
      <c r="X730" s="373" t="str">
        <f>IFERROR(VLOOKUP(D730,'[5]mhs elektro-kecil'!$B$5:$E$2151,3,0),"CEK")</f>
        <v>Teknik Elektronika &amp; Digital</v>
      </c>
      <c r="Y730" s="374" t="str">
        <f>IFERROR(VLOOKUP(D730,'[5]mhs elektro-kecil'!$B$5:$E$2151,4,0),"CEK")</f>
        <v>Abdul Natsir, ST., MT.</v>
      </c>
      <c r="AL730" s="391">
        <f t="shared" si="175"/>
        <v>2016</v>
      </c>
      <c r="AM730" s="212" t="e">
        <f>COUNTIF([6]Daftar!$D$5:$D$851,D730)</f>
        <v>#VALUE!</v>
      </c>
      <c r="AN730" s="212" t="e">
        <f>COUNTIF([7]daftar!$D$4:$D$885,D730)</f>
        <v>#VALUE!</v>
      </c>
      <c r="AS730" s="392" t="str">
        <f t="shared" si="168"/>
        <v>Indra Budiman</v>
      </c>
      <c r="AT730" s="392" t="str">
        <f t="shared" si="169"/>
        <v>F1B016036</v>
      </c>
      <c r="AU730" s="392">
        <f t="shared" si="170"/>
        <v>727</v>
      </c>
    </row>
    <row r="731" spans="1:47">
      <c r="A731" s="267">
        <f t="shared" si="173"/>
        <v>728</v>
      </c>
      <c r="B731" s="516" t="s">
        <v>1864</v>
      </c>
      <c r="C731" s="269" t="str">
        <f>VLOOKUP(D731,'[4]mhs elektro-kecil'!$B$5:$C$1847,2,0)</f>
        <v>Fakhrurrahman</v>
      </c>
      <c r="D731" s="369" t="s">
        <v>1865</v>
      </c>
      <c r="E731" t="s">
        <v>1866</v>
      </c>
      <c r="F731" s="275" t="str">
        <f t="shared" si="187"/>
        <v>Dr. Ir. Misbahuddin, S.T., M.T., IPU.</v>
      </c>
      <c r="G731" s="275" t="str">
        <f t="shared" si="188"/>
        <v>Giri Wahyu Wiriasto, S.T., M.T.</v>
      </c>
      <c r="H731" s="275" t="str">
        <f t="shared" si="188"/>
        <v>Lalu A. Syamsul Irfan A., S.T., M.Eng.</v>
      </c>
      <c r="I731" s="275" t="str">
        <f t="shared" si="188"/>
        <v>Abdullah Zainuddin, S.T., M.T.</v>
      </c>
      <c r="J731" s="467" t="str">
        <f t="shared" si="188"/>
        <v>Dr. Ida Ayu Sri Adnyani, S.T., M.Erg.</v>
      </c>
      <c r="K731" s="480" t="str">
        <f t="shared" si="189"/>
        <v>Rabu</v>
      </c>
      <c r="L731" s="481">
        <v>43950</v>
      </c>
      <c r="M731" s="482" t="s">
        <v>1454</v>
      </c>
      <c r="N731" s="474" t="s">
        <v>1856</v>
      </c>
      <c r="P731" s="486">
        <v>257</v>
      </c>
      <c r="Q731" s="199">
        <v>7</v>
      </c>
      <c r="R731" s="199">
        <v>41</v>
      </c>
      <c r="S731" s="199">
        <v>40</v>
      </c>
      <c r="T731" s="199">
        <v>15</v>
      </c>
      <c r="U731" s="199">
        <v>10</v>
      </c>
      <c r="W731" s="371" t="str">
        <f t="shared" si="161"/>
        <v>29 April 2020</v>
      </c>
      <c r="X731" s="373" t="str">
        <f>IFERROR(VLOOKUP(D731,'[5]mhs elektro-kecil'!$B$5:$E$2151,3,0),"CEK")</f>
        <v>Teknik Informatika &amp; Komputer</v>
      </c>
      <c r="Y731" s="374" t="str">
        <f>IFERROR(VLOOKUP(D731,'[5]mhs elektro-kecil'!$B$5:$E$2151,4,0),"CEK")</f>
        <v>Dwi Ratnasari. S.Kom., MT.</v>
      </c>
      <c r="AL731" s="391">
        <f t="shared" si="175"/>
        <v>2015</v>
      </c>
      <c r="AM731" s="212" t="e">
        <f>COUNTIF([6]Daftar!$D$5:$D$851,D731)</f>
        <v>#VALUE!</v>
      </c>
      <c r="AN731" s="212" t="e">
        <f>COUNTIF([7]daftar!$D$4:$D$885,D731)</f>
        <v>#VALUE!</v>
      </c>
      <c r="AS731" s="392" t="str">
        <f t="shared" si="168"/>
        <v>Fakhrurrahman</v>
      </c>
      <c r="AT731" s="392" t="str">
        <f t="shared" si="169"/>
        <v>F1B015015</v>
      </c>
      <c r="AU731" s="392">
        <f t="shared" si="170"/>
        <v>728</v>
      </c>
    </row>
    <row r="732" spans="1:47">
      <c r="A732" s="267">
        <f t="shared" si="173"/>
        <v>729</v>
      </c>
      <c r="B732" s="516" t="s">
        <v>1864</v>
      </c>
      <c r="C732" s="394" t="str">
        <f>VLOOKUP(D732,'[4]mhs elektro-kecil'!$B$5:$C$1847,2,0)</f>
        <v>Mira Aulia</v>
      </c>
      <c r="D732" s="369" t="s">
        <v>1867</v>
      </c>
      <c r="E732" t="s">
        <v>1868</v>
      </c>
      <c r="F732" s="275" t="str">
        <f t="shared" si="187"/>
        <v>Made Sutha Yadnya, S.T., M.T.</v>
      </c>
      <c r="G732" s="275" t="str">
        <f t="shared" si="188"/>
        <v>Abdullah Zainuddin, S.T., M.T.</v>
      </c>
      <c r="H732" s="275" t="str">
        <f t="shared" si="188"/>
        <v>Cahyo Mustiko O. M., ST., MSc. Ph.D.</v>
      </c>
      <c r="I732" s="275" t="str">
        <f t="shared" si="188"/>
        <v>Sudi M. Al Sasongko, S.T., M.T.</v>
      </c>
      <c r="J732" s="467" t="str">
        <f t="shared" si="188"/>
        <v>Dr. Ir. Misbahuddin, S.T., M.T., IPU.</v>
      </c>
      <c r="K732" s="480" t="str">
        <f t="shared" si="189"/>
        <v>Kamis</v>
      </c>
      <c r="L732" s="481">
        <v>43951</v>
      </c>
      <c r="M732" s="482" t="s">
        <v>1454</v>
      </c>
      <c r="N732" s="474" t="s">
        <v>1856</v>
      </c>
      <c r="P732" s="486">
        <v>258</v>
      </c>
      <c r="Q732" s="199">
        <v>19</v>
      </c>
      <c r="R732" s="199">
        <v>15</v>
      </c>
      <c r="S732" s="199">
        <v>9</v>
      </c>
      <c r="T732" s="199">
        <v>6</v>
      </c>
      <c r="U732" s="199">
        <v>7</v>
      </c>
      <c r="W732" s="371" t="str">
        <f t="shared" si="161"/>
        <v>30 April 2020</v>
      </c>
      <c r="X732" s="373" t="str">
        <f>IFERROR(VLOOKUP(D732,'[5]mhs elektro-kecil'!$B$5:$E$2151,3,0),"CEK")</f>
        <v>Teknik Telekomunikasi</v>
      </c>
      <c r="Y732" s="374" t="str">
        <f>IFERROR(VLOOKUP(D732,'[5]mhs elektro-kecil'!$B$5:$E$2151,4,0),"CEK")</f>
        <v>I Made Ari Nrartha, ST., MT.</v>
      </c>
      <c r="AL732" s="391">
        <f t="shared" si="175"/>
        <v>2016</v>
      </c>
      <c r="AM732" s="212" t="e">
        <f>COUNTIF([6]Daftar!$D$5:$D$851,D732)</f>
        <v>#VALUE!</v>
      </c>
      <c r="AN732" s="212" t="e">
        <f>COUNTIF([7]daftar!$D$4:$D$885,D732)</f>
        <v>#VALUE!</v>
      </c>
      <c r="AS732" s="392" t="str">
        <f t="shared" si="168"/>
        <v>Mira Aulia</v>
      </c>
      <c r="AT732" s="392" t="str">
        <f t="shared" si="169"/>
        <v>F1B016059</v>
      </c>
      <c r="AU732" s="392">
        <f t="shared" si="170"/>
        <v>729</v>
      </c>
    </row>
    <row r="733" spans="1:47">
      <c r="A733" s="267">
        <f t="shared" si="173"/>
        <v>730</v>
      </c>
      <c r="B733" s="516" t="s">
        <v>1869</v>
      </c>
      <c r="C733" s="269" t="str">
        <f>VLOOKUP(D733,'[4]mhs elektro-kecil'!$B$5:$C$1847,2,0)</f>
        <v>Muhamat Taufik</v>
      </c>
      <c r="D733" s="275" t="s">
        <v>1870</v>
      </c>
      <c r="E733" t="s">
        <v>1871</v>
      </c>
      <c r="F733" s="275" t="str">
        <f t="shared" si="187"/>
        <v>Dr. Ir. Misbahuddin, S.T., M.T., IPU.</v>
      </c>
      <c r="G733" s="275" t="str">
        <f t="shared" si="188"/>
        <v>I Made Budi Suksmadana, S.T., M.T.</v>
      </c>
      <c r="H733" s="275" t="str">
        <f t="shared" si="188"/>
        <v>Paniran, S.T., M.T.</v>
      </c>
      <c r="I733" s="275" t="str">
        <f t="shared" si="188"/>
        <v>Lalu A. Syamsul Irfan A., S.T., M.Eng.</v>
      </c>
      <c r="J733" s="467" t="str">
        <f t="shared" si="188"/>
        <v>Muhamad Irwan, S.T., M.T.</v>
      </c>
      <c r="K733" s="480" t="str">
        <f t="shared" si="189"/>
        <v>Senin</v>
      </c>
      <c r="L733" s="481">
        <v>43955</v>
      </c>
      <c r="M733" s="482" t="s">
        <v>1454</v>
      </c>
      <c r="N733" s="474" t="s">
        <v>1856</v>
      </c>
      <c r="P733" s="486">
        <v>261</v>
      </c>
      <c r="Q733" s="199">
        <v>7</v>
      </c>
      <c r="R733" s="199">
        <v>24</v>
      </c>
      <c r="S733" s="199">
        <v>28</v>
      </c>
      <c r="T733" s="199">
        <v>40</v>
      </c>
      <c r="U733" s="199">
        <v>39</v>
      </c>
      <c r="W733" s="371" t="str">
        <f t="shared" si="161"/>
        <v>04 Mei 2020</v>
      </c>
      <c r="X733" s="373" t="str">
        <f>IFERROR(VLOOKUP(D733,'[5]mhs elektro-kecil'!$B$5:$E$2151,3,0),"CEK")</f>
        <v>Teknik Informatika &amp; Komputer</v>
      </c>
      <c r="Y733" s="374" t="str">
        <f>IFERROR(VLOOKUP(D733,'[5]mhs elektro-kecil'!$B$5:$E$2151,4,0),"CEK")</f>
        <v>Dwi Ratnasari. S.Kom., MT.</v>
      </c>
      <c r="AL733" s="391">
        <f t="shared" si="175"/>
        <v>2015</v>
      </c>
      <c r="AM733" s="212" t="e">
        <f>COUNTIF([6]Daftar!$D$5:$D$851,D733)</f>
        <v>#VALUE!</v>
      </c>
      <c r="AN733" s="212" t="e">
        <f>COUNTIF([7]daftar!$D$4:$D$885,D733)</f>
        <v>#VALUE!</v>
      </c>
      <c r="AS733" s="392" t="str">
        <f t="shared" si="168"/>
        <v>Muhamat Taufik</v>
      </c>
      <c r="AT733" s="392" t="str">
        <f t="shared" si="169"/>
        <v>F1B115029</v>
      </c>
      <c r="AU733" s="392">
        <f t="shared" si="170"/>
        <v>730</v>
      </c>
    </row>
    <row r="734" spans="1:47">
      <c r="A734" s="267">
        <f t="shared" si="173"/>
        <v>731</v>
      </c>
      <c r="B734" s="516" t="s">
        <v>1872</v>
      </c>
      <c r="C734" s="269" t="str">
        <f>VLOOKUP(D734,'[4]mhs elektro-kecil'!$B$5:$C$1847,2,0)</f>
        <v>Januarman Maulana Putra</v>
      </c>
      <c r="D734" s="275" t="s">
        <v>1873</v>
      </c>
      <c r="E734" t="s">
        <v>1874</v>
      </c>
      <c r="F734" s="275" t="str">
        <f t="shared" ref="F734:F742" si="190">VLOOKUP(Q734,dosen,3,0)</f>
        <v>Dr. Ir. Misbahuddin, S.T., M.T., IPU.</v>
      </c>
      <c r="G734" s="275" t="str">
        <f t="shared" ref="G734:G739" si="191">IF(ISNA(VLOOKUP(R734,dosen,3,FALSE)),"-",VLOOKUP(R734,dosen,3,FALSE))</f>
        <v>Sudi M. Al Sasongko, S.T., M.T.</v>
      </c>
      <c r="H734" s="275" t="str">
        <f t="shared" ref="H734:H739" si="192">IF(ISNA(VLOOKUP(S734,dosen,3,FALSE)),"-",VLOOKUP(S734,dosen,3,FALSE))</f>
        <v>Bulkis Kanata, S.T., M.T.</v>
      </c>
      <c r="I734" s="275" t="str">
        <f t="shared" ref="I734:I739" si="193">IF(ISNA(VLOOKUP(T734,dosen,3,FALSE)),"-",VLOOKUP(T734,dosen,3,FALSE))</f>
        <v>Dr. Warindi, S.T., M.Eng.</v>
      </c>
      <c r="J734" s="467" t="str">
        <f t="shared" ref="J734:J739" si="194">IF(ISNA(VLOOKUP(U734,dosen,3,FALSE)),"-",VLOOKUP(U734,dosen,3,FALSE))</f>
        <v>Budi Darmawan, S.T., M.Eng.</v>
      </c>
      <c r="K734" s="480" t="str">
        <f t="shared" si="189"/>
        <v>Rabu</v>
      </c>
      <c r="L734" s="481">
        <v>43957</v>
      </c>
      <c r="M734" s="482" t="s">
        <v>1454</v>
      </c>
      <c r="N734" s="474" t="s">
        <v>1856</v>
      </c>
      <c r="P734" s="486">
        <v>264</v>
      </c>
      <c r="Q734" s="199">
        <v>7</v>
      </c>
      <c r="R734" s="199">
        <v>6</v>
      </c>
      <c r="S734" s="199">
        <v>21</v>
      </c>
      <c r="T734" s="199">
        <v>37</v>
      </c>
      <c r="U734" s="199">
        <v>43</v>
      </c>
      <c r="W734" s="371" t="str">
        <f t="shared" si="161"/>
        <v>06 Mei 2020</v>
      </c>
      <c r="X734" s="373" t="str">
        <f>IFERROR(VLOOKUP(D734,'[5]mhs elektro-kecil'!$B$5:$E$2151,3,0),"CEK")</f>
        <v>Teknik Informatika &amp; Komputer</v>
      </c>
      <c r="Y734" s="374" t="str">
        <f>IFERROR(VLOOKUP(D734,'[5]mhs elektro-kecil'!$B$5:$E$2151,4,0),"CEK")</f>
        <v>L. A. Syamsul Irfan Akbar, ST., M.Eng.</v>
      </c>
      <c r="AL734" s="391">
        <f t="shared" si="175"/>
        <v>2015</v>
      </c>
      <c r="AM734" s="212" t="e">
        <f>COUNTIF([6]Daftar!$D$5:$D$851,D734)</f>
        <v>#VALUE!</v>
      </c>
      <c r="AN734" s="212" t="e">
        <f>COUNTIF([7]daftar!$D$4:$D$885,D734)</f>
        <v>#VALUE!</v>
      </c>
      <c r="AS734" s="392" t="str">
        <f t="shared" si="168"/>
        <v>Januarman Maulana Putra</v>
      </c>
      <c r="AT734" s="392" t="str">
        <f t="shared" si="169"/>
        <v>F1B115018</v>
      </c>
      <c r="AU734" s="392">
        <f t="shared" si="170"/>
        <v>731</v>
      </c>
    </row>
    <row r="735" spans="1:47">
      <c r="A735" s="267">
        <f t="shared" si="173"/>
        <v>732</v>
      </c>
      <c r="B735" s="516" t="s">
        <v>1872</v>
      </c>
      <c r="C735" s="269" t="str">
        <f>VLOOKUP(D735,'[4]mhs elektro-kecil'!$B$5:$C$1847,2,0)</f>
        <v>Ilman Hidayat</v>
      </c>
      <c r="D735" s="369" t="s">
        <v>1875</v>
      </c>
      <c r="E735" t="s">
        <v>1876</v>
      </c>
      <c r="F735" s="275" t="str">
        <f t="shared" si="190"/>
        <v>Lalu A. Syamsul Irfan A., S.T., M.Eng.</v>
      </c>
      <c r="G735" s="275" t="str">
        <f t="shared" si="191"/>
        <v>Giri Wahyu Wiriasto, S.T., M.T.</v>
      </c>
      <c r="H735" s="275" t="str">
        <f t="shared" si="192"/>
        <v>A. Sjamsjiar Rachman, S.T., M.T.</v>
      </c>
      <c r="I735" s="275" t="str">
        <f t="shared" si="193"/>
        <v>Cipta Ramadhani, ST., M.Eng.</v>
      </c>
      <c r="J735" s="467" t="str">
        <f t="shared" si="194"/>
        <v>Dwi Ratnasari, S.Kom., MT.</v>
      </c>
      <c r="K735" s="480" t="str">
        <f t="shared" si="189"/>
        <v>Jum'at</v>
      </c>
      <c r="L735" s="481">
        <v>43959</v>
      </c>
      <c r="M735" s="482" t="s">
        <v>1454</v>
      </c>
      <c r="N735" s="474" t="s">
        <v>1856</v>
      </c>
      <c r="P735" s="486">
        <v>266</v>
      </c>
      <c r="Q735" s="199">
        <v>40</v>
      </c>
      <c r="R735" s="199">
        <v>41</v>
      </c>
      <c r="S735" s="199">
        <v>17</v>
      </c>
      <c r="T735" s="199">
        <v>44</v>
      </c>
      <c r="U735" s="199">
        <v>45</v>
      </c>
      <c r="W735" s="371" t="str">
        <f t="shared" ref="W735:W742" si="195">TEXT(L735,"dd mmmm yyyy")</f>
        <v>08 Mei 2020</v>
      </c>
      <c r="X735" s="373" t="str">
        <f>IFERROR(VLOOKUP(D735,'[5]mhs elektro-kecil'!$B$5:$E$2151,3,0),"CEK")</f>
        <v>Teknik Informatika &amp; Komputer</v>
      </c>
      <c r="Y735" s="374" t="str">
        <f>IFERROR(VLOOKUP(D735,'[5]mhs elektro-kecil'!$B$5:$E$2151,4,0),"CEK")</f>
        <v>L. A. Syamsul Irfan Akbar, ST., M.Eng.</v>
      </c>
      <c r="AL735" s="391">
        <f t="shared" si="175"/>
        <v>2015</v>
      </c>
      <c r="AM735" s="212" t="e">
        <f>COUNTIF([6]Daftar!$D$5:$D$851,D735)</f>
        <v>#VALUE!</v>
      </c>
      <c r="AN735" s="212" t="e">
        <f>COUNTIF([7]daftar!$D$4:$D$885,D735)</f>
        <v>#VALUE!</v>
      </c>
      <c r="AS735" s="392" t="str">
        <f t="shared" si="168"/>
        <v>Ilman Hidayat</v>
      </c>
      <c r="AT735" s="392" t="str">
        <f t="shared" si="169"/>
        <v>F1B115015</v>
      </c>
      <c r="AU735" s="392">
        <f t="shared" si="170"/>
        <v>732</v>
      </c>
    </row>
    <row r="736" spans="1:47">
      <c r="A736" s="267">
        <f t="shared" si="173"/>
        <v>733</v>
      </c>
      <c r="B736" s="516" t="s">
        <v>1877</v>
      </c>
      <c r="C736" s="269" t="str">
        <f>VLOOKUP(D736,'[4]mhs elektro-kecil'!$B$5:$C$1847,2,0)</f>
        <v>Ari Satriadi</v>
      </c>
      <c r="D736" s="369" t="s">
        <v>1878</v>
      </c>
      <c r="E736" t="s">
        <v>1879</v>
      </c>
      <c r="F736" s="275" t="str">
        <f t="shared" si="190"/>
        <v>I Made Budi Suksmadana, S.T., M.T.</v>
      </c>
      <c r="G736" s="275" t="str">
        <f t="shared" si="191"/>
        <v>Bulkis Kanata, S.T., M.T.</v>
      </c>
      <c r="H736" s="275" t="str">
        <f t="shared" si="192"/>
        <v>Dr. Ida Ayu Sri Adnyani, S.T., M.Erg.</v>
      </c>
      <c r="I736" s="275" t="str">
        <f t="shared" si="193"/>
        <v>Dwi Ratnasari, S.Kom., MT.</v>
      </c>
      <c r="J736" s="467" t="str">
        <f t="shared" si="194"/>
        <v>Cipta Ramadhani, ST., M.Eng.</v>
      </c>
      <c r="K736" s="480" t="str">
        <f t="shared" si="189"/>
        <v>Kamis</v>
      </c>
      <c r="L736" s="481">
        <v>43965</v>
      </c>
      <c r="M736" s="482" t="s">
        <v>1454</v>
      </c>
      <c r="N736" s="474" t="s">
        <v>1856</v>
      </c>
      <c r="P736" s="486">
        <v>272</v>
      </c>
      <c r="Q736" s="199">
        <v>24</v>
      </c>
      <c r="R736" s="199">
        <v>21</v>
      </c>
      <c r="S736" s="199">
        <v>10</v>
      </c>
      <c r="T736" s="199">
        <v>45</v>
      </c>
      <c r="U736" s="199">
        <v>44</v>
      </c>
      <c r="W736" s="371" t="str">
        <f t="shared" si="195"/>
        <v>14 Mei 2020</v>
      </c>
      <c r="X736" s="373" t="str">
        <f>IFERROR(VLOOKUP(D736,'[5]mhs elektro-kecil'!$B$5:$E$2151,3,0),"CEK")</f>
        <v>Teknik Elektronika &amp; Digital</v>
      </c>
      <c r="Y736" s="374" t="str">
        <f>IFERROR(VLOOKUP(D736,'[5]mhs elektro-kecil'!$B$5:$E$2151,4,0),"CEK")</f>
        <v>Sudi M. Al Sasongko, ST., MT.</v>
      </c>
      <c r="AL736" s="391">
        <f t="shared" si="175"/>
        <v>2016</v>
      </c>
      <c r="AM736" s="212" t="e">
        <f>COUNTIF([6]Daftar!$D$5:$D$851,D736)</f>
        <v>#VALUE!</v>
      </c>
      <c r="AN736" s="212" t="e">
        <f>COUNTIF([7]daftar!$D$4:$D$885,D736)</f>
        <v>#VALUE!</v>
      </c>
      <c r="AS736" s="392" t="str">
        <f t="shared" si="168"/>
        <v>Ari Satriadi</v>
      </c>
      <c r="AT736" s="392" t="str">
        <f t="shared" si="169"/>
        <v>F1B016017</v>
      </c>
      <c r="AU736" s="392">
        <f t="shared" si="170"/>
        <v>733</v>
      </c>
    </row>
    <row r="737" spans="1:47">
      <c r="A737" s="267">
        <f t="shared" si="173"/>
        <v>734</v>
      </c>
      <c r="B737" s="516" t="s">
        <v>1880</v>
      </c>
      <c r="C737" s="269" t="str">
        <f>VLOOKUP(D737,'[4]mhs elektro-kecil'!$B$5:$C$1847,2,0)</f>
        <v>Dira Pratiwi</v>
      </c>
      <c r="D737" s="369" t="s">
        <v>1881</v>
      </c>
      <c r="E737" t="s">
        <v>1882</v>
      </c>
      <c r="F737" s="275" t="str">
        <f t="shared" si="190"/>
        <v>Paniran, S.T., M.T.</v>
      </c>
      <c r="G737" s="275" t="str">
        <f t="shared" si="191"/>
        <v>Muhamad Syamsu Iqbal, S.T., M.T., Ph.D.</v>
      </c>
      <c r="H737" s="275" t="str">
        <f t="shared" si="192"/>
        <v>Ir. I Made Ari Nrartha, S.T., M.T.</v>
      </c>
      <c r="I737" s="275" t="str">
        <f t="shared" si="193"/>
        <v>Muhamad Irwan, S.T., M.T.</v>
      </c>
      <c r="J737" s="467" t="str">
        <f t="shared" si="194"/>
        <v>Cipta Ramadhani, ST., M.Eng.</v>
      </c>
      <c r="K737" s="480" t="str">
        <f t="shared" si="189"/>
        <v>Jum'at</v>
      </c>
      <c r="L737" s="481">
        <v>43966</v>
      </c>
      <c r="M737" s="482" t="s">
        <v>1454</v>
      </c>
      <c r="N737" s="474" t="s">
        <v>1856</v>
      </c>
      <c r="P737" s="486">
        <v>273</v>
      </c>
      <c r="Q737" s="199">
        <v>28</v>
      </c>
      <c r="R737" s="199">
        <v>18</v>
      </c>
      <c r="S737" s="199">
        <v>25</v>
      </c>
      <c r="T737" s="199">
        <v>39</v>
      </c>
      <c r="U737" s="199">
        <v>44</v>
      </c>
      <c r="W737" s="371" t="str">
        <f t="shared" si="195"/>
        <v>15 Mei 2020</v>
      </c>
      <c r="X737" s="373" t="str">
        <f>IFERROR(VLOOKUP(D737,'[5]mhs elektro-kecil'!$B$5:$E$2151,3,0),"CEK")</f>
        <v>Teknik Elektronika &amp; Digital</v>
      </c>
      <c r="Y737" s="374" t="str">
        <f>IFERROR(VLOOKUP(D737,'[5]mhs elektro-kecil'!$B$5:$E$2151,4,0),"CEK")</f>
        <v>I Nyoman Wahyu S., ST., M.Sc., Ph.D.</v>
      </c>
      <c r="AL737" s="391">
        <f t="shared" si="175"/>
        <v>2016</v>
      </c>
      <c r="AM737" s="212" t="e">
        <f>COUNTIF([6]Daftar!$D$5:$D$851,D737)</f>
        <v>#VALUE!</v>
      </c>
      <c r="AN737" s="212" t="e">
        <f>COUNTIF([7]daftar!$D$4:$D$885,D737)</f>
        <v>#VALUE!</v>
      </c>
      <c r="AS737" s="392" t="str">
        <f t="shared" si="168"/>
        <v>Dira Pratiwi</v>
      </c>
      <c r="AT737" s="392" t="str">
        <f t="shared" si="169"/>
        <v>F1B016021</v>
      </c>
      <c r="AU737" s="392">
        <f t="shared" si="170"/>
        <v>734</v>
      </c>
    </row>
    <row r="738" spans="1:47">
      <c r="A738" s="267">
        <f t="shared" si="173"/>
        <v>735</v>
      </c>
      <c r="B738" s="516" t="s">
        <v>1880</v>
      </c>
      <c r="C738" s="269" t="str">
        <f>VLOOKUP(D738,'[4]mhs elektro-kecil'!$B$5:$C$1847,2,0)</f>
        <v>Dominik Dwi Satya</v>
      </c>
      <c r="D738" s="369" t="s">
        <v>1883</v>
      </c>
      <c r="E738" t="s">
        <v>1884</v>
      </c>
      <c r="F738" s="275" t="str">
        <f t="shared" si="190"/>
        <v>Paniran, S.T., M.T.</v>
      </c>
      <c r="G738" s="275" t="str">
        <f t="shared" si="191"/>
        <v>Budi Darmawan, S.T., M.Eng.</v>
      </c>
      <c r="H738" s="275" t="str">
        <f t="shared" si="192"/>
        <v>I Nyoman Wahyu Satiawan., ST., MSc., Ph.D.</v>
      </c>
      <c r="I738" s="275" t="str">
        <f t="shared" si="193"/>
        <v>Syafaruddin Ch, S.T., M.T.</v>
      </c>
      <c r="J738" s="467" t="str">
        <f t="shared" si="194"/>
        <v>Muhamad Irwan, S.T., M.T.</v>
      </c>
      <c r="K738" s="480" t="str">
        <f t="shared" si="189"/>
        <v>Senin</v>
      </c>
      <c r="L738" s="481">
        <v>43969</v>
      </c>
      <c r="M738" s="482" t="s">
        <v>1454</v>
      </c>
      <c r="N738" s="474" t="s">
        <v>1856</v>
      </c>
      <c r="P738" s="486">
        <v>274</v>
      </c>
      <c r="Q738" s="199">
        <v>28</v>
      </c>
      <c r="R738" s="199">
        <v>43</v>
      </c>
      <c r="S738" s="199">
        <v>8</v>
      </c>
      <c r="T738" s="199">
        <v>4</v>
      </c>
      <c r="U738" s="199">
        <v>39</v>
      </c>
      <c r="W738" s="371" t="str">
        <f t="shared" si="195"/>
        <v>18 Mei 2020</v>
      </c>
      <c r="X738" s="373" t="str">
        <f>IFERROR(VLOOKUP(D738,'[5]mhs elektro-kecil'!$B$5:$E$2151,3,0),"CEK")</f>
        <v>Teknik Elektronika &amp; Digital</v>
      </c>
      <c r="Y738" s="374" t="str">
        <f>IFERROR(VLOOKUP(D738,'[5]mhs elektro-kecil'!$B$5:$E$2151,4,0),"CEK")</f>
        <v>Cahyo Mustiko O.M., ST., M.Sc., Ph.D.</v>
      </c>
      <c r="AL738" s="391">
        <f t="shared" si="175"/>
        <v>2016</v>
      </c>
      <c r="AM738" s="212" t="e">
        <f>COUNTIF([6]Daftar!$D$5:$D$851,D738)</f>
        <v>#VALUE!</v>
      </c>
      <c r="AN738" s="212" t="e">
        <f>COUNTIF([7]daftar!$D$4:$D$885,D738)</f>
        <v>#VALUE!</v>
      </c>
      <c r="AS738" s="392" t="str">
        <f t="shared" si="168"/>
        <v>Dominik Dwi Satya</v>
      </c>
      <c r="AT738" s="392" t="str">
        <f t="shared" si="169"/>
        <v>F1B016023</v>
      </c>
      <c r="AU738" s="392">
        <f t="shared" si="170"/>
        <v>735</v>
      </c>
    </row>
    <row r="739" spans="1:47">
      <c r="A739" s="267">
        <f t="shared" si="173"/>
        <v>736</v>
      </c>
      <c r="B739" s="516" t="s">
        <v>1885</v>
      </c>
      <c r="C739" s="269" t="str">
        <f>VLOOKUP(D739,'[4]mhs elektro-kecil'!$B$5:$C$1847,2,0)</f>
        <v>M. Fauzan Alfargani</v>
      </c>
      <c r="D739" s="369" t="s">
        <v>1886</v>
      </c>
      <c r="E739" t="s">
        <v>1887</v>
      </c>
      <c r="F739" s="275" t="str">
        <f t="shared" si="190"/>
        <v>Suthami Ariessaputra, S.T., M.Eng.</v>
      </c>
      <c r="G739" s="275" t="str">
        <f t="shared" si="191"/>
        <v>Sudi M. Al Sasongko, S.T., M.T.</v>
      </c>
      <c r="H739" s="275" t="str">
        <f t="shared" si="192"/>
        <v>Cahyo Mustiko O. M., ST., MSc. Ph.D.</v>
      </c>
      <c r="I739" s="275" t="str">
        <f t="shared" si="193"/>
        <v>Muhamad Syamsu Iqbal, S.T., M.T., Ph.D.</v>
      </c>
      <c r="J739" s="467" t="str">
        <f t="shared" si="194"/>
        <v>Made Sutha Yadnya, S.T., M.T.</v>
      </c>
      <c r="K739" s="480" t="str">
        <f t="shared" si="189"/>
        <v>Selasa</v>
      </c>
      <c r="L739" s="481">
        <v>43970</v>
      </c>
      <c r="M739" s="459" t="s">
        <v>1590</v>
      </c>
      <c r="N739" s="474" t="s">
        <v>1856</v>
      </c>
      <c r="P739" s="486">
        <v>275</v>
      </c>
      <c r="Q739" s="199">
        <v>42</v>
      </c>
      <c r="R739" s="199">
        <v>6</v>
      </c>
      <c r="S739" s="199">
        <v>9</v>
      </c>
      <c r="T739" s="199">
        <v>18</v>
      </c>
      <c r="U739" s="199">
        <v>19</v>
      </c>
      <c r="W739" s="371" t="str">
        <f t="shared" si="195"/>
        <v>19 Mei 2020</v>
      </c>
      <c r="X739" s="373" t="str">
        <f>IFERROR(VLOOKUP(D739,'[5]mhs elektro-kecil'!$B$5:$E$2151,3,0),"CEK")</f>
        <v>Teknik Telekomunikasi</v>
      </c>
      <c r="Y739" s="374" t="str">
        <f>IFERROR(VLOOKUP(D739,'[5]mhs elektro-kecil'!$B$5:$E$2151,4,0),"CEK")</f>
        <v>Suthami Ariessaputra, ST., M.Eng.</v>
      </c>
      <c r="AL739" s="391">
        <f t="shared" si="175"/>
        <v>2015</v>
      </c>
      <c r="AM739" s="212" t="e">
        <f>COUNTIF([6]Daftar!$D$5:$D$851,D739)</f>
        <v>#VALUE!</v>
      </c>
      <c r="AN739" s="212" t="e">
        <f>COUNTIF([7]daftar!$D$4:$D$885,D739)</f>
        <v>#VALUE!</v>
      </c>
      <c r="AS739" s="392" t="str">
        <f t="shared" si="168"/>
        <v>M. Fauzan Alfargani</v>
      </c>
      <c r="AT739" s="392" t="str">
        <f t="shared" si="169"/>
        <v>F1B015049</v>
      </c>
      <c r="AU739" s="392">
        <f t="shared" si="170"/>
        <v>736</v>
      </c>
    </row>
    <row r="740" spans="1:47">
      <c r="A740" s="267">
        <f t="shared" si="173"/>
        <v>737</v>
      </c>
      <c r="B740" s="516" t="s">
        <v>1888</v>
      </c>
      <c r="C740" s="269" t="str">
        <f>VLOOKUP(D740,'[4]mhs elektro-kecil'!$B$5:$C$1847,2,0)</f>
        <v>Najmi Babgi</v>
      </c>
      <c r="D740" s="275" t="s">
        <v>1889</v>
      </c>
      <c r="E740" t="s">
        <v>1890</v>
      </c>
      <c r="F740" s="275" t="str">
        <f t="shared" si="190"/>
        <v>Dr. Ir. Misbahuddin, S.T., M.T., IPU.</v>
      </c>
      <c r="G740" s="275" t="str">
        <f t="shared" ref="G740:J742" si="196">IF(ISNA(VLOOKUP(R740,dosen,3,FALSE)),"-",VLOOKUP(R740,dosen,3,FALSE))</f>
        <v>Dr. Warindi, S.T., M.Eng.</v>
      </c>
      <c r="H740" s="275" t="str">
        <f t="shared" si="196"/>
        <v>Syafaruddin Ch, S.T., M.T.</v>
      </c>
      <c r="I740" s="275" t="str">
        <f t="shared" si="196"/>
        <v>Sudi M. Al Sasongko, S.T., M.T.</v>
      </c>
      <c r="J740" s="467" t="str">
        <f t="shared" si="196"/>
        <v>Djul Fikry  Budiman, S.T., M.T.</v>
      </c>
      <c r="K740" s="480" t="str">
        <f t="shared" si="189"/>
        <v>Rabu</v>
      </c>
      <c r="L740" s="481">
        <v>43971</v>
      </c>
      <c r="M740" s="482" t="s">
        <v>1590</v>
      </c>
      <c r="N740" s="474" t="s">
        <v>1856</v>
      </c>
      <c r="P740" s="486">
        <v>280</v>
      </c>
      <c r="Q740" s="199">
        <v>7</v>
      </c>
      <c r="R740" s="199">
        <v>37</v>
      </c>
      <c r="S740" s="199">
        <v>4</v>
      </c>
      <c r="T740" s="199">
        <v>6</v>
      </c>
      <c r="U740" s="199">
        <v>35</v>
      </c>
      <c r="W740" s="371" t="str">
        <f t="shared" si="195"/>
        <v>20 Mei 2020</v>
      </c>
      <c r="X740" s="373" t="str">
        <f>IFERROR(VLOOKUP(D740,'[5]mhs elektro-kecil'!$B$5:$E$2151,3,0),"CEK")</f>
        <v>Teknik Informatika &amp; Komputer</v>
      </c>
      <c r="Y740" s="374" t="str">
        <f>IFERROR(VLOOKUP(D740,'[5]mhs elektro-kecil'!$B$5:$E$2151,4,0),"CEK")</f>
        <v>Giri Wahyu Wiriasto, ST., MT.</v>
      </c>
      <c r="AL740" s="391">
        <f t="shared" si="175"/>
        <v>2014</v>
      </c>
      <c r="AM740" s="212" t="e">
        <f>COUNTIF([6]Daftar!$D$5:$D$851,D740)</f>
        <v>#VALUE!</v>
      </c>
      <c r="AN740" s="212" t="e">
        <f>COUNTIF([7]daftar!$D$4:$D$885,D740)</f>
        <v>#VALUE!</v>
      </c>
      <c r="AS740" s="392" t="str">
        <f t="shared" si="168"/>
        <v>Najmi Babgi</v>
      </c>
      <c r="AT740" s="392" t="str">
        <f t="shared" si="169"/>
        <v>F1B014074</v>
      </c>
      <c r="AU740" s="392">
        <f t="shared" si="170"/>
        <v>737</v>
      </c>
    </row>
    <row r="741" spans="1:47">
      <c r="A741" s="267">
        <f t="shared" si="173"/>
        <v>738</v>
      </c>
      <c r="B741" s="516" t="s">
        <v>1891</v>
      </c>
      <c r="C741" s="269" t="str">
        <f>VLOOKUP(D741,'[4]mhs elektro-kecil'!$B$5:$C$1847,2,0)</f>
        <v>Fendy Kurniawan</v>
      </c>
      <c r="D741" s="369" t="s">
        <v>1892</v>
      </c>
      <c r="E741" s="98" t="s">
        <v>1893</v>
      </c>
      <c r="F741" s="275" t="str">
        <f t="shared" si="190"/>
        <v>Abdul Natsir, S.T., M.T.</v>
      </c>
      <c r="G741" s="275" t="str">
        <f t="shared" si="196"/>
        <v>Ir. I Made Ari Nrartha, S.T., M.T.</v>
      </c>
      <c r="H741" s="275" t="str">
        <f t="shared" si="196"/>
        <v>Supriyatna, S.T., M.T.</v>
      </c>
      <c r="I741" s="275" t="str">
        <f t="shared" si="196"/>
        <v>Dr. rer. nat. Teti Zubaidah, S.T., M.T.</v>
      </c>
      <c r="J741" s="467" t="str">
        <f t="shared" si="196"/>
        <v>Sultan, S.T., M.T.</v>
      </c>
      <c r="K741" s="480" t="str">
        <f t="shared" si="189"/>
        <v>Selasa</v>
      </c>
      <c r="L741" s="481">
        <v>43984</v>
      </c>
      <c r="M741" s="482" t="s">
        <v>1577</v>
      </c>
      <c r="N741" s="474" t="s">
        <v>1856</v>
      </c>
      <c r="P741" s="486">
        <v>284</v>
      </c>
      <c r="Q741" s="199">
        <v>14</v>
      </c>
      <c r="R741" s="199">
        <v>25</v>
      </c>
      <c r="S741" s="199">
        <v>2</v>
      </c>
      <c r="T741" s="199">
        <v>22</v>
      </c>
      <c r="U741" s="199">
        <v>5</v>
      </c>
      <c r="W741" s="371" t="str">
        <f t="shared" si="195"/>
        <v>02 Juni 2020</v>
      </c>
      <c r="X741" s="373" t="str">
        <f>IFERROR(VLOOKUP(D741,'[5]mhs elektro-kecil'!$B$5:$E$2151,3,0),"CEK")</f>
        <v>Teknik Sistem Tenaga</v>
      </c>
      <c r="Y741" s="374" t="str">
        <f>IFERROR(VLOOKUP(D741,'[5]mhs elektro-kecil'!$B$5:$E$2151,4,0),"CEK")</f>
        <v>Sultan, ST., MT.</v>
      </c>
      <c r="AL741" s="391">
        <f t="shared" si="175"/>
        <v>2016</v>
      </c>
      <c r="AM741" s="212" t="e">
        <f>COUNTIF([6]Daftar!$D$5:$D$851,D741)</f>
        <v>#VALUE!</v>
      </c>
      <c r="AN741" s="212" t="e">
        <f>COUNTIF([7]daftar!$D$4:$D$885,D741)</f>
        <v>#VALUE!</v>
      </c>
      <c r="AS741" s="392" t="str">
        <f t="shared" si="168"/>
        <v>Fendy Kurniawan</v>
      </c>
      <c r="AT741" s="392" t="str">
        <f t="shared" si="169"/>
        <v>F1B116005</v>
      </c>
      <c r="AU741" s="392">
        <f t="shared" si="170"/>
        <v>738</v>
      </c>
    </row>
    <row r="742" spans="1:47">
      <c r="A742" s="267">
        <f t="shared" si="173"/>
        <v>739</v>
      </c>
      <c r="B742" s="516" t="s">
        <v>1894</v>
      </c>
      <c r="C742" s="394" t="str">
        <f>VLOOKUP(D742,'[4]mhs elektro-kecil'!$B$5:$C$1847,2,0)</f>
        <v>Andhi Ardhian</v>
      </c>
      <c r="D742" s="369" t="s">
        <v>1895</v>
      </c>
      <c r="E742" s="369" t="s">
        <v>1896</v>
      </c>
      <c r="F742" s="275" t="str">
        <f t="shared" si="190"/>
        <v>Dr. Ir. Misbahuddin, S.T., M.T., IPU.</v>
      </c>
      <c r="G742" s="275" t="str">
        <f t="shared" si="196"/>
        <v>Dr. Ida Ayu Sri Adnyani, S.T., M.Erg.</v>
      </c>
      <c r="H742" s="275" t="str">
        <f t="shared" si="196"/>
        <v>Bulkis Kanata, S.T., M.T.</v>
      </c>
      <c r="I742" s="275" t="str">
        <f t="shared" si="196"/>
        <v>Djul Fikry  Budiman, S.T., M.T.</v>
      </c>
      <c r="J742" s="467" t="str">
        <f t="shared" si="196"/>
        <v>Dwi Ratnasari, S.Kom., MT.</v>
      </c>
      <c r="K742" s="480" t="str">
        <f t="shared" si="189"/>
        <v>Kamis</v>
      </c>
      <c r="L742" s="481">
        <v>43986</v>
      </c>
      <c r="M742" s="482" t="s">
        <v>1622</v>
      </c>
      <c r="N742" s="474" t="s">
        <v>1856</v>
      </c>
      <c r="P742" s="486">
        <v>292</v>
      </c>
      <c r="Q742" s="230">
        <v>7</v>
      </c>
      <c r="R742" s="199">
        <v>10</v>
      </c>
      <c r="S742" s="199">
        <v>21</v>
      </c>
      <c r="T742" s="199">
        <v>35</v>
      </c>
      <c r="U742" s="199">
        <v>45</v>
      </c>
      <c r="W742" s="371" t="str">
        <f t="shared" si="195"/>
        <v>04 Juni 2020</v>
      </c>
      <c r="X742" s="373" t="str">
        <f>IFERROR(VLOOKUP(D742,'[5]mhs elektro-kecil'!$B$5:$E$2151,3,0),"CEK")</f>
        <v>Teknik Informatika &amp; Komputer</v>
      </c>
      <c r="Y742" s="374" t="str">
        <f>IFERROR(VLOOKUP(D742,'[5]mhs elektro-kecil'!$B$5:$E$2151,4,0),"CEK")</f>
        <v>Dr. Misbahuddin, ST., MT.</v>
      </c>
      <c r="AL742" s="391">
        <f t="shared" si="175"/>
        <v>2015</v>
      </c>
      <c r="AM742" s="212" t="e">
        <f>COUNTIF([6]Daftar!$D$5:$D$851,D742)</f>
        <v>#VALUE!</v>
      </c>
      <c r="AN742" s="212" t="e">
        <f>COUNTIF([7]daftar!$D$4:$D$885,D742)</f>
        <v>#VALUE!</v>
      </c>
      <c r="AS742" s="392" t="str">
        <f t="shared" si="168"/>
        <v>Andhi Ardhian</v>
      </c>
      <c r="AT742" s="392" t="str">
        <f t="shared" si="169"/>
        <v>F1B015009</v>
      </c>
      <c r="AU742" s="392">
        <f t="shared" si="170"/>
        <v>739</v>
      </c>
    </row>
    <row r="743" spans="1:47" ht="12" customHeight="1">
      <c r="A743" s="267">
        <f t="shared" si="173"/>
        <v>740</v>
      </c>
      <c r="B743" s="516" t="s">
        <v>1897</v>
      </c>
      <c r="C743" s="269" t="str">
        <f>VLOOKUP(D743,'[4]mhs elektro-kecil'!$B$5:$C$1847,2,0)</f>
        <v>Lalu Triawanri Novianung</v>
      </c>
      <c r="D743" s="369" t="s">
        <v>1898</v>
      </c>
      <c r="E743" s="369" t="s">
        <v>1899</v>
      </c>
      <c r="F743" s="275" t="str">
        <f>VLOOKUP(Q743,dosen,3,0)</f>
        <v>Suthami Ariessaputra, S.T., M.Eng.</v>
      </c>
      <c r="G743" s="275" t="str">
        <f t="shared" ref="G743:J745" si="197">IF(ISNA(VLOOKUP(R743,dosen,3,FALSE)),"-",VLOOKUP(R743,dosen,3,FALSE))</f>
        <v>Cipta Ramadhani, ST., M.Eng.</v>
      </c>
      <c r="H743" s="275" t="str">
        <f t="shared" si="197"/>
        <v>Lalu A. Syamsul Irfan A., S.T., M.Eng.</v>
      </c>
      <c r="I743" s="275" t="str">
        <f t="shared" si="197"/>
        <v>Budi Darmawan, S.T., M.Eng.</v>
      </c>
      <c r="J743" s="467" t="str">
        <f t="shared" si="197"/>
        <v>Dwi Ratnasari, S.Kom., MT.</v>
      </c>
      <c r="K743" s="480" t="str">
        <f t="shared" si="189"/>
        <v>Jum'at</v>
      </c>
      <c r="L743" s="481">
        <v>43994</v>
      </c>
      <c r="M743" s="482" t="s">
        <v>1708</v>
      </c>
      <c r="N743" s="474" t="s">
        <v>1856</v>
      </c>
      <c r="P743" s="486">
        <v>307</v>
      </c>
      <c r="Q743" s="230">
        <v>42</v>
      </c>
      <c r="R743" s="199">
        <v>44</v>
      </c>
      <c r="S743" s="199">
        <v>40</v>
      </c>
      <c r="T743" s="199">
        <v>43</v>
      </c>
      <c r="U743" s="199">
        <v>45</v>
      </c>
      <c r="W743" s="371" t="str">
        <f t="shared" ref="W743:W785" si="198">TEXT(L743,"dd mmmm yyyy")</f>
        <v>12 Juni 2020</v>
      </c>
      <c r="X743" s="373" t="str">
        <f>IFERROR(VLOOKUP(D743,'[5]mhs elektro-kecil'!$B$5:$E$2151,3,0),"CEK")</f>
        <v>Teknik Informatika &amp; Komputer</v>
      </c>
      <c r="Y743" s="374" t="str">
        <f>IFERROR(VLOOKUP(D743,'[5]mhs elektro-kecil'!$B$5:$E$2151,4,0),"CEK")</f>
        <v>Giri Wahyu Wiriasto, ST., MT.</v>
      </c>
      <c r="AL743" s="391">
        <f t="shared" si="175"/>
        <v>2015</v>
      </c>
      <c r="AM743" s="212" t="e">
        <f>COUNTIF([6]Daftar!$D$5:$D$851,D743)</f>
        <v>#VALUE!</v>
      </c>
      <c r="AN743" s="212" t="e">
        <f>COUNTIF([7]daftar!$D$4:$D$885,D743)</f>
        <v>#VALUE!</v>
      </c>
      <c r="AS743" s="392" t="str">
        <f t="shared" si="168"/>
        <v>Lalu Triawanri Novianung</v>
      </c>
      <c r="AT743" s="392" t="str">
        <f t="shared" si="169"/>
        <v>F1B115021</v>
      </c>
      <c r="AU743" s="392">
        <f t="shared" si="170"/>
        <v>740</v>
      </c>
    </row>
    <row r="744" spans="1:47">
      <c r="A744" s="267">
        <f t="shared" si="173"/>
        <v>741</v>
      </c>
      <c r="B744" s="516" t="s">
        <v>1897</v>
      </c>
      <c r="C744" s="394" t="str">
        <f>VLOOKUP(D744,'[4]mhs elektro-kecil'!$B$5:$C$1847,2,0)</f>
        <v>Jumarip</v>
      </c>
      <c r="D744" s="369" t="s">
        <v>1900</v>
      </c>
      <c r="E744" s="369" t="s">
        <v>1901</v>
      </c>
      <c r="F744" s="275" t="str">
        <f>VLOOKUP(Q744,dosen,3,0)</f>
        <v>Dr. Ir. Misbahuddin, S.T., M.T., IPU.</v>
      </c>
      <c r="G744" s="275" t="str">
        <f t="shared" si="197"/>
        <v>Muhamad Syamsu Iqbal, S.T., M.T., Ph.D.</v>
      </c>
      <c r="H744" s="275" t="str">
        <f t="shared" si="197"/>
        <v>Djul Fikry  Budiman, S.T., M.T.</v>
      </c>
      <c r="I744" s="275" t="str">
        <f t="shared" si="197"/>
        <v>Lalu A. Syamsul Irfan A., S.T., M.Eng.</v>
      </c>
      <c r="J744" s="467" t="str">
        <f t="shared" si="197"/>
        <v>Giri Wahyu Wiriasto, S.T., M.T.</v>
      </c>
      <c r="K744" s="480" t="str">
        <f t="shared" si="189"/>
        <v>Selasa</v>
      </c>
      <c r="L744" s="481">
        <v>43998</v>
      </c>
      <c r="M744" s="482" t="s">
        <v>1622</v>
      </c>
      <c r="N744" s="474" t="s">
        <v>1856</v>
      </c>
      <c r="P744" s="486">
        <v>308</v>
      </c>
      <c r="Q744" s="230">
        <v>7</v>
      </c>
      <c r="R744" s="199">
        <v>18</v>
      </c>
      <c r="S744" s="199">
        <v>35</v>
      </c>
      <c r="T744" s="199">
        <v>40</v>
      </c>
      <c r="U744" s="199">
        <v>41</v>
      </c>
      <c r="W744" s="371" t="str">
        <f t="shared" si="198"/>
        <v>16 Juni 2020</v>
      </c>
      <c r="X744" s="373" t="str">
        <f>IFERROR(VLOOKUP(D744,'[5]mhs elektro-kecil'!$B$5:$E$2151,3,0),"CEK")</f>
        <v>Teknik Informatika &amp; Komputer</v>
      </c>
      <c r="Y744" s="374" t="str">
        <f>IFERROR(VLOOKUP(D744,'[5]mhs elektro-kecil'!$B$5:$E$2151,4,0),"CEK")</f>
        <v>L. A. Syamsul Irfan Akbar, ST., M.Eng.</v>
      </c>
      <c r="AL744" s="391">
        <f t="shared" si="175"/>
        <v>2015</v>
      </c>
      <c r="AM744" s="212" t="e">
        <f>COUNTIF([6]Daftar!$D$5:$D$851,D744)</f>
        <v>#VALUE!</v>
      </c>
      <c r="AN744" s="212" t="e">
        <f>COUNTIF([7]daftar!$D$4:$D$885,D744)</f>
        <v>#VALUE!</v>
      </c>
      <c r="AS744" s="392" t="str">
        <f t="shared" si="168"/>
        <v>Jumarip</v>
      </c>
      <c r="AT744" s="392" t="str">
        <f t="shared" si="169"/>
        <v>F1B015038</v>
      </c>
      <c r="AU744" s="392">
        <f t="shared" si="170"/>
        <v>741</v>
      </c>
    </row>
    <row r="745" spans="1:47">
      <c r="A745" s="267">
        <f t="shared" si="173"/>
        <v>742</v>
      </c>
      <c r="B745" s="516" t="s">
        <v>1897</v>
      </c>
      <c r="C745" s="269" t="str">
        <f>VLOOKUP(D745,'[4]mhs elektro-kecil'!$B$5:$C$1847,2,0)</f>
        <v>Ilhamuddin</v>
      </c>
      <c r="D745" s="369" t="s">
        <v>1902</v>
      </c>
      <c r="E745" s="369" t="s">
        <v>1903</v>
      </c>
      <c r="F745" s="275" t="str">
        <f>VLOOKUP(Q745,dosen,3,0)</f>
        <v>Dr. Ir. Misbahuddin, S.T., M.T., IPU.</v>
      </c>
      <c r="G745" s="275" t="str">
        <f t="shared" si="197"/>
        <v>Giri Wahyu Wiriasto, S.T., M.T.</v>
      </c>
      <c r="H745" s="275" t="str">
        <f t="shared" si="197"/>
        <v>Paniran, S.T., M.T.</v>
      </c>
      <c r="I745" s="275" t="str">
        <f t="shared" si="197"/>
        <v>Supriono, S.T., M.T.</v>
      </c>
      <c r="J745" s="467" t="str">
        <f t="shared" si="197"/>
        <v>Dwi Ratnasari, S.Kom., MT.</v>
      </c>
      <c r="K745" s="480" t="str">
        <f t="shared" si="189"/>
        <v>Rabu</v>
      </c>
      <c r="L745" s="481">
        <v>43999</v>
      </c>
      <c r="M745" s="482" t="s">
        <v>1577</v>
      </c>
      <c r="N745" s="474" t="s">
        <v>1856</v>
      </c>
      <c r="P745" s="486">
        <v>309</v>
      </c>
      <c r="Q745" s="230">
        <v>7</v>
      </c>
      <c r="R745" s="199">
        <v>41</v>
      </c>
      <c r="S745" s="199">
        <v>28</v>
      </c>
      <c r="T745" s="199">
        <v>29</v>
      </c>
      <c r="U745" s="199">
        <v>45</v>
      </c>
      <c r="W745" s="371" t="str">
        <f t="shared" si="198"/>
        <v>17 Juni 2020</v>
      </c>
      <c r="X745" s="373" t="str">
        <f>IFERROR(VLOOKUP(D745,'[5]mhs elektro-kecil'!$B$5:$E$2151,3,0),"CEK")</f>
        <v>Teknik Informatika &amp; Komputer</v>
      </c>
      <c r="Y745" s="374" t="str">
        <f>IFERROR(VLOOKUP(D745,'[5]mhs elektro-kecil'!$B$5:$E$2151,4,0),"CEK")</f>
        <v>Dwi Ratnasari. S.Kom., MT.</v>
      </c>
      <c r="AL745" s="391">
        <f t="shared" si="175"/>
        <v>2015</v>
      </c>
      <c r="AM745" s="212" t="e">
        <f>COUNTIF([6]Daftar!$D$5:$D$851,D745)</f>
        <v>#VALUE!</v>
      </c>
      <c r="AN745" s="212" t="e">
        <f>COUNTIF([7]daftar!$D$4:$D$885,D745)</f>
        <v>#VALUE!</v>
      </c>
      <c r="AS745" s="392" t="str">
        <f t="shared" si="168"/>
        <v>Ilhamuddin</v>
      </c>
      <c r="AT745" s="392" t="str">
        <f t="shared" si="169"/>
        <v>F1B115014</v>
      </c>
      <c r="AU745" s="392">
        <f t="shared" si="170"/>
        <v>742</v>
      </c>
    </row>
    <row r="746" spans="1:47">
      <c r="A746" s="267">
        <f t="shared" si="173"/>
        <v>743</v>
      </c>
      <c r="B746" s="516" t="s">
        <v>1897</v>
      </c>
      <c r="C746" s="394" t="str">
        <f>VLOOKUP(D746,'[4]mhs elektro-kecil'!$B$5:$C$1847,2,0)</f>
        <v>M Uwais Alfarabi</v>
      </c>
      <c r="D746" s="369" t="s">
        <v>1904</v>
      </c>
      <c r="E746" t="s">
        <v>1905</v>
      </c>
      <c r="F746" s="369" t="s">
        <v>118</v>
      </c>
      <c r="G746" s="369" t="s">
        <v>55</v>
      </c>
      <c r="H746" s="369" t="s">
        <v>89</v>
      </c>
      <c r="I746" s="369" t="s">
        <v>52</v>
      </c>
      <c r="J746" s="369" t="s">
        <v>46</v>
      </c>
      <c r="K746" s="480" t="str">
        <f t="shared" si="189"/>
        <v>Selasa</v>
      </c>
      <c r="L746" s="481">
        <v>43998</v>
      </c>
      <c r="M746" s="482" t="s">
        <v>1577</v>
      </c>
      <c r="N746" s="474" t="s">
        <v>1856</v>
      </c>
      <c r="P746" s="486">
        <v>310</v>
      </c>
      <c r="Q746" s="199">
        <v>40</v>
      </c>
      <c r="R746" s="199">
        <v>21</v>
      </c>
      <c r="S746" s="199">
        <v>19</v>
      </c>
      <c r="T746" s="199">
        <v>24</v>
      </c>
      <c r="U746" s="199">
        <v>37</v>
      </c>
      <c r="W746" s="371" t="str">
        <f t="shared" si="198"/>
        <v>16 Juni 2020</v>
      </c>
      <c r="X746" s="373" t="str">
        <f>IFERROR(VLOOKUP(D746,'[5]mhs elektro-kecil'!$B$5:$E$2151,3,0),"CEK")</f>
        <v>Teknik Informatika &amp; Komputer</v>
      </c>
      <c r="Y746" s="374" t="str">
        <f>IFERROR(VLOOKUP(D746,'[5]mhs elektro-kecil'!$B$5:$E$2151,4,0),"CEK")</f>
        <v>A. Sjamsjiar Rachman, ST., MT.</v>
      </c>
      <c r="AL746" s="391">
        <f t="shared" si="175"/>
        <v>2014</v>
      </c>
      <c r="AM746" s="212" t="e">
        <f>COUNTIF([6]Daftar!$D$5:$D$851,D746)</f>
        <v>#VALUE!</v>
      </c>
      <c r="AN746" s="212" t="e">
        <f>COUNTIF([7]daftar!$D$4:$D$885,D746)</f>
        <v>#VALUE!</v>
      </c>
      <c r="AS746" s="392" t="str">
        <f t="shared" si="168"/>
        <v>M Uwais Alfarabi</v>
      </c>
      <c r="AT746" s="392" t="str">
        <f t="shared" si="169"/>
        <v>F1B014057</v>
      </c>
      <c r="AU746" s="392">
        <f t="shared" si="170"/>
        <v>743</v>
      </c>
    </row>
    <row r="747" spans="1:47">
      <c r="A747" s="267">
        <f t="shared" si="173"/>
        <v>744</v>
      </c>
      <c r="B747" s="516" t="s">
        <v>1906</v>
      </c>
      <c r="C747" s="269" t="str">
        <f>VLOOKUP(D747,'[4]mhs elektro-kecil'!$B$5:$C$1847,2,0)</f>
        <v>Rijalul Hidayat</v>
      </c>
      <c r="D747" s="369" t="s">
        <v>1907</v>
      </c>
      <c r="E747" s="98" t="s">
        <v>1908</v>
      </c>
      <c r="F747" s="275" t="str">
        <f>VLOOKUP(Q747,dosen,3,0)</f>
        <v>Abdul Natsir, S.T., M.T.</v>
      </c>
      <c r="G747" s="275" t="str">
        <f t="shared" ref="G747:J750" si="199">IF(ISNA(VLOOKUP(R747,dosen,3,FALSE)),"-",VLOOKUP(R747,dosen,3,FALSE))</f>
        <v>Supriyatna, S.T., M.T.</v>
      </c>
      <c r="H747" s="275" t="str">
        <f t="shared" si="199"/>
        <v>Ni Made Seniari, S.T., M.T.</v>
      </c>
      <c r="I747" s="275" t="str">
        <f t="shared" si="199"/>
        <v>Ir. Agung Budi Muljono, S.T., M.T., IPU.</v>
      </c>
      <c r="J747" s="467" t="str">
        <f t="shared" si="199"/>
        <v>Sultan, S.T., M.T.</v>
      </c>
      <c r="K747" s="480" t="str">
        <f t="shared" si="189"/>
        <v>Rabu</v>
      </c>
      <c r="L747" s="481">
        <v>43999</v>
      </c>
      <c r="M747" s="482" t="s">
        <v>1622</v>
      </c>
      <c r="N747" s="474" t="s">
        <v>1856</v>
      </c>
      <c r="P747" s="486">
        <v>317</v>
      </c>
      <c r="Q747" s="199">
        <v>14</v>
      </c>
      <c r="R747" s="199">
        <v>2</v>
      </c>
      <c r="S747" s="199">
        <v>1</v>
      </c>
      <c r="T747" s="199">
        <v>13</v>
      </c>
      <c r="U747" s="199">
        <v>5</v>
      </c>
      <c r="W747" s="371" t="str">
        <f t="shared" si="198"/>
        <v>17 Juni 2020</v>
      </c>
      <c r="X747" s="373" t="str">
        <f>IFERROR(VLOOKUP(D747,'[5]mhs elektro-kecil'!$B$5:$E$2151,3,0),"CEK")</f>
        <v>Teknik Sistem Tenaga</v>
      </c>
      <c r="Y747" s="374" t="str">
        <f>IFERROR(VLOOKUP(D747,'[5]mhs elektro-kecil'!$B$5:$E$2151,4,0),"CEK")</f>
        <v>I Made Ari Nrartha, ST., MT.</v>
      </c>
      <c r="AL747" s="391">
        <f t="shared" si="175"/>
        <v>2015</v>
      </c>
      <c r="AM747" s="212" t="e">
        <f>COUNTIF([6]Daftar!$D$5:$D$851,D747)</f>
        <v>#VALUE!</v>
      </c>
      <c r="AN747" s="212" t="e">
        <f>COUNTIF([7]daftar!$D$4:$D$885,D747)</f>
        <v>#VALUE!</v>
      </c>
      <c r="AS747" s="392" t="str">
        <f t="shared" si="168"/>
        <v>Rijalul Hidayat</v>
      </c>
      <c r="AT747" s="392" t="str">
        <f t="shared" si="169"/>
        <v>F1B015082</v>
      </c>
      <c r="AU747" s="392">
        <f t="shared" si="170"/>
        <v>744</v>
      </c>
    </row>
    <row r="748" spans="1:47">
      <c r="A748" s="267">
        <f t="shared" si="173"/>
        <v>745</v>
      </c>
      <c r="B748" s="516" t="s">
        <v>1906</v>
      </c>
      <c r="C748" s="269" t="str">
        <f>VLOOKUP(D748,'[4]mhs elektro-kecil'!$B$5:$C$1847,2,0)</f>
        <v>Verina Valentina</v>
      </c>
      <c r="D748" s="369" t="s">
        <v>1909</v>
      </c>
      <c r="E748" s="369" t="s">
        <v>1910</v>
      </c>
      <c r="F748" s="275" t="str">
        <f>VLOOKUP(Q748,dosen,3,0)</f>
        <v>Dr. Ir. Misbahuddin, S.T., M.T., IPU.</v>
      </c>
      <c r="G748" s="275" t="str">
        <f t="shared" si="199"/>
        <v>Paniran, S.T., M.T.</v>
      </c>
      <c r="H748" s="275" t="str">
        <f t="shared" si="199"/>
        <v>A. Sjamsjiar Rachman, S.T., M.T.</v>
      </c>
      <c r="I748" s="275" t="str">
        <f t="shared" si="199"/>
        <v>Muhamad Irwan, S.T., M.T.</v>
      </c>
      <c r="J748" s="467" t="str">
        <f t="shared" si="199"/>
        <v>Budi Darmawan, S.T., M.Eng.</v>
      </c>
      <c r="K748" s="480" t="str">
        <f t="shared" si="189"/>
        <v>Kamis</v>
      </c>
      <c r="L748" s="481">
        <v>44000</v>
      </c>
      <c r="M748" s="482" t="s">
        <v>1577</v>
      </c>
      <c r="N748" s="474" t="s">
        <v>1856</v>
      </c>
      <c r="P748" s="486">
        <v>318</v>
      </c>
      <c r="Q748" s="230">
        <v>7</v>
      </c>
      <c r="R748" s="199">
        <v>28</v>
      </c>
      <c r="S748" s="199">
        <v>17</v>
      </c>
      <c r="T748" s="199">
        <v>39</v>
      </c>
      <c r="U748" s="199">
        <v>43</v>
      </c>
      <c r="W748" s="371" t="str">
        <f t="shared" si="198"/>
        <v>18 Juni 2020</v>
      </c>
      <c r="X748" s="373" t="str">
        <f>IFERROR(VLOOKUP(D748,'[5]mhs elektro-kecil'!$B$5:$E$2151,3,0),"CEK")</f>
        <v>Teknik Elektronika &amp; Digital</v>
      </c>
      <c r="Y748" s="374" t="str">
        <f>IFERROR(VLOOKUP(D748,'[5]mhs elektro-kecil'!$B$5:$E$2151,4,0),"CEK")</f>
        <v>Budi Darmawan, ST., M.Eng.</v>
      </c>
      <c r="AL748" s="391">
        <f t="shared" si="175"/>
        <v>2016</v>
      </c>
      <c r="AM748" s="212" t="e">
        <f>COUNTIF([6]Daftar!$D$5:$D$851,D748)</f>
        <v>#VALUE!</v>
      </c>
      <c r="AN748" s="212" t="e">
        <f>COUNTIF([7]daftar!$D$4:$D$885,D748)</f>
        <v>#VALUE!</v>
      </c>
      <c r="AS748" s="392" t="str">
        <f t="shared" si="168"/>
        <v>Verina Valentina</v>
      </c>
      <c r="AT748" s="392" t="str">
        <f t="shared" si="169"/>
        <v>F1B016096</v>
      </c>
      <c r="AU748" s="392">
        <f t="shared" si="170"/>
        <v>745</v>
      </c>
    </row>
    <row r="749" spans="1:47">
      <c r="A749" s="267">
        <f t="shared" si="173"/>
        <v>746</v>
      </c>
      <c r="B749" s="516" t="s">
        <v>1906</v>
      </c>
      <c r="C749" s="269" t="str">
        <f>VLOOKUP(D749,'[4]mhs elektro-kecil'!$B$5:$C$1847,2,0)</f>
        <v>Muhamad Nudisantana Riswandi</v>
      </c>
      <c r="D749" s="369" t="s">
        <v>1911</v>
      </c>
      <c r="E749" s="369" t="s">
        <v>1912</v>
      </c>
      <c r="F749" s="275" t="str">
        <f>VLOOKUP(Q749,dosen,3,0)</f>
        <v>Ir. I Made Ari Nrartha, S.T., M.T.</v>
      </c>
      <c r="G749" s="275" t="str">
        <f t="shared" si="199"/>
        <v>Supriono, S.T., M.T.</v>
      </c>
      <c r="H749" s="275" t="str">
        <f t="shared" si="199"/>
        <v>Ir. Agung Budi Muljono, S.T., M.T., IPU.</v>
      </c>
      <c r="I749" s="275" t="str">
        <f t="shared" si="199"/>
        <v>Ida Bagus Fery Citarsa, S.T., M.T.</v>
      </c>
      <c r="J749" s="467" t="str">
        <f t="shared" si="199"/>
        <v>Sabar Nababan, S.T., M.T.</v>
      </c>
      <c r="K749" s="480" t="str">
        <f t="shared" si="189"/>
        <v>Kamis</v>
      </c>
      <c r="L749" s="481">
        <v>44000</v>
      </c>
      <c r="M749" s="482" t="s">
        <v>1622</v>
      </c>
      <c r="N749" s="474" t="s">
        <v>1856</v>
      </c>
      <c r="P749" s="486">
        <v>318</v>
      </c>
      <c r="Q749" s="230">
        <v>25</v>
      </c>
      <c r="R749" s="199">
        <v>29</v>
      </c>
      <c r="S749" s="199">
        <v>13</v>
      </c>
      <c r="T749" s="199">
        <v>12</v>
      </c>
      <c r="U749" s="199">
        <v>31</v>
      </c>
      <c r="W749" s="371" t="str">
        <f t="shared" si="198"/>
        <v>18 Juni 2020</v>
      </c>
      <c r="X749" s="373" t="str">
        <f>IFERROR(VLOOKUP(D749,'[5]mhs elektro-kecil'!$B$5:$E$2151,3,0),"CEK")</f>
        <v>Teknik Sistem Tenaga</v>
      </c>
      <c r="Y749" s="374" t="str">
        <f>IFERROR(VLOOKUP(D749,'[5]mhs elektro-kecil'!$B$5:$E$2151,4,0),"CEK")</f>
        <v>I Made Ari Nrartha, ST., MT.</v>
      </c>
      <c r="AL749" s="391">
        <f t="shared" si="175"/>
        <v>2015</v>
      </c>
      <c r="AM749" s="212" t="e">
        <f>COUNTIF([6]Daftar!$D$5:$D$851,D749)</f>
        <v>#VALUE!</v>
      </c>
      <c r="AN749" s="212" t="e">
        <f>COUNTIF([7]daftar!$D$4:$D$885,D749)</f>
        <v>#VALUE!</v>
      </c>
      <c r="AS749" s="392" t="str">
        <f t="shared" si="168"/>
        <v>Muhamad Nudisantana Riswandi</v>
      </c>
      <c r="AT749" s="392" t="str">
        <f t="shared" si="169"/>
        <v>F1B115027</v>
      </c>
      <c r="AU749" s="392">
        <f t="shared" si="170"/>
        <v>746</v>
      </c>
    </row>
    <row r="750" spans="1:47">
      <c r="A750" s="267">
        <f t="shared" si="173"/>
        <v>747</v>
      </c>
      <c r="B750" s="516" t="s">
        <v>1913</v>
      </c>
      <c r="C750" s="269" t="s">
        <v>1914</v>
      </c>
      <c r="D750" s="369" t="s">
        <v>1915</v>
      </c>
      <c r="E750" s="369" t="s">
        <v>1916</v>
      </c>
      <c r="F750" s="275" t="str">
        <f>VLOOKUP(Q750,dosen,3,0)</f>
        <v>Giri Wahyu Wiriasto, S.T., M.T.</v>
      </c>
      <c r="G750" s="275" t="str">
        <f t="shared" si="199"/>
        <v>Muhamad Irwan, S.T., M.T.</v>
      </c>
      <c r="H750" s="275" t="str">
        <f t="shared" si="199"/>
        <v>Bulkis Kanata, S.T., M.T.</v>
      </c>
      <c r="I750" s="275" t="str">
        <f t="shared" si="199"/>
        <v>Made Sutha Yadnya, S.T., M.T.</v>
      </c>
      <c r="J750" s="467" t="str">
        <f t="shared" si="199"/>
        <v>Dr. Ida Ayu Sri Adnyani, S.T., M.Erg.</v>
      </c>
      <c r="K750" s="480" t="str">
        <f t="shared" si="189"/>
        <v>Jum'at</v>
      </c>
      <c r="L750" s="481">
        <v>44001</v>
      </c>
      <c r="M750" s="482" t="s">
        <v>1577</v>
      </c>
      <c r="N750" s="474" t="s">
        <v>1856</v>
      </c>
      <c r="P750" s="486">
        <v>319</v>
      </c>
      <c r="Q750" s="230">
        <v>41</v>
      </c>
      <c r="R750" s="199">
        <v>39</v>
      </c>
      <c r="S750" s="199">
        <v>21</v>
      </c>
      <c r="T750" s="199">
        <v>19</v>
      </c>
      <c r="U750" s="199">
        <v>10</v>
      </c>
      <c r="W750" s="371" t="str">
        <f t="shared" si="198"/>
        <v>19 Juni 2020</v>
      </c>
      <c r="X750" s="373" t="str">
        <f>IFERROR(VLOOKUP(D750,'[5]mhs elektro-kecil'!$B$5:$E$2151,3,0),"CEK")</f>
        <v>Teknik Informatika &amp; Komputer</v>
      </c>
      <c r="Y750" s="374" t="str">
        <f>IFERROR(VLOOKUP(D750,'[5]mhs elektro-kecil'!$B$5:$E$2151,4,0),"CEK")</f>
        <v>Djul Fikry Budiman, ST., MT.</v>
      </c>
      <c r="AL750" s="391">
        <f t="shared" si="175"/>
        <v>2013</v>
      </c>
      <c r="AM750" s="212" t="e">
        <f>COUNTIF([6]Daftar!$D$5:$D$851,D750)</f>
        <v>#VALUE!</v>
      </c>
      <c r="AN750" s="212" t="e">
        <f>COUNTIF([7]daftar!$D$4:$D$885,D750)</f>
        <v>#VALUE!</v>
      </c>
      <c r="AS750" s="392" t="str">
        <f t="shared" si="168"/>
        <v>Gede Adi Aryawan</v>
      </c>
      <c r="AT750" s="392" t="str">
        <f t="shared" si="169"/>
        <v>F1B013030</v>
      </c>
      <c r="AU750" s="392">
        <f t="shared" si="170"/>
        <v>747</v>
      </c>
    </row>
    <row r="751" spans="1:47">
      <c r="A751" s="267">
        <f t="shared" si="173"/>
        <v>748</v>
      </c>
      <c r="B751" s="516" t="s">
        <v>1917</v>
      </c>
      <c r="C751" s="269" t="s">
        <v>1918</v>
      </c>
      <c r="D751" s="369" t="s">
        <v>1919</v>
      </c>
      <c r="E751" s="369" t="s">
        <v>1920</v>
      </c>
      <c r="F751" s="369" t="s">
        <v>763</v>
      </c>
      <c r="G751" s="369" t="s">
        <v>1921</v>
      </c>
      <c r="H751" s="369" t="s">
        <v>55</v>
      </c>
      <c r="I751" s="369" t="s">
        <v>422</v>
      </c>
      <c r="J751" s="369" t="s">
        <v>69</v>
      </c>
      <c r="K751" s="480" t="str">
        <f t="shared" si="189"/>
        <v>Senin</v>
      </c>
      <c r="L751" s="481">
        <v>44004</v>
      </c>
      <c r="M751" s="482" t="s">
        <v>1577</v>
      </c>
      <c r="N751" s="474" t="s">
        <v>1856</v>
      </c>
      <c r="P751" s="486">
        <v>331</v>
      </c>
      <c r="Q751" s="230">
        <v>17</v>
      </c>
      <c r="R751" s="199">
        <v>45</v>
      </c>
      <c r="S751" s="199">
        <v>21</v>
      </c>
      <c r="T751" s="199">
        <v>8</v>
      </c>
      <c r="U751" s="199">
        <v>10</v>
      </c>
      <c r="W751" s="371" t="str">
        <f t="shared" si="198"/>
        <v>22 Juni 2020</v>
      </c>
      <c r="X751" s="373" t="str">
        <f>IFERROR(VLOOKUP(D751,'[5]mhs elektro-kecil'!$B$5:$E$2151,3,0),"CEK")</f>
        <v>Teknik Elektronika &amp; Digital</v>
      </c>
      <c r="Y751" s="374" t="str">
        <f>IFERROR(VLOOKUP(D751,'[5]mhs elektro-kecil'!$B$5:$E$2151,4,0),"CEK")</f>
        <v>Paniran, ST., MT.</v>
      </c>
      <c r="AL751" s="391">
        <f t="shared" si="175"/>
        <v>2016</v>
      </c>
      <c r="AM751" s="212" t="e">
        <f>COUNTIF([6]Daftar!$D$5:$D$851,D751)</f>
        <v>#VALUE!</v>
      </c>
      <c r="AN751" s="212" t="e">
        <f>COUNTIF([7]daftar!$D$4:$D$885,D751)</f>
        <v>#VALUE!</v>
      </c>
      <c r="AS751" s="392" t="str">
        <f t="shared" si="168"/>
        <v>Nova Hendri Kurniawan</v>
      </c>
      <c r="AT751" s="392" t="str">
        <f t="shared" si="169"/>
        <v>F1B116022</v>
      </c>
      <c r="AU751" s="392">
        <f t="shared" si="170"/>
        <v>748</v>
      </c>
    </row>
    <row r="752" spans="1:47">
      <c r="A752" s="267">
        <f t="shared" si="173"/>
        <v>749</v>
      </c>
      <c r="B752" s="516" t="s">
        <v>1917</v>
      </c>
      <c r="C752" s="269" t="s">
        <v>1922</v>
      </c>
      <c r="D752" s="369" t="s">
        <v>1923</v>
      </c>
      <c r="E752" s="369" t="s">
        <v>1924</v>
      </c>
      <c r="F752" s="369" t="s">
        <v>67</v>
      </c>
      <c r="G752" s="369" t="s">
        <v>118</v>
      </c>
      <c r="H752" s="369" t="s">
        <v>72</v>
      </c>
      <c r="I752" s="369" t="s">
        <v>580</v>
      </c>
      <c r="J752" s="369" t="s">
        <v>1925</v>
      </c>
      <c r="K752" s="480" t="str">
        <f t="shared" si="189"/>
        <v>Senin</v>
      </c>
      <c r="L752" s="481">
        <v>44004</v>
      </c>
      <c r="M752" s="482" t="s">
        <v>1622</v>
      </c>
      <c r="N752" s="474" t="s">
        <v>1856</v>
      </c>
      <c r="P752" s="486">
        <v>332</v>
      </c>
      <c r="Q752" s="230">
        <v>7</v>
      </c>
      <c r="R752" s="199">
        <v>40</v>
      </c>
      <c r="S752" s="199">
        <v>4</v>
      </c>
      <c r="T752" s="199">
        <v>42</v>
      </c>
      <c r="U752" s="199">
        <v>44</v>
      </c>
      <c r="W752" s="371" t="str">
        <f t="shared" si="198"/>
        <v>22 Juni 2020</v>
      </c>
      <c r="X752" s="373" t="str">
        <f>IFERROR(VLOOKUP(D752,'[5]mhs elektro-kecil'!$B$5:$E$2151,3,0),"CEK")</f>
        <v>Teknik Informatika &amp; Komputer</v>
      </c>
      <c r="Y752" s="374" t="str">
        <f>IFERROR(VLOOKUP(D752,'[5]mhs elektro-kecil'!$B$5:$E$2151,4,0),"CEK")</f>
        <v>Budi Darmawan, ST., M.Eng.</v>
      </c>
      <c r="AL752" s="391">
        <f t="shared" si="175"/>
        <v>2016</v>
      </c>
      <c r="AM752" s="212" t="e">
        <f>COUNTIF([6]Daftar!$D$5:$D$851,D752)</f>
        <v>#VALUE!</v>
      </c>
      <c r="AN752" s="212" t="e">
        <f>COUNTIF([7]daftar!$D$4:$D$885,D752)</f>
        <v>#VALUE!</v>
      </c>
      <c r="AS752" s="392" t="str">
        <f t="shared" si="168"/>
        <v>Yusron Rizki Ardiansyah</v>
      </c>
      <c r="AT752" s="392" t="str">
        <f t="shared" si="169"/>
        <v>F1B016103</v>
      </c>
      <c r="AU752" s="392">
        <f t="shared" si="170"/>
        <v>749</v>
      </c>
    </row>
    <row r="753" spans="1:47">
      <c r="A753" s="267">
        <f t="shared" si="173"/>
        <v>750</v>
      </c>
      <c r="B753" s="516" t="s">
        <v>1926</v>
      </c>
      <c r="C753" s="269" t="str">
        <f>VLOOKUP(D753,'[4]mhs elektro-kecil'!$B$5:$C$1847,2,0)</f>
        <v>Seftian Haqiqi Adnan</v>
      </c>
      <c r="D753" s="369" t="s">
        <v>1927</v>
      </c>
      <c r="E753" s="369" t="s">
        <v>1928</v>
      </c>
      <c r="F753" s="275" t="str">
        <f t="shared" ref="F753:F760" si="200">VLOOKUP(Q753,dosen,3,0)</f>
        <v>Ir. I Made Ari Nrartha, S.T., M.T.</v>
      </c>
      <c r="G753" s="275" t="str">
        <f t="shared" ref="G753:G760" si="201">IF(ISNA(VLOOKUP(R753,dosen,3,FALSE)),"-",VLOOKUP(R753,dosen,3,FALSE))</f>
        <v>Ni Made Seniari, S.T., M.T.</v>
      </c>
      <c r="H753" s="275" t="str">
        <f t="shared" ref="H753:H760" si="202">IF(ISNA(VLOOKUP(S753,dosen,3,FALSE)),"-",VLOOKUP(S753,dosen,3,FALSE))</f>
        <v>Dr. rer. nat. Teti Zubaidah, S.T., M.T.</v>
      </c>
      <c r="I753" s="275" t="str">
        <f t="shared" ref="I753:I760" si="203">IF(ISNA(VLOOKUP(T753,dosen,3,FALSE)),"-",VLOOKUP(T753,dosen,3,FALSE))</f>
        <v>Sabar Nababan, S.T., M.T.</v>
      </c>
      <c r="J753" s="467" t="str">
        <f t="shared" ref="J753:J760" si="204">IF(ISNA(VLOOKUP(U753,dosen,3,FALSE)),"-",VLOOKUP(U753,dosen,3,FALSE))</f>
        <v>Sultan, S.T., M.T.</v>
      </c>
      <c r="K753" s="480" t="str">
        <f t="shared" si="189"/>
        <v>Jum'at</v>
      </c>
      <c r="L753" s="481">
        <v>44008</v>
      </c>
      <c r="M753" s="482" t="s">
        <v>1577</v>
      </c>
      <c r="N753" s="474" t="s">
        <v>1856</v>
      </c>
      <c r="P753" s="486">
        <v>341</v>
      </c>
      <c r="Q753" s="230">
        <v>25</v>
      </c>
      <c r="R753" s="199">
        <v>1</v>
      </c>
      <c r="S753" s="199">
        <v>22</v>
      </c>
      <c r="T753" s="199">
        <v>31</v>
      </c>
      <c r="U753" s="199">
        <v>5</v>
      </c>
      <c r="W753" s="371" t="str">
        <f t="shared" si="198"/>
        <v>26 Juni 2020</v>
      </c>
      <c r="X753" s="373" t="str">
        <f>IFERROR(VLOOKUP(D753,'[5]mhs elektro-kecil'!$B$5:$E$2151,3,0),"CEK")</f>
        <v>Teknik Sistem Tenaga</v>
      </c>
      <c r="Y753" s="374" t="str">
        <f>IFERROR(VLOOKUP(D753,'[5]mhs elektro-kecil'!$B$5:$E$2151,4,0),"CEK")</f>
        <v>Suthami Ariessaputra, ST., M.Eng.</v>
      </c>
      <c r="AL753" s="391">
        <f t="shared" si="175"/>
        <v>2016</v>
      </c>
      <c r="AM753" s="212" t="e">
        <f>COUNTIF([6]Daftar!$D$5:$D$851,D753)</f>
        <v>#VALUE!</v>
      </c>
      <c r="AN753" s="212" t="e">
        <f>COUNTIF([7]daftar!$D$4:$D$885,D753)</f>
        <v>#VALUE!</v>
      </c>
      <c r="AS753" s="392" t="str">
        <f t="shared" si="168"/>
        <v>Seftian Haqiqi Adnan</v>
      </c>
      <c r="AT753" s="392" t="str">
        <f t="shared" si="169"/>
        <v>F1B016091</v>
      </c>
      <c r="AU753" s="392">
        <f t="shared" si="170"/>
        <v>750</v>
      </c>
    </row>
    <row r="754" spans="1:47">
      <c r="A754" s="267">
        <f t="shared" si="173"/>
        <v>751</v>
      </c>
      <c r="B754" s="516" t="s">
        <v>1926</v>
      </c>
      <c r="C754" s="269" t="str">
        <f>VLOOKUP(D754,'[4]mhs elektro-kecil'!$B$5:$C$1847,2,0)</f>
        <v>Gugun Jofandi</v>
      </c>
      <c r="D754" s="369" t="s">
        <v>1929</v>
      </c>
      <c r="E754" s="369" t="s">
        <v>1930</v>
      </c>
      <c r="F754" s="275" t="str">
        <f t="shared" si="200"/>
        <v>Dr. Ir. Misbahuddin, S.T., M.T., IPU.</v>
      </c>
      <c r="G754" s="275" t="str">
        <f t="shared" si="201"/>
        <v>Dwi Ratnasari, S.Kom., MT.</v>
      </c>
      <c r="H754" s="275" t="str">
        <f t="shared" si="202"/>
        <v>Lalu A. Syamsul Irfan A., S.T., M.Eng.</v>
      </c>
      <c r="I754" s="275" t="str">
        <f t="shared" si="203"/>
        <v>Giri Wahyu Wiriasto, S.T., M.T.</v>
      </c>
      <c r="J754" s="467" t="str">
        <f t="shared" si="204"/>
        <v>Cipta Ramadhani, ST., M.Eng.</v>
      </c>
      <c r="K754" s="480" t="str">
        <f t="shared" si="189"/>
        <v>Senin</v>
      </c>
      <c r="L754" s="481">
        <v>44011</v>
      </c>
      <c r="M754" s="482" t="s">
        <v>1577</v>
      </c>
      <c r="N754" s="474" t="s">
        <v>1856</v>
      </c>
      <c r="P754" s="486">
        <v>343</v>
      </c>
      <c r="Q754" s="230">
        <v>7</v>
      </c>
      <c r="R754" s="199">
        <v>45</v>
      </c>
      <c r="S754" s="199">
        <v>40</v>
      </c>
      <c r="T754" s="199">
        <v>41</v>
      </c>
      <c r="U754" s="199">
        <v>44</v>
      </c>
      <c r="W754" s="371" t="str">
        <f t="shared" si="198"/>
        <v>29 Juni 2020</v>
      </c>
      <c r="X754" s="373" t="str">
        <f>IFERROR(VLOOKUP(D754,'[5]mhs elektro-kecil'!$B$5:$E$2151,3,0),"CEK")</f>
        <v>Teknik Informatika &amp; Komputer</v>
      </c>
      <c r="Y754" s="374" t="str">
        <f>IFERROR(VLOOKUP(D754,'[5]mhs elektro-kecil'!$B$5:$E$2151,4,0),"CEK")</f>
        <v>Dr. Ida Ayu Sri Adnyani, ST., MErg.</v>
      </c>
      <c r="AL754" s="391">
        <f t="shared" si="175"/>
        <v>2016</v>
      </c>
      <c r="AM754" s="212" t="e">
        <f>COUNTIF([6]Daftar!$D$5:$D$851,D754)</f>
        <v>#VALUE!</v>
      </c>
      <c r="AN754" s="212" t="e">
        <f>COUNTIF([7]daftar!$D$4:$D$885,D754)</f>
        <v>#VALUE!</v>
      </c>
      <c r="AS754" s="392" t="str">
        <f t="shared" si="168"/>
        <v>Gugun Jofandi</v>
      </c>
      <c r="AT754" s="392" t="str">
        <f t="shared" si="169"/>
        <v>F1B016027</v>
      </c>
      <c r="AU754" s="392">
        <f t="shared" si="170"/>
        <v>751</v>
      </c>
    </row>
    <row r="755" spans="1:47">
      <c r="A755" s="267">
        <f t="shared" si="173"/>
        <v>752</v>
      </c>
      <c r="B755" s="516" t="s">
        <v>1926</v>
      </c>
      <c r="C755" s="269" t="str">
        <f>VLOOKUP(D755,'[4]mhs elektro-kecil'!$B$5:$C$1847,2,0)</f>
        <v>Risman Alfian Luthfi</v>
      </c>
      <c r="D755" s="369" t="s">
        <v>1931</v>
      </c>
      <c r="E755" s="369" t="s">
        <v>1932</v>
      </c>
      <c r="F755" s="275" t="str">
        <f t="shared" si="200"/>
        <v>Budi Darmawan, S.T., M.Eng.</v>
      </c>
      <c r="G755" s="275" t="str">
        <f t="shared" si="201"/>
        <v>Dr. Warindi, S.T., M.Eng.</v>
      </c>
      <c r="H755" s="275" t="str">
        <f t="shared" si="202"/>
        <v>A. Sjamsjiar Rachman, S.T., M.T.</v>
      </c>
      <c r="I755" s="275" t="str">
        <f t="shared" si="203"/>
        <v>I Nyoman Wahyu Satiawan., ST., MSc., Ph.D.</v>
      </c>
      <c r="J755" s="467" t="str">
        <f t="shared" si="204"/>
        <v>Syafaruddin Ch, S.T., M.T.</v>
      </c>
      <c r="K755" s="480" t="str">
        <f t="shared" si="189"/>
        <v>Senin</v>
      </c>
      <c r="L755" s="481">
        <v>44011</v>
      </c>
      <c r="M755" s="482" t="s">
        <v>1622</v>
      </c>
      <c r="N755" s="474" t="s">
        <v>1856</v>
      </c>
      <c r="P755" s="486">
        <v>352</v>
      </c>
      <c r="Q755" s="230">
        <v>43</v>
      </c>
      <c r="R755" s="199">
        <v>37</v>
      </c>
      <c r="S755" s="199">
        <v>17</v>
      </c>
      <c r="T755" s="199">
        <v>8</v>
      </c>
      <c r="U755" s="199">
        <v>4</v>
      </c>
      <c r="W755" s="371" t="str">
        <f t="shared" si="198"/>
        <v>29 Juni 2020</v>
      </c>
      <c r="X755" s="373" t="str">
        <f>IFERROR(VLOOKUP(D755,'[5]mhs elektro-kecil'!$B$5:$E$2151,3,0),"CEK")</f>
        <v>Teknik Elektronika &amp; Digital</v>
      </c>
      <c r="Y755" s="374" t="str">
        <f>IFERROR(VLOOKUP(D755,'[5]mhs elektro-kecil'!$B$5:$E$2151,4,0),"CEK")</f>
        <v>Paniran, ST., MT.</v>
      </c>
      <c r="AL755" s="391">
        <f t="shared" si="175"/>
        <v>2016</v>
      </c>
      <c r="AM755" s="212" t="e">
        <f>COUNTIF([6]Daftar!$D$5:$D$851,D755)</f>
        <v>#VALUE!</v>
      </c>
      <c r="AN755" s="212" t="e">
        <f>COUNTIF([7]daftar!$D$4:$D$885,D755)</f>
        <v>#VALUE!</v>
      </c>
      <c r="AS755" s="392" t="str">
        <f t="shared" si="168"/>
        <v>Risman Alfian Luthfi</v>
      </c>
      <c r="AT755" s="392" t="str">
        <f t="shared" si="169"/>
        <v>F1B116025</v>
      </c>
      <c r="AU755" s="392">
        <f t="shared" si="170"/>
        <v>752</v>
      </c>
    </row>
    <row r="756" spans="1:47">
      <c r="A756" s="267">
        <f t="shared" si="173"/>
        <v>753</v>
      </c>
      <c r="B756" s="516" t="s">
        <v>1933</v>
      </c>
      <c r="C756" s="269" t="str">
        <f>VLOOKUP(D756,'[4]mhs elektro-kecil'!$B$5:$C$1847,2,0)</f>
        <v>Samsul Aminnudin</v>
      </c>
      <c r="D756" s="369" t="s">
        <v>1934</v>
      </c>
      <c r="E756" s="369" t="s">
        <v>1935</v>
      </c>
      <c r="F756" s="275" t="str">
        <f t="shared" si="200"/>
        <v>Djul Fikry  Budiman, S.T., M.T.</v>
      </c>
      <c r="G756" s="275" t="str">
        <f t="shared" si="201"/>
        <v>A. Sjamsjiar Rachman, S.T., M.T.</v>
      </c>
      <c r="H756" s="275" t="str">
        <f t="shared" si="202"/>
        <v>Syafaruddin Ch, S.T., M.T.</v>
      </c>
      <c r="I756" s="275" t="str">
        <f t="shared" si="203"/>
        <v>Paniran, S.T., M.T.</v>
      </c>
      <c r="J756" s="467" t="str">
        <f t="shared" si="204"/>
        <v>I Made Budi Suksmadana, S.T., M.T.</v>
      </c>
      <c r="K756" s="480" t="str">
        <f t="shared" si="189"/>
        <v>Kamis</v>
      </c>
      <c r="L756" s="481">
        <v>44014</v>
      </c>
      <c r="M756" s="482" t="s">
        <v>1577</v>
      </c>
      <c r="N756" s="474" t="s">
        <v>1856</v>
      </c>
      <c r="P756" s="486">
        <v>357</v>
      </c>
      <c r="Q756" s="230">
        <v>35</v>
      </c>
      <c r="R756" s="199">
        <v>17</v>
      </c>
      <c r="S756" s="199">
        <v>4</v>
      </c>
      <c r="T756" s="199">
        <v>28</v>
      </c>
      <c r="U756" s="199">
        <v>24</v>
      </c>
      <c r="W756" s="371" t="str">
        <f t="shared" si="198"/>
        <v>02 Juli 2020</v>
      </c>
      <c r="X756" s="373" t="str">
        <f>IFERROR(VLOOKUP(D756,'[5]mhs elektro-kecil'!$B$5:$E$2151,3,0),"CEK")</f>
        <v>Teknik Elektronika &amp; Digital</v>
      </c>
      <c r="Y756" s="374" t="str">
        <f>IFERROR(VLOOKUP(D756,'[5]mhs elektro-kecil'!$B$5:$E$2151,4,0),"CEK")</f>
        <v>Paniran, ST., MT.</v>
      </c>
      <c r="AL756" s="391">
        <f t="shared" si="175"/>
        <v>2013</v>
      </c>
      <c r="AM756" s="212" t="e">
        <f>COUNTIF([6]Daftar!$D$5:$D$851,D756)</f>
        <v>#VALUE!</v>
      </c>
      <c r="AN756" s="212" t="e">
        <f>COUNTIF([7]daftar!$D$4:$D$885,D756)</f>
        <v>#VALUE!</v>
      </c>
      <c r="AS756" s="392" t="str">
        <f t="shared" si="168"/>
        <v>Samsul Aminnudin</v>
      </c>
      <c r="AT756" s="392" t="str">
        <f t="shared" si="169"/>
        <v>F1B013083</v>
      </c>
      <c r="AU756" s="392">
        <f t="shared" si="170"/>
        <v>753</v>
      </c>
    </row>
    <row r="757" spans="1:47" ht="12.75" customHeight="1">
      <c r="A757" s="267">
        <f t="shared" si="173"/>
        <v>754</v>
      </c>
      <c r="B757" s="516" t="s">
        <v>1936</v>
      </c>
      <c r="C757" s="269" t="str">
        <f>VLOOKUP(D757,'[4]mhs elektro-kecil'!$B$5:$C$1847,2,0)</f>
        <v>Ihsan Syaputro</v>
      </c>
      <c r="D757" s="369" t="s">
        <v>1937</v>
      </c>
      <c r="E757" s="369" t="s">
        <v>1938</v>
      </c>
      <c r="F757" s="275" t="str">
        <f t="shared" si="200"/>
        <v>A. Sjamsjiar Rachman, S.T., M.T.</v>
      </c>
      <c r="G757" s="275" t="str">
        <f t="shared" si="201"/>
        <v>Muhamad Irwan, S.T., M.T.</v>
      </c>
      <c r="H757" s="275" t="str">
        <f t="shared" si="202"/>
        <v>Syafaruddin Ch, S.T., M.T.</v>
      </c>
      <c r="I757" s="275" t="str">
        <f t="shared" si="203"/>
        <v>Dr. Warindi, S.T., M.Eng.</v>
      </c>
      <c r="J757" s="467" t="str">
        <f t="shared" si="204"/>
        <v>I Made Budi Suksmadana, S.T., M.T.</v>
      </c>
      <c r="K757" s="480" t="str">
        <f t="shared" si="189"/>
        <v>Kamis</v>
      </c>
      <c r="L757" s="481">
        <v>44014</v>
      </c>
      <c r="M757" s="482" t="s">
        <v>1622</v>
      </c>
      <c r="N757" s="474" t="s">
        <v>1856</v>
      </c>
      <c r="P757" s="486">
        <v>358</v>
      </c>
      <c r="Q757" s="230">
        <v>17</v>
      </c>
      <c r="R757" s="199">
        <v>39</v>
      </c>
      <c r="S757" s="199">
        <v>4</v>
      </c>
      <c r="T757" s="199">
        <v>37</v>
      </c>
      <c r="U757" s="199">
        <v>24</v>
      </c>
      <c r="W757" s="371" t="str">
        <f t="shared" si="198"/>
        <v>02 Juli 2020</v>
      </c>
      <c r="X757" s="373" t="str">
        <f>IFERROR(VLOOKUP(D757,'[5]mhs elektro-kecil'!$B$5:$E$2151,3,0),"CEK")</f>
        <v>Teknik Elektronika &amp; Digital</v>
      </c>
      <c r="Y757" s="374" t="str">
        <f>IFERROR(VLOOKUP(D757,'[5]mhs elektro-kecil'!$B$5:$E$2151,4,0),"CEK")</f>
        <v>Ida Bagus Fery Citarsa, ST., MT.</v>
      </c>
      <c r="AL757" s="391">
        <f t="shared" si="175"/>
        <v>2016</v>
      </c>
      <c r="AM757" s="212" t="e">
        <f>COUNTIF([6]Daftar!$D$5:$D$851,D757)</f>
        <v>#VALUE!</v>
      </c>
      <c r="AN757" s="212" t="e">
        <f>COUNTIF([7]daftar!$D$4:$D$885,D757)</f>
        <v>#VALUE!</v>
      </c>
      <c r="AS757" s="392" t="str">
        <f t="shared" si="168"/>
        <v>Ihsan Syaputro</v>
      </c>
      <c r="AT757" s="392" t="str">
        <f t="shared" si="169"/>
        <v>F1B116010</v>
      </c>
      <c r="AU757" s="392">
        <f t="shared" si="170"/>
        <v>754</v>
      </c>
    </row>
    <row r="758" spans="1:47" ht="12.75" customHeight="1">
      <c r="A758" s="267">
        <f t="shared" si="173"/>
        <v>755</v>
      </c>
      <c r="B758" s="516" t="s">
        <v>1939</v>
      </c>
      <c r="C758" s="269" t="str">
        <f>VLOOKUP(D758,'[4]mhs elektro-kecil'!$B$5:$C$1847,2,0)</f>
        <v>Anindya Septy Cahyani</v>
      </c>
      <c r="D758" s="369" t="s">
        <v>1940</v>
      </c>
      <c r="E758" s="369" t="s">
        <v>1941</v>
      </c>
      <c r="F758" s="275" t="str">
        <f t="shared" si="200"/>
        <v>Sudi M. Al Sasongko, S.T., M.T.</v>
      </c>
      <c r="G758" s="275" t="str">
        <f t="shared" si="201"/>
        <v>Abdullah Zainuddin, S.T., M.T.</v>
      </c>
      <c r="H758" s="275" t="str">
        <f t="shared" si="202"/>
        <v>Made Sutha Yadnya, S.T., M.T.</v>
      </c>
      <c r="I758" s="275" t="str">
        <f t="shared" si="203"/>
        <v>Bulkis Kanata, S.T., M.T.</v>
      </c>
      <c r="J758" s="467" t="str">
        <f t="shared" si="204"/>
        <v>Cipta Ramadhani, ST., M.Eng.</v>
      </c>
      <c r="K758" s="480" t="str">
        <f t="shared" si="189"/>
        <v>Senin</v>
      </c>
      <c r="L758" s="481">
        <v>44018</v>
      </c>
      <c r="M758" s="482" t="s">
        <v>1622</v>
      </c>
      <c r="N758" s="474" t="s">
        <v>1856</v>
      </c>
      <c r="P758" s="486">
        <v>360</v>
      </c>
      <c r="Q758" s="230">
        <v>6</v>
      </c>
      <c r="R758" s="199">
        <v>15</v>
      </c>
      <c r="S758" s="199">
        <v>19</v>
      </c>
      <c r="T758" s="199">
        <v>21</v>
      </c>
      <c r="U758" s="199">
        <v>44</v>
      </c>
      <c r="W758" s="371" t="str">
        <f t="shared" si="198"/>
        <v>06 Juli 2020</v>
      </c>
      <c r="X758" s="373" t="str">
        <f>IFERROR(VLOOKUP(D758,'[5]mhs elektro-kecil'!$B$5:$E$2151,3,0),"CEK")</f>
        <v>Teknik Telekomunikasi</v>
      </c>
      <c r="Y758" s="374" t="str">
        <f>IFERROR(VLOOKUP(D758,'[5]mhs elektro-kecil'!$B$5:$E$2151,4,0),"CEK")</f>
        <v>Sultan, ST., MT.</v>
      </c>
      <c r="AL758" s="391">
        <f t="shared" si="175"/>
        <v>2016</v>
      </c>
      <c r="AM758" s="212" t="e">
        <f>COUNTIF([6]Daftar!$D$5:$D$851,D758)</f>
        <v>#VALUE!</v>
      </c>
      <c r="AN758" s="212" t="e">
        <f>COUNTIF([7]daftar!$D$4:$D$885,D758)</f>
        <v>#VALUE!</v>
      </c>
      <c r="AS758" s="392" t="str">
        <f t="shared" si="168"/>
        <v>Anindya Septy Cahyani</v>
      </c>
      <c r="AT758" s="392" t="str">
        <f t="shared" si="169"/>
        <v>F1B016014</v>
      </c>
      <c r="AU758" s="392">
        <f t="shared" si="170"/>
        <v>755</v>
      </c>
    </row>
    <row r="759" spans="1:47" ht="12.75" customHeight="1">
      <c r="A759" s="267">
        <f t="shared" si="173"/>
        <v>756</v>
      </c>
      <c r="B759" s="516" t="s">
        <v>1939</v>
      </c>
      <c r="C759" s="269" t="str">
        <f>VLOOKUP(D759,'[4]mhs elektro-kecil'!$B$5:$C$1847,2,0)</f>
        <v>Syafiq Sazali</v>
      </c>
      <c r="D759" s="369" t="s">
        <v>1942</v>
      </c>
      <c r="E759" s="369" t="s">
        <v>1943</v>
      </c>
      <c r="F759" s="275" t="str">
        <f t="shared" si="200"/>
        <v>Dr. rer. nat. Teti Zubaidah, S.T., M.T.</v>
      </c>
      <c r="G759" s="275" t="str">
        <f t="shared" si="201"/>
        <v>Ni Made Seniari, S.T., M.T.</v>
      </c>
      <c r="H759" s="275" t="str">
        <f t="shared" si="202"/>
        <v>Dr. Ir. Rosmaliati, S.T., M.T.</v>
      </c>
      <c r="I759" s="275" t="str">
        <f t="shared" si="203"/>
        <v>I Nyoman Wahyu Satiawan., ST., MSc., Ph.D.</v>
      </c>
      <c r="J759" s="467" t="str">
        <f t="shared" si="204"/>
        <v>Sultan, S.T., M.T.</v>
      </c>
      <c r="K759" s="480" t="str">
        <f t="shared" si="189"/>
        <v>Senin</v>
      </c>
      <c r="L759" s="481">
        <v>44018</v>
      </c>
      <c r="M759" s="482" t="s">
        <v>1577</v>
      </c>
      <c r="N759" s="474" t="s">
        <v>1856</v>
      </c>
      <c r="P759" s="486">
        <v>361</v>
      </c>
      <c r="Q759" s="230">
        <v>22</v>
      </c>
      <c r="R759" s="199">
        <v>1</v>
      </c>
      <c r="S759" s="199">
        <v>16</v>
      </c>
      <c r="T759" s="199">
        <v>8</v>
      </c>
      <c r="U759" s="199">
        <v>5</v>
      </c>
      <c r="W759" s="371" t="str">
        <f t="shared" si="198"/>
        <v>06 Juli 2020</v>
      </c>
      <c r="X759" s="373" t="str">
        <f>IFERROR(VLOOKUP(D759,'[5]mhs elektro-kecil'!$B$5:$E$2151,3,0),"CEK")</f>
        <v>Teknik Sistem Tenaga</v>
      </c>
      <c r="Y759" s="374" t="str">
        <f>IFERROR(VLOOKUP(D759,'[5]mhs elektro-kecil'!$B$5:$E$2151,4,0),"CEK")</f>
        <v>Budi Darmawan, ST., M.Eng.</v>
      </c>
      <c r="AL759" s="391">
        <f t="shared" si="175"/>
        <v>2016</v>
      </c>
      <c r="AM759" s="212" t="e">
        <f>COUNTIF([6]Daftar!$D$5:$D$851,D759)</f>
        <v>#VALUE!</v>
      </c>
      <c r="AN759" s="212" t="e">
        <f>COUNTIF([7]daftar!$D$4:$D$885,D759)</f>
        <v>#VALUE!</v>
      </c>
      <c r="AS759" s="392" t="str">
        <f t="shared" si="168"/>
        <v>Syafiq Sazali</v>
      </c>
      <c r="AT759" s="392" t="str">
        <f t="shared" si="169"/>
        <v>F1B016095</v>
      </c>
      <c r="AU759" s="392">
        <f t="shared" si="170"/>
        <v>756</v>
      </c>
    </row>
    <row r="760" spans="1:47" ht="12.75" customHeight="1">
      <c r="A760" s="267">
        <f t="shared" si="173"/>
        <v>757</v>
      </c>
      <c r="B760" s="516" t="s">
        <v>1939</v>
      </c>
      <c r="C760" s="269" t="str">
        <f>VLOOKUP(D760,'[4]mhs elektro-kecil'!$B$5:$C$1847,2,0)</f>
        <v>Robby Nata Wijaya</v>
      </c>
      <c r="D760" s="369" t="s">
        <v>1944</v>
      </c>
      <c r="E760" s="369" t="s">
        <v>1945</v>
      </c>
      <c r="F760" s="275" t="str">
        <f t="shared" si="200"/>
        <v>Dr. Ir. I Made Ginarsa, S.T., M.T., IPU.</v>
      </c>
      <c r="G760" s="275" t="str">
        <f t="shared" si="201"/>
        <v>Dr. Ir. Rosmaliati, S.T., M.T.</v>
      </c>
      <c r="H760" s="275" t="str">
        <f t="shared" si="202"/>
        <v>Dr. rer. nat. Teti Zubaidah, S.T., M.T.</v>
      </c>
      <c r="I760" s="275" t="str">
        <f t="shared" si="203"/>
        <v>Ida Bagus Fery Citarsa, S.T., M.T.</v>
      </c>
      <c r="J760" s="467" t="str">
        <f t="shared" si="204"/>
        <v>Sabar Nababan, S.T., M.T.</v>
      </c>
      <c r="K760" s="480" t="str">
        <f t="shared" ref="K760:K790" si="205">CHOOSE(WEEKDAY(L760),"Minggu","Senin","Selasa","Rabu","Kamis","Jum'at","Sabtu")</f>
        <v>Selasa</v>
      </c>
      <c r="L760" s="481">
        <v>44019</v>
      </c>
      <c r="M760" s="482" t="s">
        <v>1622</v>
      </c>
      <c r="N760" s="474" t="s">
        <v>1856</v>
      </c>
      <c r="P760" s="486">
        <v>362</v>
      </c>
      <c r="Q760" s="230">
        <v>26</v>
      </c>
      <c r="R760" s="199">
        <v>16</v>
      </c>
      <c r="S760" s="199">
        <v>22</v>
      </c>
      <c r="T760" s="199">
        <v>12</v>
      </c>
      <c r="U760" s="199">
        <v>31</v>
      </c>
      <c r="W760" s="371" t="str">
        <f t="shared" si="198"/>
        <v>07 Juli 2020</v>
      </c>
      <c r="X760" s="373" t="str">
        <f>IFERROR(VLOOKUP(D760,'[5]mhs elektro-kecil'!$B$5:$E$2151,3,0),"CEK")</f>
        <v>Teknik Sistem Tenaga</v>
      </c>
      <c r="Y760" s="374" t="str">
        <f>IFERROR(VLOOKUP(D760,'[5]mhs elektro-kecil'!$B$5:$E$2151,4,0),"CEK")</f>
        <v>L. A. Syamsul Irfan Akbar, ST., M.Eng.</v>
      </c>
      <c r="AL760" s="391">
        <f t="shared" si="175"/>
        <v>2016</v>
      </c>
      <c r="AM760" s="212" t="e">
        <f>COUNTIF([6]Daftar!$D$5:$D$851,D760)</f>
        <v>#VALUE!</v>
      </c>
      <c r="AN760" s="212" t="e">
        <f>COUNTIF([7]daftar!$D$4:$D$885,D760)</f>
        <v>#VALUE!</v>
      </c>
      <c r="AS760" s="392" t="str">
        <f t="shared" si="168"/>
        <v>Robby Nata Wijaya</v>
      </c>
      <c r="AT760" s="392" t="str">
        <f t="shared" si="169"/>
        <v>F1B016086</v>
      </c>
      <c r="AU760" s="392">
        <f t="shared" si="170"/>
        <v>757</v>
      </c>
    </row>
    <row r="761" spans="1:47" ht="12.75" customHeight="1">
      <c r="A761" s="267">
        <f t="shared" si="173"/>
        <v>758</v>
      </c>
      <c r="B761" s="515" t="s">
        <v>1946</v>
      </c>
      <c r="C761" s="269" t="str">
        <f>VLOOKUP(D761,'[4]mhs elektro-kecil'!$B$5:$C$1847,2,0)</f>
        <v>Juli Anugrah Pratama</v>
      </c>
      <c r="D761" s="369" t="s">
        <v>1947</v>
      </c>
      <c r="E761" s="369" t="s">
        <v>1948</v>
      </c>
      <c r="F761" s="275" t="str">
        <f t="shared" ref="F761:F770" si="206">VLOOKUP(Q761,dosen,3,0)</f>
        <v>Syafaruddin Ch, S.T., M.T.</v>
      </c>
      <c r="G761" s="275" t="str">
        <f t="shared" ref="G761:G770" si="207">IF(ISNA(VLOOKUP(R761,dosen,3,FALSE)),"-",VLOOKUP(R761,dosen,3,FALSE))</f>
        <v>Paniran, S.T., M.T.</v>
      </c>
      <c r="H761" s="275" t="str">
        <f t="shared" ref="H761:H770" si="208">IF(ISNA(VLOOKUP(S761,dosen,3,FALSE)),"-",VLOOKUP(S761,dosen,3,FALSE))</f>
        <v>A. Sjamsjiar Rachman, S.T., M.T.</v>
      </c>
      <c r="I761" s="275" t="str">
        <f t="shared" ref="I761:I770" si="209">IF(ISNA(VLOOKUP(T761,dosen,3,FALSE)),"-",VLOOKUP(T761,dosen,3,FALSE))</f>
        <v>Muhamad Syamsu Iqbal, S.T., M.T., Ph.D.</v>
      </c>
      <c r="J761" s="467" t="str">
        <f t="shared" ref="J761:J770" si="210">IF(ISNA(VLOOKUP(U761,dosen,3,FALSE)),"-",VLOOKUP(U761,dosen,3,FALSE))</f>
        <v>Djul Fikry  Budiman, S.T., M.T.</v>
      </c>
      <c r="K761" s="480" t="str">
        <f t="shared" si="205"/>
        <v>Selasa</v>
      </c>
      <c r="L761" s="481">
        <v>44019</v>
      </c>
      <c r="M761" s="482" t="s">
        <v>1577</v>
      </c>
      <c r="N761" s="474" t="s">
        <v>1856</v>
      </c>
      <c r="P761" s="486">
        <v>363</v>
      </c>
      <c r="Q761" s="230">
        <v>4</v>
      </c>
      <c r="R761" s="199">
        <v>28</v>
      </c>
      <c r="S761" s="199">
        <v>17</v>
      </c>
      <c r="T761" s="199">
        <v>18</v>
      </c>
      <c r="U761" s="199">
        <v>35</v>
      </c>
      <c r="W761" s="371" t="str">
        <f t="shared" si="198"/>
        <v>07 Juli 2020</v>
      </c>
      <c r="X761" s="373" t="str">
        <f>IFERROR(VLOOKUP(D761,'[5]mhs elektro-kecil'!$B$5:$E$2151,3,0),"CEK")</f>
        <v>Teknik Elektronika &amp; Digital</v>
      </c>
      <c r="Y761" s="374" t="str">
        <f>IFERROR(VLOOKUP(D761,'[5]mhs elektro-kecil'!$B$5:$E$2151,4,0),"CEK")</f>
        <v>I Made Budi Suksmadana, ST., MT.</v>
      </c>
      <c r="AL761" s="391">
        <f t="shared" si="175"/>
        <v>2013</v>
      </c>
      <c r="AM761" s="212" t="e">
        <f>COUNTIF([6]Daftar!$D$5:$D$851,D761)</f>
        <v>#VALUE!</v>
      </c>
      <c r="AN761" s="212" t="e">
        <f>COUNTIF([7]daftar!$D$4:$D$885,D761)</f>
        <v>#VALUE!</v>
      </c>
      <c r="AS761" s="392" t="str">
        <f t="shared" si="168"/>
        <v>Juli Anugrah Pratama</v>
      </c>
      <c r="AT761" s="392" t="str">
        <f t="shared" si="169"/>
        <v>F1B013049</v>
      </c>
      <c r="AU761" s="392">
        <f t="shared" si="170"/>
        <v>758</v>
      </c>
    </row>
    <row r="762" spans="1:47" ht="12.75" customHeight="1">
      <c r="A762" s="267">
        <f t="shared" si="173"/>
        <v>759</v>
      </c>
      <c r="B762" s="515" t="s">
        <v>1949</v>
      </c>
      <c r="C762" s="394" t="str">
        <f>VLOOKUP(D762,'[4]mhs elektro-kecil'!$B$5:$C$1847,2,0)</f>
        <v>M. Rivaldi Harjian</v>
      </c>
      <c r="D762" s="369" t="s">
        <v>1950</v>
      </c>
      <c r="E762" s="369" t="s">
        <v>1951</v>
      </c>
      <c r="F762" s="275" t="str">
        <f t="shared" si="206"/>
        <v>Supriyatna, S.T., M.T.</v>
      </c>
      <c r="G762" s="275" t="str">
        <f t="shared" si="207"/>
        <v>Ir. Agung Budi Muljono, S.T., M.T., IPU.</v>
      </c>
      <c r="H762" s="275" t="str">
        <f t="shared" si="208"/>
        <v>Dr. rer. nat. Teti Zubaidah, S.T., M.T.</v>
      </c>
      <c r="I762" s="275" t="str">
        <f t="shared" si="209"/>
        <v>Dr. Ir. I Made Ginarsa, S.T., M.T., IPU.</v>
      </c>
      <c r="J762" s="467" t="str">
        <f t="shared" si="210"/>
        <v>Ir. I Made Ari Nrartha, S.T., M.T.</v>
      </c>
      <c r="K762" s="480" t="str">
        <f t="shared" si="205"/>
        <v>Rabu</v>
      </c>
      <c r="L762" s="481">
        <v>44020</v>
      </c>
      <c r="M762" s="482" t="s">
        <v>1952</v>
      </c>
      <c r="N762" s="474" t="s">
        <v>1856</v>
      </c>
      <c r="P762" s="486">
        <v>366</v>
      </c>
      <c r="Q762" s="230">
        <v>2</v>
      </c>
      <c r="R762" s="199">
        <v>13</v>
      </c>
      <c r="S762" s="199">
        <v>22</v>
      </c>
      <c r="T762" s="199">
        <v>26</v>
      </c>
      <c r="U762" s="199">
        <v>25</v>
      </c>
      <c r="W762" s="371" t="str">
        <f t="shared" si="198"/>
        <v>08 Juli 2020</v>
      </c>
      <c r="X762" s="373" t="str">
        <f>IFERROR(VLOOKUP(D762,'[5]mhs elektro-kecil'!$B$5:$E$2151,3,0),"CEK")</f>
        <v>Teknik Sistem Tenaga</v>
      </c>
      <c r="Y762" s="374" t="str">
        <f>IFERROR(VLOOKUP(D762,'[5]mhs elektro-kecil'!$B$5:$E$2151,4,0),"CEK")</f>
        <v>I Made Budi Suksmadana, ST., MT.</v>
      </c>
      <c r="AL762" s="391">
        <f t="shared" si="175"/>
        <v>2016</v>
      </c>
      <c r="AM762" s="212" t="e">
        <f>COUNTIF([6]Daftar!$D$5:$D$851,D762)</f>
        <v>#VALUE!</v>
      </c>
      <c r="AN762" s="212" t="e">
        <f>COUNTIF([7]daftar!$D$4:$D$885,D762)</f>
        <v>#VALUE!</v>
      </c>
      <c r="AS762" s="392" t="str">
        <f t="shared" ref="AS762:AS825" si="211">C762</f>
        <v>M. Rivaldi Harjian</v>
      </c>
      <c r="AT762" s="392" t="str">
        <f t="shared" ref="AT762:AT825" si="212">D762</f>
        <v>F1B016055</v>
      </c>
      <c r="AU762" s="392">
        <f t="shared" ref="AU762:AU825" si="213">A762</f>
        <v>759</v>
      </c>
    </row>
    <row r="763" spans="1:47" ht="12.75" customHeight="1">
      <c r="A763" s="267">
        <f t="shared" si="173"/>
        <v>760</v>
      </c>
      <c r="B763" s="515" t="s">
        <v>1953</v>
      </c>
      <c r="C763" s="269" t="str">
        <f>VLOOKUP(D763,'[4]mhs elektro-kecil'!$B$5:$C$1847,2,0)</f>
        <v>Muhammad Yahya Jaber</v>
      </c>
      <c r="D763" s="369" t="s">
        <v>1954</v>
      </c>
      <c r="E763" t="s">
        <v>1955</v>
      </c>
      <c r="F763" s="275" t="str">
        <f t="shared" si="206"/>
        <v>Dr. Ir. Misbahuddin, S.T., M.T., IPU.</v>
      </c>
      <c r="G763" s="275" t="str">
        <f t="shared" si="207"/>
        <v>Lalu A. Syamsul Irfan A., S.T., M.Eng.</v>
      </c>
      <c r="H763" s="275" t="str">
        <f t="shared" si="208"/>
        <v>Giri Wahyu Wiriasto, S.T., M.T.</v>
      </c>
      <c r="I763" s="275" t="str">
        <f t="shared" si="209"/>
        <v>Muhamad Syamsu Iqbal, S.T., M.T., Ph.D.</v>
      </c>
      <c r="J763" s="467" t="str">
        <f t="shared" si="210"/>
        <v>Dwi Ratnasari, S.Kom., MT.</v>
      </c>
      <c r="K763" s="480" t="str">
        <f t="shared" si="205"/>
        <v>Jum'at</v>
      </c>
      <c r="L763" s="481">
        <v>44022</v>
      </c>
      <c r="M763" s="482" t="s">
        <v>1610</v>
      </c>
      <c r="N763" s="474" t="s">
        <v>1856</v>
      </c>
      <c r="P763" s="486">
        <v>369</v>
      </c>
      <c r="Q763" s="199">
        <v>7</v>
      </c>
      <c r="R763" s="199">
        <v>40</v>
      </c>
      <c r="S763" s="199">
        <v>41</v>
      </c>
      <c r="T763" s="199">
        <v>18</v>
      </c>
      <c r="U763" s="199">
        <v>45</v>
      </c>
      <c r="W763" s="371" t="str">
        <f t="shared" si="198"/>
        <v>10 Juli 2020</v>
      </c>
      <c r="X763" s="373" t="str">
        <f>IFERROR(VLOOKUP(D763,'[5]mhs elektro-kecil'!$B$5:$E$2151,3,0),"CEK")</f>
        <v>Teknik Informatika &amp; Komputer</v>
      </c>
      <c r="Y763" s="374" t="str">
        <f>IFERROR(VLOOKUP(D763,'[5]mhs elektro-kecil'!$B$5:$E$2151,4,0),"CEK")</f>
        <v>L. A. Syamsul Irfan Akbar, ST., M.Eng.</v>
      </c>
      <c r="AL763" s="391">
        <f t="shared" si="175"/>
        <v>2012</v>
      </c>
      <c r="AM763" s="212" t="e">
        <f>COUNTIF([6]Daftar!$D$5:$D$851,D763)</f>
        <v>#VALUE!</v>
      </c>
      <c r="AN763" s="212" t="e">
        <f>COUNTIF([7]daftar!$D$4:$D$885,D763)</f>
        <v>#VALUE!</v>
      </c>
      <c r="AS763" s="392" t="str">
        <f t="shared" si="211"/>
        <v>Muhammad Yahya Jaber</v>
      </c>
      <c r="AT763" s="392" t="str">
        <f t="shared" si="212"/>
        <v>F1B012069</v>
      </c>
      <c r="AU763" s="392">
        <f t="shared" si="213"/>
        <v>760</v>
      </c>
    </row>
    <row r="764" spans="1:47" ht="12.75" customHeight="1">
      <c r="A764" s="267">
        <f t="shared" si="173"/>
        <v>761</v>
      </c>
      <c r="B764" s="515" t="s">
        <v>1956</v>
      </c>
      <c r="C764" s="394" t="str">
        <f>VLOOKUP(D764,'[4]mhs elektro-kecil'!$B$5:$C$1847,2,0)</f>
        <v>Safiraturrahmi</v>
      </c>
      <c r="D764" s="369" t="s">
        <v>1957</v>
      </c>
      <c r="E764" s="369" t="s">
        <v>1958</v>
      </c>
      <c r="F764" s="275" t="str">
        <f t="shared" si="206"/>
        <v>Abdul Natsir, S.T., M.T.</v>
      </c>
      <c r="G764" s="275" t="str">
        <f t="shared" si="207"/>
        <v>Supriyatna, S.T., M.T.</v>
      </c>
      <c r="H764" s="275" t="str">
        <f t="shared" si="208"/>
        <v>Dr. Ir. Rosmaliati, S.T., M.T.</v>
      </c>
      <c r="I764" s="275" t="str">
        <f t="shared" si="209"/>
        <v>Ir. I Made Ari Nrartha, S.T., M.T.</v>
      </c>
      <c r="J764" s="467" t="str">
        <f t="shared" si="210"/>
        <v>Sabar Nababan, S.T., M.T.</v>
      </c>
      <c r="K764" s="480" t="str">
        <f t="shared" si="205"/>
        <v>Senin</v>
      </c>
      <c r="L764" s="481">
        <v>44025</v>
      </c>
      <c r="M764" s="482" t="s">
        <v>1622</v>
      </c>
      <c r="N764" s="474" t="s">
        <v>1856</v>
      </c>
      <c r="P764" s="486">
        <v>374</v>
      </c>
      <c r="Q764" s="230">
        <v>14</v>
      </c>
      <c r="R764" s="199">
        <v>2</v>
      </c>
      <c r="S764" s="199">
        <v>16</v>
      </c>
      <c r="T764" s="199">
        <v>25</v>
      </c>
      <c r="U764" s="199">
        <v>31</v>
      </c>
      <c r="W764" s="371" t="str">
        <f t="shared" si="198"/>
        <v>13 Juli 2020</v>
      </c>
      <c r="X764" s="373" t="str">
        <f>IFERROR(VLOOKUP(D764,'[5]mhs elektro-kecil'!$B$5:$E$2151,3,0),"CEK")</f>
        <v>Teknik Sistem Tenaga</v>
      </c>
      <c r="Y764" s="374" t="str">
        <f>IFERROR(VLOOKUP(D764,'[5]mhs elektro-kecil'!$B$5:$E$2151,4,0),"CEK")</f>
        <v>L. A. Syamsul Irfan Akbar, ST., M.Eng.</v>
      </c>
      <c r="AL764" s="391">
        <f t="shared" si="175"/>
        <v>2016</v>
      </c>
      <c r="AM764" s="212" t="e">
        <f>COUNTIF([6]Daftar!$D$5:$D$851,D764)</f>
        <v>#VALUE!</v>
      </c>
      <c r="AN764" s="212" t="e">
        <f>COUNTIF([7]daftar!$D$4:$D$885,D764)</f>
        <v>#VALUE!</v>
      </c>
      <c r="AS764" s="392" t="str">
        <f t="shared" si="211"/>
        <v>Safiraturrahmi</v>
      </c>
      <c r="AT764" s="392" t="str">
        <f t="shared" si="212"/>
        <v>F1B016087</v>
      </c>
      <c r="AU764" s="392">
        <f t="shared" si="213"/>
        <v>761</v>
      </c>
    </row>
    <row r="765" spans="1:47" ht="12.75" customHeight="1">
      <c r="A765" s="267">
        <f t="shared" si="173"/>
        <v>762</v>
      </c>
      <c r="B765" s="515" t="s">
        <v>1959</v>
      </c>
      <c r="C765" s="269" t="str">
        <f>VLOOKUP(D765,'[4]mhs elektro-kecil'!$B$5:$C$1847,2,0)</f>
        <v>Najman Babgi</v>
      </c>
      <c r="D765" s="369" t="s">
        <v>1960</v>
      </c>
      <c r="E765" s="369" t="s">
        <v>1961</v>
      </c>
      <c r="F765" s="275" t="str">
        <f t="shared" si="206"/>
        <v>Dr. Ir. Misbahuddin, S.T., M.T., IPU.</v>
      </c>
      <c r="G765" s="275" t="str">
        <f t="shared" si="207"/>
        <v>Budi Darmawan, S.T., M.Eng.</v>
      </c>
      <c r="H765" s="275" t="str">
        <f t="shared" si="208"/>
        <v>Giri Wahyu Wiriasto, S.T., M.T.</v>
      </c>
      <c r="I765" s="275" t="str">
        <f t="shared" si="209"/>
        <v>Lalu A. Syamsul Irfan A., S.T., M.Eng.</v>
      </c>
      <c r="J765" s="467" t="str">
        <f t="shared" si="210"/>
        <v>Cipta Ramadhani, ST., M.Eng.</v>
      </c>
      <c r="K765" s="480" t="str">
        <f t="shared" si="205"/>
        <v>Selasa</v>
      </c>
      <c r="L765" s="481">
        <v>44026</v>
      </c>
      <c r="M765" s="482" t="s">
        <v>1622</v>
      </c>
      <c r="N765" s="474" t="s">
        <v>1856</v>
      </c>
      <c r="P765" s="486">
        <v>377</v>
      </c>
      <c r="Q765" s="230">
        <v>7</v>
      </c>
      <c r="R765" s="199">
        <v>43</v>
      </c>
      <c r="S765" s="199">
        <v>41</v>
      </c>
      <c r="T765" s="199">
        <v>40</v>
      </c>
      <c r="U765" s="199">
        <v>44</v>
      </c>
      <c r="W765" s="371" t="str">
        <f t="shared" si="198"/>
        <v>14 Juli 2020</v>
      </c>
      <c r="X765" s="373" t="str">
        <f>IFERROR(VLOOKUP(D765,'[5]mhs elektro-kecil'!$B$5:$E$2151,3,0),"CEK")</f>
        <v>Teknik Informatika &amp; Komputer</v>
      </c>
      <c r="Y765" s="374" t="str">
        <f>IFERROR(VLOOKUP(D765,'[5]mhs elektro-kecil'!$B$5:$E$2151,4,0),"CEK")</f>
        <v>Giri Wahyu Wiriasto, ST., MT.</v>
      </c>
      <c r="AL765" s="391">
        <f t="shared" si="175"/>
        <v>2014</v>
      </c>
      <c r="AM765" s="212" t="e">
        <f>COUNTIF([6]Daftar!$D$5:$D$851,D765)</f>
        <v>#VALUE!</v>
      </c>
      <c r="AN765" s="212" t="e">
        <f>COUNTIF([7]daftar!$D$4:$D$885,D765)</f>
        <v>#VALUE!</v>
      </c>
      <c r="AS765" s="392" t="str">
        <f t="shared" si="211"/>
        <v>Najman Babgi</v>
      </c>
      <c r="AT765" s="392" t="str">
        <f t="shared" si="212"/>
        <v>F1B014073</v>
      </c>
      <c r="AU765" s="392">
        <f t="shared" si="213"/>
        <v>762</v>
      </c>
    </row>
    <row r="766" spans="1:47" ht="12.75" customHeight="1">
      <c r="A766" s="267">
        <f t="shared" si="173"/>
        <v>763</v>
      </c>
      <c r="B766" s="515" t="s">
        <v>1962</v>
      </c>
      <c r="C766" s="269" t="str">
        <f>VLOOKUP(D766,'[4]mhs elektro-kecil'!$B$5:$C$1847,2,0)</f>
        <v>Lazarus Christian P</v>
      </c>
      <c r="D766" s="369" t="s">
        <v>1963</v>
      </c>
      <c r="E766" s="451" t="s">
        <v>1964</v>
      </c>
      <c r="F766" s="275" t="str">
        <f t="shared" si="206"/>
        <v>A. Sjamsjiar Rachman, S.T., M.T.</v>
      </c>
      <c r="G766" s="275" t="str">
        <f t="shared" si="207"/>
        <v>Muhamad Syamsu Iqbal, S.T., M.T., Ph.D.</v>
      </c>
      <c r="H766" s="275" t="str">
        <f t="shared" si="208"/>
        <v>Dr. Warindi, S.T., M.Eng.</v>
      </c>
      <c r="I766" s="275" t="str">
        <f t="shared" si="209"/>
        <v>Paniran, S.T., M.T.</v>
      </c>
      <c r="J766" s="467" t="str">
        <f t="shared" si="210"/>
        <v>Syafaruddin Ch, S.T., M.T.</v>
      </c>
      <c r="K766" s="480" t="str">
        <f t="shared" si="205"/>
        <v>Kamis</v>
      </c>
      <c r="L766" s="481">
        <v>44028</v>
      </c>
      <c r="M766" s="482" t="s">
        <v>1952</v>
      </c>
      <c r="N766" s="474" t="s">
        <v>1856</v>
      </c>
      <c r="P766" s="486">
        <v>379</v>
      </c>
      <c r="Q766" s="230">
        <v>17</v>
      </c>
      <c r="R766" s="199">
        <v>18</v>
      </c>
      <c r="S766" s="199">
        <v>37</v>
      </c>
      <c r="T766" s="199">
        <v>28</v>
      </c>
      <c r="U766" s="199">
        <v>4</v>
      </c>
      <c r="W766" s="371" t="str">
        <f t="shared" si="198"/>
        <v>16 Juli 2020</v>
      </c>
      <c r="X766" s="373" t="str">
        <f>IFERROR(VLOOKUP(D766,'[5]mhs elektro-kecil'!$B$5:$E$2151,3,0),"CEK")</f>
        <v>Teknik Elektronika &amp; Digital</v>
      </c>
      <c r="Y766" s="374" t="str">
        <f>IFERROR(VLOOKUP(D766,'[5]mhs elektro-kecil'!$B$5:$E$2151,4,0),"CEK")</f>
        <v>Muhamad Irwan. ST., MT.</v>
      </c>
      <c r="AL766" s="391">
        <f t="shared" si="175"/>
        <v>2013</v>
      </c>
      <c r="AM766" s="212" t="e">
        <f>COUNTIF([6]Daftar!$D$5:$D$851,D766)</f>
        <v>#VALUE!</v>
      </c>
      <c r="AN766" s="212" t="e">
        <f>COUNTIF([7]daftar!$D$4:$D$885,D766)</f>
        <v>#VALUE!</v>
      </c>
      <c r="AS766" s="392" t="str">
        <f t="shared" si="211"/>
        <v>Lazarus Christian P</v>
      </c>
      <c r="AT766" s="392" t="str">
        <f t="shared" si="212"/>
        <v>F1B113022</v>
      </c>
      <c r="AU766" s="392">
        <f t="shared" si="213"/>
        <v>763</v>
      </c>
    </row>
    <row r="767" spans="1:47" ht="12.75" customHeight="1">
      <c r="A767" s="267">
        <f t="shared" si="173"/>
        <v>764</v>
      </c>
      <c r="B767" s="515" t="s">
        <v>1962</v>
      </c>
      <c r="C767" s="269" t="str">
        <f>VLOOKUP(D767,'[4]mhs elektro-kecil'!$B$5:$C$1847,2,0)</f>
        <v>Muhammad Adam A. N.</v>
      </c>
      <c r="D767" s="369" t="s">
        <v>1965</v>
      </c>
      <c r="E767" s="369" t="s">
        <v>1966</v>
      </c>
      <c r="F767" s="275" t="str">
        <f t="shared" si="206"/>
        <v>Dr. Warindi, S.T., M.Eng.</v>
      </c>
      <c r="G767" s="275" t="str">
        <f t="shared" si="207"/>
        <v>Paniran, S.T., M.T.</v>
      </c>
      <c r="H767" s="275" t="str">
        <f t="shared" si="208"/>
        <v>Syafaruddin Ch, S.T., M.T.</v>
      </c>
      <c r="I767" s="275" t="str">
        <f t="shared" si="209"/>
        <v>Muhamad Irwan, S.T., M.T.</v>
      </c>
      <c r="J767" s="467" t="str">
        <f t="shared" si="210"/>
        <v>A. Sjamsjiar Rachman, S.T., M.T.</v>
      </c>
      <c r="K767" s="480" t="str">
        <f t="shared" si="205"/>
        <v>Rabu</v>
      </c>
      <c r="L767" s="481">
        <v>44027</v>
      </c>
      <c r="M767" s="482" t="s">
        <v>1577</v>
      </c>
      <c r="N767" s="474" t="s">
        <v>1856</v>
      </c>
      <c r="P767" s="486">
        <v>380</v>
      </c>
      <c r="Q767" s="230">
        <v>37</v>
      </c>
      <c r="R767" s="199">
        <v>28</v>
      </c>
      <c r="S767" s="199">
        <v>4</v>
      </c>
      <c r="T767" s="199">
        <v>39</v>
      </c>
      <c r="U767" s="199">
        <v>17</v>
      </c>
      <c r="W767" s="371" t="str">
        <f t="shared" si="198"/>
        <v>15 Juli 2020</v>
      </c>
      <c r="X767" s="373" t="str">
        <f>IFERROR(VLOOKUP(D767,'[5]mhs elektro-kecil'!$B$5:$E$2151,3,0),"CEK")</f>
        <v>Teknik Elektronika &amp; Digital</v>
      </c>
      <c r="Y767" s="374" t="str">
        <f>IFERROR(VLOOKUP(D767,'[5]mhs elektro-kecil'!$B$5:$E$2151,4,0),"CEK")</f>
        <v>Budi Darmawan, ST., M.Eng.</v>
      </c>
      <c r="AL767" s="391">
        <f t="shared" si="175"/>
        <v>2015</v>
      </c>
      <c r="AM767" s="212" t="e">
        <f>COUNTIF([6]Daftar!$D$5:$D$851,D767)</f>
        <v>#VALUE!</v>
      </c>
      <c r="AN767" s="212" t="e">
        <f>COUNTIF([7]daftar!$D$4:$D$885,D767)</f>
        <v>#VALUE!</v>
      </c>
      <c r="AS767" s="392" t="str">
        <f t="shared" si="211"/>
        <v>Muhammad Adam A. N.</v>
      </c>
      <c r="AT767" s="392" t="str">
        <f t="shared" si="212"/>
        <v>F1B015058</v>
      </c>
      <c r="AU767" s="392">
        <f t="shared" si="213"/>
        <v>764</v>
      </c>
    </row>
    <row r="768" spans="1:47" ht="12.75" customHeight="1">
      <c r="A768" s="267">
        <f t="shared" si="173"/>
        <v>765</v>
      </c>
      <c r="B768" s="515" t="s">
        <v>1967</v>
      </c>
      <c r="C768" s="269" t="str">
        <f>VLOOKUP(D768,'[4]mhs elektro-kecil'!$B$5:$C$1847,2,0)</f>
        <v>Khilda Ayu Safitri</v>
      </c>
      <c r="D768" s="369" t="s">
        <v>1968</v>
      </c>
      <c r="E768" s="369" t="s">
        <v>1969</v>
      </c>
      <c r="F768" s="275" t="str">
        <f t="shared" si="206"/>
        <v>Dr. rer. nat. Teti Zubaidah, S.T., M.T.</v>
      </c>
      <c r="G768" s="275" t="str">
        <f t="shared" si="207"/>
        <v>Dr. Ir. Rosmaliati, S.T., M.T.</v>
      </c>
      <c r="H768" s="275" t="str">
        <f t="shared" si="208"/>
        <v>Bulkis Kanata, S.T., M.T.</v>
      </c>
      <c r="I768" s="275" t="str">
        <f t="shared" si="209"/>
        <v>Made Sutha Yadnya, S.T., M.T.</v>
      </c>
      <c r="J768" s="467" t="str">
        <f t="shared" si="210"/>
        <v>Dwi Ratnasari, S.Kom., MT.</v>
      </c>
      <c r="K768" s="480" t="str">
        <f t="shared" si="205"/>
        <v>Jum'at</v>
      </c>
      <c r="L768" s="481">
        <v>44029</v>
      </c>
      <c r="M768" s="482" t="s">
        <v>1577</v>
      </c>
      <c r="N768" s="474" t="s">
        <v>1856</v>
      </c>
      <c r="P768" s="486">
        <v>382</v>
      </c>
      <c r="Q768" s="230">
        <v>22</v>
      </c>
      <c r="R768" s="199">
        <v>16</v>
      </c>
      <c r="S768" s="199">
        <v>21</v>
      </c>
      <c r="T768" s="199">
        <v>19</v>
      </c>
      <c r="U768" s="199">
        <v>45</v>
      </c>
      <c r="W768" s="371" t="str">
        <f t="shared" si="198"/>
        <v>17 Juli 2020</v>
      </c>
      <c r="X768" s="373" t="str">
        <f>IFERROR(VLOOKUP(D768,'[5]mhs elektro-kecil'!$B$5:$E$2151,3,0),"CEK")</f>
        <v>Teknik Sistem Tenaga</v>
      </c>
      <c r="Y768" s="374" t="str">
        <f>IFERROR(VLOOKUP(D768,'[5]mhs elektro-kecil'!$B$5:$E$2151,4,0),"CEK")</f>
        <v>A. Sjamsjiar Rachman, ST., MT.</v>
      </c>
      <c r="AL768" s="391">
        <f t="shared" si="175"/>
        <v>2016</v>
      </c>
      <c r="AM768" s="212" t="e">
        <f>COUNTIF([6]Daftar!$D$5:$D$851,D768)</f>
        <v>#VALUE!</v>
      </c>
      <c r="AN768" s="212" t="e">
        <f>COUNTIF([7]daftar!$D$4:$D$885,D768)</f>
        <v>#VALUE!</v>
      </c>
      <c r="AS768" s="392" t="str">
        <f t="shared" si="211"/>
        <v>Khilda Ayu Safitri</v>
      </c>
      <c r="AT768" s="392" t="str">
        <f t="shared" si="212"/>
        <v>F1B016041</v>
      </c>
      <c r="AU768" s="392">
        <f t="shared" si="213"/>
        <v>765</v>
      </c>
    </row>
    <row r="769" spans="1:47" ht="12.75" customHeight="1">
      <c r="A769" s="267">
        <f t="shared" si="173"/>
        <v>766</v>
      </c>
      <c r="B769" s="515" t="s">
        <v>1970</v>
      </c>
      <c r="C769" s="269" t="str">
        <f>VLOOKUP(D769,'[4]mhs elektro-kecil'!$B$5:$C$1847,2,0)</f>
        <v>Hengki Juniarta</v>
      </c>
      <c r="D769" s="369" t="s">
        <v>1971</v>
      </c>
      <c r="E769" s="369" t="s">
        <v>1972</v>
      </c>
      <c r="F769" s="275" t="str">
        <f t="shared" si="206"/>
        <v>Supriono, S.T., M.T.</v>
      </c>
      <c r="G769" s="275" t="str">
        <f t="shared" si="207"/>
        <v>Ir. I Made Ari Nrartha, S.T., M.T.</v>
      </c>
      <c r="H769" s="275" t="str">
        <f t="shared" si="208"/>
        <v>Abdul Natsir, S.T., M.T.</v>
      </c>
      <c r="I769" s="275" t="str">
        <f t="shared" si="209"/>
        <v>Dr. Ir. Rosmaliati, S.T., M.T.</v>
      </c>
      <c r="J769" s="467" t="str">
        <f t="shared" si="210"/>
        <v>Sabar Nababan, S.T., M.T.</v>
      </c>
      <c r="K769" s="480" t="str">
        <f t="shared" si="205"/>
        <v>Selasa</v>
      </c>
      <c r="L769" s="481">
        <v>44033</v>
      </c>
      <c r="M769" s="482" t="s">
        <v>1577</v>
      </c>
      <c r="N769" s="474" t="s">
        <v>1856</v>
      </c>
      <c r="P769" s="486">
        <v>383</v>
      </c>
      <c r="Q769" s="230">
        <v>29</v>
      </c>
      <c r="R769" s="199">
        <v>25</v>
      </c>
      <c r="S769" s="199">
        <v>14</v>
      </c>
      <c r="T769" s="199">
        <v>16</v>
      </c>
      <c r="U769" s="199">
        <v>31</v>
      </c>
      <c r="W769" s="371" t="str">
        <f t="shared" si="198"/>
        <v>21 Juli 2020</v>
      </c>
      <c r="X769" s="373" t="str">
        <f>IFERROR(VLOOKUP(D769,'[5]mhs elektro-kecil'!$B$5:$E$2151,3,0),"CEK")</f>
        <v>Teknik Sistem Tenaga</v>
      </c>
      <c r="Y769" s="374" t="str">
        <f>IFERROR(VLOOKUP(D769,'[5]mhs elektro-kecil'!$B$5:$E$2151,4,0),"CEK")</f>
        <v>I Nyoman Wahyu S., ST., M.Sc., Ph.D.</v>
      </c>
      <c r="AL769" s="391">
        <f t="shared" si="175"/>
        <v>2015</v>
      </c>
      <c r="AM769" s="212" t="e">
        <f>COUNTIF([6]Daftar!$D$5:$D$851,D769)</f>
        <v>#VALUE!</v>
      </c>
      <c r="AN769" s="212" t="e">
        <f>COUNTIF([7]daftar!$D$4:$D$885,D769)</f>
        <v>#VALUE!</v>
      </c>
      <c r="AS769" s="392" t="str">
        <f t="shared" si="211"/>
        <v>Hengki Juniarta</v>
      </c>
      <c r="AT769" s="392" t="str">
        <f t="shared" si="212"/>
        <v>F1B015022</v>
      </c>
      <c r="AU769" s="392">
        <f t="shared" si="213"/>
        <v>766</v>
      </c>
    </row>
    <row r="770" spans="1:47" ht="12.75" customHeight="1">
      <c r="A770" s="267">
        <f t="shared" si="173"/>
        <v>767</v>
      </c>
      <c r="B770" s="515" t="s">
        <v>1973</v>
      </c>
      <c r="C770" s="269" t="str">
        <f>VLOOKUP(D770,'[4]mhs elektro-kecil'!$B$5:$C$1847,2,0)</f>
        <v>Ramdayanti</v>
      </c>
      <c r="D770" s="369" t="s">
        <v>1974</v>
      </c>
      <c r="E770" s="369" t="s">
        <v>1975</v>
      </c>
      <c r="F770" s="275" t="str">
        <f t="shared" si="206"/>
        <v>Bulkis Kanata, S.T., M.T.</v>
      </c>
      <c r="G770" s="275" t="str">
        <f t="shared" si="207"/>
        <v>Muhamad Syamsu Iqbal, S.T., M.T., Ph.D.</v>
      </c>
      <c r="H770" s="275" t="str">
        <f t="shared" si="208"/>
        <v>Sudi M. Al Sasongko, S.T., M.T.</v>
      </c>
      <c r="I770" s="275" t="str">
        <f t="shared" si="209"/>
        <v>Suthami Ariessaputra, S.T., M.Eng.</v>
      </c>
      <c r="J770" s="467" t="str">
        <f t="shared" si="210"/>
        <v>Cipta Ramadhani, ST., M.Eng.</v>
      </c>
      <c r="K770" s="480" t="str">
        <f t="shared" si="205"/>
        <v>Selasa</v>
      </c>
      <c r="L770" s="481">
        <v>44040</v>
      </c>
      <c r="M770" s="482" t="s">
        <v>1577</v>
      </c>
      <c r="N770" s="474" t="s">
        <v>1856</v>
      </c>
      <c r="P770" s="486">
        <v>392</v>
      </c>
      <c r="Q770" s="230">
        <v>21</v>
      </c>
      <c r="R770" s="199">
        <v>18</v>
      </c>
      <c r="S770" s="199">
        <v>6</v>
      </c>
      <c r="T770" s="199">
        <v>42</v>
      </c>
      <c r="U770" s="199">
        <v>44</v>
      </c>
      <c r="W770" s="371" t="str">
        <f t="shared" si="198"/>
        <v>28 Juli 2020</v>
      </c>
      <c r="X770" s="373" t="str">
        <f>IFERROR(VLOOKUP(D770,'[5]mhs elektro-kecil'!$B$5:$E$2151,3,0),"CEK")</f>
        <v>Teknik Telekomunikasi</v>
      </c>
      <c r="Y770" s="374" t="str">
        <f>IFERROR(VLOOKUP(D770,'[5]mhs elektro-kecil'!$B$5:$E$2151,4,0),"CEK")</f>
        <v>Abdullah Zainuddin, ST., MT.</v>
      </c>
      <c r="AL770" s="391">
        <f t="shared" si="175"/>
        <v>2015</v>
      </c>
      <c r="AM770" s="212" t="e">
        <f>COUNTIF([6]Daftar!$D$5:$D$851,D770)</f>
        <v>#VALUE!</v>
      </c>
      <c r="AN770" s="212" t="e">
        <f>COUNTIF([7]daftar!$D$4:$D$885,D770)</f>
        <v>#VALUE!</v>
      </c>
      <c r="AS770" s="392" t="str">
        <f t="shared" si="211"/>
        <v>Ramdayanti</v>
      </c>
      <c r="AT770" s="392" t="str">
        <f t="shared" si="212"/>
        <v>F1B015080</v>
      </c>
      <c r="AU770" s="392">
        <f t="shared" si="213"/>
        <v>767</v>
      </c>
    </row>
    <row r="771" spans="1:47" ht="12.75" customHeight="1">
      <c r="A771" s="267">
        <f t="shared" si="173"/>
        <v>768</v>
      </c>
      <c r="B771" s="515" t="s">
        <v>1976</v>
      </c>
      <c r="C771" s="269" t="str">
        <f>VLOOKUP(D771,'[4]mhs elektro-kecil'!$B$5:$C$1847,2,0)</f>
        <v>Rizky Yudiansyah</v>
      </c>
      <c r="D771" s="369" t="s">
        <v>1977</v>
      </c>
      <c r="E771" s="369" t="s">
        <v>1978</v>
      </c>
      <c r="F771" s="275" t="str">
        <f t="shared" ref="F771:F790" si="214">VLOOKUP(Q771,dosen,3,0)</f>
        <v>Paniran, S.T., M.T.</v>
      </c>
      <c r="G771" s="275" t="str">
        <f t="shared" ref="G771:G781" si="215">IF(ISNA(VLOOKUP(R771,dosen,3,FALSE)),"-",VLOOKUP(R771,dosen,3,FALSE))</f>
        <v>Syafaruddin Ch, S.T., M.T.</v>
      </c>
      <c r="H771" s="275" t="str">
        <f t="shared" ref="H771:H781" si="216">IF(ISNA(VLOOKUP(S771,dosen,3,FALSE)),"-",VLOOKUP(S771,dosen,3,FALSE))</f>
        <v>Dr. Warindi, S.T., M.Eng.</v>
      </c>
      <c r="I771" s="275" t="str">
        <f t="shared" ref="I771:I781" si="217">IF(ISNA(VLOOKUP(T771,dosen,3,FALSE)),"-",VLOOKUP(T771,dosen,3,FALSE))</f>
        <v>I Made Budi Suksmadana, S.T., M.T.</v>
      </c>
      <c r="J771" s="467" t="str">
        <f t="shared" ref="J771:J781" si="218">IF(ISNA(VLOOKUP(U771,dosen,3,FALSE)),"-",VLOOKUP(U771,dosen,3,FALSE))</f>
        <v>Muhamad Irwan, S.T., M.T.</v>
      </c>
      <c r="K771" s="480" t="str">
        <f t="shared" si="205"/>
        <v>Kamis</v>
      </c>
      <c r="L771" s="481">
        <v>44042</v>
      </c>
      <c r="M771" s="482" t="s">
        <v>1577</v>
      </c>
      <c r="N771" s="474" t="s">
        <v>1856</v>
      </c>
      <c r="P771" s="486">
        <v>408</v>
      </c>
      <c r="Q771" s="230">
        <v>28</v>
      </c>
      <c r="R771" s="199">
        <v>4</v>
      </c>
      <c r="S771" s="199">
        <v>37</v>
      </c>
      <c r="T771" s="199">
        <v>24</v>
      </c>
      <c r="U771" s="199">
        <v>39</v>
      </c>
      <c r="W771" s="371" t="str">
        <f t="shared" si="198"/>
        <v>30 Juli 2020</v>
      </c>
      <c r="X771" s="373" t="str">
        <f>IFERROR(VLOOKUP(D771,'[5]mhs elektro-kecil'!$B$5:$E$2151,3,0),"CEK")</f>
        <v>Teknik Elektronika &amp; Digital</v>
      </c>
      <c r="Y771" s="374" t="str">
        <f>IFERROR(VLOOKUP(D771,'[5]mhs elektro-kecil'!$B$5:$E$2151,4,0),"CEK")</f>
        <v>L. A. Syamsul Irfan Akbar, ST., M.Eng.</v>
      </c>
      <c r="AL771" s="391">
        <f t="shared" si="175"/>
        <v>2016</v>
      </c>
      <c r="AM771" s="212" t="e">
        <f>COUNTIF([6]Daftar!$D$5:$D$851,D771)</f>
        <v>#VALUE!</v>
      </c>
      <c r="AN771" s="212" t="e">
        <f>COUNTIF([7]daftar!$D$4:$D$885,D771)</f>
        <v>#VALUE!</v>
      </c>
      <c r="AS771" s="392" t="str">
        <f t="shared" si="211"/>
        <v>Rizky Yudiansyah</v>
      </c>
      <c r="AT771" s="392" t="str">
        <f t="shared" si="212"/>
        <v>F1B016085</v>
      </c>
      <c r="AU771" s="392">
        <f t="shared" si="213"/>
        <v>768</v>
      </c>
    </row>
    <row r="772" spans="1:47" ht="12.75" customHeight="1">
      <c r="A772" s="267">
        <f t="shared" si="173"/>
        <v>769</v>
      </c>
      <c r="B772" s="515" t="s">
        <v>1976</v>
      </c>
      <c r="C772" s="269" t="str">
        <f>VLOOKUP(D772,'[4]mhs elektro-kecil'!$B$5:$C$1847,2,0)</f>
        <v>Yuma</v>
      </c>
      <c r="D772" s="369" t="s">
        <v>1979</v>
      </c>
      <c r="E772" s="369" t="s">
        <v>1980</v>
      </c>
      <c r="F772" s="275" t="str">
        <f t="shared" si="214"/>
        <v>Budi Darmawan, S.T., M.Eng.</v>
      </c>
      <c r="G772" s="275" t="str">
        <f t="shared" si="215"/>
        <v>Syafaruddin Ch, S.T., M.T.</v>
      </c>
      <c r="H772" s="275" t="str">
        <f t="shared" si="216"/>
        <v>Dr. Warindi, S.T., M.Eng.</v>
      </c>
      <c r="I772" s="275" t="str">
        <f t="shared" si="217"/>
        <v>I Made Budi Suksmadana, S.T., M.T.</v>
      </c>
      <c r="J772" s="467" t="str">
        <f t="shared" si="218"/>
        <v>Muhamad Irwan, S.T., M.T.</v>
      </c>
      <c r="K772" s="480" t="str">
        <f t="shared" si="205"/>
        <v>Kamis</v>
      </c>
      <c r="L772" s="481">
        <v>44042</v>
      </c>
      <c r="M772" s="482" t="s">
        <v>1622</v>
      </c>
      <c r="N772" s="474" t="s">
        <v>1856</v>
      </c>
      <c r="P772" s="486">
        <v>409</v>
      </c>
      <c r="Q772" s="230">
        <v>43</v>
      </c>
      <c r="R772" s="199">
        <v>4</v>
      </c>
      <c r="S772" s="199">
        <v>37</v>
      </c>
      <c r="T772" s="199">
        <v>24</v>
      </c>
      <c r="U772" s="199">
        <v>39</v>
      </c>
      <c r="W772" s="371" t="str">
        <f t="shared" si="198"/>
        <v>30 Juli 2020</v>
      </c>
      <c r="X772" s="373" t="str">
        <f>IFERROR(VLOOKUP(D772,'[5]mhs elektro-kecil'!$B$5:$E$2151,3,0),"CEK")</f>
        <v>Teknik Elektronika &amp; Digital</v>
      </c>
      <c r="Y772" s="374" t="str">
        <f>IFERROR(VLOOKUP(D772,'[5]mhs elektro-kecil'!$B$5:$E$2151,4,0),"CEK")</f>
        <v>Budi Darmawan, ST., M.Eng.</v>
      </c>
      <c r="AL772" s="391">
        <f t="shared" si="175"/>
        <v>2016</v>
      </c>
      <c r="AM772" s="212" t="e">
        <f>COUNTIF([6]Daftar!$D$5:$D$851,D772)</f>
        <v>#VALUE!</v>
      </c>
      <c r="AN772" s="212" t="e">
        <f>COUNTIF([7]daftar!$D$4:$D$885,D772)</f>
        <v>#VALUE!</v>
      </c>
      <c r="AS772" s="392" t="str">
        <f t="shared" si="211"/>
        <v>Yuma</v>
      </c>
      <c r="AT772" s="392" t="str">
        <f t="shared" si="212"/>
        <v>F1B116032</v>
      </c>
      <c r="AU772" s="392">
        <f t="shared" si="213"/>
        <v>769</v>
      </c>
    </row>
    <row r="773" spans="1:47" ht="12.75" customHeight="1">
      <c r="A773" s="267">
        <f t="shared" ref="A773:A836" si="219">A772+1</f>
        <v>770</v>
      </c>
      <c r="B773" s="515" t="s">
        <v>1981</v>
      </c>
      <c r="C773" s="269" t="str">
        <f>VLOOKUP(D773,'[4]mhs elektro-kecil'!$B$5:$C$1847,2,0)</f>
        <v>Muhammad Aji Mubarak</v>
      </c>
      <c r="D773" s="369" t="s">
        <v>1982</v>
      </c>
      <c r="E773" s="369" t="s">
        <v>1983</v>
      </c>
      <c r="F773" s="275" t="str">
        <f t="shared" si="214"/>
        <v>Dr. Ida Ayu Sri Adnyani, S.T., M.Erg.</v>
      </c>
      <c r="G773" s="275" t="str">
        <f t="shared" si="215"/>
        <v>Supriono, S.T., M.T.</v>
      </c>
      <c r="H773" s="275" t="str">
        <f t="shared" si="216"/>
        <v>Ir. I Made Ari Nrartha, S.T., M.T.</v>
      </c>
      <c r="I773" s="275" t="str">
        <f t="shared" si="217"/>
        <v>Supriyatna, S.T., M.T.</v>
      </c>
      <c r="J773" s="467" t="str">
        <f t="shared" si="218"/>
        <v>Ida Bagus Fery Citarsa, S.T., M.T.</v>
      </c>
      <c r="K773" s="480" t="str">
        <f t="shared" si="205"/>
        <v>Kamis</v>
      </c>
      <c r="L773" s="481">
        <v>44049</v>
      </c>
      <c r="M773" s="482" t="s">
        <v>1577</v>
      </c>
      <c r="N773" s="474" t="s">
        <v>1856</v>
      </c>
      <c r="P773" s="486">
        <v>419</v>
      </c>
      <c r="Q773" s="230">
        <v>10</v>
      </c>
      <c r="R773" s="199">
        <v>29</v>
      </c>
      <c r="S773" s="199">
        <v>25</v>
      </c>
      <c r="T773" s="199">
        <v>2</v>
      </c>
      <c r="U773" s="199">
        <v>12</v>
      </c>
      <c r="W773" s="371" t="str">
        <f t="shared" si="198"/>
        <v>06 Agustus 2020</v>
      </c>
      <c r="X773" s="373" t="str">
        <f>IFERROR(VLOOKUP(D773,'[5]mhs elektro-kecil'!$B$5:$E$2151,3,0),"CEK")</f>
        <v>Teknik Sistem Tenaga</v>
      </c>
      <c r="Y773" s="374" t="str">
        <f>IFERROR(VLOOKUP(D773,'[5]mhs elektro-kecil'!$B$5:$E$2151,4,0),"CEK")</f>
        <v>Paniran, ST., MT.</v>
      </c>
      <c r="AL773" s="391">
        <f t="shared" ref="AL773:AL836" si="220">IF(MID(D773,5,2)="06",2006,IF(MID(D773,5,2)="07",2007,IF(MID(D773,5,2)="08",2008,IF(MID(D773,5,2)="09",2009,IF(MID(D773,5,2)="10",2010,IF(MID(D773,5,2)="11",2011,IF(MID(D773,5,2)="12",2012,IF(MID(D773,5,2)="05",2005,IF(MID(D773,5,2)="04",2004,IF(MID(D773,5,2)="03",2003,IF(MID(D773,5,2)="13",2013,IF(MID(D773,5,2)="14",2014,IF(MID(D773,5,2)="15",2015,IF(MID(D773,5,2)="16",2016,IF(MID(D773,5,2)="17",2017,IF(MID(D773,5,2)="18",2018,2019))))))))))))))))</f>
        <v>2016</v>
      </c>
      <c r="AM773" s="212" t="e">
        <f>COUNTIF([6]Daftar!$D$5:$D$851,D773)</f>
        <v>#VALUE!</v>
      </c>
      <c r="AN773" s="212" t="e">
        <f>COUNTIF([7]daftar!$D$4:$D$885,D773)</f>
        <v>#VALUE!</v>
      </c>
      <c r="AS773" s="392" t="str">
        <f t="shared" si="211"/>
        <v>Muhammad Aji Mubarak</v>
      </c>
      <c r="AT773" s="392" t="str">
        <f t="shared" si="212"/>
        <v>F1B016065</v>
      </c>
      <c r="AU773" s="392">
        <f t="shared" si="213"/>
        <v>770</v>
      </c>
    </row>
    <row r="774" spans="1:47" ht="12.75" customHeight="1">
      <c r="A774" s="267">
        <f t="shared" si="219"/>
        <v>771</v>
      </c>
      <c r="B774" s="515" t="s">
        <v>1984</v>
      </c>
      <c r="C774" s="269" t="str">
        <f>VLOOKUP(D774,'[4]mhs elektro-kecil'!$B$5:$C$1847,2,0)</f>
        <v>M. Khaerul Anwar</v>
      </c>
      <c r="D774" s="475" t="s">
        <v>1985</v>
      </c>
      <c r="E774" t="s">
        <v>1986</v>
      </c>
      <c r="F774" s="275" t="str">
        <f t="shared" si="214"/>
        <v>Made Sutha Yadnya, S.T., M.T.</v>
      </c>
      <c r="G774" s="275" t="str">
        <f t="shared" si="215"/>
        <v>Bulkis Kanata, S.T., M.T.</v>
      </c>
      <c r="H774" s="275" t="str">
        <f t="shared" si="216"/>
        <v>A. Sjamsjiar Rachman, S.T., M.T.</v>
      </c>
      <c r="I774" s="275" t="str">
        <f t="shared" si="217"/>
        <v>Sudi M. Al Sasongko, S.T., M.T.</v>
      </c>
      <c r="J774" s="467" t="str">
        <f t="shared" si="218"/>
        <v>Suthami Ariessaputra, S.T., M.Eng.</v>
      </c>
      <c r="K774" s="480" t="str">
        <f t="shared" si="205"/>
        <v>Jum'at</v>
      </c>
      <c r="L774" s="481">
        <v>44050</v>
      </c>
      <c r="M774" s="482" t="s">
        <v>1577</v>
      </c>
      <c r="N774" s="474" t="s">
        <v>1856</v>
      </c>
      <c r="P774" s="486">
        <v>421</v>
      </c>
      <c r="Q774" s="199">
        <v>19</v>
      </c>
      <c r="R774" s="199">
        <v>21</v>
      </c>
      <c r="S774" s="199">
        <v>17</v>
      </c>
      <c r="T774" s="199">
        <v>6</v>
      </c>
      <c r="U774" s="199">
        <v>42</v>
      </c>
      <c r="W774" s="491" t="str">
        <f t="shared" si="198"/>
        <v>07 Agustus 2020</v>
      </c>
      <c r="X774" s="373" t="str">
        <f>IFERROR(VLOOKUP(D774,'[5]mhs elektro-kecil'!$B$5:$E$2151,3,0),"CEK")</f>
        <v>Teknik Telekomunikasi</v>
      </c>
      <c r="Y774" s="374" t="str">
        <f>IFERROR(VLOOKUP(D774,'[5]mhs elektro-kecil'!$B$5:$E$2151,4,0),"CEK")</f>
        <v>Djul Fikry Budiman, ST., MT.</v>
      </c>
      <c r="AL774" s="391">
        <f t="shared" si="220"/>
        <v>2015</v>
      </c>
      <c r="AM774" s="212" t="e">
        <f>COUNTIF([6]Daftar!$D$5:$D$851,D774)</f>
        <v>#VALUE!</v>
      </c>
      <c r="AN774" s="212" t="e">
        <f>COUNTIF([7]daftar!$D$4:$D$885,D774)</f>
        <v>#VALUE!</v>
      </c>
      <c r="AS774" s="392" t="str">
        <f t="shared" si="211"/>
        <v>M. Khaerul Anwar</v>
      </c>
      <c r="AT774" s="392" t="str">
        <f t="shared" si="212"/>
        <v>F1B015047</v>
      </c>
      <c r="AU774" s="392">
        <f t="shared" si="213"/>
        <v>771</v>
      </c>
    </row>
    <row r="775" spans="1:47" ht="12.75" customHeight="1">
      <c r="A775" s="267">
        <f t="shared" si="219"/>
        <v>772</v>
      </c>
      <c r="B775" s="515" t="s">
        <v>1987</v>
      </c>
      <c r="C775" s="269" t="str">
        <f>VLOOKUP(D775,'[4]mhs elektro-kecil'!$B$5:$C$1847,2,0)</f>
        <v>Pandit Phalalowi Paramartha</v>
      </c>
      <c r="D775" s="369" t="s">
        <v>1988</v>
      </c>
      <c r="E775" s="369" t="s">
        <v>1989</v>
      </c>
      <c r="F775" s="275" t="str">
        <f t="shared" si="214"/>
        <v>Dr. Ida Ayu Sri Adnyani, S.T., M.Erg.</v>
      </c>
      <c r="G775" s="275" t="str">
        <f t="shared" si="215"/>
        <v>Ni Made Seniari, S.T., M.T.</v>
      </c>
      <c r="H775" s="275" t="str">
        <f t="shared" si="216"/>
        <v>Ir. I Made Ari Nrartha, S.T., M.T.</v>
      </c>
      <c r="I775" s="275" t="str">
        <f t="shared" si="217"/>
        <v>Dr. Ir. Rosmaliati, S.T., M.T.</v>
      </c>
      <c r="J775" s="467" t="str">
        <f t="shared" si="218"/>
        <v>Sultan, S.T., M.T.</v>
      </c>
      <c r="K775" s="480" t="str">
        <f t="shared" si="205"/>
        <v>Jum'at</v>
      </c>
      <c r="L775" s="481">
        <v>44050</v>
      </c>
      <c r="M775" s="482" t="s">
        <v>1952</v>
      </c>
      <c r="N775" s="474" t="s">
        <v>1856</v>
      </c>
      <c r="P775" s="486">
        <v>425</v>
      </c>
      <c r="Q775" s="230">
        <v>10</v>
      </c>
      <c r="R775" s="199">
        <v>1</v>
      </c>
      <c r="S775" s="199">
        <v>25</v>
      </c>
      <c r="T775" s="199">
        <v>16</v>
      </c>
      <c r="U775" s="199">
        <v>5</v>
      </c>
      <c r="W775" s="371" t="str">
        <f t="shared" si="198"/>
        <v>07 Agustus 2020</v>
      </c>
      <c r="X775" s="373" t="str">
        <f>IFERROR(VLOOKUP(D775,'[5]mhs elektro-kecil'!$B$5:$E$2151,3,0),"CEK")</f>
        <v>Teknik Sistem Tenaga</v>
      </c>
      <c r="Y775" s="374" t="str">
        <f>IFERROR(VLOOKUP(D775,'[5]mhs elektro-kecil'!$B$5:$E$2151,4,0),"CEK")</f>
        <v>Supriyatna, ST., MT.</v>
      </c>
      <c r="AL775" s="391">
        <f t="shared" si="220"/>
        <v>2016</v>
      </c>
      <c r="AM775" s="212" t="e">
        <f>COUNTIF([6]Daftar!$D$5:$D$851,D775)</f>
        <v>#VALUE!</v>
      </c>
      <c r="AN775" s="212" t="e">
        <f>COUNTIF([7]daftar!$D$4:$D$885,D775)</f>
        <v>#VALUE!</v>
      </c>
      <c r="AS775" s="392" t="str">
        <f t="shared" si="211"/>
        <v>Pandit Phalalowi Paramartha</v>
      </c>
      <c r="AT775" s="392" t="str">
        <f t="shared" si="212"/>
        <v>F1B016075</v>
      </c>
      <c r="AU775" s="392">
        <f t="shared" si="213"/>
        <v>772</v>
      </c>
    </row>
    <row r="776" spans="1:47" ht="12.75" customHeight="1">
      <c r="A776" s="267">
        <f t="shared" si="219"/>
        <v>773</v>
      </c>
      <c r="B776" s="515" t="s">
        <v>1987</v>
      </c>
      <c r="C776" s="394" t="str">
        <f>VLOOKUP(D776,'[4]mhs elektro-kecil'!$B$5:$C$1847,2,0)</f>
        <v>Sumahar</v>
      </c>
      <c r="D776" s="369" t="s">
        <v>1990</v>
      </c>
      <c r="E776" s="369" t="s">
        <v>1991</v>
      </c>
      <c r="F776" s="275" t="str">
        <f t="shared" si="214"/>
        <v>Syafaruddin Ch, S.T., M.T.</v>
      </c>
      <c r="G776" s="275" t="str">
        <f t="shared" si="215"/>
        <v>Suthami Ariessaputra, S.T., M.Eng.</v>
      </c>
      <c r="H776" s="275" t="str">
        <f t="shared" si="216"/>
        <v>Paniran, S.T., M.T.</v>
      </c>
      <c r="I776" s="275" t="str">
        <f t="shared" si="217"/>
        <v>Bulkis Kanata, S.T., M.T.</v>
      </c>
      <c r="J776" s="467" t="str">
        <f t="shared" si="218"/>
        <v>Djul Fikry  Budiman, S.T., M.T.</v>
      </c>
      <c r="K776" s="480" t="str">
        <f t="shared" si="205"/>
        <v>Senin</v>
      </c>
      <c r="L776" s="481">
        <v>44053</v>
      </c>
      <c r="M776" s="482" t="s">
        <v>1577</v>
      </c>
      <c r="N776" s="474" t="s">
        <v>1856</v>
      </c>
      <c r="P776" s="486">
        <v>426</v>
      </c>
      <c r="Q776" s="230">
        <v>4</v>
      </c>
      <c r="R776" s="199">
        <v>42</v>
      </c>
      <c r="S776" s="199">
        <v>28</v>
      </c>
      <c r="T776" s="199">
        <v>21</v>
      </c>
      <c r="U776" s="199">
        <v>35</v>
      </c>
      <c r="W776" s="371" t="str">
        <f t="shared" si="198"/>
        <v>10 Agustus 2020</v>
      </c>
      <c r="X776" s="373" t="str">
        <f>IFERROR(VLOOKUP(D776,'[5]mhs elektro-kecil'!$B$5:$E$2151,3,0),"CEK")</f>
        <v>Teknik Telekomunikasi</v>
      </c>
      <c r="Y776" s="374" t="str">
        <f>IFERROR(VLOOKUP(D776,'[5]mhs elektro-kecil'!$B$5:$E$2151,4,0),"CEK")</f>
        <v>Muhamad Syamsu Iqbal, ST., MT., Ph.D.</v>
      </c>
      <c r="AL776" s="391">
        <f t="shared" si="220"/>
        <v>2014</v>
      </c>
      <c r="AM776" s="212" t="e">
        <f>COUNTIF([6]Daftar!$D$5:$D$851,D776)</f>
        <v>#VALUE!</v>
      </c>
      <c r="AN776" s="212" t="e">
        <f>COUNTIF([7]daftar!$D$4:$D$885,D776)</f>
        <v>#VALUE!</v>
      </c>
      <c r="AS776" s="392" t="str">
        <f t="shared" si="211"/>
        <v>Sumahar</v>
      </c>
      <c r="AT776" s="392" t="str">
        <f t="shared" si="212"/>
        <v>F1B014097</v>
      </c>
      <c r="AU776" s="392">
        <f t="shared" si="213"/>
        <v>773</v>
      </c>
    </row>
    <row r="777" spans="1:47" ht="12.75" customHeight="1">
      <c r="A777" s="267">
        <f t="shared" si="219"/>
        <v>774</v>
      </c>
      <c r="B777" s="515" t="s">
        <v>1992</v>
      </c>
      <c r="C777" s="269" t="str">
        <f>VLOOKUP(D777,'[4]mhs elektro-kecil'!$B$5:$C$1847,2,0)</f>
        <v>Masitha Maghfirah</v>
      </c>
      <c r="D777" s="369" t="s">
        <v>1993</v>
      </c>
      <c r="E777" s="369" t="s">
        <v>1994</v>
      </c>
      <c r="F777" s="275" t="str">
        <f t="shared" si="214"/>
        <v>Paniran, S.T., M.T.</v>
      </c>
      <c r="G777" s="275" t="str">
        <f t="shared" si="215"/>
        <v>Dr. rer. nat. Teti Zubaidah, S.T., M.T.</v>
      </c>
      <c r="H777" s="275" t="str">
        <f t="shared" si="216"/>
        <v>Dr. Warindi, S.T., M.Eng.</v>
      </c>
      <c r="I777" s="275" t="str">
        <f t="shared" si="217"/>
        <v>I Made Budi Suksmadana, S.T., M.T.</v>
      </c>
      <c r="J777" s="467" t="str">
        <f t="shared" si="218"/>
        <v>Syafaruddin Ch, S.T., M.T.</v>
      </c>
      <c r="K777" s="480" t="str">
        <f t="shared" si="205"/>
        <v>Senin</v>
      </c>
      <c r="L777" s="481">
        <v>44053</v>
      </c>
      <c r="M777" s="482" t="s">
        <v>1622</v>
      </c>
      <c r="N777" s="474" t="s">
        <v>1856</v>
      </c>
      <c r="P777" s="486">
        <v>427</v>
      </c>
      <c r="Q777" s="230">
        <v>28</v>
      </c>
      <c r="R777" s="199">
        <v>22</v>
      </c>
      <c r="S777" s="199">
        <v>37</v>
      </c>
      <c r="T777" s="199">
        <v>24</v>
      </c>
      <c r="U777" s="199">
        <v>4</v>
      </c>
      <c r="W777" s="371" t="str">
        <f t="shared" si="198"/>
        <v>10 Agustus 2020</v>
      </c>
      <c r="X777" s="373" t="str">
        <f>IFERROR(VLOOKUP(D777,'[5]mhs elektro-kecil'!$B$5:$E$2151,3,0),"CEK")</f>
        <v>Teknik Elektronika &amp; Digital</v>
      </c>
      <c r="Y777" s="374" t="str">
        <f>IFERROR(VLOOKUP(D777,'[5]mhs elektro-kecil'!$B$5:$E$2151,4,0),"CEK")</f>
        <v>I Made Budi Suksmadana, ST., MT.</v>
      </c>
      <c r="AL777" s="391">
        <f t="shared" si="220"/>
        <v>2016</v>
      </c>
      <c r="AM777" s="212" t="e">
        <f>COUNTIF([6]Daftar!$D$5:$D$851,D777)</f>
        <v>#VALUE!</v>
      </c>
      <c r="AN777" s="212" t="e">
        <f>COUNTIF([7]daftar!$D$4:$D$885,D777)</f>
        <v>#VALUE!</v>
      </c>
      <c r="AS777" s="392" t="str">
        <f t="shared" si="211"/>
        <v>Masitha Maghfirah</v>
      </c>
      <c r="AT777" s="392" t="str">
        <f t="shared" si="212"/>
        <v>F1B016057</v>
      </c>
      <c r="AU777" s="392">
        <f t="shared" si="213"/>
        <v>774</v>
      </c>
    </row>
    <row r="778" spans="1:47" ht="12.75" customHeight="1">
      <c r="A778" s="267">
        <f t="shared" si="219"/>
        <v>775</v>
      </c>
      <c r="B778" s="515" t="s">
        <v>1995</v>
      </c>
      <c r="C778" s="269" t="str">
        <f>VLOOKUP(D778,'[4]mhs elektro-kecil'!$B$5:$C$1847,2,0)</f>
        <v>Andi Restu Wiyono</v>
      </c>
      <c r="D778" s="369" t="s">
        <v>1996</v>
      </c>
      <c r="E778" t="s">
        <v>1997</v>
      </c>
      <c r="F778" s="275" t="str">
        <f t="shared" si="214"/>
        <v>Djul Fikry  Budiman, S.T., M.T.</v>
      </c>
      <c r="G778" s="275" t="str">
        <f t="shared" si="215"/>
        <v>Budi Darmawan, S.T., M.Eng.</v>
      </c>
      <c r="H778" s="275" t="str">
        <f t="shared" si="216"/>
        <v>Dr. Warindi, S.T., M.Eng.</v>
      </c>
      <c r="I778" s="275" t="str">
        <f t="shared" si="217"/>
        <v>Paniran, S.T., M.T.</v>
      </c>
      <c r="J778" s="467" t="str">
        <f t="shared" si="218"/>
        <v>Dr. Ir. Misbahuddin, S.T., M.T., IPU.</v>
      </c>
      <c r="K778" s="480" t="str">
        <f t="shared" si="205"/>
        <v>Selasa</v>
      </c>
      <c r="L778" s="481">
        <v>44068</v>
      </c>
      <c r="M778" s="482" t="s">
        <v>1570</v>
      </c>
      <c r="N778" s="474" t="s">
        <v>1856</v>
      </c>
      <c r="P778" s="486">
        <v>442</v>
      </c>
      <c r="Q778" s="199">
        <v>35</v>
      </c>
      <c r="R778" s="199">
        <v>43</v>
      </c>
      <c r="S778" s="199">
        <v>37</v>
      </c>
      <c r="T778" s="199">
        <v>28</v>
      </c>
      <c r="U778" s="199">
        <v>7</v>
      </c>
      <c r="W778" s="371" t="str">
        <f t="shared" si="198"/>
        <v>25 Agustus 2020</v>
      </c>
      <c r="X778" s="373" t="str">
        <f>IFERROR(VLOOKUP(D778,'[5]mhs elektro-kecil'!$B$5:$E$2151,3,0),"CEK")</f>
        <v>Teknik Sistem Tenaga</v>
      </c>
      <c r="Y778" s="374" t="str">
        <f>IFERROR(VLOOKUP(D778,'[5]mhs elektro-kecil'!$B$5:$E$2151,4,0),"CEK")</f>
        <v>Supriyatna, ST., MT.</v>
      </c>
      <c r="AL778" s="391">
        <f t="shared" si="220"/>
        <v>2014</v>
      </c>
      <c r="AM778" s="212" t="e">
        <f>COUNTIF([6]Daftar!$D$5:$D$851,D778)</f>
        <v>#VALUE!</v>
      </c>
      <c r="AN778" s="212" t="e">
        <f>COUNTIF([7]daftar!$D$4:$D$885,D778)</f>
        <v>#VALUE!</v>
      </c>
      <c r="AS778" s="392" t="str">
        <f t="shared" si="211"/>
        <v>Andi Restu Wiyono</v>
      </c>
      <c r="AT778" s="392" t="str">
        <f t="shared" si="212"/>
        <v>F1B014008</v>
      </c>
      <c r="AU778" s="392">
        <f t="shared" si="213"/>
        <v>775</v>
      </c>
    </row>
    <row r="779" spans="1:47" ht="12.75" customHeight="1">
      <c r="A779" s="267">
        <f t="shared" si="219"/>
        <v>776</v>
      </c>
      <c r="B779" s="515" t="s">
        <v>1998</v>
      </c>
      <c r="C779" s="269" t="str">
        <f>VLOOKUP(D779,'[4]mhs elektro-kecil'!$B$5:$C$1847,2,0)</f>
        <v>Windi Fikran Taupani</v>
      </c>
      <c r="D779" s="369" t="s">
        <v>1999</v>
      </c>
      <c r="E779" t="s">
        <v>2000</v>
      </c>
      <c r="F779" s="275" t="str">
        <f t="shared" si="214"/>
        <v>Ir. I Made Ari Nrartha, S.T., M.T.</v>
      </c>
      <c r="G779" s="275" t="str">
        <f t="shared" si="215"/>
        <v>Supriyatna, S.T., M.T.</v>
      </c>
      <c r="H779" s="275" t="str">
        <f t="shared" si="216"/>
        <v>I Nyoman Wahyu Satiawan., ST., MSc., Ph.D.</v>
      </c>
      <c r="I779" s="275" t="str">
        <f t="shared" si="217"/>
        <v>Ir. Agung Budi Muljono, S.T., M.T., IPU.</v>
      </c>
      <c r="J779" s="467" t="str">
        <f t="shared" si="218"/>
        <v>Dr. Ir. Rosmaliati, S.T., M.T.</v>
      </c>
      <c r="K779" s="480" t="str">
        <f t="shared" si="205"/>
        <v>Senin</v>
      </c>
      <c r="L779" s="481">
        <v>44074</v>
      </c>
      <c r="M779" s="482" t="s">
        <v>1952</v>
      </c>
      <c r="N779" s="474" t="s">
        <v>1856</v>
      </c>
      <c r="P779" s="486">
        <v>451</v>
      </c>
      <c r="Q779" s="230">
        <v>25</v>
      </c>
      <c r="R779" s="199">
        <v>2</v>
      </c>
      <c r="S779" s="199">
        <v>8</v>
      </c>
      <c r="T779" s="199">
        <v>13</v>
      </c>
      <c r="U779" s="199">
        <v>16</v>
      </c>
      <c r="W779" s="371" t="str">
        <f t="shared" si="198"/>
        <v>31 Agustus 2020</v>
      </c>
      <c r="X779" s="373" t="str">
        <f>IFERROR(VLOOKUP(D779,'[5]mhs elektro-kecil'!$B$5:$E$2151,3,0),"CEK")</f>
        <v>Teknik Sistem Tenaga</v>
      </c>
      <c r="Y779" s="374" t="str">
        <f>IFERROR(VLOOKUP(D779,'[5]mhs elektro-kecil'!$B$5:$E$2151,4,0),"CEK")</f>
        <v>I Nyoman Wahyu S., ST., M.Sc., Ph.D.</v>
      </c>
      <c r="AL779" s="391">
        <f t="shared" si="220"/>
        <v>2013</v>
      </c>
      <c r="AM779" s="212" t="e">
        <f>COUNTIF([6]Daftar!$D$5:$D$851,D779)</f>
        <v>#VALUE!</v>
      </c>
      <c r="AN779" s="212" t="e">
        <f>COUNTIF([7]daftar!$D$4:$D$885,D779)</f>
        <v>#VALUE!</v>
      </c>
      <c r="AS779" s="392" t="str">
        <f t="shared" si="211"/>
        <v>Windi Fikran Taupani</v>
      </c>
      <c r="AT779" s="392" t="str">
        <f t="shared" si="212"/>
        <v>F1B013093</v>
      </c>
      <c r="AU779" s="392">
        <f t="shared" si="213"/>
        <v>776</v>
      </c>
    </row>
    <row r="780" spans="1:47" ht="12.75" customHeight="1">
      <c r="A780" s="267">
        <f t="shared" si="219"/>
        <v>777</v>
      </c>
      <c r="B780" s="515" t="s">
        <v>2001</v>
      </c>
      <c r="C780" s="394" t="str">
        <f>VLOOKUP(D780,'[4]mhs elektro-kecil'!$B$5:$C$1847,2,0)</f>
        <v>Ridho Tri Kurniasandi</v>
      </c>
      <c r="D780" s="369" t="s">
        <v>2002</v>
      </c>
      <c r="E780" t="s">
        <v>2003</v>
      </c>
      <c r="F780" s="275" t="str">
        <f t="shared" si="214"/>
        <v>Lalu A. Syamsul Irfan A., S.T., M.Eng.</v>
      </c>
      <c r="G780" s="275" t="str">
        <f t="shared" si="215"/>
        <v>Cipta Ramadhani, ST., M.Eng.</v>
      </c>
      <c r="H780" s="275" t="str">
        <f t="shared" si="216"/>
        <v>Dr. Ir. Misbahuddin, S.T., M.T., IPU.</v>
      </c>
      <c r="I780" s="275" t="str">
        <f t="shared" si="217"/>
        <v>Muhamad Syamsu Iqbal, S.T., M.T., Ph.D.</v>
      </c>
      <c r="J780" s="467" t="str">
        <f t="shared" si="218"/>
        <v>Giri Wahyu Wiriasto, S.T., M.T.</v>
      </c>
      <c r="K780" s="480" t="str">
        <f t="shared" si="205"/>
        <v>Kamis</v>
      </c>
      <c r="L780" s="481">
        <v>44077</v>
      </c>
      <c r="M780" s="482" t="s">
        <v>1622</v>
      </c>
      <c r="N780" s="474" t="s">
        <v>1856</v>
      </c>
      <c r="P780" s="486">
        <v>452</v>
      </c>
      <c r="Q780" s="230">
        <v>40</v>
      </c>
      <c r="R780" s="199">
        <v>44</v>
      </c>
      <c r="S780" s="199">
        <v>7</v>
      </c>
      <c r="T780" s="199">
        <v>18</v>
      </c>
      <c r="U780" s="199">
        <v>41</v>
      </c>
      <c r="W780" s="371" t="str">
        <f t="shared" si="198"/>
        <v>03 September 2020</v>
      </c>
      <c r="X780" s="373" t="str">
        <f>IFERROR(VLOOKUP(D780,'[5]mhs elektro-kecil'!$B$5:$E$2151,3,0),"CEK")</f>
        <v>Teknik Informatika &amp; Komputer</v>
      </c>
      <c r="Y780" s="374" t="str">
        <f>IFERROR(VLOOKUP(D780,'[5]mhs elektro-kecil'!$B$5:$E$2151,4,0),"CEK")</f>
        <v>Muhamad Irwan. ST., MT.</v>
      </c>
      <c r="AL780" s="391">
        <f t="shared" si="220"/>
        <v>2016</v>
      </c>
      <c r="AM780" s="212" t="e">
        <f>COUNTIF([6]Daftar!$D$5:$D$851,D780)</f>
        <v>#VALUE!</v>
      </c>
      <c r="AN780" s="212" t="e">
        <f>COUNTIF([7]daftar!$D$4:$D$885,D780)</f>
        <v>#VALUE!</v>
      </c>
      <c r="AS780" s="392" t="str">
        <f t="shared" si="211"/>
        <v>Ridho Tri Kurniasandi</v>
      </c>
      <c r="AT780" s="392" t="str">
        <f t="shared" si="212"/>
        <v>F1B016083</v>
      </c>
      <c r="AU780" s="392">
        <f t="shared" si="213"/>
        <v>777</v>
      </c>
    </row>
    <row r="781" spans="1:47" ht="12.75" customHeight="1">
      <c r="A781" s="267">
        <f t="shared" si="219"/>
        <v>778</v>
      </c>
      <c r="B781" s="515" t="s">
        <v>2004</v>
      </c>
      <c r="C781" s="269" t="str">
        <f>VLOOKUP(D781,'[4]mhs elektro-kecil'!$B$5:$C$1847,2,0)</f>
        <v>Erwin Lingga Saputra</v>
      </c>
      <c r="D781" s="369" t="s">
        <v>2005</v>
      </c>
      <c r="E781" s="369" t="s">
        <v>2006</v>
      </c>
      <c r="F781" s="275" t="str">
        <f t="shared" si="214"/>
        <v>Lalu A. Syamsul Irfan A., S.T., M.Eng.</v>
      </c>
      <c r="G781" s="275" t="str">
        <f t="shared" si="215"/>
        <v>Dwi Ratnasari, S.Kom., MT.</v>
      </c>
      <c r="H781" s="275" t="str">
        <f t="shared" si="216"/>
        <v>Suthami Ariessaputra, S.T., M.Eng.</v>
      </c>
      <c r="I781" s="275" t="str">
        <f t="shared" si="217"/>
        <v>Cipta Ramadhani, ST., M.Eng.</v>
      </c>
      <c r="J781" s="467" t="str">
        <f t="shared" si="218"/>
        <v>Muhamad Irwan, S.T., M.T.</v>
      </c>
      <c r="K781" s="480" t="str">
        <f t="shared" si="205"/>
        <v>Jum'at</v>
      </c>
      <c r="L781" s="481">
        <v>44078</v>
      </c>
      <c r="M781" s="482" t="s">
        <v>1577</v>
      </c>
      <c r="N781" s="474" t="s">
        <v>1856</v>
      </c>
      <c r="P781" s="486">
        <v>459</v>
      </c>
      <c r="Q781" s="230">
        <v>40</v>
      </c>
      <c r="R781" s="199">
        <v>45</v>
      </c>
      <c r="S781" s="199">
        <v>42</v>
      </c>
      <c r="T781" s="199">
        <v>44</v>
      </c>
      <c r="U781" s="199">
        <v>39</v>
      </c>
      <c r="W781" s="371" t="str">
        <f t="shared" si="198"/>
        <v>04 September 2020</v>
      </c>
      <c r="X781" s="373" t="str">
        <f>IFERROR(VLOOKUP(D781,'[5]mhs elektro-kecil'!$B$5:$E$2151,3,0),"CEK")</f>
        <v>Teknik Informatika &amp; Komputer</v>
      </c>
      <c r="Y781" s="374" t="str">
        <f>IFERROR(VLOOKUP(D781,'[5]mhs elektro-kecil'!$B$5:$E$2151,4,0),"CEK")</f>
        <v>Giri Wahyu Wiriasto, ST., MT.</v>
      </c>
      <c r="AL781" s="391">
        <f t="shared" si="220"/>
        <v>2014</v>
      </c>
      <c r="AM781" s="212" t="e">
        <f>COUNTIF([6]Daftar!$D$5:$D$851,D781)</f>
        <v>#VALUE!</v>
      </c>
      <c r="AN781" s="212" t="e">
        <f>COUNTIF([7]daftar!$D$4:$D$885,D781)</f>
        <v>#VALUE!</v>
      </c>
      <c r="AS781" s="392" t="str">
        <f t="shared" si="211"/>
        <v>Erwin Lingga Saputra</v>
      </c>
      <c r="AT781" s="392" t="str">
        <f t="shared" si="212"/>
        <v>F1B114011</v>
      </c>
      <c r="AU781" s="392">
        <f t="shared" si="213"/>
        <v>778</v>
      </c>
    </row>
    <row r="782" spans="1:47" ht="12.75" customHeight="1">
      <c r="A782" s="267">
        <f t="shared" si="219"/>
        <v>779</v>
      </c>
      <c r="B782" s="515" t="s">
        <v>2007</v>
      </c>
      <c r="C782" s="394" t="str">
        <f>VLOOKUP(D782,'[4]mhs elektro-kecil'!$B$5:$C$1847,2,0)</f>
        <v>Taufik</v>
      </c>
      <c r="D782" s="369" t="s">
        <v>2008</v>
      </c>
      <c r="E782" s="369" t="s">
        <v>2009</v>
      </c>
      <c r="F782" s="275" t="str">
        <f t="shared" si="214"/>
        <v>Dr. Ir. Misbahuddin, S.T., M.T., IPU.</v>
      </c>
      <c r="G782" s="275" t="str">
        <f t="shared" ref="G782:J785" si="221">IF(ISNA(VLOOKUP(R782,dosen,3,FALSE)),"-",VLOOKUP(R782,dosen,3,FALSE))</f>
        <v>Ir. I Made Ari Nrartha, S.T., M.T.</v>
      </c>
      <c r="H782" s="275" t="str">
        <f t="shared" si="221"/>
        <v>Dr. Ir. I Ketut Wiryajati,ST.,MT.,IPU.,ASEAN.Eng.</v>
      </c>
      <c r="I782" s="275" t="str">
        <f t="shared" si="221"/>
        <v>Abdul Natsir, S.T., M.T.</v>
      </c>
      <c r="J782" s="467" t="str">
        <f t="shared" si="221"/>
        <v>Sudi M. Al Sasongko, S.T., M.T.</v>
      </c>
      <c r="K782" s="480" t="str">
        <f t="shared" si="205"/>
        <v>Selasa</v>
      </c>
      <c r="L782" s="458">
        <v>44089</v>
      </c>
      <c r="M782" s="482" t="s">
        <v>1590</v>
      </c>
      <c r="N782" s="474" t="s">
        <v>1856</v>
      </c>
      <c r="P782" s="486">
        <v>471</v>
      </c>
      <c r="Q782" s="230">
        <v>7</v>
      </c>
      <c r="R782" s="230">
        <v>25</v>
      </c>
      <c r="S782" s="199">
        <v>3</v>
      </c>
      <c r="T782" s="199">
        <v>14</v>
      </c>
      <c r="U782" s="199">
        <v>6</v>
      </c>
      <c r="W782" s="371" t="str">
        <f t="shared" si="198"/>
        <v>15 September 2020</v>
      </c>
      <c r="X782" s="373" t="str">
        <f>IFERROR(VLOOKUP(D782,'[5]mhs elektro-kecil'!$B$5:$E$2151,3,0),"CEK")</f>
        <v>Teknik Sistem Tenaga</v>
      </c>
      <c r="Y782" s="374" t="str">
        <f>IFERROR(VLOOKUP(D782,'[5]mhs elektro-kecil'!$B$5:$E$2151,4,0),"CEK")</f>
        <v>Sabar Nababan, ST., MT.</v>
      </c>
      <c r="AL782" s="391">
        <f t="shared" si="220"/>
        <v>2015</v>
      </c>
      <c r="AM782" s="212" t="e">
        <f>COUNTIF([6]Daftar!$D$5:$D$851,D782)</f>
        <v>#VALUE!</v>
      </c>
      <c r="AN782" s="212" t="e">
        <f>COUNTIF([7]daftar!$D$4:$D$885,D782)</f>
        <v>#VALUE!</v>
      </c>
      <c r="AS782" s="392" t="str">
        <f t="shared" si="211"/>
        <v>Taufik</v>
      </c>
      <c r="AT782" s="392" t="str">
        <f t="shared" si="212"/>
        <v>F1B015087</v>
      </c>
      <c r="AU782" s="392">
        <f t="shared" si="213"/>
        <v>779</v>
      </c>
    </row>
    <row r="783" spans="1:47" ht="12.75" customHeight="1">
      <c r="A783" s="267">
        <f t="shared" si="219"/>
        <v>780</v>
      </c>
      <c r="B783" s="515" t="s">
        <v>2007</v>
      </c>
      <c r="C783" s="269" t="str">
        <f>VLOOKUP(D783,'[4]mhs elektro-kecil'!$B$5:$C$1847,2,0)</f>
        <v>M. Windi Marta Pratama</v>
      </c>
      <c r="D783" s="369" t="s">
        <v>2010</v>
      </c>
      <c r="E783" s="369" t="s">
        <v>2011</v>
      </c>
      <c r="F783" s="275" t="str">
        <f t="shared" si="214"/>
        <v>Djul Fikry  Budiman, S.T., M.T.</v>
      </c>
      <c r="G783" s="275" t="str">
        <f t="shared" si="221"/>
        <v>Cahyo Mustiko O. M., ST., MSc. Ph.D.</v>
      </c>
      <c r="H783" s="275" t="str">
        <f t="shared" si="221"/>
        <v>Sudi M. Al Sasongko, S.T., M.T.</v>
      </c>
      <c r="I783" s="275" t="str">
        <f t="shared" si="221"/>
        <v>Made Sutha Yadnya, S.T., M.T.</v>
      </c>
      <c r="J783" s="467" t="str">
        <f t="shared" si="221"/>
        <v>Suthami Ariessaputra, S.T., M.Eng.</v>
      </c>
      <c r="K783" s="480" t="str">
        <f t="shared" si="205"/>
        <v>Rabu</v>
      </c>
      <c r="L783" s="481">
        <v>44090</v>
      </c>
      <c r="M783" s="482" t="s">
        <v>1622</v>
      </c>
      <c r="N783" s="474" t="s">
        <v>1856</v>
      </c>
      <c r="P783" s="486">
        <v>472</v>
      </c>
      <c r="Q783" s="230">
        <v>35</v>
      </c>
      <c r="R783" s="199">
        <v>9</v>
      </c>
      <c r="S783" s="199">
        <v>6</v>
      </c>
      <c r="T783" s="199">
        <v>19</v>
      </c>
      <c r="U783" s="199">
        <v>42</v>
      </c>
      <c r="W783" s="371" t="str">
        <f t="shared" si="198"/>
        <v>16 September 2020</v>
      </c>
      <c r="X783" s="373" t="str">
        <f>IFERROR(VLOOKUP(D783,'[5]mhs elektro-kecil'!$B$5:$E$2151,3,0),"CEK")</f>
        <v>Teknik Telekomunikasi</v>
      </c>
      <c r="Y783" s="374" t="str">
        <f>IFERROR(VLOOKUP(D783,'[5]mhs elektro-kecil'!$B$5:$E$2151,4,0),"CEK")</f>
        <v>Made Sutha Yadnya, ST., MT.</v>
      </c>
      <c r="AL783" s="391">
        <f t="shared" si="220"/>
        <v>2013</v>
      </c>
      <c r="AM783" s="212" t="e">
        <f>COUNTIF([6]Daftar!$D$5:$D$851,D783)</f>
        <v>#VALUE!</v>
      </c>
      <c r="AN783" s="212" t="e">
        <f>COUNTIF([7]daftar!$D$4:$D$885,D783)</f>
        <v>#VALUE!</v>
      </c>
      <c r="AS783" s="392" t="str">
        <f t="shared" si="211"/>
        <v>M. Windi Marta Pratama</v>
      </c>
      <c r="AT783" s="392" t="str">
        <f t="shared" si="212"/>
        <v>F1B013060</v>
      </c>
      <c r="AU783" s="392">
        <f t="shared" si="213"/>
        <v>780</v>
      </c>
    </row>
    <row r="784" spans="1:47" ht="12.75" customHeight="1">
      <c r="A784" s="267">
        <f t="shared" si="219"/>
        <v>781</v>
      </c>
      <c r="B784" s="515" t="s">
        <v>2007</v>
      </c>
      <c r="C784" s="269" t="str">
        <f>VLOOKUP(D784,'[4]mhs elektro-kecil'!$B$5:$C$1847,2,0)</f>
        <v>Naufal Atsauri</v>
      </c>
      <c r="D784" s="369" t="s">
        <v>2012</v>
      </c>
      <c r="E784" s="369" t="s">
        <v>2013</v>
      </c>
      <c r="F784" s="275" t="str">
        <f t="shared" si="214"/>
        <v>Abdul Natsir, S.T., M.T.</v>
      </c>
      <c r="G784" s="275" t="str">
        <f t="shared" si="221"/>
        <v>Ir. Agung Budi Muljono, S.T., M.T., IPU.</v>
      </c>
      <c r="H784" s="275" t="str">
        <f t="shared" si="221"/>
        <v>Dr. rer. nat. Teti Zubaidah, S.T., M.T.</v>
      </c>
      <c r="I784" s="275" t="str">
        <f t="shared" si="221"/>
        <v>Dr. Ir. I Made Ginarsa, S.T., M.T., IPU.</v>
      </c>
      <c r="J784" s="467" t="str">
        <f t="shared" si="221"/>
        <v>Sabar Nababan, S.T., M.T.</v>
      </c>
      <c r="K784" s="480" t="str">
        <f t="shared" si="205"/>
        <v>Rabu</v>
      </c>
      <c r="L784" s="481">
        <v>44090</v>
      </c>
      <c r="M784" s="482" t="s">
        <v>1577</v>
      </c>
      <c r="N784" s="474" t="s">
        <v>1856</v>
      </c>
      <c r="P784" s="486">
        <v>473</v>
      </c>
      <c r="Q784" s="230">
        <v>14</v>
      </c>
      <c r="R784" s="199">
        <v>13</v>
      </c>
      <c r="S784" s="199">
        <v>22</v>
      </c>
      <c r="T784" s="199">
        <v>26</v>
      </c>
      <c r="U784" s="199">
        <v>31</v>
      </c>
      <c r="W784" s="371" t="str">
        <f t="shared" si="198"/>
        <v>16 September 2020</v>
      </c>
      <c r="X784" s="373" t="str">
        <f>IFERROR(VLOOKUP(D784,'[5]mhs elektro-kecil'!$B$5:$E$2151,3,0),"CEK")</f>
        <v>Teknik Sistem Tenaga</v>
      </c>
      <c r="Y784" s="374" t="str">
        <f>IFERROR(VLOOKUP(D784,'[5]mhs elektro-kecil'!$B$5:$E$2151,4,0),"CEK")</f>
        <v>Dr. I Made Ginarsa, ST., MT.</v>
      </c>
      <c r="AL784" s="391">
        <f t="shared" si="220"/>
        <v>2015</v>
      </c>
      <c r="AM784" s="212" t="e">
        <f>COUNTIF([6]Daftar!$D$5:$D$851,D784)</f>
        <v>#VALUE!</v>
      </c>
      <c r="AN784" s="212" t="e">
        <f>COUNTIF([7]daftar!$D$4:$D$885,D784)</f>
        <v>#VALUE!</v>
      </c>
      <c r="AS784" s="392" t="str">
        <f t="shared" si="211"/>
        <v>Naufal Atsauri</v>
      </c>
      <c r="AT784" s="392" t="str">
        <f t="shared" si="212"/>
        <v>F1B115034</v>
      </c>
      <c r="AU784" s="392">
        <f t="shared" si="213"/>
        <v>781</v>
      </c>
    </row>
    <row r="785" spans="1:47" ht="12.75" customHeight="1">
      <c r="A785" s="267">
        <f t="shared" si="219"/>
        <v>782</v>
      </c>
      <c r="B785" s="515" t="s">
        <v>2007</v>
      </c>
      <c r="C785" s="269" t="str">
        <f>VLOOKUP(D785,'[4]mhs elektro-kecil'!$B$5:$C$1847,2,0)</f>
        <v>Hasan Basri</v>
      </c>
      <c r="D785" s="369" t="s">
        <v>2014</v>
      </c>
      <c r="E785" s="369" t="s">
        <v>2015</v>
      </c>
      <c r="F785" s="275" t="str">
        <f t="shared" si="214"/>
        <v>Ida Bagus Fery Citarsa, S.T., M.T.</v>
      </c>
      <c r="G785" s="275" t="str">
        <f t="shared" si="221"/>
        <v>Dr. Ir. Rosmaliati, S.T., M.T.</v>
      </c>
      <c r="H785" s="275" t="str">
        <f t="shared" si="221"/>
        <v>Dr. Ir. I Ketut Wiryajati,ST.,MT.,IPU.,ASEAN.Eng.</v>
      </c>
      <c r="I785" s="275" t="str">
        <f t="shared" si="221"/>
        <v>Supriono, S.T., M.T.</v>
      </c>
      <c r="J785" s="467" t="str">
        <f t="shared" si="221"/>
        <v>Sabar Nababan, S.T., M.T.</v>
      </c>
      <c r="K785" s="480" t="str">
        <f t="shared" si="205"/>
        <v>Jum'at</v>
      </c>
      <c r="L785" s="481">
        <v>44092</v>
      </c>
      <c r="M785" s="482" t="s">
        <v>1577</v>
      </c>
      <c r="N785" s="474" t="s">
        <v>1856</v>
      </c>
      <c r="P785" s="486">
        <v>474</v>
      </c>
      <c r="Q785" s="230">
        <v>12</v>
      </c>
      <c r="R785" s="230">
        <v>16</v>
      </c>
      <c r="S785" s="199">
        <v>3</v>
      </c>
      <c r="T785" s="199">
        <v>29</v>
      </c>
      <c r="U785" s="199">
        <v>31</v>
      </c>
      <c r="W785" s="371" t="str">
        <f t="shared" si="198"/>
        <v>18 September 2020</v>
      </c>
      <c r="X785" s="373" t="str">
        <f>IFERROR(VLOOKUP(D785,'[5]mhs elektro-kecil'!$B$5:$E$2151,3,0),"CEK")</f>
        <v>Teknik Sistem Tenaga</v>
      </c>
      <c r="Y785" s="374" t="str">
        <f>IFERROR(VLOOKUP(D785,'[5]mhs elektro-kecil'!$B$5:$E$2151,4,0),"CEK")</f>
        <v>Dr. Ida Ayu Sri Adnyani, ST., MErg.</v>
      </c>
      <c r="AL785" s="391">
        <f t="shared" si="220"/>
        <v>2016</v>
      </c>
      <c r="AM785" s="212" t="e">
        <f>COUNTIF([6]Daftar!$D$5:$D$851,D785)</f>
        <v>#VALUE!</v>
      </c>
      <c r="AN785" s="212" t="e">
        <f>COUNTIF([7]daftar!$D$4:$D$885,D785)</f>
        <v>#VALUE!</v>
      </c>
      <c r="AS785" s="392" t="str">
        <f t="shared" si="211"/>
        <v>Hasan Basri</v>
      </c>
      <c r="AT785" s="392" t="str">
        <f t="shared" si="212"/>
        <v>F1B116009</v>
      </c>
      <c r="AU785" s="392">
        <f t="shared" si="213"/>
        <v>782</v>
      </c>
    </row>
    <row r="786" spans="1:47" ht="12.75" customHeight="1">
      <c r="A786" s="267">
        <f t="shared" si="219"/>
        <v>783</v>
      </c>
      <c r="B786" s="515" t="s">
        <v>2016</v>
      </c>
      <c r="C786" s="269" t="str">
        <f>VLOOKUP(D786,'[4]mhs elektro-kecil'!$B$5:$C$1847,2,0)</f>
        <v>Harza Wisnu Saputra</v>
      </c>
      <c r="D786" s="369" t="s">
        <v>2017</v>
      </c>
      <c r="E786" t="s">
        <v>2018</v>
      </c>
      <c r="F786" s="275" t="str">
        <f t="shared" si="214"/>
        <v>A. Sjamsjiar Rachman, S.T., M.T.</v>
      </c>
      <c r="G786" s="275" t="str">
        <f t="shared" ref="G786:J791" si="222">IF(ISNA(VLOOKUP(R786,dosen,3,FALSE)),"-",VLOOKUP(R786,dosen,3,FALSE))</f>
        <v>Abdullah Zainuddin, S.T., M.T.</v>
      </c>
      <c r="H786" s="275" t="str">
        <f t="shared" si="222"/>
        <v>I Made Budi Suksmadana, S.T., M.T.</v>
      </c>
      <c r="I786" s="275" t="str">
        <f t="shared" si="222"/>
        <v>Suthami Ariessaputra, S.T., M.Eng.</v>
      </c>
      <c r="J786" s="467" t="str">
        <f t="shared" si="222"/>
        <v>Paniran, S.T., M.T.</v>
      </c>
      <c r="K786" s="480" t="str">
        <f t="shared" si="205"/>
        <v>Kamis</v>
      </c>
      <c r="L786" s="481">
        <v>44091</v>
      </c>
      <c r="M786" s="482" t="s">
        <v>1622</v>
      </c>
      <c r="N786" s="474" t="s">
        <v>1856</v>
      </c>
      <c r="P786" s="486">
        <v>479</v>
      </c>
      <c r="Q786" s="199">
        <v>17</v>
      </c>
      <c r="R786" s="199">
        <v>15</v>
      </c>
      <c r="S786" s="199">
        <v>24</v>
      </c>
      <c r="T786" s="199">
        <v>42</v>
      </c>
      <c r="U786" s="199">
        <v>28</v>
      </c>
      <c r="W786" s="371" t="str">
        <f t="shared" ref="W786:W800" si="223">TEXT(L786,"dd mmmm yyyy")</f>
        <v>17 September 2020</v>
      </c>
      <c r="X786" s="373" t="str">
        <f>IFERROR(VLOOKUP(D786,'[5]mhs elektro-kecil'!$B$5:$E$2151,3,0),"CEK")</f>
        <v>Teknik Informatika &amp; Komputer</v>
      </c>
      <c r="Y786" s="374" t="str">
        <f>IFERROR(VLOOKUP(D786,'[5]mhs elektro-kecil'!$B$5:$E$2151,4,0),"CEK")</f>
        <v>Dwi Ratnasari. S.Kom., MT.</v>
      </c>
      <c r="AL786" s="391">
        <f t="shared" si="220"/>
        <v>2015</v>
      </c>
      <c r="AM786" s="212" t="e">
        <f>COUNTIF([6]Daftar!$D$5:$D$851,D786)</f>
        <v>#VALUE!</v>
      </c>
      <c r="AN786" s="212" t="e">
        <f>COUNTIF([7]daftar!$D$4:$D$885,D786)</f>
        <v>#VALUE!</v>
      </c>
      <c r="AS786" s="392" t="str">
        <f t="shared" si="211"/>
        <v>Harza Wisnu Saputra</v>
      </c>
      <c r="AT786" s="392" t="str">
        <f t="shared" si="212"/>
        <v>F1B115012</v>
      </c>
      <c r="AU786" s="392">
        <f t="shared" si="213"/>
        <v>783</v>
      </c>
    </row>
    <row r="787" spans="1:47" ht="12.75" customHeight="1">
      <c r="A787" s="267">
        <f t="shared" si="219"/>
        <v>784</v>
      </c>
      <c r="B787" s="515" t="s">
        <v>2016</v>
      </c>
      <c r="C787" s="269" t="str">
        <f>VLOOKUP(D787,'[4]mhs elektro-kecil'!$B$5:$C$1847,2,0)</f>
        <v>Izfan Yunus</v>
      </c>
      <c r="D787" s="369" t="s">
        <v>2019</v>
      </c>
      <c r="E787" s="369" t="s">
        <v>2020</v>
      </c>
      <c r="F787" s="275" t="str">
        <f t="shared" si="214"/>
        <v>Bulkis Kanata, S.T., M.T.</v>
      </c>
      <c r="G787" s="275" t="str">
        <f t="shared" si="222"/>
        <v>Suthami Ariessaputra, S.T., M.Eng.</v>
      </c>
      <c r="H787" s="275" t="str">
        <f t="shared" si="222"/>
        <v>Sudi M. Al Sasongko, S.T., M.T.</v>
      </c>
      <c r="I787" s="275" t="str">
        <f t="shared" si="222"/>
        <v>Made Sutha Yadnya, S.T., M.T.</v>
      </c>
      <c r="J787" s="467" t="str">
        <f t="shared" si="222"/>
        <v>Djul Fikry  Budiman, S.T., M.T.</v>
      </c>
      <c r="K787" s="480" t="str">
        <f t="shared" si="205"/>
        <v>Kamis</v>
      </c>
      <c r="L787" s="481">
        <v>44091</v>
      </c>
      <c r="M787" s="482" t="s">
        <v>1577</v>
      </c>
      <c r="N787" s="474" t="s">
        <v>1856</v>
      </c>
      <c r="P787" s="486">
        <v>480</v>
      </c>
      <c r="Q787" s="230">
        <v>21</v>
      </c>
      <c r="R787" s="199">
        <v>42</v>
      </c>
      <c r="S787" s="199">
        <v>6</v>
      </c>
      <c r="T787" s="199">
        <v>19</v>
      </c>
      <c r="U787" s="199">
        <v>35</v>
      </c>
      <c r="W787" s="371" t="str">
        <f t="shared" si="223"/>
        <v>17 September 2020</v>
      </c>
      <c r="X787" s="373" t="str">
        <f>IFERROR(VLOOKUP(D787,'[5]mhs elektro-kecil'!$B$5:$E$2151,3,0),"CEK")</f>
        <v>Teknik Telekomunikasi</v>
      </c>
      <c r="Y787" s="374" t="str">
        <f>IFERROR(VLOOKUP(D787,'[5]mhs elektro-kecil'!$B$5:$E$2151,4,0),"CEK")</f>
        <v>Bulkis Kanata, ST., MT.</v>
      </c>
      <c r="AL787" s="391">
        <f t="shared" si="220"/>
        <v>2013</v>
      </c>
      <c r="AM787" s="212" t="e">
        <f>COUNTIF([6]Daftar!$D$5:$D$851,D787)</f>
        <v>#VALUE!</v>
      </c>
      <c r="AN787" s="212" t="e">
        <f>COUNTIF([7]daftar!$D$4:$D$885,D787)</f>
        <v>#VALUE!</v>
      </c>
      <c r="AS787" s="392" t="str">
        <f t="shared" si="211"/>
        <v>Izfan Yunus</v>
      </c>
      <c r="AT787" s="392" t="str">
        <f t="shared" si="212"/>
        <v>F1B013047</v>
      </c>
      <c r="AU787" s="392">
        <f t="shared" si="213"/>
        <v>784</v>
      </c>
    </row>
    <row r="788" spans="1:47" ht="12.75" customHeight="1">
      <c r="A788" s="267">
        <f t="shared" si="219"/>
        <v>785</v>
      </c>
      <c r="B788" s="515" t="s">
        <v>2021</v>
      </c>
      <c r="C788" s="269" t="str">
        <f>VLOOKUP(D788,'[4]mhs elektro-kecil'!$B$5:$C$1847,2,0)</f>
        <v>Muhammad Fauzi Mardani</v>
      </c>
      <c r="D788" s="369" t="s">
        <v>2022</v>
      </c>
      <c r="E788" s="369" t="s">
        <v>2023</v>
      </c>
      <c r="F788" s="275" t="str">
        <f t="shared" si="214"/>
        <v>I Nyoman Wahyu Satiawan., ST., MSc., Ph.D.</v>
      </c>
      <c r="G788" s="275" t="str">
        <f t="shared" si="222"/>
        <v>Supriono, S.T., M.T.</v>
      </c>
      <c r="H788" s="275" t="str">
        <f t="shared" si="222"/>
        <v>Ir. Agung Budi Muljono, S.T., M.T., IPU.</v>
      </c>
      <c r="I788" s="275" t="str">
        <f t="shared" si="222"/>
        <v>Ni Made Seniari, S.T., M.T.</v>
      </c>
      <c r="J788" s="467" t="str">
        <f t="shared" si="222"/>
        <v>Dr. Ir. Rosmaliati, S.T., M.T.</v>
      </c>
      <c r="K788" s="480" t="str">
        <f t="shared" si="205"/>
        <v>Kamis</v>
      </c>
      <c r="L788" s="481">
        <v>44098</v>
      </c>
      <c r="M788" s="482" t="s">
        <v>1708</v>
      </c>
      <c r="N788" s="474" t="s">
        <v>1856</v>
      </c>
      <c r="P788" s="486">
        <v>494</v>
      </c>
      <c r="Q788" s="230">
        <v>8</v>
      </c>
      <c r="R788" s="230">
        <v>29</v>
      </c>
      <c r="S788" s="199">
        <v>13</v>
      </c>
      <c r="T788" s="199">
        <v>1</v>
      </c>
      <c r="U788" s="199">
        <v>16</v>
      </c>
      <c r="W788" s="371" t="str">
        <f t="shared" si="223"/>
        <v>24 September 2020</v>
      </c>
      <c r="X788" s="373" t="str">
        <f>IFERROR(VLOOKUP(D788,'[5]mhs elektro-kecil'!$B$5:$E$2151,3,0),"CEK")</f>
        <v>Teknik Sistem Tenaga</v>
      </c>
      <c r="Y788" s="374" t="str">
        <f>IFERROR(VLOOKUP(D788,'[5]mhs elektro-kecil'!$B$5:$E$2151,4,0),"CEK")</f>
        <v>Supriono, ST., MT.</v>
      </c>
      <c r="AL788" s="391">
        <f t="shared" si="220"/>
        <v>2016</v>
      </c>
      <c r="AM788" s="212" t="e">
        <f>COUNTIF([6]Daftar!$D$5:$D$851,D788)</f>
        <v>#VALUE!</v>
      </c>
      <c r="AN788" s="212" t="e">
        <f>COUNTIF([7]daftar!$D$4:$D$885,D788)</f>
        <v>#VALUE!</v>
      </c>
      <c r="AS788" s="392" t="str">
        <f t="shared" si="211"/>
        <v>Muhammad Fauzi Mardani</v>
      </c>
      <c r="AT788" s="392" t="str">
        <f t="shared" si="212"/>
        <v>F1B016067</v>
      </c>
      <c r="AU788" s="392">
        <f t="shared" si="213"/>
        <v>785</v>
      </c>
    </row>
    <row r="789" spans="1:47" ht="12.75" customHeight="1">
      <c r="A789" s="267">
        <f t="shared" si="219"/>
        <v>786</v>
      </c>
      <c r="B789" s="515" t="s">
        <v>2024</v>
      </c>
      <c r="C789" s="269" t="str">
        <f>VLOOKUP(D789,'[4]mhs elektro-kecil'!$B$5:$C$1847,2,0)</f>
        <v>Ratu Alfa Febriani</v>
      </c>
      <c r="D789" s="369" t="s">
        <v>2025</v>
      </c>
      <c r="E789" s="369" t="s">
        <v>2026</v>
      </c>
      <c r="F789" s="275" t="str">
        <f t="shared" si="214"/>
        <v>Lalu A. Syamsul Irfan A., S.T., M.Eng.</v>
      </c>
      <c r="G789" s="275" t="str">
        <f t="shared" si="222"/>
        <v>Muhamad Syamsu Iqbal, S.T., M.T., Ph.D.</v>
      </c>
      <c r="H789" s="275" t="str">
        <f t="shared" si="222"/>
        <v>Abdullah Zainuddin, S.T., M.T.</v>
      </c>
      <c r="I789" s="275" t="str">
        <f t="shared" si="222"/>
        <v>Suthami Ariessaputra, S.T., M.Eng.</v>
      </c>
      <c r="J789" s="467" t="str">
        <f t="shared" si="222"/>
        <v>Djul Fikry  Budiman, S.T., M.T.</v>
      </c>
      <c r="K789" s="480" t="str">
        <f t="shared" si="205"/>
        <v>Selasa</v>
      </c>
      <c r="L789" s="481">
        <v>44103</v>
      </c>
      <c r="M789" s="482" t="s">
        <v>1577</v>
      </c>
      <c r="N789" s="474" t="s">
        <v>1856</v>
      </c>
      <c r="P789" s="486">
        <v>499</v>
      </c>
      <c r="Q789" s="230">
        <v>40</v>
      </c>
      <c r="R789" s="199">
        <v>18</v>
      </c>
      <c r="S789" s="199">
        <v>15</v>
      </c>
      <c r="T789" s="199">
        <v>42</v>
      </c>
      <c r="U789" s="199">
        <v>35</v>
      </c>
      <c r="W789" s="371" t="str">
        <f t="shared" si="223"/>
        <v>29 September 2020</v>
      </c>
      <c r="X789" s="373" t="str">
        <f>IFERROR(VLOOKUP(D789,'[5]mhs elektro-kecil'!$B$5:$E$2151,3,0),"CEK")</f>
        <v>Teknik Telekomunikasi</v>
      </c>
      <c r="Y789" s="374" t="str">
        <f>IFERROR(VLOOKUP(D789,'[5]mhs elektro-kecil'!$B$5:$E$2151,4,0),"CEK")</f>
        <v>Sudi M. Al Sasongko, ST., MT.</v>
      </c>
      <c r="AL789" s="391">
        <f t="shared" si="220"/>
        <v>2012</v>
      </c>
      <c r="AM789" s="212" t="e">
        <f>COUNTIF([6]Daftar!$D$5:$D$851,D789)</f>
        <v>#VALUE!</v>
      </c>
      <c r="AN789" s="212" t="e">
        <f>COUNTIF([7]daftar!$D$4:$D$885,D789)</f>
        <v>#VALUE!</v>
      </c>
      <c r="AS789" s="392" t="str">
        <f t="shared" si="211"/>
        <v>Ratu Alfa Febriani</v>
      </c>
      <c r="AT789" s="392" t="str">
        <f t="shared" si="212"/>
        <v>F1B212080</v>
      </c>
      <c r="AU789" s="392">
        <f t="shared" si="213"/>
        <v>786</v>
      </c>
    </row>
    <row r="790" spans="1:47" ht="12.75" customHeight="1">
      <c r="A790" s="267">
        <f t="shared" si="219"/>
        <v>787</v>
      </c>
      <c r="B790" s="515" t="s">
        <v>2024</v>
      </c>
      <c r="C790" s="269" t="str">
        <f>VLOOKUP(D790,'[4]mhs elektro-kecil'!$B$5:$C$1847,2,0)</f>
        <v>M. Habibillah</v>
      </c>
      <c r="D790" s="369" t="s">
        <v>2027</v>
      </c>
      <c r="E790" s="369" t="s">
        <v>2028</v>
      </c>
      <c r="F790" s="275" t="str">
        <f t="shared" si="214"/>
        <v>Muhamad Irwan, S.T., M.T.</v>
      </c>
      <c r="G790" s="275" t="str">
        <f t="shared" si="222"/>
        <v>Cipta Ramadhani, ST., M.Eng.</v>
      </c>
      <c r="H790" s="275" t="str">
        <f t="shared" si="222"/>
        <v>Lalu A. Syamsul Irfan A., S.T., M.Eng.</v>
      </c>
      <c r="I790" s="275" t="str">
        <f t="shared" si="222"/>
        <v>Giri Wahyu Wiriasto, S.T., M.T.</v>
      </c>
      <c r="J790" s="467" t="str">
        <f t="shared" si="222"/>
        <v>Dwi Ratnasari, S.Kom., MT.</v>
      </c>
      <c r="K790" s="480" t="str">
        <f t="shared" si="205"/>
        <v>Senin</v>
      </c>
      <c r="L790" s="481">
        <v>44102</v>
      </c>
      <c r="M790" s="482" t="s">
        <v>1577</v>
      </c>
      <c r="N790" s="474" t="s">
        <v>1856</v>
      </c>
      <c r="P790" s="486">
        <v>498</v>
      </c>
      <c r="Q790" s="230">
        <v>39</v>
      </c>
      <c r="R790" s="230">
        <v>44</v>
      </c>
      <c r="S790" s="199">
        <v>40</v>
      </c>
      <c r="T790" s="199">
        <v>41</v>
      </c>
      <c r="U790" s="199">
        <v>45</v>
      </c>
      <c r="W790" s="371" t="str">
        <f t="shared" si="223"/>
        <v>28 September 2020</v>
      </c>
      <c r="X790" s="373" t="str">
        <f>IFERROR(VLOOKUP(D790,'[5]mhs elektro-kecil'!$B$5:$E$2151,3,0),"CEK")</f>
        <v>Teknik Informatika &amp; Komputer</v>
      </c>
      <c r="Y790" s="374" t="str">
        <f>IFERROR(VLOOKUP(D790,'[5]mhs elektro-kecil'!$B$5:$E$2151,4,0),"CEK")</f>
        <v>Giri Wahyu Wiriasto, ST., MT.</v>
      </c>
      <c r="AL790" s="391">
        <f t="shared" si="220"/>
        <v>2015</v>
      </c>
      <c r="AM790" s="212" t="e">
        <f>COUNTIF([6]Daftar!$D$5:$D$851,D790)</f>
        <v>#VALUE!</v>
      </c>
      <c r="AN790" s="212" t="e">
        <f>COUNTIF([7]daftar!$D$4:$D$885,D790)</f>
        <v>#VALUE!</v>
      </c>
      <c r="AS790" s="392" t="str">
        <f t="shared" si="211"/>
        <v>M. Habibillah</v>
      </c>
      <c r="AT790" s="392" t="str">
        <f t="shared" si="212"/>
        <v>F1B115023</v>
      </c>
      <c r="AU790" s="392">
        <f t="shared" si="213"/>
        <v>787</v>
      </c>
    </row>
    <row r="791" spans="1:47" ht="12.75" customHeight="1">
      <c r="A791" s="267">
        <f t="shared" si="219"/>
        <v>788</v>
      </c>
      <c r="B791" s="515" t="s">
        <v>2029</v>
      </c>
      <c r="C791" s="269" t="str">
        <f>VLOOKUP(D791,'[4]mhs elektro-kecil'!$B$5:$C$1847,2,0)</f>
        <v>Anwar Sapi'I</v>
      </c>
      <c r="D791" s="369" t="s">
        <v>2030</v>
      </c>
      <c r="E791" s="369" t="s">
        <v>2031</v>
      </c>
      <c r="F791" s="275" t="str">
        <f t="shared" ref="F791:F800" si="224">VLOOKUP(Q791,dosen,3,0)</f>
        <v>Dr. Ir. Misbahuddin, S.T., M.T., IPU.</v>
      </c>
      <c r="G791" s="275" t="str">
        <f t="shared" si="222"/>
        <v>Muhamad Syamsu Iqbal, S.T., M.T., Ph.D.</v>
      </c>
      <c r="H791" s="275" t="str">
        <f t="shared" si="222"/>
        <v>A. Sjamsjiar Rachman, S.T., M.T.</v>
      </c>
      <c r="I791" s="275" t="str">
        <f t="shared" si="222"/>
        <v>Sudi M. Al Sasongko, S.T., M.T.</v>
      </c>
      <c r="J791" s="467" t="str">
        <f t="shared" si="222"/>
        <v>Djul Fikry  Budiman, S.T., M.T.</v>
      </c>
      <c r="K791" s="480" t="str">
        <f t="shared" ref="K791:K797" si="225">CHOOSE(WEEKDAY(L791),"Minggu","Senin","Selasa","Rabu","Kamis","Jum'at","Sabtu")</f>
        <v>Senin</v>
      </c>
      <c r="L791" s="481">
        <v>44109</v>
      </c>
      <c r="M791" s="482" t="s">
        <v>1577</v>
      </c>
      <c r="N791" s="474" t="s">
        <v>1856</v>
      </c>
      <c r="P791" s="486">
        <v>512</v>
      </c>
      <c r="Q791" s="230">
        <v>7</v>
      </c>
      <c r="R791" s="199">
        <v>18</v>
      </c>
      <c r="S791" s="199">
        <v>17</v>
      </c>
      <c r="T791" s="199">
        <v>6</v>
      </c>
      <c r="U791" s="199">
        <v>35</v>
      </c>
      <c r="W791" s="371" t="str">
        <f t="shared" si="223"/>
        <v>05 Oktober 2020</v>
      </c>
      <c r="X791" s="373" t="str">
        <f>IFERROR(VLOOKUP(D791,'[5]mhs elektro-kecil'!$B$5:$E$2151,3,0),"CEK")</f>
        <v>Teknik Informatika &amp; Komputer</v>
      </c>
      <c r="Y791" s="374" t="str">
        <f>IFERROR(VLOOKUP(D791,'[5]mhs elektro-kecil'!$B$5:$E$2151,4,0),"CEK")</f>
        <v>Dr. Misbahuddin, ST., MT.</v>
      </c>
      <c r="AL791" s="391">
        <f t="shared" si="220"/>
        <v>2015</v>
      </c>
      <c r="AM791" s="212" t="e">
        <f>COUNTIF([6]Daftar!$D$5:$D$851,D791)</f>
        <v>#VALUE!</v>
      </c>
      <c r="AN791" s="212" t="e">
        <f>COUNTIF([7]daftar!$D$4:$D$885,D791)</f>
        <v>#VALUE!</v>
      </c>
      <c r="AS791" s="392" t="str">
        <f t="shared" si="211"/>
        <v>Anwar Sapi'I</v>
      </c>
      <c r="AT791" s="392" t="str">
        <f t="shared" si="212"/>
        <v>F1B115005</v>
      </c>
      <c r="AU791" s="392">
        <f t="shared" si="213"/>
        <v>788</v>
      </c>
    </row>
    <row r="792" spans="1:47" ht="12.75" customHeight="1">
      <c r="A792" s="267">
        <f t="shared" si="219"/>
        <v>789</v>
      </c>
      <c r="B792" s="515" t="s">
        <v>2029</v>
      </c>
      <c r="C792" s="269" t="str">
        <f>VLOOKUP(D792,'[9]mhs elektro-kecil'!$B$5:$C$2151,2,0)</f>
        <v>Raden Fadlan Efendi</v>
      </c>
      <c r="D792" s="369" t="s">
        <v>2032</v>
      </c>
      <c r="E792" s="369" t="s">
        <v>2033</v>
      </c>
      <c r="F792" s="275" t="str">
        <f t="shared" si="224"/>
        <v>Bulkis Kanata, S.T., M.T.</v>
      </c>
      <c r="G792" s="275" t="str">
        <f t="shared" ref="G792:G800" si="226">IF(ISNA(VLOOKUP(R792,dosen,3,FALSE)),"-",VLOOKUP(R792,dosen,3,FALSE))</f>
        <v>Budi Darmawan, S.T., M.Eng.</v>
      </c>
      <c r="H792" s="275" t="str">
        <f t="shared" ref="H792:H800" si="227">IF(ISNA(VLOOKUP(S792,dosen,3,FALSE)),"-",VLOOKUP(S792,dosen,3,FALSE))</f>
        <v>Sudi M. Al Sasongko, S.T., M.T.</v>
      </c>
      <c r="I792" s="275" t="str">
        <f t="shared" ref="I792:I800" si="228">IF(ISNA(VLOOKUP(T792,dosen,3,FALSE)),"-",VLOOKUP(T792,dosen,3,FALSE))</f>
        <v>I Made Budi Suksmadana, S.T., M.T.</v>
      </c>
      <c r="J792" s="467" t="str">
        <f t="shared" ref="J792:J800" si="229">IF(ISNA(VLOOKUP(U792,dosen,3,FALSE)),"-",VLOOKUP(U792,dosen,3,FALSE))</f>
        <v>Made Sutha Yadnya, S.T., M.T.</v>
      </c>
      <c r="K792" s="480" t="str">
        <f t="shared" si="225"/>
        <v>Senin</v>
      </c>
      <c r="L792" s="481">
        <v>44109</v>
      </c>
      <c r="M792" s="482" t="s">
        <v>1622</v>
      </c>
      <c r="N792" s="474" t="s">
        <v>1856</v>
      </c>
      <c r="P792" s="486">
        <v>513</v>
      </c>
      <c r="Q792" s="230">
        <v>21</v>
      </c>
      <c r="R792" s="230">
        <v>43</v>
      </c>
      <c r="S792" s="199">
        <v>6</v>
      </c>
      <c r="T792" s="199">
        <v>24</v>
      </c>
      <c r="U792" s="199">
        <v>19</v>
      </c>
      <c r="W792" s="371" t="str">
        <f t="shared" ref="W792:W797" si="230">TEXT(L792,"dd mmmm yyyy")</f>
        <v>05 Oktober 2020</v>
      </c>
      <c r="X792" s="373" t="str">
        <f>IFERROR(VLOOKUP(D792,'[5]mhs elektro-kecil'!$B$5:$E$2151,3,0),"CEK")</f>
        <v>Teknik Telekomunikasi</v>
      </c>
      <c r="Y792" s="374" t="str">
        <f>IFERROR(VLOOKUP(D792,'[5]mhs elektro-kecil'!$B$5:$E$2151,4,0),"CEK")</f>
        <v>Cahyo Mustiko O.M., ST., M.Sc., Ph.D.</v>
      </c>
      <c r="AL792" s="391">
        <f t="shared" si="220"/>
        <v>2014</v>
      </c>
      <c r="AM792" s="212" t="e">
        <f>COUNTIF([6]Daftar!$D$5:$D$851,D792)</f>
        <v>#VALUE!</v>
      </c>
      <c r="AN792" s="212" t="e">
        <f>COUNTIF([7]daftar!$D$4:$D$885,D792)</f>
        <v>#VALUE!</v>
      </c>
      <c r="AS792" s="392" t="str">
        <f t="shared" si="211"/>
        <v>Raden Fadlan Efendi</v>
      </c>
      <c r="AT792" s="392" t="str">
        <f t="shared" si="212"/>
        <v>F1B014079</v>
      </c>
      <c r="AU792" s="392">
        <f t="shared" si="213"/>
        <v>789</v>
      </c>
    </row>
    <row r="793" spans="1:47" ht="12.75" customHeight="1">
      <c r="A793" s="267">
        <f t="shared" si="219"/>
        <v>790</v>
      </c>
      <c r="B793" s="515" t="s">
        <v>2029</v>
      </c>
      <c r="C793" s="269" t="str">
        <f>VLOOKUP(D793,'[9]mhs elektro-kecil'!$B$5:$C$2151,2,0)</f>
        <v>Buyung Satrya Anugrah</v>
      </c>
      <c r="D793" s="369" t="s">
        <v>2034</v>
      </c>
      <c r="E793" s="369" t="s">
        <v>2035</v>
      </c>
      <c r="F793" s="275" t="str">
        <f t="shared" si="224"/>
        <v>Suthami Ariessaputra, S.T., M.Eng.</v>
      </c>
      <c r="G793" s="275" t="str">
        <f t="shared" si="226"/>
        <v>Cahyo Mustiko O. M., ST., MSc. Ph.D.</v>
      </c>
      <c r="H793" s="275" t="str">
        <f t="shared" si="227"/>
        <v>Djul Fikry  Budiman, S.T., M.T.</v>
      </c>
      <c r="I793" s="275" t="str">
        <f t="shared" si="228"/>
        <v>Abdullah Zainuddin, S.T., M.T.</v>
      </c>
      <c r="J793" s="467" t="str">
        <f t="shared" si="229"/>
        <v>Made Sutha Yadnya, S.T., M.T.</v>
      </c>
      <c r="K793" s="480" t="str">
        <f t="shared" si="225"/>
        <v>Selasa</v>
      </c>
      <c r="L793" s="481">
        <v>44110</v>
      </c>
      <c r="M793" s="482" t="s">
        <v>1622</v>
      </c>
      <c r="N793" s="474" t="s">
        <v>1856</v>
      </c>
      <c r="P793" s="486">
        <v>514</v>
      </c>
      <c r="Q793" s="230">
        <v>42</v>
      </c>
      <c r="R793" s="199">
        <v>9</v>
      </c>
      <c r="S793" s="199">
        <v>35</v>
      </c>
      <c r="T793" s="199">
        <v>15</v>
      </c>
      <c r="U793" s="199">
        <v>19</v>
      </c>
      <c r="W793" s="371" t="str">
        <f t="shared" si="230"/>
        <v>06 Oktober 2020</v>
      </c>
      <c r="X793" s="373" t="str">
        <f>IFERROR(VLOOKUP(D793,'[5]mhs elektro-kecil'!$B$5:$E$2151,3,0),"CEK")</f>
        <v>Teknik Telekomunikasi</v>
      </c>
      <c r="Y793" s="374" t="str">
        <f>IFERROR(VLOOKUP(D793,'[5]mhs elektro-kecil'!$B$5:$E$2151,4,0),"CEK")</f>
        <v>Bulkis Kanata, ST., MT.</v>
      </c>
      <c r="AL793" s="391">
        <f t="shared" si="220"/>
        <v>2014</v>
      </c>
      <c r="AM793" s="212" t="e">
        <f>COUNTIF([6]Daftar!$D$5:$D$851,D793)</f>
        <v>#VALUE!</v>
      </c>
      <c r="AN793" s="212" t="e">
        <f>COUNTIF([7]daftar!$D$4:$D$885,D793)</f>
        <v>#VALUE!</v>
      </c>
      <c r="AS793" s="392" t="str">
        <f t="shared" si="211"/>
        <v>Buyung Satrya Anugrah</v>
      </c>
      <c r="AT793" s="392" t="str">
        <f t="shared" si="212"/>
        <v>F1B014018</v>
      </c>
      <c r="AU793" s="392">
        <f t="shared" si="213"/>
        <v>790</v>
      </c>
    </row>
    <row r="794" spans="1:47" ht="12.75" customHeight="1">
      <c r="A794" s="267">
        <f t="shared" si="219"/>
        <v>791</v>
      </c>
      <c r="B794" s="515" t="s">
        <v>2036</v>
      </c>
      <c r="C794" s="394" t="str">
        <f>VLOOKUP(D794,'[9]mhs elektro-kecil'!$B$5:$C$2151,2,0)</f>
        <v>Galuh Hardi Pratama</v>
      </c>
      <c r="D794" s="369" t="s">
        <v>2037</v>
      </c>
      <c r="E794" s="369" t="s">
        <v>2038</v>
      </c>
      <c r="F794" s="275" t="str">
        <f t="shared" si="224"/>
        <v>Dr. Ir. Misbahuddin, S.T., M.T., IPU.</v>
      </c>
      <c r="G794" s="275" t="str">
        <f t="shared" si="226"/>
        <v>Djul Fikry  Budiman, S.T., M.T.</v>
      </c>
      <c r="H794" s="275" t="str">
        <f t="shared" si="227"/>
        <v>A. Sjamsjiar Rachman, S.T., M.T.</v>
      </c>
      <c r="I794" s="275" t="str">
        <f t="shared" si="228"/>
        <v>Bulkis Kanata, S.T., M.T.</v>
      </c>
      <c r="J794" s="467" t="str">
        <f t="shared" si="229"/>
        <v>Budi Darmawan, S.T., M.Eng.</v>
      </c>
      <c r="K794" s="480" t="str">
        <f t="shared" si="225"/>
        <v>Kamis</v>
      </c>
      <c r="L794" s="481">
        <v>44112</v>
      </c>
      <c r="M794" s="482" t="s">
        <v>1577</v>
      </c>
      <c r="N794" s="474" t="s">
        <v>1856</v>
      </c>
      <c r="P794" s="486">
        <v>524</v>
      </c>
      <c r="Q794" s="230">
        <v>7</v>
      </c>
      <c r="R794" s="199">
        <v>35</v>
      </c>
      <c r="S794" s="199">
        <v>17</v>
      </c>
      <c r="T794" s="199">
        <v>21</v>
      </c>
      <c r="U794" s="199">
        <v>43</v>
      </c>
      <c r="W794" s="371" t="str">
        <f t="shared" si="230"/>
        <v>08 Oktober 2020</v>
      </c>
      <c r="X794" s="373" t="str">
        <f>IFERROR(VLOOKUP(D794,'[5]mhs elektro-kecil'!$B$5:$E$2151,3,0),"CEK")</f>
        <v>Teknik Telekomunikasi</v>
      </c>
      <c r="Y794" s="374" t="str">
        <f>IFERROR(VLOOKUP(D794,'[5]mhs elektro-kecil'!$B$5:$E$2151,4,0),"CEK")</f>
        <v>Cahyo Mustiko O.M., ST., M.Sc., Ph.D.</v>
      </c>
      <c r="AL794" s="391">
        <f t="shared" si="220"/>
        <v>2014</v>
      </c>
      <c r="AM794" s="212" t="e">
        <f>COUNTIF([6]Daftar!$D$5:$D$851,D794)</f>
        <v>#VALUE!</v>
      </c>
      <c r="AN794" s="212" t="e">
        <f>COUNTIF([7]daftar!$D$4:$D$885,D794)</f>
        <v>#VALUE!</v>
      </c>
      <c r="AS794" s="392" t="str">
        <f t="shared" si="211"/>
        <v>Galuh Hardi Pratama</v>
      </c>
      <c r="AT794" s="392" t="str">
        <f t="shared" si="212"/>
        <v>F1B014027</v>
      </c>
      <c r="AU794" s="392">
        <f t="shared" si="213"/>
        <v>791</v>
      </c>
    </row>
    <row r="795" spans="1:47" ht="12.75" customHeight="1">
      <c r="A795" s="267">
        <f t="shared" si="219"/>
        <v>792</v>
      </c>
      <c r="B795" s="515" t="s">
        <v>2039</v>
      </c>
      <c r="C795" s="269" t="str">
        <f>VLOOKUP(D795,'[9]mhs elektro-kecil'!$B$5:$C$2151,2,0)</f>
        <v>Muhammad Syamsu Iqbal</v>
      </c>
      <c r="D795" s="369" t="s">
        <v>2040</v>
      </c>
      <c r="E795" s="369" t="s">
        <v>2041</v>
      </c>
      <c r="F795" s="275" t="str">
        <f t="shared" si="224"/>
        <v>A. Sjamsjiar Rachman, S.T., M.T.</v>
      </c>
      <c r="G795" s="275" t="str">
        <f t="shared" si="226"/>
        <v>Syafaruddin Ch, S.T., M.T.</v>
      </c>
      <c r="H795" s="275" t="str">
        <f t="shared" si="227"/>
        <v>Paniran, S.T., M.T.</v>
      </c>
      <c r="I795" s="275" t="str">
        <f t="shared" si="228"/>
        <v>I Made Budi Suksmadana, S.T., M.T.</v>
      </c>
      <c r="J795" s="467" t="str">
        <f t="shared" si="229"/>
        <v>Budi Darmawan, S.T., M.Eng.</v>
      </c>
      <c r="K795" s="489" t="str">
        <f t="shared" si="225"/>
        <v>Rabu</v>
      </c>
      <c r="L795" s="461">
        <v>44118</v>
      </c>
      <c r="M795" s="490" t="s">
        <v>1622</v>
      </c>
      <c r="N795" s="474" t="s">
        <v>1856</v>
      </c>
      <c r="P795" s="486">
        <v>528</v>
      </c>
      <c r="Q795" s="230">
        <v>17</v>
      </c>
      <c r="R795" s="230">
        <v>4</v>
      </c>
      <c r="S795" s="199">
        <v>28</v>
      </c>
      <c r="T795" s="199">
        <v>24</v>
      </c>
      <c r="U795" s="199">
        <v>43</v>
      </c>
      <c r="W795" s="371" t="str">
        <f t="shared" si="230"/>
        <v>14 Oktober 2020</v>
      </c>
      <c r="X795" s="373" t="str">
        <f>IFERROR(VLOOKUP(D795,'[5]mhs elektro-kecil'!$B$5:$E$2151,3,0),"CEK")</f>
        <v>Teknik Elektronika &amp; Digital</v>
      </c>
      <c r="Y795" s="374" t="str">
        <f>IFERROR(VLOOKUP(D795,'[5]mhs elektro-kecil'!$B$5:$E$2151,4,0),"CEK")</f>
        <v>A. Sjamsjiar Rachman, ST., MT.</v>
      </c>
      <c r="AL795" s="391">
        <f t="shared" si="220"/>
        <v>2014</v>
      </c>
      <c r="AM795" s="212" t="e">
        <f>COUNTIF([6]Daftar!$D$5:$D$851,D795)</f>
        <v>#VALUE!</v>
      </c>
      <c r="AN795" s="212" t="e">
        <f>COUNTIF([7]daftar!$D$4:$D$885,D795)</f>
        <v>#VALUE!</v>
      </c>
      <c r="AS795" s="392" t="str">
        <f t="shared" si="211"/>
        <v>Muhammad Syamsu Iqbal</v>
      </c>
      <c r="AT795" s="392" t="str">
        <f t="shared" si="212"/>
        <v>F1B014066</v>
      </c>
      <c r="AU795" s="392">
        <f t="shared" si="213"/>
        <v>792</v>
      </c>
    </row>
    <row r="796" spans="1:47" ht="12.75" customHeight="1">
      <c r="A796" s="267">
        <f t="shared" si="219"/>
        <v>793</v>
      </c>
      <c r="B796" s="515" t="s">
        <v>2042</v>
      </c>
      <c r="C796" s="269" t="str">
        <f>VLOOKUP(D796,'[9]mhs elektro-kecil'!$B$5:$C$2151,2,0)</f>
        <v>Ibzani Ilham Sahgianto</v>
      </c>
      <c r="D796" s="369" t="s">
        <v>2043</v>
      </c>
      <c r="E796" s="369" t="s">
        <v>2044</v>
      </c>
      <c r="F796" s="275" t="str">
        <f t="shared" si="224"/>
        <v>Giri Wahyu Wiriasto, S.T., M.T.</v>
      </c>
      <c r="G796" s="275" t="str">
        <f t="shared" si="226"/>
        <v>Djul Fikry  Budiman, S.T., M.T.</v>
      </c>
      <c r="H796" s="275" t="str">
        <f t="shared" si="227"/>
        <v>A. Sjamsjiar Rachman, S.T., M.T.</v>
      </c>
      <c r="I796" s="275" t="str">
        <f t="shared" si="228"/>
        <v>Lalu A. Syamsul Irfan A., S.T., M.Eng.</v>
      </c>
      <c r="J796" s="467" t="str">
        <f t="shared" si="229"/>
        <v>Bulkis Kanata, S.T., M.T.</v>
      </c>
      <c r="K796" s="480" t="str">
        <f t="shared" si="225"/>
        <v>Selasa</v>
      </c>
      <c r="L796" s="481">
        <v>44117</v>
      </c>
      <c r="M796" s="482" t="s">
        <v>1577</v>
      </c>
      <c r="N796" s="474" t="s">
        <v>1856</v>
      </c>
      <c r="P796" s="486">
        <v>529</v>
      </c>
      <c r="Q796" s="230">
        <v>41</v>
      </c>
      <c r="R796" s="230">
        <v>35</v>
      </c>
      <c r="S796" s="199">
        <v>17</v>
      </c>
      <c r="T796" s="199">
        <v>40</v>
      </c>
      <c r="U796" s="199">
        <v>21</v>
      </c>
      <c r="W796" s="371" t="str">
        <f t="shared" si="230"/>
        <v>13 Oktober 2020</v>
      </c>
      <c r="X796" s="373" t="str">
        <f>IFERROR(VLOOKUP(D796,'[5]mhs elektro-kecil'!$B$5:$E$2151,3,0),"CEK")</f>
        <v>Teknik Informatika &amp; Komputer</v>
      </c>
      <c r="Y796" s="374" t="str">
        <f>IFERROR(VLOOKUP(D796,'[5]mhs elektro-kecil'!$B$5:$E$2151,4,0),"CEK")</f>
        <v>Agung Budi Muljono, ST., MT.</v>
      </c>
      <c r="AL796" s="391">
        <f t="shared" si="220"/>
        <v>2016</v>
      </c>
      <c r="AM796" s="212" t="e">
        <f>COUNTIF([6]Daftar!$D$5:$D$851,D796)</f>
        <v>#VALUE!</v>
      </c>
      <c r="AN796" s="212" t="e">
        <f>COUNTIF([7]daftar!$D$4:$D$885,D796)</f>
        <v>#VALUE!</v>
      </c>
      <c r="AS796" s="392" t="str">
        <f t="shared" si="211"/>
        <v>Ibzani Ilham Sahgianto</v>
      </c>
      <c r="AT796" s="392" t="str">
        <f t="shared" si="212"/>
        <v>F1B016033</v>
      </c>
      <c r="AU796" s="392">
        <f t="shared" si="213"/>
        <v>793</v>
      </c>
    </row>
    <row r="797" spans="1:47" ht="12.75" customHeight="1">
      <c r="A797" s="267">
        <f t="shared" si="219"/>
        <v>794</v>
      </c>
      <c r="B797" s="515" t="s">
        <v>2042</v>
      </c>
      <c r="C797" s="269" t="str">
        <f>VLOOKUP(D797,'[9]mhs elektro-kecil'!$B$5:$C$2151,2,0)</f>
        <v>Muhammad Kurniawan</v>
      </c>
      <c r="D797" s="369" t="s">
        <v>2045</v>
      </c>
      <c r="E797" s="369" t="s">
        <v>2046</v>
      </c>
      <c r="F797" s="275" t="str">
        <f t="shared" si="224"/>
        <v>Ida Bagus Fery Citarsa, S.T., M.T.</v>
      </c>
      <c r="G797" s="275" t="str">
        <f t="shared" si="226"/>
        <v>Dr. Ida Ayu Sri Adnyani, S.T., M.Erg.</v>
      </c>
      <c r="H797" s="275" t="str">
        <f t="shared" si="227"/>
        <v>Dr. Ir. I Ketut Wiryajati,ST.,MT.,IPU.,ASEAN.Eng.</v>
      </c>
      <c r="I797" s="275" t="str">
        <f t="shared" si="228"/>
        <v>Supriyatna, S.T., M.T.</v>
      </c>
      <c r="J797" s="467" t="str">
        <f t="shared" si="229"/>
        <v>Sultan, S.T., M.T.</v>
      </c>
      <c r="K797" s="480" t="str">
        <f t="shared" si="225"/>
        <v>Selasa</v>
      </c>
      <c r="L797" s="481">
        <v>44117</v>
      </c>
      <c r="M797" s="482" t="s">
        <v>1708</v>
      </c>
      <c r="N797" s="474" t="s">
        <v>1856</v>
      </c>
      <c r="P797" s="486">
        <v>530</v>
      </c>
      <c r="Q797" s="230">
        <v>12</v>
      </c>
      <c r="R797" s="230">
        <v>10</v>
      </c>
      <c r="S797" s="199">
        <v>3</v>
      </c>
      <c r="T797" s="199">
        <v>2</v>
      </c>
      <c r="U797" s="199">
        <v>5</v>
      </c>
      <c r="W797" s="371" t="str">
        <f t="shared" si="230"/>
        <v>13 Oktober 2020</v>
      </c>
      <c r="X797" s="373" t="str">
        <f>IFERROR(VLOOKUP(D797,'[5]mhs elektro-kecil'!$B$5:$E$2151,3,0),"CEK")</f>
        <v>Teknik Sistem Tenaga</v>
      </c>
      <c r="Y797" s="374" t="str">
        <f>IFERROR(VLOOKUP(D797,'[5]mhs elektro-kecil'!$B$5:$E$2151,4,0),"CEK")</f>
        <v>Supriono, ST., MT.</v>
      </c>
      <c r="AL797" s="391">
        <f t="shared" si="220"/>
        <v>2016</v>
      </c>
      <c r="AM797" s="212" t="e">
        <f>COUNTIF([6]Daftar!$D$5:$D$851,D797)</f>
        <v>#VALUE!</v>
      </c>
      <c r="AN797" s="212" t="e">
        <f>COUNTIF([7]daftar!$D$4:$D$885,D797)</f>
        <v>#VALUE!</v>
      </c>
      <c r="AS797" s="392" t="str">
        <f t="shared" si="211"/>
        <v>Muhammad Kurniawan</v>
      </c>
      <c r="AT797" s="392" t="str">
        <f t="shared" si="212"/>
        <v>F1B016069</v>
      </c>
      <c r="AU797" s="392">
        <f t="shared" si="213"/>
        <v>794</v>
      </c>
    </row>
    <row r="798" spans="1:47" ht="12.75" customHeight="1">
      <c r="A798" s="267">
        <f t="shared" si="219"/>
        <v>795</v>
      </c>
      <c r="B798" s="515" t="s">
        <v>2047</v>
      </c>
      <c r="C798" s="269" t="str">
        <f>VLOOKUP(D798,'[9]mhs elektro-kecil'!$B$5:$C$2151,2,0)</f>
        <v>Rizqi Dwi Cahyo Utomo</v>
      </c>
      <c r="D798" s="369" t="s">
        <v>2048</v>
      </c>
      <c r="E798" s="369" t="s">
        <v>2049</v>
      </c>
      <c r="F798" s="275" t="str">
        <f t="shared" si="224"/>
        <v>Bulkis Kanata, S.T., M.T.</v>
      </c>
      <c r="G798" s="275" t="str">
        <f t="shared" si="226"/>
        <v>Abdullah Zainuddin, S.T., M.T.</v>
      </c>
      <c r="H798" s="275" t="str">
        <f t="shared" si="227"/>
        <v>Muhamad Syamsu Iqbal, S.T., M.T., Ph.D.</v>
      </c>
      <c r="I798" s="275" t="str">
        <f t="shared" si="228"/>
        <v>Cahyo Mustiko O. M., ST., MSc. Ph.D.</v>
      </c>
      <c r="J798" s="467" t="str">
        <f t="shared" si="229"/>
        <v>Suthami Ariessaputra, S.T., M.Eng.</v>
      </c>
      <c r="K798" s="489" t="str">
        <f t="shared" ref="K798:K805" si="231">CHOOSE(WEEKDAY(L798),"Minggu","Senin","Selasa","Rabu","Kamis","Jum'at","Sabtu")</f>
        <v>Rabu</v>
      </c>
      <c r="L798" s="461">
        <v>44118</v>
      </c>
      <c r="M798" s="490" t="s">
        <v>1577</v>
      </c>
      <c r="N798" s="474" t="s">
        <v>1856</v>
      </c>
      <c r="P798" s="486">
        <v>532</v>
      </c>
      <c r="Q798" s="230">
        <v>21</v>
      </c>
      <c r="R798" s="230">
        <v>15</v>
      </c>
      <c r="S798" s="199">
        <v>18</v>
      </c>
      <c r="T798" s="199">
        <v>9</v>
      </c>
      <c r="U798" s="199">
        <v>42</v>
      </c>
      <c r="W798" s="371" t="str">
        <f t="shared" si="223"/>
        <v>14 Oktober 2020</v>
      </c>
      <c r="X798" s="373" t="str">
        <f>IFERROR(VLOOKUP(D798,'[5]mhs elektro-kecil'!$B$5:$E$2151,3,0),"CEK")</f>
        <v>Teknik Telekomunikasi</v>
      </c>
      <c r="Y798" s="374" t="str">
        <f>IFERROR(VLOOKUP(D798,'[5]mhs elektro-kecil'!$B$5:$E$2151,4,0),"CEK")</f>
        <v>Muhamad Syamsu Iqbal, ST., MT., Ph.D.</v>
      </c>
      <c r="AL798" s="391">
        <f t="shared" si="220"/>
        <v>2015</v>
      </c>
      <c r="AM798" s="212" t="e">
        <f>COUNTIF([6]Daftar!$D$5:$D$851,D798)</f>
        <v>#VALUE!</v>
      </c>
      <c r="AN798" s="212" t="e">
        <f>COUNTIF([7]daftar!$D$4:$D$885,D798)</f>
        <v>#VALUE!</v>
      </c>
      <c r="AS798" s="392" t="str">
        <f t="shared" si="211"/>
        <v>Rizqi Dwi Cahyo Utomo</v>
      </c>
      <c r="AT798" s="392" t="str">
        <f t="shared" si="212"/>
        <v>F1B015083</v>
      </c>
      <c r="AU798" s="392">
        <f t="shared" si="213"/>
        <v>795</v>
      </c>
    </row>
    <row r="799" spans="1:47" ht="12.75" customHeight="1">
      <c r="A799" s="267">
        <f t="shared" si="219"/>
        <v>796</v>
      </c>
      <c r="B799" s="515" t="s">
        <v>2047</v>
      </c>
      <c r="C799" s="269" t="str">
        <f>VLOOKUP(D799,'[9]mhs elektro-kecil'!$B$5:$C$2151,2,0)</f>
        <v>Ahmad Amrillah</v>
      </c>
      <c r="D799" s="369" t="s">
        <v>2050</v>
      </c>
      <c r="E799" s="369" t="s">
        <v>2051</v>
      </c>
      <c r="F799" s="275" t="str">
        <f t="shared" si="224"/>
        <v>Supriyatna, S.T., M.T.</v>
      </c>
      <c r="G799" s="275" t="str">
        <f t="shared" si="226"/>
        <v>Sultan, S.T., M.T.</v>
      </c>
      <c r="H799" s="275" t="str">
        <f t="shared" si="227"/>
        <v>Dr. rer. nat. Teti Zubaidah, S.T., M.T.</v>
      </c>
      <c r="I799" s="275" t="str">
        <f t="shared" si="228"/>
        <v>Ir. Agung Budi Muljono, S.T., M.T., IPU.</v>
      </c>
      <c r="J799" s="467" t="str">
        <f t="shared" si="229"/>
        <v>Dr. Ir. Rosmaliati, S.T., M.T.</v>
      </c>
      <c r="K799" s="480" t="str">
        <f t="shared" si="231"/>
        <v>Rabu</v>
      </c>
      <c r="L799" s="481">
        <v>44118</v>
      </c>
      <c r="M799" s="482" t="s">
        <v>1708</v>
      </c>
      <c r="N799" s="474" t="s">
        <v>1856</v>
      </c>
      <c r="P799" s="486">
        <v>531</v>
      </c>
      <c r="Q799" s="230">
        <v>2</v>
      </c>
      <c r="R799" s="199">
        <v>5</v>
      </c>
      <c r="S799" s="199">
        <v>22</v>
      </c>
      <c r="T799" s="199">
        <v>13</v>
      </c>
      <c r="U799" s="199">
        <v>16</v>
      </c>
      <c r="W799" s="371" t="str">
        <f t="shared" si="223"/>
        <v>14 Oktober 2020</v>
      </c>
      <c r="X799" s="373" t="str">
        <f>IFERROR(VLOOKUP(D799,'[5]mhs elektro-kecil'!$B$5:$E$2151,3,0),"CEK")</f>
        <v>Teknik Sistem Tenaga</v>
      </c>
      <c r="Y799" s="374" t="str">
        <f>IFERROR(VLOOKUP(D799,'[5]mhs elektro-kecil'!$B$5:$E$2151,4,0),"CEK")</f>
        <v>Supriyatna, ST., MT.</v>
      </c>
      <c r="AL799" s="391">
        <f t="shared" si="220"/>
        <v>2012</v>
      </c>
      <c r="AM799" s="212" t="e">
        <f>COUNTIF([6]Daftar!$D$5:$D$851,D799)</f>
        <v>#VALUE!</v>
      </c>
      <c r="AN799" s="212" t="e">
        <f>COUNTIF([7]daftar!$D$4:$D$885,D799)</f>
        <v>#VALUE!</v>
      </c>
      <c r="AS799" s="392" t="str">
        <f t="shared" si="211"/>
        <v>Ahmad Amrillah</v>
      </c>
      <c r="AT799" s="392" t="str">
        <f t="shared" si="212"/>
        <v>F1B012005</v>
      </c>
      <c r="AU799" s="392">
        <f t="shared" si="213"/>
        <v>796</v>
      </c>
    </row>
    <row r="800" spans="1:47" ht="12.75" customHeight="1">
      <c r="A800" s="267">
        <f t="shared" si="219"/>
        <v>797</v>
      </c>
      <c r="B800" s="515" t="s">
        <v>2052</v>
      </c>
      <c r="C800" s="269" t="str">
        <f>VLOOKUP(D800,'[9]mhs elektro-kecil'!$B$5:$C$2151,2,0)</f>
        <v>Merry Michellina</v>
      </c>
      <c r="D800" s="369" t="s">
        <v>2053</v>
      </c>
      <c r="E800" s="369" t="s">
        <v>2054</v>
      </c>
      <c r="F800" s="275" t="str">
        <f t="shared" si="224"/>
        <v>Abdul Natsir, S.T., M.T.</v>
      </c>
      <c r="G800" s="275" t="str">
        <f t="shared" si="226"/>
        <v>Dr. Ir. I Made Ginarsa, S.T., M.T., IPU.</v>
      </c>
      <c r="H800" s="275" t="str">
        <f t="shared" si="227"/>
        <v>Supriyatna, S.T., M.T.</v>
      </c>
      <c r="I800" s="275" t="str">
        <f t="shared" si="228"/>
        <v>Dr. Ida Ayu Sri Adnyani, S.T., M.Erg.</v>
      </c>
      <c r="J800" s="467" t="str">
        <f t="shared" si="229"/>
        <v>Ir. I Made Ari Nrartha, S.T., M.T.</v>
      </c>
      <c r="K800" s="480" t="str">
        <f t="shared" si="231"/>
        <v>Jum'at</v>
      </c>
      <c r="L800" s="481">
        <v>44120</v>
      </c>
      <c r="M800" s="482" t="s">
        <v>1708</v>
      </c>
      <c r="N800" s="474" t="s">
        <v>1856</v>
      </c>
      <c r="P800" s="486">
        <v>533</v>
      </c>
      <c r="Q800" s="230">
        <v>14</v>
      </c>
      <c r="R800" s="199">
        <v>26</v>
      </c>
      <c r="S800" s="199">
        <v>2</v>
      </c>
      <c r="T800" s="199">
        <v>10</v>
      </c>
      <c r="U800" s="199">
        <v>25</v>
      </c>
      <c r="W800" s="371" t="str">
        <f t="shared" si="223"/>
        <v>16 Oktober 2020</v>
      </c>
      <c r="X800" s="373" t="str">
        <f>IFERROR(VLOOKUP(D800,'[5]mhs elektro-kecil'!$B$5:$E$2151,3,0),"CEK")</f>
        <v>Teknik Sistem Tenaga</v>
      </c>
      <c r="Y800" s="374" t="str">
        <f>IFERROR(VLOOKUP(D800,'[5]mhs elektro-kecil'!$B$5:$E$2151,4,0),"CEK")</f>
        <v>Abdul Natsir, ST., MT.</v>
      </c>
      <c r="AL800" s="391">
        <f t="shared" si="220"/>
        <v>2015</v>
      </c>
      <c r="AM800" s="212" t="e">
        <f>COUNTIF([6]Daftar!$D$5:$D$851,D800)</f>
        <v>#VALUE!</v>
      </c>
      <c r="AN800" s="212" t="e">
        <f>COUNTIF([7]daftar!$D$4:$D$885,D800)</f>
        <v>#VALUE!</v>
      </c>
      <c r="AS800" s="392" t="str">
        <f t="shared" si="211"/>
        <v>Merry Michellina</v>
      </c>
      <c r="AT800" s="392" t="str">
        <f t="shared" si="212"/>
        <v>F1B115025</v>
      </c>
      <c r="AU800" s="392">
        <f t="shared" si="213"/>
        <v>797</v>
      </c>
    </row>
    <row r="801" spans="1:47" ht="12.75" customHeight="1">
      <c r="A801" s="267">
        <f t="shared" si="219"/>
        <v>798</v>
      </c>
      <c r="B801" s="515" t="s">
        <v>2055</v>
      </c>
      <c r="C801" s="269" t="str">
        <f>VLOOKUP(D801,'[9]mhs elektro-kecil'!$B$5:$C$2151,2,0)</f>
        <v>Yanuariadi</v>
      </c>
      <c r="D801" s="369" t="s">
        <v>2056</v>
      </c>
      <c r="E801" s="369" t="s">
        <v>2057</v>
      </c>
      <c r="F801" s="275" t="str">
        <f t="shared" ref="F801:F826" si="232">VLOOKUP(Q801,dosen,3,0)</f>
        <v>Ni Made Seniari, S.T., M.T.</v>
      </c>
      <c r="G801" s="275" t="str">
        <f t="shared" ref="G801:G826" si="233">IF(ISNA(VLOOKUP(R801,dosen,3,FALSE)),"-",VLOOKUP(R801,dosen,3,FALSE))</f>
        <v>Dr. rer. nat. Teti Zubaidah, S.T., M.T.</v>
      </c>
      <c r="H801" s="275" t="str">
        <f t="shared" ref="H801:H826" si="234">IF(ISNA(VLOOKUP(S801,dosen,3,FALSE)),"-",VLOOKUP(S801,dosen,3,FALSE))</f>
        <v>Abdul Natsir, S.T., M.T.</v>
      </c>
      <c r="I801" s="275" t="str">
        <f t="shared" ref="I801:I826" si="235">IF(ISNA(VLOOKUP(T801,dosen,3,FALSE)),"-",VLOOKUP(T801,dosen,3,FALSE))</f>
        <v>Dr. Ir. I Made Ginarsa, S.T., M.T., IPU.</v>
      </c>
      <c r="J801" s="467" t="str">
        <f t="shared" ref="J801:J826" si="236">IF(ISNA(VLOOKUP(U801,dosen,3,FALSE)),"-",VLOOKUP(U801,dosen,3,FALSE))</f>
        <v>Dr. Ir. Rosmaliati, S.T., M.T.</v>
      </c>
      <c r="K801" s="473" t="str">
        <f t="shared" si="231"/>
        <v>Rabu</v>
      </c>
      <c r="L801" s="458">
        <v>44125</v>
      </c>
      <c r="M801" s="482" t="s">
        <v>1622</v>
      </c>
      <c r="N801" t="s">
        <v>1856</v>
      </c>
      <c r="P801" s="486">
        <v>544</v>
      </c>
      <c r="Q801" s="230">
        <v>1</v>
      </c>
      <c r="R801" s="199">
        <v>22</v>
      </c>
      <c r="S801" s="199">
        <v>14</v>
      </c>
      <c r="T801" s="199">
        <v>26</v>
      </c>
      <c r="U801" s="199">
        <v>16</v>
      </c>
      <c r="W801" s="371" t="str">
        <f t="shared" ref="W801:W827" si="237">TEXT(L801,"dd mmmm yyyy")</f>
        <v>21 Oktober 2020</v>
      </c>
      <c r="X801" s="373" t="str">
        <f>IFERROR(VLOOKUP(D801,'[5]mhs elektro-kecil'!$B$5:$E$2151,3,0),"CEK")</f>
        <v>Teknik Sistem Tenaga</v>
      </c>
      <c r="Y801" s="374" t="str">
        <f>IFERROR(VLOOKUP(D801,'[5]mhs elektro-kecil'!$B$5:$E$2151,4,0),"CEK")</f>
        <v>Giri Wahyu Wiriasto, ST., MT.</v>
      </c>
      <c r="AL801" s="391">
        <f t="shared" si="220"/>
        <v>2016</v>
      </c>
      <c r="AM801" s="212" t="e">
        <f>COUNTIF([6]Daftar!$D$5:$D$851,D801)</f>
        <v>#VALUE!</v>
      </c>
      <c r="AN801" s="212" t="e">
        <f>COUNTIF([7]daftar!$D$4:$D$885,D801)</f>
        <v>#VALUE!</v>
      </c>
      <c r="AS801" s="392" t="str">
        <f t="shared" si="211"/>
        <v>Yanuariadi</v>
      </c>
      <c r="AT801" s="392" t="str">
        <f t="shared" si="212"/>
        <v>F1B116030</v>
      </c>
      <c r="AU801" s="392">
        <f t="shared" si="213"/>
        <v>798</v>
      </c>
    </row>
    <row r="802" spans="1:47" ht="12.75" customHeight="1">
      <c r="A802" s="267">
        <f t="shared" si="219"/>
        <v>799</v>
      </c>
      <c r="B802" s="515" t="s">
        <v>2058</v>
      </c>
      <c r="C802" s="269" t="str">
        <f>VLOOKUP(D802,'[9]mhs elektro-kecil'!$B$5:$C$2151,2,0)</f>
        <v>JULIA KAMILATIN</v>
      </c>
      <c r="D802" s="369" t="s">
        <v>2059</v>
      </c>
      <c r="E802" s="369" t="s">
        <v>2060</v>
      </c>
      <c r="F802" s="275" t="str">
        <f t="shared" si="232"/>
        <v>Dr. Warindi, S.T., M.Eng.</v>
      </c>
      <c r="G802" s="275" t="str">
        <f t="shared" si="233"/>
        <v>Ir. I Made Ari Nrartha, S.T., M.T.</v>
      </c>
      <c r="H802" s="275" t="str">
        <f t="shared" si="234"/>
        <v>Ir. Agung Budi Muljono, S.T., M.T., IPU.</v>
      </c>
      <c r="I802" s="275" t="str">
        <f t="shared" si="235"/>
        <v>Dr. Ir. Rosmaliati, S.T., M.T.</v>
      </c>
      <c r="J802" s="467" t="str">
        <f t="shared" si="236"/>
        <v>Ni Made Seniari, S.T., M.T.</v>
      </c>
      <c r="K802" s="473" t="str">
        <f t="shared" si="231"/>
        <v>Jum'at</v>
      </c>
      <c r="L802" s="458">
        <v>44127</v>
      </c>
      <c r="M802" s="482" t="s">
        <v>1708</v>
      </c>
      <c r="N802" t="s">
        <v>1856</v>
      </c>
      <c r="P802" s="486">
        <v>547</v>
      </c>
      <c r="Q802" s="230">
        <v>37</v>
      </c>
      <c r="R802" s="199">
        <v>25</v>
      </c>
      <c r="S802" s="199">
        <v>13</v>
      </c>
      <c r="T802" s="199">
        <v>16</v>
      </c>
      <c r="U802" s="199">
        <v>1</v>
      </c>
      <c r="W802" s="371" t="str">
        <f t="shared" si="237"/>
        <v>23 Oktober 2020</v>
      </c>
      <c r="X802" s="373" t="str">
        <f>IFERROR(VLOOKUP(D802,'[5]mhs elektro-kecil'!$B$5:$E$2151,3,0),"CEK")</f>
        <v>Teknik Sistem Tenaga</v>
      </c>
      <c r="Y802" s="374" t="str">
        <f>IFERROR(VLOOKUP(D802,'[5]mhs elektro-kecil'!$B$5:$E$2151,4,0),"CEK")</f>
        <v>I Made Ari Nrartha, ST., MT.</v>
      </c>
      <c r="AL802" s="391">
        <f t="shared" si="220"/>
        <v>2017</v>
      </c>
      <c r="AM802" s="212" t="e">
        <f>COUNTIF([6]Daftar!$D$5:$D$851,D802)</f>
        <v>#VALUE!</v>
      </c>
      <c r="AN802" s="212" t="e">
        <f>COUNTIF([7]daftar!$D$4:$D$885,D802)</f>
        <v>#VALUE!</v>
      </c>
      <c r="AS802" s="392" t="str">
        <f t="shared" si="211"/>
        <v>JULIA KAMILATIN</v>
      </c>
      <c r="AT802" s="392" t="str">
        <f t="shared" si="212"/>
        <v>F1B017042</v>
      </c>
      <c r="AU802" s="392">
        <f t="shared" si="213"/>
        <v>799</v>
      </c>
    </row>
    <row r="803" spans="1:47" ht="12.75" customHeight="1">
      <c r="A803" s="267">
        <f t="shared" si="219"/>
        <v>800</v>
      </c>
      <c r="B803" s="515" t="s">
        <v>2061</v>
      </c>
      <c r="C803" s="269" t="str">
        <f>VLOOKUP(D803,'[9]mhs elektro-kecil'!$B$5:$C$2151,2,0)</f>
        <v>Yusril Bagas Sevyanto</v>
      </c>
      <c r="D803" s="369" t="s">
        <v>2062</v>
      </c>
      <c r="E803" s="369" t="s">
        <v>2063</v>
      </c>
      <c r="F803" s="275" t="str">
        <f t="shared" si="232"/>
        <v>Dr. Ir. Rosmaliati, S.T., M.T.</v>
      </c>
      <c r="G803" s="275" t="str">
        <f t="shared" si="233"/>
        <v>Ir. Agung Budi Muljono, S.T., M.T., IPU.</v>
      </c>
      <c r="H803" s="275" t="str">
        <f t="shared" si="234"/>
        <v>I Nyoman Wahyu Satiawan., ST., MSc., Ph.D.</v>
      </c>
      <c r="I803" s="275" t="str">
        <f t="shared" si="235"/>
        <v>Dr. Ida Ayu Sri Adnyani, S.T., M.Erg.</v>
      </c>
      <c r="J803" s="467" t="str">
        <f t="shared" si="236"/>
        <v>Ir. I Made Ari Nrartha, S.T., M.T.</v>
      </c>
      <c r="K803" s="473" t="str">
        <f t="shared" si="231"/>
        <v>Selasa</v>
      </c>
      <c r="L803" s="458">
        <v>44131</v>
      </c>
      <c r="M803" s="482" t="s">
        <v>2064</v>
      </c>
      <c r="N803" t="s">
        <v>1856</v>
      </c>
      <c r="P803" s="486">
        <v>549</v>
      </c>
      <c r="Q803" s="230">
        <v>16</v>
      </c>
      <c r="R803" s="230">
        <v>13</v>
      </c>
      <c r="S803" s="199">
        <v>8</v>
      </c>
      <c r="T803" s="199">
        <v>10</v>
      </c>
      <c r="U803" s="199">
        <v>25</v>
      </c>
      <c r="W803" s="371" t="str">
        <f t="shared" si="237"/>
        <v>27 Oktober 2020</v>
      </c>
      <c r="X803" s="373" t="str">
        <f>IFERROR(VLOOKUP(D803,'[5]mhs elektro-kecil'!$B$5:$E$2151,3,0),"CEK")</f>
        <v>Teknik Sistem Tenaga</v>
      </c>
      <c r="Y803" s="374" t="str">
        <f>IFERROR(VLOOKUP(D803,'[5]mhs elektro-kecil'!$B$5:$E$2151,4,0),"CEK")</f>
        <v>Djul Fikry Budiman, ST., MT.</v>
      </c>
      <c r="AL803" s="391">
        <f t="shared" si="220"/>
        <v>2016</v>
      </c>
      <c r="AM803" s="212" t="e">
        <f>COUNTIF([6]Daftar!$D$5:$D$851,D803)</f>
        <v>#VALUE!</v>
      </c>
      <c r="AN803" s="212" t="e">
        <f>COUNTIF([7]daftar!$D$4:$D$885,D803)</f>
        <v>#VALUE!</v>
      </c>
      <c r="AS803" s="392" t="str">
        <f t="shared" si="211"/>
        <v>Yusril Bagas Sevyanto</v>
      </c>
      <c r="AT803" s="392" t="str">
        <f t="shared" si="212"/>
        <v>F1B116033</v>
      </c>
      <c r="AU803" s="392">
        <f t="shared" si="213"/>
        <v>800</v>
      </c>
    </row>
    <row r="804" spans="1:47" ht="12.75" customHeight="1">
      <c r="A804" s="267">
        <f t="shared" si="219"/>
        <v>801</v>
      </c>
      <c r="B804" s="515" t="s">
        <v>2061</v>
      </c>
      <c r="C804" s="269" t="str">
        <f>VLOOKUP(D804,'[9]mhs elektro-kecil'!$B$5:$C$2151,2,0)</f>
        <v>Lalu Gede Rifky Azhary</v>
      </c>
      <c r="D804" s="369" t="s">
        <v>2065</v>
      </c>
      <c r="E804" s="369" t="s">
        <v>2066</v>
      </c>
      <c r="F804" s="275" t="str">
        <f t="shared" si="232"/>
        <v>Ir. Agung Budi Muljono, S.T., M.T., IPU.</v>
      </c>
      <c r="G804" s="275" t="str">
        <f t="shared" si="233"/>
        <v>Dr. Ir. I Ketut Wiryajati,ST.,MT.,IPU.,ASEAN.Eng.</v>
      </c>
      <c r="H804" s="275" t="str">
        <f t="shared" si="234"/>
        <v>Ir. I Made Ari Nrartha, S.T., M.T.</v>
      </c>
      <c r="I804" s="275" t="str">
        <f t="shared" si="235"/>
        <v>Ida Bagus Fery Citarsa, S.T., M.T.</v>
      </c>
      <c r="J804" s="467" t="str">
        <f t="shared" si="236"/>
        <v>Abdul Natsir, S.T., M.T.</v>
      </c>
      <c r="K804" s="473" t="str">
        <f t="shared" si="231"/>
        <v>Selasa</v>
      </c>
      <c r="L804" s="458">
        <v>44131</v>
      </c>
      <c r="M804" s="482" t="s">
        <v>1708</v>
      </c>
      <c r="N804" t="s">
        <v>1856</v>
      </c>
      <c r="P804" s="486">
        <v>550</v>
      </c>
      <c r="Q804" s="230">
        <v>13</v>
      </c>
      <c r="R804" s="230">
        <v>3</v>
      </c>
      <c r="S804" s="199">
        <v>25</v>
      </c>
      <c r="T804" s="199">
        <v>12</v>
      </c>
      <c r="U804" s="199">
        <v>14</v>
      </c>
      <c r="W804" s="371" t="str">
        <f t="shared" si="237"/>
        <v>27 Oktober 2020</v>
      </c>
      <c r="X804" s="373" t="str">
        <f>IFERROR(VLOOKUP(D804,'[5]mhs elektro-kecil'!$B$5:$E$2151,3,0),"CEK")</f>
        <v>Teknik Sistem Tenaga</v>
      </c>
      <c r="Y804" s="374" t="str">
        <f>IFERROR(VLOOKUP(D804,'[5]mhs elektro-kecil'!$B$5:$E$2151,4,0),"CEK")</f>
        <v>Made Sutha Yadnya, ST., MT.</v>
      </c>
      <c r="AL804" s="391">
        <f t="shared" si="220"/>
        <v>2016</v>
      </c>
      <c r="AM804" s="212" t="e">
        <f>COUNTIF([6]Daftar!$D$5:$D$851,D804)</f>
        <v>#VALUE!</v>
      </c>
      <c r="AN804" s="212" t="e">
        <f>COUNTIF([7]daftar!$D$4:$D$885,D804)</f>
        <v>#VALUE!</v>
      </c>
      <c r="AS804" s="392" t="str">
        <f t="shared" si="211"/>
        <v>Lalu Gede Rifky Azhary</v>
      </c>
      <c r="AT804" s="392" t="str">
        <f t="shared" si="212"/>
        <v>F1B016046</v>
      </c>
      <c r="AU804" s="392">
        <f t="shared" si="213"/>
        <v>801</v>
      </c>
    </row>
    <row r="805" spans="1:47" ht="12.75" customHeight="1">
      <c r="A805" s="267">
        <f t="shared" si="219"/>
        <v>802</v>
      </c>
      <c r="B805" s="515" t="s">
        <v>2061</v>
      </c>
      <c r="C805" s="269" t="str">
        <f>VLOOKUP(D805,'[9]mhs elektro-kecil'!$B$5:$C$2151,2,0)</f>
        <v>Nelin Ayu Nirwana</v>
      </c>
      <c r="D805" s="369" t="s">
        <v>2067</v>
      </c>
      <c r="E805" s="369" t="s">
        <v>2068</v>
      </c>
      <c r="F805" s="275" t="str">
        <f t="shared" si="232"/>
        <v>Paniran, S.T., M.T.</v>
      </c>
      <c r="G805" s="275" t="str">
        <f t="shared" si="233"/>
        <v>Muhamad Irwan, S.T., M.T.</v>
      </c>
      <c r="H805" s="275" t="str">
        <f t="shared" si="234"/>
        <v>Syafaruddin Ch, S.T., M.T.</v>
      </c>
      <c r="I805" s="275" t="str">
        <f t="shared" si="235"/>
        <v>Dr. Warindi, S.T., M.Eng.</v>
      </c>
      <c r="J805" s="467" t="str">
        <f t="shared" si="236"/>
        <v>I Made Budi Suksmadana, S.T., M.T.</v>
      </c>
      <c r="K805" s="473" t="str">
        <f t="shared" si="231"/>
        <v>Senin</v>
      </c>
      <c r="L805" s="458">
        <v>44130</v>
      </c>
      <c r="M805" s="482" t="s">
        <v>1708</v>
      </c>
      <c r="N805" t="s">
        <v>1856</v>
      </c>
      <c r="P805" s="486">
        <v>551</v>
      </c>
      <c r="Q805" s="230">
        <v>28</v>
      </c>
      <c r="R805" s="230">
        <v>39</v>
      </c>
      <c r="S805" s="199">
        <v>4</v>
      </c>
      <c r="T805" s="199">
        <v>37</v>
      </c>
      <c r="U805" s="199">
        <v>24</v>
      </c>
      <c r="W805" s="371" t="str">
        <f t="shared" si="237"/>
        <v>26 Oktober 2020</v>
      </c>
      <c r="X805" s="373" t="str">
        <f>IFERROR(VLOOKUP(D805,'[5]mhs elektro-kecil'!$B$5:$E$2151,3,0),"CEK")</f>
        <v>Teknik Elektronika &amp; Digital</v>
      </c>
      <c r="Y805" s="374" t="str">
        <f>IFERROR(VLOOKUP(D805,'[5]mhs elektro-kecil'!$B$5:$E$2151,4,0),"CEK")</f>
        <v>Dr. I Made Ginarsa, ST., MT.</v>
      </c>
      <c r="AL805" s="391">
        <f t="shared" si="220"/>
        <v>2016</v>
      </c>
      <c r="AM805" s="212" t="e">
        <f>COUNTIF([6]Daftar!$D$5:$D$851,D805)</f>
        <v>#VALUE!</v>
      </c>
      <c r="AN805" s="212" t="e">
        <f>COUNTIF([7]daftar!$D$4:$D$885,D805)</f>
        <v>#VALUE!</v>
      </c>
      <c r="AS805" s="392" t="str">
        <f t="shared" si="211"/>
        <v>Nelin Ayu Nirwana</v>
      </c>
      <c r="AT805" s="392" t="str">
        <f t="shared" si="212"/>
        <v>F1B116021</v>
      </c>
      <c r="AU805" s="392">
        <f t="shared" si="213"/>
        <v>802</v>
      </c>
    </row>
    <row r="806" spans="1:47" ht="12.75" customHeight="1">
      <c r="A806" s="267">
        <f t="shared" si="219"/>
        <v>803</v>
      </c>
      <c r="B806" s="515" t="s">
        <v>2061</v>
      </c>
      <c r="C806" s="269" t="str">
        <f>VLOOKUP(D806,'[9]mhs elektro-kecil'!$B$5:$C$2151,2,0)</f>
        <v>Krisna Adjie Dewantara</v>
      </c>
      <c r="D806" s="369" t="s">
        <v>2069</v>
      </c>
      <c r="E806" s="369" t="s">
        <v>2070</v>
      </c>
      <c r="F806" s="275" t="str">
        <f t="shared" si="232"/>
        <v>Dr. Ir. I Made Ginarsa, S.T., M.T., IPU.</v>
      </c>
      <c r="G806" s="275" t="str">
        <f t="shared" si="233"/>
        <v>Ida Bagus Fery Citarsa, S.T., M.T.</v>
      </c>
      <c r="H806" s="275" t="str">
        <f t="shared" si="234"/>
        <v>Sabar Nababan, S.T., M.T.</v>
      </c>
      <c r="I806" s="275" t="str">
        <f t="shared" si="235"/>
        <v>Sultan, S.T., M.T.</v>
      </c>
      <c r="J806" s="467" t="str">
        <f t="shared" si="236"/>
        <v>Dr. Ir. Rosmaliati, S.T., M.T.</v>
      </c>
      <c r="K806" s="473" t="str">
        <f t="shared" ref="K806:K837" si="238">CHOOSE(WEEKDAY(L806),"Minggu","Senin","Selasa","Rabu","Kamis","Jum'at","Sabtu")</f>
        <v>Senin</v>
      </c>
      <c r="L806" s="458">
        <v>44130</v>
      </c>
      <c r="M806" s="482" t="s">
        <v>1577</v>
      </c>
      <c r="N806" t="s">
        <v>1856</v>
      </c>
      <c r="P806" s="486">
        <v>552</v>
      </c>
      <c r="Q806" s="230">
        <v>26</v>
      </c>
      <c r="R806" s="199">
        <v>12</v>
      </c>
      <c r="S806" s="199">
        <v>31</v>
      </c>
      <c r="T806" s="199">
        <v>5</v>
      </c>
      <c r="U806" s="199">
        <v>16</v>
      </c>
      <c r="W806" s="371" t="str">
        <f t="shared" si="237"/>
        <v>26 Oktober 2020</v>
      </c>
      <c r="X806" s="373" t="str">
        <f>IFERROR(VLOOKUP(D806,'[5]mhs elektro-kecil'!$B$5:$E$2151,3,0),"CEK")</f>
        <v>Teknik Sistem Tenaga</v>
      </c>
      <c r="Y806" s="374" t="str">
        <f>IFERROR(VLOOKUP(D806,'[5]mhs elektro-kecil'!$B$5:$E$2151,4,0),"CEK")</f>
        <v>A. Sjamsjiar Rachman, ST., MT.</v>
      </c>
      <c r="AL806" s="391">
        <f t="shared" si="220"/>
        <v>2016</v>
      </c>
      <c r="AM806" s="212" t="e">
        <f>COUNTIF([6]Daftar!$D$5:$D$851,D806)</f>
        <v>#VALUE!</v>
      </c>
      <c r="AN806" s="212" t="e">
        <f>COUNTIF([7]daftar!$D$4:$D$885,D806)</f>
        <v>#VALUE!</v>
      </c>
      <c r="AS806" s="392" t="str">
        <f t="shared" si="211"/>
        <v>Krisna Adjie Dewantara</v>
      </c>
      <c r="AT806" s="392" t="str">
        <f t="shared" si="212"/>
        <v>F1B016042</v>
      </c>
      <c r="AU806" s="392">
        <f t="shared" si="213"/>
        <v>803</v>
      </c>
    </row>
    <row r="807" spans="1:47" ht="12.75" customHeight="1">
      <c r="A807" s="267">
        <f t="shared" si="219"/>
        <v>804</v>
      </c>
      <c r="B807" s="515" t="s">
        <v>2071</v>
      </c>
      <c r="C807" s="269" t="str">
        <f>VLOOKUP(D807,'[9]mhs elektro-kecil'!$B$5:$C$2151,2,0)</f>
        <v>Sulton Hadi</v>
      </c>
      <c r="D807" s="369" t="s">
        <v>2072</v>
      </c>
      <c r="E807" s="369" t="s">
        <v>2073</v>
      </c>
      <c r="F807" s="275" t="str">
        <f t="shared" si="232"/>
        <v>I Nyoman Wahyu Satiawan., ST., MSc., Ph.D.</v>
      </c>
      <c r="G807" s="275" t="str">
        <f t="shared" si="233"/>
        <v>Dr. Ir. I Ketut Wiryajati,ST.,MT.,IPU.,ASEAN.Eng.</v>
      </c>
      <c r="H807" s="275" t="str">
        <f t="shared" si="234"/>
        <v>Dr. Ir. I Made Ginarsa, S.T., M.T., IPU.</v>
      </c>
      <c r="I807" s="275" t="str">
        <f t="shared" si="235"/>
        <v>Abdul Natsir, S.T., M.T.</v>
      </c>
      <c r="J807" s="467" t="str">
        <f t="shared" si="236"/>
        <v>Supriono, S.T., M.T.</v>
      </c>
      <c r="K807" s="473" t="str">
        <f t="shared" si="238"/>
        <v>Rabu</v>
      </c>
      <c r="L807" s="458">
        <v>44139</v>
      </c>
      <c r="M807" s="482" t="s">
        <v>1622</v>
      </c>
      <c r="N807" t="s">
        <v>1856</v>
      </c>
      <c r="P807" s="486">
        <v>560</v>
      </c>
      <c r="Q807" s="230">
        <v>8</v>
      </c>
      <c r="R807" s="199">
        <v>3</v>
      </c>
      <c r="S807" s="199">
        <v>26</v>
      </c>
      <c r="T807" s="199">
        <v>14</v>
      </c>
      <c r="U807" s="199">
        <v>29</v>
      </c>
      <c r="W807" s="371" t="str">
        <f t="shared" si="237"/>
        <v>04 November 2020</v>
      </c>
      <c r="X807" s="373" t="str">
        <f>IFERROR(VLOOKUP(D807,'[5]mhs elektro-kecil'!$B$5:$E$2151,3,0),"CEK")</f>
        <v>Teknik Sistem Tenaga</v>
      </c>
      <c r="Y807" s="374" t="str">
        <f>IFERROR(VLOOKUP(D807,'[5]mhs elektro-kecil'!$B$5:$E$2151,4,0),"CEK")</f>
        <v>Suthami Ariessaputra, ST., M.Eng.</v>
      </c>
      <c r="AL807" s="391">
        <f t="shared" si="220"/>
        <v>2016</v>
      </c>
      <c r="AM807" s="212" t="e">
        <f>COUNTIF([6]Daftar!$D$5:$D$851,D807)</f>
        <v>#VALUE!</v>
      </c>
      <c r="AN807" s="212" t="e">
        <f>COUNTIF([7]daftar!$D$4:$D$885,D807)</f>
        <v>#VALUE!</v>
      </c>
      <c r="AS807" s="392" t="str">
        <f t="shared" si="211"/>
        <v>Sulton Hadi</v>
      </c>
      <c r="AT807" s="392" t="str">
        <f t="shared" si="212"/>
        <v>F1B016093</v>
      </c>
      <c r="AU807" s="392">
        <f t="shared" si="213"/>
        <v>804</v>
      </c>
    </row>
    <row r="808" spans="1:47" ht="12.75" customHeight="1">
      <c r="A808" s="267">
        <f t="shared" si="219"/>
        <v>805</v>
      </c>
      <c r="B808" s="515" t="s">
        <v>2074</v>
      </c>
      <c r="C808" s="269" t="str">
        <f>VLOOKUP(D808,'[9]mhs elektro-kecil'!$B$5:$C$2151,2,0)</f>
        <v>Guruh La'La Gibran</v>
      </c>
      <c r="D808" s="369" t="s">
        <v>2075</v>
      </c>
      <c r="E808" s="369" t="s">
        <v>2076</v>
      </c>
      <c r="F808" s="275" t="str">
        <f t="shared" si="232"/>
        <v>Lalu A. Syamsul Irfan A., S.T., M.Eng.</v>
      </c>
      <c r="G808" s="275" t="str">
        <f t="shared" si="233"/>
        <v>Cipta Ramadhani, ST., M.Eng.</v>
      </c>
      <c r="H808" s="275" t="str">
        <f t="shared" si="234"/>
        <v>Giri Wahyu Wiriasto, S.T., M.T.</v>
      </c>
      <c r="I808" s="410" t="str">
        <f t="shared" si="235"/>
        <v>Bulkis Kanata, S.T., M.T.</v>
      </c>
      <c r="J808" s="467" t="str">
        <f t="shared" si="236"/>
        <v>Dwi Ratnasari, S.Kom., MT.</v>
      </c>
      <c r="K808" s="473" t="str">
        <f t="shared" si="238"/>
        <v>Senin</v>
      </c>
      <c r="L808" s="458">
        <v>44144</v>
      </c>
      <c r="M808" s="482" t="s">
        <v>1577</v>
      </c>
      <c r="N808" t="s">
        <v>1856</v>
      </c>
      <c r="P808" s="486">
        <v>572</v>
      </c>
      <c r="Q808" s="230">
        <v>40</v>
      </c>
      <c r="R808" s="230">
        <v>44</v>
      </c>
      <c r="S808" s="199">
        <v>41</v>
      </c>
      <c r="T808" s="199">
        <v>21</v>
      </c>
      <c r="U808" s="199">
        <v>45</v>
      </c>
      <c r="W808" s="371" t="str">
        <f t="shared" si="237"/>
        <v>09 November 2020</v>
      </c>
      <c r="X808" s="373" t="str">
        <f>IFERROR(VLOOKUP(D808,'[5]mhs elektro-kecil'!$B$5:$E$2151,3,0),"CEK")</f>
        <v>Teknik Informatika &amp; Komputer</v>
      </c>
      <c r="Y808" s="374" t="str">
        <f>IFERROR(VLOOKUP(D808,'[5]mhs elektro-kecil'!$B$5:$E$2151,4,0),"CEK")</f>
        <v>Ida Bagus Fery Citarsa, ST., MT.</v>
      </c>
      <c r="AL808" s="391">
        <f t="shared" si="220"/>
        <v>2016</v>
      </c>
      <c r="AM808" s="212" t="e">
        <f>COUNTIF([6]Daftar!$D$5:$D$851,D808)</f>
        <v>#VALUE!</v>
      </c>
      <c r="AN808" s="212" t="e">
        <f>COUNTIF([7]daftar!$D$4:$D$885,D808)</f>
        <v>#VALUE!</v>
      </c>
      <c r="AS808" s="392" t="str">
        <f t="shared" si="211"/>
        <v>Guruh La'La Gibran</v>
      </c>
      <c r="AT808" s="392" t="str">
        <f t="shared" si="212"/>
        <v>F1B016028</v>
      </c>
      <c r="AU808" s="392">
        <f t="shared" si="213"/>
        <v>805</v>
      </c>
    </row>
    <row r="809" spans="1:47" ht="12.75" customHeight="1">
      <c r="A809" s="267">
        <f t="shared" si="219"/>
        <v>806</v>
      </c>
      <c r="B809" s="518" t="s">
        <v>2077</v>
      </c>
      <c r="C809" s="269" t="str">
        <f>VLOOKUP(D809,'[9]mhs elektro-kecil'!$B$5:$C$2151,2,0)</f>
        <v>Moh. Nurul Ikhsan</v>
      </c>
      <c r="D809" s="369" t="s">
        <v>2078</v>
      </c>
      <c r="E809" s="369" t="s">
        <v>2079</v>
      </c>
      <c r="F809" s="275" t="str">
        <f t="shared" si="232"/>
        <v>Lalu A. Syamsul Irfan A., S.T., M.Eng.</v>
      </c>
      <c r="G809" s="275" t="str">
        <f t="shared" si="233"/>
        <v>Dwi Ratnasari, S.Kom., MT.</v>
      </c>
      <c r="H809" s="275" t="str">
        <f t="shared" si="234"/>
        <v>A. Sjamsjiar Rachman, S.T., M.T.</v>
      </c>
      <c r="I809" s="275" t="str">
        <f t="shared" si="235"/>
        <v>Giri Wahyu Wiriasto, S.T., M.T.</v>
      </c>
      <c r="J809" s="467" t="str">
        <f t="shared" si="236"/>
        <v>Cipta Ramadhani, ST., M.Eng.</v>
      </c>
      <c r="K809" s="473" t="str">
        <f t="shared" si="238"/>
        <v>Kamis</v>
      </c>
      <c r="L809" s="458">
        <v>44147</v>
      </c>
      <c r="M809" s="459" t="s">
        <v>2064</v>
      </c>
      <c r="N809" t="s">
        <v>1856</v>
      </c>
      <c r="P809" s="486">
        <v>581</v>
      </c>
      <c r="Q809" s="230">
        <v>40</v>
      </c>
      <c r="R809" s="199">
        <v>45</v>
      </c>
      <c r="S809" s="199">
        <v>17</v>
      </c>
      <c r="T809" s="199">
        <v>41</v>
      </c>
      <c r="U809" s="199">
        <v>44</v>
      </c>
      <c r="W809" s="371" t="str">
        <f t="shared" si="237"/>
        <v>12 November 2020</v>
      </c>
      <c r="X809" s="373" t="str">
        <f>IFERROR(VLOOKUP(D809,'[5]mhs elektro-kecil'!$B$5:$E$2151,3,0),"CEK")</f>
        <v>Teknik Informatika &amp; Komputer</v>
      </c>
      <c r="Y809" s="374" t="str">
        <f>IFERROR(VLOOKUP(D809,'[5]mhs elektro-kecil'!$B$5:$E$2151,4,0),"CEK")</f>
        <v>I Made Ari Nrartha, ST., MT.</v>
      </c>
      <c r="AL809" s="391">
        <f t="shared" si="220"/>
        <v>2016</v>
      </c>
      <c r="AM809" s="212" t="e">
        <f>COUNTIF([6]Daftar!$D$5:$D$851,D809)</f>
        <v>#VALUE!</v>
      </c>
      <c r="AN809" s="212" t="e">
        <f>COUNTIF([7]daftar!$D$4:$D$885,D809)</f>
        <v>#VALUE!</v>
      </c>
      <c r="AS809" s="392" t="str">
        <f t="shared" si="211"/>
        <v>Moh. Nurul Ikhsan</v>
      </c>
      <c r="AT809" s="392" t="str">
        <f t="shared" si="212"/>
        <v>F1B016060</v>
      </c>
      <c r="AU809" s="392">
        <f t="shared" si="213"/>
        <v>806</v>
      </c>
    </row>
    <row r="810" spans="1:47" ht="12.75" customHeight="1">
      <c r="A810" s="267">
        <f t="shared" si="219"/>
        <v>807</v>
      </c>
      <c r="B810" s="518" t="s">
        <v>2080</v>
      </c>
      <c r="C810" s="269" t="str">
        <f>VLOOKUP(D810,'[9]mhs elektro-kecil'!$B$5:$C$2151,2,0)</f>
        <v>Lalu Septian Wahyu Adipratama</v>
      </c>
      <c r="D810" s="369" t="s">
        <v>2081</v>
      </c>
      <c r="E810" s="369" t="s">
        <v>2082</v>
      </c>
      <c r="F810" s="275" t="str">
        <f t="shared" si="232"/>
        <v>Lalu A. Syamsul Irfan A., S.T., M.Eng.</v>
      </c>
      <c r="G810" s="275" t="str">
        <f t="shared" si="233"/>
        <v>Dwi Ratnasari, S.Kom., MT.</v>
      </c>
      <c r="H810" s="275" t="str">
        <f t="shared" si="234"/>
        <v>A. Sjamsjiar Rachman, S.T., M.T.</v>
      </c>
      <c r="I810" s="275" t="str">
        <f t="shared" si="235"/>
        <v>Giri Wahyu Wiriasto, S.T., M.T.</v>
      </c>
      <c r="J810" s="467" t="str">
        <f t="shared" si="236"/>
        <v>Cipta Ramadhani, ST., M.Eng.</v>
      </c>
      <c r="K810" s="473" t="str">
        <f t="shared" si="238"/>
        <v>Rabu</v>
      </c>
      <c r="L810" s="458">
        <v>44153</v>
      </c>
      <c r="M810" s="482" t="s">
        <v>1577</v>
      </c>
      <c r="N810" t="s">
        <v>1856</v>
      </c>
      <c r="P810" s="486">
        <v>587</v>
      </c>
      <c r="Q810" s="230">
        <v>40</v>
      </c>
      <c r="R810" s="230">
        <v>45</v>
      </c>
      <c r="S810" s="199">
        <v>17</v>
      </c>
      <c r="T810" s="199">
        <v>41</v>
      </c>
      <c r="U810" s="199">
        <v>44</v>
      </c>
      <c r="W810" s="371" t="str">
        <f t="shared" si="237"/>
        <v>18 November 2020</v>
      </c>
      <c r="X810" s="373" t="str">
        <f>IFERROR(VLOOKUP(D810,'[5]mhs elektro-kecil'!$B$5:$E$2151,3,0),"CEK")</f>
        <v>Teknik Informatika &amp; Komputer</v>
      </c>
      <c r="Y810" s="374" t="str">
        <f>IFERROR(VLOOKUP(D810,'[5]mhs elektro-kecil'!$B$5:$E$2151,4,0),"CEK")</f>
        <v>Bulkis Kanata, ST., MT.</v>
      </c>
      <c r="AL810" s="391">
        <f t="shared" si="220"/>
        <v>2016</v>
      </c>
      <c r="AM810" s="212" t="e">
        <f>COUNTIF([6]Daftar!$D$5:$D$851,D810)</f>
        <v>#VALUE!</v>
      </c>
      <c r="AN810" s="212" t="e">
        <f>COUNTIF([7]daftar!$D$4:$D$885,D810)</f>
        <v>#VALUE!</v>
      </c>
      <c r="AS810" s="392" t="str">
        <f t="shared" si="211"/>
        <v>Lalu Septian Wahyu Adipratama</v>
      </c>
      <c r="AT810" s="392" t="str">
        <f t="shared" si="212"/>
        <v>F1B016050</v>
      </c>
      <c r="AU810" s="392">
        <f t="shared" si="213"/>
        <v>807</v>
      </c>
    </row>
    <row r="811" spans="1:47" ht="12.75" customHeight="1">
      <c r="A811" s="267">
        <f t="shared" si="219"/>
        <v>808</v>
      </c>
      <c r="B811" s="518" t="s">
        <v>2080</v>
      </c>
      <c r="C811" s="394" t="str">
        <f>VLOOKUP(D811,'[9]mhs elektro-kecil'!$B$5:$C$2151,2,0)</f>
        <v>Haris Munandar</v>
      </c>
      <c r="D811" s="369" t="s">
        <v>2083</v>
      </c>
      <c r="E811" s="369" t="s">
        <v>2084</v>
      </c>
      <c r="F811" s="275" t="str">
        <f t="shared" si="232"/>
        <v>Budi Darmawan, S.T., M.Eng.</v>
      </c>
      <c r="G811" s="275" t="str">
        <f t="shared" si="233"/>
        <v>Syafaruddin Ch, S.T., M.T.</v>
      </c>
      <c r="H811" s="275" t="str">
        <f t="shared" si="234"/>
        <v>Paniran, S.T., M.T.</v>
      </c>
      <c r="I811" s="275" t="str">
        <f t="shared" si="235"/>
        <v>Dr. Warindi, S.T., M.Eng.</v>
      </c>
      <c r="J811" s="467" t="str">
        <f t="shared" si="236"/>
        <v>I Made Budi Suksmadana, S.T., M.T.</v>
      </c>
      <c r="K811" s="473" t="str">
        <f t="shared" si="238"/>
        <v>Selasa</v>
      </c>
      <c r="L811" s="458">
        <v>44152</v>
      </c>
      <c r="M811" s="482" t="s">
        <v>1622</v>
      </c>
      <c r="N811" t="s">
        <v>1856</v>
      </c>
      <c r="P811" s="486">
        <v>588</v>
      </c>
      <c r="Q811" s="230">
        <v>43</v>
      </c>
      <c r="R811" s="230">
        <v>4</v>
      </c>
      <c r="S811" s="199">
        <v>28</v>
      </c>
      <c r="T811" s="199">
        <v>37</v>
      </c>
      <c r="U811" s="199">
        <v>24</v>
      </c>
      <c r="W811" s="371" t="str">
        <f t="shared" si="237"/>
        <v>17 November 2020</v>
      </c>
      <c r="X811" s="373" t="str">
        <f>IFERROR(VLOOKUP(D811,'[5]mhs elektro-kecil'!$B$5:$E$2151,3,0),"CEK")</f>
        <v>Teknik Elektronika &amp; Digital</v>
      </c>
      <c r="Y811" s="374" t="str">
        <f>IFERROR(VLOOKUP(D811,'[5]mhs elektro-kecil'!$B$5:$E$2151,4,0),"CEK")</f>
        <v>I Nyoman Wahyu S., ST., M.Sc., Ph.D.</v>
      </c>
      <c r="AL811" s="391">
        <f t="shared" si="220"/>
        <v>2016</v>
      </c>
      <c r="AM811" s="212" t="e">
        <f>COUNTIF([6]Daftar!$D$5:$D$851,D811)</f>
        <v>#VALUE!</v>
      </c>
      <c r="AN811" s="212" t="e">
        <f>COUNTIF([7]daftar!$D$4:$D$885,D811)</f>
        <v>#VALUE!</v>
      </c>
      <c r="AS811" s="392" t="str">
        <f t="shared" si="211"/>
        <v>Haris Munandar</v>
      </c>
      <c r="AT811" s="392" t="str">
        <f t="shared" si="212"/>
        <v>F1B116007</v>
      </c>
      <c r="AU811" s="392">
        <f t="shared" si="213"/>
        <v>808</v>
      </c>
    </row>
    <row r="812" spans="1:47" ht="12.75" customHeight="1">
      <c r="A812" s="267">
        <f t="shared" si="219"/>
        <v>809</v>
      </c>
      <c r="B812" s="518" t="s">
        <v>2085</v>
      </c>
      <c r="C812" s="269" t="str">
        <f>VLOOKUP(D812,'[9]mhs elektro-kecil'!$B$5:$C$2151,2,0)</f>
        <v>Lalu Moh.Junaidi Idris</v>
      </c>
      <c r="D812" s="369" t="s">
        <v>2086</v>
      </c>
      <c r="E812" s="369" t="s">
        <v>2087</v>
      </c>
      <c r="F812" s="275" t="str">
        <f t="shared" si="232"/>
        <v>Dr. Ir. Rosmaliati, S.T., M.T.</v>
      </c>
      <c r="G812" s="275" t="str">
        <f t="shared" si="233"/>
        <v>Dr. Ida Ayu Sri Adnyani, S.T., M.Erg.</v>
      </c>
      <c r="H812" s="275" t="str">
        <f t="shared" si="234"/>
        <v>Ida Bagus Fery Citarsa, S.T., M.T.</v>
      </c>
      <c r="I812" s="275" t="str">
        <f t="shared" si="235"/>
        <v>Sultan, S.T., M.T.</v>
      </c>
      <c r="J812" s="467" t="str">
        <f t="shared" si="236"/>
        <v>Ni Made Seniari, S.T., M.T.</v>
      </c>
      <c r="K812" s="473" t="str">
        <f t="shared" si="238"/>
        <v>Jum'at</v>
      </c>
      <c r="L812" s="458">
        <v>44155</v>
      </c>
      <c r="M812" s="482" t="s">
        <v>1708</v>
      </c>
      <c r="N812" t="s">
        <v>1856</v>
      </c>
      <c r="P812" s="486">
        <v>596</v>
      </c>
      <c r="Q812" s="230">
        <v>16</v>
      </c>
      <c r="R812" s="199">
        <v>10</v>
      </c>
      <c r="S812" s="199">
        <v>12</v>
      </c>
      <c r="T812" s="199">
        <v>5</v>
      </c>
      <c r="U812" s="199">
        <v>1</v>
      </c>
      <c r="W812" s="371" t="str">
        <f t="shared" si="237"/>
        <v>20 November 2020</v>
      </c>
      <c r="X812" s="373" t="str">
        <f>IFERROR(VLOOKUP(D812,'[5]mhs elektro-kecil'!$B$5:$E$2151,3,0),"CEK")</f>
        <v>Teknik Sistem Tenaga</v>
      </c>
      <c r="Y812" s="374" t="str">
        <f>IFERROR(VLOOKUP(D812,'[5]mhs elektro-kecil'!$B$5:$E$2151,4,0),"CEK")</f>
        <v>Sabar Nababan, ST., MT.</v>
      </c>
      <c r="AL812" s="391">
        <f t="shared" si="220"/>
        <v>2017</v>
      </c>
      <c r="AM812" s="212" t="e">
        <f>COUNTIF([6]Daftar!$D$5:$D$851,D812)</f>
        <v>#VALUE!</v>
      </c>
      <c r="AN812" s="212" t="e">
        <f>COUNTIF([7]daftar!$D$4:$D$885,D812)</f>
        <v>#VALUE!</v>
      </c>
      <c r="AS812" s="392" t="str">
        <f t="shared" si="211"/>
        <v>Lalu Moh.Junaidi Idris</v>
      </c>
      <c r="AT812" s="392" t="str">
        <f t="shared" si="212"/>
        <v>F1B017049</v>
      </c>
      <c r="AU812" s="392">
        <f t="shared" si="213"/>
        <v>809</v>
      </c>
    </row>
    <row r="813" spans="1:47" ht="12.75" customHeight="1">
      <c r="A813" s="267">
        <f t="shared" si="219"/>
        <v>810</v>
      </c>
      <c r="B813" s="518" t="s">
        <v>2088</v>
      </c>
      <c r="C813" s="269" t="str">
        <f>VLOOKUP(D813,'[9]mhs elektro-kecil'!$B$5:$C$2151,2,0)</f>
        <v>Muchammad Bagir</v>
      </c>
      <c r="D813" s="369" t="s">
        <v>2089</v>
      </c>
      <c r="E813" s="369" t="s">
        <v>2090</v>
      </c>
      <c r="F813" s="275" t="str">
        <f t="shared" si="232"/>
        <v>Supriono, S.T., M.T.</v>
      </c>
      <c r="G813" s="275" t="str">
        <f t="shared" si="233"/>
        <v>I Nyoman Wahyu Satiawan., ST., MSc., Ph.D.</v>
      </c>
      <c r="H813" s="275" t="str">
        <f t="shared" si="234"/>
        <v>Ni Made Seniari, S.T., M.T.</v>
      </c>
      <c r="I813" s="275" t="str">
        <f t="shared" si="235"/>
        <v>Sabar Nababan, S.T., M.T.</v>
      </c>
      <c r="J813" s="467" t="str">
        <f t="shared" si="236"/>
        <v>Ida Bagus Fery Citarsa, S.T., M.T.</v>
      </c>
      <c r="K813" s="473" t="str">
        <f t="shared" si="238"/>
        <v>Senin</v>
      </c>
      <c r="L813" s="458">
        <v>44165</v>
      </c>
      <c r="M813" s="482" t="s">
        <v>1577</v>
      </c>
      <c r="N813" t="s">
        <v>1856</v>
      </c>
      <c r="P813" s="486">
        <v>612</v>
      </c>
      <c r="Q813" s="230">
        <v>29</v>
      </c>
      <c r="R813" s="199">
        <v>8</v>
      </c>
      <c r="S813" s="199">
        <v>1</v>
      </c>
      <c r="T813" s="199">
        <v>31</v>
      </c>
      <c r="U813" s="199">
        <v>12</v>
      </c>
      <c r="W813" s="371" t="str">
        <f t="shared" si="237"/>
        <v>30 November 2020</v>
      </c>
      <c r="X813" s="373" t="str">
        <f>IFERROR(VLOOKUP(D813,'[5]mhs elektro-kecil'!$B$5:$E$2151,3,0),"CEK")</f>
        <v>Teknik Sistem Tenaga</v>
      </c>
      <c r="Y813" s="374" t="str">
        <f>IFERROR(VLOOKUP(D813,'[5]mhs elektro-kecil'!$B$5:$E$2151,4,0),"CEK")</f>
        <v>Dr. rer.nat. Teti Zubaidah, ST., MT.</v>
      </c>
      <c r="AL813" s="391">
        <f t="shared" si="220"/>
        <v>2015</v>
      </c>
      <c r="AM813" s="212" t="e">
        <f>COUNTIF([6]Daftar!$D$5:$D$851,D813)</f>
        <v>#VALUE!</v>
      </c>
      <c r="AN813" s="212" t="e">
        <f>COUNTIF([7]daftar!$D$4:$D$885,D813)</f>
        <v>#VALUE!</v>
      </c>
      <c r="AS813" s="392" t="str">
        <f t="shared" si="211"/>
        <v>Muchammad Bagir</v>
      </c>
      <c r="AT813" s="392" t="str">
        <f t="shared" si="212"/>
        <v>F1B115026</v>
      </c>
      <c r="AU813" s="392">
        <f t="shared" si="213"/>
        <v>810</v>
      </c>
    </row>
    <row r="814" spans="1:47" ht="12.75" customHeight="1">
      <c r="A814" s="267">
        <f t="shared" si="219"/>
        <v>811</v>
      </c>
      <c r="B814" s="518" t="s">
        <v>2091</v>
      </c>
      <c r="C814" s="394" t="str">
        <f>VLOOKUP(D814,'[9]mhs elektro-kecil'!$B$5:$C$2151,2,0)</f>
        <v>M Oni</v>
      </c>
      <c r="D814" s="369" t="s">
        <v>2092</v>
      </c>
      <c r="E814" s="369" t="s">
        <v>2093</v>
      </c>
      <c r="F814" s="275" t="str">
        <f t="shared" ref="F814:F823" si="239">VLOOKUP(Q814,dosen,3,0)</f>
        <v>Bulkis Kanata, S.T., M.T.</v>
      </c>
      <c r="G814" s="275" t="str">
        <f t="shared" ref="G814:G823" si="240">IF(ISNA(VLOOKUP(R814,dosen,3,FALSE)),"-",VLOOKUP(R814,dosen,3,FALSE))</f>
        <v>Dwi Ratnasari, S.Kom., MT.</v>
      </c>
      <c r="H814" s="275" t="str">
        <f t="shared" ref="H814:H823" si="241">IF(ISNA(VLOOKUP(S814,dosen,3,FALSE)),"-",VLOOKUP(S814,dosen,3,FALSE))</f>
        <v>I Made Budi Suksmadana, S.T., M.T.</v>
      </c>
      <c r="I814" s="275" t="str">
        <f t="shared" ref="I814:I823" si="242">IF(ISNA(VLOOKUP(T814,dosen,3,FALSE)),"-",VLOOKUP(T814,dosen,3,FALSE))</f>
        <v>Giri Wahyu Wiriasto, S.T., M.T.</v>
      </c>
      <c r="J814" s="467" t="str">
        <f t="shared" ref="J814:J823" si="243">IF(ISNA(VLOOKUP(U814,dosen,3,FALSE)),"-",VLOOKUP(U814,dosen,3,FALSE))</f>
        <v>Cipta Ramadhani, ST., M.Eng.</v>
      </c>
      <c r="K814" s="473" t="str">
        <f t="shared" si="238"/>
        <v>Kamis</v>
      </c>
      <c r="L814" s="458">
        <v>44175</v>
      </c>
      <c r="M814" s="482" t="s">
        <v>1577</v>
      </c>
      <c r="N814" t="s">
        <v>1856</v>
      </c>
      <c r="P814" s="486">
        <v>628</v>
      </c>
      <c r="Q814" s="230">
        <v>21</v>
      </c>
      <c r="R814" s="199">
        <v>45</v>
      </c>
      <c r="S814" s="199">
        <v>24</v>
      </c>
      <c r="T814" s="199">
        <v>41</v>
      </c>
      <c r="U814" s="199">
        <v>44</v>
      </c>
      <c r="W814" s="371" t="str">
        <f t="shared" ref="W814:W823" si="244">TEXT(L814,"dd mmmm yyyy")</f>
        <v>10 Desember 2020</v>
      </c>
      <c r="X814" s="373" t="str">
        <f>IFERROR(VLOOKUP(D814,'[5]mhs elektro-kecil'!$B$5:$E$2151,3,0),"CEK")</f>
        <v>Teknik Informatika &amp; Komputer</v>
      </c>
      <c r="Y814" s="374" t="str">
        <f>IFERROR(VLOOKUP(D814,'[5]mhs elektro-kecil'!$B$5:$E$2151,4,0),"CEK")</f>
        <v>L. A. Syamsul Irfan Akbar, ST., M.Eng.</v>
      </c>
      <c r="AL814" s="391">
        <f t="shared" si="220"/>
        <v>2014</v>
      </c>
      <c r="AM814" s="212" t="e">
        <f>COUNTIF([6]Daftar!$D$5:$D$851,D814)</f>
        <v>#VALUE!</v>
      </c>
      <c r="AN814" s="212" t="e">
        <f>COUNTIF([7]daftar!$D$4:$D$885,D814)</f>
        <v>#VALUE!</v>
      </c>
      <c r="AS814" s="392" t="str">
        <f t="shared" si="211"/>
        <v>M Oni</v>
      </c>
      <c r="AT814" s="392" t="str">
        <f t="shared" si="212"/>
        <v>F1B014056</v>
      </c>
      <c r="AU814" s="392">
        <f t="shared" si="213"/>
        <v>811</v>
      </c>
    </row>
    <row r="815" spans="1:47" ht="12.75" customHeight="1">
      <c r="A815" s="267">
        <f t="shared" si="219"/>
        <v>812</v>
      </c>
      <c r="B815" s="518" t="s">
        <v>2094</v>
      </c>
      <c r="C815" s="394" t="str">
        <f>VLOOKUP(D815,'[9]mhs elektro-kecil'!$B$5:$C$2151,2,0)</f>
        <v>HELMY AMALIA ARIESTA</v>
      </c>
      <c r="D815" s="369" t="s">
        <v>2095</v>
      </c>
      <c r="E815" s="369" t="s">
        <v>2096</v>
      </c>
      <c r="F815" s="275" t="str">
        <f t="shared" si="239"/>
        <v>Dr. rer. nat. Teti Zubaidah, S.T., M.T.</v>
      </c>
      <c r="G815" s="275" t="str">
        <f t="shared" si="240"/>
        <v>Dwi Ratnasari, S.Kom., MT.</v>
      </c>
      <c r="H815" s="275" t="str">
        <f t="shared" si="241"/>
        <v>Bulkis Kanata, S.T., M.T.</v>
      </c>
      <c r="I815" s="275" t="str">
        <f t="shared" si="242"/>
        <v>Made Sutha Yadnya, S.T., M.T.</v>
      </c>
      <c r="J815" s="467" t="str">
        <f t="shared" si="243"/>
        <v>Cipta Ramadhani, ST., M.Eng.</v>
      </c>
      <c r="K815" s="473" t="str">
        <f t="shared" si="238"/>
        <v>Jum'at</v>
      </c>
      <c r="L815" s="458">
        <v>44176</v>
      </c>
      <c r="M815" s="482" t="s">
        <v>1614</v>
      </c>
      <c r="N815" t="s">
        <v>1856</v>
      </c>
      <c r="P815" s="486">
        <v>632</v>
      </c>
      <c r="Q815" s="230">
        <v>22</v>
      </c>
      <c r="R815" s="199">
        <v>45</v>
      </c>
      <c r="S815" s="199">
        <v>21</v>
      </c>
      <c r="T815" s="199">
        <v>19</v>
      </c>
      <c r="U815" s="199">
        <v>44</v>
      </c>
      <c r="W815" s="371" t="str">
        <f t="shared" si="244"/>
        <v>11 Desember 2020</v>
      </c>
      <c r="X815" s="373" t="str">
        <f>IFERROR(VLOOKUP(D815,'[5]mhs elektro-kecil'!$B$5:$E$2151,3,0),"CEK")</f>
        <v>Teknik Informatika &amp; Komputer</v>
      </c>
      <c r="Y815" s="374" t="str">
        <f>IFERROR(VLOOKUP(D815,'[5]mhs elektro-kecil'!$B$5:$E$2151,4,0),"CEK")</f>
        <v>Made Sutha Yadnya, ST., MT.</v>
      </c>
      <c r="AL815" s="391">
        <f t="shared" si="220"/>
        <v>2017</v>
      </c>
      <c r="AM815" s="212" t="e">
        <f>COUNTIF([6]Daftar!$D$5:$D$851,D815)</f>
        <v>#VALUE!</v>
      </c>
      <c r="AN815" s="212" t="e">
        <f>COUNTIF([7]daftar!$D$4:$D$885,D815)</f>
        <v>#VALUE!</v>
      </c>
      <c r="AS815" s="392" t="str">
        <f t="shared" si="211"/>
        <v>HELMY AMALIA ARIESTA</v>
      </c>
      <c r="AT815" s="392" t="str">
        <f t="shared" si="212"/>
        <v>F1B117017</v>
      </c>
      <c r="AU815" s="392">
        <f t="shared" si="213"/>
        <v>812</v>
      </c>
    </row>
    <row r="816" spans="1:47" ht="12.75" customHeight="1">
      <c r="A816" s="267">
        <f t="shared" si="219"/>
        <v>813</v>
      </c>
      <c r="B816" s="515" t="s">
        <v>2097</v>
      </c>
      <c r="C816" s="269" t="str">
        <f>VLOOKUP(D816,'[9]mhs elektro-kecil'!$B$5:$C$2151,2,0)</f>
        <v>Hidayatur Rahman</v>
      </c>
      <c r="D816" s="369" t="s">
        <v>2098</v>
      </c>
      <c r="E816" s="369" t="s">
        <v>2099</v>
      </c>
      <c r="F816" s="275" t="str">
        <f t="shared" si="239"/>
        <v>Muhamad Irwan, S.T., M.T.</v>
      </c>
      <c r="G816" s="275" t="str">
        <f t="shared" si="240"/>
        <v>Dr. Ir. Rosmaliati, S.T., M.T.</v>
      </c>
      <c r="H816" s="275" t="str">
        <f t="shared" si="241"/>
        <v>I Nyoman Wahyu Satiawan., ST., MSc., Ph.D.</v>
      </c>
      <c r="I816" s="275" t="str">
        <f t="shared" si="242"/>
        <v>Ida Bagus Fery Citarsa, S.T., M.T.</v>
      </c>
      <c r="J816" s="467" t="str">
        <f t="shared" si="243"/>
        <v>Supriono, S.T., M.T.</v>
      </c>
      <c r="K816" s="473" t="str">
        <f t="shared" si="238"/>
        <v>Kamis</v>
      </c>
      <c r="L816" s="458">
        <v>44210</v>
      </c>
      <c r="M816" s="482" t="s">
        <v>1577</v>
      </c>
      <c r="N816" t="s">
        <v>1856</v>
      </c>
      <c r="P816" s="519" t="s">
        <v>2100</v>
      </c>
      <c r="Q816" s="230">
        <v>39</v>
      </c>
      <c r="R816" s="230">
        <v>16</v>
      </c>
      <c r="S816" s="199">
        <v>8</v>
      </c>
      <c r="T816" s="199">
        <v>12</v>
      </c>
      <c r="U816" s="199">
        <v>29</v>
      </c>
      <c r="W816" s="371" t="str">
        <f t="shared" si="244"/>
        <v>14 Januari 2021</v>
      </c>
      <c r="X816" s="373" t="str">
        <f>IFERROR(VLOOKUP(D816,'[5]mhs elektro-kecil'!$B$5:$E$2151,3,0),"CEK")</f>
        <v>Teknik Sistem Tenaga</v>
      </c>
      <c r="Y816" s="374" t="str">
        <f>IFERROR(VLOOKUP(D816,'[5]mhs elektro-kecil'!$B$5:$E$2151,4,0),"CEK")</f>
        <v>I Made Ari Nrartha, ST., MT.</v>
      </c>
      <c r="AL816" s="391">
        <f t="shared" si="220"/>
        <v>2014</v>
      </c>
      <c r="AM816" s="212" t="e">
        <f>COUNTIF([6]Daftar!$D$5:$D$851,D816)</f>
        <v>#VALUE!</v>
      </c>
      <c r="AN816" s="212" t="e">
        <f>COUNTIF([7]daftar!$D$4:$D$885,D816)</f>
        <v>#VALUE!</v>
      </c>
      <c r="AS816" s="392" t="str">
        <f t="shared" si="211"/>
        <v>Hidayatur Rahman</v>
      </c>
      <c r="AT816" s="392" t="str">
        <f t="shared" si="212"/>
        <v>F1B114017</v>
      </c>
      <c r="AU816" s="392">
        <f t="shared" si="213"/>
        <v>813</v>
      </c>
    </row>
    <row r="817" spans="1:47" ht="12.75" customHeight="1">
      <c r="A817" s="267">
        <f t="shared" si="219"/>
        <v>814</v>
      </c>
      <c r="B817" s="465">
        <v>44228</v>
      </c>
      <c r="C817" s="269" t="str">
        <f>VLOOKUP(D817,'[9]mhs elektro-kecil'!$B$5:$C$2151,2,0)</f>
        <v>Lalu Yuda Ardika</v>
      </c>
      <c r="D817" s="369" t="s">
        <v>2101</v>
      </c>
      <c r="E817" s="369" t="s">
        <v>2102</v>
      </c>
      <c r="F817" s="275" t="str">
        <f t="shared" si="239"/>
        <v>Syafaruddin Ch, S.T., M.T.</v>
      </c>
      <c r="G817" s="275" t="str">
        <f t="shared" si="240"/>
        <v>Paniran, S.T., M.T.</v>
      </c>
      <c r="H817" s="275" t="str">
        <f t="shared" si="241"/>
        <v>I Made Budi Suksmadana, S.T., M.T.</v>
      </c>
      <c r="I817" s="275" t="str">
        <f t="shared" si="242"/>
        <v>Budi Darmawan, S.T., M.Eng.</v>
      </c>
      <c r="J817" s="467" t="str">
        <f t="shared" si="243"/>
        <v>Dr. Ir. Misbahuddin, S.T., M.T., IPU.</v>
      </c>
      <c r="K817" s="473" t="str">
        <f t="shared" si="238"/>
        <v>Kamis</v>
      </c>
      <c r="L817" s="458">
        <v>44231</v>
      </c>
      <c r="M817" s="482" t="s">
        <v>1577</v>
      </c>
      <c r="N817" t="s">
        <v>1856</v>
      </c>
      <c r="P817" s="486">
        <v>64</v>
      </c>
      <c r="Q817" s="230">
        <v>4</v>
      </c>
      <c r="R817" s="199">
        <v>28</v>
      </c>
      <c r="S817" s="199">
        <v>24</v>
      </c>
      <c r="T817" s="199">
        <v>43</v>
      </c>
      <c r="U817" s="199">
        <v>7</v>
      </c>
      <c r="W817" s="371" t="str">
        <f t="shared" si="244"/>
        <v>04 Februari 2021</v>
      </c>
      <c r="X817" s="373" t="str">
        <f>IFERROR(VLOOKUP(D817,'[5]mhs elektro-kecil'!$B$5:$E$2151,3,0),"CEK")</f>
        <v>Teknik Elektronika &amp; Digital</v>
      </c>
      <c r="Y817" s="374" t="str">
        <f>IFERROR(VLOOKUP(D817,'[5]mhs elektro-kecil'!$B$5:$E$2151,4,0),"CEK")</f>
        <v>Paniran, ST., MT.</v>
      </c>
      <c r="AL817" s="391">
        <f t="shared" si="220"/>
        <v>2017</v>
      </c>
      <c r="AM817" s="212" t="e">
        <f>COUNTIF([6]Daftar!$D$5:$D$851,D817)</f>
        <v>#VALUE!</v>
      </c>
      <c r="AN817" s="212" t="e">
        <f>COUNTIF([7]daftar!$D$4:$D$885,D817)</f>
        <v>#VALUE!</v>
      </c>
      <c r="AS817" s="392" t="str">
        <f t="shared" si="211"/>
        <v>Lalu Yuda Ardika</v>
      </c>
      <c r="AT817" s="392" t="str">
        <f t="shared" si="212"/>
        <v>F1B017051</v>
      </c>
      <c r="AU817" s="392">
        <f t="shared" si="213"/>
        <v>814</v>
      </c>
    </row>
    <row r="818" spans="1:47" ht="12.75" customHeight="1">
      <c r="A818" s="267">
        <f t="shared" si="219"/>
        <v>815</v>
      </c>
      <c r="B818" s="465">
        <v>44228</v>
      </c>
      <c r="C818" s="269" t="str">
        <f>VLOOKUP(D818,'[9]mhs elektro-kecil'!$B$5:$C$2151,2,0)</f>
        <v>Ahmad Efendi</v>
      </c>
      <c r="D818" s="369" t="s">
        <v>2103</v>
      </c>
      <c r="E818" s="369" t="s">
        <v>2104</v>
      </c>
      <c r="F818" s="275" t="str">
        <f t="shared" si="239"/>
        <v>Dr. Ir. Rosmaliati, S.T., M.T.</v>
      </c>
      <c r="G818" s="275" t="str">
        <f t="shared" si="240"/>
        <v>Dr. rer. nat. Teti Zubaidah, S.T., M.T.</v>
      </c>
      <c r="H818" s="275" t="str">
        <f t="shared" si="241"/>
        <v>I Nyoman Wahyu Satiawan., ST., MSc., Ph.D.</v>
      </c>
      <c r="I818" s="275" t="str">
        <f t="shared" si="242"/>
        <v>Dr. Ir. I Made Ginarsa, S.T., M.T., IPU.</v>
      </c>
      <c r="J818" s="467" t="str">
        <f t="shared" si="243"/>
        <v>Sabar Nababan, S.T., M.T.</v>
      </c>
      <c r="K818" s="473" t="str">
        <f t="shared" si="238"/>
        <v>Kamis</v>
      </c>
      <c r="L818" s="458">
        <v>44231</v>
      </c>
      <c r="M818" s="482" t="s">
        <v>1622</v>
      </c>
      <c r="N818" t="s">
        <v>1856</v>
      </c>
      <c r="P818" s="486">
        <v>65</v>
      </c>
      <c r="Q818" s="230">
        <v>16</v>
      </c>
      <c r="R818" s="230">
        <v>22</v>
      </c>
      <c r="S818" s="199">
        <v>8</v>
      </c>
      <c r="T818" s="199">
        <v>26</v>
      </c>
      <c r="U818" s="199">
        <v>31</v>
      </c>
      <c r="W818" s="371" t="str">
        <f t="shared" si="244"/>
        <v>04 Februari 2021</v>
      </c>
      <c r="X818" s="373" t="str">
        <f>IFERROR(VLOOKUP(D818,'[5]mhs elektro-kecil'!$B$5:$E$2151,3,0),"CEK")</f>
        <v>Teknik Sistem Tenaga</v>
      </c>
      <c r="Y818" s="374" t="str">
        <f>IFERROR(VLOOKUP(D818,'[5]mhs elektro-kecil'!$B$5:$E$2151,4,0),"CEK")</f>
        <v>Supriyatna, ST., MT.</v>
      </c>
      <c r="AL818" s="391">
        <f t="shared" si="220"/>
        <v>2016</v>
      </c>
      <c r="AM818" s="212" t="e">
        <f>COUNTIF([6]Daftar!$D$5:$D$851,D818)</f>
        <v>#VALUE!</v>
      </c>
      <c r="AN818" s="212" t="e">
        <f>COUNTIF([7]daftar!$D$4:$D$885,D818)</f>
        <v>#VALUE!</v>
      </c>
      <c r="AS818" s="392" t="str">
        <f t="shared" si="211"/>
        <v>Ahmad Efendi</v>
      </c>
      <c r="AT818" s="392" t="str">
        <f t="shared" si="212"/>
        <v>F1B016004</v>
      </c>
      <c r="AU818" s="392">
        <f t="shared" si="213"/>
        <v>815</v>
      </c>
    </row>
    <row r="819" spans="1:47" ht="12.75" customHeight="1">
      <c r="A819" s="267">
        <f t="shared" si="219"/>
        <v>816</v>
      </c>
      <c r="B819" s="465">
        <v>44230</v>
      </c>
      <c r="C819" s="269" t="str">
        <f>VLOOKUP(D819,'[9]mhs elektro-kecil'!$B$5:$C$2151,2,0)</f>
        <v>Hoti Atabia</v>
      </c>
      <c r="D819" s="369" t="s">
        <v>2105</v>
      </c>
      <c r="E819" s="369" t="s">
        <v>2106</v>
      </c>
      <c r="F819" s="275" t="str">
        <f t="shared" si="239"/>
        <v>Syafaruddin Ch, S.T., M.T.</v>
      </c>
      <c r="G819" s="275" t="str">
        <f t="shared" si="240"/>
        <v>Budi Darmawan, S.T., M.Eng.</v>
      </c>
      <c r="H819" s="275" t="str">
        <f t="shared" si="241"/>
        <v>Paniran, S.T., M.T.</v>
      </c>
      <c r="I819" s="275" t="str">
        <f t="shared" si="242"/>
        <v>Dr. Warindi, S.T., M.Eng.</v>
      </c>
      <c r="J819" s="467" t="str">
        <f t="shared" si="243"/>
        <v>Muhamad Irwan, S.T., M.T.</v>
      </c>
      <c r="K819" s="473" t="str">
        <f t="shared" si="238"/>
        <v>Jum'at</v>
      </c>
      <c r="L819" s="458">
        <v>44232</v>
      </c>
      <c r="M819" s="482" t="s">
        <v>1454</v>
      </c>
      <c r="N819" t="s">
        <v>1856</v>
      </c>
      <c r="P819" s="486">
        <v>68</v>
      </c>
      <c r="Q819" s="230">
        <v>4</v>
      </c>
      <c r="R819" s="230">
        <v>43</v>
      </c>
      <c r="S819" s="199">
        <v>28</v>
      </c>
      <c r="T819" s="199">
        <v>37</v>
      </c>
      <c r="U819" s="199">
        <v>39</v>
      </c>
      <c r="W819" s="371" t="str">
        <f t="shared" si="244"/>
        <v>05 Februari 2021</v>
      </c>
      <c r="X819" s="373" t="str">
        <f>IFERROR(VLOOKUP(D819,'[5]mhs elektro-kecil'!$B$5:$E$2151,3,0),"CEK")</f>
        <v>Teknik Elektronika &amp; Digital</v>
      </c>
      <c r="Y819" s="374" t="str">
        <f>IFERROR(VLOOKUP(D819,'[5]mhs elektro-kecil'!$B$5:$E$2151,4,0),"CEK")</f>
        <v>Muhamad Syamsu Iqbal, ST., MT., Ph.D.</v>
      </c>
      <c r="AL819" s="391">
        <f t="shared" si="220"/>
        <v>2017</v>
      </c>
      <c r="AM819" s="212" t="e">
        <f>COUNTIF([6]Daftar!$D$5:$D$851,D819)</f>
        <v>#VALUE!</v>
      </c>
      <c r="AN819" s="212" t="e">
        <f>COUNTIF([7]daftar!$D$4:$D$885,D819)</f>
        <v>#VALUE!</v>
      </c>
      <c r="AS819" s="392" t="str">
        <f t="shared" si="211"/>
        <v>Hoti Atabia</v>
      </c>
      <c r="AT819" s="392" t="str">
        <f t="shared" si="212"/>
        <v>F1B017032</v>
      </c>
      <c r="AU819" s="392">
        <f t="shared" si="213"/>
        <v>816</v>
      </c>
    </row>
    <row r="820" spans="1:47" ht="12.75" customHeight="1">
      <c r="A820" s="267">
        <f t="shared" si="219"/>
        <v>817</v>
      </c>
      <c r="B820" s="488">
        <v>44236</v>
      </c>
      <c r="C820" s="269" t="str">
        <f>VLOOKUP(D820,'[9]mhs elektro-kecil'!$B$5:$C$2151,2,0)</f>
        <v>Ifan Hariadi</v>
      </c>
      <c r="D820" s="369" t="s">
        <v>2107</v>
      </c>
      <c r="E820" s="369" t="s">
        <v>2108</v>
      </c>
      <c r="F820" s="275" t="str">
        <f t="shared" si="239"/>
        <v>A. Sjamsjiar Rachman, S.T., M.T.</v>
      </c>
      <c r="G820" s="275" t="str">
        <f t="shared" si="240"/>
        <v>I Made Budi Suksmadana, S.T., M.T.</v>
      </c>
      <c r="H820" s="275" t="str">
        <f t="shared" si="241"/>
        <v>Dr. Warindi, S.T., M.Eng.</v>
      </c>
      <c r="I820" s="275" t="str">
        <f t="shared" si="242"/>
        <v>Muhamad Irwan, S.T., M.T.</v>
      </c>
      <c r="J820" s="467" t="str">
        <f t="shared" si="243"/>
        <v>Syafaruddin Ch, S.T., M.T.</v>
      </c>
      <c r="K820" s="473" t="str">
        <f t="shared" si="238"/>
        <v>Kamis</v>
      </c>
      <c r="L820" s="458">
        <v>44238</v>
      </c>
      <c r="M820" s="482" t="s">
        <v>1622</v>
      </c>
      <c r="N820" t="s">
        <v>1856</v>
      </c>
      <c r="P820" s="486">
        <v>86</v>
      </c>
      <c r="Q820" s="230">
        <v>17</v>
      </c>
      <c r="R820" s="230">
        <v>24</v>
      </c>
      <c r="S820" s="199">
        <v>37</v>
      </c>
      <c r="T820" s="199">
        <v>39</v>
      </c>
      <c r="U820" s="199">
        <v>4</v>
      </c>
      <c r="W820" s="371" t="str">
        <f t="shared" si="244"/>
        <v>11 Februari 2021</v>
      </c>
      <c r="X820" s="373" t="str">
        <f>IFERROR(VLOOKUP(D820,'[5]mhs elektro-kecil'!$B$5:$E$2151,3,0),"CEK")</f>
        <v>Teknik Elektronika &amp; Digital</v>
      </c>
      <c r="Y820" s="374" t="str">
        <f>IFERROR(VLOOKUP(D820,'[5]mhs elektro-kecil'!$B$5:$E$2151,4,0),"CEK")</f>
        <v>I Made Budi Suksmadana, ST., MT.</v>
      </c>
      <c r="AL820" s="391">
        <f t="shared" si="220"/>
        <v>2015</v>
      </c>
      <c r="AM820" s="212" t="e">
        <f>COUNTIF([6]Daftar!$D$5:$D$851,D820)</f>
        <v>#VALUE!</v>
      </c>
      <c r="AN820" s="212" t="e">
        <f>COUNTIF([7]daftar!$D$4:$D$885,D820)</f>
        <v>#VALUE!</v>
      </c>
      <c r="AS820" s="392" t="str">
        <f t="shared" si="211"/>
        <v>Ifan Hariadi</v>
      </c>
      <c r="AT820" s="392" t="str">
        <f t="shared" si="212"/>
        <v>F1B015033</v>
      </c>
      <c r="AU820" s="392">
        <f t="shared" si="213"/>
        <v>817</v>
      </c>
    </row>
    <row r="821" spans="1:47" ht="12.75" customHeight="1">
      <c r="A821" s="267">
        <f t="shared" si="219"/>
        <v>818</v>
      </c>
      <c r="B821" s="488">
        <v>44243</v>
      </c>
      <c r="C821" s="269" t="str">
        <f>VLOOKUP(D821,'[9]mhs elektro-kecil'!$B$5:$C$2151,2,0)</f>
        <v>Alif Adi Prasetya</v>
      </c>
      <c r="D821" s="369" t="s">
        <v>2109</v>
      </c>
      <c r="E821" s="369" t="s">
        <v>2110</v>
      </c>
      <c r="F821" s="275" t="str">
        <f t="shared" si="239"/>
        <v>Dr. Warindi, S.T., M.Eng.</v>
      </c>
      <c r="G821" s="275" t="str">
        <f t="shared" si="240"/>
        <v>Cipta Ramadhani, ST., M.Eng.</v>
      </c>
      <c r="H821" s="275" t="str">
        <f t="shared" si="241"/>
        <v>A. Sjamsjiar Rachman, S.T., M.T.</v>
      </c>
      <c r="I821" s="275" t="str">
        <f t="shared" si="242"/>
        <v>Sultan, S.T., M.T.</v>
      </c>
      <c r="J821" s="467" t="str">
        <f t="shared" si="243"/>
        <v>Dr. Ir. Misbahuddin, S.T., M.T., IPU.</v>
      </c>
      <c r="K821" s="473" t="str">
        <f t="shared" si="238"/>
        <v>Senin</v>
      </c>
      <c r="L821" s="458">
        <v>44249</v>
      </c>
      <c r="M821" s="482" t="s">
        <v>1614</v>
      </c>
      <c r="N821" t="s">
        <v>1856</v>
      </c>
      <c r="P821" s="486">
        <v>93</v>
      </c>
      <c r="Q821" s="230">
        <v>37</v>
      </c>
      <c r="R821" s="230">
        <v>44</v>
      </c>
      <c r="S821" s="199">
        <v>17</v>
      </c>
      <c r="T821" s="199">
        <v>5</v>
      </c>
      <c r="U821" s="199">
        <v>7</v>
      </c>
      <c r="W821" s="371" t="str">
        <f t="shared" si="244"/>
        <v>22 Februari 2021</v>
      </c>
      <c r="X821" s="373" t="str">
        <f>IFERROR(VLOOKUP(D821,'[5]mhs elektro-kecil'!$B$5:$E$2151,3,0),"CEK")</f>
        <v>Teknik Informatika &amp; Komputer</v>
      </c>
      <c r="Y821" s="374" t="str">
        <f>IFERROR(VLOOKUP(D821,'[5]mhs elektro-kecil'!$B$5:$E$2151,4,0),"CEK")</f>
        <v>Syafaruddin Ch., ST., MT.</v>
      </c>
      <c r="AL821" s="391">
        <f t="shared" si="220"/>
        <v>2016</v>
      </c>
      <c r="AM821" s="212" t="e">
        <f>COUNTIF([6]Daftar!$D$5:$D$851,D821)</f>
        <v>#VALUE!</v>
      </c>
      <c r="AN821" s="212" t="e">
        <f>COUNTIF([7]daftar!$D$4:$D$885,D821)</f>
        <v>#VALUE!</v>
      </c>
      <c r="AS821" s="392" t="str">
        <f t="shared" si="211"/>
        <v>Alif Adi Prasetya</v>
      </c>
      <c r="AT821" s="392" t="str">
        <f t="shared" si="212"/>
        <v>F1B016011</v>
      </c>
      <c r="AU821" s="392">
        <f t="shared" si="213"/>
        <v>818</v>
      </c>
    </row>
    <row r="822" spans="1:47" ht="12.75" customHeight="1">
      <c r="A822" s="267">
        <f t="shared" si="219"/>
        <v>819</v>
      </c>
      <c r="B822" s="488">
        <v>44249</v>
      </c>
      <c r="C822" s="269" t="e">
        <f>VLOOKUP(D822,'[9]mhs elektro-kecil'!$B$5:$C$2151,2,0)</f>
        <v>#N/A</v>
      </c>
      <c r="D822" s="369" t="s">
        <v>2111</v>
      </c>
      <c r="E822" s="369" t="s">
        <v>2112</v>
      </c>
      <c r="F822" s="275" t="str">
        <f t="shared" si="239"/>
        <v>Budi Darmawan, S.T., M.Eng.</v>
      </c>
      <c r="G822" s="275" t="str">
        <f t="shared" si="240"/>
        <v>Paniran, S.T., M.T.</v>
      </c>
      <c r="H822" s="275" t="str">
        <f t="shared" si="241"/>
        <v>Dr. Warindi, S.T., M.Eng.</v>
      </c>
      <c r="I822" s="275" t="str">
        <f t="shared" si="242"/>
        <v>I Made Budi Suksmadana, S.T., M.T.</v>
      </c>
      <c r="J822" s="467" t="str">
        <f t="shared" si="243"/>
        <v>Syafaruddin Ch, S.T., M.T.</v>
      </c>
      <c r="K822" s="473" t="str">
        <f t="shared" si="238"/>
        <v>Jum'at</v>
      </c>
      <c r="L822" s="458">
        <v>44253</v>
      </c>
      <c r="M822" s="482" t="s">
        <v>1708</v>
      </c>
      <c r="N822" t="s">
        <v>1856</v>
      </c>
      <c r="P822" s="486">
        <v>111</v>
      </c>
      <c r="Q822" s="230">
        <v>43</v>
      </c>
      <c r="R822" s="230">
        <v>28</v>
      </c>
      <c r="S822" s="199">
        <v>37</v>
      </c>
      <c r="T822" s="199">
        <v>24</v>
      </c>
      <c r="U822" s="199">
        <v>4</v>
      </c>
      <c r="W822" s="371" t="str">
        <f t="shared" si="244"/>
        <v>26 Februari 2021</v>
      </c>
      <c r="X822" s="373" t="str">
        <f>IFERROR(VLOOKUP(D822,'[5]mhs elektro-kecil'!$B$5:$E$2151,3,0),"CEK")</f>
        <v>CEK</v>
      </c>
      <c r="Y822" s="374" t="str">
        <f>IFERROR(VLOOKUP(D822,'[5]mhs elektro-kecil'!$B$5:$E$2151,4,0),"CEK")</f>
        <v>CEK</v>
      </c>
      <c r="AL822" s="391">
        <f t="shared" si="220"/>
        <v>2016</v>
      </c>
      <c r="AM822" s="212" t="e">
        <f>COUNTIF([6]Daftar!$D$5:$D$851,D822)</f>
        <v>#VALUE!</v>
      </c>
      <c r="AN822" s="212" t="e">
        <f>COUNTIF([7]daftar!$D$4:$D$885,D822)</f>
        <v>#VALUE!</v>
      </c>
      <c r="AS822" s="392" t="e">
        <f t="shared" si="211"/>
        <v>#N/A</v>
      </c>
      <c r="AT822" s="392" t="str">
        <f t="shared" si="212"/>
        <v>F1B016092x</v>
      </c>
      <c r="AU822" s="392">
        <f t="shared" si="213"/>
        <v>819</v>
      </c>
    </row>
    <row r="823" spans="1:47" ht="12.75" customHeight="1">
      <c r="A823" s="267">
        <f t="shared" si="219"/>
        <v>820</v>
      </c>
      <c r="B823" s="488">
        <v>44258</v>
      </c>
      <c r="C823" s="269" t="str">
        <f>VLOOKUP(D823,'[9]mhs elektro-kecil'!$B$5:$C$2151,2,0)</f>
        <v>Alfan Suffa Pramana</v>
      </c>
      <c r="D823" s="369" t="s">
        <v>2113</v>
      </c>
      <c r="E823" s="369" t="s">
        <v>2114</v>
      </c>
      <c r="F823" s="275" t="str">
        <f t="shared" si="239"/>
        <v>A. Sjamsjiar Rachman, S.T., M.T.</v>
      </c>
      <c r="G823" s="275" t="str">
        <f t="shared" si="240"/>
        <v>Syafaruddin Ch, S.T., M.T.</v>
      </c>
      <c r="H823" s="275" t="str">
        <f t="shared" si="241"/>
        <v>I Made Budi Suksmadana, S.T., M.T.</v>
      </c>
      <c r="I823" s="275" t="str">
        <f t="shared" si="242"/>
        <v>Muhamad Irwan, S.T., M.T.</v>
      </c>
      <c r="J823" s="467" t="str">
        <f t="shared" si="243"/>
        <v>Budi Darmawan, S.T., M.Eng.</v>
      </c>
      <c r="K823" s="473" t="str">
        <f t="shared" si="238"/>
        <v>Selasa</v>
      </c>
      <c r="L823" s="458">
        <v>44264</v>
      </c>
      <c r="M823" s="482" t="s">
        <v>1606</v>
      </c>
      <c r="N823" t="s">
        <v>1856</v>
      </c>
      <c r="P823" s="486">
        <v>132</v>
      </c>
      <c r="Q823" s="230">
        <v>17</v>
      </c>
      <c r="R823" s="199">
        <v>4</v>
      </c>
      <c r="S823" s="199">
        <v>24</v>
      </c>
      <c r="T823" s="199">
        <v>39</v>
      </c>
      <c r="U823" s="199">
        <v>43</v>
      </c>
      <c r="W823" s="371" t="str">
        <f t="shared" si="244"/>
        <v>09 Maret 2021</v>
      </c>
      <c r="X823" s="373" t="str">
        <f>IFERROR(VLOOKUP(D823,'[5]mhs elektro-kecil'!$B$5:$E$2151,3,0),"CEK")</f>
        <v>Teknik Informatika &amp; Komputer</v>
      </c>
      <c r="Y823" s="374" t="str">
        <f>IFERROR(VLOOKUP(D823,'[5]mhs elektro-kecil'!$B$5:$E$2151,4,0),"CEK")</f>
        <v>I Ketut Wiryajati, ST., MT.</v>
      </c>
      <c r="AL823" s="391">
        <f t="shared" si="220"/>
        <v>2016</v>
      </c>
      <c r="AM823" s="212" t="e">
        <f>COUNTIF([6]Daftar!$D$5:$D$851,D823)</f>
        <v>#VALUE!</v>
      </c>
      <c r="AN823" s="212" t="e">
        <f>COUNTIF([7]daftar!$D$4:$D$885,D823)</f>
        <v>#VALUE!</v>
      </c>
      <c r="AS823" s="392" t="str">
        <f t="shared" si="211"/>
        <v>Alfan Suffa Pramana</v>
      </c>
      <c r="AT823" s="392" t="str">
        <f t="shared" si="212"/>
        <v>F1B016009</v>
      </c>
      <c r="AU823" s="392">
        <f t="shared" si="213"/>
        <v>820</v>
      </c>
    </row>
    <row r="824" spans="1:47" ht="12.75" customHeight="1">
      <c r="A824" s="267">
        <f t="shared" si="219"/>
        <v>821</v>
      </c>
      <c r="B824" s="488">
        <v>44263</v>
      </c>
      <c r="C824" s="269" t="str">
        <f>VLOOKUP(D824,'[9]mhs elektro-kecil'!$B$5:$C$2151,2,0)</f>
        <v>SUGANDA ALPAYUS</v>
      </c>
      <c r="D824" s="369" t="s">
        <v>2115</v>
      </c>
      <c r="E824" s="369" t="s">
        <v>2116</v>
      </c>
      <c r="F824" s="275" t="str">
        <f t="shared" si="232"/>
        <v>Supriyatna, S.T., M.T.</v>
      </c>
      <c r="G824" s="275" t="str">
        <f t="shared" si="233"/>
        <v>Supriono, S.T., M.T.</v>
      </c>
      <c r="H824" s="275" t="str">
        <f t="shared" si="234"/>
        <v>Ir. I Made Ari Nrartha, S.T., M.T.</v>
      </c>
      <c r="I824" s="275" t="str">
        <f t="shared" si="235"/>
        <v>Ida Bagus Fery Citarsa, S.T., M.T.</v>
      </c>
      <c r="J824" s="467" t="str">
        <f t="shared" si="236"/>
        <v>Sabar Nababan, S.T., M.T.</v>
      </c>
      <c r="K824" s="473" t="str">
        <f t="shared" si="238"/>
        <v>Jum'at</v>
      </c>
      <c r="L824" s="458">
        <v>44267</v>
      </c>
      <c r="M824" s="482" t="s">
        <v>1577</v>
      </c>
      <c r="N824" t="s">
        <v>1856</v>
      </c>
      <c r="P824" s="486">
        <v>138</v>
      </c>
      <c r="Q824" s="230">
        <v>2</v>
      </c>
      <c r="R824" s="230">
        <v>29</v>
      </c>
      <c r="S824" s="199">
        <v>25</v>
      </c>
      <c r="T824" s="199">
        <v>12</v>
      </c>
      <c r="U824" s="199">
        <v>31</v>
      </c>
      <c r="W824" s="371" t="str">
        <f t="shared" si="237"/>
        <v>12 Maret 2021</v>
      </c>
      <c r="X824" s="373" t="str">
        <f>IFERROR(VLOOKUP(D824,'[5]mhs elektro-kecil'!$B$5:$E$2151,3,0),"CEK")</f>
        <v>Teknik Sistem Tenaga</v>
      </c>
      <c r="Y824" s="374" t="str">
        <f>IFERROR(VLOOKUP(D824,'[5]mhs elektro-kecil'!$B$5:$E$2151,4,0),"CEK")</f>
        <v>Ida Bagus Fery Citarsa, ST., MT.</v>
      </c>
      <c r="AL824" s="391">
        <f t="shared" si="220"/>
        <v>2017</v>
      </c>
      <c r="AM824" s="212" t="e">
        <f>COUNTIF([6]Daftar!$D$5:$D$851,D824)</f>
        <v>#VALUE!</v>
      </c>
      <c r="AN824" s="212" t="e">
        <f>COUNTIF([7]daftar!$D$4:$D$885,D824)</f>
        <v>#VALUE!</v>
      </c>
      <c r="AS824" s="392" t="str">
        <f t="shared" si="211"/>
        <v>SUGANDA ALPAYUS</v>
      </c>
      <c r="AT824" s="392" t="str">
        <f t="shared" si="212"/>
        <v>F1B017085</v>
      </c>
      <c r="AU824" s="392">
        <f t="shared" si="213"/>
        <v>821</v>
      </c>
    </row>
    <row r="825" spans="1:47" ht="12.75" customHeight="1">
      <c r="A825" s="267">
        <f t="shared" si="219"/>
        <v>822</v>
      </c>
      <c r="B825" s="488">
        <v>44263</v>
      </c>
      <c r="C825" s="269" t="str">
        <f>VLOOKUP(D825,'[9]mhs elektro-kecil'!$B$5:$C$2151,2,0)</f>
        <v>Nora Intan Huswari</v>
      </c>
      <c r="D825" s="369" t="s">
        <v>2117</v>
      </c>
      <c r="E825" s="369" t="s">
        <v>2118</v>
      </c>
      <c r="F825" s="275" t="str">
        <f t="shared" si="232"/>
        <v>Ni Made Seniari, S.T., M.T.</v>
      </c>
      <c r="G825" s="275" t="str">
        <f t="shared" si="233"/>
        <v>Supriyatna, S.T., M.T.</v>
      </c>
      <c r="H825" s="275" t="str">
        <f t="shared" si="234"/>
        <v>Dr. Ir. I Ketut Wiryajati,ST.,MT.,IPU.,ASEAN.Eng.</v>
      </c>
      <c r="I825" s="275" t="str">
        <f t="shared" si="235"/>
        <v>Dr. Ir. I Made Ginarsa, S.T., M.T., IPU.</v>
      </c>
      <c r="J825" s="467" t="str">
        <f t="shared" si="236"/>
        <v>Sabar Nababan, S.T., M.T.</v>
      </c>
      <c r="K825" s="473" t="str">
        <f t="shared" si="238"/>
        <v>Jum'at</v>
      </c>
      <c r="L825" s="458">
        <v>44267</v>
      </c>
      <c r="M825" s="482" t="s">
        <v>1708</v>
      </c>
      <c r="N825" t="s">
        <v>1856</v>
      </c>
      <c r="P825" s="486">
        <v>139</v>
      </c>
      <c r="Q825" s="230">
        <v>1</v>
      </c>
      <c r="R825" s="230">
        <v>2</v>
      </c>
      <c r="S825" s="199">
        <v>3</v>
      </c>
      <c r="T825" s="199">
        <v>26</v>
      </c>
      <c r="U825" s="199">
        <v>31</v>
      </c>
      <c r="W825" s="371" t="str">
        <f t="shared" si="237"/>
        <v>12 Maret 2021</v>
      </c>
      <c r="X825" s="373" t="str">
        <f>IFERROR(VLOOKUP(D825,'[5]mhs elektro-kecil'!$B$5:$E$2151,3,0),"CEK")</f>
        <v>Teknik Sistem Tenaga</v>
      </c>
      <c r="Y825" s="374" t="str">
        <f>IFERROR(VLOOKUP(D825,'[5]mhs elektro-kecil'!$B$5:$E$2151,4,0),"CEK")</f>
        <v>Supriyatna, ST., MT.</v>
      </c>
      <c r="AL825" s="391">
        <f t="shared" si="220"/>
        <v>2015</v>
      </c>
      <c r="AM825" s="212" t="e">
        <f>COUNTIF([6]Daftar!$D$5:$D$851,D825)</f>
        <v>#VALUE!</v>
      </c>
      <c r="AN825" s="212" t="e">
        <f>COUNTIF([7]daftar!$D$4:$D$885,D825)</f>
        <v>#VALUE!</v>
      </c>
      <c r="AS825" s="392" t="str">
        <f t="shared" si="211"/>
        <v>Nora Intan Huswari</v>
      </c>
      <c r="AT825" s="392" t="str">
        <f t="shared" si="212"/>
        <v>F1B015071</v>
      </c>
      <c r="AU825" s="392">
        <f t="shared" si="213"/>
        <v>822</v>
      </c>
    </row>
    <row r="826" spans="1:47" ht="12.75" customHeight="1">
      <c r="A826" s="267">
        <f t="shared" si="219"/>
        <v>823</v>
      </c>
      <c r="B826" s="465">
        <v>44264</v>
      </c>
      <c r="C826" s="394" t="str">
        <f>VLOOKUP(D826,'[9]mhs elektro-kecil'!$B$5:$C$2151,2,0)</f>
        <v>Muhammad Afrizal Ghifari Rasyda</v>
      </c>
      <c r="D826" s="369" t="s">
        <v>2119</v>
      </c>
      <c r="E826" s="369" t="s">
        <v>2120</v>
      </c>
      <c r="F826" s="275" t="str">
        <f t="shared" si="232"/>
        <v>Cahyo Mustiko O. M., ST., MSc. Ph.D.</v>
      </c>
      <c r="G826" s="275" t="str">
        <f t="shared" si="233"/>
        <v>Suthami Ariessaputra, S.T., M.Eng.</v>
      </c>
      <c r="H826" s="275" t="str">
        <f t="shared" si="234"/>
        <v>Sudi M. Al Sasongko, S.T., M.T.</v>
      </c>
      <c r="I826" s="275" t="str">
        <f t="shared" si="235"/>
        <v>Made Sutha Yadnya, S.T., M.T.</v>
      </c>
      <c r="J826" s="467" t="str">
        <f t="shared" si="236"/>
        <v>Bulkis Kanata, S.T., M.T.</v>
      </c>
      <c r="K826" s="473" t="str">
        <f t="shared" si="238"/>
        <v>Jum'at</v>
      </c>
      <c r="L826" s="458">
        <v>44267</v>
      </c>
      <c r="M826" s="482" t="s">
        <v>1614</v>
      </c>
      <c r="N826" t="s">
        <v>1856</v>
      </c>
      <c r="P826" s="486">
        <v>143</v>
      </c>
      <c r="Q826" s="230">
        <v>9</v>
      </c>
      <c r="R826" s="230">
        <v>42</v>
      </c>
      <c r="S826" s="199">
        <v>6</v>
      </c>
      <c r="T826" s="199">
        <v>19</v>
      </c>
      <c r="U826" s="199">
        <v>21</v>
      </c>
      <c r="W826" s="371" t="str">
        <f t="shared" si="237"/>
        <v>12 Maret 2021</v>
      </c>
      <c r="X826" s="373" t="str">
        <f>IFERROR(VLOOKUP(D826,'[5]mhs elektro-kecil'!$B$5:$E$2151,3,0),"CEK")</f>
        <v>Teknik Telekomunikasi</v>
      </c>
      <c r="Y826" s="374" t="str">
        <f>IFERROR(VLOOKUP(D826,'[5]mhs elektro-kecil'!$B$5:$E$2151,4,0),"CEK")</f>
        <v>Cahyo Mustiko O.M., ST., M.Sc., Ph.D.</v>
      </c>
      <c r="AL826" s="391">
        <f t="shared" si="220"/>
        <v>2015</v>
      </c>
      <c r="AM826" s="212" t="e">
        <f>COUNTIF([6]Daftar!$D$5:$D$851,D826)</f>
        <v>#VALUE!</v>
      </c>
      <c r="AN826" s="212" t="e">
        <f>COUNTIF([7]daftar!$D$4:$D$885,D826)</f>
        <v>#VALUE!</v>
      </c>
      <c r="AS826" s="392" t="str">
        <f t="shared" ref="AS826:AS889" si="245">C826</f>
        <v>Muhammad Afrizal Ghifari Rasyda</v>
      </c>
      <c r="AT826" s="392" t="str">
        <f t="shared" ref="AT826:AT889" si="246">D826</f>
        <v>F1B015059</v>
      </c>
      <c r="AU826" s="392">
        <f t="shared" ref="AU826:AU889" si="247">A826</f>
        <v>823</v>
      </c>
    </row>
    <row r="827" spans="1:47" ht="12.75" customHeight="1">
      <c r="A827" s="267">
        <f t="shared" si="219"/>
        <v>824</v>
      </c>
      <c r="B827" s="488">
        <v>44267</v>
      </c>
      <c r="C827" s="269" t="str">
        <f>VLOOKUP(D827,'[9]mhs elektro-kecil'!$B$5:$C$2151,2,0)</f>
        <v>Arif Hidayat</v>
      </c>
      <c r="D827" s="369" t="s">
        <v>2121</v>
      </c>
      <c r="E827" s="369" t="s">
        <v>2122</v>
      </c>
      <c r="F827" s="275" t="str">
        <f>VLOOKUP(Q827,dosen,3,0)</f>
        <v>Supriyatna, S.T., M.T.</v>
      </c>
      <c r="G827" s="275" t="str">
        <f>IF(ISNA(VLOOKUP(R827,dosen,3,FALSE)),"-",VLOOKUP(R827,dosen,3,FALSE))</f>
        <v>Ir. Agung Budi Muljono, S.T., M.T., IPU.</v>
      </c>
      <c r="H827" s="275" t="str">
        <f>IF(ISNA(VLOOKUP(S827,dosen,3,FALSE)),"-",VLOOKUP(S827,dosen,3,FALSE))</f>
        <v>I Nyoman Wahyu Satiawan., ST., MSc., Ph.D.</v>
      </c>
      <c r="I827" s="275" t="str">
        <f>IF(ISNA(VLOOKUP(T827,dosen,3,FALSE)),"-",VLOOKUP(T827,dosen,3,FALSE))</f>
        <v>Dr. Ir. I Ketut Wiryajati,ST.,MT.,IPU.,ASEAN.Eng.</v>
      </c>
      <c r="J827" s="467" t="str">
        <f>IF(ISNA(VLOOKUP(U827,dosen,3,FALSE)),"-",VLOOKUP(U827,dosen,3,FALSE))</f>
        <v>Dr. Ir. Rosmaliati, S.T., M.T.</v>
      </c>
      <c r="K827" s="473" t="str">
        <f t="shared" si="238"/>
        <v>Rabu</v>
      </c>
      <c r="L827" s="458">
        <v>44272</v>
      </c>
      <c r="M827" s="482" t="s">
        <v>1614</v>
      </c>
      <c r="N827" t="s">
        <v>1856</v>
      </c>
      <c r="P827" s="486">
        <v>145</v>
      </c>
      <c r="Q827" s="230">
        <v>2</v>
      </c>
      <c r="R827" s="230">
        <v>13</v>
      </c>
      <c r="S827" s="199">
        <v>8</v>
      </c>
      <c r="T827" s="199">
        <v>3</v>
      </c>
      <c r="U827" s="199">
        <v>16</v>
      </c>
      <c r="W827" s="371" t="str">
        <f t="shared" si="237"/>
        <v>17 Maret 2021</v>
      </c>
      <c r="X827" s="373" t="str">
        <f>IFERROR(VLOOKUP(D827,'[5]mhs elektro-kecil'!$B$5:$E$2151,3,0),"CEK")</f>
        <v>Teknik Sistem Tenaga</v>
      </c>
      <c r="Y827" s="374" t="str">
        <f>IFERROR(VLOOKUP(D827,'[5]mhs elektro-kecil'!$B$5:$E$2151,4,0),"CEK")</f>
        <v>Sudi M. Al Sasongko, ST., MT.</v>
      </c>
      <c r="AL827" s="391">
        <f t="shared" si="220"/>
        <v>2016</v>
      </c>
      <c r="AM827" s="212" t="e">
        <f>COUNTIF([6]Daftar!$D$5:$D$851,D827)</f>
        <v>#VALUE!</v>
      </c>
      <c r="AN827" s="212" t="e">
        <f>COUNTIF([7]daftar!$D$4:$D$885,D827)</f>
        <v>#VALUE!</v>
      </c>
      <c r="AS827" s="392" t="str">
        <f t="shared" si="245"/>
        <v>Arif Hidayat</v>
      </c>
      <c r="AT827" s="392" t="str">
        <f t="shared" si="246"/>
        <v>F1B016018</v>
      </c>
      <c r="AU827" s="392">
        <f t="shared" si="247"/>
        <v>824</v>
      </c>
    </row>
    <row r="828" spans="1:47" ht="12.75" customHeight="1">
      <c r="A828" s="267">
        <f t="shared" si="219"/>
        <v>825</v>
      </c>
      <c r="B828" s="488">
        <v>44267</v>
      </c>
      <c r="C828" s="394" t="str">
        <f>VLOOKUP(D828,'[9]mhs elektro-kecil'!$B$5:$C$2151,2,0)</f>
        <v>Fibrian Ismayadi</v>
      </c>
      <c r="D828" s="369" t="s">
        <v>2123</v>
      </c>
      <c r="E828" s="369" t="s">
        <v>2124</v>
      </c>
      <c r="F828" s="275" t="str">
        <f t="shared" ref="F828:F839" si="248">VLOOKUP(Q828,dosen,3,0)</f>
        <v>Lalu A. Syamsul Irfan A., S.T., M.Eng.</v>
      </c>
      <c r="G828" s="275" t="str">
        <f t="shared" ref="G828:G839" si="249">IF(ISNA(VLOOKUP(R828,dosen,3,FALSE)),"-",VLOOKUP(R828,dosen,3,FALSE))</f>
        <v>Dwi Ratnasari, S.Kom., MT.</v>
      </c>
      <c r="H828" s="275" t="str">
        <f t="shared" ref="H828:H839" si="250">IF(ISNA(VLOOKUP(S828,dosen,3,FALSE)),"-",VLOOKUP(S828,dosen,3,FALSE))</f>
        <v>A. Sjamsjiar Rachman, S.T., M.T.</v>
      </c>
      <c r="I828" s="275" t="str">
        <f t="shared" ref="I828:I839" si="251">IF(ISNA(VLOOKUP(T828,dosen,3,FALSE)),"-",VLOOKUP(T828,dosen,3,FALSE))</f>
        <v>Djul Fikry  Budiman, S.T., M.T.</v>
      </c>
      <c r="J828" s="467" t="str">
        <f t="shared" ref="J828:J839" si="252">IF(ISNA(VLOOKUP(U828,dosen,3,FALSE)),"-",VLOOKUP(U828,dosen,3,FALSE))</f>
        <v>Cipta Ramadhani, ST., M.Eng.</v>
      </c>
      <c r="K828" s="473" t="str">
        <f t="shared" si="238"/>
        <v>Senin</v>
      </c>
      <c r="L828" s="458">
        <v>44270</v>
      </c>
      <c r="M828" s="482" t="s">
        <v>1708</v>
      </c>
      <c r="N828" t="s">
        <v>1856</v>
      </c>
      <c r="P828" s="486">
        <v>146</v>
      </c>
      <c r="Q828" s="230">
        <v>40</v>
      </c>
      <c r="R828" s="230">
        <v>45</v>
      </c>
      <c r="S828" s="199">
        <v>17</v>
      </c>
      <c r="T828" s="199">
        <v>35</v>
      </c>
      <c r="U828" s="199">
        <v>44</v>
      </c>
      <c r="W828" s="371" t="str">
        <f t="shared" ref="W828:W839" si="253">TEXT(L828,"dd mmmm yyyy")</f>
        <v>15 Maret 2021</v>
      </c>
      <c r="X828" s="373" t="str">
        <f>IFERROR(VLOOKUP(D828,'[5]mhs elektro-kecil'!$B$5:$E$2151,3,0),"CEK")</f>
        <v>Teknik Informatika &amp; Komputer</v>
      </c>
      <c r="Y828" s="374" t="str">
        <f>IFERROR(VLOOKUP(D828,'[5]mhs elektro-kecil'!$B$5:$E$2151,4,0),"CEK")</f>
        <v>Paniran, ST., MT.</v>
      </c>
      <c r="AL828" s="391">
        <f t="shared" si="220"/>
        <v>2012</v>
      </c>
      <c r="AM828" s="212" t="e">
        <f>COUNTIF([6]Daftar!$D$5:$D$851,D828)</f>
        <v>#VALUE!</v>
      </c>
      <c r="AN828" s="212" t="e">
        <f>COUNTIF([7]daftar!$D$4:$D$885,D828)</f>
        <v>#VALUE!</v>
      </c>
      <c r="AS828" s="392" t="str">
        <f t="shared" si="245"/>
        <v>Fibrian Ismayadi</v>
      </c>
      <c r="AT828" s="392" t="str">
        <f t="shared" si="246"/>
        <v>F1B012030</v>
      </c>
      <c r="AU828" s="392">
        <f t="shared" si="247"/>
        <v>825</v>
      </c>
    </row>
    <row r="829" spans="1:47" ht="12.75" customHeight="1">
      <c r="A829" s="267">
        <f t="shared" si="219"/>
        <v>826</v>
      </c>
      <c r="B829" s="488">
        <v>44271</v>
      </c>
      <c r="C829" s="269" t="str">
        <f>VLOOKUP(D829,'[9]mhs elektro-kecil'!$B$5:$C$2151,2,0)</f>
        <v>Eggie Yayang Dewangga Rilangi</v>
      </c>
      <c r="D829" s="369" t="s">
        <v>2125</v>
      </c>
      <c r="E829" s="369" t="s">
        <v>2126</v>
      </c>
      <c r="F829" s="275" t="str">
        <f t="shared" si="248"/>
        <v>Dr. Ir. Misbahuddin, S.T., M.T., IPU.</v>
      </c>
      <c r="G829" s="275" t="str">
        <f t="shared" si="249"/>
        <v>Muhamad Syamsu Iqbal, S.T., M.T., Ph.D.</v>
      </c>
      <c r="H829" s="275" t="str">
        <f t="shared" si="250"/>
        <v>A. Sjamsjiar Rachman, S.T., M.T.</v>
      </c>
      <c r="I829" s="275" t="str">
        <f t="shared" si="251"/>
        <v>Lalu A. Syamsul Irfan A., S.T., M.Eng.</v>
      </c>
      <c r="J829" s="467" t="str">
        <f t="shared" si="252"/>
        <v>Giri Wahyu Wiriasto, S.T., M.T.</v>
      </c>
      <c r="K829" s="473" t="str">
        <f t="shared" si="238"/>
        <v>Kamis</v>
      </c>
      <c r="L829" s="458">
        <v>44273</v>
      </c>
      <c r="M829" s="482" t="s">
        <v>1614</v>
      </c>
      <c r="N829" t="s">
        <v>1856</v>
      </c>
      <c r="P829" s="486">
        <v>149</v>
      </c>
      <c r="Q829" s="230">
        <v>7</v>
      </c>
      <c r="R829" s="230">
        <v>18</v>
      </c>
      <c r="S829" s="199">
        <v>17</v>
      </c>
      <c r="T829" s="199">
        <v>40</v>
      </c>
      <c r="U829" s="199">
        <v>41</v>
      </c>
      <c r="W829" s="371" t="str">
        <f t="shared" si="253"/>
        <v>18 Maret 2021</v>
      </c>
      <c r="X829" s="373" t="str">
        <f>IFERROR(VLOOKUP(D829,'[5]mhs elektro-kecil'!$B$5:$E$2151,3,0),"CEK")</f>
        <v>Teknik Informatika &amp; Komputer</v>
      </c>
      <c r="Y829" s="374" t="str">
        <f>IFERROR(VLOOKUP(D829,'[5]mhs elektro-kecil'!$B$5:$E$2151,4,0),"CEK")</f>
        <v>Dr. Ida Ayu Sri Adnyani, ST., MErg.</v>
      </c>
      <c r="AL829" s="391">
        <f t="shared" si="220"/>
        <v>2016</v>
      </c>
      <c r="AM829" s="212" t="e">
        <f>COUNTIF([6]Daftar!$D$5:$D$851,D829)</f>
        <v>#VALUE!</v>
      </c>
      <c r="AN829" s="212" t="e">
        <f>COUNTIF([7]daftar!$D$4:$D$885,D829)</f>
        <v>#VALUE!</v>
      </c>
      <c r="AS829" s="392" t="str">
        <f t="shared" si="245"/>
        <v>Eggie Yayang Dewangga Rilangi</v>
      </c>
      <c r="AT829" s="392" t="str">
        <f t="shared" si="246"/>
        <v>F1B016025</v>
      </c>
      <c r="AU829" s="392">
        <f t="shared" si="247"/>
        <v>826</v>
      </c>
    </row>
    <row r="830" spans="1:47" ht="12.75" customHeight="1">
      <c r="A830" s="267">
        <f t="shared" si="219"/>
        <v>827</v>
      </c>
      <c r="B830" s="488">
        <v>44272</v>
      </c>
      <c r="C830" s="269" t="str">
        <f>VLOOKUP(D830,'[9]mhs elektro-kecil'!$B$5:$C$2151,2,0)</f>
        <v>Dimas Akbar Juliawan</v>
      </c>
      <c r="D830" s="369" t="s">
        <v>2127</v>
      </c>
      <c r="E830" s="369" t="s">
        <v>2128</v>
      </c>
      <c r="F830" s="275" t="str">
        <f t="shared" si="248"/>
        <v>Budi Darmawan, S.T., M.Eng.</v>
      </c>
      <c r="G830" s="275" t="str">
        <f t="shared" si="249"/>
        <v>Muhamad Irwan, S.T., M.T.</v>
      </c>
      <c r="H830" s="275" t="str">
        <f t="shared" si="250"/>
        <v>Paniran, S.T., M.T.</v>
      </c>
      <c r="I830" s="275" t="str">
        <f t="shared" si="251"/>
        <v>I Made Budi Suksmadana, S.T., M.T.</v>
      </c>
      <c r="J830" s="467" t="str">
        <f t="shared" si="252"/>
        <v>Syafaruddin Ch, S.T., M.T.</v>
      </c>
      <c r="K830" s="473" t="str">
        <f t="shared" si="238"/>
        <v>Jum'at</v>
      </c>
      <c r="L830" s="458">
        <v>44274</v>
      </c>
      <c r="M830" s="482" t="s">
        <v>1708</v>
      </c>
      <c r="N830" t="s">
        <v>1856</v>
      </c>
      <c r="P830" s="486">
        <v>151</v>
      </c>
      <c r="Q830" s="230">
        <v>43</v>
      </c>
      <c r="R830" s="230">
        <v>39</v>
      </c>
      <c r="S830" s="199">
        <v>28</v>
      </c>
      <c r="T830" s="199">
        <v>24</v>
      </c>
      <c r="U830" s="199">
        <v>4</v>
      </c>
      <c r="W830" s="371" t="str">
        <f t="shared" si="253"/>
        <v>19 Maret 2021</v>
      </c>
      <c r="X830" s="373" t="str">
        <f>IFERROR(VLOOKUP(D830,'[5]mhs elektro-kecil'!$B$5:$E$2151,3,0),"CEK")</f>
        <v>Teknik Elektronika &amp; Digital</v>
      </c>
      <c r="Y830" s="374" t="str">
        <f>IFERROR(VLOOKUP(D830,'[5]mhs elektro-kecil'!$B$5:$E$2151,4,0),"CEK")</f>
        <v>I Nyoman Wahyu S., ST., M.Sc., Ph.D.</v>
      </c>
      <c r="AL830" s="391">
        <f t="shared" si="220"/>
        <v>2016</v>
      </c>
      <c r="AM830" s="212" t="e">
        <f>COUNTIF([6]Daftar!$D$5:$D$851,D830)</f>
        <v>#VALUE!</v>
      </c>
      <c r="AN830" s="212" t="e">
        <f>COUNTIF([7]daftar!$D$4:$D$885,D830)</f>
        <v>#VALUE!</v>
      </c>
      <c r="AS830" s="392" t="str">
        <f t="shared" si="245"/>
        <v>Dimas Akbar Juliawan</v>
      </c>
      <c r="AT830" s="392" t="str">
        <f t="shared" si="246"/>
        <v>F1B016020</v>
      </c>
      <c r="AU830" s="392">
        <f t="shared" si="247"/>
        <v>827</v>
      </c>
    </row>
    <row r="831" spans="1:47" ht="12.75" customHeight="1">
      <c r="A831" s="267">
        <f t="shared" si="219"/>
        <v>828</v>
      </c>
      <c r="B831" s="465">
        <v>44279</v>
      </c>
      <c r="C831" s="269" t="str">
        <f>VLOOKUP(D831,'[9]mhs elektro-kecil'!$B$5:$C$2151,2,0)</f>
        <v>TRI NAFISAH HIDAYATI</v>
      </c>
      <c r="D831" s="369" t="s">
        <v>2129</v>
      </c>
      <c r="E831" s="369" t="s">
        <v>2130</v>
      </c>
      <c r="F831" s="275" t="str">
        <f t="shared" si="248"/>
        <v>Supriyatna, S.T., M.T.</v>
      </c>
      <c r="G831" s="275" t="str">
        <f t="shared" si="249"/>
        <v>Dr. Ir. Rosmaliati, S.T., M.T.</v>
      </c>
      <c r="H831" s="275" t="str">
        <f t="shared" si="250"/>
        <v>I Nyoman Wahyu Satiawan., ST., MSc., Ph.D.</v>
      </c>
      <c r="I831" s="275" t="str">
        <f t="shared" si="251"/>
        <v>Ir. Agung Budi Muljono, S.T., M.T., IPU.</v>
      </c>
      <c r="J831" s="467" t="str">
        <f t="shared" si="252"/>
        <v>Sultan, S.T., M.T.</v>
      </c>
      <c r="K831" s="473" t="str">
        <f t="shared" si="238"/>
        <v>Senin</v>
      </c>
      <c r="L831" s="458">
        <v>44284</v>
      </c>
      <c r="M831" s="482" t="s">
        <v>1614</v>
      </c>
      <c r="N831" t="s">
        <v>1856</v>
      </c>
      <c r="P831" s="486" t="s">
        <v>2131</v>
      </c>
      <c r="Q831" s="230">
        <v>2</v>
      </c>
      <c r="R831" s="230">
        <v>16</v>
      </c>
      <c r="S831" s="199">
        <v>8</v>
      </c>
      <c r="T831" s="199">
        <v>13</v>
      </c>
      <c r="U831" s="199">
        <v>5</v>
      </c>
      <c r="W831" s="371" t="str">
        <f t="shared" si="253"/>
        <v>29 Maret 2021</v>
      </c>
      <c r="X831" s="373" t="str">
        <f>IFERROR(VLOOKUP(D831,'[5]mhs elektro-kecil'!$B$5:$E$2151,3,0),"CEK")</f>
        <v>Teknik Sistem Tenaga</v>
      </c>
      <c r="Y831" s="374" t="str">
        <f>IFERROR(VLOOKUP(D831,'[5]mhs elektro-kecil'!$B$5:$E$2151,4,0),"CEK")</f>
        <v>Made Sutha Yadnya, ST., MT.</v>
      </c>
      <c r="AL831" s="391">
        <f t="shared" si="220"/>
        <v>2017</v>
      </c>
      <c r="AM831" s="212" t="e">
        <f>COUNTIF([6]Daftar!$D$5:$D$851,D831)</f>
        <v>#VALUE!</v>
      </c>
      <c r="AN831" s="212" t="e">
        <f>COUNTIF([7]daftar!$D$4:$D$885,D831)</f>
        <v>#VALUE!</v>
      </c>
      <c r="AS831" s="392" t="str">
        <f t="shared" si="245"/>
        <v>TRI NAFISAH HIDAYATI</v>
      </c>
      <c r="AT831" s="392" t="str">
        <f t="shared" si="246"/>
        <v>F1B017090</v>
      </c>
      <c r="AU831" s="392">
        <f t="shared" si="247"/>
        <v>828</v>
      </c>
    </row>
    <row r="832" spans="1:47" ht="12.75" customHeight="1">
      <c r="A832" s="267">
        <f t="shared" si="219"/>
        <v>829</v>
      </c>
      <c r="B832" s="465">
        <v>44286</v>
      </c>
      <c r="C832" s="269" t="str">
        <f>VLOOKUP(D832,'[9]mhs elektro-kecil'!$B$5:$C$2151,2,0)</f>
        <v>MUHAMMAD ABDULLOH HAMZAN</v>
      </c>
      <c r="D832" s="369" t="s">
        <v>2132</v>
      </c>
      <c r="E832" s="369" t="s">
        <v>2133</v>
      </c>
      <c r="F832" s="275" t="str">
        <f t="shared" si="248"/>
        <v>Ir. I Made Ari Nrartha, S.T., M.T.</v>
      </c>
      <c r="G832" s="275" t="str">
        <f t="shared" si="249"/>
        <v>Dr. Ir. I Ketut Wiryajati,ST.,MT.,IPU.,ASEAN.Eng.</v>
      </c>
      <c r="H832" s="275" t="str">
        <f t="shared" si="250"/>
        <v>Dr. Ir. I Made Ginarsa, S.T., M.T., IPU.</v>
      </c>
      <c r="I832" s="275" t="str">
        <f t="shared" si="251"/>
        <v>Supriono, S.T., M.T.</v>
      </c>
      <c r="J832" s="467" t="str">
        <f t="shared" si="252"/>
        <v>Ni Made Seniari, S.T., M.T.</v>
      </c>
      <c r="K832" s="473" t="str">
        <f t="shared" si="238"/>
        <v>Senin</v>
      </c>
      <c r="L832" s="458">
        <v>44291</v>
      </c>
      <c r="M832" s="482" t="s">
        <v>1577</v>
      </c>
      <c r="N832" t="s">
        <v>1856</v>
      </c>
      <c r="P832" s="486">
        <v>170</v>
      </c>
      <c r="Q832" s="230">
        <v>25</v>
      </c>
      <c r="R832" s="230">
        <v>3</v>
      </c>
      <c r="S832" s="199">
        <v>26</v>
      </c>
      <c r="T832" s="199">
        <v>29</v>
      </c>
      <c r="U832" s="199">
        <v>1</v>
      </c>
      <c r="W832" s="371" t="str">
        <f t="shared" si="253"/>
        <v>05 April 2021</v>
      </c>
      <c r="X832" s="373" t="str">
        <f>IFERROR(VLOOKUP(D832,'[5]mhs elektro-kecil'!$B$5:$E$2151,3,0),"CEK")</f>
        <v>Teknik Sistem Tenaga</v>
      </c>
      <c r="Y832" s="374" t="str">
        <f>IFERROR(VLOOKUP(D832,'[5]mhs elektro-kecil'!$B$5:$E$2151,4,0),"CEK")</f>
        <v>Giri Wahyu Wiriasto, ST., MT.</v>
      </c>
      <c r="AL832" s="391">
        <f t="shared" si="220"/>
        <v>2017</v>
      </c>
      <c r="AM832" s="212" t="e">
        <f>COUNTIF([6]Daftar!$D$5:$D$851,D832)</f>
        <v>#VALUE!</v>
      </c>
      <c r="AN832" s="212" t="e">
        <f>COUNTIF([7]daftar!$D$4:$D$885,D832)</f>
        <v>#VALUE!</v>
      </c>
      <c r="AS832" s="392" t="str">
        <f t="shared" si="245"/>
        <v>MUHAMMAD ABDULLOH HAMZAN</v>
      </c>
      <c r="AT832" s="392" t="str">
        <f t="shared" si="246"/>
        <v>F1B017062</v>
      </c>
      <c r="AU832" s="392">
        <f t="shared" si="247"/>
        <v>829</v>
      </c>
    </row>
    <row r="833" spans="1:47" ht="12.75" customHeight="1">
      <c r="A833" s="267">
        <f t="shared" si="219"/>
        <v>830</v>
      </c>
      <c r="B833" s="465">
        <v>44291</v>
      </c>
      <c r="C833" s="269" t="str">
        <f>VLOOKUP(D833,'[9]mhs elektro-kecil'!$B$5:$C$2151,2,0)</f>
        <v>Andi Tedy Sutedy</v>
      </c>
      <c r="D833" s="369" t="s">
        <v>2134</v>
      </c>
      <c r="E833" s="369" t="s">
        <v>2135</v>
      </c>
      <c r="F833" s="275" t="str">
        <f t="shared" si="248"/>
        <v>Budi Darmawan, S.T., M.Eng.</v>
      </c>
      <c r="G833" s="275" t="str">
        <f t="shared" si="249"/>
        <v>Giri Wahyu Wiriasto, S.T., M.T.</v>
      </c>
      <c r="H833" s="275" t="str">
        <f t="shared" si="250"/>
        <v>A. Sjamsjiar Rachman, S.T., M.T.</v>
      </c>
      <c r="I833" s="275" t="str">
        <f t="shared" si="251"/>
        <v>Paniran, S.T., M.T.</v>
      </c>
      <c r="J833" s="467" t="str">
        <f t="shared" si="252"/>
        <v>Cipta Ramadhani, ST., M.Eng.</v>
      </c>
      <c r="K833" s="473" t="str">
        <f t="shared" si="238"/>
        <v>Kamis</v>
      </c>
      <c r="L833" s="458">
        <v>44294</v>
      </c>
      <c r="M833" s="482" t="s">
        <v>1622</v>
      </c>
      <c r="N833" t="s">
        <v>1856</v>
      </c>
      <c r="P833" s="486">
        <v>175</v>
      </c>
      <c r="Q833" s="230">
        <v>43</v>
      </c>
      <c r="R833" s="230">
        <v>41</v>
      </c>
      <c r="S833" s="199">
        <v>17</v>
      </c>
      <c r="T833" s="199">
        <v>28</v>
      </c>
      <c r="U833" s="199">
        <v>44</v>
      </c>
      <c r="W833" s="371" t="str">
        <f t="shared" si="253"/>
        <v>08 April 2021</v>
      </c>
      <c r="X833" s="373" t="str">
        <f>IFERROR(VLOOKUP(D833,'[5]mhs elektro-kecil'!$B$5:$E$2151,3,0),"CEK")</f>
        <v>Teknik Informatika &amp; Komputer</v>
      </c>
      <c r="Y833" s="374" t="str">
        <f>IFERROR(VLOOKUP(D833,'[5]mhs elektro-kecil'!$B$5:$E$2151,4,0),"CEK")</f>
        <v>Rosmaliati, ST., MT.</v>
      </c>
      <c r="AL833" s="391">
        <f t="shared" si="220"/>
        <v>2014</v>
      </c>
      <c r="AM833" s="212" t="e">
        <f>COUNTIF([6]Daftar!$D$5:$D$851,D833)</f>
        <v>#VALUE!</v>
      </c>
      <c r="AN833" s="212" t="e">
        <f>COUNTIF([7]daftar!$D$4:$D$885,D833)</f>
        <v>#VALUE!</v>
      </c>
      <c r="AS833" s="392" t="str">
        <f t="shared" si="245"/>
        <v>Andi Tedy Sutedy</v>
      </c>
      <c r="AT833" s="392" t="str">
        <f t="shared" si="246"/>
        <v>F1B014009</v>
      </c>
      <c r="AU833" s="392">
        <f t="shared" si="247"/>
        <v>830</v>
      </c>
    </row>
    <row r="834" spans="1:47" ht="12.75" customHeight="1">
      <c r="A834" s="267">
        <f t="shared" si="219"/>
        <v>831</v>
      </c>
      <c r="B834" s="465">
        <v>44295</v>
      </c>
      <c r="C834" s="269" t="str">
        <f>VLOOKUP(D834,'[9]mhs elektro-kecil'!$B$5:$C$2151,2,0)</f>
        <v>Satria Karara</v>
      </c>
      <c r="D834" s="369" t="s">
        <v>2136</v>
      </c>
      <c r="E834" s="369" t="s">
        <v>2137</v>
      </c>
      <c r="F834" s="275" t="str">
        <f t="shared" si="248"/>
        <v>Lalu A. Syamsul Irfan A., S.T., M.Eng.</v>
      </c>
      <c r="G834" s="275" t="str">
        <f t="shared" si="249"/>
        <v>Muhamad Syamsu Iqbal, S.T., M.T., Ph.D.</v>
      </c>
      <c r="H834" s="275" t="str">
        <f t="shared" si="250"/>
        <v>Dr. Ir. Misbahuddin, S.T., M.T., IPU.</v>
      </c>
      <c r="I834" s="275" t="str">
        <f t="shared" si="251"/>
        <v>Giri Wahyu Wiriasto, S.T., M.T.</v>
      </c>
      <c r="J834" s="467" t="str">
        <f t="shared" si="252"/>
        <v>Dwi Ratnasari, S.Kom., MT.</v>
      </c>
      <c r="K834" s="473" t="str">
        <f t="shared" si="238"/>
        <v>Senin</v>
      </c>
      <c r="L834" s="458">
        <v>44298</v>
      </c>
      <c r="M834" s="482" t="s">
        <v>1577</v>
      </c>
      <c r="N834" t="s">
        <v>1856</v>
      </c>
      <c r="P834" s="486">
        <v>177</v>
      </c>
      <c r="Q834" s="230">
        <v>40</v>
      </c>
      <c r="R834" s="230">
        <v>18</v>
      </c>
      <c r="S834" s="199">
        <v>7</v>
      </c>
      <c r="T834" s="199">
        <v>41</v>
      </c>
      <c r="U834" s="199">
        <v>45</v>
      </c>
      <c r="W834" s="371" t="str">
        <f t="shared" si="253"/>
        <v>12 April 2021</v>
      </c>
      <c r="X834" s="373" t="str">
        <f>IFERROR(VLOOKUP(D834,'[5]mhs elektro-kecil'!$B$5:$E$2151,3,0),"CEK")</f>
        <v>Teknik Informatika &amp; Komputer</v>
      </c>
      <c r="Y834" s="374" t="str">
        <f>IFERROR(VLOOKUP(D834,'[5]mhs elektro-kecil'!$B$5:$E$2151,4,0),"CEK")</f>
        <v>Giri Wahyu Wiriasto, ST., MT.</v>
      </c>
      <c r="AL834" s="391">
        <f t="shared" si="220"/>
        <v>2016</v>
      </c>
      <c r="AM834" s="212" t="e">
        <f>COUNTIF([6]Daftar!$D$5:$D$851,D834)</f>
        <v>#VALUE!</v>
      </c>
      <c r="AN834" s="212" t="e">
        <f>COUNTIF([7]daftar!$D$4:$D$885,D834)</f>
        <v>#VALUE!</v>
      </c>
      <c r="AS834" s="392" t="str">
        <f t="shared" si="245"/>
        <v>Satria Karara</v>
      </c>
      <c r="AT834" s="392" t="str">
        <f t="shared" si="246"/>
        <v>F1B016090</v>
      </c>
      <c r="AU834" s="392">
        <f t="shared" si="247"/>
        <v>831</v>
      </c>
    </row>
    <row r="835" spans="1:47" ht="12.75" customHeight="1">
      <c r="A835" s="267">
        <f t="shared" si="219"/>
        <v>832</v>
      </c>
      <c r="B835" s="465">
        <v>44306</v>
      </c>
      <c r="C835" s="269" t="str">
        <f>VLOOKUP(D835,'[9]mhs elektro-kecil'!$B$5:$C$2151,2,0)</f>
        <v>Ilham Bayuaji Pamungkas</v>
      </c>
      <c r="D835" s="369" t="s">
        <v>2138</v>
      </c>
      <c r="E835" s="369" t="s">
        <v>2139</v>
      </c>
      <c r="F835" s="275" t="str">
        <f t="shared" si="248"/>
        <v>Paniran, S.T., M.T.</v>
      </c>
      <c r="G835" s="275" t="str">
        <f t="shared" si="249"/>
        <v>I Made Budi Suksmadana, S.T., M.T.</v>
      </c>
      <c r="H835" s="275" t="str">
        <f t="shared" si="250"/>
        <v>Bulkis Kanata, S.T., M.T.</v>
      </c>
      <c r="I835" s="275" t="str">
        <f t="shared" si="251"/>
        <v>Abdullah Zainuddin, S.T., M.T.</v>
      </c>
      <c r="J835" s="467" t="str">
        <f t="shared" si="252"/>
        <v>Sudi M. Al Sasongko, S.T., M.T.</v>
      </c>
      <c r="K835" s="473" t="str">
        <f t="shared" si="238"/>
        <v>Jum'at</v>
      </c>
      <c r="L835" s="492">
        <v>44309</v>
      </c>
      <c r="M835" s="459" t="s">
        <v>2140</v>
      </c>
      <c r="N835" t="s">
        <v>1856</v>
      </c>
      <c r="P835" s="486">
        <v>195</v>
      </c>
      <c r="Q835" s="230">
        <v>28</v>
      </c>
      <c r="R835" s="230">
        <v>24</v>
      </c>
      <c r="S835" s="199">
        <v>21</v>
      </c>
      <c r="T835" s="199">
        <v>15</v>
      </c>
      <c r="U835" s="199">
        <v>6</v>
      </c>
      <c r="W835" s="371" t="str">
        <f t="shared" si="253"/>
        <v>23 April 2021</v>
      </c>
      <c r="X835" s="373" t="str">
        <f>IFERROR(VLOOKUP(D835,'[5]mhs elektro-kecil'!$B$5:$E$2151,3,0),"CEK")</f>
        <v>Teknik Elektronika &amp; Digital</v>
      </c>
      <c r="Y835" s="374" t="str">
        <f>IFERROR(VLOOKUP(D835,'[5]mhs elektro-kecil'!$B$5:$E$2151,4,0),"CEK")</f>
        <v>Abdul Natsir, ST., MT.</v>
      </c>
      <c r="AL835" s="391">
        <f t="shared" si="220"/>
        <v>2016</v>
      </c>
      <c r="AM835" s="212" t="e">
        <f>COUNTIF([6]Daftar!$D$5:$D$851,D835)</f>
        <v>#VALUE!</v>
      </c>
      <c r="AN835" s="212" t="e">
        <f>COUNTIF([7]daftar!$D$4:$D$885,D835)</f>
        <v>#VALUE!</v>
      </c>
      <c r="AS835" s="392" t="str">
        <f t="shared" si="245"/>
        <v>Ilham Bayuaji Pamungkas</v>
      </c>
      <c r="AT835" s="392" t="str">
        <f t="shared" si="246"/>
        <v>F1B016035</v>
      </c>
      <c r="AU835" s="392">
        <f t="shared" si="247"/>
        <v>832</v>
      </c>
    </row>
    <row r="836" spans="1:47" ht="12.75" customHeight="1">
      <c r="A836" s="267">
        <f t="shared" si="219"/>
        <v>833</v>
      </c>
      <c r="B836" s="465">
        <v>44306</v>
      </c>
      <c r="C836" s="269" t="str">
        <f>VLOOKUP(D836,'[9]mhs elektro-kecil'!$B$5:$C$2151,2,0)</f>
        <v>M. FAISAL</v>
      </c>
      <c r="D836" s="369" t="s">
        <v>2141</v>
      </c>
      <c r="E836" s="369" t="s">
        <v>2142</v>
      </c>
      <c r="F836" s="275" t="str">
        <f t="shared" si="248"/>
        <v>Dr. Ida Ayu Sri Adnyani, S.T., M.Erg.</v>
      </c>
      <c r="G836" s="275" t="str">
        <f t="shared" si="249"/>
        <v>Sultan, S.T., M.T.</v>
      </c>
      <c r="H836" s="275" t="str">
        <f t="shared" si="250"/>
        <v>Dr. Ir. I Ketut Wiryajati,ST.,MT.,IPU.,ASEAN.Eng.</v>
      </c>
      <c r="I836" s="275" t="str">
        <f t="shared" si="251"/>
        <v>Abdul Natsir, S.T., M.T.</v>
      </c>
      <c r="J836" s="467" t="str">
        <f t="shared" si="252"/>
        <v>Dr. Ir. Rosmaliati, S.T., M.T.</v>
      </c>
      <c r="K836" s="473" t="str">
        <f t="shared" si="238"/>
        <v>Kamis</v>
      </c>
      <c r="L836" s="492">
        <v>44308</v>
      </c>
      <c r="M836" s="459" t="s">
        <v>1614</v>
      </c>
      <c r="N836" t="s">
        <v>1856</v>
      </c>
      <c r="P836" s="486">
        <v>194</v>
      </c>
      <c r="Q836" s="230">
        <v>10</v>
      </c>
      <c r="R836" s="230">
        <v>5</v>
      </c>
      <c r="S836" s="199">
        <v>3</v>
      </c>
      <c r="T836" s="199">
        <v>14</v>
      </c>
      <c r="U836" s="199">
        <v>16</v>
      </c>
      <c r="W836" s="371" t="str">
        <f t="shared" si="253"/>
        <v>22 April 2021</v>
      </c>
      <c r="X836" s="373" t="str">
        <f>IFERROR(VLOOKUP(D836,'[5]mhs elektro-kecil'!$B$5:$E$2151,3,0),"CEK")</f>
        <v>Teknik Sistem Tenaga</v>
      </c>
      <c r="Y836" s="374" t="str">
        <f>IFERROR(VLOOKUP(D836,'[5]mhs elektro-kecil'!$B$5:$E$2151,4,0),"CEK")</f>
        <v>Paniran, ST., MT.</v>
      </c>
      <c r="AL836" s="391">
        <f t="shared" si="220"/>
        <v>2017</v>
      </c>
      <c r="AM836" s="212" t="e">
        <f>COUNTIF([6]Daftar!$D$5:$D$851,D836)</f>
        <v>#VALUE!</v>
      </c>
      <c r="AN836" s="212" t="e">
        <f>COUNTIF([7]daftar!$D$4:$D$885,D836)</f>
        <v>#VALUE!</v>
      </c>
      <c r="AS836" s="392" t="str">
        <f t="shared" si="245"/>
        <v>M. FAISAL</v>
      </c>
      <c r="AT836" s="392" t="str">
        <f t="shared" si="246"/>
        <v>F1B117023</v>
      </c>
      <c r="AU836" s="392">
        <f t="shared" si="247"/>
        <v>833</v>
      </c>
    </row>
    <row r="837" spans="1:47" ht="12.75" customHeight="1">
      <c r="A837" s="267">
        <f t="shared" ref="A837:A900" si="254">A836+1</f>
        <v>834</v>
      </c>
      <c r="B837" s="465">
        <v>44309</v>
      </c>
      <c r="C837" s="269" t="str">
        <f>VLOOKUP(D837,'[9]mhs elektro-kecil'!$B$5:$C$2151,2,0)</f>
        <v>INDRA TRI OKTAVIANSYAH</v>
      </c>
      <c r="D837" s="369" t="s">
        <v>2143</v>
      </c>
      <c r="E837" s="369" t="s">
        <v>2144</v>
      </c>
      <c r="F837" s="275" t="str">
        <f t="shared" si="248"/>
        <v>Abdul Natsir, S.T., M.T.</v>
      </c>
      <c r="G837" s="275" t="str">
        <f t="shared" si="249"/>
        <v>Ni Made Seniari, S.T., M.T.</v>
      </c>
      <c r="H837" s="275" t="str">
        <f t="shared" si="250"/>
        <v>Ir. Agung Budi Muljono, S.T., M.T., IPU.</v>
      </c>
      <c r="I837" s="275" t="str">
        <f t="shared" si="251"/>
        <v>Sabar Nababan, S.T., M.T.</v>
      </c>
      <c r="J837" s="467" t="str">
        <f t="shared" si="252"/>
        <v>Ida Bagus Fery Citarsa, S.T., M.T.</v>
      </c>
      <c r="K837" s="473" t="str">
        <f t="shared" si="238"/>
        <v>Selasa</v>
      </c>
      <c r="L837" s="492">
        <v>44313</v>
      </c>
      <c r="M837" s="459" t="s">
        <v>1570</v>
      </c>
      <c r="N837" t="s">
        <v>1856</v>
      </c>
      <c r="P837" s="486">
        <v>205</v>
      </c>
      <c r="Q837" s="230">
        <v>14</v>
      </c>
      <c r="R837" s="230">
        <v>1</v>
      </c>
      <c r="S837" s="199">
        <v>13</v>
      </c>
      <c r="T837" s="199">
        <v>31</v>
      </c>
      <c r="U837" s="199">
        <v>12</v>
      </c>
      <c r="W837" s="371" t="str">
        <f t="shared" si="253"/>
        <v>27 April 2021</v>
      </c>
      <c r="X837" s="373" t="str">
        <f>IFERROR(VLOOKUP(D837,'[5]mhs elektro-kecil'!$B$5:$E$2151,3,0),"CEK")</f>
        <v>Teknik Sistem Tenaga</v>
      </c>
      <c r="Y837" s="374" t="str">
        <f>IFERROR(VLOOKUP(D837,'[5]mhs elektro-kecil'!$B$5:$E$2151,4,0),"CEK")</f>
        <v>Dr. rer.nat. Teti Zubaidah, ST., MT.</v>
      </c>
      <c r="AL837" s="391">
        <f>IF(MID(D837,5,2)="06",2006,IF(MID(D837,5,2)="07",2007,IF(MID(D837,5,2)="08",2008,IF(MID(D837,5,2)="09",2009,IF(MID(D837,5,2)="10",2010,IF(MID(D837,5,2)="11",2011,IF(MID(D837,5,2)="12",2012,IF(MID(D837,5,2)="05",2005,IF(MID(D837,5,2)="04",2004,IF(MID(D837,5,2)="03",2003,IF(MID(D837,5,2)="13",2013,IF(MID(D837,5,2)="14",2014,IF(MID(D837,5,2)="15",2015,IF(MID(D837,5,2)="16",2016,IF(MID(D837,5,2)="17",2017,IF(MID(D837,5,2)="18",2018,2019))))))))))))))))</f>
        <v>2017</v>
      </c>
      <c r="AM837" s="212" t="e">
        <f>COUNTIF([6]Daftar!$D$5:$D$851,D837)</f>
        <v>#VALUE!</v>
      </c>
      <c r="AN837" s="212" t="e">
        <f>COUNTIF([7]daftar!$D$4:$D$885,D837)</f>
        <v>#VALUE!</v>
      </c>
      <c r="AS837" s="392" t="str">
        <f t="shared" si="245"/>
        <v>INDRA TRI OKTAVIANSYAH</v>
      </c>
      <c r="AT837" s="392" t="str">
        <f t="shared" si="246"/>
        <v>F1B017038</v>
      </c>
      <c r="AU837" s="392">
        <f t="shared" si="247"/>
        <v>834</v>
      </c>
    </row>
    <row r="838" spans="1:47" ht="12.75" customHeight="1">
      <c r="A838" s="267">
        <f t="shared" si="254"/>
        <v>835</v>
      </c>
      <c r="B838" s="465">
        <v>44309</v>
      </c>
      <c r="C838" s="269" t="str">
        <f>VLOOKUP(D838,'[9]mhs elektro-kecil'!$B$5:$C$2151,2,0)</f>
        <v>Rifalda Fadilla Lady</v>
      </c>
      <c r="D838" s="369" t="s">
        <v>2145</v>
      </c>
      <c r="E838" s="369" t="s">
        <v>2146</v>
      </c>
      <c r="F838" s="275" t="str">
        <f t="shared" si="248"/>
        <v>A. Sjamsjiar Rachman, S.T., M.T.</v>
      </c>
      <c r="G838" s="275" t="str">
        <f t="shared" si="249"/>
        <v>Muhamad Irwan, S.T., M.T.</v>
      </c>
      <c r="H838" s="275" t="str">
        <f t="shared" si="250"/>
        <v>Muhamad Syamsu Iqbal, S.T., M.T., Ph.D.</v>
      </c>
      <c r="I838" s="275" t="str">
        <f t="shared" si="251"/>
        <v>Budi Darmawan, S.T., M.Eng.</v>
      </c>
      <c r="J838" s="467" t="str">
        <f t="shared" si="252"/>
        <v>Suthami Ariessaputra, S.T., M.Eng.</v>
      </c>
      <c r="K838" s="473" t="str">
        <f t="shared" ref="K838:K869" si="255">CHOOSE(WEEKDAY(L838),"Minggu","Senin","Selasa","Rabu","Kamis","Jum'at","Sabtu")</f>
        <v>Selasa</v>
      </c>
      <c r="L838" s="492">
        <v>44313</v>
      </c>
      <c r="M838" s="459" t="s">
        <v>1610</v>
      </c>
      <c r="N838" t="s">
        <v>1856</v>
      </c>
      <c r="P838" s="486">
        <v>210</v>
      </c>
      <c r="Q838" s="230">
        <v>17</v>
      </c>
      <c r="R838" s="230">
        <v>39</v>
      </c>
      <c r="S838" s="199">
        <v>18</v>
      </c>
      <c r="T838" s="199">
        <v>43</v>
      </c>
      <c r="U838" s="199">
        <v>42</v>
      </c>
      <c r="W838" s="371" t="str">
        <f t="shared" si="253"/>
        <v>27 April 2021</v>
      </c>
      <c r="X838" s="373" t="str">
        <f>IFERROR(VLOOKUP(D838,'[5]mhs elektro-kecil'!$B$5:$E$2151,3,0),"CEK")</f>
        <v>Teknik Elektronika &amp; Digital</v>
      </c>
      <c r="Y838" s="374" t="str">
        <f>IFERROR(VLOOKUP(D838,'[5]mhs elektro-kecil'!$B$5:$E$2151,4,0),"CEK")</f>
        <v>Supriyatna, ST., MT.</v>
      </c>
      <c r="AL838" s="391">
        <f>IF(MID(D838,5,2)="06",2006,IF(MID(D838,5,2)="07",2007,IF(MID(D838,5,2)="08",2008,IF(MID(D838,5,2)="09",2009,IF(MID(D838,5,2)="10",2010,IF(MID(D838,5,2)="11",2011,IF(MID(D838,5,2)="12",2012,IF(MID(D838,5,2)="05",2005,IF(MID(D838,5,2)="04",2004,IF(MID(D838,5,2)="03",2003,IF(MID(D838,5,2)="13",2013,IF(MID(D838,5,2)="14",2014,IF(MID(D838,5,2)="15",2015,IF(MID(D838,5,2)="16",2016,IF(MID(D838,5,2)="17",2017,IF(MID(D838,5,2)="18",2018,2019))))))))))))))))</f>
        <v>2017</v>
      </c>
      <c r="AM838" s="212" t="e">
        <f>COUNTIF([6]Daftar!$D$5:$D$851,D838)</f>
        <v>#VALUE!</v>
      </c>
      <c r="AN838" s="212" t="e">
        <f>COUNTIF([7]daftar!$D$4:$D$885,D838)</f>
        <v>#VALUE!</v>
      </c>
      <c r="AS838" s="392" t="str">
        <f t="shared" si="245"/>
        <v>Rifalda Fadilla Lady</v>
      </c>
      <c r="AT838" s="392" t="str">
        <f t="shared" si="246"/>
        <v>F1B017079</v>
      </c>
      <c r="AU838" s="392">
        <f t="shared" si="247"/>
        <v>835</v>
      </c>
    </row>
    <row r="839" spans="1:47" ht="12.75" customHeight="1">
      <c r="A839" s="267">
        <f t="shared" si="254"/>
        <v>836</v>
      </c>
      <c r="B839" s="465">
        <v>44312</v>
      </c>
      <c r="C839" s="269" t="str">
        <f>VLOOKUP(D839,'[9]mhs elektro-kecil'!$B$5:$C$2151,2,0)</f>
        <v>Hafidzoh</v>
      </c>
      <c r="D839" s="369" t="s">
        <v>2147</v>
      </c>
      <c r="E839" s="369" t="s">
        <v>2148</v>
      </c>
      <c r="F839" s="275" t="str">
        <f t="shared" si="248"/>
        <v>Ni Made Seniari, S.T., M.T.</v>
      </c>
      <c r="G839" s="275" t="str">
        <f t="shared" si="249"/>
        <v>Dr. Ir. I Made Ginarsa, S.T., M.T., IPU.</v>
      </c>
      <c r="H839" s="275" t="str">
        <f t="shared" si="250"/>
        <v>Dr. rer. nat. Teti Zubaidah, S.T., M.T.</v>
      </c>
      <c r="I839" s="275" t="str">
        <f t="shared" si="251"/>
        <v>Abdul Natsir, S.T., M.T.</v>
      </c>
      <c r="J839" s="467" t="str">
        <f t="shared" si="252"/>
        <v>Dr. Ida Ayu Sri Adnyani, S.T., M.Erg.</v>
      </c>
      <c r="K839" s="473" t="str">
        <f t="shared" si="255"/>
        <v>Kamis</v>
      </c>
      <c r="L839" s="492">
        <v>44315</v>
      </c>
      <c r="M839" s="459" t="s">
        <v>1614</v>
      </c>
      <c r="N839" t="s">
        <v>1856</v>
      </c>
      <c r="P839" s="486">
        <v>211</v>
      </c>
      <c r="Q839" s="230">
        <v>1</v>
      </c>
      <c r="R839" s="230">
        <v>26</v>
      </c>
      <c r="S839" s="199">
        <v>22</v>
      </c>
      <c r="T839" s="199">
        <v>14</v>
      </c>
      <c r="U839" s="199">
        <v>10</v>
      </c>
      <c r="W839" s="371" t="str">
        <f t="shared" si="253"/>
        <v>29 April 2021</v>
      </c>
      <c r="X839" s="373" t="str">
        <f>IFERROR(VLOOKUP(D839,'[5]mhs elektro-kecil'!$B$5:$E$2151,3,0),"CEK")</f>
        <v>Teknik Sistem Tenaga</v>
      </c>
      <c r="Y839" s="374" t="str">
        <f>IFERROR(VLOOKUP(D839,'[5]mhs elektro-kecil'!$B$5:$E$2151,4,0),"CEK")</f>
        <v>Agung Budi Muljono, ST., MT.</v>
      </c>
      <c r="AL839" s="391">
        <f>IF(MID(D839,5,2)="06",2006,IF(MID(D839,5,2)="07",2007,IF(MID(D839,5,2)="08",2008,IF(MID(D839,5,2)="09",2009,IF(MID(D839,5,2)="10",2010,IF(MID(D839,5,2)="11",2011,IF(MID(D839,5,2)="12",2012,IF(MID(D839,5,2)="05",2005,IF(MID(D839,5,2)="04",2004,IF(MID(D839,5,2)="03",2003,IF(MID(D839,5,2)="13",2013,IF(MID(D839,5,2)="14",2014,IF(MID(D839,5,2)="15",2015,IF(MID(D839,5,2)="16",2016,IF(MID(D839,5,2)="17",2017,IF(MID(D839,5,2)="18",2018,2019))))))))))))))))</f>
        <v>2013</v>
      </c>
      <c r="AM839" s="212" t="e">
        <f>COUNTIF([6]Daftar!$D$5:$D$851,D839)</f>
        <v>#VALUE!</v>
      </c>
      <c r="AN839" s="212" t="e">
        <f>COUNTIF([7]daftar!$D$4:$D$885,D839)</f>
        <v>#VALUE!</v>
      </c>
      <c r="AS839" s="392" t="str">
        <f t="shared" si="245"/>
        <v>Hafidzoh</v>
      </c>
      <c r="AT839" s="392" t="str">
        <f t="shared" si="246"/>
        <v>F1B113011</v>
      </c>
      <c r="AU839" s="392">
        <f t="shared" si="247"/>
        <v>836</v>
      </c>
    </row>
    <row r="840" spans="1:47" ht="12.75" customHeight="1">
      <c r="A840" s="267">
        <f t="shared" si="254"/>
        <v>837</v>
      </c>
      <c r="B840" s="465">
        <v>44314</v>
      </c>
      <c r="C840" s="269" t="str">
        <f>VLOOKUP(D840,'[9]mhs elektro-kecil'!$B$5:$C$2151,2,0)</f>
        <v>MUH. SALDA WINTARA</v>
      </c>
      <c r="D840" s="369" t="s">
        <v>2149</v>
      </c>
      <c r="E840" s="369" t="s">
        <v>2150</v>
      </c>
      <c r="F840" s="275" t="str">
        <f t="shared" ref="F840:F850" si="256">VLOOKUP(Q840,dosen,3,0)</f>
        <v>Dr. Warindi, S.T., M.Eng.</v>
      </c>
      <c r="G840" s="275" t="str">
        <f t="shared" ref="G840:G850" si="257">IF(ISNA(VLOOKUP(R840,dosen,3,FALSE)),"-",VLOOKUP(R840,dosen,3,FALSE))</f>
        <v>Ida Bagus Fery Citarsa, S.T., M.T.</v>
      </c>
      <c r="H840" s="275" t="str">
        <f t="shared" ref="H840:H850" si="258">IF(ISNA(VLOOKUP(S840,dosen,3,FALSE)),"-",VLOOKUP(S840,dosen,3,FALSE))</f>
        <v>Dr. rer. nat. Teti Zubaidah, S.T., M.T.</v>
      </c>
      <c r="I840" s="275" t="str">
        <f t="shared" ref="I840:I850" si="259">IF(ISNA(VLOOKUP(T840,dosen,3,FALSE)),"-",VLOOKUP(T840,dosen,3,FALSE))</f>
        <v>Dr. Ir. I Made Ginarsa, S.T., M.T., IPU.</v>
      </c>
      <c r="J840" s="467" t="str">
        <f t="shared" ref="J840:J850" si="260">IF(ISNA(VLOOKUP(U840,dosen,3,FALSE)),"-",VLOOKUP(U840,dosen,3,FALSE))</f>
        <v>Dr. Ir. Rosmaliati, S.T., M.T.</v>
      </c>
      <c r="K840" s="473" t="str">
        <f t="shared" si="255"/>
        <v>Jum'at</v>
      </c>
      <c r="L840" s="492">
        <v>44316</v>
      </c>
      <c r="M840" s="459" t="s">
        <v>1614</v>
      </c>
      <c r="N840" t="s">
        <v>1856</v>
      </c>
      <c r="P840" s="486">
        <v>212</v>
      </c>
      <c r="Q840" s="230">
        <v>37</v>
      </c>
      <c r="R840" s="230">
        <v>12</v>
      </c>
      <c r="S840" s="199">
        <v>22</v>
      </c>
      <c r="T840" s="199">
        <v>26</v>
      </c>
      <c r="U840" s="199">
        <v>16</v>
      </c>
      <c r="W840" s="371" t="str">
        <f t="shared" ref="W840:W850" si="261">TEXT(L840,"dd mmmm yyyy")</f>
        <v>30 April 2021</v>
      </c>
      <c r="X840" s="373" t="str">
        <f>IFERROR(VLOOKUP(D840,'[5]mhs elektro-kecil'!$B$5:$E$2151,3,0),"CEK")</f>
        <v>Teknik Sistem Tenaga</v>
      </c>
      <c r="Y840" s="374" t="str">
        <f>IFERROR(VLOOKUP(D840,'[5]mhs elektro-kecil'!$B$5:$E$2151,4,0),"CEK")</f>
        <v>Sabar Nababan, ST., MT.</v>
      </c>
      <c r="AL840" s="391">
        <f t="shared" ref="AL840:AL850" si="262">IF(MID(D840,5,2)="06",2006,IF(MID(D840,5,2)="07",2007,IF(MID(D840,5,2)="08",2008,IF(MID(D840,5,2)="09",2009,IF(MID(D840,5,2)="10",2010,IF(MID(D840,5,2)="11",2011,IF(MID(D840,5,2)="12",2012,IF(MID(D840,5,2)="05",2005,IF(MID(D840,5,2)="04",2004,IF(MID(D840,5,2)="03",2003,IF(MID(D840,5,2)="13",2013,IF(MID(D840,5,2)="14",2014,IF(MID(D840,5,2)="15",2015,IF(MID(D840,5,2)="16",2016,IF(MID(D840,5,2)="17",2017,IF(MID(D840,5,2)="18",2018,2019))))))))))))))))</f>
        <v>2017</v>
      </c>
      <c r="AM840" s="212" t="e">
        <f>COUNTIF([6]Daftar!$D$5:$D$851,D840)</f>
        <v>#VALUE!</v>
      </c>
      <c r="AN840" s="212" t="e">
        <f>COUNTIF([7]daftar!$D$4:$D$885,D840)</f>
        <v>#VALUE!</v>
      </c>
      <c r="AS840" s="392" t="str">
        <f t="shared" si="245"/>
        <v>MUH. SALDA WINTARA</v>
      </c>
      <c r="AT840" s="392" t="str">
        <f t="shared" si="246"/>
        <v>F1B117025</v>
      </c>
      <c r="AU840" s="392">
        <f t="shared" si="247"/>
        <v>837</v>
      </c>
    </row>
    <row r="841" spans="1:47" ht="12.75" customHeight="1">
      <c r="A841" s="267">
        <f t="shared" si="254"/>
        <v>838</v>
      </c>
      <c r="B841" s="488">
        <v>44315</v>
      </c>
      <c r="C841" s="269" t="str">
        <f>VLOOKUP(D841,'[9]mhs elektro-kecil'!$B$5:$C$2151,2,0)</f>
        <v>Andre Fikriawan</v>
      </c>
      <c r="D841" s="369" t="s">
        <v>2151</v>
      </c>
      <c r="E841" s="369" t="s">
        <v>2152</v>
      </c>
      <c r="F841" s="275" t="str">
        <f t="shared" si="256"/>
        <v>Lalu A. Syamsul Irfan A., S.T., M.Eng.</v>
      </c>
      <c r="G841" s="275" t="str">
        <f t="shared" si="257"/>
        <v>Dwi Ratnasari, S.Kom., MT.</v>
      </c>
      <c r="H841" s="275" t="str">
        <f t="shared" si="258"/>
        <v>Dr. Ir. Misbahuddin, S.T., M.T., IPU.</v>
      </c>
      <c r="I841" s="275" t="str">
        <f t="shared" si="259"/>
        <v>Giri Wahyu Wiriasto, S.T., M.T.</v>
      </c>
      <c r="J841" s="467" t="str">
        <f t="shared" si="260"/>
        <v>Cipta Ramadhani, ST., M.Eng.</v>
      </c>
      <c r="K841" s="473" t="str">
        <f t="shared" si="255"/>
        <v>Rabu</v>
      </c>
      <c r="L841" s="492">
        <v>44321</v>
      </c>
      <c r="M841" s="459" t="s">
        <v>1590</v>
      </c>
      <c r="N841" t="s">
        <v>1856</v>
      </c>
      <c r="P841" s="486">
        <v>218</v>
      </c>
      <c r="Q841" s="230">
        <v>40</v>
      </c>
      <c r="R841" s="230">
        <v>45</v>
      </c>
      <c r="S841" s="199">
        <v>7</v>
      </c>
      <c r="T841" s="199">
        <v>41</v>
      </c>
      <c r="U841" s="199">
        <v>44</v>
      </c>
      <c r="W841" s="371" t="str">
        <f t="shared" si="261"/>
        <v>05 Mei 2021</v>
      </c>
      <c r="X841" s="373" t="str">
        <f>IFERROR(VLOOKUP(D841,'[5]mhs elektro-kecil'!$B$5:$E$2151,3,0),"CEK")</f>
        <v>Teknik Informatika &amp; Komputer</v>
      </c>
      <c r="Y841" s="374" t="str">
        <f>IFERROR(VLOOKUP(D841,'[5]mhs elektro-kecil'!$B$5:$E$2151,4,0),"CEK")</f>
        <v>Sultan, ST., MT.</v>
      </c>
      <c r="AL841" s="391">
        <f t="shared" si="262"/>
        <v>2016</v>
      </c>
      <c r="AM841" s="212" t="e">
        <f>COUNTIF([6]Daftar!$D$5:$D$851,D841)</f>
        <v>#VALUE!</v>
      </c>
      <c r="AN841" s="212" t="e">
        <f>COUNTIF([7]daftar!$D$4:$D$885,D841)</f>
        <v>#VALUE!</v>
      </c>
      <c r="AS841" s="392" t="str">
        <f t="shared" si="245"/>
        <v>Andre Fikriawan</v>
      </c>
      <c r="AT841" s="392" t="str">
        <f t="shared" si="246"/>
        <v>F1B016013</v>
      </c>
      <c r="AU841" s="392">
        <f t="shared" si="247"/>
        <v>838</v>
      </c>
    </row>
    <row r="842" spans="1:47" ht="12.75" customHeight="1">
      <c r="A842" s="267">
        <f t="shared" si="254"/>
        <v>839</v>
      </c>
      <c r="B842" s="465">
        <v>44321</v>
      </c>
      <c r="C842" s="269" t="str">
        <f>VLOOKUP(D842,'[9]mhs elektro-kecil'!$B$5:$C$2151,2,0)</f>
        <v>WILLY HISBULLOH FAUZY FIRDAUS</v>
      </c>
      <c r="D842" s="369" t="s">
        <v>2153</v>
      </c>
      <c r="E842" s="369" t="s">
        <v>2154</v>
      </c>
      <c r="F842" s="275" t="str">
        <f t="shared" si="256"/>
        <v>Dr. Warindi, S.T., M.Eng.</v>
      </c>
      <c r="G842" s="275" t="str">
        <f t="shared" si="257"/>
        <v>I Made Budi Suksmadana, S.T., M.T.</v>
      </c>
      <c r="H842" s="275" t="str">
        <f t="shared" si="258"/>
        <v>Paniran, S.T., M.T.</v>
      </c>
      <c r="I842" s="275" t="str">
        <f t="shared" si="259"/>
        <v>Dr. Ir. I Ketut Wiryajati,ST.,MT.,IPU.,ASEAN.Eng.</v>
      </c>
      <c r="J842" s="467" t="str">
        <f t="shared" si="260"/>
        <v>Supriyatna, S.T., M.T.</v>
      </c>
      <c r="K842" s="473" t="str">
        <f t="shared" si="255"/>
        <v>Jum'at</v>
      </c>
      <c r="L842" s="492">
        <v>44323</v>
      </c>
      <c r="M842" s="459" t="s">
        <v>1577</v>
      </c>
      <c r="N842" t="s">
        <v>1856</v>
      </c>
      <c r="P842" s="486">
        <v>222</v>
      </c>
      <c r="Q842" s="230">
        <v>37</v>
      </c>
      <c r="R842" s="230">
        <v>24</v>
      </c>
      <c r="S842" s="199">
        <v>28</v>
      </c>
      <c r="T842" s="199">
        <v>3</v>
      </c>
      <c r="U842" s="199">
        <v>2</v>
      </c>
      <c r="W842" s="371" t="str">
        <f t="shared" si="261"/>
        <v>07 Mei 2021</v>
      </c>
      <c r="X842" s="373" t="str">
        <f>IFERROR(VLOOKUP(D842,'[5]mhs elektro-kecil'!$B$5:$E$2151,3,0),"CEK")</f>
        <v>Teknik Elektronika &amp; Digital</v>
      </c>
      <c r="Y842" s="374" t="str">
        <f>IFERROR(VLOOKUP(D842,'[5]mhs elektro-kecil'!$B$5:$E$2151,4,0),"CEK")</f>
        <v>I Made Budi Suksmadana, ST., MT.</v>
      </c>
      <c r="AL842" s="391">
        <f t="shared" si="262"/>
        <v>2017</v>
      </c>
      <c r="AM842" s="212" t="e">
        <f>COUNTIF([6]Daftar!$D$5:$D$851,D842)</f>
        <v>#VALUE!</v>
      </c>
      <c r="AN842" s="212" t="e">
        <f>COUNTIF([7]daftar!$D$4:$D$885,D842)</f>
        <v>#VALUE!</v>
      </c>
      <c r="AS842" s="392" t="str">
        <f t="shared" si="245"/>
        <v>WILLY HISBULLOH FAUZY FIRDAUS</v>
      </c>
      <c r="AT842" s="392" t="str">
        <f t="shared" si="246"/>
        <v>F1B117040</v>
      </c>
      <c r="AU842" s="392">
        <f t="shared" si="247"/>
        <v>839</v>
      </c>
    </row>
    <row r="843" spans="1:47" ht="12.75" customHeight="1">
      <c r="A843" s="267">
        <f t="shared" si="254"/>
        <v>840</v>
      </c>
      <c r="B843" s="465">
        <v>44323</v>
      </c>
      <c r="C843" s="269" t="str">
        <f>VLOOKUP(D843,'[9]mhs elektro-kecil'!$B$5:$C$2151,2,0)</f>
        <v>Virgian Puji Hadianto</v>
      </c>
      <c r="D843" s="369" t="s">
        <v>2155</v>
      </c>
      <c r="E843" s="369" t="s">
        <v>2156</v>
      </c>
      <c r="F843" s="275" t="str">
        <f t="shared" si="256"/>
        <v>Dr. Ida Ayu Sri Adnyani, S.T., M.Erg.</v>
      </c>
      <c r="G843" s="275" t="str">
        <f t="shared" si="257"/>
        <v>Abdul Natsir, S.T., M.T.</v>
      </c>
      <c r="H843" s="275" t="str">
        <f t="shared" si="258"/>
        <v>Dr. rer. nat. Teti Zubaidah, S.T., M.T.</v>
      </c>
      <c r="I843" s="275" t="str">
        <f t="shared" si="259"/>
        <v>Ida Bagus Fery Citarsa, S.T., M.T.</v>
      </c>
      <c r="J843" s="467" t="str">
        <f t="shared" si="260"/>
        <v>Supriono, S.T., M.T.</v>
      </c>
      <c r="K843" s="473" t="str">
        <f t="shared" si="255"/>
        <v>Selasa</v>
      </c>
      <c r="L843" s="492">
        <v>44327</v>
      </c>
      <c r="M843" s="459" t="s">
        <v>1570</v>
      </c>
      <c r="N843" t="s">
        <v>1856</v>
      </c>
      <c r="P843" s="486">
        <v>226</v>
      </c>
      <c r="Q843" s="230">
        <v>10</v>
      </c>
      <c r="R843" s="230">
        <v>14</v>
      </c>
      <c r="S843" s="199">
        <v>22</v>
      </c>
      <c r="T843" s="199">
        <v>12</v>
      </c>
      <c r="U843" s="199">
        <v>29</v>
      </c>
      <c r="W843" s="371" t="str">
        <f t="shared" si="261"/>
        <v>11 Mei 2021</v>
      </c>
      <c r="X843" s="373" t="str">
        <f>IFERROR(VLOOKUP(D843,'[5]mhs elektro-kecil'!$B$5:$E$2151,3,0),"CEK")</f>
        <v>Teknik Sistem Tenaga</v>
      </c>
      <c r="Y843" s="374" t="str">
        <f>IFERROR(VLOOKUP(D843,'[5]mhs elektro-kecil'!$B$5:$E$2151,4,0),"CEK")</f>
        <v>Dr. rer.nat. Teti Zubaidah, ST., MT.</v>
      </c>
      <c r="AL843" s="391">
        <f t="shared" si="262"/>
        <v>2017</v>
      </c>
      <c r="AM843" s="212" t="e">
        <f>COUNTIF([6]Daftar!$D$5:$D$851,D843)</f>
        <v>#VALUE!</v>
      </c>
      <c r="AN843" s="212" t="e">
        <f>COUNTIF([7]daftar!$D$4:$D$885,D843)</f>
        <v>#VALUE!</v>
      </c>
      <c r="AS843" s="392" t="str">
        <f t="shared" si="245"/>
        <v>Virgian Puji Hadianto</v>
      </c>
      <c r="AT843" s="392" t="str">
        <f t="shared" si="246"/>
        <v>F1B017091</v>
      </c>
      <c r="AU843" s="392">
        <f t="shared" si="247"/>
        <v>840</v>
      </c>
    </row>
    <row r="844" spans="1:47" ht="12.75" customHeight="1">
      <c r="A844" s="267">
        <f t="shared" si="254"/>
        <v>841</v>
      </c>
      <c r="B844" s="465">
        <v>44333</v>
      </c>
      <c r="C844" s="269" t="str">
        <f>VLOOKUP(D844,'[9]mhs elektro-kecil'!$B$5:$C$2151,2,0)</f>
        <v>AJI SUMIARDI</v>
      </c>
      <c r="D844" s="369" t="s">
        <v>2157</v>
      </c>
      <c r="E844" s="369" t="s">
        <v>2158</v>
      </c>
      <c r="F844" s="275" t="str">
        <f t="shared" si="256"/>
        <v>Dr. Warindi, S.T., M.Eng.</v>
      </c>
      <c r="G844" s="275" t="str">
        <f t="shared" si="257"/>
        <v>Syafaruddin Ch, S.T., M.T.</v>
      </c>
      <c r="H844" s="275" t="str">
        <f t="shared" si="258"/>
        <v>Dr. rer. nat. Teti Zubaidah, S.T., M.T.</v>
      </c>
      <c r="I844" s="275" t="str">
        <f t="shared" si="259"/>
        <v>I Made Budi Suksmadana, S.T., M.T.</v>
      </c>
      <c r="J844" s="467" t="str">
        <f t="shared" si="260"/>
        <v>Budi Darmawan, S.T., M.Eng.</v>
      </c>
      <c r="K844" s="473" t="str">
        <f t="shared" si="255"/>
        <v>Rabu</v>
      </c>
      <c r="L844" s="492">
        <v>44335</v>
      </c>
      <c r="M844" s="459" t="s">
        <v>1622</v>
      </c>
      <c r="N844" t="s">
        <v>1856</v>
      </c>
      <c r="P844" s="486">
        <v>230</v>
      </c>
      <c r="Q844" s="230">
        <v>37</v>
      </c>
      <c r="R844" s="230">
        <v>4</v>
      </c>
      <c r="S844" s="199">
        <v>22</v>
      </c>
      <c r="T844" s="199">
        <v>24</v>
      </c>
      <c r="U844" s="199">
        <v>43</v>
      </c>
      <c r="W844" s="371" t="str">
        <f t="shared" si="261"/>
        <v>19 Mei 2021</v>
      </c>
      <c r="X844" s="373" t="str">
        <f>IFERROR(VLOOKUP(D844,'[5]mhs elektro-kecil'!$B$5:$E$2151,3,0),"CEK")</f>
        <v>Teknik Elektronika &amp; Digital</v>
      </c>
      <c r="Y844" s="374" t="str">
        <f>IFERROR(VLOOKUP(D844,'[5]mhs elektro-kecil'!$B$5:$E$2151,4,0),"CEK")</f>
        <v>Sultan, ST., MT.</v>
      </c>
      <c r="AL844" s="391">
        <f t="shared" si="262"/>
        <v>2017</v>
      </c>
      <c r="AM844" s="212" t="e">
        <f>COUNTIF([6]Daftar!$D$5:$D$851,D844)</f>
        <v>#VALUE!</v>
      </c>
      <c r="AN844" s="212" t="e">
        <f>COUNTIF([7]daftar!$D$4:$D$885,D844)</f>
        <v>#VALUE!</v>
      </c>
      <c r="AS844" s="392" t="str">
        <f t="shared" si="245"/>
        <v>AJI SUMIARDI</v>
      </c>
      <c r="AT844" s="392" t="str">
        <f t="shared" si="246"/>
        <v>F1B017009</v>
      </c>
      <c r="AU844" s="392">
        <f t="shared" si="247"/>
        <v>841</v>
      </c>
    </row>
    <row r="845" spans="1:47" ht="12.75" customHeight="1">
      <c r="A845" s="267">
        <f t="shared" si="254"/>
        <v>842</v>
      </c>
      <c r="B845" s="465">
        <v>44335</v>
      </c>
      <c r="C845" s="269" t="str">
        <f>VLOOKUP(D845,'[9]mhs elektro-kecil'!$B$5:$C$2151,2,0)</f>
        <v>WILLY PRADIYANTO</v>
      </c>
      <c r="D845" s="369" t="s">
        <v>2159</v>
      </c>
      <c r="E845" s="369" t="s">
        <v>2160</v>
      </c>
      <c r="F845" s="275" t="str">
        <f t="shared" si="256"/>
        <v>Budi Darmawan, S.T., M.Eng.</v>
      </c>
      <c r="G845" s="275" t="str">
        <f t="shared" si="257"/>
        <v>I Made Budi Suksmadana, S.T., M.T.</v>
      </c>
      <c r="H845" s="275" t="str">
        <f t="shared" si="258"/>
        <v>Paniran, S.T., M.T.</v>
      </c>
      <c r="I845" s="275" t="str">
        <f t="shared" si="259"/>
        <v>Syafaruddin Ch, S.T., M.T.</v>
      </c>
      <c r="J845" s="467" t="str">
        <f t="shared" si="260"/>
        <v>Muhamad Irwan, S.T., M.T.</v>
      </c>
      <c r="K845" s="473" t="str">
        <f t="shared" si="255"/>
        <v>Jum'at</v>
      </c>
      <c r="L845" s="492">
        <v>44337</v>
      </c>
      <c r="M845" s="459" t="s">
        <v>1708</v>
      </c>
      <c r="N845" t="s">
        <v>1856</v>
      </c>
      <c r="P845" s="486">
        <v>236</v>
      </c>
      <c r="Q845" s="230">
        <v>43</v>
      </c>
      <c r="R845" s="230">
        <v>24</v>
      </c>
      <c r="S845" s="199">
        <v>28</v>
      </c>
      <c r="T845" s="199">
        <v>4</v>
      </c>
      <c r="U845" s="199">
        <v>39</v>
      </c>
      <c r="W845" s="371" t="str">
        <f t="shared" si="261"/>
        <v>21 Mei 2021</v>
      </c>
      <c r="X845" s="373" t="str">
        <f>IFERROR(VLOOKUP(D845,'[5]mhs elektro-kecil'!$B$5:$E$2151,3,0),"CEK")</f>
        <v>Teknik Elektronika &amp; Digital</v>
      </c>
      <c r="Y845" s="374" t="str">
        <f>IFERROR(VLOOKUP(D845,'[5]mhs elektro-kecil'!$B$5:$E$2151,4,0),"CEK")</f>
        <v>Sabar Nababan, ST., MT.</v>
      </c>
      <c r="AL845" s="391">
        <f t="shared" si="262"/>
        <v>2017</v>
      </c>
      <c r="AM845" s="212" t="e">
        <f>COUNTIF([6]Daftar!$D$5:$D$851,D845)</f>
        <v>#VALUE!</v>
      </c>
      <c r="AN845" s="212" t="e">
        <f>COUNTIF([7]daftar!$D$4:$D$885,D845)</f>
        <v>#VALUE!</v>
      </c>
      <c r="AS845" s="392" t="str">
        <f t="shared" si="245"/>
        <v>WILLY PRADIYANTO</v>
      </c>
      <c r="AT845" s="392" t="str">
        <f t="shared" si="246"/>
        <v>F1B117041</v>
      </c>
      <c r="AU845" s="392">
        <f t="shared" si="247"/>
        <v>842</v>
      </c>
    </row>
    <row r="846" spans="1:47" ht="12.75" customHeight="1">
      <c r="A846" s="267">
        <f t="shared" si="254"/>
        <v>843</v>
      </c>
      <c r="B846" s="465">
        <v>44340</v>
      </c>
      <c r="C846" s="269" t="str">
        <f>VLOOKUP(D846,'[9]mhs elektro-kecil'!$B$5:$C$2151,2,0)</f>
        <v>Muhammad Riza Pratama S</v>
      </c>
      <c r="D846" s="369" t="s">
        <v>2161</v>
      </c>
      <c r="E846" s="369" t="s">
        <v>2162</v>
      </c>
      <c r="F846" s="275" t="str">
        <f t="shared" si="256"/>
        <v>Dr. Ir. Misbahuddin, S.T., M.T., IPU.</v>
      </c>
      <c r="G846" s="275" t="str">
        <f t="shared" si="257"/>
        <v>Djul Fikry  Budiman, S.T., M.T.</v>
      </c>
      <c r="H846" s="275" t="str">
        <f t="shared" si="258"/>
        <v>Muhamad Syamsu Iqbal, S.T., M.T., Ph.D.</v>
      </c>
      <c r="I846" s="275" t="str">
        <f t="shared" si="259"/>
        <v>Lalu A. Syamsul Irfan A., S.T., M.Eng.</v>
      </c>
      <c r="J846" s="467" t="str">
        <f t="shared" si="260"/>
        <v>Suthami Ariessaputra, S.T., M.Eng.</v>
      </c>
      <c r="K846" s="473" t="str">
        <f t="shared" si="255"/>
        <v>Jum'at</v>
      </c>
      <c r="L846" s="492">
        <v>44344</v>
      </c>
      <c r="M846" s="459" t="s">
        <v>1708</v>
      </c>
      <c r="N846" t="s">
        <v>1856</v>
      </c>
      <c r="P846" s="486">
        <v>249</v>
      </c>
      <c r="Q846" s="230">
        <v>7</v>
      </c>
      <c r="R846" s="230">
        <v>35</v>
      </c>
      <c r="S846" s="199">
        <v>18</v>
      </c>
      <c r="T846" s="199">
        <v>40</v>
      </c>
      <c r="U846" s="199">
        <v>42</v>
      </c>
      <c r="W846" s="371" t="str">
        <f t="shared" si="261"/>
        <v>28 Mei 2021</v>
      </c>
      <c r="X846" s="373" t="str">
        <f>IFERROR(VLOOKUP(D846,'[5]mhs elektro-kecil'!$B$5:$E$2151,3,0),"CEK")</f>
        <v>Teknik Informatika &amp; Komputer</v>
      </c>
      <c r="Y846" s="374" t="str">
        <f>IFERROR(VLOOKUP(D846,'[5]mhs elektro-kecil'!$B$5:$E$2151,4,0),"CEK")</f>
        <v>Dr. Misbahuddin, ST., MT.</v>
      </c>
      <c r="AL846" s="391">
        <f t="shared" si="262"/>
        <v>2015</v>
      </c>
      <c r="AM846" s="212" t="e">
        <f>COUNTIF([6]Daftar!$D$5:$D$851,D846)</f>
        <v>#VALUE!</v>
      </c>
      <c r="AN846" s="212" t="e">
        <f>COUNTIF([7]daftar!$D$4:$D$885,D846)</f>
        <v>#VALUE!</v>
      </c>
      <c r="AS846" s="392" t="str">
        <f t="shared" si="245"/>
        <v>Muhammad Riza Pratama S</v>
      </c>
      <c r="AT846" s="392" t="str">
        <f t="shared" si="246"/>
        <v>F1B115031</v>
      </c>
      <c r="AU846" s="392">
        <f t="shared" si="247"/>
        <v>843</v>
      </c>
    </row>
    <row r="847" spans="1:47" ht="12.75" customHeight="1">
      <c r="A847" s="267">
        <f t="shared" si="254"/>
        <v>844</v>
      </c>
      <c r="B847" s="465">
        <v>44347</v>
      </c>
      <c r="C847" s="269" t="str">
        <f>VLOOKUP(D847,'[9]mhs elektro-kecil'!$B$5:$C$2151,2,0)</f>
        <v>SYAMSUL RIZQY</v>
      </c>
      <c r="D847" s="369" t="s">
        <v>2163</v>
      </c>
      <c r="E847" s="369" t="s">
        <v>2164</v>
      </c>
      <c r="F847" s="275" t="str">
        <f t="shared" si="256"/>
        <v>Supriyatna, S.T., M.T.</v>
      </c>
      <c r="G847" s="275" t="str">
        <f t="shared" si="257"/>
        <v>Ir. I Made Ari Nrartha, S.T., M.T.</v>
      </c>
      <c r="H847" s="275" t="str">
        <f t="shared" si="258"/>
        <v>Sultan, S.T., M.T.</v>
      </c>
      <c r="I847" s="275" t="str">
        <f t="shared" si="259"/>
        <v>I Nyoman Wahyu Satiawan., ST., MSc., Ph.D.</v>
      </c>
      <c r="J847" s="467" t="str">
        <f t="shared" si="260"/>
        <v>Supriono, S.T., M.T.</v>
      </c>
      <c r="K847" s="473" t="str">
        <f t="shared" si="255"/>
        <v>Rabu</v>
      </c>
      <c r="L847" s="492">
        <v>44349</v>
      </c>
      <c r="M847" s="459" t="s">
        <v>2165</v>
      </c>
      <c r="N847" t="s">
        <v>1856</v>
      </c>
      <c r="P847" s="486">
        <v>254</v>
      </c>
      <c r="Q847" s="230">
        <v>2</v>
      </c>
      <c r="R847" s="230">
        <v>25</v>
      </c>
      <c r="S847" s="199">
        <v>5</v>
      </c>
      <c r="T847" s="199">
        <v>8</v>
      </c>
      <c r="U847" s="199">
        <v>29</v>
      </c>
      <c r="W847" s="371" t="str">
        <f t="shared" si="261"/>
        <v>02 Juni 2021</v>
      </c>
      <c r="X847" s="373" t="str">
        <f>IFERROR(VLOOKUP(D847,'[5]mhs elektro-kecil'!$B$5:$E$2151,3,0),"CEK")</f>
        <v>Teknik Sistem Tenaga</v>
      </c>
      <c r="Y847" s="374" t="str">
        <f>IFERROR(VLOOKUP(D847,'[5]mhs elektro-kecil'!$B$5:$E$2151,4,0),"CEK")</f>
        <v>Agung Budi Muljono, ST., MT.</v>
      </c>
      <c r="AL847" s="391">
        <f t="shared" si="262"/>
        <v>2017</v>
      </c>
      <c r="AM847" s="212" t="e">
        <f>COUNTIF([6]Daftar!$D$5:$D$851,D847)</f>
        <v>#VALUE!</v>
      </c>
      <c r="AN847" s="212" t="e">
        <f>COUNTIF([7]daftar!$D$4:$D$885,D847)</f>
        <v>#VALUE!</v>
      </c>
      <c r="AS847" s="392" t="str">
        <f t="shared" si="245"/>
        <v>SYAMSUL RIZQY</v>
      </c>
      <c r="AT847" s="392" t="str">
        <f t="shared" si="246"/>
        <v>F1B017086</v>
      </c>
      <c r="AU847" s="392">
        <f t="shared" si="247"/>
        <v>844</v>
      </c>
    </row>
    <row r="848" spans="1:47" ht="12.75" customHeight="1">
      <c r="A848" s="267">
        <f t="shared" si="254"/>
        <v>845</v>
      </c>
      <c r="B848" s="465">
        <v>44358</v>
      </c>
      <c r="C848" s="269" t="str">
        <f>VLOOKUP(D848,'[9]mhs elektro-kecil'!$B$5:$C$2151,2,0)</f>
        <v>Khairil Sudarmanto</v>
      </c>
      <c r="D848" s="369" t="s">
        <v>2166</v>
      </c>
      <c r="E848" s="369" t="s">
        <v>2167</v>
      </c>
      <c r="F848" s="275" t="str">
        <f t="shared" si="256"/>
        <v>Giri Wahyu Wiriasto, S.T., M.T.</v>
      </c>
      <c r="G848" s="275" t="str">
        <f t="shared" si="257"/>
        <v>Cipta Ramadhani, ST., M.Eng.</v>
      </c>
      <c r="H848" s="275" t="str">
        <f t="shared" si="258"/>
        <v>Made Sutha Yadnya, S.T., M.T.</v>
      </c>
      <c r="I848" s="275" t="str">
        <f t="shared" si="259"/>
        <v>Dwi Ratnasari, S.Kom., MT.</v>
      </c>
      <c r="J848" s="467" t="str">
        <f t="shared" si="260"/>
        <v>Muhamad Irwan, S.T., M.T.</v>
      </c>
      <c r="K848" s="473" t="str">
        <f t="shared" si="255"/>
        <v>Senin</v>
      </c>
      <c r="L848" s="492">
        <v>44361</v>
      </c>
      <c r="M848" s="459" t="s">
        <v>1952</v>
      </c>
      <c r="N848" t="s">
        <v>1856</v>
      </c>
      <c r="P848" s="486">
        <v>268</v>
      </c>
      <c r="Q848" s="230">
        <v>41</v>
      </c>
      <c r="R848" s="230">
        <v>44</v>
      </c>
      <c r="S848" s="199">
        <v>19</v>
      </c>
      <c r="T848" s="199">
        <v>45</v>
      </c>
      <c r="U848" s="199">
        <v>39</v>
      </c>
      <c r="W848" s="371" t="str">
        <f t="shared" si="261"/>
        <v>14 Juni 2021</v>
      </c>
      <c r="X848" s="373" t="str">
        <f>IFERROR(VLOOKUP(D848,'[5]mhs elektro-kecil'!$B$5:$E$2151,3,0),"CEK")</f>
        <v>Teknik Informatika &amp; Komputer</v>
      </c>
      <c r="Y848" s="374" t="str">
        <f>IFERROR(VLOOKUP(D848,'[5]mhs elektro-kecil'!$B$5:$E$2151,4,0),"CEK")</f>
        <v>Giri Wahyu Wiriasto, ST., MT.</v>
      </c>
      <c r="AL848" s="391">
        <f t="shared" si="262"/>
        <v>2015</v>
      </c>
      <c r="AM848" s="212" t="e">
        <f>COUNTIF([6]Daftar!$D$5:$D$851,D848)</f>
        <v>#VALUE!</v>
      </c>
      <c r="AN848" s="212" t="e">
        <f>COUNTIF([7]daftar!$D$4:$D$885,D848)</f>
        <v>#VALUE!</v>
      </c>
      <c r="AS848" s="392" t="str">
        <f t="shared" si="245"/>
        <v>Khairil Sudarmanto</v>
      </c>
      <c r="AT848" s="392" t="str">
        <f t="shared" si="246"/>
        <v>F1B115020</v>
      </c>
      <c r="AU848" s="392">
        <f t="shared" si="247"/>
        <v>845</v>
      </c>
    </row>
    <row r="849" spans="1:47" ht="12.75" customHeight="1">
      <c r="A849" s="267">
        <f t="shared" si="254"/>
        <v>846</v>
      </c>
      <c r="B849" s="465">
        <v>44362</v>
      </c>
      <c r="C849" s="269" t="str">
        <f>VLOOKUP(D849,'[9]mhs elektro-kecil'!$B$5:$C$2151,2,0)</f>
        <v>Fadilah Kurniati</v>
      </c>
      <c r="D849" s="369" t="s">
        <v>2168</v>
      </c>
      <c r="E849" s="369" t="s">
        <v>2169</v>
      </c>
      <c r="F849" s="275" t="str">
        <f t="shared" si="256"/>
        <v>Supriyatna, S.T., M.T.</v>
      </c>
      <c r="G849" s="275" t="str">
        <f t="shared" si="257"/>
        <v>Sabar Nababan, S.T., M.T.</v>
      </c>
      <c r="H849" s="275" t="str">
        <f t="shared" si="258"/>
        <v>Ir. Agung Budi Muljono, S.T., M.T., IPU.</v>
      </c>
      <c r="I849" s="275" t="str">
        <f t="shared" si="259"/>
        <v>Ni Made Seniari, S.T., M.T.</v>
      </c>
      <c r="J849" s="467" t="str">
        <f t="shared" si="260"/>
        <v>Ir. I Made Ari Nrartha, S.T., M.T.</v>
      </c>
      <c r="K849" s="473" t="str">
        <f t="shared" si="255"/>
        <v>Jum'at</v>
      </c>
      <c r="L849" s="492">
        <v>44365</v>
      </c>
      <c r="M849" s="459" t="s">
        <v>1570</v>
      </c>
      <c r="N849" t="s">
        <v>1856</v>
      </c>
      <c r="P849" s="486">
        <v>274</v>
      </c>
      <c r="Q849" s="230">
        <v>2</v>
      </c>
      <c r="R849" s="230">
        <v>31</v>
      </c>
      <c r="S849" s="199">
        <v>13</v>
      </c>
      <c r="T849" s="199">
        <v>1</v>
      </c>
      <c r="U849" s="199">
        <v>25</v>
      </c>
      <c r="W849" s="371" t="str">
        <f t="shared" si="261"/>
        <v>18 Juni 2021</v>
      </c>
      <c r="X849" s="373" t="str">
        <f>IFERROR(VLOOKUP(D849,'[5]mhs elektro-kecil'!$B$5:$E$2151,3,0),"CEK")</f>
        <v>Teknik Sistem Tenaga</v>
      </c>
      <c r="Y849" s="374" t="str">
        <f>IFERROR(VLOOKUP(D849,'[5]mhs elektro-kecil'!$B$5:$E$2151,4,0),"CEK")</f>
        <v>Sultan, ST., MT.</v>
      </c>
      <c r="AL849" s="391">
        <f t="shared" si="262"/>
        <v>2015</v>
      </c>
      <c r="AM849" s="212" t="e">
        <f>COUNTIF([6]Daftar!$D$5:$D$851,D849)</f>
        <v>#VALUE!</v>
      </c>
      <c r="AN849" s="212" t="e">
        <f>COUNTIF([7]daftar!$D$4:$D$885,D849)</f>
        <v>#VALUE!</v>
      </c>
      <c r="AS849" s="392" t="str">
        <f t="shared" si="245"/>
        <v>Fadilah Kurniati</v>
      </c>
      <c r="AT849" s="392" t="str">
        <f t="shared" si="246"/>
        <v>F1B115009</v>
      </c>
      <c r="AU849" s="392">
        <f t="shared" si="247"/>
        <v>846</v>
      </c>
    </row>
    <row r="850" spans="1:47" ht="12.75" customHeight="1">
      <c r="A850" s="267">
        <f t="shared" si="254"/>
        <v>847</v>
      </c>
      <c r="B850" s="488">
        <v>44369</v>
      </c>
      <c r="C850" s="269" t="str">
        <f>VLOOKUP(D850,'[9]mhs elektro-kecil'!$B$5:$C$2151,2,0)</f>
        <v>Sonya Arnes Ratu Loly</v>
      </c>
      <c r="D850" s="369" t="s">
        <v>2170</v>
      </c>
      <c r="E850" s="369" t="s">
        <v>2112</v>
      </c>
      <c r="F850" s="275" t="str">
        <f t="shared" si="256"/>
        <v>Budi Darmawan, S.T., M.Eng.</v>
      </c>
      <c r="G850" s="275" t="str">
        <f t="shared" si="257"/>
        <v>Paniran, S.T., M.T.</v>
      </c>
      <c r="H850" s="275" t="str">
        <f t="shared" si="258"/>
        <v>Dr. Warindi, S.T., M.Eng.</v>
      </c>
      <c r="I850" s="275" t="str">
        <f t="shared" si="259"/>
        <v>I Made Budi Suksmadana, S.T., M.T.</v>
      </c>
      <c r="J850" s="467" t="str">
        <f t="shared" si="260"/>
        <v>Syafaruddin Ch, S.T., M.T.</v>
      </c>
      <c r="K850" s="473" t="str">
        <f t="shared" si="255"/>
        <v>Jum'at</v>
      </c>
      <c r="L850" s="458">
        <v>44372</v>
      </c>
      <c r="M850" s="459" t="s">
        <v>1570</v>
      </c>
      <c r="N850" t="s">
        <v>1856</v>
      </c>
      <c r="P850" s="486">
        <v>279</v>
      </c>
      <c r="Q850" s="230">
        <v>43</v>
      </c>
      <c r="R850" s="230">
        <v>28</v>
      </c>
      <c r="S850" s="199">
        <v>37</v>
      </c>
      <c r="T850" s="199">
        <v>24</v>
      </c>
      <c r="U850" s="199">
        <v>4</v>
      </c>
      <c r="W850" s="371" t="str">
        <f t="shared" si="261"/>
        <v>25 Juni 2021</v>
      </c>
      <c r="X850" s="373" t="str">
        <f>IFERROR(VLOOKUP(D850,'[5]mhs elektro-kecil'!$B$5:$E$2151,3,0),"CEK")</f>
        <v>Teknik Elektronika &amp; Digital</v>
      </c>
      <c r="Y850" s="374" t="str">
        <f>IFERROR(VLOOKUP(D850,'[5]mhs elektro-kecil'!$B$5:$E$2151,4,0),"CEK")</f>
        <v>Suthami Ariessaputra, ST., M.Eng.</v>
      </c>
      <c r="AL850" s="391">
        <f t="shared" si="262"/>
        <v>2016</v>
      </c>
      <c r="AM850" s="212" t="e">
        <f>COUNTIF([6]Daftar!$D$5:$D$851,D850)</f>
        <v>#VALUE!</v>
      </c>
      <c r="AN850" s="212" t="e">
        <f>COUNTIF([7]daftar!$D$4:$D$885,D850)</f>
        <v>#VALUE!</v>
      </c>
      <c r="AS850" s="392" t="str">
        <f t="shared" si="245"/>
        <v>Sonya Arnes Ratu Loly</v>
      </c>
      <c r="AT850" s="392" t="str">
        <f t="shared" si="246"/>
        <v>F1B016092</v>
      </c>
      <c r="AU850" s="392">
        <f t="shared" si="247"/>
        <v>847</v>
      </c>
    </row>
    <row r="851" spans="1:47" ht="12.75" customHeight="1">
      <c r="A851" s="267">
        <f t="shared" si="254"/>
        <v>848</v>
      </c>
      <c r="B851" s="488">
        <v>44369</v>
      </c>
      <c r="C851" s="269" t="str">
        <f>VLOOKUP(D851,'[9]mhs elektro-kecil'!$B$5:$C$2151,2,0)</f>
        <v>Muhammad Abdul Haris Ramdan</v>
      </c>
      <c r="D851" s="369" t="s">
        <v>2171</v>
      </c>
      <c r="E851" s="369" t="s">
        <v>2172</v>
      </c>
      <c r="F851" s="275" t="str">
        <f t="shared" ref="F851:F861" si="263">VLOOKUP(Q851,dosen,3,0)</f>
        <v>A. Sjamsjiar Rachman, S.T., M.T.</v>
      </c>
      <c r="G851" s="275" t="str">
        <f t="shared" ref="G851:G861" si="264">IF(ISNA(VLOOKUP(R851,dosen,3,FALSE)),"-",VLOOKUP(R851,dosen,3,FALSE))</f>
        <v>Syafaruddin Ch, S.T., M.T.</v>
      </c>
      <c r="H851" s="275" t="str">
        <f t="shared" ref="H851:H861" si="265">IF(ISNA(VLOOKUP(S851,dosen,3,FALSE)),"-",VLOOKUP(S851,dosen,3,FALSE))</f>
        <v>Dr. Ir. Misbahuddin, S.T., M.T., IPU.</v>
      </c>
      <c r="I851" s="275" t="str">
        <f t="shared" ref="I851:I861" si="266">IF(ISNA(VLOOKUP(T851,dosen,3,FALSE)),"-",VLOOKUP(T851,dosen,3,FALSE))</f>
        <v>Made Sutha Yadnya, S.T., M.T.</v>
      </c>
      <c r="J851" s="467" t="str">
        <f t="shared" ref="J851:J861" si="267">IF(ISNA(VLOOKUP(U851,dosen,3,FALSE)),"-",VLOOKUP(U851,dosen,3,FALSE))</f>
        <v>Abdullah Zainuddin, S.T., M.T.</v>
      </c>
      <c r="K851" s="473" t="str">
        <f t="shared" si="255"/>
        <v>Jum'at</v>
      </c>
      <c r="L851" s="458">
        <v>44372</v>
      </c>
      <c r="M851" s="482" t="s">
        <v>2173</v>
      </c>
      <c r="N851" t="s">
        <v>1856</v>
      </c>
      <c r="P851" s="486">
        <v>280</v>
      </c>
      <c r="Q851" s="230">
        <v>17</v>
      </c>
      <c r="R851" s="230">
        <v>4</v>
      </c>
      <c r="S851" s="199">
        <v>7</v>
      </c>
      <c r="T851" s="199">
        <v>19</v>
      </c>
      <c r="U851" s="199">
        <v>15</v>
      </c>
      <c r="W851" s="371" t="str">
        <f t="shared" ref="W851:W863" si="268">TEXT(L851,"dd mmmm yyyy")</f>
        <v>25 Juni 2021</v>
      </c>
      <c r="X851" s="373" t="str">
        <f>IFERROR(VLOOKUP(D851,'[5]mhs elektro-kecil'!$B$5:$E$2151,3,0),"CEK")</f>
        <v>Teknik Elektronika &amp; Digital</v>
      </c>
      <c r="Y851" s="374" t="str">
        <f>IFERROR(VLOOKUP(D851,'[5]mhs elektro-kecil'!$B$5:$E$2151,4,0),"CEK")</f>
        <v>Giri Wahyu Wiriasto, ST., MT.</v>
      </c>
      <c r="AL851" s="391">
        <f t="shared" ref="AL851:AL863" si="269">IF(MID(D851,5,2)="06",2006,IF(MID(D851,5,2)="07",2007,IF(MID(D851,5,2)="08",2008,IF(MID(D851,5,2)="09",2009,IF(MID(D851,5,2)="10",2010,IF(MID(D851,5,2)="11",2011,IF(MID(D851,5,2)="12",2012,IF(MID(D851,5,2)="05",2005,IF(MID(D851,5,2)="04",2004,IF(MID(D851,5,2)="03",2003,IF(MID(D851,5,2)="13",2013,IF(MID(D851,5,2)="14",2014,IF(MID(D851,5,2)="15",2015,IF(MID(D851,5,2)="16",2016,IF(MID(D851,5,2)="17",2017,IF(MID(D851,5,2)="18",2018,2019))))))))))))))))</f>
        <v>2017</v>
      </c>
      <c r="AM851" s="212" t="e">
        <f>COUNTIF([6]Daftar!$D$5:$D$851,D851)</f>
        <v>#VALUE!</v>
      </c>
      <c r="AN851" s="212" t="e">
        <f>COUNTIF([7]daftar!$D$4:$D$885,D851)</f>
        <v>#VALUE!</v>
      </c>
      <c r="AS851" s="392" t="str">
        <f t="shared" si="245"/>
        <v>Muhammad Abdul Haris Ramdan</v>
      </c>
      <c r="AT851" s="392" t="str">
        <f t="shared" si="246"/>
        <v>F1B017061</v>
      </c>
      <c r="AU851" s="392">
        <f t="shared" si="247"/>
        <v>848</v>
      </c>
    </row>
    <row r="852" spans="1:47" ht="12.75" customHeight="1">
      <c r="A852" s="267">
        <f t="shared" si="254"/>
        <v>849</v>
      </c>
      <c r="B852" s="488">
        <v>44372</v>
      </c>
      <c r="C852" s="269" t="str">
        <f>VLOOKUP(D852,'[9]mhs elektro-kecil'!$B$5:$C$2151,2,0)</f>
        <v>Haetun Nissa</v>
      </c>
      <c r="D852" s="369" t="s">
        <v>2174</v>
      </c>
      <c r="E852" s="369" t="s">
        <v>2175</v>
      </c>
      <c r="F852" s="275" t="str">
        <f t="shared" si="263"/>
        <v>A. Sjamsjiar Rachman, S.T., M.T.</v>
      </c>
      <c r="G852" s="275" t="str">
        <f t="shared" si="264"/>
        <v>Sudi M. Al Sasongko, S.T., M.T.</v>
      </c>
      <c r="H852" s="275" t="str">
        <f t="shared" si="265"/>
        <v>Bulkis Kanata, S.T., M.T.</v>
      </c>
      <c r="I852" s="275" t="str">
        <f t="shared" si="266"/>
        <v>Abdullah Zainuddin, S.T., M.T.</v>
      </c>
      <c r="J852" s="467" t="str">
        <f t="shared" si="267"/>
        <v>Muhamad Irwan, S.T., M.T.</v>
      </c>
      <c r="K852" s="473" t="str">
        <f t="shared" si="255"/>
        <v>Selasa</v>
      </c>
      <c r="L852" s="492">
        <v>44376</v>
      </c>
      <c r="M852" s="459" t="s">
        <v>1708</v>
      </c>
      <c r="N852" t="s">
        <v>1856</v>
      </c>
      <c r="P852" s="486">
        <v>291</v>
      </c>
      <c r="Q852" s="230">
        <v>17</v>
      </c>
      <c r="R852" s="230">
        <v>6</v>
      </c>
      <c r="S852" s="199">
        <v>21</v>
      </c>
      <c r="T852" s="199">
        <v>15</v>
      </c>
      <c r="U852" s="199">
        <v>39</v>
      </c>
      <c r="W852" s="371" t="str">
        <f t="shared" si="268"/>
        <v>29 Juni 2021</v>
      </c>
      <c r="X852" s="373" t="str">
        <f>IFERROR(VLOOKUP(D852,'[5]mhs elektro-kecil'!$B$5:$E$2151,3,0),"CEK")</f>
        <v>Teknik Elektronika &amp; Digital</v>
      </c>
      <c r="Y852" s="374" t="str">
        <f>IFERROR(VLOOKUP(D852,'[5]mhs elektro-kecil'!$B$5:$E$2151,4,0),"CEK")</f>
        <v>A. Sjamsjiar Rachman, ST., MT.</v>
      </c>
      <c r="AL852" s="391">
        <f t="shared" si="269"/>
        <v>2017</v>
      </c>
      <c r="AM852" s="212" t="e">
        <f>COUNTIF([6]Daftar!$D$5:$D$851,D852)</f>
        <v>#VALUE!</v>
      </c>
      <c r="AN852" s="212" t="e">
        <f>COUNTIF([7]daftar!$D$4:$D$885,D852)</f>
        <v>#VALUE!</v>
      </c>
      <c r="AS852" s="392" t="str">
        <f t="shared" si="245"/>
        <v>Haetun Nissa</v>
      </c>
      <c r="AT852" s="392" t="str">
        <f t="shared" si="246"/>
        <v>F1B017030</v>
      </c>
      <c r="AU852" s="392">
        <f t="shared" si="247"/>
        <v>849</v>
      </c>
    </row>
    <row r="853" spans="1:47" ht="12.75" customHeight="1">
      <c r="A853" s="267">
        <f t="shared" si="254"/>
        <v>850</v>
      </c>
      <c r="B853" s="488">
        <v>44372</v>
      </c>
      <c r="C853" s="269" t="str">
        <f>VLOOKUP(D853,'[9]mhs elektro-kecil'!$B$5:$C$2151,2,0)</f>
        <v>Nanang Rahmat S</v>
      </c>
      <c r="D853" s="369" t="s">
        <v>2176</v>
      </c>
      <c r="E853" s="369" t="s">
        <v>2177</v>
      </c>
      <c r="F853" s="275" t="str">
        <f t="shared" si="263"/>
        <v>Lalu A. Syamsul Irfan A., S.T., M.Eng.</v>
      </c>
      <c r="G853" s="275" t="str">
        <f t="shared" si="264"/>
        <v>Giri Wahyu Wiriasto, S.T., M.T.</v>
      </c>
      <c r="H853" s="275" t="str">
        <f t="shared" si="265"/>
        <v>Muhamad Syamsu Iqbal, S.T., M.T., Ph.D.</v>
      </c>
      <c r="I853" s="275" t="str">
        <f t="shared" si="266"/>
        <v>Cahyo Mustiko O. M., ST., MSc. Ph.D.</v>
      </c>
      <c r="J853" s="467" t="str">
        <f t="shared" si="267"/>
        <v>Djul Fikry  Budiman, S.T., M.T.</v>
      </c>
      <c r="K853" s="473" t="str">
        <f t="shared" si="255"/>
        <v>Selasa</v>
      </c>
      <c r="L853" s="492">
        <v>44376</v>
      </c>
      <c r="M853" s="459" t="s">
        <v>1570</v>
      </c>
      <c r="N853" t="s">
        <v>1856</v>
      </c>
      <c r="P853" s="486">
        <v>292</v>
      </c>
      <c r="Q853" s="230">
        <v>40</v>
      </c>
      <c r="R853" s="230">
        <v>41</v>
      </c>
      <c r="S853" s="199">
        <v>18</v>
      </c>
      <c r="T853" s="199">
        <v>9</v>
      </c>
      <c r="U853" s="199">
        <v>35</v>
      </c>
      <c r="W853" s="371" t="str">
        <f t="shared" si="268"/>
        <v>29 Juni 2021</v>
      </c>
      <c r="X853" s="373" t="str">
        <f>IFERROR(VLOOKUP(D853,'[5]mhs elektro-kecil'!$B$5:$E$2151,3,0),"CEK")</f>
        <v>Teknik Informatika &amp; Komputer</v>
      </c>
      <c r="Y853" s="374" t="str">
        <f>IFERROR(VLOOKUP(D853,'[5]mhs elektro-kecil'!$B$5:$E$2151,4,0),"CEK")</f>
        <v>Giri Wahyu Wiriasto, ST., MT.</v>
      </c>
      <c r="AL853" s="391">
        <f t="shared" si="269"/>
        <v>2014</v>
      </c>
      <c r="AM853" s="212" t="e">
        <f>COUNTIF([6]Daftar!$D$5:$D$851,D853)</f>
        <v>#VALUE!</v>
      </c>
      <c r="AN853" s="212" t="e">
        <f>COUNTIF([7]daftar!$D$4:$D$885,D853)</f>
        <v>#VALUE!</v>
      </c>
      <c r="AS853" s="392" t="str">
        <f t="shared" si="245"/>
        <v>Nanang Rahmat S</v>
      </c>
      <c r="AT853" s="392" t="str">
        <f t="shared" si="246"/>
        <v>F1B014075</v>
      </c>
      <c r="AU853" s="392">
        <f t="shared" si="247"/>
        <v>850</v>
      </c>
    </row>
    <row r="854" spans="1:47" ht="12.75" customHeight="1">
      <c r="A854" s="267">
        <f t="shared" si="254"/>
        <v>851</v>
      </c>
      <c r="B854" s="488">
        <v>44372</v>
      </c>
      <c r="C854" s="269" t="str">
        <f>VLOOKUP(D854,'[9]mhs elektro-kecil'!$B$5:$C$2151,2,0)</f>
        <v>Julian Wahidin.S</v>
      </c>
      <c r="D854" s="369" t="s">
        <v>2178</v>
      </c>
      <c r="E854" s="369" t="s">
        <v>2179</v>
      </c>
      <c r="F854" s="275" t="str">
        <f t="shared" si="263"/>
        <v>Bulkis Kanata, S.T., M.T.</v>
      </c>
      <c r="G854" s="275" t="str">
        <f t="shared" si="264"/>
        <v>Cipta Ramadhani, ST., M.Eng.</v>
      </c>
      <c r="H854" s="275" t="str">
        <f t="shared" si="265"/>
        <v>Muhamad Syamsu Iqbal, S.T., M.T., Ph.D.</v>
      </c>
      <c r="I854" s="275" t="str">
        <f t="shared" si="266"/>
        <v>Sudi M. Al Sasongko, S.T., M.T.</v>
      </c>
      <c r="J854" s="467" t="str">
        <f t="shared" si="267"/>
        <v>Lalu A. Syamsul Irfan A., S.T., M.Eng.</v>
      </c>
      <c r="K854" s="473" t="str">
        <f t="shared" si="255"/>
        <v>Rabu</v>
      </c>
      <c r="L854" s="492">
        <v>44377</v>
      </c>
      <c r="M854" s="459" t="s">
        <v>1570</v>
      </c>
      <c r="N854" t="s">
        <v>1856</v>
      </c>
      <c r="P854" s="486">
        <v>293</v>
      </c>
      <c r="Q854" s="230">
        <v>21</v>
      </c>
      <c r="R854" s="230">
        <v>44</v>
      </c>
      <c r="S854" s="199">
        <v>18</v>
      </c>
      <c r="T854" s="199">
        <v>6</v>
      </c>
      <c r="U854" s="199">
        <v>40</v>
      </c>
      <c r="W854" s="371" t="str">
        <f t="shared" si="268"/>
        <v>30 Juni 2021</v>
      </c>
      <c r="X854" s="373" t="str">
        <f>IFERROR(VLOOKUP(D854,'[5]mhs elektro-kecil'!$B$5:$E$2151,3,0),"CEK")</f>
        <v>Teknik Telekomunikasi</v>
      </c>
      <c r="Y854" s="374" t="str">
        <f>IFERROR(VLOOKUP(D854,'[5]mhs elektro-kecil'!$B$5:$E$2151,4,0),"CEK")</f>
        <v>Abdullah Zainuddin, ST., MT.</v>
      </c>
      <c r="AL854" s="391">
        <f t="shared" si="269"/>
        <v>2016</v>
      </c>
      <c r="AM854" s="212" t="e">
        <f>COUNTIF([6]Daftar!$D$5:$D$851,D854)</f>
        <v>#VALUE!</v>
      </c>
      <c r="AN854" s="212" t="e">
        <f>COUNTIF([7]daftar!$D$4:$D$885,D854)</f>
        <v>#VALUE!</v>
      </c>
      <c r="AS854" s="392" t="str">
        <f t="shared" si="245"/>
        <v>Julian Wahidin.S</v>
      </c>
      <c r="AT854" s="392" t="str">
        <f t="shared" si="246"/>
        <v>F1B016039</v>
      </c>
      <c r="AU854" s="392">
        <f t="shared" si="247"/>
        <v>851</v>
      </c>
    </row>
    <row r="855" spans="1:47" ht="12.75" customHeight="1">
      <c r="A855" s="267">
        <f t="shared" si="254"/>
        <v>852</v>
      </c>
      <c r="B855" s="465">
        <v>44379</v>
      </c>
      <c r="C855" s="269" t="str">
        <f>VLOOKUP(D855,'[9]mhs elektro-kecil'!$B$5:$C$2151,2,0)</f>
        <v>ACHMAD TORIQ IVANDA</v>
      </c>
      <c r="D855" s="369" t="s">
        <v>2180</v>
      </c>
      <c r="E855" s="369" t="s">
        <v>2181</v>
      </c>
      <c r="F855" s="275" t="str">
        <f t="shared" si="263"/>
        <v>Ir. Agung Budi Muljono, S.T., M.T., IPU.</v>
      </c>
      <c r="G855" s="275" t="str">
        <f t="shared" si="264"/>
        <v>Sultan, S.T., M.T.</v>
      </c>
      <c r="H855" s="275" t="str">
        <f t="shared" si="265"/>
        <v>Dr. Ir. Rosmaliati, S.T., M.T.</v>
      </c>
      <c r="I855" s="275" t="str">
        <f t="shared" si="266"/>
        <v>Dr. Ir. I Made Ginarsa, S.T., M.T., IPU.</v>
      </c>
      <c r="J855" s="467" t="str">
        <f t="shared" si="267"/>
        <v>Ida Bagus Fery Citarsa, S.T., M.T.</v>
      </c>
      <c r="K855" s="473" t="str">
        <f t="shared" si="255"/>
        <v>Senin</v>
      </c>
      <c r="L855" s="458">
        <v>44382</v>
      </c>
      <c r="M855" s="459" t="s">
        <v>1570</v>
      </c>
      <c r="N855" t="s">
        <v>1856</v>
      </c>
      <c r="P855" s="486">
        <v>303</v>
      </c>
      <c r="Q855" s="230">
        <v>13</v>
      </c>
      <c r="R855" s="230">
        <v>5</v>
      </c>
      <c r="S855" s="199">
        <v>16</v>
      </c>
      <c r="T855" s="199">
        <v>26</v>
      </c>
      <c r="U855" s="199">
        <v>12</v>
      </c>
      <c r="W855" s="371" t="str">
        <f t="shared" si="268"/>
        <v>05 Juli 2021</v>
      </c>
      <c r="X855" s="373" t="str">
        <f>IFERROR(VLOOKUP(D855,'[5]mhs elektro-kecil'!$B$5:$E$2151,3,0),"CEK")</f>
        <v>Teknik Sistem Tenaga</v>
      </c>
      <c r="Y855" s="374" t="str">
        <f>IFERROR(VLOOKUP(D855,'[5]mhs elektro-kecil'!$B$5:$E$2151,4,0),"CEK")</f>
        <v>Supriyatna, ST., MT.</v>
      </c>
      <c r="AL855" s="391">
        <f t="shared" si="269"/>
        <v>2017</v>
      </c>
      <c r="AM855" s="212" t="e">
        <f>COUNTIF([6]Daftar!$D$5:$D$851,D855)</f>
        <v>#VALUE!</v>
      </c>
      <c r="AN855" s="212" t="e">
        <f>COUNTIF([7]daftar!$D$4:$D$885,D855)</f>
        <v>#VALUE!</v>
      </c>
      <c r="AS855" s="392" t="str">
        <f t="shared" si="245"/>
        <v>ACHMAD TORIQ IVANDA</v>
      </c>
      <c r="AT855" s="392" t="str">
        <f t="shared" si="246"/>
        <v>F1B017004</v>
      </c>
      <c r="AU855" s="392">
        <f t="shared" si="247"/>
        <v>852</v>
      </c>
    </row>
    <row r="856" spans="1:47" ht="12.75" customHeight="1">
      <c r="A856" s="267">
        <f t="shared" si="254"/>
        <v>853</v>
      </c>
      <c r="B856" s="465">
        <v>44379</v>
      </c>
      <c r="C856" s="269" t="str">
        <f>VLOOKUP(D856,'[9]mhs elektro-kecil'!$B$5:$C$2151,2,0)</f>
        <v>Fadhli Eko Prasetyo</v>
      </c>
      <c r="D856" s="369" t="s">
        <v>2182</v>
      </c>
      <c r="E856" s="369" t="s">
        <v>2183</v>
      </c>
      <c r="F856" s="275" t="str">
        <f t="shared" si="263"/>
        <v>Ir. Agung Budi Muljono, S.T., M.T., IPU.</v>
      </c>
      <c r="G856" s="275" t="str">
        <f t="shared" si="264"/>
        <v>Dr. Ida Ayu Sri Adnyani, S.T., M.Erg.</v>
      </c>
      <c r="H856" s="275" t="str">
        <f t="shared" si="265"/>
        <v>Supriyatna, S.T., M.T.</v>
      </c>
      <c r="I856" s="275" t="str">
        <f t="shared" si="266"/>
        <v>Abdul Natsir, S.T., M.T.</v>
      </c>
      <c r="J856" s="467" t="str">
        <f t="shared" si="267"/>
        <v>Ir. I Made Ari Nrartha, S.T., M.T.</v>
      </c>
      <c r="K856" s="473" t="str">
        <f t="shared" si="255"/>
        <v>Senin</v>
      </c>
      <c r="L856" s="458">
        <v>44382</v>
      </c>
      <c r="M856" s="459" t="s">
        <v>1610</v>
      </c>
      <c r="N856" t="s">
        <v>1856</v>
      </c>
      <c r="P856" s="486">
        <v>304</v>
      </c>
      <c r="Q856" s="230">
        <v>13</v>
      </c>
      <c r="R856" s="230">
        <v>10</v>
      </c>
      <c r="S856" s="199">
        <v>2</v>
      </c>
      <c r="T856" s="199">
        <v>14</v>
      </c>
      <c r="U856" s="199">
        <v>25</v>
      </c>
      <c r="W856" s="371" t="str">
        <f t="shared" si="268"/>
        <v>05 Juli 2021</v>
      </c>
      <c r="X856" s="373" t="str">
        <f>IFERROR(VLOOKUP(D856,'[5]mhs elektro-kecil'!$B$5:$E$2151,3,0),"CEK")</f>
        <v>Teknik Sistem Tenaga</v>
      </c>
      <c r="Y856" s="374" t="str">
        <f>IFERROR(VLOOKUP(D856,'[5]mhs elektro-kecil'!$B$5:$E$2151,4,0),"CEK")</f>
        <v>Abdul Natsir, ST., MT.</v>
      </c>
      <c r="AL856" s="391">
        <f t="shared" si="269"/>
        <v>2017</v>
      </c>
      <c r="AM856" s="212" t="e">
        <f>COUNTIF([6]Daftar!$D$5:$D$851,D856)</f>
        <v>#VALUE!</v>
      </c>
      <c r="AN856" s="212" t="e">
        <f>COUNTIF([7]daftar!$D$4:$D$885,D856)</f>
        <v>#VALUE!</v>
      </c>
      <c r="AS856" s="392" t="str">
        <f t="shared" si="245"/>
        <v>Fadhli Eko Prasetyo</v>
      </c>
      <c r="AT856" s="392" t="str">
        <f t="shared" si="246"/>
        <v>F1B117013</v>
      </c>
      <c r="AU856" s="392">
        <f t="shared" si="247"/>
        <v>853</v>
      </c>
    </row>
    <row r="857" spans="1:47" ht="12.75" customHeight="1">
      <c r="A857" s="267">
        <f t="shared" si="254"/>
        <v>854</v>
      </c>
      <c r="B857" s="488">
        <v>44385</v>
      </c>
      <c r="C857" s="269" t="str">
        <f>VLOOKUP(D857,'[9]mhs elektro-kecil'!$B$5:$C$2151,2,0)</f>
        <v>LENKA AURELIE YUDHISTIRA</v>
      </c>
      <c r="D857" s="369" t="s">
        <v>2184</v>
      </c>
      <c r="E857" s="369" t="s">
        <v>2185</v>
      </c>
      <c r="F857" s="275" t="str">
        <f t="shared" si="263"/>
        <v>Ir. I Made Ari Nrartha, S.T., M.T.</v>
      </c>
      <c r="G857" s="275" t="str">
        <f t="shared" si="264"/>
        <v>Abdul Natsir, S.T., M.T.</v>
      </c>
      <c r="H857" s="275" t="str">
        <f t="shared" si="265"/>
        <v>I Nyoman Wahyu Satiawan., ST., MSc., Ph.D.</v>
      </c>
      <c r="I857" s="275" t="str">
        <f t="shared" si="266"/>
        <v>Dr. Ir. Rosmaliati, S.T., M.T.</v>
      </c>
      <c r="J857" s="467" t="str">
        <f t="shared" si="267"/>
        <v>Sabar Nababan, S.T., M.T.</v>
      </c>
      <c r="K857" s="473" t="str">
        <f t="shared" si="255"/>
        <v>Selasa</v>
      </c>
      <c r="L857" s="458">
        <v>44390</v>
      </c>
      <c r="M857" s="459" t="s">
        <v>1708</v>
      </c>
      <c r="N857" t="s">
        <v>1856</v>
      </c>
      <c r="P857" s="486">
        <v>315</v>
      </c>
      <c r="Q857" s="230">
        <v>25</v>
      </c>
      <c r="R857" s="230">
        <v>14</v>
      </c>
      <c r="S857" s="199">
        <v>8</v>
      </c>
      <c r="T857" s="199">
        <v>16</v>
      </c>
      <c r="U857" s="199">
        <v>31</v>
      </c>
      <c r="W857" s="371" t="str">
        <f t="shared" si="268"/>
        <v>13 Juli 2021</v>
      </c>
      <c r="X857" s="373" t="str">
        <f>IFERROR(VLOOKUP(D857,'[5]mhs elektro-kecil'!$B$5:$E$2151,3,0),"CEK")</f>
        <v>Teknik Sistem Tenaga</v>
      </c>
      <c r="Y857" s="374" t="str">
        <f>IFERROR(VLOOKUP(D857,'[5]mhs elektro-kecil'!$B$5:$E$2151,4,0),"CEK")</f>
        <v>I Made Budi Suksmadana, ST., MT.</v>
      </c>
      <c r="AL857" s="391">
        <f t="shared" si="269"/>
        <v>2017</v>
      </c>
      <c r="AM857" s="212" t="e">
        <f>COUNTIF([6]Daftar!$D$5:$D$851,D857)</f>
        <v>#VALUE!</v>
      </c>
      <c r="AN857" s="212" t="e">
        <f>COUNTIF([7]daftar!$D$4:$D$885,D857)</f>
        <v>#VALUE!</v>
      </c>
      <c r="AS857" s="392" t="str">
        <f t="shared" si="245"/>
        <v>LENKA AURELIE YUDHISTIRA</v>
      </c>
      <c r="AT857" s="392" t="str">
        <f t="shared" si="246"/>
        <v>F1B117020</v>
      </c>
      <c r="AU857" s="392">
        <f t="shared" si="247"/>
        <v>854</v>
      </c>
    </row>
    <row r="858" spans="1:47" ht="12.75" customHeight="1">
      <c r="A858" s="267">
        <f t="shared" si="254"/>
        <v>855</v>
      </c>
      <c r="B858" s="488">
        <v>44386</v>
      </c>
      <c r="C858" s="269" t="str">
        <f>VLOOKUP(D858,'[9]mhs elektro-kecil'!$B$5:$C$2151,2,0)</f>
        <v>Lista Intan Pratiwi</v>
      </c>
      <c r="D858" s="369" t="s">
        <v>2186</v>
      </c>
      <c r="E858" s="369" t="s">
        <v>2187</v>
      </c>
      <c r="F858" s="275" t="str">
        <f t="shared" si="263"/>
        <v>A. Sjamsjiar Rachman, S.T., M.T.</v>
      </c>
      <c r="G858" s="275" t="str">
        <f t="shared" si="264"/>
        <v>Made Sutha Yadnya, S.T., M.T.</v>
      </c>
      <c r="H858" s="275" t="str">
        <f t="shared" si="265"/>
        <v>Cahyo Mustiko O. M., ST., MSc. Ph.D.</v>
      </c>
      <c r="I858" s="275" t="str">
        <f t="shared" si="266"/>
        <v>Djul Fikry  Budiman, S.T., M.T.</v>
      </c>
      <c r="J858" s="467" t="str">
        <f t="shared" si="267"/>
        <v>Suthami Ariessaputra, S.T., M.Eng.</v>
      </c>
      <c r="K858" s="473" t="str">
        <f t="shared" si="255"/>
        <v>Selasa</v>
      </c>
      <c r="L858" s="458">
        <v>44390</v>
      </c>
      <c r="M858" s="459" t="s">
        <v>1610</v>
      </c>
      <c r="N858" t="s">
        <v>1856</v>
      </c>
      <c r="P858" s="486">
        <v>318</v>
      </c>
      <c r="Q858" s="230">
        <v>17</v>
      </c>
      <c r="R858" s="230">
        <v>19</v>
      </c>
      <c r="S858" s="199">
        <v>9</v>
      </c>
      <c r="T858" s="199">
        <v>35</v>
      </c>
      <c r="U858" s="199">
        <v>42</v>
      </c>
      <c r="W858" s="371" t="str">
        <f t="shared" si="268"/>
        <v>13 Juli 2021</v>
      </c>
      <c r="X858" s="373" t="str">
        <f>IFERROR(VLOOKUP(D858,'[5]mhs elektro-kecil'!$B$5:$E$2151,3,0),"CEK")</f>
        <v>Teknik Elektronika &amp; Digital</v>
      </c>
      <c r="Y858" s="374" t="str">
        <f>IFERROR(VLOOKUP(D858,'[5]mhs elektro-kecil'!$B$5:$E$2151,4,0),"CEK")</f>
        <v>Paniran, ST., MT.</v>
      </c>
      <c r="AL858" s="391">
        <f t="shared" si="269"/>
        <v>2017</v>
      </c>
      <c r="AM858" s="212" t="e">
        <f>COUNTIF([6]Daftar!$D$5:$D$851,D858)</f>
        <v>#VALUE!</v>
      </c>
      <c r="AN858" s="212" t="e">
        <f>COUNTIF([7]daftar!$D$4:$D$885,D858)</f>
        <v>#VALUE!</v>
      </c>
      <c r="AS858" s="392" t="str">
        <f t="shared" si="245"/>
        <v>Lista Intan Pratiwi</v>
      </c>
      <c r="AT858" s="392" t="str">
        <f t="shared" si="246"/>
        <v>F1B017052</v>
      </c>
      <c r="AU858" s="392">
        <f t="shared" si="247"/>
        <v>855</v>
      </c>
    </row>
    <row r="859" spans="1:47" ht="12.75" customHeight="1">
      <c r="A859" s="267">
        <f t="shared" si="254"/>
        <v>856</v>
      </c>
      <c r="B859" s="465">
        <v>44393</v>
      </c>
      <c r="C859" s="269" t="str">
        <f>VLOOKUP(D859,'[9]mhs elektro-kecil'!$B$5:$C$2151,2,0)</f>
        <v>Muhammad Rolan Alfian</v>
      </c>
      <c r="D859" s="369" t="s">
        <v>2188</v>
      </c>
      <c r="E859" s="369" t="s">
        <v>2189</v>
      </c>
      <c r="F859" s="275" t="str">
        <f t="shared" si="263"/>
        <v>Ir. I Made Ari Nrartha, S.T., M.T.</v>
      </c>
      <c r="G859" s="275" t="str">
        <f t="shared" si="264"/>
        <v>Dr. rer. nat. Teti Zubaidah, S.T., M.T.</v>
      </c>
      <c r="H859" s="275" t="str">
        <f t="shared" si="265"/>
        <v>I Nyoman Wahyu Satiawan., ST., MSc., Ph.D.</v>
      </c>
      <c r="I859" s="275" t="str">
        <f t="shared" si="266"/>
        <v>Sabar Nababan, S.T., M.T.</v>
      </c>
      <c r="J859" s="467" t="str">
        <f t="shared" si="267"/>
        <v>Ni Made Seniari, S.T., M.T.</v>
      </c>
      <c r="K859" s="473" t="str">
        <f t="shared" si="255"/>
        <v>Senin</v>
      </c>
      <c r="L859" s="458">
        <v>44396</v>
      </c>
      <c r="M859" s="459" t="s">
        <v>1570</v>
      </c>
      <c r="N859" t="s">
        <v>1856</v>
      </c>
      <c r="P859" s="486">
        <v>325</v>
      </c>
      <c r="Q859" s="230">
        <v>25</v>
      </c>
      <c r="R859" s="230">
        <v>22</v>
      </c>
      <c r="S859" s="199">
        <v>8</v>
      </c>
      <c r="T859" s="199">
        <v>31</v>
      </c>
      <c r="U859" s="199">
        <v>1</v>
      </c>
      <c r="W859" s="371" t="str">
        <f t="shared" si="268"/>
        <v>19 Juli 2021</v>
      </c>
      <c r="X859" s="373" t="str">
        <f>IFERROR(VLOOKUP(D859,'[5]mhs elektro-kecil'!$B$5:$E$2151,3,0),"CEK")</f>
        <v>Teknik Sistem Tenaga</v>
      </c>
      <c r="Y859" s="374" t="str">
        <f>IFERROR(VLOOKUP(D859,'[5]mhs elektro-kecil'!$B$5:$E$2151,4,0),"CEK")</f>
        <v>Dr. Misbahuddin, ST., MT.</v>
      </c>
      <c r="AL859" s="391">
        <f t="shared" si="269"/>
        <v>2017</v>
      </c>
      <c r="AM859" s="212" t="e">
        <f>COUNTIF([6]Daftar!$D$5:$D$851,D859)</f>
        <v>#VALUE!</v>
      </c>
      <c r="AN859" s="212" t="e">
        <f>COUNTIF([7]daftar!$D$4:$D$885,D859)</f>
        <v>#VALUE!</v>
      </c>
      <c r="AS859" s="392" t="str">
        <f t="shared" si="245"/>
        <v>Muhammad Rolan Alfian</v>
      </c>
      <c r="AT859" s="392" t="str">
        <f t="shared" si="246"/>
        <v>F1B017070</v>
      </c>
      <c r="AU859" s="392">
        <f t="shared" si="247"/>
        <v>856</v>
      </c>
    </row>
    <row r="860" spans="1:47" ht="12.75" customHeight="1">
      <c r="A860" s="267">
        <f t="shared" si="254"/>
        <v>857</v>
      </c>
      <c r="B860" s="465">
        <v>44393</v>
      </c>
      <c r="C860" s="269" t="str">
        <f>VLOOKUP(D860,'[9]mhs elektro-kecil'!$B$5:$C$2151,2,0)</f>
        <v>Muhammad Aulia`Ul Insan</v>
      </c>
      <c r="D860" s="369" t="s">
        <v>2190</v>
      </c>
      <c r="E860" s="369" t="s">
        <v>2191</v>
      </c>
      <c r="F860" s="275" t="str">
        <f t="shared" si="263"/>
        <v>Giri Wahyu Wiriasto, S.T., M.T.</v>
      </c>
      <c r="G860" s="275" t="str">
        <f t="shared" si="264"/>
        <v>Bulkis Kanata, S.T., M.T.</v>
      </c>
      <c r="H860" s="275" t="str">
        <f t="shared" si="265"/>
        <v>Lalu A. Syamsul Irfan A., S.T., M.Eng.</v>
      </c>
      <c r="I860" s="275" t="str">
        <f t="shared" si="266"/>
        <v>Cipta Ramadhani, ST., M.Eng.</v>
      </c>
      <c r="J860" s="467" t="str">
        <f t="shared" si="267"/>
        <v>Dwi Ratnasari, S.Kom., MT.</v>
      </c>
      <c r="K860" s="473" t="str">
        <f t="shared" si="255"/>
        <v>Senin</v>
      </c>
      <c r="L860" s="458">
        <v>44396</v>
      </c>
      <c r="M860" s="459" t="s">
        <v>1570</v>
      </c>
      <c r="N860" t="s">
        <v>1856</v>
      </c>
      <c r="P860" s="486">
        <v>326</v>
      </c>
      <c r="Q860" s="230">
        <v>41</v>
      </c>
      <c r="R860" s="230">
        <v>21</v>
      </c>
      <c r="S860" s="199">
        <v>40</v>
      </c>
      <c r="T860" s="199">
        <v>44</v>
      </c>
      <c r="U860" s="199">
        <v>45</v>
      </c>
      <c r="W860" s="371" t="str">
        <f t="shared" si="268"/>
        <v>19 Juli 2021</v>
      </c>
      <c r="X860" s="373" t="str">
        <f>IFERROR(VLOOKUP(D860,'[5]mhs elektro-kecil'!$B$5:$E$2151,3,0),"CEK")</f>
        <v>Teknik Informatika &amp; Komputer</v>
      </c>
      <c r="Y860" s="374" t="str">
        <f>IFERROR(VLOOKUP(D860,'[5]mhs elektro-kecil'!$B$5:$E$2151,4,0),"CEK")</f>
        <v>L. A. Syamsul Irfan Akbar, ST., M.Eng.</v>
      </c>
      <c r="AL860" s="391">
        <f t="shared" si="269"/>
        <v>2014</v>
      </c>
      <c r="AM860" s="212" t="e">
        <f>COUNTIF([6]Daftar!$D$5:$D$851,D860)</f>
        <v>#VALUE!</v>
      </c>
      <c r="AN860" s="212" t="e">
        <f>COUNTIF([7]daftar!$D$4:$D$885,D860)</f>
        <v>#VALUE!</v>
      </c>
      <c r="AS860" s="392" t="str">
        <f t="shared" si="245"/>
        <v>Muhammad Aulia`Ul Insan</v>
      </c>
      <c r="AT860" s="392" t="str">
        <f t="shared" si="246"/>
        <v>F1B014060</v>
      </c>
      <c r="AU860" s="392">
        <f t="shared" si="247"/>
        <v>857</v>
      </c>
    </row>
    <row r="861" spans="1:47" ht="12.75" customHeight="1">
      <c r="A861" s="267">
        <f t="shared" si="254"/>
        <v>858</v>
      </c>
      <c r="B861" s="465">
        <v>44398</v>
      </c>
      <c r="C861" s="269" t="str">
        <f>VLOOKUP(D861,'[9]mhs elektro-kecil'!$B$5:$C$2151,2,0)</f>
        <v>KUSMANTO MANSYUR</v>
      </c>
      <c r="D861" s="369" t="s">
        <v>2192</v>
      </c>
      <c r="E861" s="369" t="s">
        <v>2193</v>
      </c>
      <c r="F861" s="275" t="str">
        <f t="shared" si="263"/>
        <v>Dr. Ir. Rosmaliati, S.T., M.T.</v>
      </c>
      <c r="G861" s="275" t="str">
        <f t="shared" si="264"/>
        <v>Ida Bagus Fery Citarsa, S.T., M.T.</v>
      </c>
      <c r="H861" s="275" t="str">
        <f t="shared" si="265"/>
        <v>Dr. Ir. I Made Ginarsa, S.T., M.T., IPU.</v>
      </c>
      <c r="I861" s="275" t="str">
        <f t="shared" si="266"/>
        <v>Ni Made Seniari, S.T., M.T.</v>
      </c>
      <c r="J861" s="467" t="str">
        <f t="shared" si="267"/>
        <v>Supriono, S.T., M.T.</v>
      </c>
      <c r="K861" s="473" t="str">
        <f t="shared" si="255"/>
        <v>Jum'at</v>
      </c>
      <c r="L861" s="458">
        <v>44400</v>
      </c>
      <c r="M861" s="459" t="s">
        <v>1708</v>
      </c>
      <c r="N861" t="s">
        <v>1856</v>
      </c>
      <c r="P861" s="486">
        <v>330</v>
      </c>
      <c r="Q861" s="230">
        <v>16</v>
      </c>
      <c r="R861" s="230">
        <v>12</v>
      </c>
      <c r="S861" s="199">
        <v>26</v>
      </c>
      <c r="T861" s="199">
        <v>1</v>
      </c>
      <c r="U861" s="199">
        <v>29</v>
      </c>
      <c r="W861" s="371" t="str">
        <f t="shared" si="268"/>
        <v>23 Juli 2021</v>
      </c>
      <c r="X861" s="373" t="str">
        <f>IFERROR(VLOOKUP(D861,'[5]mhs elektro-kecil'!$B$5:$E$2151,3,0),"CEK")</f>
        <v>Teknik Sistem Tenaga</v>
      </c>
      <c r="Y861" s="374" t="str">
        <f>IFERROR(VLOOKUP(D861,'[5]mhs elektro-kecil'!$B$5:$E$2151,4,0),"CEK")</f>
        <v>Paniran, ST., MT.</v>
      </c>
      <c r="AL861" s="391">
        <f t="shared" si="269"/>
        <v>2017</v>
      </c>
      <c r="AM861" s="212" t="e">
        <f>COUNTIF([6]Daftar!$D$5:$D$851,D861)</f>
        <v>#VALUE!</v>
      </c>
      <c r="AN861" s="212" t="e">
        <f>COUNTIF([7]daftar!$D$4:$D$885,D861)</f>
        <v>#VALUE!</v>
      </c>
      <c r="AS861" s="392" t="str">
        <f t="shared" si="245"/>
        <v>KUSMANTO MANSYUR</v>
      </c>
      <c r="AT861" s="392" t="str">
        <f t="shared" si="246"/>
        <v>F1B017046</v>
      </c>
      <c r="AU861" s="392">
        <f t="shared" si="247"/>
        <v>858</v>
      </c>
    </row>
    <row r="862" spans="1:47" ht="12.75" customHeight="1">
      <c r="A862" s="267">
        <f t="shared" si="254"/>
        <v>859</v>
      </c>
      <c r="B862" s="465">
        <v>44398</v>
      </c>
      <c r="C862" s="269" t="str">
        <f>VLOOKUP(D862,'[9]mhs elektro-kecil'!$B$5:$C$2151,2,0)</f>
        <v>Muhammad Agam Maulana</v>
      </c>
      <c r="D862" s="369" t="s">
        <v>2194</v>
      </c>
      <c r="E862" s="369" t="s">
        <v>2195</v>
      </c>
      <c r="F862" s="275" t="str">
        <f>VLOOKUP(Q862,dosen,3,0)</f>
        <v>Dr. Ir. Misbahuddin, S.T., M.T., IPU.</v>
      </c>
      <c r="G862" s="275" t="str">
        <f t="shared" ref="G862:J863" si="270">IF(ISNA(VLOOKUP(R862,dosen,3,FALSE)),"-",VLOOKUP(R862,dosen,3,FALSE))</f>
        <v>Sudi M. Al Sasongko, S.T., M.T.</v>
      </c>
      <c r="H862" s="275" t="str">
        <f t="shared" si="270"/>
        <v>A. Sjamsjiar Rachman, S.T., M.T.</v>
      </c>
      <c r="I862" s="275" t="str">
        <f t="shared" si="270"/>
        <v>I Made Budi Suksmadana, S.T., M.T.</v>
      </c>
      <c r="J862" s="467" t="str">
        <f t="shared" si="270"/>
        <v>Djul Fikry  Budiman, S.T., M.T.</v>
      </c>
      <c r="K862" s="473" t="str">
        <f t="shared" si="255"/>
        <v>Jum'at</v>
      </c>
      <c r="L862" s="458">
        <v>44400</v>
      </c>
      <c r="M862" s="459" t="s">
        <v>1708</v>
      </c>
      <c r="N862" t="s">
        <v>1856</v>
      </c>
      <c r="P862" s="486">
        <v>331</v>
      </c>
      <c r="Q862" s="230">
        <v>7</v>
      </c>
      <c r="R862" s="230">
        <v>6</v>
      </c>
      <c r="S862" s="199">
        <v>17</v>
      </c>
      <c r="T862" s="199">
        <v>24</v>
      </c>
      <c r="U862" s="199">
        <v>35</v>
      </c>
      <c r="W862" s="371" t="str">
        <f t="shared" si="268"/>
        <v>23 Juli 2021</v>
      </c>
      <c r="X862" s="373" t="str">
        <f>IFERROR(VLOOKUP(D862,'[5]mhs elektro-kecil'!$B$5:$E$2151,3,0),"CEK")</f>
        <v>Teknik Informatika &amp; Komputer</v>
      </c>
      <c r="Y862" s="374" t="str">
        <f>IFERROR(VLOOKUP(D862,'[5]mhs elektro-kecil'!$B$5:$E$2151,4,0),"CEK")</f>
        <v>Giri Wahyu Wiriasto, ST., MT.</v>
      </c>
      <c r="AL862" s="391">
        <f t="shared" si="269"/>
        <v>2015</v>
      </c>
      <c r="AM862" s="212" t="e">
        <f>COUNTIF([6]Daftar!$D$5:$D$851,D862)</f>
        <v>#VALUE!</v>
      </c>
      <c r="AN862" s="212" t="e">
        <f>COUNTIF([7]daftar!$D$4:$D$885,D862)</f>
        <v>#VALUE!</v>
      </c>
      <c r="AS862" s="392" t="str">
        <f t="shared" si="245"/>
        <v>Muhammad Agam Maulana</v>
      </c>
      <c r="AT862" s="392" t="str">
        <f t="shared" si="246"/>
        <v>F1B015060</v>
      </c>
      <c r="AU862" s="392">
        <f t="shared" si="247"/>
        <v>859</v>
      </c>
    </row>
    <row r="863" spans="1:47" ht="12.75" customHeight="1">
      <c r="A863" s="267">
        <f t="shared" si="254"/>
        <v>860</v>
      </c>
      <c r="B863" s="465">
        <v>44400</v>
      </c>
      <c r="C863" s="269" t="str">
        <f>VLOOKUP(D863,'[9]mhs elektro-kecil'!$B$5:$C$2151,2,0)</f>
        <v>Ansari Indrawan Asikin</v>
      </c>
      <c r="D863" s="369" t="s">
        <v>2196</v>
      </c>
      <c r="E863" s="369" t="s">
        <v>2197</v>
      </c>
      <c r="F863" s="275" t="str">
        <f>VLOOKUP(Q863,dosen,3,0)</f>
        <v>I Nyoman Wahyu Satiawan., ST., MSc., Ph.D.</v>
      </c>
      <c r="G863" s="275" t="str">
        <f t="shared" si="270"/>
        <v>Supriono, S.T., M.T.</v>
      </c>
      <c r="H863" s="275" t="str">
        <f t="shared" si="270"/>
        <v>Dr. Ir. I Ketut Wiryajati,ST.,MT.,IPU.,ASEAN.Eng.</v>
      </c>
      <c r="I863" s="275" t="str">
        <f t="shared" si="270"/>
        <v>Ir. Agung Budi Muljono, S.T., M.T., IPU.</v>
      </c>
      <c r="J863" s="467" t="str">
        <f t="shared" si="270"/>
        <v>Sultan, S.T., M.T.</v>
      </c>
      <c r="K863" s="473" t="str">
        <f t="shared" si="255"/>
        <v>Senin</v>
      </c>
      <c r="L863" s="458">
        <v>44403</v>
      </c>
      <c r="M863" s="459" t="s">
        <v>1570</v>
      </c>
      <c r="N863" t="s">
        <v>1856</v>
      </c>
      <c r="P863" s="486">
        <v>338</v>
      </c>
      <c r="Q863" s="230">
        <v>8</v>
      </c>
      <c r="R863" s="230">
        <v>29</v>
      </c>
      <c r="S863" s="199">
        <v>3</v>
      </c>
      <c r="T863" s="199">
        <v>13</v>
      </c>
      <c r="U863" s="199">
        <v>5</v>
      </c>
      <c r="W863" s="371" t="str">
        <f t="shared" si="268"/>
        <v>26 Juli 2021</v>
      </c>
      <c r="X863" s="373" t="str">
        <f>IFERROR(VLOOKUP(D863,'[5]mhs elektro-kecil'!$B$5:$E$2151,3,0),"CEK")</f>
        <v>Teknik Sistem Tenaga</v>
      </c>
      <c r="Y863" s="374" t="str">
        <f>IFERROR(VLOOKUP(D863,'[5]mhs elektro-kecil'!$B$5:$E$2151,4,0),"CEK")</f>
        <v>Sultan, ST., MT.</v>
      </c>
      <c r="AL863" s="391">
        <f t="shared" si="269"/>
        <v>2016</v>
      </c>
      <c r="AM863" s="212" t="e">
        <f>COUNTIF([6]Daftar!$D$5:$D$851,D863)</f>
        <v>#VALUE!</v>
      </c>
      <c r="AN863" s="212" t="e">
        <f>COUNTIF([7]daftar!$D$4:$D$885,D863)</f>
        <v>#VALUE!</v>
      </c>
      <c r="AS863" s="392" t="str">
        <f t="shared" si="245"/>
        <v>Ansari Indrawan Asikin</v>
      </c>
      <c r="AT863" s="392" t="str">
        <f t="shared" si="246"/>
        <v>F1B016015</v>
      </c>
      <c r="AU863" s="392">
        <f t="shared" si="247"/>
        <v>860</v>
      </c>
    </row>
    <row r="864" spans="1:47" ht="12.75" customHeight="1">
      <c r="A864" s="267">
        <f t="shared" si="254"/>
        <v>861</v>
      </c>
      <c r="B864" s="465">
        <v>44410</v>
      </c>
      <c r="C864" s="269" t="str">
        <f>VLOOKUP(D864,'[9]mhs elektro-kecil'!$B$5:$C$2151,2,0)</f>
        <v>Ketut Agam Sarahita</v>
      </c>
      <c r="D864" s="369" t="s">
        <v>2198</v>
      </c>
      <c r="E864" s="369" t="s">
        <v>2199</v>
      </c>
      <c r="F864" s="275" t="str">
        <f t="shared" ref="F864:F883" si="271">VLOOKUP(Q864,dosen,3,0)</f>
        <v>Dr. Ir. I Made Ginarsa, S.T., M.T., IPU.</v>
      </c>
      <c r="G864" s="275" t="str">
        <f t="shared" ref="G864:G883" si="272">IF(ISNA(VLOOKUP(R864,dosen,3,FALSE)),"-",VLOOKUP(R864,dosen,3,FALSE))</f>
        <v>I Nyoman Wahyu Satiawan., ST., MSc., Ph.D.</v>
      </c>
      <c r="H864" s="275" t="str">
        <f t="shared" ref="H864:H883" si="273">IF(ISNA(VLOOKUP(S864,dosen,3,FALSE)),"-",VLOOKUP(S864,dosen,3,FALSE))</f>
        <v>Supriyatna, S.T., M.T.</v>
      </c>
      <c r="I864" s="275" t="str">
        <f t="shared" ref="I864:I883" si="274">IF(ISNA(VLOOKUP(T864,dosen,3,FALSE)),"-",VLOOKUP(T864,dosen,3,FALSE))</f>
        <v>Dr. Ida Ayu Sri Adnyani, S.T., M.Erg.</v>
      </c>
      <c r="J864" s="467" t="str">
        <f t="shared" ref="J864:J883" si="275">IF(ISNA(VLOOKUP(U864,dosen,3,FALSE)),"-",VLOOKUP(U864,dosen,3,FALSE))</f>
        <v>Abdul Natsir, S.T., M.T.</v>
      </c>
      <c r="K864" s="473" t="str">
        <f t="shared" si="255"/>
        <v>Rabu</v>
      </c>
      <c r="L864" s="458">
        <v>44412</v>
      </c>
      <c r="M864" s="459" t="s">
        <v>1570</v>
      </c>
      <c r="N864" t="s">
        <v>1856</v>
      </c>
      <c r="P864" s="486">
        <v>354</v>
      </c>
      <c r="Q864" s="230">
        <v>26</v>
      </c>
      <c r="R864" s="230">
        <v>8</v>
      </c>
      <c r="S864" s="199">
        <v>2</v>
      </c>
      <c r="T864" s="199">
        <v>10</v>
      </c>
      <c r="U864" s="199">
        <v>14</v>
      </c>
      <c r="W864" s="371" t="str">
        <f t="shared" ref="W864:W883" si="276">TEXT(L864,"dd mmmm yyyy")</f>
        <v>04 Agustus 2021</v>
      </c>
      <c r="X864" s="373" t="str">
        <f>IFERROR(VLOOKUP(D864,'[5]mhs elektro-kecil'!$B$5:$E$2151,3,0),"CEK")</f>
        <v>Teknik Sistem Tenaga</v>
      </c>
      <c r="Y864" s="374" t="str">
        <f>IFERROR(VLOOKUP(D864,'[5]mhs elektro-kecil'!$B$5:$E$2151,4,0),"CEK")</f>
        <v>A. Sjamsjiar Rachman, ST., MT.</v>
      </c>
      <c r="AL864" s="391">
        <f t="shared" ref="AL864:AL883" si="277">IF(MID(D864,5,2)="06",2006,IF(MID(D864,5,2)="07",2007,IF(MID(D864,5,2)="08",2008,IF(MID(D864,5,2)="09",2009,IF(MID(D864,5,2)="10",2010,IF(MID(D864,5,2)="11",2011,IF(MID(D864,5,2)="12",2012,IF(MID(D864,5,2)="05",2005,IF(MID(D864,5,2)="04",2004,IF(MID(D864,5,2)="03",2003,IF(MID(D864,5,2)="13",2013,IF(MID(D864,5,2)="14",2014,IF(MID(D864,5,2)="15",2015,IF(MID(D864,5,2)="16",2016,IF(MID(D864,5,2)="17",2017,IF(MID(D864,5,2)="18",2018,2019))))))))))))))))</f>
        <v>2016</v>
      </c>
      <c r="AM864" s="212" t="e">
        <f>COUNTIF([6]Daftar!$D$5:$D$851,D864)</f>
        <v>#VALUE!</v>
      </c>
      <c r="AN864" s="212" t="e">
        <f>COUNTIF([7]daftar!$D$4:$D$885,D864)</f>
        <v>#VALUE!</v>
      </c>
      <c r="AS864" s="392" t="str">
        <f t="shared" si="245"/>
        <v>Ketut Agam Sarahita</v>
      </c>
      <c r="AT864" s="392" t="str">
        <f t="shared" si="246"/>
        <v>F1B016040</v>
      </c>
      <c r="AU864" s="392">
        <f t="shared" si="247"/>
        <v>861</v>
      </c>
    </row>
    <row r="865" spans="1:47" ht="12.75" customHeight="1">
      <c r="A865" s="267">
        <f t="shared" si="254"/>
        <v>862</v>
      </c>
      <c r="B865" s="465">
        <v>44411</v>
      </c>
      <c r="C865" s="269" t="str">
        <f>VLOOKUP(D865,'[9]mhs elektro-kecil'!$B$5:$C$2151,2,0)</f>
        <v>Zihan Rizky Parawansyah</v>
      </c>
      <c r="D865" s="369" t="s">
        <v>2200</v>
      </c>
      <c r="E865" s="369" t="s">
        <v>2201</v>
      </c>
      <c r="F865" s="275" t="str">
        <f t="shared" si="271"/>
        <v>Supriyatna, S.T., M.T.</v>
      </c>
      <c r="G865" s="275" t="str">
        <f t="shared" si="272"/>
        <v>Sabar Nababan, S.T., M.T.</v>
      </c>
      <c r="H865" s="275" t="str">
        <f t="shared" si="273"/>
        <v>Dr. Warindi, S.T., M.Eng.</v>
      </c>
      <c r="I865" s="275" t="str">
        <f t="shared" si="274"/>
        <v>Dr. Ida Ayu Sri Adnyani, S.T., M.Erg.</v>
      </c>
      <c r="J865" s="467" t="str">
        <f t="shared" si="275"/>
        <v>Ir. I Made Ari Nrartha, S.T., M.T.</v>
      </c>
      <c r="K865" s="473" t="str">
        <f t="shared" si="255"/>
        <v>Kamis</v>
      </c>
      <c r="L865" s="458">
        <v>44413</v>
      </c>
      <c r="M865" s="459" t="s">
        <v>1570</v>
      </c>
      <c r="N865" t="s">
        <v>1856</v>
      </c>
      <c r="P865" s="486">
        <v>357</v>
      </c>
      <c r="Q865" s="230">
        <v>2</v>
      </c>
      <c r="R865" s="230">
        <v>31</v>
      </c>
      <c r="S865" s="199">
        <v>37</v>
      </c>
      <c r="T865" s="199">
        <v>10</v>
      </c>
      <c r="U865" s="199">
        <v>25</v>
      </c>
      <c r="W865" s="371" t="str">
        <f t="shared" si="276"/>
        <v>05 Agustus 2021</v>
      </c>
      <c r="X865" s="373" t="str">
        <f>IFERROR(VLOOKUP(D865,'[5]mhs elektro-kecil'!$B$5:$E$2151,3,0),"CEK")</f>
        <v>Teknik Sistem Tenaga</v>
      </c>
      <c r="Y865" s="374" t="str">
        <f>IFERROR(VLOOKUP(D865,'[5]mhs elektro-kecil'!$B$5:$E$2151,4,0),"CEK")</f>
        <v>Supriyatna, ST., MT.</v>
      </c>
      <c r="AL865" s="391">
        <f t="shared" si="277"/>
        <v>2017</v>
      </c>
      <c r="AM865" s="212" t="e">
        <f>COUNTIF([6]Daftar!$D$5:$D$851,D865)</f>
        <v>#VALUE!</v>
      </c>
      <c r="AN865" s="212" t="e">
        <f>COUNTIF([7]daftar!$D$4:$D$885,D865)</f>
        <v>#VALUE!</v>
      </c>
      <c r="AS865" s="392" t="str">
        <f t="shared" si="245"/>
        <v>Zihan Rizky Parawansyah</v>
      </c>
      <c r="AT865" s="392" t="str">
        <f t="shared" si="246"/>
        <v>F1B017097</v>
      </c>
      <c r="AU865" s="392">
        <f t="shared" si="247"/>
        <v>862</v>
      </c>
    </row>
    <row r="866" spans="1:47" ht="12.75" customHeight="1">
      <c r="A866" s="267">
        <f t="shared" si="254"/>
        <v>863</v>
      </c>
      <c r="B866" s="465">
        <v>44412</v>
      </c>
      <c r="C866" s="269" t="str">
        <f>VLOOKUP(D866,'[9]mhs elektro-kecil'!$B$5:$C$2151,2,0)</f>
        <v>ARMAN HIDAYAT</v>
      </c>
      <c r="D866" s="369" t="s">
        <v>2202</v>
      </c>
      <c r="E866" s="369" t="s">
        <v>2203</v>
      </c>
      <c r="F866" s="275" t="str">
        <f t="shared" si="271"/>
        <v>I Made Budi Suksmadana, S.T., M.T.</v>
      </c>
      <c r="G866" s="275" t="str">
        <f t="shared" si="272"/>
        <v>Cahyo Mustiko O. M., ST., MSc. Ph.D.</v>
      </c>
      <c r="H866" s="275" t="str">
        <f t="shared" si="273"/>
        <v>Dr. Warindi, S.T., M.Eng.</v>
      </c>
      <c r="I866" s="275" t="str">
        <f t="shared" si="274"/>
        <v>Syafaruddin Ch, S.T., M.T.</v>
      </c>
      <c r="J866" s="467" t="str">
        <f t="shared" si="275"/>
        <v>Muhamad Irwan, S.T., M.T.</v>
      </c>
      <c r="K866" s="473" t="str">
        <f t="shared" si="255"/>
        <v>Jum'at</v>
      </c>
      <c r="L866" s="458">
        <v>44414</v>
      </c>
      <c r="M866" s="459" t="s">
        <v>1570</v>
      </c>
      <c r="N866" t="s">
        <v>1856</v>
      </c>
      <c r="P866" s="486">
        <v>358</v>
      </c>
      <c r="Q866" s="230">
        <v>24</v>
      </c>
      <c r="R866" s="230">
        <v>9</v>
      </c>
      <c r="S866" s="199">
        <v>37</v>
      </c>
      <c r="T866" s="199">
        <v>4</v>
      </c>
      <c r="U866" s="199">
        <v>39</v>
      </c>
      <c r="W866" s="371" t="str">
        <f t="shared" si="276"/>
        <v>06 Agustus 2021</v>
      </c>
      <c r="X866" s="373" t="str">
        <f>IFERROR(VLOOKUP(D866,'[5]mhs elektro-kecil'!$B$5:$E$2151,3,0),"CEK")</f>
        <v>Teknik Elektronika &amp; Digital</v>
      </c>
      <c r="Y866" s="374" t="str">
        <f>IFERROR(VLOOKUP(D866,'[5]mhs elektro-kecil'!$B$5:$E$2151,4,0),"CEK")</f>
        <v>Dr. Ida Ayu Sri Adnyani, ST., MErg.</v>
      </c>
      <c r="AL866" s="391">
        <f t="shared" si="277"/>
        <v>2017</v>
      </c>
      <c r="AM866" s="212" t="e">
        <f>COUNTIF([6]Daftar!$D$5:$D$851,D866)</f>
        <v>#VALUE!</v>
      </c>
      <c r="AN866" s="212" t="e">
        <f>COUNTIF([7]daftar!$D$4:$D$885,D866)</f>
        <v>#VALUE!</v>
      </c>
      <c r="AS866" s="392" t="str">
        <f t="shared" si="245"/>
        <v>ARMAN HIDAYAT</v>
      </c>
      <c r="AT866" s="392" t="str">
        <f t="shared" si="246"/>
        <v>F1B017019</v>
      </c>
      <c r="AU866" s="392">
        <f t="shared" si="247"/>
        <v>863</v>
      </c>
    </row>
    <row r="867" spans="1:47" ht="12.75" customHeight="1">
      <c r="A867" s="267">
        <f t="shared" si="254"/>
        <v>864</v>
      </c>
      <c r="B867" s="465">
        <v>44432</v>
      </c>
      <c r="C867" s="269" t="str">
        <f>VLOOKUP(D867,'[9]mhs elektro-kecil'!$B$5:$C$2151,2,0)</f>
        <v>Bije Syiapriadi D</v>
      </c>
      <c r="D867" s="369" t="s">
        <v>2204</v>
      </c>
      <c r="E867" s="369" t="s">
        <v>2205</v>
      </c>
      <c r="F867" s="275" t="str">
        <f t="shared" si="271"/>
        <v>Giri Wahyu Wiriasto, S.T., M.T.</v>
      </c>
      <c r="G867" s="275" t="str">
        <f t="shared" si="272"/>
        <v>Dwi Ratnasari, S.Kom., MT.</v>
      </c>
      <c r="H867" s="275" t="str">
        <f t="shared" si="273"/>
        <v>A. Sjamsjiar Rachman, S.T., M.T.</v>
      </c>
      <c r="I867" s="275" t="str">
        <f t="shared" si="274"/>
        <v>Lalu A. Syamsul Irfan A., S.T., M.Eng.</v>
      </c>
      <c r="J867" s="467" t="str">
        <f t="shared" si="275"/>
        <v>Cipta Ramadhani, ST., M.Eng.</v>
      </c>
      <c r="K867" s="473" t="str">
        <f t="shared" si="255"/>
        <v>Jum'at</v>
      </c>
      <c r="L867" s="458">
        <v>44435</v>
      </c>
      <c r="M867" s="482" t="s">
        <v>1708</v>
      </c>
      <c r="N867" t="s">
        <v>1856</v>
      </c>
      <c r="P867" s="486">
        <v>398</v>
      </c>
      <c r="Q867" s="230">
        <v>41</v>
      </c>
      <c r="R867" s="230">
        <v>45</v>
      </c>
      <c r="S867" s="199">
        <v>17</v>
      </c>
      <c r="T867" s="199">
        <v>40</v>
      </c>
      <c r="U867" s="199">
        <v>44</v>
      </c>
      <c r="W867" s="371" t="str">
        <f t="shared" si="276"/>
        <v>27 Agustus 2021</v>
      </c>
      <c r="X867" s="373" t="str">
        <f>IFERROR(VLOOKUP(D867,'[5]mhs elektro-kecil'!$B$5:$E$2151,3,0),"CEK")</f>
        <v>Teknik Informatika &amp; Komputer</v>
      </c>
      <c r="Y867" s="374" t="str">
        <f>IFERROR(VLOOKUP(D867,'[5]mhs elektro-kecil'!$B$5:$E$2151,4,0),"CEK")</f>
        <v>Dwi Ratnasari. S.Kom., MT.</v>
      </c>
      <c r="AL867" s="391">
        <f t="shared" si="277"/>
        <v>2014</v>
      </c>
      <c r="AM867" s="212" t="e">
        <f>COUNTIF([6]Daftar!$D$5:$D$851,D867)</f>
        <v>#VALUE!</v>
      </c>
      <c r="AN867" s="212" t="e">
        <f>COUNTIF([7]daftar!$D$4:$D$885,D867)</f>
        <v>#VALUE!</v>
      </c>
      <c r="AS867" s="392" t="str">
        <f t="shared" si="245"/>
        <v>Bije Syiapriadi D</v>
      </c>
      <c r="AT867" s="392" t="str">
        <f t="shared" si="246"/>
        <v>F1B114007</v>
      </c>
      <c r="AU867" s="392">
        <f t="shared" si="247"/>
        <v>864</v>
      </c>
    </row>
    <row r="868" spans="1:47" ht="12.75" customHeight="1">
      <c r="A868" s="267">
        <f t="shared" si="254"/>
        <v>865</v>
      </c>
      <c r="B868" s="465">
        <v>44432</v>
      </c>
      <c r="C868" s="269" t="str">
        <f>VLOOKUP(D868,'[9]mhs elektro-kecil'!$B$5:$C$2151,2,0)</f>
        <v>TONI YAZID ALBUSTON</v>
      </c>
      <c r="D868" s="98" t="s">
        <v>2206</v>
      </c>
      <c r="E868" s="369" t="s">
        <v>2207</v>
      </c>
      <c r="F868" s="275" t="str">
        <f t="shared" si="271"/>
        <v>Dr. Ir. I Ketut Wiryajati,ST.,MT.,IPU.,ASEAN.Eng.</v>
      </c>
      <c r="G868" s="275" t="str">
        <f t="shared" si="272"/>
        <v>Sultan, S.T., M.T.</v>
      </c>
      <c r="H868" s="275" t="str">
        <f t="shared" si="273"/>
        <v>Ir. Agung Budi Muljono, S.T., M.T., IPU.</v>
      </c>
      <c r="I868" s="275" t="str">
        <f t="shared" si="274"/>
        <v>Ni Made Seniari, S.T., M.T.</v>
      </c>
      <c r="J868" s="467" t="str">
        <f t="shared" si="275"/>
        <v>Supriono, S.T., M.T.</v>
      </c>
      <c r="K868" s="473" t="str">
        <f t="shared" si="255"/>
        <v>Jum'at</v>
      </c>
      <c r="L868" s="458">
        <v>44435</v>
      </c>
      <c r="M868" s="482" t="s">
        <v>1708</v>
      </c>
      <c r="N868" t="s">
        <v>1856</v>
      </c>
      <c r="P868" s="486">
        <v>401</v>
      </c>
      <c r="Q868" s="230">
        <v>3</v>
      </c>
      <c r="R868" s="230">
        <v>5</v>
      </c>
      <c r="S868" s="199">
        <v>13</v>
      </c>
      <c r="T868" s="199">
        <v>1</v>
      </c>
      <c r="U868" s="199">
        <v>29</v>
      </c>
      <c r="W868" s="371" t="str">
        <f t="shared" si="276"/>
        <v>27 Agustus 2021</v>
      </c>
      <c r="X868" s="373" t="str">
        <f>IFERROR(VLOOKUP(D868,'[5]mhs elektro-kecil'!$B$5:$E$2151,3,0),"CEK")</f>
        <v>Teknik Sistem Tenaga</v>
      </c>
      <c r="Y868" s="374" t="str">
        <f>IFERROR(VLOOKUP(D868,'[5]mhs elektro-kecil'!$B$5:$E$2151,4,0),"CEK")</f>
        <v>Muhamad Syamsu Iqbal, ST., MT., Ph.D.</v>
      </c>
      <c r="AL868" s="391">
        <f t="shared" si="277"/>
        <v>2017</v>
      </c>
      <c r="AM868" s="212" t="e">
        <f>COUNTIF([6]Daftar!$D$5:$D$851,D868)</f>
        <v>#VALUE!</v>
      </c>
      <c r="AN868" s="212" t="e">
        <f>COUNTIF([7]daftar!$D$4:$D$885,D868)</f>
        <v>#VALUE!</v>
      </c>
      <c r="AS868" s="392" t="str">
        <f t="shared" si="245"/>
        <v>TONI YAZID ALBUSTON</v>
      </c>
      <c r="AT868" s="392" t="str">
        <f t="shared" si="246"/>
        <v>F1B017089</v>
      </c>
      <c r="AU868" s="392">
        <f t="shared" si="247"/>
        <v>865</v>
      </c>
    </row>
    <row r="869" spans="1:47" ht="12.75" customHeight="1">
      <c r="A869" s="267">
        <f t="shared" si="254"/>
        <v>866</v>
      </c>
      <c r="B869" s="465">
        <v>44434</v>
      </c>
      <c r="C869" s="269" t="str">
        <f>VLOOKUP(D869,'[9]mhs elektro-kecil'!$B$5:$C$2151,2,0)</f>
        <v>I PUTU DENNY WAHYU KURNIAWAN</v>
      </c>
      <c r="D869" s="369" t="s">
        <v>2208</v>
      </c>
      <c r="E869" s="369" t="s">
        <v>2209</v>
      </c>
      <c r="F869" s="275" t="str">
        <f t="shared" si="271"/>
        <v>Giri Wahyu Wiriasto, S.T., M.T.</v>
      </c>
      <c r="G869" s="275" t="str">
        <f t="shared" si="272"/>
        <v>Dwi Ratnasari, S.Kom., MT.</v>
      </c>
      <c r="H869" s="275" t="str">
        <f t="shared" si="273"/>
        <v>Lalu A. Syamsul Irfan A., S.T., M.Eng.</v>
      </c>
      <c r="I869" s="275" t="str">
        <f t="shared" si="274"/>
        <v>Cipta Ramadhani, ST., M.Eng.</v>
      </c>
      <c r="J869" s="467" t="str">
        <f t="shared" si="275"/>
        <v>Suthami Ariessaputra, S.T., M.Eng.</v>
      </c>
      <c r="K869" s="473" t="str">
        <f t="shared" si="255"/>
        <v>Senin</v>
      </c>
      <c r="L869" s="458">
        <v>44438</v>
      </c>
      <c r="M869" s="482" t="s">
        <v>1708</v>
      </c>
      <c r="N869" t="s">
        <v>1856</v>
      </c>
      <c r="P869" s="486">
        <v>409</v>
      </c>
      <c r="Q869" s="230">
        <v>41</v>
      </c>
      <c r="R869" s="230">
        <v>45</v>
      </c>
      <c r="S869" s="199">
        <v>40</v>
      </c>
      <c r="T869" s="199">
        <v>44</v>
      </c>
      <c r="U869" s="199">
        <v>42</v>
      </c>
      <c r="W869" s="371" t="str">
        <f t="shared" si="276"/>
        <v>30 Agustus 2021</v>
      </c>
      <c r="X869" s="373" t="str">
        <f>IFERROR(VLOOKUP(D869,'[5]mhs elektro-kecil'!$B$5:$E$2151,3,0),"CEK")</f>
        <v>Teknik Informatika &amp; Komputer</v>
      </c>
      <c r="Y869" s="374" t="str">
        <f>IFERROR(VLOOKUP(D869,'[5]mhs elektro-kecil'!$B$5:$E$2151,4,0),"CEK")</f>
        <v>Bulkis Kanata, ST., MT.</v>
      </c>
      <c r="AL869" s="391">
        <f t="shared" si="277"/>
        <v>2017</v>
      </c>
      <c r="AM869" s="212" t="e">
        <f>COUNTIF([6]Daftar!$D$5:$D$851,D869)</f>
        <v>#VALUE!</v>
      </c>
      <c r="AN869" s="212" t="e">
        <f>COUNTIF([7]daftar!$D$4:$D$885,D869)</f>
        <v>#VALUE!</v>
      </c>
      <c r="AS869" s="392" t="str">
        <f t="shared" si="245"/>
        <v>I PUTU DENNY WAHYU KURNIAWAN</v>
      </c>
      <c r="AT869" s="392" t="str">
        <f t="shared" si="246"/>
        <v>F1B017035</v>
      </c>
      <c r="AU869" s="392">
        <f t="shared" si="247"/>
        <v>866</v>
      </c>
    </row>
    <row r="870" spans="1:47" ht="12.75" customHeight="1">
      <c r="A870" s="267">
        <f t="shared" si="254"/>
        <v>867</v>
      </c>
      <c r="B870" s="465">
        <v>44438</v>
      </c>
      <c r="C870" s="269" t="str">
        <f>VLOOKUP(D870,'[9]mhs elektro-kecil'!$B$5:$C$2151,2,0)</f>
        <v>ADI DARMA MURDALI</v>
      </c>
      <c r="D870" s="369" t="s">
        <v>2210</v>
      </c>
      <c r="E870" s="369" t="s">
        <v>2211</v>
      </c>
      <c r="F870" s="275" t="str">
        <f t="shared" si="271"/>
        <v>Dr. Ir. Misbahuddin, S.T., M.T., IPU.</v>
      </c>
      <c r="G870" s="275" t="str">
        <f t="shared" si="272"/>
        <v>Paniran, S.T., M.T.</v>
      </c>
      <c r="H870" s="275" t="str">
        <f t="shared" si="273"/>
        <v>Giri Wahyu Wiriasto, S.T., M.T.</v>
      </c>
      <c r="I870" s="275" t="str">
        <f t="shared" si="274"/>
        <v>Budi Darmawan, S.T., M.Eng.</v>
      </c>
      <c r="J870" s="467" t="str">
        <f t="shared" si="275"/>
        <v>Cipta Ramadhani, ST., M.Eng.</v>
      </c>
      <c r="K870" s="473" t="str">
        <f t="shared" ref="K870:K883" si="278">CHOOSE(WEEKDAY(L870),"Minggu","Senin","Selasa","Rabu","Kamis","Jum'at","Sabtu")</f>
        <v>Kamis</v>
      </c>
      <c r="L870" s="458">
        <v>44441</v>
      </c>
      <c r="M870" s="459" t="s">
        <v>1570</v>
      </c>
      <c r="N870" t="s">
        <v>1856</v>
      </c>
      <c r="P870" s="486">
        <v>417</v>
      </c>
      <c r="Q870" s="230">
        <v>7</v>
      </c>
      <c r="R870" s="230">
        <v>28</v>
      </c>
      <c r="S870" s="199">
        <v>41</v>
      </c>
      <c r="T870" s="199">
        <v>43</v>
      </c>
      <c r="U870" s="199">
        <v>44</v>
      </c>
      <c r="W870" s="371" t="str">
        <f t="shared" si="276"/>
        <v>02 September 2021</v>
      </c>
      <c r="X870" s="373" t="str">
        <f>IFERROR(VLOOKUP(D870,'[5]mhs elektro-kecil'!$B$5:$E$2151,3,0),"CEK")</f>
        <v>Teknik Informatika &amp; Komputer</v>
      </c>
      <c r="Y870" s="374" t="str">
        <f>IFERROR(VLOOKUP(D870,'[5]mhs elektro-kecil'!$B$5:$E$2151,4,0),"CEK")</f>
        <v>I Ketut Wiryajati, ST., MT.</v>
      </c>
      <c r="AL870" s="391">
        <f t="shared" si="277"/>
        <v>2017</v>
      </c>
      <c r="AM870" s="212" t="e">
        <f>COUNTIF([6]Daftar!$D$5:$D$851,D870)</f>
        <v>#VALUE!</v>
      </c>
      <c r="AN870" s="212" t="e">
        <f>COUNTIF([7]daftar!$D$4:$D$885,D870)</f>
        <v>#VALUE!</v>
      </c>
      <c r="AS870" s="392" t="str">
        <f t="shared" si="245"/>
        <v>ADI DARMA MURDALI</v>
      </c>
      <c r="AT870" s="392" t="str">
        <f t="shared" si="246"/>
        <v>F1B017005</v>
      </c>
      <c r="AU870" s="392">
        <f t="shared" si="247"/>
        <v>867</v>
      </c>
    </row>
    <row r="871" spans="1:47" ht="12.75" customHeight="1">
      <c r="A871" s="267">
        <f t="shared" si="254"/>
        <v>868</v>
      </c>
      <c r="B871" s="465">
        <v>44452</v>
      </c>
      <c r="C871" s="269" t="str">
        <f>VLOOKUP(D871,'[9]mhs elektro-kecil'!$B$5:$C$2151,2,0)</f>
        <v>ROSDIANA</v>
      </c>
      <c r="D871" s="369" t="s">
        <v>2212</v>
      </c>
      <c r="E871" s="369" t="s">
        <v>2213</v>
      </c>
      <c r="F871" s="275" t="str">
        <f t="shared" si="271"/>
        <v>Bulkis Kanata, S.T., M.T.</v>
      </c>
      <c r="G871" s="275" t="str">
        <f t="shared" si="272"/>
        <v>Abdullah Zainuddin, S.T., M.T.</v>
      </c>
      <c r="H871" s="275" t="str">
        <f t="shared" si="273"/>
        <v>Sudi M. Al Sasongko, S.T., M.T.</v>
      </c>
      <c r="I871" s="275" t="str">
        <f t="shared" si="274"/>
        <v>Djul Fikry  Budiman, S.T., M.T.</v>
      </c>
      <c r="J871" s="467" t="str">
        <f t="shared" si="275"/>
        <v>Dr. rer. nat. Teti Zubaidah, S.T., M.T.</v>
      </c>
      <c r="K871" s="473" t="str">
        <f t="shared" si="278"/>
        <v>Rabu</v>
      </c>
      <c r="L871" s="458">
        <v>44454</v>
      </c>
      <c r="M871" s="459" t="s">
        <v>1622</v>
      </c>
      <c r="N871" t="s">
        <v>1856</v>
      </c>
      <c r="P871" s="486">
        <v>426</v>
      </c>
      <c r="Q871" s="230">
        <v>21</v>
      </c>
      <c r="R871" s="230">
        <v>15</v>
      </c>
      <c r="S871" s="199">
        <v>6</v>
      </c>
      <c r="T871" s="199">
        <v>35</v>
      </c>
      <c r="U871" s="199">
        <v>22</v>
      </c>
      <c r="W871" s="371" t="str">
        <f t="shared" si="276"/>
        <v>15 September 2021</v>
      </c>
      <c r="X871" s="373" t="str">
        <f>IFERROR(VLOOKUP(D871,'[5]mhs elektro-kecil'!$B$5:$E$2151,3,0),"CEK")</f>
        <v>Teknik Telekomunikasi</v>
      </c>
      <c r="Y871" s="374" t="str">
        <f>IFERROR(VLOOKUP(D871,'[5]mhs elektro-kecil'!$B$5:$E$2151,4,0),"CEK")</f>
        <v>Sultan, ST., MT.</v>
      </c>
      <c r="AL871" s="391">
        <f t="shared" si="277"/>
        <v>2017</v>
      </c>
      <c r="AM871" s="212" t="e">
        <f>COUNTIF([6]Daftar!$D$5:$D$851,D871)</f>
        <v>#VALUE!</v>
      </c>
      <c r="AN871" s="212" t="e">
        <f>COUNTIF([7]daftar!$D$4:$D$885,D871)</f>
        <v>#VALUE!</v>
      </c>
      <c r="AS871" s="392" t="str">
        <f t="shared" si="245"/>
        <v>ROSDIANA</v>
      </c>
      <c r="AT871" s="392" t="str">
        <f t="shared" si="246"/>
        <v>F1B017081</v>
      </c>
      <c r="AU871" s="392">
        <f t="shared" si="247"/>
        <v>868</v>
      </c>
    </row>
    <row r="872" spans="1:47" ht="12.75" customHeight="1">
      <c r="A872" s="267">
        <f t="shared" si="254"/>
        <v>869</v>
      </c>
      <c r="B872" s="465">
        <v>44453</v>
      </c>
      <c r="C872" s="269" t="str">
        <f>VLOOKUP(D872,'[9]mhs elektro-kecil'!$B$5:$C$2151,2,0)</f>
        <v>ANDI MUHAMAD HANIF</v>
      </c>
      <c r="D872" s="369" t="s">
        <v>2214</v>
      </c>
      <c r="E872" s="369" t="s">
        <v>2215</v>
      </c>
      <c r="F872" s="275" t="str">
        <f t="shared" si="271"/>
        <v>Budi Darmawan, S.T., M.Eng.</v>
      </c>
      <c r="G872" s="275" t="str">
        <f t="shared" si="272"/>
        <v>Lalu A. Syamsul Irfan A., S.T., M.Eng.</v>
      </c>
      <c r="H872" s="275" t="str">
        <f t="shared" si="273"/>
        <v>Syafaruddin Ch, S.T., M.T.</v>
      </c>
      <c r="I872" s="275" t="str">
        <f t="shared" si="274"/>
        <v>Cipta Ramadhani, ST., M.Eng.</v>
      </c>
      <c r="J872" s="467" t="str">
        <f t="shared" si="275"/>
        <v>Djul Fikry  Budiman, S.T., M.T.</v>
      </c>
      <c r="K872" s="473" t="str">
        <f t="shared" si="278"/>
        <v>Jum'at</v>
      </c>
      <c r="L872" s="458">
        <v>44456</v>
      </c>
      <c r="M872" s="482" t="s">
        <v>1708</v>
      </c>
      <c r="N872" t="s">
        <v>1856</v>
      </c>
      <c r="P872" s="486">
        <v>441</v>
      </c>
      <c r="Q872" s="230">
        <v>43</v>
      </c>
      <c r="R872" s="230">
        <v>40</v>
      </c>
      <c r="S872" s="199">
        <v>4</v>
      </c>
      <c r="T872" s="199">
        <v>44</v>
      </c>
      <c r="U872" s="199">
        <v>35</v>
      </c>
      <c r="W872" s="371" t="str">
        <f t="shared" si="276"/>
        <v>17 September 2021</v>
      </c>
      <c r="X872" s="373" t="str">
        <f>IFERROR(VLOOKUP(D872,'[5]mhs elektro-kecil'!$B$5:$E$2151,3,0),"CEK")</f>
        <v>Teknik Informatika &amp; Komputer</v>
      </c>
      <c r="Y872" s="374" t="str">
        <f>IFERROR(VLOOKUP(D872,'[5]mhs elektro-kecil'!$B$5:$E$2151,4,0),"CEK")</f>
        <v>Sudi M. Al Sasongko, ST., MT.</v>
      </c>
      <c r="AL872" s="391">
        <f t="shared" si="277"/>
        <v>2017</v>
      </c>
      <c r="AM872" s="212" t="e">
        <f>COUNTIF([6]Daftar!$D$5:$D$851,D872)</f>
        <v>#VALUE!</v>
      </c>
      <c r="AN872" s="212" t="e">
        <f>COUNTIF([7]daftar!$D$4:$D$885,D872)</f>
        <v>#VALUE!</v>
      </c>
      <c r="AS872" s="392" t="str">
        <f t="shared" si="245"/>
        <v>ANDI MUHAMAD HANIF</v>
      </c>
      <c r="AT872" s="392" t="str">
        <f t="shared" si="246"/>
        <v>F1B117006</v>
      </c>
      <c r="AU872" s="392">
        <f t="shared" si="247"/>
        <v>869</v>
      </c>
    </row>
    <row r="873" spans="1:47" ht="12.75" customHeight="1">
      <c r="A873" s="267">
        <f t="shared" si="254"/>
        <v>870</v>
      </c>
      <c r="B873" s="465">
        <v>44459</v>
      </c>
      <c r="C873" s="269" t="str">
        <f>VLOOKUP(D873,'[9]mhs elektro-kecil'!$B$5:$C$2151,2,0)</f>
        <v>Suryadi</v>
      </c>
      <c r="D873" s="369" t="s">
        <v>2216</v>
      </c>
      <c r="E873" s="369" t="s">
        <v>2217</v>
      </c>
      <c r="F873" s="275" t="str">
        <f t="shared" si="271"/>
        <v>Dr. Ida Ayu Sri Adnyani, S.T., M.Erg.</v>
      </c>
      <c r="G873" s="275" t="str">
        <f t="shared" si="272"/>
        <v>Abdul Natsir, S.T., M.T.</v>
      </c>
      <c r="H873" s="275" t="str">
        <f t="shared" si="273"/>
        <v>Ir. Agung Budi Muljono, S.T., M.T., IPU.</v>
      </c>
      <c r="I873" s="275" t="str">
        <f t="shared" si="274"/>
        <v>I Nyoman Wahyu Satiawan., ST., MSc., Ph.D.</v>
      </c>
      <c r="J873" s="467" t="str">
        <f t="shared" si="275"/>
        <v>Dr. Ir. Rosmaliati, S.T., M.T.</v>
      </c>
      <c r="K873" s="473" t="str">
        <f t="shared" si="278"/>
        <v>Jum'at</v>
      </c>
      <c r="L873" s="458">
        <v>44463</v>
      </c>
      <c r="M873" s="482" t="s">
        <v>1708</v>
      </c>
      <c r="N873" t="s">
        <v>1856</v>
      </c>
      <c r="P873" s="486">
        <v>449</v>
      </c>
      <c r="Q873" s="230">
        <v>10</v>
      </c>
      <c r="R873" s="230">
        <v>14</v>
      </c>
      <c r="S873" s="199">
        <v>13</v>
      </c>
      <c r="T873" s="199">
        <v>8</v>
      </c>
      <c r="U873" s="199">
        <v>16</v>
      </c>
      <c r="W873" s="371" t="str">
        <f t="shared" si="276"/>
        <v>24 September 2021</v>
      </c>
      <c r="X873" s="373" t="str">
        <f>IFERROR(VLOOKUP(D873,'[5]mhs elektro-kecil'!$B$5:$E$2151,3,0),"CEK")</f>
        <v>Teknik Sistem Tenaga</v>
      </c>
      <c r="Y873" s="374" t="str">
        <f>IFERROR(VLOOKUP(D873,'[5]mhs elektro-kecil'!$B$5:$E$2151,4,0),"CEK")</f>
        <v>Budi Darmawan, ST., M.Eng.</v>
      </c>
      <c r="AL873" s="391">
        <f t="shared" si="277"/>
        <v>2016</v>
      </c>
      <c r="AM873" s="212" t="e">
        <f>COUNTIF([6]Daftar!$D$5:$D$851,D873)</f>
        <v>#VALUE!</v>
      </c>
      <c r="AN873" s="212" t="e">
        <f>COUNTIF([7]daftar!$D$4:$D$885,D873)</f>
        <v>#VALUE!</v>
      </c>
      <c r="AS873" s="392" t="str">
        <f t="shared" si="245"/>
        <v>Suryadi</v>
      </c>
      <c r="AT873" s="392" t="str">
        <f t="shared" si="246"/>
        <v>F1B016094</v>
      </c>
      <c r="AU873" s="392">
        <f t="shared" si="247"/>
        <v>870</v>
      </c>
    </row>
    <row r="874" spans="1:47" ht="12.75" customHeight="1">
      <c r="A874" s="267">
        <f t="shared" si="254"/>
        <v>871</v>
      </c>
      <c r="B874" s="465">
        <v>44463</v>
      </c>
      <c r="C874" s="269" t="str">
        <f>VLOOKUP(D874,'[9]mhs elektro-kecil'!$B$5:$C$2151,2,0)</f>
        <v>Muhamad Fachrul Amri</v>
      </c>
      <c r="D874" s="369" t="s">
        <v>2218</v>
      </c>
      <c r="E874" s="369" t="s">
        <v>2219</v>
      </c>
      <c r="F874" s="275" t="str">
        <f t="shared" si="271"/>
        <v>Dr. Ir. Misbahuddin, S.T., M.T., IPU.</v>
      </c>
      <c r="G874" s="275" t="str">
        <f t="shared" si="272"/>
        <v>Abdullah Zainuddin, S.T., M.T.</v>
      </c>
      <c r="H874" s="275" t="str">
        <f t="shared" si="273"/>
        <v>Budi Darmawan, S.T., M.Eng.</v>
      </c>
      <c r="I874" s="275" t="str">
        <f t="shared" si="274"/>
        <v>Cipta Ramadhani, ST., M.Eng.</v>
      </c>
      <c r="J874" s="467" t="str">
        <f t="shared" si="275"/>
        <v>Syafaruddin Ch, S.T., M.T.</v>
      </c>
      <c r="K874" s="473" t="str">
        <f t="shared" si="278"/>
        <v>Rabu</v>
      </c>
      <c r="L874" s="458">
        <v>44468</v>
      </c>
      <c r="M874" s="482" t="s">
        <v>1708</v>
      </c>
      <c r="N874" t="s">
        <v>1856</v>
      </c>
      <c r="P874" s="486">
        <v>456</v>
      </c>
      <c r="Q874" s="230">
        <v>7</v>
      </c>
      <c r="R874" s="230">
        <v>15</v>
      </c>
      <c r="S874" s="199">
        <v>43</v>
      </c>
      <c r="T874" s="199">
        <v>44</v>
      </c>
      <c r="U874" s="199">
        <v>4</v>
      </c>
      <c r="W874" s="371" t="str">
        <f t="shared" si="276"/>
        <v>29 September 2021</v>
      </c>
      <c r="X874" s="373" t="str">
        <f>IFERROR(VLOOKUP(D874,'[5]mhs elektro-kecil'!$B$5:$E$2151,3,0),"CEK")</f>
        <v>Teknik Informatika &amp; Komputer</v>
      </c>
      <c r="Y874" s="374" t="str">
        <f>IFERROR(VLOOKUP(D874,'[5]mhs elektro-kecil'!$B$5:$E$2151,4,0),"CEK")</f>
        <v>L. A. Syamsul Irfan Akbar, ST., M.Eng.</v>
      </c>
      <c r="AL874" s="391">
        <f t="shared" si="277"/>
        <v>2017</v>
      </c>
      <c r="AM874" s="212" t="e">
        <f>COUNTIF([6]Daftar!$D$5:$D$851,D874)</f>
        <v>#VALUE!</v>
      </c>
      <c r="AN874" s="212" t="e">
        <f>COUNTIF([7]daftar!$D$4:$D$885,D874)</f>
        <v>#VALUE!</v>
      </c>
      <c r="AS874" s="392" t="str">
        <f t="shared" si="245"/>
        <v>Muhamad Fachrul Amri</v>
      </c>
      <c r="AT874" s="392" t="str">
        <f t="shared" si="246"/>
        <v>F1B017059</v>
      </c>
      <c r="AU874" s="392">
        <f t="shared" si="247"/>
        <v>871</v>
      </c>
    </row>
    <row r="875" spans="1:47" ht="12.75" customHeight="1">
      <c r="A875" s="267">
        <f t="shared" si="254"/>
        <v>872</v>
      </c>
      <c r="B875" s="465">
        <v>44463</v>
      </c>
      <c r="C875" s="269" t="str">
        <f>VLOOKUP(D875,'[9]mhs elektro-kecil'!$B$5:$C$2151,2,0)</f>
        <v>MUHAMMAD IQBAL FIRDAUS</v>
      </c>
      <c r="D875" s="369" t="s">
        <v>2220</v>
      </c>
      <c r="E875" s="369" t="s">
        <v>2221</v>
      </c>
      <c r="F875" s="275" t="str">
        <f t="shared" si="271"/>
        <v>I Made Budi Suksmadana, S.T., M.T.</v>
      </c>
      <c r="G875" s="275" t="str">
        <f t="shared" si="272"/>
        <v>Suthami Ariessaputra, S.T., M.Eng.</v>
      </c>
      <c r="H875" s="275" t="str">
        <f t="shared" si="273"/>
        <v>Paniran, S.T., M.T.</v>
      </c>
      <c r="I875" s="275" t="str">
        <f t="shared" si="274"/>
        <v>Dwi Ratnasari, S.Kom., MT.</v>
      </c>
      <c r="J875" s="467" t="str">
        <f t="shared" si="275"/>
        <v>Made Sutha Yadnya, S.T., M.T.</v>
      </c>
      <c r="K875" s="473" t="str">
        <f t="shared" si="278"/>
        <v>Rabu</v>
      </c>
      <c r="L875" s="458">
        <v>44468</v>
      </c>
      <c r="M875" s="482" t="s">
        <v>1708</v>
      </c>
      <c r="N875" t="s">
        <v>1856</v>
      </c>
      <c r="P875" s="486">
        <v>457</v>
      </c>
      <c r="Q875" s="230">
        <v>24</v>
      </c>
      <c r="R875" s="230">
        <v>42</v>
      </c>
      <c r="S875" s="199">
        <v>28</v>
      </c>
      <c r="T875" s="199">
        <v>45</v>
      </c>
      <c r="U875" s="199">
        <v>19</v>
      </c>
      <c r="W875" s="371" t="str">
        <f t="shared" si="276"/>
        <v>29 September 2021</v>
      </c>
      <c r="X875" s="373" t="str">
        <f>IFERROR(VLOOKUP(D875,'[5]mhs elektro-kecil'!$B$5:$E$2151,3,0),"CEK")</f>
        <v>Teknik Elektronika &amp; Digital</v>
      </c>
      <c r="Y875" s="374" t="str">
        <f>IFERROR(VLOOKUP(D875,'[5]mhs elektro-kecil'!$B$5:$E$2151,4,0),"CEK")</f>
        <v>Budi Darmawan, ST., M.Eng.</v>
      </c>
      <c r="AL875" s="391">
        <f t="shared" si="277"/>
        <v>2017</v>
      </c>
      <c r="AM875" s="212" t="e">
        <f>COUNTIF([6]Daftar!$D$5:$D$851,D875)</f>
        <v>#VALUE!</v>
      </c>
      <c r="AN875" s="212" t="e">
        <f>COUNTIF([7]daftar!$D$4:$D$885,D875)</f>
        <v>#VALUE!</v>
      </c>
      <c r="AS875" s="392" t="str">
        <f t="shared" si="245"/>
        <v>MUHAMMAD IQBAL FIRDAUS</v>
      </c>
      <c r="AT875" s="392" t="str">
        <f t="shared" si="246"/>
        <v>F1B017066</v>
      </c>
      <c r="AU875" s="392">
        <f t="shared" si="247"/>
        <v>872</v>
      </c>
    </row>
    <row r="876" spans="1:47" ht="12.75" customHeight="1">
      <c r="A876" s="267">
        <f t="shared" si="254"/>
        <v>873</v>
      </c>
      <c r="B876" s="465">
        <v>44470</v>
      </c>
      <c r="C876" s="269" t="str">
        <f>VLOOKUP(D876,'[9]mhs elektro-kecil'!$B$5:$C$2151,2,0)</f>
        <v>ERLAN BAHTIAR</v>
      </c>
      <c r="D876" s="369" t="s">
        <v>2222</v>
      </c>
      <c r="E876" s="369" t="s">
        <v>2223</v>
      </c>
      <c r="F876" s="275" t="str">
        <f t="shared" si="271"/>
        <v>Budi Darmawan, S.T., M.Eng.</v>
      </c>
      <c r="G876" s="275" t="str">
        <f t="shared" si="272"/>
        <v>Syafaruddin Ch, S.T., M.T.</v>
      </c>
      <c r="H876" s="275" t="str">
        <f t="shared" si="273"/>
        <v>Paniran, S.T., M.T.</v>
      </c>
      <c r="I876" s="275" t="str">
        <f t="shared" si="274"/>
        <v>A. Sjamsjiar Rachman, S.T., M.T.</v>
      </c>
      <c r="J876" s="467" t="str">
        <f t="shared" si="275"/>
        <v>Giri Wahyu Wiriasto, S.T., M.T.</v>
      </c>
      <c r="K876" s="473" t="str">
        <f t="shared" si="278"/>
        <v>Selasa</v>
      </c>
      <c r="L876" s="458">
        <v>44474</v>
      </c>
      <c r="M876" s="482" t="s">
        <v>1570</v>
      </c>
      <c r="N876" t="s">
        <v>1856</v>
      </c>
      <c r="P876" s="486">
        <v>480</v>
      </c>
      <c r="Q876" s="230">
        <v>43</v>
      </c>
      <c r="R876" s="230">
        <v>4</v>
      </c>
      <c r="S876" s="199">
        <v>28</v>
      </c>
      <c r="T876" s="199">
        <v>17</v>
      </c>
      <c r="U876" s="199">
        <v>41</v>
      </c>
      <c r="W876" s="371" t="str">
        <f t="shared" si="276"/>
        <v>05 Oktober 2021</v>
      </c>
      <c r="X876" s="373" t="str">
        <f>IFERROR(VLOOKUP(D876,'[5]mhs elektro-kecil'!$B$5:$E$2151,3,0),"CEK")</f>
        <v>Teknik Informatika &amp; Komputer</v>
      </c>
      <c r="Y876" s="374" t="str">
        <f>IFERROR(VLOOKUP(D876,'[5]mhs elektro-kecil'!$B$5:$E$2151,4,0),"CEK")</f>
        <v>Agung Budi Muljono, ST., MT.</v>
      </c>
      <c r="AL876" s="391">
        <f t="shared" si="277"/>
        <v>2017</v>
      </c>
      <c r="AM876" s="212" t="e">
        <f>COUNTIF([6]Daftar!$D$5:$D$851,D876)</f>
        <v>#VALUE!</v>
      </c>
      <c r="AN876" s="212" t="e">
        <f>COUNTIF([7]daftar!$D$4:$D$885,D876)</f>
        <v>#VALUE!</v>
      </c>
      <c r="AS876" s="392" t="str">
        <f t="shared" si="245"/>
        <v>ERLAN BAHTIAR</v>
      </c>
      <c r="AT876" s="392" t="str">
        <f t="shared" si="246"/>
        <v>F1B117012</v>
      </c>
      <c r="AU876" s="392">
        <f t="shared" si="247"/>
        <v>873</v>
      </c>
    </row>
    <row r="877" spans="1:47" ht="12.75" customHeight="1">
      <c r="A877" s="267">
        <f t="shared" si="254"/>
        <v>874</v>
      </c>
      <c r="B877" s="465">
        <v>44473</v>
      </c>
      <c r="C877" s="269" t="str">
        <f>VLOOKUP(D877,'[9]mhs elektro-kecil'!$B$5:$C$2151,2,0)</f>
        <v>Adelia Rizky Febrianti</v>
      </c>
      <c r="D877" s="369" t="s">
        <v>2224</v>
      </c>
      <c r="E877" s="369" t="s">
        <v>2225</v>
      </c>
      <c r="F877" s="275" t="str">
        <f t="shared" si="271"/>
        <v>Abdullah Zainuddin, S.T., M.T.</v>
      </c>
      <c r="G877" s="275" t="str">
        <f t="shared" si="272"/>
        <v>Bulkis Kanata, S.T., M.T.</v>
      </c>
      <c r="H877" s="275" t="str">
        <f t="shared" si="273"/>
        <v>Suthami Ariessaputra, S.T., M.Eng.</v>
      </c>
      <c r="I877" s="275" t="str">
        <f t="shared" si="274"/>
        <v>Cahyo Mustiko O. M., ST., MSc. Ph.D.</v>
      </c>
      <c r="J877" s="467" t="str">
        <f t="shared" si="275"/>
        <v>Made Sutha Yadnya, S.T., M.T.</v>
      </c>
      <c r="K877" s="473" t="str">
        <f t="shared" si="278"/>
        <v>Kamis</v>
      </c>
      <c r="L877" s="458">
        <v>44476</v>
      </c>
      <c r="M877" s="482" t="s">
        <v>1708</v>
      </c>
      <c r="N877" t="s">
        <v>1856</v>
      </c>
      <c r="P877" s="486">
        <v>481</v>
      </c>
      <c r="Q877" s="230">
        <v>15</v>
      </c>
      <c r="R877" s="230">
        <v>21</v>
      </c>
      <c r="S877" s="199">
        <v>42</v>
      </c>
      <c r="T877" s="199">
        <v>9</v>
      </c>
      <c r="U877" s="199">
        <v>19</v>
      </c>
      <c r="W877" s="371" t="str">
        <f t="shared" si="276"/>
        <v>07 Oktober 2021</v>
      </c>
      <c r="X877" s="373" t="str">
        <f>IFERROR(VLOOKUP(D877,'[5]mhs elektro-kecil'!$B$5:$E$2151,3,0),"CEK")</f>
        <v>Teknik Telekomunikasi</v>
      </c>
      <c r="Y877" s="374" t="str">
        <f>IFERROR(VLOOKUP(D877,'[5]mhs elektro-kecil'!$B$5:$E$2151,4,0),"CEK")</f>
        <v>I Ketut Wiryajati, ST., MT.</v>
      </c>
      <c r="AL877" s="391">
        <f t="shared" si="277"/>
        <v>2017</v>
      </c>
      <c r="AM877" s="212" t="e">
        <f>COUNTIF([6]Daftar!$D$5:$D$851,D877)</f>
        <v>#VALUE!</v>
      </c>
      <c r="AN877" s="212" t="e">
        <f>COUNTIF([7]daftar!$D$4:$D$885,D877)</f>
        <v>#VALUE!</v>
      </c>
      <c r="AS877" s="392" t="str">
        <f t="shared" si="245"/>
        <v>Adelia Rizky Febrianti</v>
      </c>
      <c r="AT877" s="392" t="str">
        <f t="shared" si="246"/>
        <v>F1B117003</v>
      </c>
      <c r="AU877" s="392">
        <f t="shared" si="247"/>
        <v>874</v>
      </c>
    </row>
    <row r="878" spans="1:47" ht="12.75" customHeight="1">
      <c r="A878" s="267">
        <f t="shared" si="254"/>
        <v>875</v>
      </c>
      <c r="B878" s="465">
        <v>44473</v>
      </c>
      <c r="C878" s="269" t="str">
        <f>VLOOKUP(D878,'[9]mhs elektro-kecil'!$B$5:$C$2151,2,0)</f>
        <v>Muhammad Laylul Mustagfirin</v>
      </c>
      <c r="D878" s="369" t="s">
        <v>2226</v>
      </c>
      <c r="E878" s="369" t="s">
        <v>2227</v>
      </c>
      <c r="F878" s="275" t="str">
        <f t="shared" si="271"/>
        <v>Giri Wahyu Wiriasto, S.T., M.T.</v>
      </c>
      <c r="G878" s="275" t="str">
        <f t="shared" si="272"/>
        <v>I Made Budi Suksmadana, S.T., M.T.</v>
      </c>
      <c r="H878" s="275" t="str">
        <f t="shared" si="273"/>
        <v>A. Sjamsjiar Rachman, S.T., M.T.</v>
      </c>
      <c r="I878" s="275" t="str">
        <f t="shared" si="274"/>
        <v>Cipta Ramadhani, ST., M.Eng.</v>
      </c>
      <c r="J878" s="467" t="str">
        <f t="shared" si="275"/>
        <v>Dwi Ratnasari, S.Kom., MT.</v>
      </c>
      <c r="K878" s="473" t="str">
        <f t="shared" si="278"/>
        <v>Kamis</v>
      </c>
      <c r="L878" s="458">
        <v>44476</v>
      </c>
      <c r="M878" s="482" t="s">
        <v>1610</v>
      </c>
      <c r="N878" t="s">
        <v>1856</v>
      </c>
      <c r="P878" s="486">
        <v>482</v>
      </c>
      <c r="Q878" s="230">
        <v>41</v>
      </c>
      <c r="R878" s="230">
        <v>24</v>
      </c>
      <c r="S878" s="199">
        <v>17</v>
      </c>
      <c r="T878" s="199">
        <v>44</v>
      </c>
      <c r="U878" s="199">
        <v>45</v>
      </c>
      <c r="W878" s="371" t="str">
        <f t="shared" si="276"/>
        <v>07 Oktober 2021</v>
      </c>
      <c r="X878" s="373" t="str">
        <f>IFERROR(VLOOKUP(D878,'[5]mhs elektro-kecil'!$B$5:$E$2151,3,0),"CEK")</f>
        <v>Teknik Informatika &amp; Komputer</v>
      </c>
      <c r="Y878" s="374" t="str">
        <f>IFERROR(VLOOKUP(D878,'[5]mhs elektro-kecil'!$B$5:$E$2151,4,0),"CEK")</f>
        <v>Dr. Warindi, ST., M.Eng.</v>
      </c>
      <c r="AL878" s="391">
        <f t="shared" si="277"/>
        <v>2018</v>
      </c>
      <c r="AM878" s="212" t="e">
        <f>COUNTIF([6]Daftar!$D$5:$D$851,D878)</f>
        <v>#VALUE!</v>
      </c>
      <c r="AN878" s="212" t="e">
        <f>COUNTIF([7]daftar!$D$4:$D$885,D878)</f>
        <v>#VALUE!</v>
      </c>
      <c r="AS878" s="392" t="str">
        <f t="shared" si="245"/>
        <v>Muhammad Laylul Mustagfirin</v>
      </c>
      <c r="AT878" s="392" t="str">
        <f t="shared" si="246"/>
        <v>F1B118064</v>
      </c>
      <c r="AU878" s="392">
        <f t="shared" si="247"/>
        <v>875</v>
      </c>
    </row>
    <row r="879" spans="1:47" ht="12.75" customHeight="1">
      <c r="A879" s="267">
        <f t="shared" si="254"/>
        <v>876</v>
      </c>
      <c r="B879" s="465">
        <v>44476</v>
      </c>
      <c r="C879" s="269" t="str">
        <f>VLOOKUP(D879,'[9]mhs elektro-kecil'!$B$5:$C$2151,2,0)</f>
        <v>Abi Laskar</v>
      </c>
      <c r="D879" s="369" t="s">
        <v>2228</v>
      </c>
      <c r="E879" s="369" t="s">
        <v>2229</v>
      </c>
      <c r="F879" s="275" t="str">
        <f t="shared" si="271"/>
        <v>I Nyoman Wahyu Satiawan., ST., MSc., Ph.D.</v>
      </c>
      <c r="G879" s="275" t="str">
        <f t="shared" si="272"/>
        <v>Abdul Natsir, S.T., M.T.</v>
      </c>
      <c r="H879" s="275" t="str">
        <f t="shared" si="273"/>
        <v>Ida Bagus Fery Citarsa, S.T., M.T.</v>
      </c>
      <c r="I879" s="275" t="str">
        <f t="shared" si="274"/>
        <v>Sabar Nababan, S.T., M.T.</v>
      </c>
      <c r="J879" s="467" t="str">
        <f t="shared" si="275"/>
        <v>Dr. Ir. Rosmaliati, S.T., M.T.</v>
      </c>
      <c r="K879" s="473" t="str">
        <f t="shared" si="278"/>
        <v>Senin</v>
      </c>
      <c r="L879" s="458">
        <v>44480</v>
      </c>
      <c r="M879" s="482" t="s">
        <v>1708</v>
      </c>
      <c r="N879" t="s">
        <v>1856</v>
      </c>
      <c r="P879" s="486">
        <v>491</v>
      </c>
      <c r="Q879" s="230">
        <v>8</v>
      </c>
      <c r="R879" s="230">
        <v>14</v>
      </c>
      <c r="S879" s="199">
        <v>12</v>
      </c>
      <c r="T879" s="199">
        <v>31</v>
      </c>
      <c r="U879" s="199">
        <v>16</v>
      </c>
      <c r="W879" s="371" t="str">
        <f t="shared" si="276"/>
        <v>11 Oktober 2021</v>
      </c>
      <c r="X879" s="373" t="str">
        <f>IFERROR(VLOOKUP(D879,'[5]mhs elektro-kecil'!$B$5:$E$2151,3,0),"CEK")</f>
        <v>Teknik Sistem Tenaga</v>
      </c>
      <c r="Y879" s="374" t="str">
        <f>IFERROR(VLOOKUP(D879,'[5]mhs elektro-kecil'!$B$5:$E$2151,4,0),"CEK")</f>
        <v>Ni Made Seniari, ST., MT.</v>
      </c>
      <c r="Z879" s="231">
        <f>L879</f>
        <v>44480</v>
      </c>
      <c r="AA879" s="231">
        <f t="shared" ref="AA879:AB879" si="279">Z879+180</f>
        <v>44660</v>
      </c>
      <c r="AB879" s="231">
        <f t="shared" si="279"/>
        <v>44840</v>
      </c>
      <c r="AL879" s="391">
        <f t="shared" si="277"/>
        <v>2017</v>
      </c>
      <c r="AM879" s="212" t="e">
        <f>COUNTIF([6]Daftar!$D$5:$D$851,D879)</f>
        <v>#VALUE!</v>
      </c>
      <c r="AN879" s="212" t="e">
        <f>COUNTIF([7]daftar!$D$4:$D$885,D879)</f>
        <v>#VALUE!</v>
      </c>
      <c r="AS879" s="392" t="str">
        <f t="shared" si="245"/>
        <v>Abi Laskar</v>
      </c>
      <c r="AT879" s="392" t="str">
        <f t="shared" si="246"/>
        <v>F1B117001</v>
      </c>
      <c r="AU879" s="392">
        <f t="shared" si="247"/>
        <v>876</v>
      </c>
    </row>
    <row r="880" spans="1:47" ht="12.75" customHeight="1">
      <c r="A880" s="267">
        <f t="shared" si="254"/>
        <v>877</v>
      </c>
      <c r="B880" s="465">
        <v>44484</v>
      </c>
      <c r="C880" s="269" t="str">
        <f>VLOOKUP(D880,'[9]mhs elektro-kecil'!$B$5:$C$2151,2,0)</f>
        <v>Winaldi Nurrahman</v>
      </c>
      <c r="D880" s="369" t="s">
        <v>2230</v>
      </c>
      <c r="E880" s="369" t="s">
        <v>2231</v>
      </c>
      <c r="F880" s="275" t="str">
        <f t="shared" si="271"/>
        <v>Made Sutha Yadnya, S.T., M.T.</v>
      </c>
      <c r="G880" s="275" t="str">
        <f t="shared" si="272"/>
        <v>Abdullah Zainuddin, S.T., M.T.</v>
      </c>
      <c r="H880" s="275" t="str">
        <f t="shared" si="273"/>
        <v>Suthami Ariessaputra, S.T., M.Eng.</v>
      </c>
      <c r="I880" s="275" t="str">
        <f t="shared" si="274"/>
        <v>Bulkis Kanata, S.T., M.T.</v>
      </c>
      <c r="J880" s="467" t="str">
        <f t="shared" si="275"/>
        <v>Djul Fikry  Budiman, S.T., M.T.</v>
      </c>
      <c r="K880" s="473" t="str">
        <f t="shared" si="278"/>
        <v>Selasa</v>
      </c>
      <c r="L880" s="458">
        <v>44488</v>
      </c>
      <c r="M880" s="482" t="s">
        <v>1570</v>
      </c>
      <c r="N880" t="s">
        <v>1856</v>
      </c>
      <c r="P880" s="486">
        <v>503</v>
      </c>
      <c r="Q880" s="230">
        <v>19</v>
      </c>
      <c r="R880" s="230">
        <v>15</v>
      </c>
      <c r="S880" s="199">
        <v>42</v>
      </c>
      <c r="T880" s="199">
        <v>21</v>
      </c>
      <c r="U880" s="199">
        <v>35</v>
      </c>
      <c r="W880" s="371" t="str">
        <f t="shared" si="276"/>
        <v>19 Oktober 2021</v>
      </c>
      <c r="X880" s="373" t="str">
        <f>IFERROR(VLOOKUP(D880,'[5]mhs elektro-kecil'!$B$5:$E$2151,3,0),"CEK")</f>
        <v>Teknik Telekomunikasi</v>
      </c>
      <c r="Y880" s="374" t="str">
        <f>IFERROR(VLOOKUP(D880,'[5]mhs elektro-kecil'!$B$5:$E$2151,4,0),"CEK")</f>
        <v>Muhamad Syamsu Iqbal, ST., MT., Ph.D.</v>
      </c>
      <c r="AL880" s="391">
        <f t="shared" si="277"/>
        <v>2016</v>
      </c>
      <c r="AM880" s="212" t="e">
        <f>COUNTIF([6]Daftar!$D$5:$D$851,D880)</f>
        <v>#VALUE!</v>
      </c>
      <c r="AN880" s="212" t="e">
        <f>COUNTIF([7]daftar!$D$4:$D$885,D880)</f>
        <v>#VALUE!</v>
      </c>
      <c r="AS880" s="392" t="str">
        <f t="shared" si="245"/>
        <v>Winaldi Nurrahman</v>
      </c>
      <c r="AT880" s="392" t="str">
        <f t="shared" si="246"/>
        <v>F1B016097</v>
      </c>
      <c r="AU880" s="392">
        <f t="shared" si="247"/>
        <v>877</v>
      </c>
    </row>
    <row r="881" spans="1:47" ht="12.75" customHeight="1">
      <c r="A881" s="267">
        <f t="shared" si="254"/>
        <v>878</v>
      </c>
      <c r="B881" s="465">
        <v>44484</v>
      </c>
      <c r="C881" s="269" t="str">
        <f>VLOOKUP(D881,'[9]mhs elektro-kecil'!$B$5:$C$2151,2,0)</f>
        <v>Rizka Mardani</v>
      </c>
      <c r="D881" s="369" t="s">
        <v>2232</v>
      </c>
      <c r="E881" s="369" t="s">
        <v>2233</v>
      </c>
      <c r="F881" s="275" t="str">
        <f t="shared" si="271"/>
        <v>Dr. Warindi, S.T., M.Eng.</v>
      </c>
      <c r="G881" s="275" t="str">
        <f t="shared" si="272"/>
        <v>Dr. Ir. I Ketut Wiryajati,ST.,MT.,IPU.,ASEAN.Eng.</v>
      </c>
      <c r="H881" s="275" t="str">
        <f t="shared" si="273"/>
        <v>Supriyatna, S.T., M.T.</v>
      </c>
      <c r="I881" s="275" t="str">
        <f t="shared" si="274"/>
        <v>Abdul Natsir, S.T., M.T.</v>
      </c>
      <c r="J881" s="467" t="str">
        <f t="shared" si="275"/>
        <v>Sabar Nababan, S.T., M.T.</v>
      </c>
      <c r="K881" s="473" t="str">
        <f t="shared" si="278"/>
        <v>Senin</v>
      </c>
      <c r="L881" s="458">
        <v>44487</v>
      </c>
      <c r="M881" s="482" t="s">
        <v>1708</v>
      </c>
      <c r="N881" t="s">
        <v>1856</v>
      </c>
      <c r="P881" s="486">
        <v>504</v>
      </c>
      <c r="Q881" s="230">
        <v>37</v>
      </c>
      <c r="R881" s="230">
        <v>3</v>
      </c>
      <c r="S881" s="199">
        <v>2</v>
      </c>
      <c r="T881" s="199">
        <v>14</v>
      </c>
      <c r="U881" s="199">
        <v>31</v>
      </c>
      <c r="W881" s="371" t="str">
        <f t="shared" si="276"/>
        <v>18 Oktober 2021</v>
      </c>
      <c r="X881" s="373" t="str">
        <f>IFERROR(VLOOKUP(D881,'[5]mhs elektro-kecil'!$B$5:$E$2151,3,0),"CEK")</f>
        <v>Teknik Elektronika &amp; Digital</v>
      </c>
      <c r="Y881" s="374" t="str">
        <f>IFERROR(VLOOKUP(D881,'[5]mhs elektro-kecil'!$B$5:$E$2151,4,0),"CEK")</f>
        <v>Dr. Ida Ayu Sri Adnyani, ST., MErg.</v>
      </c>
      <c r="AL881" s="391">
        <f t="shared" si="277"/>
        <v>2017</v>
      </c>
      <c r="AM881" s="212" t="e">
        <f>COUNTIF([6]Daftar!$D$5:$D$851,D881)</f>
        <v>#VALUE!</v>
      </c>
      <c r="AN881" s="212" t="e">
        <f>COUNTIF([7]daftar!$D$4:$D$885,D881)</f>
        <v>#VALUE!</v>
      </c>
      <c r="AS881" s="392" t="str">
        <f t="shared" si="245"/>
        <v>Rizka Mardani</v>
      </c>
      <c r="AT881" s="392" t="str">
        <f t="shared" si="246"/>
        <v>F1B117036</v>
      </c>
      <c r="AU881" s="392">
        <f t="shared" si="247"/>
        <v>878</v>
      </c>
    </row>
    <row r="882" spans="1:47" ht="12.75" customHeight="1">
      <c r="A882" s="267">
        <f t="shared" si="254"/>
        <v>879</v>
      </c>
      <c r="B882" s="465">
        <v>44484</v>
      </c>
      <c r="C882" s="269" t="str">
        <f>VLOOKUP(D882,'[9]mhs elektro-kecil'!$B$5:$C$2151,2,0)</f>
        <v>MUSTAIN NASRULLAH</v>
      </c>
      <c r="D882" s="369" t="s">
        <v>2234</v>
      </c>
      <c r="E882" s="369" t="s">
        <v>2235</v>
      </c>
      <c r="F882" s="275" t="str">
        <f t="shared" si="271"/>
        <v>Bulkis Kanata, S.T., M.T.</v>
      </c>
      <c r="G882" s="275" t="str">
        <f t="shared" si="272"/>
        <v>A. Sjamsjiar Rachman, S.T., M.T.</v>
      </c>
      <c r="H882" s="275" t="str">
        <f t="shared" si="273"/>
        <v>Suthami Ariessaputra, S.T., M.Eng.</v>
      </c>
      <c r="I882" s="275" t="str">
        <f t="shared" si="274"/>
        <v>I Made Budi Suksmadana, S.T., M.T.</v>
      </c>
      <c r="J882" s="467" t="str">
        <f t="shared" si="275"/>
        <v>Djul Fikry  Budiman, S.T., M.T.</v>
      </c>
      <c r="K882" s="473" t="str">
        <f t="shared" si="278"/>
        <v>Senin</v>
      </c>
      <c r="L882" s="458">
        <v>44487</v>
      </c>
      <c r="M882" s="482" t="s">
        <v>1622</v>
      </c>
      <c r="N882" t="s">
        <v>1856</v>
      </c>
      <c r="P882" s="486">
        <v>505</v>
      </c>
      <c r="Q882" s="230">
        <v>21</v>
      </c>
      <c r="R882" s="230">
        <v>17</v>
      </c>
      <c r="S882" s="199">
        <v>42</v>
      </c>
      <c r="T882" s="199">
        <v>24</v>
      </c>
      <c r="U882" s="199">
        <v>35</v>
      </c>
      <c r="W882" s="371" t="str">
        <f t="shared" si="276"/>
        <v>18 Oktober 2021</v>
      </c>
      <c r="X882" s="373" t="str">
        <f>IFERROR(VLOOKUP(D882,'[5]mhs elektro-kecil'!$B$5:$E$2151,3,0),"CEK")</f>
        <v>Teknik Telekomunikasi</v>
      </c>
      <c r="Y882" s="374" t="str">
        <f>IFERROR(VLOOKUP(D882,'[5]mhs elektro-kecil'!$B$5:$E$2151,4,0),"CEK")</f>
        <v>Sabar Nababan, ST., MT.</v>
      </c>
      <c r="AL882" s="391">
        <f t="shared" si="277"/>
        <v>2017</v>
      </c>
      <c r="AM882" s="212" t="e">
        <f>COUNTIF([6]Daftar!$D$5:$D$851,D882)</f>
        <v>#VALUE!</v>
      </c>
      <c r="AN882" s="212" t="e">
        <f>COUNTIF([7]daftar!$D$4:$D$885,D882)</f>
        <v>#VALUE!</v>
      </c>
      <c r="AS882" s="392" t="str">
        <f t="shared" si="245"/>
        <v>MUSTAIN NASRULLAH</v>
      </c>
      <c r="AT882" s="392" t="str">
        <f t="shared" si="246"/>
        <v>F1B017075</v>
      </c>
      <c r="AU882" s="392">
        <f t="shared" si="247"/>
        <v>879</v>
      </c>
    </row>
    <row r="883" spans="1:47" ht="12.75" customHeight="1">
      <c r="A883" s="267">
        <f t="shared" si="254"/>
        <v>880</v>
      </c>
      <c r="B883" s="465">
        <v>44490</v>
      </c>
      <c r="C883" s="269" t="str">
        <f>VLOOKUP(D883,'[9]mhs elektro-kecil'!$B$5:$C$2151,2,0)</f>
        <v>IKHWANI SYAHBANA</v>
      </c>
      <c r="D883" s="369" t="s">
        <v>2236</v>
      </c>
      <c r="E883" s="369" t="s">
        <v>2237</v>
      </c>
      <c r="F883" s="275" t="str">
        <f t="shared" si="271"/>
        <v>A. Sjamsjiar Rachman, S.T., M.T.</v>
      </c>
      <c r="G883" s="275" t="str">
        <f t="shared" si="272"/>
        <v>Suthami Ariessaputra, S.T., M.Eng.</v>
      </c>
      <c r="H883" s="275" t="str">
        <f t="shared" si="273"/>
        <v>Dwi Ratnasari, S.Kom., MT.</v>
      </c>
      <c r="I883" s="275" t="str">
        <f t="shared" si="274"/>
        <v>Dr. Ir. Misbahuddin, S.T., M.T., IPU.</v>
      </c>
      <c r="J883" s="467" t="str">
        <f t="shared" si="275"/>
        <v>Muhamad Irwan, S.T., M.T.</v>
      </c>
      <c r="K883" s="473" t="str">
        <f t="shared" si="278"/>
        <v>Rabu</v>
      </c>
      <c r="L883" s="458">
        <v>44496</v>
      </c>
      <c r="M883" s="482" t="s">
        <v>1570</v>
      </c>
      <c r="N883" t="s">
        <v>1856</v>
      </c>
      <c r="P883" s="486">
        <v>516</v>
      </c>
      <c r="Q883" s="230">
        <v>17</v>
      </c>
      <c r="R883" s="230">
        <v>42</v>
      </c>
      <c r="S883" s="199">
        <v>45</v>
      </c>
      <c r="T883" s="199">
        <v>7</v>
      </c>
      <c r="U883" s="199">
        <v>39</v>
      </c>
      <c r="W883" s="371" t="str">
        <f t="shared" si="276"/>
        <v>27 Oktober 2021</v>
      </c>
      <c r="X883" s="373" t="str">
        <f>IFERROR(VLOOKUP(D883,'[5]mhs elektro-kecil'!$B$5:$E$2151,3,0),"CEK")</f>
        <v>Teknik Informatika &amp; Komputer</v>
      </c>
      <c r="Y883" s="374" t="str">
        <f>IFERROR(VLOOKUP(D883,'[5]mhs elektro-kecil'!$B$5:$E$2151,4,0),"CEK")</f>
        <v>Dr. rer.nat. Teti Zubaidah, ST., MT.</v>
      </c>
      <c r="AL883" s="391">
        <f t="shared" si="277"/>
        <v>2017</v>
      </c>
      <c r="AM883" s="212" t="e">
        <f>COUNTIF([6]Daftar!$D$5:$D$851,D883)</f>
        <v>#VALUE!</v>
      </c>
      <c r="AN883" s="212" t="e">
        <f>COUNTIF([7]daftar!$D$4:$D$885,D883)</f>
        <v>#VALUE!</v>
      </c>
      <c r="AS883" s="392" t="str">
        <f t="shared" si="245"/>
        <v>IKHWANI SYAHBANA</v>
      </c>
      <c r="AT883" s="392" t="str">
        <f t="shared" si="246"/>
        <v>F1B017037</v>
      </c>
      <c r="AU883" s="392">
        <f t="shared" si="247"/>
        <v>880</v>
      </c>
    </row>
    <row r="884" spans="1:47" ht="12.75" customHeight="1">
      <c r="A884" s="267">
        <f t="shared" si="254"/>
        <v>881</v>
      </c>
      <c r="B884" s="488">
        <v>44495</v>
      </c>
      <c r="C884" s="269" t="str">
        <f>VLOOKUP(D884,'[9]mhs elektro-kecil'!$B$5:$C$2151,2,0)</f>
        <v>Nindu Warda Tiara Putri</v>
      </c>
      <c r="D884" s="369" t="s">
        <v>2238</v>
      </c>
      <c r="E884" s="369" t="s">
        <v>2239</v>
      </c>
      <c r="F884" s="275" t="str">
        <f t="shared" ref="F884:F890" si="280">VLOOKUP(Q884,dosen,3,0)</f>
        <v>Dr. Ir. Misbahuddin, S.T., M.T., IPU.</v>
      </c>
      <c r="G884" s="275" t="str">
        <f t="shared" ref="G884:G890" si="281">IF(ISNA(VLOOKUP(R884,dosen,3,FALSE)),"-",VLOOKUP(R884,dosen,3,FALSE))</f>
        <v>Muhamad Irwan, S.T., M.T.</v>
      </c>
      <c r="H884" s="275" t="str">
        <f t="shared" ref="H884:H890" si="282">IF(ISNA(VLOOKUP(S884,dosen,3,FALSE)),"-",VLOOKUP(S884,dosen,3,FALSE))</f>
        <v>Bulkis Kanata, S.T., M.T.</v>
      </c>
      <c r="I884" s="275" t="str">
        <f t="shared" ref="I884:I890" si="283">IF(ISNA(VLOOKUP(T884,dosen,3,FALSE)),"-",VLOOKUP(T884,dosen,3,FALSE))</f>
        <v>I Made Budi Suksmadana, S.T., M.T.</v>
      </c>
      <c r="J884" s="467" t="str">
        <f t="shared" ref="J884:J890" si="284">IF(ISNA(VLOOKUP(U884,dosen,3,FALSE)),"-",VLOOKUP(U884,dosen,3,FALSE))</f>
        <v>Dwi Ratnasari, S.Kom., MT.</v>
      </c>
      <c r="K884" s="473" t="str">
        <f t="shared" ref="K884:K890" si="285">CHOOSE(WEEKDAY(L884),"Minggu","Senin","Selasa","Rabu","Kamis","Jum'at","Sabtu")</f>
        <v>Senin</v>
      </c>
      <c r="L884" s="492">
        <v>44501</v>
      </c>
      <c r="M884" s="482" t="s">
        <v>1622</v>
      </c>
      <c r="N884" t="s">
        <v>1856</v>
      </c>
      <c r="P884" s="486">
        <v>530</v>
      </c>
      <c r="Q884" s="230">
        <v>7</v>
      </c>
      <c r="R884" s="230">
        <v>39</v>
      </c>
      <c r="S884" s="199">
        <v>21</v>
      </c>
      <c r="T884" s="199">
        <v>24</v>
      </c>
      <c r="U884" s="199">
        <v>45</v>
      </c>
      <c r="W884" s="371" t="str">
        <f t="shared" ref="W884:W890" si="286">TEXT(L884,"dd mmmm yyyy")</f>
        <v>01 November 2021</v>
      </c>
      <c r="X884" s="373" t="str">
        <f>IFERROR(VLOOKUP(D884,'[5]mhs elektro-kecil'!$B$5:$E$2151,3,0),"CEK")</f>
        <v>Teknik Informatika &amp; Komputer</v>
      </c>
      <c r="Y884" s="374" t="str">
        <f>IFERROR(VLOOKUP(D884,'[5]mhs elektro-kecil'!$B$5:$E$2151,4,0),"CEK")</f>
        <v>Sabar Nababan, ST., MT.</v>
      </c>
      <c r="AL884" s="391">
        <f t="shared" ref="AL884:AL890" si="287">IF(MID(D884,5,2)="06",2006,IF(MID(D884,5,2)="07",2007,IF(MID(D884,5,2)="08",2008,IF(MID(D884,5,2)="09",2009,IF(MID(D884,5,2)="10",2010,IF(MID(D884,5,2)="11",2011,IF(MID(D884,5,2)="12",2012,IF(MID(D884,5,2)="05",2005,IF(MID(D884,5,2)="04",2004,IF(MID(D884,5,2)="03",2003,IF(MID(D884,5,2)="13",2013,IF(MID(D884,5,2)="14",2014,IF(MID(D884,5,2)="15",2015,IF(MID(D884,5,2)="16",2016,IF(MID(D884,5,2)="17",2017,IF(MID(D884,5,2)="18",2018,2019))))))))))))))))</f>
        <v>2017</v>
      </c>
      <c r="AM884" s="212" t="e">
        <f>COUNTIF([6]Daftar!$D$5:$D$851,D884)</f>
        <v>#VALUE!</v>
      </c>
      <c r="AN884" s="212" t="e">
        <f>COUNTIF([7]daftar!$D$4:$D$885,D884)</f>
        <v>#VALUE!</v>
      </c>
      <c r="AS884" s="392" t="str">
        <f t="shared" si="245"/>
        <v>Nindu Warda Tiara Putri</v>
      </c>
      <c r="AT884" s="392" t="str">
        <f t="shared" si="246"/>
        <v>F1B017076</v>
      </c>
      <c r="AU884" s="392">
        <f t="shared" si="247"/>
        <v>881</v>
      </c>
    </row>
    <row r="885" spans="1:47" ht="12.75" customHeight="1">
      <c r="A885" s="267">
        <f t="shared" si="254"/>
        <v>882</v>
      </c>
      <c r="B885" s="465">
        <v>44504</v>
      </c>
      <c r="C885" s="269" t="str">
        <f>VLOOKUP(D885,'[9]mhs elektro-kecil'!$B$5:$C$2151,2,0)</f>
        <v>Lalu Gusman Tajri</v>
      </c>
      <c r="D885" s="369" t="s">
        <v>2240</v>
      </c>
      <c r="E885" s="369" t="s">
        <v>2241</v>
      </c>
      <c r="F885" s="275" t="str">
        <f t="shared" si="280"/>
        <v>Made Sutha Yadnya, S.T., M.T.</v>
      </c>
      <c r="G885" s="275" t="str">
        <f t="shared" si="281"/>
        <v>Suthami Ariessaputra, S.T., M.Eng.</v>
      </c>
      <c r="H885" s="275" t="str">
        <f t="shared" si="282"/>
        <v>Sudi M. Al Sasongko, S.T., M.T.</v>
      </c>
      <c r="I885" s="275" t="str">
        <f t="shared" si="283"/>
        <v>Cahyo Mustiko O. M., ST., MSc. Ph.D.</v>
      </c>
      <c r="J885" s="467" t="str">
        <f t="shared" si="284"/>
        <v>Djul Fikry  Budiman, S.T., M.T.</v>
      </c>
      <c r="K885" s="473" t="str">
        <f t="shared" si="285"/>
        <v>Selasa</v>
      </c>
      <c r="L885" s="492">
        <v>44509</v>
      </c>
      <c r="M885" s="482" t="s">
        <v>1570</v>
      </c>
      <c r="N885" t="s">
        <v>1856</v>
      </c>
      <c r="P885" s="486">
        <v>552</v>
      </c>
      <c r="Q885" s="230">
        <v>19</v>
      </c>
      <c r="R885" s="230">
        <v>42</v>
      </c>
      <c r="S885" s="199">
        <v>6</v>
      </c>
      <c r="T885" s="199">
        <v>9</v>
      </c>
      <c r="U885" s="199">
        <v>35</v>
      </c>
      <c r="W885" s="371" t="str">
        <f t="shared" si="286"/>
        <v>09 November 2021</v>
      </c>
      <c r="X885" s="373" t="str">
        <f>IFERROR(VLOOKUP(D885,'[5]mhs elektro-kecil'!$B$5:$E$2151,3,0),"CEK")</f>
        <v>Teknik Telekomunikasi</v>
      </c>
      <c r="Y885" s="374" t="str">
        <f>IFERROR(VLOOKUP(D885,'[5]mhs elektro-kecil'!$B$5:$E$2151,4,0),"CEK")</f>
        <v>Made Sutha Yadnya, ST., MT.</v>
      </c>
      <c r="AL885" s="391">
        <f t="shared" si="287"/>
        <v>2014</v>
      </c>
      <c r="AM885" s="212" t="e">
        <f>COUNTIF([6]Daftar!$D$5:$D$851,D885)</f>
        <v>#VALUE!</v>
      </c>
      <c r="AN885" s="212" t="e">
        <f>COUNTIF([7]daftar!$D$4:$D$885,D885)</f>
        <v>#VALUE!</v>
      </c>
      <c r="AS885" s="392" t="str">
        <f t="shared" si="245"/>
        <v>Lalu Gusman Tajri</v>
      </c>
      <c r="AT885" s="392" t="str">
        <f t="shared" si="246"/>
        <v>F1B014051</v>
      </c>
      <c r="AU885" s="392">
        <f t="shared" si="247"/>
        <v>882</v>
      </c>
    </row>
    <row r="886" spans="1:47" ht="12.75" customHeight="1">
      <c r="A886" s="267">
        <f t="shared" si="254"/>
        <v>883</v>
      </c>
      <c r="B886" s="465">
        <v>44504</v>
      </c>
      <c r="C886" s="269" t="str">
        <f>VLOOKUP(D886,'[9]mhs elektro-kecil'!$B$5:$C$2151,2,0)</f>
        <v>Muhammad Thoriq Dwi Setyawan</v>
      </c>
      <c r="D886" s="369" t="s">
        <v>2242</v>
      </c>
      <c r="E886" s="369" t="s">
        <v>2243</v>
      </c>
      <c r="F886" s="275" t="str">
        <f t="shared" si="280"/>
        <v>Dr. Warindi, S.T., M.Eng.</v>
      </c>
      <c r="G886" s="275" t="str">
        <f t="shared" si="281"/>
        <v>Dr. Ida Ayu Sri Adnyani, S.T., M.Erg.</v>
      </c>
      <c r="H886" s="275" t="str">
        <f t="shared" si="282"/>
        <v>Abdul Natsir, S.T., M.T.</v>
      </c>
      <c r="I886" s="275" t="str">
        <f t="shared" si="283"/>
        <v>Paniran, S.T., M.T.</v>
      </c>
      <c r="J886" s="467" t="str">
        <f t="shared" si="284"/>
        <v>Ir. I Made Ari Nrartha, S.T., M.T.</v>
      </c>
      <c r="K886" s="473" t="str">
        <f t="shared" si="285"/>
        <v>Selasa</v>
      </c>
      <c r="L886" s="492">
        <v>44509</v>
      </c>
      <c r="M886" s="482" t="s">
        <v>1708</v>
      </c>
      <c r="N886" t="s">
        <v>1856</v>
      </c>
      <c r="P886" s="486">
        <v>551</v>
      </c>
      <c r="Q886" s="230">
        <v>37</v>
      </c>
      <c r="R886" s="230">
        <v>10</v>
      </c>
      <c r="S886" s="199">
        <v>14</v>
      </c>
      <c r="T886" s="199">
        <v>28</v>
      </c>
      <c r="U886" s="199">
        <v>25</v>
      </c>
      <c r="W886" s="371" t="str">
        <f t="shared" si="286"/>
        <v>09 November 2021</v>
      </c>
      <c r="X886" s="373" t="str">
        <f>IFERROR(VLOOKUP(D886,'[5]mhs elektro-kecil'!$B$5:$E$2151,3,0),"CEK")</f>
        <v>Teknik Sistem Tenaga</v>
      </c>
      <c r="Y886" s="374" t="str">
        <f>IFERROR(VLOOKUP(D886,'[5]mhs elektro-kecil'!$B$5:$E$2151,4,0),"CEK")</f>
        <v>Muhamad Irwan. ST., MT.</v>
      </c>
      <c r="AL886" s="391">
        <f t="shared" si="287"/>
        <v>2017</v>
      </c>
      <c r="AM886" s="212" t="e">
        <f>COUNTIF([6]Daftar!$D$5:$D$851,D886)</f>
        <v>#VALUE!</v>
      </c>
      <c r="AN886" s="212" t="e">
        <f>COUNTIF([7]daftar!$D$4:$D$885,D886)</f>
        <v>#VALUE!</v>
      </c>
      <c r="AS886" s="392" t="str">
        <f t="shared" si="245"/>
        <v>Muhammad Thoriq Dwi Setyawan</v>
      </c>
      <c r="AT886" s="392" t="str">
        <f t="shared" si="246"/>
        <v>F1B117029</v>
      </c>
      <c r="AU886" s="392">
        <f t="shared" si="247"/>
        <v>883</v>
      </c>
    </row>
    <row r="887" spans="1:47" ht="12.75" customHeight="1">
      <c r="A887" s="267">
        <f t="shared" si="254"/>
        <v>884</v>
      </c>
      <c r="B887" s="465">
        <v>44505</v>
      </c>
      <c r="C887" s="269" t="str">
        <f>VLOOKUP(D887,'[9]mhs elektro-kecil'!$B$5:$C$2151,2,0)</f>
        <v>Taufik Zubaidillah</v>
      </c>
      <c r="D887" s="369" t="s">
        <v>2244</v>
      </c>
      <c r="E887" s="369" t="s">
        <v>2245</v>
      </c>
      <c r="F887" s="275" t="str">
        <f t="shared" si="280"/>
        <v>Lalu A. Syamsul Irfan A., S.T., M.Eng.</v>
      </c>
      <c r="G887" s="275" t="str">
        <f t="shared" si="281"/>
        <v>Giri Wahyu Wiriasto, S.T., M.T.</v>
      </c>
      <c r="H887" s="275" t="str">
        <f t="shared" si="282"/>
        <v>Suthami Ariessaputra, S.T., M.Eng.</v>
      </c>
      <c r="I887" s="275" t="str">
        <f t="shared" si="283"/>
        <v>Cipta Ramadhani, ST., M.Eng.</v>
      </c>
      <c r="J887" s="467" t="str">
        <f t="shared" si="284"/>
        <v>Dwi Ratnasari, S.Kom., MT.</v>
      </c>
      <c r="K887" s="473" t="str">
        <f t="shared" si="285"/>
        <v>Selasa</v>
      </c>
      <c r="L887" s="492">
        <v>44509</v>
      </c>
      <c r="M887" s="482" t="s">
        <v>1622</v>
      </c>
      <c r="N887" t="s">
        <v>1856</v>
      </c>
      <c r="P887" s="486">
        <v>553</v>
      </c>
      <c r="Q887" s="230">
        <v>40</v>
      </c>
      <c r="R887" s="230">
        <v>41</v>
      </c>
      <c r="S887" s="199">
        <v>42</v>
      </c>
      <c r="T887" s="199">
        <v>44</v>
      </c>
      <c r="U887" s="199">
        <v>45</v>
      </c>
      <c r="W887" s="371" t="str">
        <f t="shared" si="286"/>
        <v>09 November 2021</v>
      </c>
      <c r="X887" s="373" t="str">
        <f>IFERROR(VLOOKUP(D887,'[5]mhs elektro-kecil'!$B$5:$E$2151,3,0),"CEK")</f>
        <v>Teknik Informatika &amp; Komputer</v>
      </c>
      <c r="Y887" s="374" t="str">
        <f>IFERROR(VLOOKUP(D887,'[5]mhs elektro-kecil'!$B$5:$E$2151,4,0),"CEK")</f>
        <v>L. A. Syamsul Irfan Akbar, ST., M.Eng.</v>
      </c>
      <c r="AL887" s="391">
        <f t="shared" si="287"/>
        <v>2016</v>
      </c>
      <c r="AM887" s="212" t="e">
        <f>COUNTIF([6]Daftar!$D$5:$D$851,D887)</f>
        <v>#VALUE!</v>
      </c>
      <c r="AN887" s="212" t="e">
        <f>COUNTIF([7]daftar!$D$4:$D$885,D887)</f>
        <v>#VALUE!</v>
      </c>
      <c r="AS887" s="392" t="str">
        <f t="shared" si="245"/>
        <v>Taufik Zubaidillah</v>
      </c>
      <c r="AT887" s="392" t="str">
        <f t="shared" si="246"/>
        <v>F1B116029</v>
      </c>
      <c r="AU887" s="392">
        <f t="shared" si="247"/>
        <v>884</v>
      </c>
    </row>
    <row r="888" spans="1:47" ht="12.75" customHeight="1">
      <c r="A888" s="267">
        <f t="shared" si="254"/>
        <v>885</v>
      </c>
      <c r="B888" s="465">
        <v>44511</v>
      </c>
      <c r="C888" s="269" t="str">
        <f>VLOOKUP(D888,'[9]mhs elektro-kecil'!$B$5:$C$2151,2,0)</f>
        <v>SARIF FAISAL</v>
      </c>
      <c r="D888" s="369" t="s">
        <v>2246</v>
      </c>
      <c r="E888" s="369" t="s">
        <v>2247</v>
      </c>
      <c r="F888" s="275" t="str">
        <f t="shared" si="280"/>
        <v>Suthami Ariessaputra, S.T., M.Eng.</v>
      </c>
      <c r="G888" s="275" t="str">
        <f t="shared" si="281"/>
        <v>Djul Fikry  Budiman, S.T., M.T.</v>
      </c>
      <c r="H888" s="275" t="str">
        <f t="shared" si="282"/>
        <v>Made Sutha Yadnya, S.T., M.T.</v>
      </c>
      <c r="I888" s="275" t="str">
        <f t="shared" si="283"/>
        <v>Abdullah Zainuddin, S.T., M.T.</v>
      </c>
      <c r="J888" s="467" t="str">
        <f t="shared" si="284"/>
        <v>Cahyo Mustiko O. M., ST., MSc. Ph.D.</v>
      </c>
      <c r="K888" s="473" t="str">
        <f t="shared" si="285"/>
        <v>Selasa</v>
      </c>
      <c r="L888" s="458">
        <v>44516</v>
      </c>
      <c r="M888" s="482" t="s">
        <v>1570</v>
      </c>
      <c r="N888" t="s">
        <v>1856</v>
      </c>
      <c r="P888" s="486">
        <v>568</v>
      </c>
      <c r="Q888" s="230">
        <v>42</v>
      </c>
      <c r="R888" s="230">
        <v>35</v>
      </c>
      <c r="S888" s="199">
        <v>19</v>
      </c>
      <c r="T888" s="199">
        <v>15</v>
      </c>
      <c r="U888" s="199">
        <v>9</v>
      </c>
      <c r="W888" s="371" t="str">
        <f t="shared" si="286"/>
        <v>16 November 2021</v>
      </c>
      <c r="X888" s="373" t="str">
        <f>IFERROR(VLOOKUP(D888,'[5]mhs elektro-kecil'!$B$5:$E$2151,3,0),"CEK")</f>
        <v>Teknik Informatika &amp; Komputer</v>
      </c>
      <c r="Y888" s="374" t="str">
        <f>IFERROR(VLOOKUP(D888,'[5]mhs elektro-kecil'!$B$5:$E$2151,4,0),"CEK")</f>
        <v>Dr. Misbahuddin, ST., MT.</v>
      </c>
      <c r="AL888" s="391">
        <f t="shared" si="287"/>
        <v>2017</v>
      </c>
      <c r="AM888" s="212" t="e">
        <f>COUNTIF([6]Daftar!$D$5:$D$851,D888)</f>
        <v>#VALUE!</v>
      </c>
      <c r="AN888" s="212" t="e">
        <f>COUNTIF([7]daftar!$D$4:$D$885,D888)</f>
        <v>#VALUE!</v>
      </c>
      <c r="AS888" s="392" t="str">
        <f t="shared" si="245"/>
        <v>SARIF FAISAL</v>
      </c>
      <c r="AT888" s="392" t="str">
        <f t="shared" si="246"/>
        <v>F1B017082</v>
      </c>
      <c r="AU888" s="392">
        <f t="shared" si="247"/>
        <v>885</v>
      </c>
    </row>
    <row r="889" spans="1:47" ht="12.75" customHeight="1">
      <c r="A889" s="267">
        <f t="shared" si="254"/>
        <v>886</v>
      </c>
      <c r="B889" s="465">
        <v>44511</v>
      </c>
      <c r="C889" s="269" t="str">
        <f>VLOOKUP(D889,'[9]mhs elektro-kecil'!$B$5:$C$2151,2,0)</f>
        <v>YUSRIL SAEFURRASYID</v>
      </c>
      <c r="D889" s="369" t="s">
        <v>2248</v>
      </c>
      <c r="E889" s="369" t="s">
        <v>2249</v>
      </c>
      <c r="F889" s="275" t="str">
        <f t="shared" si="280"/>
        <v>Sudi M. Al Sasongko, S.T., M.T.</v>
      </c>
      <c r="G889" s="275" t="str">
        <f t="shared" si="281"/>
        <v>Djul Fikry  Budiman, S.T., M.T.</v>
      </c>
      <c r="H889" s="275" t="str">
        <f t="shared" si="282"/>
        <v>Suthami Ariessaputra, S.T., M.Eng.</v>
      </c>
      <c r="I889" s="275" t="str">
        <f t="shared" si="283"/>
        <v>Bulkis Kanata, S.T., M.T.</v>
      </c>
      <c r="J889" s="467" t="str">
        <f t="shared" si="284"/>
        <v>Made Sutha Yadnya, S.T., M.T.</v>
      </c>
      <c r="K889" s="473" t="str">
        <f t="shared" si="285"/>
        <v>Rabu</v>
      </c>
      <c r="L889" s="458">
        <v>44517</v>
      </c>
      <c r="M889" s="482" t="s">
        <v>1622</v>
      </c>
      <c r="N889" t="s">
        <v>1856</v>
      </c>
      <c r="P889" s="486">
        <v>569</v>
      </c>
      <c r="Q889" s="230">
        <v>6</v>
      </c>
      <c r="R889" s="230">
        <v>35</v>
      </c>
      <c r="S889" s="199">
        <v>42</v>
      </c>
      <c r="T889" s="199">
        <v>21</v>
      </c>
      <c r="U889" s="199">
        <v>19</v>
      </c>
      <c r="W889" s="371" t="str">
        <f t="shared" si="286"/>
        <v>17 November 2021</v>
      </c>
      <c r="X889" s="373" t="str">
        <f>IFERROR(VLOOKUP(D889,'[5]mhs elektro-kecil'!$B$5:$E$2151,3,0),"CEK")</f>
        <v>Teknik Telekomunikasi</v>
      </c>
      <c r="Y889" s="374" t="str">
        <f>IFERROR(VLOOKUP(D889,'[5]mhs elektro-kecil'!$B$5:$E$2151,4,0),"CEK")</f>
        <v>Ni Made Seniari, ST., MT.</v>
      </c>
      <c r="AL889" s="391">
        <f t="shared" si="287"/>
        <v>2017</v>
      </c>
      <c r="AM889" s="212" t="e">
        <f>COUNTIF([6]Daftar!$D$5:$D$851,D889)</f>
        <v>#VALUE!</v>
      </c>
      <c r="AN889" s="212" t="e">
        <f>COUNTIF([7]daftar!$D$4:$D$885,D889)</f>
        <v>#VALUE!</v>
      </c>
      <c r="AS889" s="392" t="str">
        <f t="shared" si="245"/>
        <v>YUSRIL SAEFURRASYID</v>
      </c>
      <c r="AT889" s="392" t="str">
        <f t="shared" si="246"/>
        <v>F1B017096</v>
      </c>
      <c r="AU889" s="392">
        <f t="shared" si="247"/>
        <v>886</v>
      </c>
    </row>
    <row r="890" spans="1:47" ht="12.75" customHeight="1">
      <c r="A890" s="267">
        <f t="shared" si="254"/>
        <v>887</v>
      </c>
      <c r="B890" s="465">
        <v>44511</v>
      </c>
      <c r="C890" s="269" t="str">
        <f>VLOOKUP(D890,'[9]mhs elektro-kecil'!$B$5:$C$2151,2,0)</f>
        <v>Gali Galuh Sakti</v>
      </c>
      <c r="D890" s="369" t="s">
        <v>2250</v>
      </c>
      <c r="E890" s="369" t="s">
        <v>2251</v>
      </c>
      <c r="F890" s="275" t="str">
        <f t="shared" si="280"/>
        <v>Dr. Ir. I Ketut Wiryajati,ST.,MT.,IPU.,ASEAN.Eng.</v>
      </c>
      <c r="G890" s="275" t="str">
        <f t="shared" si="281"/>
        <v>I Nyoman Wahyu Satiawan., ST., MSc., Ph.D.</v>
      </c>
      <c r="H890" s="275" t="str">
        <f t="shared" si="282"/>
        <v>Ir. Agung Budi Muljono, S.T., M.T., IPU.</v>
      </c>
      <c r="I890" s="275" t="str">
        <f t="shared" si="283"/>
        <v>Ni Made Seniari, S.T., M.T.</v>
      </c>
      <c r="J890" s="467" t="str">
        <f t="shared" si="284"/>
        <v>Dr. Ir. I Made Ginarsa, S.T., M.T., IPU.</v>
      </c>
      <c r="K890" s="473" t="str">
        <f t="shared" si="285"/>
        <v>Selasa</v>
      </c>
      <c r="L890" s="458">
        <v>44516</v>
      </c>
      <c r="M890" s="482" t="s">
        <v>1708</v>
      </c>
      <c r="N890" t="s">
        <v>1856</v>
      </c>
      <c r="P890" s="486">
        <v>570</v>
      </c>
      <c r="Q890" s="230">
        <v>3</v>
      </c>
      <c r="R890" s="230">
        <v>8</v>
      </c>
      <c r="S890" s="199">
        <v>13</v>
      </c>
      <c r="T890" s="199">
        <v>1</v>
      </c>
      <c r="U890" s="199">
        <v>26</v>
      </c>
      <c r="W890" s="371" t="str">
        <f t="shared" si="286"/>
        <v>16 November 2021</v>
      </c>
      <c r="X890" s="373" t="str">
        <f>IFERROR(VLOOKUP(D890,'[5]mhs elektro-kecil'!$B$5:$E$2151,3,0),"CEK")</f>
        <v>Teknik Sistem Tenaga</v>
      </c>
      <c r="Y890" s="374" t="str">
        <f>IFERROR(VLOOKUP(D890,'[5]mhs elektro-kecil'!$B$5:$E$2151,4,0),"CEK")</f>
        <v>A. Sjamsjiar Rachman, ST., MT.</v>
      </c>
      <c r="AL890" s="391">
        <f t="shared" si="287"/>
        <v>2017</v>
      </c>
      <c r="AM890" s="212" t="e">
        <f>COUNTIF([6]Daftar!$D$5:$D$851,D890)</f>
        <v>#VALUE!</v>
      </c>
      <c r="AN890" s="212" t="e">
        <f>COUNTIF([7]daftar!$D$4:$D$885,D890)</f>
        <v>#VALUE!</v>
      </c>
      <c r="AS890" s="392" t="str">
        <f t="shared" ref="AS890:AS953" si="288">C890</f>
        <v>Gali Galuh Sakti</v>
      </c>
      <c r="AT890" s="392" t="str">
        <f t="shared" ref="AT890:AT953" si="289">D890</f>
        <v>F1B117015</v>
      </c>
      <c r="AU890" s="392">
        <f t="shared" ref="AU890:AU953" si="290">A890</f>
        <v>887</v>
      </c>
    </row>
    <row r="891" spans="1:47" ht="12.75" customHeight="1">
      <c r="A891" s="267">
        <f t="shared" si="254"/>
        <v>888</v>
      </c>
      <c r="B891" s="465">
        <v>44516</v>
      </c>
      <c r="C891" s="269" t="str">
        <f>VLOOKUP(D891,'[9]mhs elektro-kecil'!$B$5:$C$2151,2,0)</f>
        <v>MUHAMMAD HAMDANI</v>
      </c>
      <c r="D891" s="369" t="s">
        <v>2252</v>
      </c>
      <c r="E891" s="369" t="s">
        <v>2253</v>
      </c>
      <c r="F891" s="275" t="str">
        <f t="shared" ref="F891:F903" si="291">VLOOKUP(Q891,dosen,3,0)</f>
        <v>Budi Darmawan, S.T., M.Eng.</v>
      </c>
      <c r="G891" s="275" t="str">
        <f t="shared" ref="G891:G903" si="292">IF(ISNA(VLOOKUP(R891,dosen,3,FALSE)),"-",VLOOKUP(R891,dosen,3,FALSE))</f>
        <v>Paniran, S.T., M.T.</v>
      </c>
      <c r="H891" s="275" t="str">
        <f t="shared" ref="H891:H903" si="293">IF(ISNA(VLOOKUP(S891,dosen,3,FALSE)),"-",VLOOKUP(S891,dosen,3,FALSE))</f>
        <v>Cipta Ramadhani, ST., M.Eng.</v>
      </c>
      <c r="I891" s="275" t="str">
        <f t="shared" ref="I891:I903" si="294">IF(ISNA(VLOOKUP(T891,dosen,3,FALSE)),"-",VLOOKUP(T891,dosen,3,FALSE))</f>
        <v>Lalu A. Syamsul Irfan A., S.T., M.Eng.</v>
      </c>
      <c r="J891" s="467" t="str">
        <f t="shared" ref="J891:J903" si="295">IF(ISNA(VLOOKUP(U891,dosen,3,FALSE)),"-",VLOOKUP(U891,dosen,3,FALSE))</f>
        <v>Muhamad Irwan, S.T., M.T.</v>
      </c>
      <c r="K891" s="473" t="str">
        <f t="shared" ref="K891:K906" si="296">CHOOSE(WEEKDAY(L891),"Minggu","Senin","Selasa","Rabu","Kamis","Jum'at","Sabtu")</f>
        <v>Kamis</v>
      </c>
      <c r="L891" s="458">
        <v>44518</v>
      </c>
      <c r="M891" s="482" t="s">
        <v>1622</v>
      </c>
      <c r="N891" t="s">
        <v>1856</v>
      </c>
      <c r="P891" s="486">
        <v>578</v>
      </c>
      <c r="Q891" s="230">
        <v>43</v>
      </c>
      <c r="R891" s="230">
        <v>28</v>
      </c>
      <c r="S891" s="199">
        <v>44</v>
      </c>
      <c r="T891" s="199">
        <v>40</v>
      </c>
      <c r="U891" s="199">
        <v>39</v>
      </c>
      <c r="W891" s="371" t="str">
        <f t="shared" ref="W891:W920" si="297">TEXT(L891,"dd mmmm yyyy")</f>
        <v>18 November 2021</v>
      </c>
      <c r="X891" s="373" t="str">
        <f>IFERROR(VLOOKUP(D891,'[5]mhs elektro-kecil'!$B$5:$E$2151,3,0),"CEK")</f>
        <v>Teknik Elektronika &amp; Digital</v>
      </c>
      <c r="Y891" s="374" t="str">
        <f>IFERROR(VLOOKUP(D891,'[5]mhs elektro-kecil'!$B$5:$E$2151,4,0),"CEK")</f>
        <v>Budi Darmawan, ST., M.Eng.</v>
      </c>
      <c r="AL891" s="391">
        <f t="shared" ref="AL891:AL906" si="298">IF(MID(D891,5,2)="06",2006,IF(MID(D891,5,2)="07",2007,IF(MID(D891,5,2)="08",2008,IF(MID(D891,5,2)="09",2009,IF(MID(D891,5,2)="10",2010,IF(MID(D891,5,2)="11",2011,IF(MID(D891,5,2)="12",2012,IF(MID(D891,5,2)="05",2005,IF(MID(D891,5,2)="04",2004,IF(MID(D891,5,2)="03",2003,IF(MID(D891,5,2)="13",2013,IF(MID(D891,5,2)="14",2014,IF(MID(D891,5,2)="15",2015,IF(MID(D891,5,2)="16",2016,IF(MID(D891,5,2)="17",2017,IF(MID(D891,5,2)="18",2018,2019))))))))))))))))</f>
        <v>2017</v>
      </c>
      <c r="AM891" s="212" t="e">
        <f>COUNTIF([6]Daftar!$D$5:$D$851,D891)</f>
        <v>#VALUE!</v>
      </c>
      <c r="AN891" s="212" t="e">
        <f>COUNTIF([7]daftar!$D$4:$D$885,D891)</f>
        <v>#VALUE!</v>
      </c>
      <c r="AS891" s="392" t="str">
        <f t="shared" si="288"/>
        <v>MUHAMMAD HAMDANI</v>
      </c>
      <c r="AT891" s="392" t="str">
        <f t="shared" si="289"/>
        <v>F1B017065</v>
      </c>
      <c r="AU891" s="392">
        <f t="shared" si="290"/>
        <v>888</v>
      </c>
    </row>
    <row r="892" spans="1:47" ht="12.75" customHeight="1">
      <c r="A892" s="267">
        <f t="shared" si="254"/>
        <v>889</v>
      </c>
      <c r="B892" s="465">
        <v>44516</v>
      </c>
      <c r="C892" s="269" t="str">
        <f>VLOOKUP(D892,'[9]mhs elektro-kecil'!$B$5:$C$2151,2,0)</f>
        <v>Lalu Muhammad Iqbal Herdianto</v>
      </c>
      <c r="D892" s="369" t="s">
        <v>2254</v>
      </c>
      <c r="E892" s="369" t="s">
        <v>2255</v>
      </c>
      <c r="F892" s="275" t="str">
        <f t="shared" si="291"/>
        <v>Dr. Ir. Misbahuddin, S.T., M.T., IPU.</v>
      </c>
      <c r="G892" s="275" t="str">
        <f t="shared" si="292"/>
        <v>Suthami Ariessaputra, S.T., M.Eng.</v>
      </c>
      <c r="H892" s="275" t="str">
        <f t="shared" si="293"/>
        <v>I Made Budi Suksmadana, S.T., M.T.</v>
      </c>
      <c r="I892" s="275" t="str">
        <f t="shared" si="294"/>
        <v>Abdullah Zainuddin, S.T., M.T.</v>
      </c>
      <c r="J892" s="467" t="str">
        <f t="shared" si="295"/>
        <v>Sudi M. Al Sasongko, S.T., M.T.</v>
      </c>
      <c r="K892" s="473" t="str">
        <f t="shared" si="296"/>
        <v>Kamis</v>
      </c>
      <c r="L892" s="458">
        <v>44518</v>
      </c>
      <c r="M892" s="482" t="s">
        <v>1708</v>
      </c>
      <c r="N892" t="s">
        <v>1856</v>
      </c>
      <c r="P892" s="486">
        <v>577</v>
      </c>
      <c r="Q892" s="230">
        <v>7</v>
      </c>
      <c r="R892" s="230">
        <v>42</v>
      </c>
      <c r="S892" s="199">
        <v>24</v>
      </c>
      <c r="T892" s="199">
        <v>15</v>
      </c>
      <c r="U892" s="199">
        <v>6</v>
      </c>
      <c r="W892" s="371" t="str">
        <f t="shared" si="297"/>
        <v>18 November 2021</v>
      </c>
      <c r="X892" s="373" t="str">
        <f>IFERROR(VLOOKUP(D892,'[5]mhs elektro-kecil'!$B$5:$E$2151,3,0),"CEK")</f>
        <v>Teknik Telekomunikasi</v>
      </c>
      <c r="Y892" s="374" t="str">
        <f>IFERROR(VLOOKUP(D892,'[5]mhs elektro-kecil'!$B$5:$E$2151,4,0),"CEK")</f>
        <v>Sabar Nababan, ST., MT.</v>
      </c>
      <c r="AL892" s="391">
        <f t="shared" si="298"/>
        <v>2017</v>
      </c>
      <c r="AM892" s="212" t="e">
        <f>COUNTIF([6]Daftar!$D$5:$D$851,D892)</f>
        <v>#VALUE!</v>
      </c>
      <c r="AN892" s="212" t="e">
        <f>COUNTIF([7]daftar!$D$4:$D$885,D892)</f>
        <v>#VALUE!</v>
      </c>
      <c r="AS892" s="392" t="str">
        <f t="shared" si="288"/>
        <v>Lalu Muhammad Iqbal Herdianto</v>
      </c>
      <c r="AT892" s="392" t="str">
        <f t="shared" si="289"/>
        <v>F1B017050</v>
      </c>
      <c r="AU892" s="392">
        <f t="shared" si="290"/>
        <v>889</v>
      </c>
    </row>
    <row r="893" spans="1:47" ht="12.75" customHeight="1">
      <c r="A893" s="267">
        <f t="shared" si="254"/>
        <v>890</v>
      </c>
      <c r="B893" s="465">
        <v>44517</v>
      </c>
      <c r="C893" s="269" t="str">
        <f>VLOOKUP(D893,'[9]mhs elektro-kecil'!$B$5:$C$2151,2,0)</f>
        <v>ARDIANTO</v>
      </c>
      <c r="D893" s="369" t="s">
        <v>2256</v>
      </c>
      <c r="E893" s="369" t="s">
        <v>2257</v>
      </c>
      <c r="F893" s="275" t="str">
        <f>VLOOKUP(Q893,dosen,3,0)</f>
        <v>Dr. Ir. Misbahuddin, S.T., M.T., IPU.</v>
      </c>
      <c r="G893" s="275" t="str">
        <f>IF(ISNA(VLOOKUP(R893,dosen,3,FALSE)),"-",VLOOKUP(R893,dosen,3,FALSE))</f>
        <v>Lalu A. Syamsul Irfan A., S.T., M.Eng.</v>
      </c>
      <c r="H893" s="275" t="str">
        <f>IF(ISNA(VLOOKUP(S893,dosen,3,FALSE)),"-",VLOOKUP(S893,dosen,3,FALSE))</f>
        <v>I Made Budi Suksmadana, S.T., M.T.</v>
      </c>
      <c r="I893" s="275" t="str">
        <f>IF(ISNA(VLOOKUP(T893,dosen,3,FALSE)),"-",VLOOKUP(T893,dosen,3,FALSE))</f>
        <v>Paniran, S.T., M.T.</v>
      </c>
      <c r="J893" s="467" t="str">
        <f>IF(ISNA(VLOOKUP(U893,dosen,3,FALSE)),"-",VLOOKUP(U893,dosen,3,FALSE))</f>
        <v>Cipta Ramadhani, ST., M.Eng.</v>
      </c>
      <c r="K893" s="473" t="str">
        <f t="shared" si="296"/>
        <v>Senin</v>
      </c>
      <c r="L893" s="458">
        <v>44522</v>
      </c>
      <c r="M893" s="482" t="s">
        <v>1708</v>
      </c>
      <c r="N893" t="s">
        <v>1856</v>
      </c>
      <c r="P893" s="486">
        <v>584</v>
      </c>
      <c r="Q893" s="230">
        <v>7</v>
      </c>
      <c r="R893" s="230">
        <v>40</v>
      </c>
      <c r="S893" s="199">
        <v>24</v>
      </c>
      <c r="T893" s="199">
        <v>28</v>
      </c>
      <c r="U893" s="199">
        <v>44</v>
      </c>
      <c r="W893" s="371" t="str">
        <f t="shared" si="297"/>
        <v>22 November 2021</v>
      </c>
      <c r="X893" s="373" t="str">
        <f>IFERROR(VLOOKUP(D893,'[5]mhs elektro-kecil'!$B$5:$E$2151,3,0),"CEK")</f>
        <v>Teknik Informatika &amp; Komputer</v>
      </c>
      <c r="Y893" s="374" t="str">
        <f>IFERROR(VLOOKUP(D893,'[5]mhs elektro-kecil'!$B$5:$E$2151,4,0),"CEK")</f>
        <v>I Nyoman Wahyu S., ST., M.Sc., Ph.D.</v>
      </c>
      <c r="AL893" s="391">
        <f t="shared" si="298"/>
        <v>2017</v>
      </c>
      <c r="AM893" s="212" t="e">
        <f>COUNTIF([6]Daftar!$D$5:$D$851,D893)</f>
        <v>#VALUE!</v>
      </c>
      <c r="AN893" s="212" t="e">
        <f>COUNTIF([7]daftar!$D$4:$D$885,D893)</f>
        <v>#VALUE!</v>
      </c>
      <c r="AS893" s="392" t="str">
        <f t="shared" si="288"/>
        <v>ARDIANTO</v>
      </c>
      <c r="AT893" s="392" t="str">
        <f t="shared" si="289"/>
        <v>F1B017016</v>
      </c>
      <c r="AU893" s="392">
        <f t="shared" si="290"/>
        <v>890</v>
      </c>
    </row>
    <row r="894" spans="1:47" ht="12.75" customHeight="1">
      <c r="A894" s="267">
        <f t="shared" si="254"/>
        <v>891</v>
      </c>
      <c r="B894" s="465">
        <v>44519</v>
      </c>
      <c r="C894" s="269" t="str">
        <f>VLOOKUP(D894,'[9]mhs elektro-kecil'!$B$5:$C$2151,2,0)</f>
        <v>LALU ISHADI DARWINATA</v>
      </c>
      <c r="D894" s="369" t="s">
        <v>2258</v>
      </c>
      <c r="E894" s="369" t="s">
        <v>2259</v>
      </c>
      <c r="F894" s="275" t="str">
        <f t="shared" si="291"/>
        <v>Dr. Ir. I Ketut Wiryajati,ST.,MT.,IPU.,ASEAN.Eng.</v>
      </c>
      <c r="G894" s="275" t="str">
        <f t="shared" si="292"/>
        <v>Ida Bagus Fery Citarsa, S.T., M.T.</v>
      </c>
      <c r="H894" s="275" t="str">
        <f t="shared" si="293"/>
        <v>Sultan, S.T., M.T.</v>
      </c>
      <c r="I894" s="275" t="str">
        <f t="shared" si="294"/>
        <v>Supriono, S.T., M.T.</v>
      </c>
      <c r="J894" s="467" t="str">
        <f t="shared" si="295"/>
        <v>Ir. I Made Ari Nrartha, S.T., M.T.</v>
      </c>
      <c r="K894" s="473" t="str">
        <f t="shared" si="296"/>
        <v>Kamis</v>
      </c>
      <c r="L894" s="458">
        <v>44525</v>
      </c>
      <c r="M894" s="482" t="s">
        <v>1622</v>
      </c>
      <c r="N894" t="s">
        <v>1856</v>
      </c>
      <c r="P894" s="486">
        <v>598</v>
      </c>
      <c r="Q894" s="230">
        <v>3</v>
      </c>
      <c r="R894" s="230">
        <v>12</v>
      </c>
      <c r="S894" s="199">
        <v>5</v>
      </c>
      <c r="T894" s="199">
        <v>29</v>
      </c>
      <c r="U894" s="199">
        <v>25</v>
      </c>
      <c r="W894" s="371" t="str">
        <f t="shared" si="297"/>
        <v>25 November 2021</v>
      </c>
      <c r="X894" s="373" t="str">
        <f>IFERROR(VLOOKUP(D894,'[5]mhs elektro-kecil'!$B$5:$E$2151,3,0),"CEK")</f>
        <v>Teknik Sistem Tenaga</v>
      </c>
      <c r="Y894" s="374" t="str">
        <f>IFERROR(VLOOKUP(D894,'[5]mhs elektro-kecil'!$B$5:$E$2151,4,0),"CEK")</f>
        <v>Supriono, ST., MT.</v>
      </c>
      <c r="AL894" s="391">
        <f t="shared" si="298"/>
        <v>2017</v>
      </c>
      <c r="AM894" s="212" t="e">
        <f>COUNTIF([6]Daftar!$D$5:$D$851,D894)</f>
        <v>#VALUE!</v>
      </c>
      <c r="AN894" s="212" t="e">
        <f>COUNTIF([7]daftar!$D$4:$D$885,D894)</f>
        <v>#VALUE!</v>
      </c>
      <c r="AS894" s="392" t="str">
        <f t="shared" si="288"/>
        <v>LALU ISHADI DARWINATA</v>
      </c>
      <c r="AT894" s="392" t="str">
        <f t="shared" si="289"/>
        <v>F1B017048</v>
      </c>
      <c r="AU894" s="392">
        <f t="shared" si="290"/>
        <v>891</v>
      </c>
    </row>
    <row r="895" spans="1:47" ht="12.75" customHeight="1">
      <c r="A895" s="267">
        <f t="shared" si="254"/>
        <v>892</v>
      </c>
      <c r="B895" s="488">
        <v>44526</v>
      </c>
      <c r="C895" s="269" t="str">
        <f>VLOOKUP(D895,'[9]mhs elektro-kecil'!$B$5:$C$2151,2,0)</f>
        <v>MAULANA ABDILLAH</v>
      </c>
      <c r="D895" s="369" t="s">
        <v>2260</v>
      </c>
      <c r="E895" s="369" t="s">
        <v>2261</v>
      </c>
      <c r="F895" s="275" t="str">
        <f t="shared" si="291"/>
        <v>Budi Darmawan, S.T., M.Eng.</v>
      </c>
      <c r="G895" s="275" t="str">
        <f t="shared" si="292"/>
        <v>Syafaruddin Ch, S.T., M.T.</v>
      </c>
      <c r="H895" s="275" t="str">
        <f t="shared" si="293"/>
        <v>Paniran, S.T., M.T.</v>
      </c>
      <c r="I895" s="275" t="str">
        <f t="shared" si="294"/>
        <v>Ir. I Made Ari Nrartha, S.T., M.T.</v>
      </c>
      <c r="J895" s="467" t="str">
        <f t="shared" si="295"/>
        <v>Djul Fikry  Budiman, S.T., M.T.</v>
      </c>
      <c r="K895" s="473" t="str">
        <f t="shared" si="296"/>
        <v>Rabu</v>
      </c>
      <c r="L895" s="458">
        <v>44531</v>
      </c>
      <c r="M895" s="482" t="s">
        <v>1622</v>
      </c>
      <c r="N895" t="s">
        <v>1856</v>
      </c>
      <c r="P895" s="486">
        <v>625</v>
      </c>
      <c r="Q895" s="230">
        <v>43</v>
      </c>
      <c r="R895" s="230">
        <v>4</v>
      </c>
      <c r="S895" s="199">
        <v>28</v>
      </c>
      <c r="T895" s="199">
        <v>25</v>
      </c>
      <c r="U895" s="199">
        <v>35</v>
      </c>
      <c r="W895" s="371" t="str">
        <f t="shared" si="297"/>
        <v>01 Desember 2021</v>
      </c>
      <c r="X895" s="373" t="str">
        <f>IFERROR(VLOOKUP(D895,'[5]mhs elektro-kecil'!$B$5:$E$2151,3,0),"CEK")</f>
        <v>Teknik Elektronika &amp; Digital</v>
      </c>
      <c r="Y895" s="374" t="str">
        <f>IFERROR(VLOOKUP(D895,'[5]mhs elektro-kecil'!$B$5:$E$2151,4,0),"CEK")</f>
        <v>Muhamad Irwan. ST., MT.</v>
      </c>
      <c r="AL895" s="391">
        <f t="shared" si="298"/>
        <v>2017</v>
      </c>
      <c r="AM895" s="212" t="e">
        <f>COUNTIF([6]Daftar!$D$5:$D$851,D895)</f>
        <v>#VALUE!</v>
      </c>
      <c r="AN895" s="212" t="e">
        <f>COUNTIF([7]daftar!$D$4:$D$885,D895)</f>
        <v>#VALUE!</v>
      </c>
      <c r="AS895" s="392" t="str">
        <f t="shared" si="288"/>
        <v>MAULANA ABDILLAH</v>
      </c>
      <c r="AT895" s="392" t="str">
        <f t="shared" si="289"/>
        <v>F1B017057</v>
      </c>
      <c r="AU895" s="392">
        <f t="shared" si="290"/>
        <v>892</v>
      </c>
    </row>
    <row r="896" spans="1:47" ht="12.75" customHeight="1">
      <c r="A896" s="267">
        <f t="shared" si="254"/>
        <v>893</v>
      </c>
      <c r="B896" s="488">
        <v>44526</v>
      </c>
      <c r="C896" s="269" t="str">
        <f>VLOOKUP(D896,'[9]mhs elektro-kecil'!$B$5:$C$2151,2,0)</f>
        <v>ANDRI WAHYUDI</v>
      </c>
      <c r="D896" s="369" t="s">
        <v>2262</v>
      </c>
      <c r="E896" s="369" t="s">
        <v>2263</v>
      </c>
      <c r="F896" s="275" t="str">
        <f t="shared" si="291"/>
        <v>Dr. Warindi, S.T., M.Eng.</v>
      </c>
      <c r="G896" s="275" t="str">
        <f t="shared" si="292"/>
        <v>Abdul Natsir, S.T., M.T.</v>
      </c>
      <c r="H896" s="275" t="str">
        <f t="shared" si="293"/>
        <v>Ir. Agung Budi Muljono, S.T., M.T., IPU.</v>
      </c>
      <c r="I896" s="275" t="str">
        <f t="shared" si="294"/>
        <v>Dr. Ir. Rosmaliati, S.T., M.T.</v>
      </c>
      <c r="J896" s="467" t="str">
        <f t="shared" si="295"/>
        <v>Sultan, S.T., M.T.</v>
      </c>
      <c r="K896" s="473" t="str">
        <f t="shared" si="296"/>
        <v>Kamis</v>
      </c>
      <c r="L896" s="458">
        <v>44532</v>
      </c>
      <c r="M896" s="482" t="s">
        <v>1708</v>
      </c>
      <c r="N896" t="s">
        <v>1856</v>
      </c>
      <c r="P896" s="486">
        <v>626</v>
      </c>
      <c r="Q896" s="230">
        <v>37</v>
      </c>
      <c r="R896" s="230">
        <v>14</v>
      </c>
      <c r="S896" s="199">
        <v>13</v>
      </c>
      <c r="T896" s="199">
        <v>16</v>
      </c>
      <c r="U896" s="199">
        <v>5</v>
      </c>
      <c r="W896" s="371" t="str">
        <f t="shared" si="297"/>
        <v>02 Desember 2021</v>
      </c>
      <c r="X896" s="373" t="str">
        <f>IFERROR(VLOOKUP(D896,'[5]mhs elektro-kecil'!$B$5:$E$2151,3,0),"CEK")</f>
        <v>Teknik Sistem Tenaga</v>
      </c>
      <c r="Y896" s="374" t="str">
        <f>IFERROR(VLOOKUP(D896,'[5]mhs elektro-kecil'!$B$5:$E$2151,4,0),"CEK")</f>
        <v>Sultan, ST., MT.</v>
      </c>
      <c r="AL896" s="391">
        <f t="shared" si="298"/>
        <v>2018</v>
      </c>
      <c r="AM896" s="212" t="e">
        <f>COUNTIF([6]Daftar!$D$5:$D$851,D896)</f>
        <v>#VALUE!</v>
      </c>
      <c r="AN896" s="212" t="e">
        <f>COUNTIF([7]daftar!$D$4:$D$885,D896)</f>
        <v>#VALUE!</v>
      </c>
      <c r="AS896" s="392" t="str">
        <f t="shared" si="288"/>
        <v>ANDRI WAHYUDI</v>
      </c>
      <c r="AT896" s="392" t="str">
        <f t="shared" si="289"/>
        <v>F1B118010</v>
      </c>
      <c r="AU896" s="392">
        <f t="shared" si="290"/>
        <v>893</v>
      </c>
    </row>
    <row r="897" spans="1:47" ht="12.75" customHeight="1">
      <c r="A897" s="267">
        <f t="shared" si="254"/>
        <v>894</v>
      </c>
      <c r="B897" s="465">
        <v>44530</v>
      </c>
      <c r="C897" s="269" t="str">
        <f>VLOOKUP(D897,'[9]mhs elektro-kecil'!$B$5:$C$2151,2,0)</f>
        <v>MUHAMMAD ALFARIZI PUTRA</v>
      </c>
      <c r="D897" s="369" t="s">
        <v>2264</v>
      </c>
      <c r="E897" s="369" t="s">
        <v>2265</v>
      </c>
      <c r="F897" s="275" t="str">
        <f t="shared" si="291"/>
        <v>Budi Darmawan, S.T., M.Eng.</v>
      </c>
      <c r="G897" s="275" t="str">
        <f t="shared" si="292"/>
        <v>Suthami Ariessaputra, S.T., M.Eng.</v>
      </c>
      <c r="H897" s="275" t="str">
        <f t="shared" si="293"/>
        <v>Paniran, S.T., M.T.</v>
      </c>
      <c r="I897" s="275" t="str">
        <f t="shared" si="294"/>
        <v>Syafaruddin Ch, S.T., M.T.</v>
      </c>
      <c r="J897" s="467" t="str">
        <f t="shared" si="295"/>
        <v>Muhamad Irwan, S.T., M.T.</v>
      </c>
      <c r="K897" s="473" t="str">
        <f t="shared" si="296"/>
        <v>Jum'at</v>
      </c>
      <c r="L897" s="458">
        <v>44533</v>
      </c>
      <c r="M897" s="482" t="s">
        <v>1708</v>
      </c>
      <c r="N897" t="s">
        <v>1856</v>
      </c>
      <c r="P897" s="486">
        <v>633</v>
      </c>
      <c r="Q897" s="230">
        <v>43</v>
      </c>
      <c r="R897" s="230">
        <v>42</v>
      </c>
      <c r="S897" s="199">
        <v>28</v>
      </c>
      <c r="T897" s="199">
        <v>4</v>
      </c>
      <c r="U897" s="199">
        <v>39</v>
      </c>
      <c r="W897" s="371" t="str">
        <f t="shared" si="297"/>
        <v>03 Desember 2021</v>
      </c>
      <c r="X897" s="373" t="str">
        <f>IFERROR(VLOOKUP(D897,'[5]mhs elektro-kecil'!$B$5:$E$2151,3,0),"CEK")</f>
        <v>Teknik Elektronika &amp; Digital</v>
      </c>
      <c r="Y897" s="374" t="str">
        <f>IFERROR(VLOOKUP(D897,'[5]mhs elektro-kecil'!$B$5:$E$2151,4,0),"CEK")</f>
        <v>Suthami Ariessaputra, ST., M.Eng.</v>
      </c>
      <c r="AL897" s="391">
        <f t="shared" si="298"/>
        <v>2017</v>
      </c>
      <c r="AM897" s="212" t="e">
        <f>COUNTIF([6]Daftar!$D$5:$D$851,D897)</f>
        <v>#VALUE!</v>
      </c>
      <c r="AN897" s="212" t="e">
        <f>COUNTIF([7]daftar!$D$4:$D$885,D897)</f>
        <v>#VALUE!</v>
      </c>
      <c r="AS897" s="392" t="str">
        <f t="shared" si="288"/>
        <v>MUHAMMAD ALFARIZI PUTRA</v>
      </c>
      <c r="AT897" s="392" t="str">
        <f t="shared" si="289"/>
        <v>F1B017063</v>
      </c>
      <c r="AU897" s="392">
        <f t="shared" si="290"/>
        <v>894</v>
      </c>
    </row>
    <row r="898" spans="1:47" ht="12.75" customHeight="1">
      <c r="A898" s="267">
        <f t="shared" si="254"/>
        <v>895</v>
      </c>
      <c r="B898" s="465">
        <v>44533</v>
      </c>
      <c r="C898" s="269" t="str">
        <f>VLOOKUP(D898,'[9]mhs elektro-kecil'!$B$5:$C$2151,2,0)</f>
        <v>RIZKI AMRIYANSYAH</v>
      </c>
      <c r="D898" s="369" t="s">
        <v>2266</v>
      </c>
      <c r="E898" s="369" t="s">
        <v>2267</v>
      </c>
      <c r="F898" s="275" t="str">
        <f t="shared" si="291"/>
        <v>Djul Fikry  Budiman, S.T., M.T.</v>
      </c>
      <c r="G898" s="275" t="str">
        <f t="shared" si="292"/>
        <v>Dr. Ir. Misbahuddin, S.T., M.T., IPU.</v>
      </c>
      <c r="H898" s="275" t="str">
        <f t="shared" si="293"/>
        <v>Paniran, S.T., M.T.</v>
      </c>
      <c r="I898" s="275" t="str">
        <f t="shared" si="294"/>
        <v>Cipta Ramadhani, ST., M.Eng.</v>
      </c>
      <c r="J898" s="467" t="str">
        <f t="shared" si="295"/>
        <v>Made Sutha Yadnya, S.T., M.T.</v>
      </c>
      <c r="K898" s="473" t="str">
        <f t="shared" si="296"/>
        <v>Senin</v>
      </c>
      <c r="L898" s="458">
        <v>44536</v>
      </c>
      <c r="M898" s="482" t="s">
        <v>1622</v>
      </c>
      <c r="N898" t="s">
        <v>1856</v>
      </c>
      <c r="P898" s="486">
        <v>643</v>
      </c>
      <c r="Q898" s="230">
        <v>35</v>
      </c>
      <c r="R898" s="230">
        <v>7</v>
      </c>
      <c r="S898" s="199">
        <v>28</v>
      </c>
      <c r="T898" s="199">
        <v>44</v>
      </c>
      <c r="U898" s="199">
        <v>19</v>
      </c>
      <c r="W898" s="371" t="str">
        <f t="shared" si="297"/>
        <v>06 Desember 2021</v>
      </c>
      <c r="X898" s="373" t="str">
        <f>IFERROR(VLOOKUP(D898,'[5]mhs elektro-kecil'!$B$5:$E$2151,3,0),"CEK")</f>
        <v>Teknik Telekomunikasi</v>
      </c>
      <c r="Y898" s="374" t="str">
        <f>IFERROR(VLOOKUP(D898,'[5]mhs elektro-kecil'!$B$5:$E$2151,4,0),"CEK")</f>
        <v>I Ketut Wiryajati, ST., MT.</v>
      </c>
      <c r="AL898" s="391">
        <f t="shared" si="298"/>
        <v>2017</v>
      </c>
      <c r="AM898" s="212" t="e">
        <f>COUNTIF([6]Daftar!$D$5:$D$851,D898)</f>
        <v>#VALUE!</v>
      </c>
      <c r="AN898" s="212" t="e">
        <f>COUNTIF([7]daftar!$D$4:$D$885,D898)</f>
        <v>#VALUE!</v>
      </c>
      <c r="AS898" s="392" t="str">
        <f t="shared" si="288"/>
        <v>RIZKI AMRIYANSYAH</v>
      </c>
      <c r="AT898" s="392" t="str">
        <f t="shared" si="289"/>
        <v>F1B017080</v>
      </c>
      <c r="AU898" s="392">
        <f t="shared" si="290"/>
        <v>895</v>
      </c>
    </row>
    <row r="899" spans="1:47" ht="12.75" customHeight="1">
      <c r="A899" s="267">
        <f t="shared" si="254"/>
        <v>896</v>
      </c>
      <c r="B899" s="465">
        <v>44533</v>
      </c>
      <c r="C899" s="269" t="str">
        <f>VLOOKUP(D899,'[9]mhs elektro-kecil'!$B$5:$C$2151,2,0)</f>
        <v>I Made Wisnu Kusuma Putra</v>
      </c>
      <c r="D899" s="369" t="s">
        <v>2268</v>
      </c>
      <c r="E899" s="369" t="s">
        <v>2269</v>
      </c>
      <c r="F899" s="275" t="str">
        <f t="shared" si="291"/>
        <v>Dr. rer. nat. Teti Zubaidah, S.T., M.T.</v>
      </c>
      <c r="G899" s="275" t="str">
        <f t="shared" si="292"/>
        <v>Dwi Ratnasari, S.Kom., MT.</v>
      </c>
      <c r="H899" s="275" t="str">
        <f t="shared" si="293"/>
        <v>Cipta Ramadhani, ST., M.Eng.</v>
      </c>
      <c r="I899" s="275" t="str">
        <f t="shared" si="294"/>
        <v>A. Sjamsjiar Rachman, S.T., M.T.</v>
      </c>
      <c r="J899" s="467" t="str">
        <f t="shared" si="295"/>
        <v>Dr. Ir. Rosmaliati, S.T., M.T.</v>
      </c>
      <c r="K899" s="473" t="str">
        <f t="shared" si="296"/>
        <v>Selasa</v>
      </c>
      <c r="L899" s="458">
        <v>44537</v>
      </c>
      <c r="M899" s="482" t="s">
        <v>1622</v>
      </c>
      <c r="N899" t="s">
        <v>1856</v>
      </c>
      <c r="P899" s="486">
        <v>644</v>
      </c>
      <c r="Q899" s="230">
        <v>22</v>
      </c>
      <c r="R899" s="230">
        <v>45</v>
      </c>
      <c r="S899" s="199">
        <v>44</v>
      </c>
      <c r="T899" s="199">
        <v>17</v>
      </c>
      <c r="U899" s="199">
        <v>16</v>
      </c>
      <c r="W899" s="371" t="str">
        <f t="shared" si="297"/>
        <v>07 Desember 2021</v>
      </c>
      <c r="X899" s="373" t="str">
        <f>IFERROR(VLOOKUP(D899,'[5]mhs elektro-kecil'!$B$5:$E$2151,3,0),"CEK")</f>
        <v>Teknik Informatika &amp; Komputer</v>
      </c>
      <c r="Y899" s="374" t="str">
        <f>IFERROR(VLOOKUP(D899,'[5]mhs elektro-kecil'!$B$5:$E$2151,4,0),"CEK")</f>
        <v>Made Sutha Yadnya, ST., MT.</v>
      </c>
      <c r="AL899" s="391">
        <f t="shared" si="298"/>
        <v>2017</v>
      </c>
      <c r="AM899" s="212" t="e">
        <f>COUNTIF([6]Daftar!$D$5:$D$851,D899)</f>
        <v>#VALUE!</v>
      </c>
      <c r="AN899" s="212" t="e">
        <f>COUNTIF([7]daftar!$D$4:$D$885,D899)</f>
        <v>#VALUE!</v>
      </c>
      <c r="AS899" s="392" t="str">
        <f t="shared" si="288"/>
        <v>I Made Wisnu Kusuma Putra</v>
      </c>
      <c r="AT899" s="392" t="str">
        <f t="shared" si="289"/>
        <v>F1B017034</v>
      </c>
      <c r="AU899" s="392">
        <f t="shared" si="290"/>
        <v>896</v>
      </c>
    </row>
    <row r="900" spans="1:47" ht="12.75" customHeight="1">
      <c r="A900" s="267">
        <f t="shared" si="254"/>
        <v>897</v>
      </c>
      <c r="B900" s="465">
        <v>44533</v>
      </c>
      <c r="C900" s="269" t="str">
        <f>VLOOKUP(D900,'[9]mhs elektro-kecil'!$B$5:$C$2151,2,0)</f>
        <v>APRIALDY BUDI SAPUTRA</v>
      </c>
      <c r="D900" s="369" t="s">
        <v>2270</v>
      </c>
      <c r="E900" s="369" t="s">
        <v>2271</v>
      </c>
      <c r="F900" s="275" t="str">
        <f t="shared" si="291"/>
        <v>Dr. Ir. Misbahuddin, S.T., M.T., IPU.</v>
      </c>
      <c r="G900" s="275" t="str">
        <f t="shared" si="292"/>
        <v>Djul Fikry  Budiman, S.T., M.T.</v>
      </c>
      <c r="H900" s="275" t="str">
        <f t="shared" si="293"/>
        <v>Made Sutha Yadnya, S.T., M.T.</v>
      </c>
      <c r="I900" s="275" t="str">
        <f t="shared" si="294"/>
        <v>Bulkis Kanata, S.T., M.T.</v>
      </c>
      <c r="J900" s="467" t="str">
        <f t="shared" si="295"/>
        <v>Giri Wahyu Wiriasto, S.T., M.T.</v>
      </c>
      <c r="K900" s="473" t="str">
        <f t="shared" si="296"/>
        <v>Rabu</v>
      </c>
      <c r="L900" s="458">
        <v>44538</v>
      </c>
      <c r="M900" s="482" t="s">
        <v>1622</v>
      </c>
      <c r="N900" t="s">
        <v>1856</v>
      </c>
      <c r="P900" s="486">
        <v>645</v>
      </c>
      <c r="Q900" s="230">
        <v>7</v>
      </c>
      <c r="R900" s="230">
        <v>35</v>
      </c>
      <c r="S900" s="199">
        <v>19</v>
      </c>
      <c r="T900" s="199">
        <v>21</v>
      </c>
      <c r="U900" s="199">
        <v>41</v>
      </c>
      <c r="W900" s="371" t="str">
        <f t="shared" si="297"/>
        <v>08 Desember 2021</v>
      </c>
      <c r="X900" s="373" t="str">
        <f>IFERROR(VLOOKUP(D900,'[5]mhs elektro-kecil'!$B$5:$E$2151,3,0),"CEK")</f>
        <v>Teknik Telekomunikasi</v>
      </c>
      <c r="Y900" s="374" t="str">
        <f>IFERROR(VLOOKUP(D900,'[5]mhs elektro-kecil'!$B$5:$E$2151,4,0),"CEK")</f>
        <v>I Nyoman Wahyu S., ST., M.Sc., Ph.D.</v>
      </c>
      <c r="AL900" s="391">
        <f t="shared" si="298"/>
        <v>2017</v>
      </c>
      <c r="AM900" s="212" t="e">
        <f>COUNTIF([6]Daftar!$D$5:$D$851,D900)</f>
        <v>#VALUE!</v>
      </c>
      <c r="AN900" s="212" t="e">
        <f>COUNTIF([7]daftar!$D$4:$D$885,D900)</f>
        <v>#VALUE!</v>
      </c>
      <c r="AS900" s="392" t="str">
        <f t="shared" si="288"/>
        <v>APRIALDY BUDI SAPUTRA</v>
      </c>
      <c r="AT900" s="392" t="str">
        <f t="shared" si="289"/>
        <v>F1B017015</v>
      </c>
      <c r="AU900" s="392">
        <f t="shared" si="290"/>
        <v>897</v>
      </c>
    </row>
    <row r="901" spans="1:47" ht="12.75" customHeight="1">
      <c r="A901" s="267">
        <f t="shared" ref="A901:A964" si="299">A900+1</f>
        <v>898</v>
      </c>
      <c r="B901" s="465">
        <v>44537</v>
      </c>
      <c r="C901" s="269" t="str">
        <f>VLOOKUP(D901,'[9]mhs elektro-kecil'!$B$5:$C$2151,2,0)</f>
        <v>Irga Difani</v>
      </c>
      <c r="D901" s="369" t="s">
        <v>2272</v>
      </c>
      <c r="E901" s="369" t="s">
        <v>2273</v>
      </c>
      <c r="F901" s="275" t="str">
        <f t="shared" si="291"/>
        <v>A. Sjamsjiar Rachman, S.T., M.T.</v>
      </c>
      <c r="G901" s="275" t="str">
        <f t="shared" si="292"/>
        <v>Dwi Ratnasari, S.Kom., MT.</v>
      </c>
      <c r="H901" s="275" t="str">
        <f t="shared" si="293"/>
        <v>Dr. Ir. Misbahuddin, S.T., M.T., IPU.</v>
      </c>
      <c r="I901" s="275" t="str">
        <f t="shared" si="294"/>
        <v>I Made Budi Suksmadana, S.T., M.T.</v>
      </c>
      <c r="J901" s="467" t="str">
        <f t="shared" si="295"/>
        <v>Budi Darmawan, S.T., M.Eng.</v>
      </c>
      <c r="K901" s="473" t="str">
        <f t="shared" si="296"/>
        <v>Kamis</v>
      </c>
      <c r="L901" s="458">
        <v>44539</v>
      </c>
      <c r="M901" s="482" t="s">
        <v>1622</v>
      </c>
      <c r="N901" t="s">
        <v>1856</v>
      </c>
      <c r="P901" s="486">
        <v>647</v>
      </c>
      <c r="Q901" s="230">
        <v>17</v>
      </c>
      <c r="R901" s="230">
        <v>45</v>
      </c>
      <c r="S901" s="199">
        <v>7</v>
      </c>
      <c r="T901" s="199">
        <v>24</v>
      </c>
      <c r="U901" s="199">
        <v>43</v>
      </c>
      <c r="W901" s="371" t="str">
        <f t="shared" si="297"/>
        <v>09 Desember 2021</v>
      </c>
      <c r="X901" s="373" t="str">
        <f>IFERROR(VLOOKUP(D901,'[5]mhs elektro-kecil'!$B$5:$E$2151,3,0),"CEK")</f>
        <v>Teknik Elektronika &amp; Digital</v>
      </c>
      <c r="Y901" s="374" t="str">
        <f>IFERROR(VLOOKUP(D901,'[5]mhs elektro-kecil'!$B$5:$E$2151,4,0),"CEK")</f>
        <v>I Made Budi Suksmadana, ST., MT.</v>
      </c>
      <c r="AL901" s="391">
        <f t="shared" si="298"/>
        <v>2017</v>
      </c>
      <c r="AM901" s="212" t="e">
        <f>COUNTIF([6]Daftar!$D$5:$D$851,D901)</f>
        <v>#VALUE!</v>
      </c>
      <c r="AN901" s="212" t="e">
        <f>COUNTIF([7]daftar!$D$4:$D$885,D901)</f>
        <v>#VALUE!</v>
      </c>
      <c r="AS901" s="392" t="str">
        <f t="shared" si="288"/>
        <v>Irga Difani</v>
      </c>
      <c r="AT901" s="392" t="str">
        <f t="shared" si="289"/>
        <v>F1B017039</v>
      </c>
      <c r="AU901" s="392">
        <f t="shared" si="290"/>
        <v>898</v>
      </c>
    </row>
    <row r="902" spans="1:47" ht="12.75" customHeight="1">
      <c r="A902" s="267">
        <f t="shared" si="299"/>
        <v>899</v>
      </c>
      <c r="B902" s="465">
        <v>44540</v>
      </c>
      <c r="C902" s="269" t="str">
        <f>VLOOKUP(D902,'[9]mhs elektro-kecil'!$B$5:$C$2151,2,0)</f>
        <v>Muhammad Vergiawan Saputra</v>
      </c>
      <c r="D902" s="493" t="s">
        <v>2274</v>
      </c>
      <c r="E902" s="493" t="s">
        <v>2275</v>
      </c>
      <c r="F902" s="275" t="str">
        <f t="shared" si="291"/>
        <v>Dr. Ir. I Ketut Wiryajati,ST.,MT.,IPU.,ASEAN.Eng.</v>
      </c>
      <c r="G902" s="275" t="str">
        <f t="shared" si="292"/>
        <v>Ida Bagus Fery Citarsa, S.T., M.T.</v>
      </c>
      <c r="H902" s="275" t="str">
        <f t="shared" si="293"/>
        <v>Dr. Ida Ayu Sri Adnyani, S.T., M.Erg.</v>
      </c>
      <c r="I902" s="275" t="str">
        <f t="shared" si="294"/>
        <v>Dr. rer. nat. Teti Zubaidah, S.T., M.T.</v>
      </c>
      <c r="J902" s="467" t="str">
        <f t="shared" si="295"/>
        <v>Supriono, S.T., M.T.</v>
      </c>
      <c r="K902" s="473" t="str">
        <f t="shared" si="296"/>
        <v>Kamis</v>
      </c>
      <c r="L902" s="458">
        <v>44546</v>
      </c>
      <c r="M902" s="482" t="s">
        <v>1577</v>
      </c>
      <c r="N902" t="s">
        <v>1856</v>
      </c>
      <c r="P902" s="486">
        <v>650</v>
      </c>
      <c r="Q902" s="230">
        <v>3</v>
      </c>
      <c r="R902" s="230">
        <v>12</v>
      </c>
      <c r="S902" s="199">
        <v>10</v>
      </c>
      <c r="T902" s="199">
        <v>22</v>
      </c>
      <c r="U902" s="199">
        <v>29</v>
      </c>
      <c r="W902" s="371" t="str">
        <f t="shared" si="297"/>
        <v>16 Desember 2021</v>
      </c>
      <c r="X902" s="373" t="str">
        <f>IFERROR(VLOOKUP(D902,'[5]mhs elektro-kecil'!$B$5:$E$2151,3,0),"CEK")</f>
        <v>Teknik Sistem Tenaga</v>
      </c>
      <c r="Y902" s="374" t="str">
        <f>IFERROR(VLOOKUP(D902,'[5]mhs elektro-kecil'!$B$5:$E$2151,4,0),"CEK")</f>
        <v>I Nyoman Wahyu S., ST., M.Sc., Ph.D.</v>
      </c>
      <c r="AL902" s="391">
        <f t="shared" si="298"/>
        <v>2017</v>
      </c>
      <c r="AM902" s="212" t="e">
        <f>COUNTIF([6]Daftar!$D$5:$D$851,D902)</f>
        <v>#VALUE!</v>
      </c>
      <c r="AN902" s="212" t="e">
        <f>COUNTIF([7]daftar!$D$4:$D$885,D902)</f>
        <v>#VALUE!</v>
      </c>
      <c r="AS902" s="392" t="str">
        <f t="shared" si="288"/>
        <v>Muhammad Vergiawan Saputra</v>
      </c>
      <c r="AT902" s="392" t="str">
        <f t="shared" si="289"/>
        <v>F1B017072</v>
      </c>
      <c r="AU902" s="392">
        <f t="shared" si="290"/>
        <v>899</v>
      </c>
    </row>
    <row r="903" spans="1:47" ht="12.75" customHeight="1">
      <c r="A903" s="267">
        <f t="shared" si="299"/>
        <v>900</v>
      </c>
      <c r="B903" s="465">
        <v>44540</v>
      </c>
      <c r="C903" s="269" t="str">
        <f>VLOOKUP(D903,'[9]mhs elektro-kecil'!$B$5:$C$2151,2,0)</f>
        <v>ANDI AZBAR</v>
      </c>
      <c r="D903" s="493" t="s">
        <v>2276</v>
      </c>
      <c r="E903" s="493" t="s">
        <v>2277</v>
      </c>
      <c r="F903" s="275" t="str">
        <f t="shared" si="291"/>
        <v>Abdul Natsir, S.T., M.T.</v>
      </c>
      <c r="G903" s="275" t="str">
        <f t="shared" si="292"/>
        <v>Supriyatna, S.T., M.T.</v>
      </c>
      <c r="H903" s="275" t="str">
        <f t="shared" si="293"/>
        <v>Ni Made Seniari, S.T., M.T.</v>
      </c>
      <c r="I903" s="275" t="str">
        <f t="shared" si="294"/>
        <v>Sultan, S.T., M.T.</v>
      </c>
      <c r="J903" s="467" t="str">
        <f t="shared" si="295"/>
        <v>Dr. Ida Ayu Sri Adnyani, S.T., M.Erg.</v>
      </c>
      <c r="K903" s="473" t="str">
        <f t="shared" si="296"/>
        <v>Senin</v>
      </c>
      <c r="L903" s="458">
        <v>44543</v>
      </c>
      <c r="M903" s="482" t="s">
        <v>1622</v>
      </c>
      <c r="N903" t="s">
        <v>1856</v>
      </c>
      <c r="P903" s="486">
        <v>651</v>
      </c>
      <c r="Q903" s="230">
        <v>14</v>
      </c>
      <c r="R903" s="230">
        <v>2</v>
      </c>
      <c r="S903" s="199">
        <v>1</v>
      </c>
      <c r="T903" s="199">
        <v>5</v>
      </c>
      <c r="U903" s="199">
        <v>10</v>
      </c>
      <c r="W903" s="371" t="str">
        <f t="shared" si="297"/>
        <v>13 Desember 2021</v>
      </c>
      <c r="X903" s="373" t="str">
        <f>IFERROR(VLOOKUP(D903,'[5]mhs elektro-kecil'!$B$5:$E$2151,3,0),"CEK")</f>
        <v>Teknik Sistem Tenaga</v>
      </c>
      <c r="Y903" s="374" t="str">
        <f>IFERROR(VLOOKUP(D903,'[5]mhs elektro-kecil'!$B$5:$E$2151,4,0),"CEK")</f>
        <v>Ni Made Seniari, ST., MT.</v>
      </c>
      <c r="AL903" s="391">
        <f t="shared" si="298"/>
        <v>2018</v>
      </c>
      <c r="AM903" s="212" t="e">
        <f>COUNTIF([6]Daftar!$D$5:$D$851,D903)</f>
        <v>#VALUE!</v>
      </c>
      <c r="AN903" s="212" t="e">
        <f>COUNTIF([7]daftar!$D$4:$D$885,D903)</f>
        <v>#VALUE!</v>
      </c>
      <c r="AS903" s="392" t="str">
        <f t="shared" si="288"/>
        <v>ANDI AZBAR</v>
      </c>
      <c r="AT903" s="392" t="str">
        <f t="shared" si="289"/>
        <v>F1B118001</v>
      </c>
      <c r="AU903" s="392">
        <f t="shared" si="290"/>
        <v>900</v>
      </c>
    </row>
    <row r="904" spans="1:47" ht="12.75" customHeight="1">
      <c r="A904" s="267">
        <f t="shared" si="299"/>
        <v>901</v>
      </c>
      <c r="B904" s="465">
        <v>44543</v>
      </c>
      <c r="C904" s="269" t="str">
        <f>VLOOKUP(D904,'[9]mhs elektro-kecil'!$B$5:$C$2151,2,0)</f>
        <v>Rahmat Jaelani</v>
      </c>
      <c r="D904" s="369" t="s">
        <v>2278</v>
      </c>
      <c r="E904" s="369" t="s">
        <v>2279</v>
      </c>
      <c r="F904" s="275" t="str">
        <f>VLOOKUP(Q904,dosen,3,0)</f>
        <v>Dr. Ir. I Made Ginarsa, S.T., M.T., IPU.</v>
      </c>
      <c r="G904" s="275" t="str">
        <f t="shared" ref="G904:J906" si="300">IF(ISNA(VLOOKUP(R904,dosen,3,FALSE)),"-",VLOOKUP(R904,dosen,3,FALSE))</f>
        <v>Dr. Ir. Rosmaliati, S.T., M.T.</v>
      </c>
      <c r="H904" s="275" t="str">
        <f t="shared" si="300"/>
        <v>Ir. I Made Ari Nrartha, S.T., M.T.</v>
      </c>
      <c r="I904" s="275" t="str">
        <f t="shared" si="300"/>
        <v>Dr. rer. nat. Teti Zubaidah, S.T., M.T.</v>
      </c>
      <c r="J904" s="467" t="str">
        <f t="shared" si="300"/>
        <v>Ida Bagus Fery Citarsa, S.T., M.T.</v>
      </c>
      <c r="K904" s="473" t="str">
        <f t="shared" si="296"/>
        <v>Jum'at</v>
      </c>
      <c r="L904" s="458">
        <v>44547</v>
      </c>
      <c r="M904" s="482" t="s">
        <v>1577</v>
      </c>
      <c r="N904" t="s">
        <v>1856</v>
      </c>
      <c r="P904" s="486">
        <v>657</v>
      </c>
      <c r="Q904" s="230">
        <v>26</v>
      </c>
      <c r="R904" s="230">
        <v>16</v>
      </c>
      <c r="S904" s="199">
        <v>25</v>
      </c>
      <c r="T904" s="199">
        <v>22</v>
      </c>
      <c r="U904" s="199">
        <v>12</v>
      </c>
      <c r="W904" s="371" t="str">
        <f t="shared" si="297"/>
        <v>17 Desember 2021</v>
      </c>
      <c r="X904" s="373" t="str">
        <f>IFERROR(VLOOKUP(D904,'[5]mhs elektro-kecil'!$B$5:$E$2151,3,0),"CEK")</f>
        <v>Teknik Sistem Tenaga</v>
      </c>
      <c r="Y904" s="374" t="str">
        <f>IFERROR(VLOOKUP(D904,'[5]mhs elektro-kecil'!$B$5:$E$2151,4,0),"CEK")</f>
        <v>Djul Fikry Budiman, ST., MT.</v>
      </c>
      <c r="AL904" s="391">
        <f t="shared" si="298"/>
        <v>2016</v>
      </c>
      <c r="AM904" s="212" t="e">
        <f>COUNTIF([6]Daftar!$D$5:$D$851,D904)</f>
        <v>#VALUE!</v>
      </c>
      <c r="AN904" s="212" t="e">
        <f>COUNTIF([7]daftar!$D$4:$D$885,D904)</f>
        <v>#VALUE!</v>
      </c>
      <c r="AS904" s="392" t="str">
        <f t="shared" si="288"/>
        <v>Rahmat Jaelani</v>
      </c>
      <c r="AT904" s="392" t="str">
        <f t="shared" si="289"/>
        <v>F1B016080</v>
      </c>
      <c r="AU904" s="392">
        <f t="shared" si="290"/>
        <v>901</v>
      </c>
    </row>
    <row r="905" spans="1:47" ht="12.75" customHeight="1">
      <c r="A905" s="267">
        <f t="shared" si="299"/>
        <v>902</v>
      </c>
      <c r="B905" s="488">
        <v>44546</v>
      </c>
      <c r="C905" s="269" t="str">
        <f>VLOOKUP(D905,'[9]mhs elektro-kecil'!$B$5:$C$2151,2,0)</f>
        <v>Ahmad Muhajir</v>
      </c>
      <c r="D905" s="369" t="s">
        <v>2280</v>
      </c>
      <c r="E905" s="369" t="s">
        <v>2281</v>
      </c>
      <c r="F905" s="275" t="str">
        <f>VLOOKUP(Q905,dosen,3,0)</f>
        <v>Ni Made Seniari, S.T., M.T.</v>
      </c>
      <c r="G905" s="275" t="str">
        <f t="shared" si="300"/>
        <v>I Made Budi Suksmadana, S.T., M.T.</v>
      </c>
      <c r="H905" s="275" t="str">
        <f t="shared" si="300"/>
        <v>Abdul Natsir, S.T., M.T.</v>
      </c>
      <c r="I905" s="275" t="str">
        <f t="shared" si="300"/>
        <v>I Nyoman Wahyu Satiawan., ST., MSc., Ph.D.</v>
      </c>
      <c r="J905" s="467" t="str">
        <f t="shared" si="300"/>
        <v>Dr. Ida Ayu Sri Adnyani, S.T., M.Erg.</v>
      </c>
      <c r="K905" s="473" t="str">
        <f t="shared" si="296"/>
        <v>Senin</v>
      </c>
      <c r="L905" s="458">
        <v>44550</v>
      </c>
      <c r="M905" s="482" t="s">
        <v>1708</v>
      </c>
      <c r="N905" t="s">
        <v>1856</v>
      </c>
      <c r="P905" s="486">
        <v>665</v>
      </c>
      <c r="Q905" s="230">
        <v>1</v>
      </c>
      <c r="R905" s="230">
        <v>24</v>
      </c>
      <c r="S905" s="199">
        <v>14</v>
      </c>
      <c r="T905" s="199">
        <v>8</v>
      </c>
      <c r="U905" s="199">
        <v>10</v>
      </c>
      <c r="W905" s="371" t="str">
        <f t="shared" si="297"/>
        <v>20 Desember 2021</v>
      </c>
      <c r="X905" s="373" t="str">
        <f>IFERROR(VLOOKUP(D905,'[5]mhs elektro-kecil'!$B$5:$E$2151,3,0),"CEK")</f>
        <v>Teknik Sistem Tenaga</v>
      </c>
      <c r="Y905" s="374" t="str">
        <f>IFERROR(VLOOKUP(D905,'[5]mhs elektro-kecil'!$B$5:$E$2151,4,0),"CEK")</f>
        <v>Ni Made Seniari, ST., MT.</v>
      </c>
      <c r="AL905" s="495">
        <f t="shared" si="298"/>
        <v>2016</v>
      </c>
      <c r="AM905" s="212" t="e">
        <f>COUNTIF([6]Daftar!$D$5:$D$851,D905)</f>
        <v>#VALUE!</v>
      </c>
      <c r="AN905" s="212" t="e">
        <f>COUNTIF([7]daftar!$D$4:$D$885,D905)</f>
        <v>#VALUE!</v>
      </c>
      <c r="AS905" s="392" t="str">
        <f t="shared" si="288"/>
        <v>Ahmad Muhajir</v>
      </c>
      <c r="AT905" s="392" t="str">
        <f t="shared" si="289"/>
        <v>F1B116001</v>
      </c>
      <c r="AU905" s="392">
        <f t="shared" si="290"/>
        <v>902</v>
      </c>
    </row>
    <row r="906" spans="1:47" ht="12.75" customHeight="1">
      <c r="A906" s="267">
        <f t="shared" si="299"/>
        <v>903</v>
      </c>
      <c r="B906" s="465">
        <v>44550</v>
      </c>
      <c r="C906" s="269" t="str">
        <f>VLOOKUP(D906,'[9]mhs elektro-kecil'!$B$5:$C$2151,2,0)</f>
        <v>Lalu Mohamad Faesal Rahman</v>
      </c>
      <c r="D906" s="369" t="s">
        <v>2282</v>
      </c>
      <c r="E906" t="s">
        <v>2283</v>
      </c>
      <c r="F906" s="275" t="str">
        <f>VLOOKUP(Q906,dosen,3,0)</f>
        <v>Paniran, S.T., M.T.</v>
      </c>
      <c r="G906" s="275" t="str">
        <f t="shared" si="300"/>
        <v>Muhamad Irwan, S.T., M.T.</v>
      </c>
      <c r="H906" s="275" t="str">
        <f t="shared" si="300"/>
        <v>Budi Darmawan, S.T., M.Eng.</v>
      </c>
      <c r="I906" s="275" t="str">
        <f t="shared" si="300"/>
        <v>Syafaruddin Ch, S.T., M.T.</v>
      </c>
      <c r="J906" s="467" t="str">
        <f t="shared" si="300"/>
        <v>Dr. Ir. Misbahuddin, S.T., M.T., IPU.</v>
      </c>
      <c r="K906" s="473" t="str">
        <f t="shared" si="296"/>
        <v>Rabu</v>
      </c>
      <c r="L906" s="458">
        <v>44552</v>
      </c>
      <c r="M906" s="482" t="s">
        <v>1570</v>
      </c>
      <c r="N906" t="s">
        <v>1856</v>
      </c>
      <c r="P906" s="486">
        <v>668</v>
      </c>
      <c r="Q906" s="230">
        <v>28</v>
      </c>
      <c r="R906" s="230">
        <v>39</v>
      </c>
      <c r="S906" s="199">
        <v>43</v>
      </c>
      <c r="T906" s="199">
        <v>4</v>
      </c>
      <c r="U906" s="199">
        <v>7</v>
      </c>
      <c r="W906" s="371" t="str">
        <f t="shared" si="297"/>
        <v>22 Desember 2021</v>
      </c>
      <c r="X906" s="373" t="str">
        <f>IFERROR(VLOOKUP(D906,'[5]mhs elektro-kecil'!$B$5:$E$2151,3,0),"CEK")</f>
        <v>Teknik Elektronika &amp; Digital</v>
      </c>
      <c r="Y906" s="374" t="str">
        <f>IFERROR(VLOOKUP(D906,'[5]mhs elektro-kecil'!$B$5:$E$2151,4,0),"CEK")</f>
        <v>Made Sutha Yadnya, ST., MT.</v>
      </c>
      <c r="AL906" s="495">
        <f t="shared" si="298"/>
        <v>2016</v>
      </c>
      <c r="AM906" s="212" t="e">
        <f>COUNTIF([6]Daftar!$D$5:$D$851,D906)</f>
        <v>#VALUE!</v>
      </c>
      <c r="AN906" s="212" t="e">
        <f>COUNTIF([7]daftar!$D$4:$D$885,D906)</f>
        <v>#VALUE!</v>
      </c>
      <c r="AS906" s="392" t="str">
        <f t="shared" si="288"/>
        <v>Lalu Mohamad Faesal Rahman</v>
      </c>
      <c r="AT906" s="392" t="str">
        <f t="shared" si="289"/>
        <v>F1B116016</v>
      </c>
      <c r="AU906" s="392">
        <f t="shared" si="290"/>
        <v>903</v>
      </c>
    </row>
    <row r="907" spans="1:47" ht="12.75" customHeight="1">
      <c r="A907" s="267">
        <f t="shared" si="299"/>
        <v>904</v>
      </c>
      <c r="B907" s="465">
        <v>44565</v>
      </c>
      <c r="C907" s="269" t="str">
        <f>VLOOKUP(D907,'[9]mhs elektro-kecil'!$B$5:$C$2151,2,0)</f>
        <v>Alparizi</v>
      </c>
      <c r="D907" s="369" t="s">
        <v>2284</v>
      </c>
      <c r="E907" t="s">
        <v>2285</v>
      </c>
      <c r="F907" s="275" t="str">
        <f t="shared" ref="F907:F915" si="301">VLOOKUP(Q907,dosen,3,0)</f>
        <v>Djul Fikry  Budiman, S.T., M.T.</v>
      </c>
      <c r="G907" s="275" t="str">
        <f t="shared" ref="G907:G915" si="302">IF(ISNA(VLOOKUP(R907,dosen,3,FALSE)),"-",VLOOKUP(R907,dosen,3,FALSE))</f>
        <v>Abdul Natsir, S.T., M.T.</v>
      </c>
      <c r="H907" s="275" t="str">
        <f t="shared" ref="H907:H915" si="303">IF(ISNA(VLOOKUP(S907,dosen,3,FALSE)),"-",VLOOKUP(S907,dosen,3,FALSE))</f>
        <v>Sudi M. Al Sasongko, S.T., M.T.</v>
      </c>
      <c r="I907" s="275" t="str">
        <f t="shared" ref="I907:I915" si="304">IF(ISNA(VLOOKUP(T907,dosen,3,FALSE)),"-",VLOOKUP(T907,dosen,3,FALSE))</f>
        <v>Abdullah Zainuddin, S.T., M.T.</v>
      </c>
      <c r="J907" s="467" t="str">
        <f t="shared" ref="J907:J915" si="305">IF(ISNA(VLOOKUP(U907,dosen,3,FALSE)),"-",VLOOKUP(U907,dosen,3,FALSE))</f>
        <v>Suthami Ariessaputra, S.T., M.Eng.</v>
      </c>
      <c r="K907" s="473" t="str">
        <f t="shared" ref="K907:K920" si="306">CHOOSE(WEEKDAY(L907),"Minggu","Senin","Selasa","Rabu","Kamis","Jum'at","Sabtu")</f>
        <v>Kamis</v>
      </c>
      <c r="L907" s="458">
        <v>44567</v>
      </c>
      <c r="M907" s="482" t="s">
        <v>1570</v>
      </c>
      <c r="N907" t="s">
        <v>1856</v>
      </c>
      <c r="P907" s="519" t="s">
        <v>2286</v>
      </c>
      <c r="Q907" s="230">
        <v>35</v>
      </c>
      <c r="R907" s="230">
        <v>14</v>
      </c>
      <c r="S907" s="199">
        <v>6</v>
      </c>
      <c r="T907" s="199">
        <v>15</v>
      </c>
      <c r="U907" s="199">
        <v>42</v>
      </c>
      <c r="W907" s="371" t="str">
        <f t="shared" si="297"/>
        <v>06 Januari 2022</v>
      </c>
      <c r="X907" s="373" t="str">
        <f>IFERROR(VLOOKUP(D907,'[5]mhs elektro-kecil'!$B$5:$E$2151,3,0),"CEK")</f>
        <v>Teknik Telekomunikasi</v>
      </c>
      <c r="Y907" s="374" t="str">
        <f>IFERROR(VLOOKUP(D907,'[5]mhs elektro-kecil'!$B$5:$E$2151,4,0),"CEK")</f>
        <v>Syafaruddin Ch., ST., MT.</v>
      </c>
      <c r="AL907" s="495"/>
      <c r="AM907" s="212" t="e">
        <f>COUNTIF([6]Daftar!$D$5:$D$851,D907)</f>
        <v>#VALUE!</v>
      </c>
      <c r="AN907" s="212" t="e">
        <f>COUNTIF([7]daftar!$D$4:$D$885,D907)</f>
        <v>#VALUE!</v>
      </c>
      <c r="AS907" s="392" t="str">
        <f t="shared" si="288"/>
        <v>Alparizi</v>
      </c>
      <c r="AT907" s="392" t="str">
        <f t="shared" si="289"/>
        <v>F1B016012</v>
      </c>
      <c r="AU907" s="392">
        <f t="shared" si="290"/>
        <v>904</v>
      </c>
    </row>
    <row r="908" spans="1:47" ht="12.75" customHeight="1">
      <c r="A908" s="267">
        <f t="shared" si="299"/>
        <v>905</v>
      </c>
      <c r="B908" s="465">
        <v>44578</v>
      </c>
      <c r="C908" s="269" t="str">
        <f>VLOOKUP(D908,'[9]mhs elektro-kecil'!$B$5:$C$2151,2,0)</f>
        <v>Muh. Riski Ramadhan</v>
      </c>
      <c r="D908" s="369" t="s">
        <v>2287</v>
      </c>
      <c r="E908" t="s">
        <v>2288</v>
      </c>
      <c r="F908" s="275" t="str">
        <f t="shared" si="301"/>
        <v>Budi Darmawan, S.T., M.Eng.</v>
      </c>
      <c r="G908" s="275" t="str">
        <f t="shared" si="302"/>
        <v>I Made Budi Suksmadana, S.T., M.T.</v>
      </c>
      <c r="H908" s="275" t="str">
        <f t="shared" si="303"/>
        <v>Paniran, S.T., M.T.</v>
      </c>
      <c r="I908" s="275" t="str">
        <f t="shared" si="304"/>
        <v>Syafaruddin Ch, S.T., M.T.</v>
      </c>
      <c r="J908" s="467" t="str">
        <f t="shared" si="305"/>
        <v>Djul Fikry  Budiman, S.T., M.T.</v>
      </c>
      <c r="K908" s="473" t="str">
        <f t="shared" si="306"/>
        <v>Rabu</v>
      </c>
      <c r="L908" s="458">
        <v>44580</v>
      </c>
      <c r="M908" s="482" t="s">
        <v>1570</v>
      </c>
      <c r="N908" t="s">
        <v>1856</v>
      </c>
      <c r="P908" s="519" t="s">
        <v>2289</v>
      </c>
      <c r="Q908" s="230">
        <v>43</v>
      </c>
      <c r="R908" s="199">
        <v>24</v>
      </c>
      <c r="S908" s="199">
        <v>28</v>
      </c>
      <c r="T908" s="199">
        <v>4</v>
      </c>
      <c r="U908" s="199">
        <v>35</v>
      </c>
      <c r="W908" s="371" t="str">
        <f t="shared" si="297"/>
        <v>19 Januari 2022</v>
      </c>
      <c r="X908" s="373" t="str">
        <f>IFERROR(VLOOKUP(D908,'[5]mhs elektro-kecil'!$B$5:$E$2151,3,0),"CEK")</f>
        <v>Teknik Elektronika &amp; Digital</v>
      </c>
      <c r="Y908" s="374" t="str">
        <f>IFERROR(VLOOKUP(D908,'[5]mhs elektro-kecil'!$B$5:$E$2151,4,0),"CEK")</f>
        <v>Supriono, ST., MT.</v>
      </c>
      <c r="AL908" s="495">
        <f>IF(MID(D908,5,2)="06",2006,IF(MID(D908,5,2)="07",2007,IF(MID(D908,5,2)="08",2008,IF(MID(D908,5,2)="09",2009,IF(MID(D908,5,2)="10",2010,IF(MID(D908,5,2)="11",2011,IF(MID(D908,5,2)="12",2012,IF(MID(D908,5,2)="05",2005,IF(MID(D908,5,2)="04",2004,IF(MID(D908,5,2)="03",2003,IF(MID(D908,5,2)="13",2013,IF(MID(D908,5,2)="14",2014,IF(MID(D908,5,2)="15",2015,IF(MID(D908,5,2)="16",2016,IF(MID(D908,5,2)="17",2017,IF(MID(D908,5,2)="18",2018,2019))))))))))))))))</f>
        <v>2017</v>
      </c>
      <c r="AM908" s="212" t="e">
        <f>COUNTIF([6]Daftar!$D$5:$D$851,D908)</f>
        <v>#VALUE!</v>
      </c>
      <c r="AN908" s="212" t="e">
        <f>COUNTIF([7]daftar!$D$4:$D$885,D908)</f>
        <v>#VALUE!</v>
      </c>
      <c r="AS908" s="392" t="str">
        <f t="shared" si="288"/>
        <v>Muh. Riski Ramadhan</v>
      </c>
      <c r="AT908" s="392" t="str">
        <f t="shared" si="289"/>
        <v>F1B117024</v>
      </c>
      <c r="AU908" s="392">
        <f t="shared" si="290"/>
        <v>905</v>
      </c>
    </row>
    <row r="909" spans="1:47" ht="12.75" customHeight="1">
      <c r="A909" s="267">
        <f t="shared" si="299"/>
        <v>906</v>
      </c>
      <c r="B909" s="465">
        <v>44592</v>
      </c>
      <c r="C909" s="269" t="str">
        <f>VLOOKUP(D909,'[9]mhs elektro-kecil'!$B$5:$C$2151,2,0)</f>
        <v>Lukman Parhan</v>
      </c>
      <c r="D909" s="369" t="s">
        <v>2290</v>
      </c>
      <c r="E909" t="s">
        <v>2291</v>
      </c>
      <c r="F909" s="275" t="str">
        <f t="shared" si="301"/>
        <v>Abdul Natsir, S.T., M.T.</v>
      </c>
      <c r="G909" s="275" t="str">
        <f t="shared" si="302"/>
        <v>Ida Bagus Fery Citarsa, S.T., M.T.</v>
      </c>
      <c r="H909" s="275" t="str">
        <f t="shared" si="303"/>
        <v>Dr. Ir. Rosmaliati, S.T., M.T.</v>
      </c>
      <c r="I909" s="275" t="str">
        <f t="shared" si="304"/>
        <v>Dr. rer. nat. Teti Zubaidah, S.T., M.T.</v>
      </c>
      <c r="J909" s="467" t="str">
        <f t="shared" si="305"/>
        <v>Dr. Ir. I Ketut Wiryajati,ST.,MT.,IPU.,ASEAN.Eng.</v>
      </c>
      <c r="K909" s="473" t="str">
        <f t="shared" si="306"/>
        <v>Rabu</v>
      </c>
      <c r="L909" s="458">
        <v>44594</v>
      </c>
      <c r="M909" s="482" t="s">
        <v>1577</v>
      </c>
      <c r="N909" t="s">
        <v>1856</v>
      </c>
      <c r="P909" s="519" t="s">
        <v>2292</v>
      </c>
      <c r="Q909" s="230">
        <v>14</v>
      </c>
      <c r="R909" s="230">
        <v>12</v>
      </c>
      <c r="S909" s="199">
        <v>16</v>
      </c>
      <c r="T909" s="199">
        <v>22</v>
      </c>
      <c r="U909" s="199">
        <v>3</v>
      </c>
      <c r="W909" s="371" t="str">
        <f t="shared" si="297"/>
        <v>02 Februari 2022</v>
      </c>
      <c r="X909" s="373" t="str">
        <f>IFERROR(VLOOKUP(D909,'[5]mhs elektro-kecil'!$B$5:$E$2151,3,0),"CEK")</f>
        <v>Teknik Sistem Tenaga</v>
      </c>
      <c r="Y909" s="374" t="str">
        <f>IFERROR(VLOOKUP(D909,'[5]mhs elektro-kecil'!$B$5:$E$2151,4,0),"CEK")</f>
        <v>Abdul Natsir, ST., MT.</v>
      </c>
      <c r="AL909" s="495">
        <f t="shared" ref="AL909:AL920" si="307">IF(MID(D909,5,2)="06",2006,IF(MID(D909,5,2)="07",2007,IF(MID(D909,5,2)="08",2008,IF(MID(D909,5,2)="09",2009,IF(MID(D909,5,2)="10",2010,IF(MID(D909,5,2)="11",2011,IF(MID(D909,5,2)="12",2012,IF(MID(D909,5,2)="05",2005,IF(MID(D909,5,2)="04",2004,IF(MID(D909,5,2)="03",2003,IF(MID(D909,5,2)="13",2013,IF(MID(D909,5,2)="14",2014,IF(MID(D909,5,2)="15",2015,IF(MID(D909,5,2)="16",2016,IF(MID(D909,5,2)="17",2017,IF(MID(D909,5,2)="18",2018,2019))))))))))))))))</f>
        <v>2015</v>
      </c>
      <c r="AM909" s="212" t="e">
        <f>COUNTIF([6]Daftar!$D$5:$D$851,D909)</f>
        <v>#VALUE!</v>
      </c>
      <c r="AN909" s="212" t="e">
        <f>COUNTIF([7]daftar!$D$4:$D$885,D909)</f>
        <v>#VALUE!</v>
      </c>
      <c r="AS909" s="392" t="str">
        <f t="shared" si="288"/>
        <v>Lukman Parhan</v>
      </c>
      <c r="AT909" s="392" t="str">
        <f t="shared" si="289"/>
        <v>F1B015046</v>
      </c>
      <c r="AU909" s="392">
        <f t="shared" si="290"/>
        <v>906</v>
      </c>
    </row>
    <row r="910" spans="1:47" ht="12.75" customHeight="1">
      <c r="A910" s="267">
        <f t="shared" si="299"/>
        <v>907</v>
      </c>
      <c r="B910" s="465">
        <v>44594</v>
      </c>
      <c r="C910" s="269" t="str">
        <f>VLOOKUP(D910,'[9]mhs elektro-kecil'!$B$5:$C$2151,2,0)</f>
        <v>Jaelani</v>
      </c>
      <c r="D910" s="369" t="s">
        <v>2293</v>
      </c>
      <c r="E910" t="s">
        <v>2294</v>
      </c>
      <c r="F910" s="275" t="str">
        <f t="shared" si="301"/>
        <v>Dr. Ir. Misbahuddin, S.T., M.T., IPU.</v>
      </c>
      <c r="G910" s="275" t="str">
        <f t="shared" si="302"/>
        <v>Giri Wahyu Wiriasto, S.T., M.T.</v>
      </c>
      <c r="H910" s="275" t="str">
        <f t="shared" si="303"/>
        <v>Lalu A. Syamsul Irfan A., S.T., M.Eng.</v>
      </c>
      <c r="I910" s="275" t="str">
        <f t="shared" si="304"/>
        <v>Cipta Ramadhani, ST., M.Eng.</v>
      </c>
      <c r="J910" s="467" t="str">
        <f t="shared" si="305"/>
        <v>Djul Fikry  Budiman, S.T., M.T.</v>
      </c>
      <c r="K910" s="473" t="str">
        <f t="shared" si="306"/>
        <v>Kamis</v>
      </c>
      <c r="L910" s="458">
        <v>44595</v>
      </c>
      <c r="M910" s="482" t="s">
        <v>2295</v>
      </c>
      <c r="N910" t="s">
        <v>1856</v>
      </c>
      <c r="P910" s="519" t="s">
        <v>2296</v>
      </c>
      <c r="Q910" s="230">
        <v>7</v>
      </c>
      <c r="R910" s="230">
        <v>41</v>
      </c>
      <c r="S910" s="199">
        <v>40</v>
      </c>
      <c r="T910" s="199">
        <v>44</v>
      </c>
      <c r="U910" s="199">
        <v>35</v>
      </c>
      <c r="W910" s="371" t="str">
        <f t="shared" si="297"/>
        <v>03 Februari 2022</v>
      </c>
      <c r="X910" s="373" t="str">
        <f>IFERROR(VLOOKUP(D910,'[5]mhs elektro-kecil'!$B$5:$E$2151,3,0),"CEK")</f>
        <v>Teknik Informatika &amp; Komputer</v>
      </c>
      <c r="Y910" s="374" t="str">
        <f>IFERROR(VLOOKUP(D910,'[5]mhs elektro-kecil'!$B$5:$E$2151,4,0),"CEK")</f>
        <v>Rosmaliati, ST., MT.</v>
      </c>
      <c r="AL910" s="495">
        <f t="shared" si="307"/>
        <v>2014</v>
      </c>
      <c r="AM910" s="212" t="e">
        <f>COUNTIF([6]Daftar!$D$5:$D$851,D910)</f>
        <v>#VALUE!</v>
      </c>
      <c r="AN910" s="212" t="e">
        <f>COUNTIF([7]daftar!$D$4:$D$885,D910)</f>
        <v>#VALUE!</v>
      </c>
      <c r="AS910" s="392" t="str">
        <f t="shared" si="288"/>
        <v>Jaelani</v>
      </c>
      <c r="AT910" s="392" t="str">
        <f t="shared" si="289"/>
        <v>F1B014047</v>
      </c>
      <c r="AU910" s="392">
        <f t="shared" si="290"/>
        <v>907</v>
      </c>
    </row>
    <row r="911" spans="1:47" ht="12.75" customHeight="1">
      <c r="A911" s="267">
        <f t="shared" si="299"/>
        <v>908</v>
      </c>
      <c r="B911" s="465">
        <v>44594</v>
      </c>
      <c r="C911" s="269" t="str">
        <f>VLOOKUP(D911,'[9]mhs elektro-kecil'!$B$5:$C$2151,2,0)</f>
        <v>Sudirman Alfian</v>
      </c>
      <c r="D911" s="369" t="s">
        <v>2297</v>
      </c>
      <c r="E911" t="s">
        <v>2298</v>
      </c>
      <c r="F911" s="275" t="str">
        <f t="shared" si="301"/>
        <v>Dr. Warindi, S.T., M.Eng.</v>
      </c>
      <c r="G911" s="275" t="str">
        <f t="shared" si="302"/>
        <v>Budi Darmawan, S.T., M.Eng.</v>
      </c>
      <c r="H911" s="275" t="str">
        <f t="shared" si="303"/>
        <v>Dr. Ida Ayu Sri Adnyani, S.T., M.Erg.</v>
      </c>
      <c r="I911" s="275" t="str">
        <f t="shared" si="304"/>
        <v>Syafaruddin Ch, S.T., M.T.</v>
      </c>
      <c r="J911" s="467" t="str">
        <f t="shared" si="305"/>
        <v>A. Sjamsjiar Rachman, S.T., M.T.</v>
      </c>
      <c r="K911" s="473" t="str">
        <f t="shared" si="306"/>
        <v>Kamis</v>
      </c>
      <c r="L911" s="458">
        <v>44595</v>
      </c>
      <c r="M911" s="482" t="s">
        <v>1708</v>
      </c>
      <c r="N911" t="s">
        <v>1856</v>
      </c>
      <c r="P911" s="519" t="s">
        <v>2299</v>
      </c>
      <c r="Q911" s="230">
        <v>37</v>
      </c>
      <c r="R911" s="199">
        <v>43</v>
      </c>
      <c r="S911" s="199">
        <v>10</v>
      </c>
      <c r="T911" s="199">
        <v>4</v>
      </c>
      <c r="U911" s="199">
        <v>17</v>
      </c>
      <c r="W911" s="371" t="str">
        <f t="shared" si="297"/>
        <v>03 Februari 2022</v>
      </c>
      <c r="X911" s="373" t="str">
        <f>IFERROR(VLOOKUP(D911,'[5]mhs elektro-kecil'!$B$5:$E$2151,3,0),"CEK")</f>
        <v>Teknik Sistem Tenaga</v>
      </c>
      <c r="Y911" s="374" t="str">
        <f>IFERROR(VLOOKUP(D911,'[5]mhs elektro-kecil'!$B$5:$E$2151,4,0),"CEK")</f>
        <v>Dr. Ida Ayu Sri Adnyani, ST., MErg.</v>
      </c>
      <c r="AL911" s="495">
        <f t="shared" si="307"/>
        <v>2014</v>
      </c>
      <c r="AM911" s="212" t="e">
        <f>COUNTIF([6]Daftar!$D$5:$D$851,D911)</f>
        <v>#VALUE!</v>
      </c>
      <c r="AN911" s="212" t="e">
        <f>COUNTIF([7]daftar!$D$4:$D$885,D911)</f>
        <v>#VALUE!</v>
      </c>
      <c r="AS911" s="392" t="str">
        <f t="shared" si="288"/>
        <v>Sudirman Alfian</v>
      </c>
      <c r="AT911" s="392" t="str">
        <f t="shared" si="289"/>
        <v>F1B014095</v>
      </c>
      <c r="AU911" s="392">
        <f t="shared" si="290"/>
        <v>908</v>
      </c>
    </row>
    <row r="912" spans="1:47" ht="12.75" customHeight="1">
      <c r="A912" s="267">
        <f t="shared" si="299"/>
        <v>909</v>
      </c>
      <c r="B912" s="465">
        <v>44595</v>
      </c>
      <c r="C912" s="269" t="str">
        <f>VLOOKUP(D912,'[9]mhs elektro-kecil'!$B$5:$C$2151,2,0)</f>
        <v>Novia Nitta Rizkia R</v>
      </c>
      <c r="D912" s="369" t="s">
        <v>2300</v>
      </c>
      <c r="E912" t="s">
        <v>2301</v>
      </c>
      <c r="F912" s="275" t="str">
        <f t="shared" si="301"/>
        <v>A. Sjamsjiar Rachman, S.T., M.T.</v>
      </c>
      <c r="G912" s="275" t="str">
        <f t="shared" si="302"/>
        <v>Budi Darmawan, S.T., M.Eng.</v>
      </c>
      <c r="H912" s="275" t="str">
        <f t="shared" si="303"/>
        <v>Dwi Ratnasari, S.Kom., MT.</v>
      </c>
      <c r="I912" s="275" t="str">
        <f t="shared" si="304"/>
        <v>Lalu A. Syamsul Irfan A., S.T., M.Eng.</v>
      </c>
      <c r="J912" s="467" t="str">
        <f t="shared" si="305"/>
        <v>Syafaruddin Ch, S.T., M.T.</v>
      </c>
      <c r="K912" s="473" t="str">
        <f t="shared" si="306"/>
        <v>Jum'at</v>
      </c>
      <c r="L912" s="458">
        <v>44596</v>
      </c>
      <c r="M912" s="482" t="s">
        <v>1570</v>
      </c>
      <c r="N912" t="s">
        <v>1856</v>
      </c>
      <c r="P912" s="520" t="s">
        <v>2302</v>
      </c>
      <c r="Q912" s="230">
        <v>17</v>
      </c>
      <c r="R912" s="230">
        <v>43</v>
      </c>
      <c r="S912" s="199">
        <v>45</v>
      </c>
      <c r="T912" s="199">
        <v>40</v>
      </c>
      <c r="U912" s="199">
        <v>4</v>
      </c>
      <c r="W912" s="371" t="str">
        <f t="shared" si="297"/>
        <v>04 Februari 2022</v>
      </c>
      <c r="X912" s="373" t="str">
        <f>IFERROR(VLOOKUP(D912,'[5]mhs elektro-kecil'!$B$5:$E$2151,3,0),"CEK")</f>
        <v>Teknik Elektronika &amp; Digital</v>
      </c>
      <c r="Y912" s="374" t="str">
        <f>IFERROR(VLOOKUP(D912,'[5]mhs elektro-kecil'!$B$5:$E$2151,4,0),"CEK")</f>
        <v>Cahyo Mustiko O.M., ST., M.Sc., Ph.D.</v>
      </c>
      <c r="AL912" s="495">
        <f t="shared" si="307"/>
        <v>2014</v>
      </c>
      <c r="AM912" s="212" t="e">
        <f>COUNTIF([6]Daftar!$D$5:$D$851,D912)</f>
        <v>#VALUE!</v>
      </c>
      <c r="AN912" s="212" t="e">
        <f>COUNTIF([7]daftar!$D$4:$D$885,D912)</f>
        <v>#VALUE!</v>
      </c>
      <c r="AS912" s="392" t="str">
        <f t="shared" si="288"/>
        <v>Novia Nitta Rizkia R</v>
      </c>
      <c r="AT912" s="392" t="str">
        <f t="shared" si="289"/>
        <v>F1B014077</v>
      </c>
      <c r="AU912" s="392">
        <f t="shared" si="290"/>
        <v>909</v>
      </c>
    </row>
    <row r="913" spans="1:47" ht="12.75" customHeight="1">
      <c r="A913" s="267">
        <f t="shared" si="299"/>
        <v>910</v>
      </c>
      <c r="B913" s="465">
        <v>44595</v>
      </c>
      <c r="C913" s="269" t="str">
        <f>VLOOKUP(D913,'[9]mhs elektro-kecil'!$B$5:$C$2151,2,0)</f>
        <v>Herlan</v>
      </c>
      <c r="D913" s="369" t="s">
        <v>2303</v>
      </c>
      <c r="E913" t="s">
        <v>2304</v>
      </c>
      <c r="F913" s="275" t="str">
        <f t="shared" si="301"/>
        <v>Dr. Ir. I Made Ginarsa, S.T., M.T., IPU.</v>
      </c>
      <c r="G913" s="275" t="str">
        <f t="shared" si="302"/>
        <v>Giri Wahyu Wiriasto, S.T., M.T.</v>
      </c>
      <c r="H913" s="275" t="str">
        <f t="shared" si="303"/>
        <v>I Nyoman Wahyu Satiawan., ST., MSc., Ph.D.</v>
      </c>
      <c r="I913" s="275" t="str">
        <f t="shared" si="304"/>
        <v>A. Sjamsjiar Rachman, S.T., M.T.</v>
      </c>
      <c r="J913" s="467" t="str">
        <f t="shared" si="305"/>
        <v>Syafaruddin Ch, S.T., M.T.</v>
      </c>
      <c r="K913" s="473" t="str">
        <f t="shared" si="306"/>
        <v>Jum'at</v>
      </c>
      <c r="L913" s="458">
        <v>44596</v>
      </c>
      <c r="M913" s="482" t="s">
        <v>2305</v>
      </c>
      <c r="N913" t="s">
        <v>1856</v>
      </c>
      <c r="P913" s="520" t="s">
        <v>2306</v>
      </c>
      <c r="Q913" s="230">
        <v>26</v>
      </c>
      <c r="R913" s="230">
        <v>41</v>
      </c>
      <c r="S913" s="199">
        <v>8</v>
      </c>
      <c r="T913" s="199">
        <v>17</v>
      </c>
      <c r="U913" s="199">
        <v>4</v>
      </c>
      <c r="W913" s="371" t="str">
        <f t="shared" si="297"/>
        <v>04 Februari 2022</v>
      </c>
      <c r="X913" s="373" t="str">
        <f>IFERROR(VLOOKUP(D913,'[5]mhs elektro-kecil'!$B$5:$E$2151,3,0),"CEK")</f>
        <v>Teknik Sistem Tenaga</v>
      </c>
      <c r="Y913" s="374" t="str">
        <f>IFERROR(VLOOKUP(D913,'[5]mhs elektro-kecil'!$B$5:$E$2151,4,0),"CEK")</f>
        <v>Sabar Nababan, ST., MT.</v>
      </c>
      <c r="AL913" s="495">
        <f t="shared" si="307"/>
        <v>2014</v>
      </c>
      <c r="AM913" s="212" t="e">
        <f>COUNTIF([6]Daftar!$D$5:$D$851,D913)</f>
        <v>#VALUE!</v>
      </c>
      <c r="AN913" s="212" t="e">
        <f>COUNTIF([7]daftar!$D$4:$D$885,D913)</f>
        <v>#VALUE!</v>
      </c>
      <c r="AS913" s="392" t="str">
        <f t="shared" si="288"/>
        <v>Herlan</v>
      </c>
      <c r="AT913" s="392" t="str">
        <f t="shared" si="289"/>
        <v>F1B114016</v>
      </c>
      <c r="AU913" s="392">
        <f t="shared" si="290"/>
        <v>910</v>
      </c>
    </row>
    <row r="914" spans="1:47" ht="12.75" customHeight="1">
      <c r="A914" s="267">
        <f t="shared" si="299"/>
        <v>911</v>
      </c>
      <c r="B914" s="465">
        <v>44599</v>
      </c>
      <c r="C914" s="269" t="str">
        <f>VLOOKUP(D914,'[9]mhs elektro-kecil'!$B$5:$C$2151,2,0)</f>
        <v>Putu Ngurah Gilang Bagaskara</v>
      </c>
      <c r="D914" s="369" t="s">
        <v>2307</v>
      </c>
      <c r="E914" t="s">
        <v>2308</v>
      </c>
      <c r="F914" s="275" t="str">
        <f t="shared" si="301"/>
        <v>Dr. Ir. Rosmaliati, S.T., M.T.</v>
      </c>
      <c r="G914" s="275" t="str">
        <f t="shared" si="302"/>
        <v>Bulkis Kanata, S.T., M.T.</v>
      </c>
      <c r="H914" s="275" t="str">
        <f t="shared" si="303"/>
        <v>Abdul Natsir, S.T., M.T.</v>
      </c>
      <c r="I914" s="275" t="str">
        <f t="shared" si="304"/>
        <v>Sabar Nababan, S.T., M.T.</v>
      </c>
      <c r="J914" s="467" t="str">
        <f t="shared" si="305"/>
        <v>Ni Made Seniari, S.T., M.T.</v>
      </c>
      <c r="K914" s="473" t="str">
        <f t="shared" si="306"/>
        <v>Rabu</v>
      </c>
      <c r="L914" s="458">
        <v>44601</v>
      </c>
      <c r="M914" s="459" t="s">
        <v>1577</v>
      </c>
      <c r="N914" t="s">
        <v>1856</v>
      </c>
      <c r="P914" s="519" t="s">
        <v>2309</v>
      </c>
      <c r="Q914" s="230">
        <v>16</v>
      </c>
      <c r="R914" s="230">
        <v>21</v>
      </c>
      <c r="S914" s="199">
        <v>14</v>
      </c>
      <c r="T914" s="199">
        <v>31</v>
      </c>
      <c r="U914" s="199">
        <v>1</v>
      </c>
      <c r="W914" s="371" t="str">
        <f t="shared" si="297"/>
        <v>09 Februari 2022</v>
      </c>
      <c r="X914" s="373" t="str">
        <f>IFERROR(VLOOKUP(D914,'[5]mhs elektro-kecil'!$B$5:$E$2151,3,0),"CEK")</f>
        <v>Teknik Sistem Tenaga</v>
      </c>
      <c r="Y914" s="374" t="str">
        <f>IFERROR(VLOOKUP(D914,'[5]mhs elektro-kecil'!$B$5:$E$2151,4,0),"CEK")</f>
        <v>Supriyatna, ST., MT.</v>
      </c>
      <c r="AL914" s="495">
        <f t="shared" si="307"/>
        <v>2016</v>
      </c>
      <c r="AM914" s="212" t="e">
        <f>COUNTIF([6]Daftar!$D$5:$D$851,D914)</f>
        <v>#VALUE!</v>
      </c>
      <c r="AN914" s="212" t="e">
        <f>COUNTIF([7]daftar!$D$4:$D$885,D914)</f>
        <v>#VALUE!</v>
      </c>
      <c r="AS914" s="392" t="str">
        <f t="shared" si="288"/>
        <v>Putu Ngurah Gilang Bagaskara</v>
      </c>
      <c r="AT914" s="392" t="str">
        <f t="shared" si="289"/>
        <v>F1B016077</v>
      </c>
      <c r="AU914" s="392">
        <f t="shared" si="290"/>
        <v>911</v>
      </c>
    </row>
    <row r="915" spans="1:47" ht="12.75" customHeight="1">
      <c r="A915" s="267">
        <f t="shared" si="299"/>
        <v>912</v>
      </c>
      <c r="B915" s="488">
        <v>44603</v>
      </c>
      <c r="C915" s="269" t="str">
        <f>VLOOKUP(D915,'[9]mhs elektro-kecil'!$B$5:$C$2151,2,0)</f>
        <v>Alfan Juninsyah</v>
      </c>
      <c r="D915" s="369" t="s">
        <v>2310</v>
      </c>
      <c r="E915" t="s">
        <v>2311</v>
      </c>
      <c r="F915" s="275" t="str">
        <f t="shared" si="301"/>
        <v>Dr. Ir. I Made Ginarsa, S.T., M.T., IPU.</v>
      </c>
      <c r="G915" s="275" t="str">
        <f t="shared" si="302"/>
        <v>Supriyatna, S.T., M.T.</v>
      </c>
      <c r="H915" s="275" t="str">
        <f t="shared" si="303"/>
        <v>Ir. I Made Ari Nrartha, S.T., M.T.</v>
      </c>
      <c r="I915" s="275" t="str">
        <f t="shared" si="304"/>
        <v>Ni Made Seniari, S.T., M.T.</v>
      </c>
      <c r="J915" s="467" t="str">
        <f t="shared" si="305"/>
        <v>Ir. Agung Budi Muljono, S.T., M.T., IPU.</v>
      </c>
      <c r="K915" s="473" t="str">
        <f t="shared" si="306"/>
        <v>Selasa</v>
      </c>
      <c r="L915" s="458">
        <v>44607</v>
      </c>
      <c r="M915" s="482" t="s">
        <v>1708</v>
      </c>
      <c r="N915" t="s">
        <v>1856</v>
      </c>
      <c r="P915" s="486">
        <v>103</v>
      </c>
      <c r="Q915" s="230">
        <v>26</v>
      </c>
      <c r="R915" s="230">
        <v>2</v>
      </c>
      <c r="S915" s="199">
        <v>25</v>
      </c>
      <c r="T915" s="199">
        <v>1</v>
      </c>
      <c r="U915" s="199">
        <v>13</v>
      </c>
      <c r="W915" s="371" t="str">
        <f t="shared" si="297"/>
        <v>15 Februari 2022</v>
      </c>
      <c r="X915" s="373" t="str">
        <f>IFERROR(VLOOKUP(D915,'[5]mhs elektro-kecil'!$B$5:$E$2151,3,0),"CEK")</f>
        <v>Teknik Sistem Tenaga</v>
      </c>
      <c r="Y915" s="374" t="str">
        <f>IFERROR(VLOOKUP(D915,'[5]mhs elektro-kecil'!$B$5:$E$2151,4,0),"CEK")</f>
        <v>Sudi M. Al Sasongko, ST., MT.</v>
      </c>
      <c r="AL915" s="495">
        <f t="shared" si="307"/>
        <v>2017</v>
      </c>
      <c r="AM915" s="212" t="e">
        <f>COUNTIF([6]Daftar!$D$5:$D$851,D915)</f>
        <v>#VALUE!</v>
      </c>
      <c r="AN915" s="212" t="e">
        <f>COUNTIF([7]daftar!$D$4:$D$885,D915)</f>
        <v>#VALUE!</v>
      </c>
      <c r="AS915" s="392" t="str">
        <f t="shared" si="288"/>
        <v>Alfan Juninsyah</v>
      </c>
      <c r="AT915" s="392" t="str">
        <f t="shared" si="289"/>
        <v>F1B017011</v>
      </c>
      <c r="AU915" s="392">
        <f t="shared" si="290"/>
        <v>912</v>
      </c>
    </row>
    <row r="916" spans="1:47" ht="12.75" customHeight="1">
      <c r="A916" s="267">
        <f t="shared" si="299"/>
        <v>913</v>
      </c>
      <c r="B916" s="488">
        <v>44603</v>
      </c>
      <c r="C916" s="269" t="str">
        <f>VLOOKUP(D916,'[9]mhs elektro-kecil'!$B$5:$C$2151,2,0)</f>
        <v>Aizul Fikri Almugni</v>
      </c>
      <c r="D916" s="369" t="s">
        <v>2312</v>
      </c>
      <c r="E916" t="s">
        <v>2313</v>
      </c>
      <c r="F916" s="275" t="str">
        <f t="shared" ref="F916:F941" si="308">VLOOKUP(Q916,dosen,3,0)</f>
        <v>Lalu A. Syamsul Irfan A., S.T., M.Eng.</v>
      </c>
      <c r="G916" s="275" t="str">
        <f t="shared" ref="G916:J920" si="309">IF(ISNA(VLOOKUP(R916,dosen,3,FALSE)),"-",VLOOKUP(R916,dosen,3,FALSE))</f>
        <v>Cipta Ramadhani, ST., M.Eng.</v>
      </c>
      <c r="H916" s="275" t="str">
        <f t="shared" si="309"/>
        <v>A. Sjamsjiar Rachman, S.T., M.T.</v>
      </c>
      <c r="I916" s="275" t="str">
        <f t="shared" si="309"/>
        <v>Dwi Ratnasari, S.Kom., MT.</v>
      </c>
      <c r="J916" s="467" t="str">
        <f t="shared" si="309"/>
        <v>Suthami Ariessaputra, S.T., M.Eng.</v>
      </c>
      <c r="K916" s="473" t="str">
        <f t="shared" si="306"/>
        <v>Rabu</v>
      </c>
      <c r="L916" s="458">
        <v>44608</v>
      </c>
      <c r="M916" s="482" t="s">
        <v>1708</v>
      </c>
      <c r="N916" t="s">
        <v>1856</v>
      </c>
      <c r="P916" s="486">
        <v>104</v>
      </c>
      <c r="Q916" s="230">
        <v>40</v>
      </c>
      <c r="R916" s="230">
        <v>44</v>
      </c>
      <c r="S916" s="199">
        <v>17</v>
      </c>
      <c r="T916" s="199">
        <v>45</v>
      </c>
      <c r="U916" s="199">
        <v>42</v>
      </c>
      <c r="W916" s="371" t="str">
        <f t="shared" si="297"/>
        <v>16 Februari 2022</v>
      </c>
      <c r="X916" s="373" t="str">
        <f>IFERROR(VLOOKUP(D916,'[5]mhs elektro-kecil'!$B$5:$E$2151,3,0),"CEK")</f>
        <v>Teknik Informatika &amp; Komputer</v>
      </c>
      <c r="Y916" s="374" t="str">
        <f>IFERROR(VLOOKUP(D916,'[5]mhs elektro-kecil'!$B$5:$E$2151,4,0),"CEK")</f>
        <v>I Ketut Wiryajati, ST., MT.</v>
      </c>
      <c r="AL916" s="495">
        <f t="shared" si="307"/>
        <v>2016</v>
      </c>
      <c r="AM916" s="212" t="e">
        <f>COUNTIF([6]Daftar!$D$5:$D$851,D916)</f>
        <v>#VALUE!</v>
      </c>
      <c r="AN916" s="212" t="e">
        <f>COUNTIF([7]daftar!$D$4:$D$885,D916)</f>
        <v>#VALUE!</v>
      </c>
      <c r="AS916" s="392" t="str">
        <f t="shared" si="288"/>
        <v>Aizul Fikri Almugni</v>
      </c>
      <c r="AT916" s="392" t="str">
        <f t="shared" si="289"/>
        <v>F1B016008</v>
      </c>
      <c r="AU916" s="392">
        <f t="shared" si="290"/>
        <v>913</v>
      </c>
    </row>
    <row r="917" spans="1:47" ht="12.75" customHeight="1">
      <c r="A917" s="267">
        <f t="shared" si="299"/>
        <v>914</v>
      </c>
      <c r="B917" s="488">
        <v>44603</v>
      </c>
      <c r="C917" s="269" t="str">
        <f>VLOOKUP(D917,'[9]mhs elektro-kecil'!$B$5:$C$2151,2,0)</f>
        <v>Muhammad Fikriansyah</v>
      </c>
      <c r="D917" s="369" t="s">
        <v>2314</v>
      </c>
      <c r="E917" t="s">
        <v>2315</v>
      </c>
      <c r="F917" s="275" t="str">
        <f t="shared" si="308"/>
        <v>Giri Wahyu Wiriasto, S.T., M.T.</v>
      </c>
      <c r="G917" s="275" t="str">
        <f t="shared" si="309"/>
        <v>A. Sjamsjiar Rachman, S.T., M.T.</v>
      </c>
      <c r="H917" s="275" t="str">
        <f t="shared" si="309"/>
        <v>Lalu A. Syamsul Irfan A., S.T., M.Eng.</v>
      </c>
      <c r="I917" s="275" t="str">
        <f t="shared" si="309"/>
        <v>Cipta Ramadhani, ST., M.Eng.</v>
      </c>
      <c r="J917" s="467" t="str">
        <f t="shared" si="309"/>
        <v>Abdul Natsir, S.T., M.T.</v>
      </c>
      <c r="K917" s="473" t="str">
        <f t="shared" si="306"/>
        <v>Kamis</v>
      </c>
      <c r="L917" s="458">
        <v>44609</v>
      </c>
      <c r="M917" s="482" t="s">
        <v>2064</v>
      </c>
      <c r="N917" t="s">
        <v>1856</v>
      </c>
      <c r="P917" s="486">
        <v>105</v>
      </c>
      <c r="Q917" s="230">
        <v>41</v>
      </c>
      <c r="R917" s="199">
        <v>17</v>
      </c>
      <c r="S917" s="199">
        <v>40</v>
      </c>
      <c r="T917" s="199">
        <v>44</v>
      </c>
      <c r="U917" s="199">
        <v>14</v>
      </c>
      <c r="W917" s="371" t="str">
        <f t="shared" si="297"/>
        <v>17 Februari 2022</v>
      </c>
      <c r="X917" s="373" t="str">
        <f>IFERROR(VLOOKUP(D917,'[5]mhs elektro-kecil'!$B$5:$E$2151,3,0),"CEK")</f>
        <v>Teknik Informatika &amp; Komputer</v>
      </c>
      <c r="Y917" s="374" t="str">
        <f>IFERROR(VLOOKUP(D917,'[5]mhs elektro-kecil'!$B$5:$E$2151,4,0),"CEK")</f>
        <v>Suthami Ariessaputra, ST., M.Eng.</v>
      </c>
      <c r="AL917" s="495">
        <f t="shared" si="307"/>
        <v>2017</v>
      </c>
      <c r="AM917" s="212" t="e">
        <f>COUNTIF([6]Daftar!$D$5:$D$851,D917)</f>
        <v>#VALUE!</v>
      </c>
      <c r="AN917" s="212" t="e">
        <f>COUNTIF([7]daftar!$D$4:$D$885,D917)</f>
        <v>#VALUE!</v>
      </c>
      <c r="AS917" s="392" t="str">
        <f t="shared" si="288"/>
        <v>Muhammad Fikriansyah</v>
      </c>
      <c r="AT917" s="392" t="str">
        <f t="shared" si="289"/>
        <v>F1B017064</v>
      </c>
      <c r="AU917" s="392">
        <f t="shared" si="290"/>
        <v>914</v>
      </c>
    </row>
    <row r="918" spans="1:47" ht="12.75" customHeight="1">
      <c r="A918" s="267">
        <f t="shared" si="299"/>
        <v>915</v>
      </c>
      <c r="B918" s="465">
        <v>44617</v>
      </c>
      <c r="C918" s="269" t="str">
        <f>VLOOKUP(D918,'[9]mhs elektro-kecil'!$B$5:$C$2151,2,0)</f>
        <v>Bayu Hermawan</v>
      </c>
      <c r="D918" s="369" t="s">
        <v>2316</v>
      </c>
      <c r="E918" t="s">
        <v>2317</v>
      </c>
      <c r="F918" s="275" t="str">
        <f t="shared" si="308"/>
        <v>Giri Wahyu Wiriasto, S.T., M.T.</v>
      </c>
      <c r="G918" s="275" t="str">
        <f t="shared" si="309"/>
        <v>Lalu A. Syamsul Irfan A., S.T., M.Eng.</v>
      </c>
      <c r="H918" s="275" t="str">
        <f t="shared" si="309"/>
        <v>Cipta Ramadhani, ST., M.Eng.</v>
      </c>
      <c r="I918" s="275" t="str">
        <f t="shared" si="309"/>
        <v>Dwi Ratnasari, S.Kom., MT.</v>
      </c>
      <c r="J918" s="467" t="str">
        <f t="shared" si="309"/>
        <v>Abdullah Zainuddin, S.T., M.T.</v>
      </c>
      <c r="K918" s="473" t="str">
        <f t="shared" si="306"/>
        <v>Selasa</v>
      </c>
      <c r="L918" s="458">
        <v>44621</v>
      </c>
      <c r="M918" s="482" t="s">
        <v>2305</v>
      </c>
      <c r="N918" t="s">
        <v>1856</v>
      </c>
      <c r="P918" s="486">
        <v>134</v>
      </c>
      <c r="Q918" s="230">
        <v>41</v>
      </c>
      <c r="R918" s="230">
        <v>40</v>
      </c>
      <c r="S918" s="199">
        <v>44</v>
      </c>
      <c r="T918" s="199">
        <v>45</v>
      </c>
      <c r="U918" s="199">
        <v>15</v>
      </c>
      <c r="W918" s="371" t="str">
        <f t="shared" si="297"/>
        <v>01 Maret 2022</v>
      </c>
      <c r="X918" s="373" t="str">
        <f>IFERROR(VLOOKUP(D918,'[5]mhs elektro-kecil'!$B$5:$E$2151,3,0),"CEK")</f>
        <v>Teknik Informatika &amp; Komputer</v>
      </c>
      <c r="Y918" s="374" t="str">
        <f>IFERROR(VLOOKUP(D918,'[5]mhs elektro-kecil'!$B$5:$E$2151,4,0),"CEK")</f>
        <v>Ida Bagus Fery Citarsa, ST., MT.</v>
      </c>
      <c r="AL918" s="495">
        <f t="shared" si="307"/>
        <v>2017</v>
      </c>
      <c r="AM918" s="212" t="e">
        <f>COUNTIF([6]Daftar!$D$5:$D$851,D918)</f>
        <v>#VALUE!</v>
      </c>
      <c r="AN918" s="212" t="e">
        <f>COUNTIF([7]daftar!$D$4:$D$885,D918)</f>
        <v>#VALUE!</v>
      </c>
      <c r="AS918" s="392" t="str">
        <f t="shared" si="288"/>
        <v>Bayu Hermawan</v>
      </c>
      <c r="AT918" s="392" t="str">
        <f t="shared" si="289"/>
        <v>F1B017022</v>
      </c>
      <c r="AU918" s="392">
        <f t="shared" si="290"/>
        <v>915</v>
      </c>
    </row>
    <row r="919" spans="1:47" ht="12.75" customHeight="1">
      <c r="A919" s="267">
        <f t="shared" si="299"/>
        <v>916</v>
      </c>
      <c r="B919" s="465">
        <v>44628</v>
      </c>
      <c r="C919" s="269" t="str">
        <f>VLOOKUP(D919,'[9]mhs elektro-kecil'!$B$5:$C$2151,2,0)</f>
        <v>Zul Afrianto</v>
      </c>
      <c r="D919" s="369" t="s">
        <v>2318</v>
      </c>
      <c r="E919" t="s">
        <v>2319</v>
      </c>
      <c r="F919" s="275" t="str">
        <f t="shared" si="308"/>
        <v>Suthami Ariessaputra, S.T., M.Eng.</v>
      </c>
      <c r="G919" s="275" t="str">
        <f t="shared" si="309"/>
        <v>Cahyo Mustiko O. M., ST., MSc. Ph.D.</v>
      </c>
      <c r="H919" s="275" t="str">
        <f t="shared" si="309"/>
        <v>Lalu A. Syamsul Irfan A., S.T., M.Eng.</v>
      </c>
      <c r="I919" s="275" t="str">
        <f t="shared" si="309"/>
        <v>Djul Fikry  Budiman, S.T., M.T.</v>
      </c>
      <c r="J919" s="467" t="str">
        <f t="shared" si="309"/>
        <v>Bulkis Kanata, S.T., M.T.</v>
      </c>
      <c r="K919" s="473" t="str">
        <f t="shared" si="306"/>
        <v>Jum'at</v>
      </c>
      <c r="L919" s="458">
        <v>44631</v>
      </c>
      <c r="M919" s="482" t="s">
        <v>1708</v>
      </c>
      <c r="N919" t="s">
        <v>1856</v>
      </c>
      <c r="P919" s="486">
        <v>149</v>
      </c>
      <c r="Q919" s="230">
        <v>42</v>
      </c>
      <c r="R919" s="230">
        <v>9</v>
      </c>
      <c r="S919" s="199">
        <v>40</v>
      </c>
      <c r="T919" s="199">
        <v>35</v>
      </c>
      <c r="U919" s="199">
        <v>21</v>
      </c>
      <c r="W919" s="371" t="str">
        <f t="shared" si="297"/>
        <v>11 Maret 2022</v>
      </c>
      <c r="X919" s="373" t="str">
        <f>IFERROR(VLOOKUP(D919,'[5]mhs elektro-kecil'!$B$5:$E$2151,3,0),"CEK")</f>
        <v>Teknik Telekomunikasi</v>
      </c>
      <c r="Y919" s="374" t="str">
        <f>IFERROR(VLOOKUP(D919,'[5]mhs elektro-kecil'!$B$5:$E$2151,4,0),"CEK")</f>
        <v>Djul Fikry Budiman, ST., MT.</v>
      </c>
      <c r="AL919" s="495">
        <f t="shared" si="307"/>
        <v>2015</v>
      </c>
      <c r="AM919" s="212" t="e">
        <f>COUNTIF([6]Daftar!$D$5:$D$851,D919)</f>
        <v>#VALUE!</v>
      </c>
      <c r="AN919" s="212" t="e">
        <f>COUNTIF([7]daftar!$D$4:$D$885,D919)</f>
        <v>#VALUE!</v>
      </c>
      <c r="AS919" s="392" t="str">
        <f t="shared" si="288"/>
        <v>Zul Afrianto</v>
      </c>
      <c r="AT919" s="392" t="str">
        <f t="shared" si="289"/>
        <v>F1B015092</v>
      </c>
      <c r="AU919" s="392">
        <f t="shared" si="290"/>
        <v>916</v>
      </c>
    </row>
    <row r="920" spans="1:47" ht="12.75" customHeight="1">
      <c r="A920" s="267">
        <f t="shared" si="299"/>
        <v>917</v>
      </c>
      <c r="B920" s="465">
        <v>44629</v>
      </c>
      <c r="C920" s="269" t="str">
        <f>VLOOKUP(D920,'[9]mhs elektro-kecil'!$B$5:$C$2151,2,0)</f>
        <v>Achmad Gildas Thauty</v>
      </c>
      <c r="D920" s="369" t="s">
        <v>2320</v>
      </c>
      <c r="E920" t="s">
        <v>2321</v>
      </c>
      <c r="F920" s="275" t="str">
        <f t="shared" si="308"/>
        <v>Suthami Ariessaputra, S.T., M.Eng.</v>
      </c>
      <c r="G920" s="275" t="str">
        <f t="shared" si="309"/>
        <v>Cahyo Mustiko O. M., ST., MSc. Ph.D.</v>
      </c>
      <c r="H920" s="275" t="str">
        <f t="shared" si="309"/>
        <v>Sudi M. Al Sasongko, S.T., M.T.</v>
      </c>
      <c r="I920" s="275" t="str">
        <f t="shared" si="309"/>
        <v>Abdullah Zainuddin, S.T., M.T.</v>
      </c>
      <c r="J920" s="467" t="str">
        <f t="shared" si="309"/>
        <v>Bulkis Kanata, S.T., M.T.</v>
      </c>
      <c r="K920" s="473" t="str">
        <f t="shared" si="306"/>
        <v>Jum'at</v>
      </c>
      <c r="L920" s="458">
        <v>44631</v>
      </c>
      <c r="M920" s="482" t="s">
        <v>1454</v>
      </c>
      <c r="N920" t="s">
        <v>1856</v>
      </c>
      <c r="P920" s="486">
        <v>152</v>
      </c>
      <c r="Q920" s="230">
        <v>42</v>
      </c>
      <c r="R920" s="230">
        <v>9</v>
      </c>
      <c r="S920" s="199">
        <v>6</v>
      </c>
      <c r="T920" s="199">
        <v>15</v>
      </c>
      <c r="U920" s="199">
        <v>21</v>
      </c>
      <c r="W920" s="371" t="str">
        <f t="shared" si="297"/>
        <v>11 Maret 2022</v>
      </c>
      <c r="X920" s="373" t="str">
        <f>IFERROR(VLOOKUP(D920,'[5]mhs elektro-kecil'!$B$5:$E$2151,3,0),"CEK")</f>
        <v>Teknik Telekomunikasi</v>
      </c>
      <c r="Y920" s="374" t="str">
        <f>IFERROR(VLOOKUP(D920,'[5]mhs elektro-kecil'!$B$5:$E$2151,4,0),"CEK")</f>
        <v>Ni Made Seniari, ST., MT.</v>
      </c>
      <c r="AL920" s="495">
        <f t="shared" si="307"/>
        <v>2016</v>
      </c>
      <c r="AM920" s="212" t="e">
        <f>COUNTIF([6]Daftar!$D$5:$D$851,D920)</f>
        <v>#VALUE!</v>
      </c>
      <c r="AN920" s="212" t="e">
        <f>COUNTIF([7]daftar!$D$4:$D$885,D920)</f>
        <v>#VALUE!</v>
      </c>
      <c r="AS920" s="392" t="str">
        <f t="shared" si="288"/>
        <v>Achmad Gildas Thauty</v>
      </c>
      <c r="AT920" s="392" t="str">
        <f t="shared" si="289"/>
        <v>F1B016001</v>
      </c>
      <c r="AU920" s="392">
        <f t="shared" si="290"/>
        <v>917</v>
      </c>
    </row>
    <row r="921" spans="1:47" ht="12.75" customHeight="1">
      <c r="A921" s="267">
        <f t="shared" si="299"/>
        <v>918</v>
      </c>
      <c r="B921" s="465">
        <v>44642</v>
      </c>
      <c r="C921" s="269" t="str">
        <f>VLOOKUP(D921,'[9]mhs elektro-kecil'!$B$5:$C$2151,2,0)</f>
        <v>Muhammad Fajri</v>
      </c>
      <c r="D921" s="369" t="s">
        <v>2322</v>
      </c>
      <c r="E921" t="s">
        <v>2323</v>
      </c>
      <c r="F921" s="275" t="str">
        <f t="shared" si="308"/>
        <v>Suthami Ariessaputra, S.T., M.Eng.</v>
      </c>
      <c r="G921" s="275" t="str">
        <f t="shared" ref="G921:G941" si="310">IF(ISNA(VLOOKUP(R921,dosen,3,FALSE)),"-",VLOOKUP(R921,dosen,3,FALSE))</f>
        <v>Abdullah Zainuddin, S.T., M.T.</v>
      </c>
      <c r="H921" s="275" t="str">
        <f t="shared" ref="H921:H941" si="311">IF(ISNA(VLOOKUP(S921,dosen,3,FALSE)),"-",VLOOKUP(S921,dosen,3,FALSE))</f>
        <v>Bulkis Kanata, S.T., M.T.</v>
      </c>
      <c r="I921" s="275" t="str">
        <f t="shared" ref="I921:I941" si="312">IF(ISNA(VLOOKUP(T921,dosen,3,FALSE)),"-",VLOOKUP(T921,dosen,3,FALSE))</f>
        <v>Djul Fikry  Budiman, S.T., M.T.</v>
      </c>
      <c r="J921" s="467" t="str">
        <f t="shared" ref="J921:J941" si="313">IF(ISNA(VLOOKUP(U921,dosen,3,FALSE)),"-",VLOOKUP(U921,dosen,3,FALSE))</f>
        <v>Sudi M. Al Sasongko, S.T., M.T.</v>
      </c>
      <c r="K921" s="473" t="str">
        <f t="shared" ref="K921:K945" si="314">CHOOSE(WEEKDAY(L921),"Minggu","Senin","Selasa","Rabu","Kamis","Jum'at","Sabtu")</f>
        <v>Jum'at</v>
      </c>
      <c r="L921" s="458">
        <v>44645</v>
      </c>
      <c r="M921" s="482" t="s">
        <v>1614</v>
      </c>
      <c r="N921" t="s">
        <v>1856</v>
      </c>
      <c r="P921" s="486">
        <v>174</v>
      </c>
      <c r="Q921" s="230">
        <v>42</v>
      </c>
      <c r="R921" s="230">
        <v>15</v>
      </c>
      <c r="S921" s="199">
        <v>21</v>
      </c>
      <c r="T921" s="199">
        <v>35</v>
      </c>
      <c r="U921" s="199">
        <v>6</v>
      </c>
      <c r="W921" s="371" t="str">
        <f t="shared" ref="W921:W941" si="315">TEXT(L921,"dd mmmm yyyy")</f>
        <v>25 Maret 2022</v>
      </c>
      <c r="X921" s="373" t="str">
        <f>IFERROR(VLOOKUP(D921,'[5]mhs elektro-kecil'!$B$5:$E$2151,3,0),"CEK")</f>
        <v>Teknik Telekomunikasi</v>
      </c>
      <c r="Y921" s="374" t="str">
        <f>IFERROR(VLOOKUP(D921,'[5]mhs elektro-kecil'!$B$5:$E$2151,4,0),"CEK")</f>
        <v>Muhamad Syamsu Iqbal, ST., MT., Ph.D.</v>
      </c>
      <c r="AL921" s="495">
        <f t="shared" ref="AL921:AL941" si="316">IF(MID(D921,5,2)="06",2006,IF(MID(D921,5,2)="07",2007,IF(MID(D921,5,2)="08",2008,IF(MID(D921,5,2)="09",2009,IF(MID(D921,5,2)="10",2010,IF(MID(D921,5,2)="11",2011,IF(MID(D921,5,2)="12",2012,IF(MID(D921,5,2)="05",2005,IF(MID(D921,5,2)="04",2004,IF(MID(D921,5,2)="03",2003,IF(MID(D921,5,2)="13",2013,IF(MID(D921,5,2)="14",2014,IF(MID(D921,5,2)="15",2015,IF(MID(D921,5,2)="16",2016,IF(MID(D921,5,2)="17",2017,IF(MID(D921,5,2)="18",2018,2019))))))))))))))))</f>
        <v>2015</v>
      </c>
      <c r="AM921" s="212" t="e">
        <f>COUNTIF([6]Daftar!$D$5:$D$851,D921)</f>
        <v>#VALUE!</v>
      </c>
      <c r="AN921" s="212" t="e">
        <f>COUNTIF([7]daftar!$D$4:$D$885,D921)</f>
        <v>#VALUE!</v>
      </c>
      <c r="AS921" s="392" t="str">
        <f t="shared" si="288"/>
        <v>Muhammad Fajri</v>
      </c>
      <c r="AT921" s="392" t="str">
        <f t="shared" si="289"/>
        <v>F1B015064</v>
      </c>
      <c r="AU921" s="392">
        <f t="shared" si="290"/>
        <v>918</v>
      </c>
    </row>
    <row r="922" spans="1:47" ht="12.75" customHeight="1">
      <c r="A922" s="267">
        <f t="shared" si="299"/>
        <v>919</v>
      </c>
      <c r="B922" s="465">
        <v>44642</v>
      </c>
      <c r="C922" s="269" t="str">
        <f>VLOOKUP(D922,'[9]mhs elektro-kecil'!$B$5:$C$2151,2,0)</f>
        <v>NABILLA PINKAN IBANEZ</v>
      </c>
      <c r="D922" s="369" t="s">
        <v>2324</v>
      </c>
      <c r="E922" t="s">
        <v>2325</v>
      </c>
      <c r="F922" s="275" t="str">
        <f t="shared" si="308"/>
        <v>Supriyatna, S.T., M.T.</v>
      </c>
      <c r="G922" s="275" t="str">
        <f t="shared" si="310"/>
        <v>Ir. I Made Ari Nrartha, S.T., M.T.</v>
      </c>
      <c r="H922" s="275" t="str">
        <f t="shared" si="311"/>
        <v>Sultan, S.T., M.T.</v>
      </c>
      <c r="I922" s="275" t="str">
        <f t="shared" si="312"/>
        <v>Dr. Ir. I Made Ginarsa, S.T., M.T., IPU.</v>
      </c>
      <c r="J922" s="467" t="str">
        <f t="shared" si="313"/>
        <v>Sabar Nababan, S.T., M.T.</v>
      </c>
      <c r="K922" s="473" t="str">
        <f t="shared" si="314"/>
        <v>Kamis</v>
      </c>
      <c r="L922" s="458">
        <v>44644</v>
      </c>
      <c r="M922" s="482" t="s">
        <v>1708</v>
      </c>
      <c r="N922" t="s">
        <v>1856</v>
      </c>
      <c r="P922" s="486">
        <v>173</v>
      </c>
      <c r="Q922" s="230">
        <v>2</v>
      </c>
      <c r="R922" s="230">
        <v>25</v>
      </c>
      <c r="S922" s="199">
        <v>5</v>
      </c>
      <c r="T922" s="199">
        <v>26</v>
      </c>
      <c r="U922" s="199">
        <v>31</v>
      </c>
      <c r="W922" s="371" t="str">
        <f t="shared" si="315"/>
        <v>24 Maret 2022</v>
      </c>
      <c r="X922" s="373" t="str">
        <f>IFERROR(VLOOKUP(D922,'[5]mhs elektro-kecil'!$B$5:$E$2151,3,0),"CEK")</f>
        <v>Teknik Sistem Tenaga</v>
      </c>
      <c r="Y922" s="374" t="str">
        <f>IFERROR(VLOOKUP(D922,'[5]mhs elektro-kecil'!$B$5:$E$2151,4,0),"CEK")</f>
        <v>Made Sutha Yadnya, ST., MT.</v>
      </c>
      <c r="AL922" s="495">
        <f t="shared" si="316"/>
        <v>2018</v>
      </c>
      <c r="AM922" s="212" t="e">
        <f>COUNTIF([6]Daftar!$D$5:$D$851,D922)</f>
        <v>#VALUE!</v>
      </c>
      <c r="AN922" s="212" t="e">
        <f>COUNTIF([7]daftar!$D$4:$D$885,D922)</f>
        <v>#VALUE!</v>
      </c>
      <c r="AS922" s="392" t="str">
        <f t="shared" si="288"/>
        <v>NABILLA PINKAN IBANEZ</v>
      </c>
      <c r="AT922" s="392" t="str">
        <f t="shared" si="289"/>
        <v>F1B018048</v>
      </c>
      <c r="AU922" s="392">
        <f t="shared" si="290"/>
        <v>919</v>
      </c>
    </row>
    <row r="923" spans="1:47" ht="12.75" customHeight="1">
      <c r="A923" s="267">
        <f t="shared" si="299"/>
        <v>920</v>
      </c>
      <c r="B923" s="465">
        <v>44642</v>
      </c>
      <c r="C923" s="269" t="str">
        <f>VLOOKUP(D923,'[9]mhs elektro-kecil'!$B$5:$C$2151,2,0)</f>
        <v>AGUS PRATOMI MULYO</v>
      </c>
      <c r="D923" s="369" t="s">
        <v>2326</v>
      </c>
      <c r="E923" t="s">
        <v>2327</v>
      </c>
      <c r="F923" s="275" t="str">
        <f t="shared" si="308"/>
        <v>Budi Darmawan, S.T., M.Eng.</v>
      </c>
      <c r="G923" s="275" t="str">
        <f t="shared" si="310"/>
        <v>Muhamad Irwan, S.T., M.T.</v>
      </c>
      <c r="H923" s="275" t="str">
        <f t="shared" si="311"/>
        <v>I Made Budi Suksmadana, S.T., M.T.</v>
      </c>
      <c r="I923" s="275" t="str">
        <f t="shared" si="312"/>
        <v>Syafaruddin Ch, S.T., M.T.</v>
      </c>
      <c r="J923" s="467" t="str">
        <f t="shared" si="313"/>
        <v>Dr. Warindi, S.T., M.Eng.</v>
      </c>
      <c r="K923" s="473" t="str">
        <f t="shared" si="314"/>
        <v>Jum'at</v>
      </c>
      <c r="L923" s="458">
        <v>44645</v>
      </c>
      <c r="M923" s="482" t="s">
        <v>1708</v>
      </c>
      <c r="N923" t="s">
        <v>1856</v>
      </c>
      <c r="P923" s="486">
        <v>175</v>
      </c>
      <c r="Q923" s="230">
        <v>43</v>
      </c>
      <c r="R923" s="230">
        <v>39</v>
      </c>
      <c r="S923" s="199">
        <v>24</v>
      </c>
      <c r="T923" s="199">
        <v>4</v>
      </c>
      <c r="U923" s="199">
        <v>37</v>
      </c>
      <c r="W923" s="371" t="str">
        <f t="shared" si="315"/>
        <v>25 Maret 2022</v>
      </c>
      <c r="X923" s="373" t="str">
        <f>IFERROR(VLOOKUP(D923,'[5]mhs elektro-kecil'!$B$5:$E$2151,3,0),"CEK")</f>
        <v>Teknik Elektronika &amp; Digital</v>
      </c>
      <c r="Y923" s="374" t="str">
        <f>IFERROR(VLOOKUP(D923,'[5]mhs elektro-kecil'!$B$5:$E$2151,4,0),"CEK")</f>
        <v>Sabar Nababan, ST., MT.</v>
      </c>
      <c r="AL923" s="495">
        <f t="shared" si="316"/>
        <v>2018</v>
      </c>
      <c r="AM923" s="212" t="e">
        <f>COUNTIF([6]Daftar!$D$5:$D$851,D923)</f>
        <v>#VALUE!</v>
      </c>
      <c r="AN923" s="212" t="e">
        <f>COUNTIF([7]daftar!$D$4:$D$885,D923)</f>
        <v>#VALUE!</v>
      </c>
      <c r="AS923" s="392" t="str">
        <f t="shared" si="288"/>
        <v>AGUS PRATOMI MULYO</v>
      </c>
      <c r="AT923" s="392" t="str">
        <f t="shared" si="289"/>
        <v>F1B018072</v>
      </c>
      <c r="AU923" s="392">
        <f t="shared" si="290"/>
        <v>920</v>
      </c>
    </row>
    <row r="924" spans="1:47" ht="12.75" customHeight="1">
      <c r="A924" s="267">
        <f t="shared" si="299"/>
        <v>921</v>
      </c>
      <c r="B924" s="465">
        <v>44644</v>
      </c>
      <c r="C924" s="269" t="str">
        <f>VLOOKUP(D924,'[9]mhs elektro-kecil'!$B$5:$C$2151,2,0)</f>
        <v>SRI DEWI YULIANA ATMAJAYA</v>
      </c>
      <c r="D924" s="369" t="s">
        <v>2328</v>
      </c>
      <c r="E924" t="s">
        <v>2329</v>
      </c>
      <c r="F924" s="275" t="str">
        <f t="shared" si="308"/>
        <v>I Nyoman Wahyu Satiawan., ST., MSc., Ph.D.</v>
      </c>
      <c r="G924" s="275" t="str">
        <f t="shared" si="310"/>
        <v>Supriono, S.T., M.T.</v>
      </c>
      <c r="H924" s="275" t="str">
        <f t="shared" si="311"/>
        <v>Sabar Nababan, S.T., M.T.</v>
      </c>
      <c r="I924" s="275" t="str">
        <f t="shared" si="312"/>
        <v>Ida Bagus Fery Citarsa, S.T., M.T.</v>
      </c>
      <c r="J924" s="467" t="str">
        <f t="shared" si="313"/>
        <v>Ir. Agung Budi Muljono, S.T., M.T., IPU.</v>
      </c>
      <c r="K924" s="473" t="str">
        <f t="shared" si="314"/>
        <v>Senin</v>
      </c>
      <c r="L924" s="458">
        <v>44648</v>
      </c>
      <c r="M924" s="482" t="s">
        <v>1708</v>
      </c>
      <c r="N924" t="s">
        <v>1856</v>
      </c>
      <c r="P924" s="486">
        <v>182</v>
      </c>
      <c r="Q924" s="230">
        <v>8</v>
      </c>
      <c r="R924" s="230">
        <v>29</v>
      </c>
      <c r="S924" s="199">
        <v>31</v>
      </c>
      <c r="T924" s="199">
        <v>12</v>
      </c>
      <c r="U924" s="199">
        <v>13</v>
      </c>
      <c r="W924" s="371" t="str">
        <f t="shared" si="315"/>
        <v>28 Maret 2022</v>
      </c>
      <c r="X924" s="373" t="str">
        <f>IFERROR(VLOOKUP(D924,'[5]mhs elektro-kecil'!$B$5:$E$2151,3,0),"CEK")</f>
        <v>Teknik Sistem Tenaga</v>
      </c>
      <c r="Y924" s="374" t="str">
        <f>IFERROR(VLOOKUP(D924,'[5]mhs elektro-kecil'!$B$5:$E$2151,4,0),"CEK")</f>
        <v>Djul Fikry Budiman, ST., MT.</v>
      </c>
      <c r="AL924" s="495">
        <f t="shared" si="316"/>
        <v>2018</v>
      </c>
      <c r="AM924" s="212" t="e">
        <f>COUNTIF([6]Daftar!$D$5:$D$851,D924)</f>
        <v>#VALUE!</v>
      </c>
      <c r="AN924" s="212" t="e">
        <f>COUNTIF([7]daftar!$D$4:$D$885,D924)</f>
        <v>#VALUE!</v>
      </c>
      <c r="AS924" s="392" t="str">
        <f t="shared" si="288"/>
        <v>SRI DEWI YULIANA ATMAJAYA</v>
      </c>
      <c r="AT924" s="392" t="str">
        <f t="shared" si="289"/>
        <v>F1B118052</v>
      </c>
      <c r="AU924" s="392">
        <f t="shared" si="290"/>
        <v>921</v>
      </c>
    </row>
    <row r="925" spans="1:47" ht="12.75" customHeight="1">
      <c r="A925" s="267">
        <f t="shared" si="299"/>
        <v>922</v>
      </c>
      <c r="B925" s="465">
        <v>44648</v>
      </c>
      <c r="C925" s="269" t="str">
        <f>VLOOKUP(D925,'[9]mhs elektro-kecil'!$B$5:$C$2151,2,0)</f>
        <v>Wahyu Siopano</v>
      </c>
      <c r="D925" s="369" t="s">
        <v>2330</v>
      </c>
      <c r="E925" t="s">
        <v>2331</v>
      </c>
      <c r="F925" s="275" t="str">
        <f t="shared" si="308"/>
        <v>Djul Fikry  Budiman, S.T., M.T.</v>
      </c>
      <c r="G925" s="275" t="str">
        <f t="shared" si="310"/>
        <v>Made Sutha Yadnya, S.T., M.T.</v>
      </c>
      <c r="H925" s="275" t="str">
        <f t="shared" si="311"/>
        <v>Suthami Ariessaputra, S.T., M.Eng.</v>
      </c>
      <c r="I925" s="275" t="str">
        <f t="shared" si="312"/>
        <v>Sudi M. Al Sasongko, S.T., M.T.</v>
      </c>
      <c r="J925" s="467" t="str">
        <f t="shared" si="313"/>
        <v>Abdullah Zainuddin, S.T., M.T.</v>
      </c>
      <c r="K925" s="473" t="str">
        <f t="shared" si="314"/>
        <v>Rabu</v>
      </c>
      <c r="L925" s="458">
        <v>44650</v>
      </c>
      <c r="M925" s="482" t="s">
        <v>1622</v>
      </c>
      <c r="N925" t="s">
        <v>1856</v>
      </c>
      <c r="P925" s="486">
        <v>185</v>
      </c>
      <c r="Q925" s="230">
        <v>35</v>
      </c>
      <c r="R925" s="230">
        <v>19</v>
      </c>
      <c r="S925" s="199">
        <v>42</v>
      </c>
      <c r="T925" s="199">
        <v>6</v>
      </c>
      <c r="U925" s="199">
        <v>15</v>
      </c>
      <c r="W925" s="371" t="str">
        <f t="shared" si="315"/>
        <v>30 Maret 2022</v>
      </c>
      <c r="X925" s="373" t="str">
        <f>IFERROR(VLOOKUP(D925,'[5]mhs elektro-kecil'!$B$5:$E$2151,3,0),"CEK")</f>
        <v>Teknik Telekomunikasi</v>
      </c>
      <c r="Y925" s="374" t="str">
        <f>IFERROR(VLOOKUP(D925,'[5]mhs elektro-kecil'!$B$5:$E$2151,4,0),"CEK")</f>
        <v>Muhamad Syamsu Iqbal, ST., MT., Ph.D.</v>
      </c>
      <c r="AL925" s="495">
        <f t="shared" si="316"/>
        <v>2017</v>
      </c>
      <c r="AM925" s="212" t="e">
        <f>COUNTIF([6]Daftar!$D$5:$D$851,D925)</f>
        <v>#VALUE!</v>
      </c>
      <c r="AN925" s="212" t="e">
        <f>COUNTIF([7]daftar!$D$4:$D$885,D925)</f>
        <v>#VALUE!</v>
      </c>
      <c r="AS925" s="392" t="str">
        <f t="shared" si="288"/>
        <v>Wahyu Siopano</v>
      </c>
      <c r="AT925" s="392" t="str">
        <f t="shared" si="289"/>
        <v>F1B117039</v>
      </c>
      <c r="AU925" s="392">
        <f t="shared" si="290"/>
        <v>922</v>
      </c>
    </row>
    <row r="926" spans="1:47" ht="12.75" customHeight="1">
      <c r="A926" s="267">
        <f t="shared" si="299"/>
        <v>923</v>
      </c>
      <c r="B926" s="465">
        <v>44648</v>
      </c>
      <c r="C926" s="269" t="str">
        <f>VLOOKUP(D926,'[9]mhs elektro-kecil'!$B$5:$C$2151,2,0)</f>
        <v>Muhammad Rafly Junizar Ratuloly</v>
      </c>
      <c r="D926" s="369" t="s">
        <v>2332</v>
      </c>
      <c r="E926" t="s">
        <v>2333</v>
      </c>
      <c r="F926" s="275" t="str">
        <f t="shared" si="308"/>
        <v>Dwi Ratnasari, S.Kom., MT.</v>
      </c>
      <c r="G926" s="275" t="str">
        <f t="shared" si="310"/>
        <v>Bulkis Kanata, S.T., M.T.</v>
      </c>
      <c r="H926" s="275" t="str">
        <f t="shared" si="311"/>
        <v>Cipta Ramadhani, ST., M.Eng.</v>
      </c>
      <c r="I926" s="275" t="str">
        <f t="shared" si="312"/>
        <v>Lalu A. Syamsul Irfan A., S.T., M.Eng.</v>
      </c>
      <c r="J926" s="467" t="str">
        <f t="shared" si="313"/>
        <v>Muhamad Irwan, S.T., M.T.</v>
      </c>
      <c r="K926" s="473" t="str">
        <f t="shared" si="314"/>
        <v>Rabu</v>
      </c>
      <c r="L926" s="458">
        <v>44650</v>
      </c>
      <c r="M926" s="482" t="s">
        <v>1708</v>
      </c>
      <c r="N926" t="s">
        <v>1856</v>
      </c>
      <c r="P926" s="486">
        <v>186</v>
      </c>
      <c r="Q926" s="230">
        <v>45</v>
      </c>
      <c r="R926" s="199">
        <v>21</v>
      </c>
      <c r="S926" s="199">
        <v>44</v>
      </c>
      <c r="T926" s="199">
        <v>40</v>
      </c>
      <c r="U926" s="199">
        <v>39</v>
      </c>
      <c r="W926" s="371" t="str">
        <f t="shared" si="315"/>
        <v>30 Maret 2022</v>
      </c>
      <c r="X926" s="373" t="str">
        <f>IFERROR(VLOOKUP(D926,'[5]mhs elektro-kecil'!$B$5:$E$2151,3,0),"CEK")</f>
        <v>Teknik Informatika &amp; Komputer</v>
      </c>
      <c r="Y926" s="374" t="str">
        <f>IFERROR(VLOOKUP(D926,'[5]mhs elektro-kecil'!$B$5:$E$2151,4,0),"CEK")</f>
        <v>Supriyatna, ST., MT.</v>
      </c>
      <c r="AL926" s="495">
        <f t="shared" si="316"/>
        <v>2017</v>
      </c>
      <c r="AM926" s="212" t="e">
        <f>COUNTIF([6]Daftar!$D$5:$D$851,D926)</f>
        <v>#VALUE!</v>
      </c>
      <c r="AN926" s="212" t="e">
        <f>COUNTIF([7]daftar!$D$4:$D$885,D926)</f>
        <v>#VALUE!</v>
      </c>
      <c r="AS926" s="392" t="str">
        <f t="shared" si="288"/>
        <v>Muhammad Rafly Junizar Ratuloly</v>
      </c>
      <c r="AT926" s="392" t="str">
        <f t="shared" si="289"/>
        <v>F1B017067</v>
      </c>
      <c r="AU926" s="392">
        <f t="shared" si="290"/>
        <v>923</v>
      </c>
    </row>
    <row r="927" spans="1:47" ht="12.75" customHeight="1">
      <c r="A927" s="267">
        <f t="shared" si="299"/>
        <v>924</v>
      </c>
      <c r="B927" s="465">
        <v>44648</v>
      </c>
      <c r="C927" s="269" t="str">
        <f>VLOOKUP(D927,'[9]mhs elektro-kecil'!$B$5:$C$2151,2,0)</f>
        <v>Muhammad Adnin Azminda</v>
      </c>
      <c r="D927" s="369" t="s">
        <v>2334</v>
      </c>
      <c r="E927" t="s">
        <v>2335</v>
      </c>
      <c r="F927" s="275" t="str">
        <f t="shared" si="308"/>
        <v>Dr. Ir. Misbahuddin, S.T., M.T., IPU.</v>
      </c>
      <c r="G927" s="275" t="str">
        <f t="shared" si="310"/>
        <v>Djul Fikry  Budiman, S.T., M.T.</v>
      </c>
      <c r="H927" s="275" t="str">
        <f t="shared" si="311"/>
        <v>Made Sutha Yadnya, S.T., M.T.</v>
      </c>
      <c r="I927" s="275" t="str">
        <f t="shared" si="312"/>
        <v>Dwi Ratnasari, S.Kom., MT.</v>
      </c>
      <c r="J927" s="467" t="str">
        <f t="shared" si="313"/>
        <v>Lalu A. Syamsul Irfan A., S.T., M.Eng.</v>
      </c>
      <c r="K927" s="473" t="str">
        <f t="shared" si="314"/>
        <v>Kamis</v>
      </c>
      <c r="L927" s="458">
        <v>44651</v>
      </c>
      <c r="M927" s="482" t="s">
        <v>1622</v>
      </c>
      <c r="N927" t="s">
        <v>1856</v>
      </c>
      <c r="P927" s="486">
        <v>187</v>
      </c>
      <c r="Q927" s="230">
        <v>7</v>
      </c>
      <c r="R927" s="230">
        <v>35</v>
      </c>
      <c r="S927" s="199">
        <v>19</v>
      </c>
      <c r="T927" s="199">
        <v>45</v>
      </c>
      <c r="U927" s="199">
        <v>40</v>
      </c>
      <c r="W927" s="371" t="str">
        <f t="shared" si="315"/>
        <v>31 Maret 2022</v>
      </c>
      <c r="X927" s="373" t="str">
        <f>IFERROR(VLOOKUP(D927,'[5]mhs elektro-kecil'!$B$5:$E$2151,3,0),"CEK")</f>
        <v>Teknik Informatika &amp; Komputer</v>
      </c>
      <c r="Y927" s="374" t="str">
        <f>IFERROR(VLOOKUP(D927,'[5]mhs elektro-kecil'!$B$5:$E$2151,4,0),"CEK")</f>
        <v>Dr. Warindi, ST., M.Eng.</v>
      </c>
      <c r="AL927" s="495">
        <f t="shared" si="316"/>
        <v>2018</v>
      </c>
      <c r="AM927" s="212" t="e">
        <f>COUNTIF([6]Daftar!$D$5:$D$851,D927)</f>
        <v>#VALUE!</v>
      </c>
      <c r="AN927" s="212" t="e">
        <f>COUNTIF([7]daftar!$D$4:$D$885,D927)</f>
        <v>#VALUE!</v>
      </c>
      <c r="AS927" s="392" t="str">
        <f t="shared" si="288"/>
        <v>Muhammad Adnin Azminda</v>
      </c>
      <c r="AT927" s="392" t="str">
        <f t="shared" si="289"/>
        <v>F1B018098</v>
      </c>
      <c r="AU927" s="392">
        <f t="shared" si="290"/>
        <v>924</v>
      </c>
    </row>
    <row r="928" spans="1:47" ht="12.75" customHeight="1">
      <c r="A928" s="267">
        <f t="shared" si="299"/>
        <v>925</v>
      </c>
      <c r="B928" s="465">
        <v>44284</v>
      </c>
      <c r="C928" s="269" t="str">
        <f>VLOOKUP(D928,'[9]mhs elektro-kecil'!$B$5:$C$2151,2,0)</f>
        <v>OVY MELIYANDIKA</v>
      </c>
      <c r="D928" s="369" t="s">
        <v>2336</v>
      </c>
      <c r="E928" t="s">
        <v>2337</v>
      </c>
      <c r="F928" s="275" t="str">
        <f t="shared" si="308"/>
        <v>I Made Budi Suksmadana, S.T., M.T.</v>
      </c>
      <c r="G928" s="275" t="str">
        <f t="shared" si="310"/>
        <v>Giri Wahyu Wiriasto, S.T., M.T.</v>
      </c>
      <c r="H928" s="275" t="str">
        <f t="shared" si="311"/>
        <v>Budi Darmawan, S.T., M.Eng.</v>
      </c>
      <c r="I928" s="275" t="str">
        <f t="shared" si="312"/>
        <v>Lalu A. Syamsul Irfan A., S.T., M.Eng.</v>
      </c>
      <c r="J928" s="467" t="str">
        <f t="shared" si="313"/>
        <v>A. Sjamsjiar Rachman, S.T., M.T.</v>
      </c>
      <c r="K928" s="473" t="str">
        <f t="shared" si="314"/>
        <v>Jum'at</v>
      </c>
      <c r="L928" s="458">
        <v>44652</v>
      </c>
      <c r="M928" s="482" t="s">
        <v>1708</v>
      </c>
      <c r="N928" t="s">
        <v>1856</v>
      </c>
      <c r="P928" s="486">
        <v>188</v>
      </c>
      <c r="Q928" s="230">
        <v>24</v>
      </c>
      <c r="R928" s="230">
        <v>41</v>
      </c>
      <c r="S928" s="199">
        <v>43</v>
      </c>
      <c r="T928" s="199">
        <v>40</v>
      </c>
      <c r="U928" s="199">
        <v>17</v>
      </c>
      <c r="W928" s="371" t="str">
        <f t="shared" si="315"/>
        <v>01 April 2022</v>
      </c>
      <c r="X928" s="373" t="str">
        <f>IFERROR(VLOOKUP(D928,'[5]mhs elektro-kecil'!$B$5:$E$2151,3,0),"CEK")</f>
        <v>Teknik Elektronika &amp; Digital</v>
      </c>
      <c r="Y928" s="374" t="str">
        <f>IFERROR(VLOOKUP(D928,'[5]mhs elektro-kecil'!$B$5:$E$2151,4,0),"CEK")</f>
        <v>Bulkis Kanata, ST., MT.</v>
      </c>
      <c r="AL928" s="495">
        <f t="shared" si="316"/>
        <v>2018</v>
      </c>
      <c r="AM928" s="212" t="e">
        <f>COUNTIF([6]Daftar!$D$5:$D$851,D928)</f>
        <v>#VALUE!</v>
      </c>
      <c r="AN928" s="212" t="e">
        <f>COUNTIF([7]daftar!$D$4:$D$885,D928)</f>
        <v>#VALUE!</v>
      </c>
      <c r="AS928" s="392" t="str">
        <f t="shared" si="288"/>
        <v>OVY MELIYANDIKA</v>
      </c>
      <c r="AT928" s="392" t="str">
        <f t="shared" si="289"/>
        <v>F1B018053</v>
      </c>
      <c r="AU928" s="392">
        <f t="shared" si="290"/>
        <v>925</v>
      </c>
    </row>
    <row r="929" spans="1:47" ht="12.75" customHeight="1">
      <c r="A929" s="267">
        <f t="shared" si="299"/>
        <v>926</v>
      </c>
      <c r="B929" s="465">
        <v>44656</v>
      </c>
      <c r="C929" s="269" t="str">
        <f>VLOOKUP(D929,'[9]mhs elektro-kecil'!$B$5:$C$2151,2,0)</f>
        <v>ROBBY HUDIANSYAH</v>
      </c>
      <c r="D929" s="369" t="s">
        <v>2338</v>
      </c>
      <c r="E929" t="s">
        <v>2339</v>
      </c>
      <c r="F929" s="275" t="str">
        <f t="shared" si="308"/>
        <v>Dr. Ir. Misbahuddin, S.T., M.T., IPU.</v>
      </c>
      <c r="G929" s="275" t="str">
        <f t="shared" si="310"/>
        <v>Lalu A. Syamsul Irfan A., S.T., M.Eng.</v>
      </c>
      <c r="H929" s="275" t="str">
        <f t="shared" si="311"/>
        <v>Cipta Ramadhani, ST., M.Eng.</v>
      </c>
      <c r="I929" s="275" t="str">
        <f t="shared" si="312"/>
        <v>Dwi Ratnasari, S.Kom., MT.</v>
      </c>
      <c r="J929" s="467" t="str">
        <f t="shared" si="313"/>
        <v>Djul Fikry  Budiman, S.T., M.T.</v>
      </c>
      <c r="K929" s="473" t="str">
        <f t="shared" si="314"/>
        <v>Kamis</v>
      </c>
      <c r="L929" s="494">
        <v>44658</v>
      </c>
      <c r="M929" s="482" t="s">
        <v>1708</v>
      </c>
      <c r="N929" t="s">
        <v>1856</v>
      </c>
      <c r="P929" s="486">
        <v>195</v>
      </c>
      <c r="Q929" s="230">
        <v>7</v>
      </c>
      <c r="R929" s="230">
        <v>40</v>
      </c>
      <c r="S929" s="199">
        <v>44</v>
      </c>
      <c r="T929" s="199">
        <v>45</v>
      </c>
      <c r="U929" s="199">
        <v>35</v>
      </c>
      <c r="W929" s="371" t="str">
        <f t="shared" si="315"/>
        <v>07 April 2022</v>
      </c>
      <c r="X929" s="373" t="str">
        <f>IFERROR(VLOOKUP(D929,'[5]mhs elektro-kecil'!$B$5:$E$2151,3,0),"CEK")</f>
        <v>Teknik Informatika &amp; Komputer</v>
      </c>
      <c r="Y929" s="374" t="str">
        <f>IFERROR(VLOOKUP(D929,'[5]mhs elektro-kecil'!$B$5:$E$2151,4,0),"CEK")</f>
        <v>I Made Ari Nrartha, ST., MT.</v>
      </c>
      <c r="AL929" s="495">
        <f t="shared" si="316"/>
        <v>2018</v>
      </c>
      <c r="AM929" s="212" t="e">
        <f>COUNTIF([6]Daftar!$D$5:$D$851,D929)</f>
        <v>#VALUE!</v>
      </c>
      <c r="AN929" s="212" t="e">
        <f>COUNTIF([7]daftar!$D$4:$D$885,D929)</f>
        <v>#VALUE!</v>
      </c>
      <c r="AS929" s="392" t="str">
        <f t="shared" si="288"/>
        <v>ROBBY HUDIANSYAH</v>
      </c>
      <c r="AT929" s="392" t="str">
        <f t="shared" si="289"/>
        <v>F1B018059</v>
      </c>
      <c r="AU929" s="392">
        <f t="shared" si="290"/>
        <v>926</v>
      </c>
    </row>
    <row r="930" spans="1:47" ht="12.75" customHeight="1">
      <c r="A930" s="267">
        <f t="shared" si="299"/>
        <v>927</v>
      </c>
      <c r="B930" s="465">
        <v>44663</v>
      </c>
      <c r="C930" s="269" t="str">
        <f>VLOOKUP(D930,'[9]mhs elektro-kecil'!$B$5:$C$2151,2,0)</f>
        <v>ADAM MILANDO</v>
      </c>
      <c r="D930" s="369" t="s">
        <v>2340</v>
      </c>
      <c r="E930" t="s">
        <v>2341</v>
      </c>
      <c r="F930" s="275" t="str">
        <f t="shared" si="308"/>
        <v>Lalu A. Syamsul Irfan A., S.T., M.Eng.</v>
      </c>
      <c r="G930" s="275" t="str">
        <f t="shared" si="310"/>
        <v>Dwi Ratnasari, S.Kom., MT.</v>
      </c>
      <c r="H930" s="275" t="str">
        <f t="shared" si="311"/>
        <v>Cipta Ramadhani, ST., M.Eng.</v>
      </c>
      <c r="I930" s="275" t="str">
        <f t="shared" si="312"/>
        <v>Muhamad Irwan, S.T., M.T.</v>
      </c>
      <c r="J930" s="467" t="str">
        <f t="shared" si="313"/>
        <v>Giri Wahyu Wiriasto, S.T., M.T.</v>
      </c>
      <c r="K930" s="473" t="str">
        <f t="shared" si="314"/>
        <v>Kamis</v>
      </c>
      <c r="L930" s="492">
        <v>44665</v>
      </c>
      <c r="M930" s="459" t="s">
        <v>1610</v>
      </c>
      <c r="N930" t="s">
        <v>1856</v>
      </c>
      <c r="P930" s="486">
        <v>209</v>
      </c>
      <c r="Q930" s="230">
        <v>40</v>
      </c>
      <c r="R930" s="230">
        <v>45</v>
      </c>
      <c r="S930" s="199">
        <v>44</v>
      </c>
      <c r="T930" s="199">
        <v>39</v>
      </c>
      <c r="U930" s="199">
        <v>41</v>
      </c>
      <c r="W930" s="371" t="str">
        <f t="shared" si="315"/>
        <v>14 April 2022</v>
      </c>
      <c r="X930" s="373" t="str">
        <f>IFERROR(VLOOKUP(D930,'[5]mhs elektro-kecil'!$B$5:$E$2151,3,0),"CEK")</f>
        <v>Teknik Informatika &amp; Komputer</v>
      </c>
      <c r="Y930" s="374" t="str">
        <f>IFERROR(VLOOKUP(D930,'[5]mhs elektro-kecil'!$B$5:$E$2151,4,0),"CEK")</f>
        <v>Sabar Nababan, ST., MT.</v>
      </c>
      <c r="AL930" s="495">
        <f t="shared" si="316"/>
        <v>2018</v>
      </c>
      <c r="AM930" s="212" t="e">
        <f>COUNTIF([6]Daftar!$D$5:$D$851,D930)</f>
        <v>#VALUE!</v>
      </c>
      <c r="AN930" s="212" t="e">
        <f>COUNTIF([7]daftar!$D$4:$D$885,D930)</f>
        <v>#VALUE!</v>
      </c>
      <c r="AS930" s="392" t="str">
        <f t="shared" si="288"/>
        <v>ADAM MILANDO</v>
      </c>
      <c r="AT930" s="392" t="str">
        <f t="shared" si="289"/>
        <v>F1B018071</v>
      </c>
      <c r="AU930" s="392">
        <f t="shared" si="290"/>
        <v>927</v>
      </c>
    </row>
    <row r="931" spans="1:47" ht="12.75" customHeight="1">
      <c r="A931" s="267">
        <f t="shared" si="299"/>
        <v>928</v>
      </c>
      <c r="B931" s="465">
        <v>44664</v>
      </c>
      <c r="C931" s="269" t="str">
        <f>VLOOKUP(D931,'[9]mhs elektro-kecil'!$B$5:$C$2151,2,0)</f>
        <v>SERLYNITA</v>
      </c>
      <c r="D931" s="369" t="s">
        <v>2342</v>
      </c>
      <c r="E931" t="s">
        <v>2343</v>
      </c>
      <c r="F931" s="275" t="str">
        <f t="shared" si="308"/>
        <v>Ir. I Made Ari Nrartha, S.T., M.T.</v>
      </c>
      <c r="G931" s="275" t="str">
        <f t="shared" si="310"/>
        <v>Abdul Natsir, S.T., M.T.</v>
      </c>
      <c r="H931" s="275" t="str">
        <f t="shared" si="311"/>
        <v>I Nyoman Wahyu Satiawan., ST., MSc., Ph.D.</v>
      </c>
      <c r="I931" s="275" t="str">
        <f t="shared" si="312"/>
        <v>Ir. Agung Budi Muljono, S.T., M.T., IPU.</v>
      </c>
      <c r="J931" s="467" t="str">
        <f t="shared" si="313"/>
        <v>Supriono, S.T., M.T.</v>
      </c>
      <c r="K931" s="473" t="str">
        <f t="shared" si="314"/>
        <v>Senin</v>
      </c>
      <c r="L931" s="492">
        <v>44669</v>
      </c>
      <c r="M931" s="459" t="s">
        <v>1614</v>
      </c>
      <c r="N931" t="s">
        <v>1856</v>
      </c>
      <c r="P931" s="486">
        <v>210</v>
      </c>
      <c r="Q931" s="230">
        <v>25</v>
      </c>
      <c r="R931" s="230">
        <v>14</v>
      </c>
      <c r="S931" s="199">
        <v>8</v>
      </c>
      <c r="T931" s="199">
        <v>13</v>
      </c>
      <c r="U931" s="199">
        <v>29</v>
      </c>
      <c r="W931" s="371" t="str">
        <f t="shared" si="315"/>
        <v>18 April 2022</v>
      </c>
      <c r="X931" s="373" t="str">
        <f>IFERROR(VLOOKUP(D931,'[5]mhs elektro-kecil'!$B$5:$E$2151,3,0),"CEK")</f>
        <v>Teknik Sistem Tenaga</v>
      </c>
      <c r="Y931" s="374" t="str">
        <f>IFERROR(VLOOKUP(D931,'[5]mhs elektro-kecil'!$B$5:$E$2151,4,0),"CEK")</f>
        <v>Djul Fikry Budiman, ST., MT.</v>
      </c>
      <c r="AL931" s="495">
        <f t="shared" si="316"/>
        <v>2018</v>
      </c>
      <c r="AM931" s="212" t="e">
        <f>COUNTIF([6]Daftar!$D$5:$D$851,D931)</f>
        <v>#VALUE!</v>
      </c>
      <c r="AN931" s="212" t="e">
        <f>COUNTIF([7]daftar!$D$4:$D$885,D931)</f>
        <v>#VALUE!</v>
      </c>
      <c r="AS931" s="392" t="str">
        <f t="shared" si="288"/>
        <v>SERLYNITA</v>
      </c>
      <c r="AT931" s="392" t="str">
        <f t="shared" si="289"/>
        <v>F1B118051</v>
      </c>
      <c r="AU931" s="392">
        <f t="shared" si="290"/>
        <v>928</v>
      </c>
    </row>
    <row r="932" spans="1:47" ht="12.75" customHeight="1">
      <c r="A932" s="267">
        <f t="shared" si="299"/>
        <v>929</v>
      </c>
      <c r="B932" s="465">
        <v>44669</v>
      </c>
      <c r="C932" s="269" t="str">
        <f>VLOOKUP(D932,'[9]mhs elektro-kecil'!$B$5:$C$2151,2,0)</f>
        <v>MUHAMAD FAJRIN AKBAR</v>
      </c>
      <c r="D932" s="98" t="s">
        <v>2344</v>
      </c>
      <c r="E932" s="98" t="s">
        <v>2345</v>
      </c>
      <c r="F932" s="275" t="str">
        <f t="shared" si="308"/>
        <v>Bulkis Kanata, S.T., M.T.</v>
      </c>
      <c r="G932" s="275" t="str">
        <f t="shared" si="310"/>
        <v>Dr. Ir. Rosmaliati, S.T., M.T.</v>
      </c>
      <c r="H932" s="275" t="str">
        <f t="shared" si="311"/>
        <v>Dwi Ratnasari, S.Kom., MT.</v>
      </c>
      <c r="I932" s="275" t="str">
        <f t="shared" si="312"/>
        <v>Dr. rer. nat. Teti Zubaidah, S.T., M.T.</v>
      </c>
      <c r="J932" s="467" t="str">
        <f t="shared" si="313"/>
        <v>Cipta Ramadhani, ST., M.Eng.</v>
      </c>
      <c r="K932" s="473" t="str">
        <f t="shared" si="314"/>
        <v>Kamis</v>
      </c>
      <c r="L932" s="492">
        <v>44672</v>
      </c>
      <c r="M932" s="459" t="s">
        <v>1614</v>
      </c>
      <c r="N932" t="s">
        <v>1856</v>
      </c>
      <c r="P932" s="486">
        <v>213</v>
      </c>
      <c r="Q932" s="230">
        <v>21</v>
      </c>
      <c r="R932" s="230">
        <v>16</v>
      </c>
      <c r="S932" s="199">
        <v>45</v>
      </c>
      <c r="T932" s="199">
        <v>22</v>
      </c>
      <c r="U932" s="199">
        <v>44</v>
      </c>
      <c r="W932" s="371" t="str">
        <f t="shared" si="315"/>
        <v>21 April 2022</v>
      </c>
      <c r="X932" s="373" t="str">
        <f>IFERROR(VLOOKUP(D932,'[5]mhs elektro-kecil'!$B$5:$E$2151,3,0),"CEK")</f>
        <v>Teknik Telekomunikasi</v>
      </c>
      <c r="Y932" s="374" t="str">
        <f>IFERROR(VLOOKUP(D932,'[5]mhs elektro-kecil'!$B$5:$E$2151,4,0),"CEK")</f>
        <v>L. A. Syamsul Irfan Akbar, ST., M.Eng.</v>
      </c>
      <c r="AL932" s="495">
        <f t="shared" si="316"/>
        <v>2017</v>
      </c>
      <c r="AM932" s="212" t="e">
        <f>COUNTIF([6]Daftar!$D$5:$D$851,D932)</f>
        <v>#VALUE!</v>
      </c>
      <c r="AN932" s="212" t="e">
        <f>COUNTIF([7]daftar!$D$4:$D$885,D932)</f>
        <v>#VALUE!</v>
      </c>
      <c r="AS932" s="392" t="str">
        <f t="shared" si="288"/>
        <v>MUHAMAD FAJRIN AKBAR</v>
      </c>
      <c r="AT932" s="392" t="str">
        <f t="shared" si="289"/>
        <v>F1B017060</v>
      </c>
      <c r="AU932" s="392">
        <f t="shared" si="290"/>
        <v>929</v>
      </c>
    </row>
    <row r="933" spans="1:47" ht="12.75" customHeight="1">
      <c r="A933" s="267">
        <f t="shared" si="299"/>
        <v>930</v>
      </c>
      <c r="B933" s="465">
        <v>44671</v>
      </c>
      <c r="C933" s="269" t="str">
        <f>VLOOKUP(D933,'[9]mhs elektro-kecil'!$B$5:$C$2151,2,0)</f>
        <v>Ananta Parameswara</v>
      </c>
      <c r="D933" s="369" t="s">
        <v>2346</v>
      </c>
      <c r="E933" t="s">
        <v>2347</v>
      </c>
      <c r="F933" s="275" t="str">
        <f t="shared" si="308"/>
        <v>A. Sjamsjiar Rachman, S.T., M.T.</v>
      </c>
      <c r="G933" s="275" t="str">
        <f t="shared" si="310"/>
        <v>Dr. Ir. Misbahuddin, S.T., M.T., IPU.</v>
      </c>
      <c r="H933" s="275" t="str">
        <f t="shared" si="311"/>
        <v>Lalu A. Syamsul Irfan A., S.T., M.Eng.</v>
      </c>
      <c r="I933" s="275" t="str">
        <f t="shared" si="312"/>
        <v>Budi Darmawan, S.T., M.Eng.</v>
      </c>
      <c r="J933" s="467" t="str">
        <f t="shared" si="313"/>
        <v>Giri Wahyu Wiriasto, S.T., M.T.</v>
      </c>
      <c r="K933" s="473" t="str">
        <f t="shared" si="314"/>
        <v>Senin</v>
      </c>
      <c r="L933" s="494">
        <v>44676</v>
      </c>
      <c r="M933" s="482" t="s">
        <v>1708</v>
      </c>
      <c r="N933" t="s">
        <v>1856</v>
      </c>
      <c r="P933" s="486">
        <v>216</v>
      </c>
      <c r="Q933" s="230">
        <v>17</v>
      </c>
      <c r="R933" s="230">
        <v>7</v>
      </c>
      <c r="S933" s="199">
        <v>40</v>
      </c>
      <c r="T933" s="199">
        <v>43</v>
      </c>
      <c r="U933" s="199">
        <v>41</v>
      </c>
      <c r="W933" s="371" t="str">
        <f t="shared" si="315"/>
        <v>25 April 2022</v>
      </c>
      <c r="X933" s="373" t="str">
        <f>IFERROR(VLOOKUP(D933,'[5]mhs elektro-kecil'!$B$5:$E$2151,3,0),"CEK")</f>
        <v>Teknik Elektronika &amp; Digital</v>
      </c>
      <c r="Y933" s="374" t="str">
        <f>IFERROR(VLOOKUP(D933,'[5]mhs elektro-kecil'!$B$5:$E$2151,4,0),"CEK")</f>
        <v>A. Sjamsjiar Rachman, ST., MT.</v>
      </c>
      <c r="AL933" s="495">
        <f t="shared" si="316"/>
        <v>2015</v>
      </c>
      <c r="AM933" s="212" t="e">
        <f>COUNTIF([6]Daftar!$D$5:$D$851,D933)</f>
        <v>#VALUE!</v>
      </c>
      <c r="AN933" s="212" t="e">
        <f>COUNTIF([7]daftar!$D$4:$D$885,D933)</f>
        <v>#VALUE!</v>
      </c>
      <c r="AS933" s="392" t="str">
        <f t="shared" si="288"/>
        <v>Ananta Parameswara</v>
      </c>
      <c r="AT933" s="392" t="str">
        <f t="shared" si="289"/>
        <v>F1B015006</v>
      </c>
      <c r="AU933" s="392">
        <f t="shared" si="290"/>
        <v>930</v>
      </c>
    </row>
    <row r="934" spans="1:47" ht="12.75" customHeight="1">
      <c r="A934" s="267">
        <f t="shared" si="299"/>
        <v>931</v>
      </c>
      <c r="B934" s="465">
        <v>44671</v>
      </c>
      <c r="C934" s="269" t="str">
        <f>VLOOKUP(D934,'[9]mhs elektro-kecil'!$B$5:$C$2151,2,0)</f>
        <v>Ikhlas Anugerah</v>
      </c>
      <c r="D934" s="369" t="s">
        <v>2348</v>
      </c>
      <c r="E934" t="s">
        <v>2349</v>
      </c>
      <c r="F934" s="275" t="str">
        <f t="shared" si="308"/>
        <v>Dr. Ir. Misbahuddin, S.T., M.T., IPU.</v>
      </c>
      <c r="G934" s="275" t="str">
        <f t="shared" si="310"/>
        <v>Djul Fikry  Budiman, S.T., M.T.</v>
      </c>
      <c r="H934" s="275" t="str">
        <f t="shared" si="311"/>
        <v>Lalu A. Syamsul Irfan A., S.T., M.Eng.</v>
      </c>
      <c r="I934" s="275" t="str">
        <f t="shared" si="312"/>
        <v>A. Sjamsjiar Rachman, S.T., M.T.</v>
      </c>
      <c r="J934" s="467" t="str">
        <f t="shared" si="313"/>
        <v>Giri Wahyu Wiriasto, S.T., M.T.</v>
      </c>
      <c r="K934" s="473" t="str">
        <f t="shared" si="314"/>
        <v>Selasa</v>
      </c>
      <c r="L934" s="494">
        <v>44677</v>
      </c>
      <c r="M934" s="459" t="s">
        <v>1614</v>
      </c>
      <c r="N934" t="s">
        <v>1856</v>
      </c>
      <c r="P934" s="486">
        <v>217</v>
      </c>
      <c r="Q934" s="230">
        <v>7</v>
      </c>
      <c r="R934" s="230">
        <v>35</v>
      </c>
      <c r="S934" s="199">
        <v>40</v>
      </c>
      <c r="T934" s="199">
        <v>17</v>
      </c>
      <c r="U934" s="199">
        <v>41</v>
      </c>
      <c r="W934" s="371" t="str">
        <f t="shared" si="315"/>
        <v>26 April 2022</v>
      </c>
      <c r="X934" s="373" t="str">
        <f>IFERROR(VLOOKUP(D934,'[5]mhs elektro-kecil'!$B$5:$E$2151,3,0),"CEK")</f>
        <v>Teknik Elektronika &amp; Digital</v>
      </c>
      <c r="Y934" s="374" t="str">
        <f>IFERROR(VLOOKUP(D934,'[5]mhs elektro-kecil'!$B$5:$E$2151,4,0),"CEK")</f>
        <v>Paniran, ST., MT.</v>
      </c>
      <c r="AL934" s="495">
        <f t="shared" si="316"/>
        <v>2015</v>
      </c>
      <c r="AM934" s="212" t="e">
        <f>COUNTIF([6]Daftar!$D$5:$D$851,D934)</f>
        <v>#VALUE!</v>
      </c>
      <c r="AN934" s="212" t="e">
        <f>COUNTIF([7]daftar!$D$4:$D$885,D934)</f>
        <v>#VALUE!</v>
      </c>
      <c r="AS934" s="392" t="str">
        <f t="shared" si="288"/>
        <v>Ikhlas Anugerah</v>
      </c>
      <c r="AT934" s="392" t="str">
        <f t="shared" si="289"/>
        <v>F1B015035</v>
      </c>
      <c r="AU934" s="392">
        <f t="shared" si="290"/>
        <v>931</v>
      </c>
    </row>
    <row r="935" spans="1:47" ht="12.75" customHeight="1">
      <c r="A935" s="267">
        <f t="shared" si="299"/>
        <v>932</v>
      </c>
      <c r="B935" s="465">
        <v>44671</v>
      </c>
      <c r="C935" s="269" t="str">
        <f>VLOOKUP(D935,'[9]mhs elektro-kecil'!$B$5:$C$2151,2,0)</f>
        <v>DEWA MADE ANOM DIRGANTARA</v>
      </c>
      <c r="D935" s="369" t="s">
        <v>2350</v>
      </c>
      <c r="E935" t="s">
        <v>2351</v>
      </c>
      <c r="F935" s="275" t="str">
        <f t="shared" si="308"/>
        <v>Budi Darmawan, S.T., M.Eng.</v>
      </c>
      <c r="G935" s="275" t="str">
        <f t="shared" si="310"/>
        <v>Muhamad Irwan, S.T., M.T.</v>
      </c>
      <c r="H935" s="275" t="str">
        <f t="shared" si="311"/>
        <v>Paniran, S.T., M.T.</v>
      </c>
      <c r="I935" s="275" t="str">
        <f t="shared" si="312"/>
        <v>Suthami Ariessaputra, S.T., M.Eng.</v>
      </c>
      <c r="J935" s="467" t="str">
        <f t="shared" si="313"/>
        <v>Syafaruddin Ch, S.T., M.T.</v>
      </c>
      <c r="K935" s="473" t="str">
        <f t="shared" si="314"/>
        <v>Jum'at</v>
      </c>
      <c r="L935" s="494">
        <v>44673</v>
      </c>
      <c r="M935" s="459" t="s">
        <v>1614</v>
      </c>
      <c r="N935" t="s">
        <v>1856</v>
      </c>
      <c r="P935" s="486">
        <v>218</v>
      </c>
      <c r="Q935" s="230">
        <v>43</v>
      </c>
      <c r="R935" s="230">
        <v>39</v>
      </c>
      <c r="S935" s="199">
        <v>28</v>
      </c>
      <c r="T935" s="199">
        <v>42</v>
      </c>
      <c r="U935" s="199">
        <v>4</v>
      </c>
      <c r="W935" s="371" t="str">
        <f t="shared" si="315"/>
        <v>22 April 2022</v>
      </c>
      <c r="X935" s="373" t="str">
        <f>IFERROR(VLOOKUP(D935,'[5]mhs elektro-kecil'!$B$5:$E$2151,3,0),"CEK")</f>
        <v>Teknik Elektronika &amp; Digital</v>
      </c>
      <c r="Y935" s="374" t="str">
        <f>IFERROR(VLOOKUP(D935,'[5]mhs elektro-kecil'!$B$5:$E$2151,4,0),"CEK")</f>
        <v>Sultan, ST., MT.</v>
      </c>
      <c r="AL935" s="495">
        <f t="shared" si="316"/>
        <v>2018</v>
      </c>
      <c r="AM935" s="212" t="e">
        <f>COUNTIF([6]Daftar!$D$5:$D$851,D935)</f>
        <v>#VALUE!</v>
      </c>
      <c r="AN935" s="212" t="e">
        <f>COUNTIF([7]daftar!$D$4:$D$885,D935)</f>
        <v>#VALUE!</v>
      </c>
      <c r="AS935" s="392" t="str">
        <f t="shared" si="288"/>
        <v>DEWA MADE ANOM DIRGANTARA</v>
      </c>
      <c r="AT935" s="392" t="str">
        <f t="shared" si="289"/>
        <v>F1B018014</v>
      </c>
      <c r="AU935" s="392">
        <f t="shared" si="290"/>
        <v>932</v>
      </c>
    </row>
    <row r="936" spans="1:47" ht="12.75" customHeight="1">
      <c r="A936" s="267">
        <f t="shared" si="299"/>
        <v>933</v>
      </c>
      <c r="B936" s="488">
        <v>44690</v>
      </c>
      <c r="C936" s="269" t="str">
        <f>VLOOKUP(D936,'[9]mhs elektro-kecil'!$B$5:$C$2151,2,0)</f>
        <v>Yogi Andrio Fitroh Hayadi</v>
      </c>
      <c r="D936" s="369" t="s">
        <v>2352</v>
      </c>
      <c r="E936" t="s">
        <v>2353</v>
      </c>
      <c r="F936" s="275" t="str">
        <f t="shared" si="308"/>
        <v>Abdullah Zainuddin, S.T., M.T.</v>
      </c>
      <c r="G936" s="275" t="str">
        <f t="shared" si="310"/>
        <v>Djul Fikry  Budiman, S.T., M.T.</v>
      </c>
      <c r="H936" s="275" t="str">
        <f t="shared" si="311"/>
        <v>Sudi M. Al Sasongko, S.T., M.T.</v>
      </c>
      <c r="I936" s="275" t="str">
        <f t="shared" si="312"/>
        <v>Suthami Ariessaputra, S.T., M.Eng.</v>
      </c>
      <c r="J936" s="467" t="str">
        <f t="shared" si="313"/>
        <v>Made Sutha Yadnya, S.T., M.T.</v>
      </c>
      <c r="K936" s="473" t="str">
        <f t="shared" si="314"/>
        <v>Senin</v>
      </c>
      <c r="L936" s="494">
        <v>44886</v>
      </c>
      <c r="M936" s="459" t="s">
        <v>1610</v>
      </c>
      <c r="N936" t="s">
        <v>1856</v>
      </c>
      <c r="P936" s="486">
        <v>232</v>
      </c>
      <c r="Q936" s="230">
        <v>15</v>
      </c>
      <c r="R936" s="230">
        <v>35</v>
      </c>
      <c r="S936" s="199">
        <v>6</v>
      </c>
      <c r="T936" s="199">
        <v>42</v>
      </c>
      <c r="U936" s="199">
        <v>19</v>
      </c>
      <c r="W936" s="371" t="str">
        <f t="shared" si="315"/>
        <v>21 November 2022</v>
      </c>
      <c r="X936" s="373" t="str">
        <f>IFERROR(VLOOKUP(D936,'[5]mhs elektro-kecil'!$B$5:$E$2151,3,0),"CEK")</f>
        <v>Teknik Telekomunikasi</v>
      </c>
      <c r="Y936" s="374" t="str">
        <f>IFERROR(VLOOKUP(D936,'[5]mhs elektro-kecil'!$B$5:$E$2151,4,0),"CEK")</f>
        <v>Bulkis Kanata, ST., MT.</v>
      </c>
      <c r="AL936" s="495">
        <f t="shared" si="316"/>
        <v>2016</v>
      </c>
      <c r="AM936" s="212" t="e">
        <f>COUNTIF([6]Daftar!$D$5:$D$851,D936)</f>
        <v>#VALUE!</v>
      </c>
      <c r="AN936" s="212" t="e">
        <f>COUNTIF([7]daftar!$D$4:$D$885,D936)</f>
        <v>#VALUE!</v>
      </c>
      <c r="AS936" s="392" t="str">
        <f t="shared" si="288"/>
        <v>Yogi Andrio Fitroh Hayadi</v>
      </c>
      <c r="AT936" s="392" t="str">
        <f t="shared" si="289"/>
        <v>F1B016099</v>
      </c>
      <c r="AU936" s="392">
        <f t="shared" si="290"/>
        <v>933</v>
      </c>
    </row>
    <row r="937" spans="1:47" ht="12.75" customHeight="1">
      <c r="A937" s="267">
        <f t="shared" si="299"/>
        <v>934</v>
      </c>
      <c r="B937" s="488">
        <v>44690</v>
      </c>
      <c r="C937" s="269" t="str">
        <f>VLOOKUP(D937,'[9]mhs elektro-kecil'!$B$5:$C$2151,2,0)</f>
        <v>Harjo Sumitro</v>
      </c>
      <c r="D937" s="369" t="s">
        <v>2354</v>
      </c>
      <c r="E937" t="s">
        <v>2355</v>
      </c>
      <c r="F937" s="275" t="str">
        <f t="shared" si="308"/>
        <v>Paniran, S.T., M.T.</v>
      </c>
      <c r="G937" s="275" t="str">
        <f t="shared" si="310"/>
        <v>Dr. Ida Ayu Sri Adnyani, S.T., M.Erg.</v>
      </c>
      <c r="H937" s="275" t="str">
        <f t="shared" si="311"/>
        <v>Syafaruddin Ch, S.T., M.T.</v>
      </c>
      <c r="I937" s="275" t="str">
        <f t="shared" si="312"/>
        <v>Muhamad Irwan, S.T., M.T.</v>
      </c>
      <c r="J937" s="467" t="str">
        <f t="shared" si="313"/>
        <v>Dr. Warindi, S.T., M.Eng.</v>
      </c>
      <c r="K937" s="473" t="str">
        <f t="shared" si="314"/>
        <v>Selasa</v>
      </c>
      <c r="L937" s="494">
        <v>44698</v>
      </c>
      <c r="M937" s="459" t="s">
        <v>1708</v>
      </c>
      <c r="N937" t="s">
        <v>1856</v>
      </c>
      <c r="P937" s="486">
        <v>233</v>
      </c>
      <c r="Q937" s="230">
        <v>28</v>
      </c>
      <c r="R937" s="230">
        <v>10</v>
      </c>
      <c r="S937" s="199">
        <v>4</v>
      </c>
      <c r="T937" s="199">
        <v>39</v>
      </c>
      <c r="U937" s="199">
        <v>37</v>
      </c>
      <c r="W937" s="371" t="str">
        <f t="shared" si="315"/>
        <v>17 Mei 2022</v>
      </c>
      <c r="X937" s="373" t="str">
        <f>IFERROR(VLOOKUP(D937,'[5]mhs elektro-kecil'!$B$5:$E$2151,3,0),"CEK")</f>
        <v>Teknik Informatika &amp; Komputer</v>
      </c>
      <c r="Y937" s="374" t="str">
        <f>IFERROR(VLOOKUP(D937,'[5]mhs elektro-kecil'!$B$5:$E$2151,4,0),"CEK")</f>
        <v>Cahyo Mustiko O.M., ST., M.Sc., Ph.D.</v>
      </c>
      <c r="AL937" s="495">
        <f t="shared" si="316"/>
        <v>2016</v>
      </c>
      <c r="AM937" s="212" t="e">
        <f>COUNTIF([6]Daftar!$D$5:$D$851,D937)</f>
        <v>#VALUE!</v>
      </c>
      <c r="AN937" s="212" t="e">
        <f>COUNTIF([7]daftar!$D$4:$D$885,D937)</f>
        <v>#VALUE!</v>
      </c>
      <c r="AS937" s="392" t="str">
        <f t="shared" si="288"/>
        <v>Harjo Sumitro</v>
      </c>
      <c r="AT937" s="392" t="str">
        <f t="shared" si="289"/>
        <v>F1B116008</v>
      </c>
      <c r="AU937" s="392">
        <f t="shared" si="290"/>
        <v>934</v>
      </c>
    </row>
    <row r="938" spans="1:47" ht="12.75" customHeight="1">
      <c r="A938" s="267">
        <f t="shared" si="299"/>
        <v>935</v>
      </c>
      <c r="B938" s="488">
        <v>44690</v>
      </c>
      <c r="C938" s="269" t="str">
        <f>VLOOKUP(D938,'[9]mhs elektro-kecil'!$B$5:$C$2151,2,0)</f>
        <v>RANGGA SATRIA WIRABANGSA</v>
      </c>
      <c r="D938" s="369" t="s">
        <v>2356</v>
      </c>
      <c r="E938" t="s">
        <v>2357</v>
      </c>
      <c r="F938" s="275" t="str">
        <f t="shared" si="308"/>
        <v>Dwi Ratnasari, S.Kom., MT.</v>
      </c>
      <c r="G938" s="275" t="str">
        <f t="shared" si="310"/>
        <v>Giri Wahyu Wiriasto, S.T., M.T.</v>
      </c>
      <c r="H938" s="275" t="str">
        <f t="shared" si="311"/>
        <v>Lalu A. Syamsul Irfan A., S.T., M.Eng.</v>
      </c>
      <c r="I938" s="275" t="str">
        <f t="shared" si="312"/>
        <v>A. Sjamsjiar Rachman, S.T., M.T.</v>
      </c>
      <c r="J938" s="467" t="str">
        <f t="shared" si="313"/>
        <v>Cipta Ramadhani, ST., M.Eng.</v>
      </c>
      <c r="K938" s="473" t="str">
        <f t="shared" si="314"/>
        <v>Selasa</v>
      </c>
      <c r="L938" s="494">
        <v>44698</v>
      </c>
      <c r="M938" s="459" t="s">
        <v>1610</v>
      </c>
      <c r="N938" t="s">
        <v>1856</v>
      </c>
      <c r="P938" s="486">
        <v>236</v>
      </c>
      <c r="Q938" s="230">
        <v>45</v>
      </c>
      <c r="R938" s="230">
        <v>41</v>
      </c>
      <c r="S938" s="199">
        <v>40</v>
      </c>
      <c r="T938" s="199">
        <v>17</v>
      </c>
      <c r="U938" s="199">
        <v>44</v>
      </c>
      <c r="W938" s="371" t="str">
        <f t="shared" si="315"/>
        <v>17 Mei 2022</v>
      </c>
      <c r="X938" s="373" t="str">
        <f>IFERROR(VLOOKUP(D938,'[5]mhs elektro-kecil'!$B$5:$E$2151,3,0),"CEK")</f>
        <v>Teknik Informatika &amp; Komputer</v>
      </c>
      <c r="Y938" s="374" t="str">
        <f>IFERROR(VLOOKUP(D938,'[5]mhs elektro-kecil'!$B$5:$E$2151,4,0),"CEK")</f>
        <v>Dr. rer.nat. Teti Zubaidah, ST., MT.</v>
      </c>
      <c r="AL938" s="495">
        <f t="shared" si="316"/>
        <v>2018</v>
      </c>
      <c r="AM938" s="212" t="e">
        <f>COUNTIF([6]Daftar!$D$5:$D$851,D938)</f>
        <v>#VALUE!</v>
      </c>
      <c r="AN938" s="212" t="e">
        <f>COUNTIF([7]daftar!$D$4:$D$885,D938)</f>
        <v>#VALUE!</v>
      </c>
      <c r="AS938" s="392" t="str">
        <f t="shared" si="288"/>
        <v>RANGGA SATRIA WIRABANGSA</v>
      </c>
      <c r="AT938" s="392" t="str">
        <f t="shared" si="289"/>
        <v>F1B018056</v>
      </c>
      <c r="AU938" s="392">
        <f t="shared" si="290"/>
        <v>935</v>
      </c>
    </row>
    <row r="939" spans="1:47" ht="12.75" customHeight="1">
      <c r="A939" s="267">
        <f t="shared" si="299"/>
        <v>936</v>
      </c>
      <c r="B939" s="488">
        <v>44690</v>
      </c>
      <c r="C939" s="269" t="str">
        <f>VLOOKUP(D939,'[9]mhs elektro-kecil'!$B$5:$C$2151,2,0)</f>
        <v>AMRINA ROSYIDA</v>
      </c>
      <c r="D939" s="369" t="s">
        <v>2358</v>
      </c>
      <c r="E939" t="s">
        <v>2359</v>
      </c>
      <c r="F939" s="275" t="str">
        <f t="shared" si="308"/>
        <v>Bulkis Kanata, S.T., M.T.</v>
      </c>
      <c r="G939" s="275" t="str">
        <f t="shared" si="310"/>
        <v>Cipta Ramadhani, ST., M.Eng.</v>
      </c>
      <c r="H939" s="275" t="str">
        <f t="shared" si="311"/>
        <v>Dwi Ratnasari, S.Kom., MT.</v>
      </c>
      <c r="I939" s="275" t="str">
        <f t="shared" si="312"/>
        <v>Giri Wahyu Wiriasto, S.T., M.T.</v>
      </c>
      <c r="J939" s="467" t="str">
        <f t="shared" si="313"/>
        <v>Suthami Ariessaputra, S.T., M.Eng.</v>
      </c>
      <c r="K939" s="473" t="str">
        <f t="shared" si="314"/>
        <v>Kamis</v>
      </c>
      <c r="L939" s="494">
        <v>44700</v>
      </c>
      <c r="M939" s="459" t="s">
        <v>1610</v>
      </c>
      <c r="N939" t="s">
        <v>1856</v>
      </c>
      <c r="P939" s="486">
        <v>237</v>
      </c>
      <c r="Q939" s="230">
        <v>21</v>
      </c>
      <c r="R939" s="230">
        <v>44</v>
      </c>
      <c r="S939" s="199">
        <v>45</v>
      </c>
      <c r="T939" s="199">
        <v>41</v>
      </c>
      <c r="U939" s="199">
        <v>42</v>
      </c>
      <c r="W939" s="371" t="str">
        <f t="shared" si="315"/>
        <v>19 Mei 2022</v>
      </c>
      <c r="X939" s="373" t="str">
        <f>IFERROR(VLOOKUP(D939,'[5]mhs elektro-kecil'!$B$5:$E$2151,3,0),"CEK")</f>
        <v>Teknik Informatika &amp; Komputer</v>
      </c>
      <c r="Y939" s="374" t="str">
        <f>IFERROR(VLOOKUP(D939,'[5]mhs elektro-kecil'!$B$5:$E$2151,4,0),"CEK")</f>
        <v>Syafaruddin Ch., ST., MT.</v>
      </c>
      <c r="AL939" s="495">
        <f t="shared" si="316"/>
        <v>2018</v>
      </c>
      <c r="AM939" s="212" t="e">
        <f>COUNTIF([6]Daftar!$D$5:$D$851,D939)</f>
        <v>#VALUE!</v>
      </c>
      <c r="AN939" s="212" t="e">
        <f>COUNTIF([7]daftar!$D$4:$D$885,D939)</f>
        <v>#VALUE!</v>
      </c>
      <c r="AS939" s="392" t="str">
        <f t="shared" si="288"/>
        <v>AMRINA ROSYIDA</v>
      </c>
      <c r="AT939" s="392" t="str">
        <f t="shared" si="289"/>
        <v>F1B118008</v>
      </c>
      <c r="AU939" s="392">
        <f t="shared" si="290"/>
        <v>936</v>
      </c>
    </row>
    <row r="940" spans="1:47" ht="12.75" customHeight="1">
      <c r="A940" s="267">
        <f t="shared" si="299"/>
        <v>937</v>
      </c>
      <c r="B940" s="488">
        <v>44690</v>
      </c>
      <c r="C940" s="269" t="str">
        <f>VLOOKUP(D940,'[9]mhs elektro-kecil'!$B$5:$C$2151,2,0)</f>
        <v>RIRIN DYAS RAMADHANTI</v>
      </c>
      <c r="D940" s="369" t="s">
        <v>2360</v>
      </c>
      <c r="E940" t="s">
        <v>2361</v>
      </c>
      <c r="F940" s="275" t="str">
        <f t="shared" si="308"/>
        <v>A. Sjamsjiar Rachman, S.T., M.T.</v>
      </c>
      <c r="G940" s="275" t="str">
        <f t="shared" si="310"/>
        <v>Muhamad Syamsu Iqbal, S.T., M.T., Ph.D.</v>
      </c>
      <c r="H940" s="275" t="str">
        <f t="shared" si="311"/>
        <v>I Made Budi Suksmadana, S.T., M.T.</v>
      </c>
      <c r="I940" s="275" t="str">
        <f t="shared" si="312"/>
        <v>Muhamad Irwan, S.T., M.T.</v>
      </c>
      <c r="J940" s="467" t="str">
        <f t="shared" si="313"/>
        <v>Abdullah Zainuddin, S.T., M.T.</v>
      </c>
      <c r="K940" s="473" t="str">
        <f t="shared" si="314"/>
        <v>Jum'at</v>
      </c>
      <c r="L940" s="494">
        <v>44701</v>
      </c>
      <c r="M940" s="459" t="s">
        <v>1708</v>
      </c>
      <c r="N940" t="s">
        <v>1856</v>
      </c>
      <c r="P940" s="486">
        <v>238</v>
      </c>
      <c r="Q940" s="230">
        <v>17</v>
      </c>
      <c r="R940" s="230">
        <v>18</v>
      </c>
      <c r="S940" s="199">
        <v>24</v>
      </c>
      <c r="T940" s="199">
        <v>39</v>
      </c>
      <c r="U940" s="199">
        <v>15</v>
      </c>
      <c r="W940" s="371" t="str">
        <f t="shared" si="315"/>
        <v>20 Mei 2022</v>
      </c>
      <c r="X940" s="373" t="str">
        <f>IFERROR(VLOOKUP(D940,'[5]mhs elektro-kecil'!$B$5:$E$2151,3,0),"CEK")</f>
        <v>Teknik Elektronika &amp; Digital</v>
      </c>
      <c r="Y940" s="374" t="str">
        <f>IFERROR(VLOOKUP(D940,'[5]mhs elektro-kecil'!$B$5:$E$2151,4,0),"CEK")</f>
        <v>Sabar Nababan, ST., MT.</v>
      </c>
      <c r="AL940" s="495">
        <f t="shared" si="316"/>
        <v>2018</v>
      </c>
      <c r="AM940" s="212" t="e">
        <f>COUNTIF([6]Daftar!$D$5:$D$851,D940)</f>
        <v>#VALUE!</v>
      </c>
      <c r="AN940" s="212" t="e">
        <f>COUNTIF([7]daftar!$D$4:$D$885,D940)</f>
        <v>#VALUE!</v>
      </c>
      <c r="AS940" s="392" t="str">
        <f t="shared" si="288"/>
        <v>RIRIN DYAS RAMADHANTI</v>
      </c>
      <c r="AT940" s="392" t="str">
        <f t="shared" si="289"/>
        <v>F1B118048</v>
      </c>
      <c r="AU940" s="392">
        <f t="shared" si="290"/>
        <v>937</v>
      </c>
    </row>
    <row r="941" spans="1:47" ht="12.75" customHeight="1">
      <c r="A941" s="267">
        <f t="shared" si="299"/>
        <v>938</v>
      </c>
      <c r="B941" s="488">
        <v>44690</v>
      </c>
      <c r="C941" s="269" t="str">
        <f>VLOOKUP(D941,'[9]mhs elektro-kecil'!$B$5:$C$2151,2,0)</f>
        <v>Muhammad Fiqril</v>
      </c>
      <c r="D941" s="369" t="s">
        <v>2362</v>
      </c>
      <c r="E941" t="s">
        <v>2363</v>
      </c>
      <c r="F941" s="275" t="str">
        <f t="shared" si="308"/>
        <v>Dr. Ir. Misbahuddin, S.T., M.T., IPU.</v>
      </c>
      <c r="G941" s="275" t="str">
        <f t="shared" si="310"/>
        <v>A. Sjamsjiar Rachman, S.T., M.T.</v>
      </c>
      <c r="H941" s="275" t="str">
        <f t="shared" si="311"/>
        <v>Budi Darmawan, S.T., M.Eng.</v>
      </c>
      <c r="I941" s="275" t="str">
        <f t="shared" si="312"/>
        <v>Cipta Ramadhani, ST., M.Eng.</v>
      </c>
      <c r="J941" s="467" t="str">
        <f t="shared" si="313"/>
        <v>Abdullah Zainuddin, S.T., M.T.</v>
      </c>
      <c r="K941" s="473" t="str">
        <f t="shared" si="314"/>
        <v>Jum'at</v>
      </c>
      <c r="L941" s="494">
        <v>44701</v>
      </c>
      <c r="M941" s="459" t="s">
        <v>1610</v>
      </c>
      <c r="N941" t="s">
        <v>1856</v>
      </c>
      <c r="P941" s="486">
        <v>239</v>
      </c>
      <c r="Q941" s="230">
        <v>7</v>
      </c>
      <c r="R941" s="230">
        <v>17</v>
      </c>
      <c r="S941" s="199">
        <v>43</v>
      </c>
      <c r="T941" s="199">
        <v>44</v>
      </c>
      <c r="U941" s="199">
        <v>15</v>
      </c>
      <c r="W941" s="371" t="str">
        <f t="shared" si="315"/>
        <v>20 Mei 2022</v>
      </c>
      <c r="X941" s="373" t="str">
        <f>IFERROR(VLOOKUP(D941,'[5]mhs elektro-kecil'!$B$5:$E$2151,3,0),"CEK")</f>
        <v>Teknik Informatika &amp; Komputer</v>
      </c>
      <c r="Y941" s="374" t="str">
        <f>IFERROR(VLOOKUP(D941,'[5]mhs elektro-kecil'!$B$5:$E$2151,4,0),"CEK")</f>
        <v>Dwi Ratnasari. S.Kom., MT.</v>
      </c>
      <c r="AL941" s="495">
        <f t="shared" si="316"/>
        <v>2015</v>
      </c>
      <c r="AM941" s="212" t="e">
        <f>COUNTIF([6]Daftar!$D$5:$D$851,D941)</f>
        <v>#VALUE!</v>
      </c>
      <c r="AN941" s="212" t="e">
        <f>COUNTIF([7]daftar!$D$4:$D$885,D941)</f>
        <v>#VALUE!</v>
      </c>
      <c r="AS941" s="392" t="str">
        <f t="shared" si="288"/>
        <v>Muhammad Fiqril</v>
      </c>
      <c r="AT941" s="392" t="str">
        <f t="shared" si="289"/>
        <v>F1B115030</v>
      </c>
      <c r="AU941" s="392">
        <f t="shared" si="290"/>
        <v>938</v>
      </c>
    </row>
    <row r="942" spans="1:47" ht="12.75" customHeight="1">
      <c r="A942" s="267">
        <f t="shared" si="299"/>
        <v>939</v>
      </c>
      <c r="B942" s="465">
        <v>44701</v>
      </c>
      <c r="C942" s="269" t="str">
        <f>VLOOKUP(D942,'[9]mhs elektro-kecil'!$B$5:$C$2151,2,0)</f>
        <v>I Made Bayu Krisna Putra</v>
      </c>
      <c r="D942" s="369" t="s">
        <v>2364</v>
      </c>
      <c r="E942" s="369" t="s">
        <v>2365</v>
      </c>
      <c r="F942" s="275" t="str">
        <f>VLOOKUP(Q942,dosen,3,0)</f>
        <v>Budi Darmawan, S.T., M.Eng.</v>
      </c>
      <c r="G942" s="275" t="str">
        <f t="shared" ref="G942:J945" si="317">IF(ISNA(VLOOKUP(R942,dosen,3,FALSE)),"-",VLOOKUP(R942,dosen,3,FALSE))</f>
        <v>Dr. Warindi, S.T., M.Eng.</v>
      </c>
      <c r="H942" s="275" t="str">
        <f t="shared" si="317"/>
        <v>I Made Budi Suksmadana, S.T., M.T.</v>
      </c>
      <c r="I942" s="275" t="str">
        <f t="shared" si="317"/>
        <v>Dr. Ida Ayu Sri Adnyani, S.T., M.Erg.</v>
      </c>
      <c r="J942" s="467" t="str">
        <f t="shared" si="317"/>
        <v>Muhamad Irwan, S.T., M.T.</v>
      </c>
      <c r="K942" s="473" t="str">
        <f t="shared" si="314"/>
        <v>Senin</v>
      </c>
      <c r="L942" s="494">
        <v>44704</v>
      </c>
      <c r="M942" s="459" t="s">
        <v>1570</v>
      </c>
      <c r="N942" t="s">
        <v>1856</v>
      </c>
      <c r="P942" s="486">
        <v>260</v>
      </c>
      <c r="Q942" s="230">
        <v>43</v>
      </c>
      <c r="R942" s="230">
        <v>37</v>
      </c>
      <c r="S942" s="199">
        <v>24</v>
      </c>
      <c r="T942" s="199">
        <v>10</v>
      </c>
      <c r="U942" s="199">
        <v>39</v>
      </c>
      <c r="W942" s="371" t="str">
        <f t="shared" ref="W942" si="318">TEXT(L942,"dd mmmm yyyy")</f>
        <v>23 Mei 2022</v>
      </c>
      <c r="X942" s="373" t="str">
        <f>IFERROR(VLOOKUP(D942,'[5]mhs elektro-kecil'!$B$5:$E$2151,3,0),"CEK")</f>
        <v>Teknik Elektronika &amp; Digital</v>
      </c>
      <c r="Y942" s="374" t="str">
        <f>IFERROR(VLOOKUP(D942,'[5]mhs elektro-kecil'!$B$5:$E$2151,4,0),"CEK")</f>
        <v>I Made Budi Suksmadana, ST., MT.</v>
      </c>
      <c r="AL942" s="495">
        <f t="shared" ref="AL942" si="319">IF(MID(D942,5,2)="06",2006,IF(MID(D942,5,2)="07",2007,IF(MID(D942,5,2)="08",2008,IF(MID(D942,5,2)="09",2009,IF(MID(D942,5,2)="10",2010,IF(MID(D942,5,2)="11",2011,IF(MID(D942,5,2)="12",2012,IF(MID(D942,5,2)="05",2005,IF(MID(D942,5,2)="04",2004,IF(MID(D942,5,2)="03",2003,IF(MID(D942,5,2)="13",2013,IF(MID(D942,5,2)="14",2014,IF(MID(D942,5,2)="15",2015,IF(MID(D942,5,2)="16",2016,IF(MID(D942,5,2)="17",2017,IF(MID(D942,5,2)="18",2018,2019))))))))))))))))</f>
        <v>2015</v>
      </c>
      <c r="AM942" s="212" t="e">
        <f>COUNTIF([6]Daftar!$D$5:$D$851,D942)</f>
        <v>#VALUE!</v>
      </c>
      <c r="AN942" s="212" t="e">
        <f>COUNTIF([7]daftar!$D$4:$D$885,D942)</f>
        <v>#VALUE!</v>
      </c>
      <c r="AS942" s="392" t="str">
        <f t="shared" si="288"/>
        <v>I Made Bayu Krisna Putra</v>
      </c>
      <c r="AT942" s="392" t="str">
        <f t="shared" si="289"/>
        <v>F1B015027</v>
      </c>
      <c r="AU942" s="392">
        <f t="shared" si="290"/>
        <v>939</v>
      </c>
    </row>
    <row r="943" spans="1:47" ht="12.75" customHeight="1">
      <c r="A943" s="267">
        <f t="shared" si="299"/>
        <v>940</v>
      </c>
      <c r="B943" s="465">
        <v>44701</v>
      </c>
      <c r="C943" s="269" t="str">
        <f>VLOOKUP(D943,'[9]mhs elektro-kecil'!$B$5:$C$2151,2,0)</f>
        <v>Muhamad Rama Adipitra</v>
      </c>
      <c r="D943" s="369" t="s">
        <v>2366</v>
      </c>
      <c r="E943" t="s">
        <v>2367</v>
      </c>
      <c r="F943" s="275" t="str">
        <f>VLOOKUP(Q943,dosen,3,0)</f>
        <v>A. Sjamsjiar Rachman, S.T., M.T.</v>
      </c>
      <c r="G943" s="275" t="str">
        <f t="shared" si="317"/>
        <v>Budi Darmawan, S.T., M.Eng.</v>
      </c>
      <c r="H943" s="275" t="str">
        <f t="shared" si="317"/>
        <v>Muhamad Irwan, S.T., M.T.</v>
      </c>
      <c r="I943" s="275" t="str">
        <f t="shared" si="317"/>
        <v>Suthami Ariessaputra, S.T., M.Eng.</v>
      </c>
      <c r="J943" s="467" t="str">
        <f t="shared" si="317"/>
        <v>Syafaruddin Ch, S.T., M.T.</v>
      </c>
      <c r="K943" s="473" t="str">
        <f t="shared" si="314"/>
        <v>Senin</v>
      </c>
      <c r="L943" s="494">
        <v>44704</v>
      </c>
      <c r="M943" s="459" t="s">
        <v>1708</v>
      </c>
      <c r="N943" t="s">
        <v>1856</v>
      </c>
      <c r="P943" s="486">
        <v>261</v>
      </c>
      <c r="Q943" s="230">
        <v>17</v>
      </c>
      <c r="R943" s="230">
        <v>43</v>
      </c>
      <c r="S943" s="199">
        <v>39</v>
      </c>
      <c r="T943" s="199">
        <v>42</v>
      </c>
      <c r="U943" s="199">
        <v>4</v>
      </c>
      <c r="W943" s="371" t="str">
        <f t="shared" ref="W943:W956" si="320">TEXT(L943,"dd mmmm yyyy")</f>
        <v>23 Mei 2022</v>
      </c>
      <c r="X943" s="373" t="str">
        <f>IFERROR(VLOOKUP(D943,'[5]mhs elektro-kecil'!$B$5:$E$2151,3,0),"CEK")</f>
        <v>Teknik Elektronika &amp; Digital</v>
      </c>
      <c r="Y943" s="374" t="str">
        <f>IFERROR(VLOOKUP(D943,'[5]mhs elektro-kecil'!$B$5:$E$2151,4,0),"CEK")</f>
        <v>Budi Darmawan, ST., M.Eng.</v>
      </c>
      <c r="AL943" s="495">
        <f t="shared" ref="AL943:AL956" si="321">IF(MID(D943,5,2)="06",2006,IF(MID(D943,5,2)="07",2007,IF(MID(D943,5,2)="08",2008,IF(MID(D943,5,2)="09",2009,IF(MID(D943,5,2)="10",2010,IF(MID(D943,5,2)="11",2011,IF(MID(D943,5,2)="12",2012,IF(MID(D943,5,2)="05",2005,IF(MID(D943,5,2)="04",2004,IF(MID(D943,5,2)="03",2003,IF(MID(D943,5,2)="13",2013,IF(MID(D943,5,2)="14",2014,IF(MID(D943,5,2)="15",2015,IF(MID(D943,5,2)="16",2016,IF(MID(D943,5,2)="17",2017,IF(MID(D943,5,2)="18",2018,2019))))))))))))))))</f>
        <v>2015</v>
      </c>
      <c r="AM943" s="212" t="e">
        <f>COUNTIF([6]Daftar!$D$5:$D$851,D943)</f>
        <v>#VALUE!</v>
      </c>
      <c r="AN943" s="212" t="e">
        <f>COUNTIF([7]daftar!$D$4:$D$885,D943)</f>
        <v>#VALUE!</v>
      </c>
      <c r="AS943" s="392" t="str">
        <f t="shared" si="288"/>
        <v>Muhamad Rama Adipitra</v>
      </c>
      <c r="AT943" s="392" t="str">
        <f t="shared" si="289"/>
        <v>F1B015057</v>
      </c>
      <c r="AU943" s="392">
        <f t="shared" si="290"/>
        <v>940</v>
      </c>
    </row>
    <row r="944" spans="1:47" ht="12.75" customHeight="1">
      <c r="A944" s="267">
        <f t="shared" si="299"/>
        <v>941</v>
      </c>
      <c r="B944" s="465">
        <v>44701</v>
      </c>
      <c r="C944" s="269" t="str">
        <f>VLOOKUP(D944,'[9]mhs elektro-kecil'!$B$5:$C$2151,2,0)</f>
        <v>IDA AYU NYOMAN ISWARI WIKAPTI</v>
      </c>
      <c r="D944" s="369" t="s">
        <v>2368</v>
      </c>
      <c r="E944" t="s">
        <v>2369</v>
      </c>
      <c r="F944" s="275" t="str">
        <f>VLOOKUP(Q944,dosen,3,0)</f>
        <v>Ir. I Made Ari Nrartha, S.T., M.T.</v>
      </c>
      <c r="G944" s="275" t="str">
        <f t="shared" si="317"/>
        <v>Ir. Agung Budi Muljono, S.T., M.T., IPU.</v>
      </c>
      <c r="H944" s="275" t="str">
        <f t="shared" si="317"/>
        <v>Abdul Natsir, S.T., M.T.</v>
      </c>
      <c r="I944" s="275" t="str">
        <f t="shared" si="317"/>
        <v>Dr. Warindi, S.T., M.Eng.</v>
      </c>
      <c r="J944" s="467" t="str">
        <f t="shared" si="317"/>
        <v>Dr. Ir. Misbahuddin, S.T., M.T., IPU.</v>
      </c>
      <c r="K944" s="473" t="str">
        <f t="shared" si="314"/>
        <v>Selasa</v>
      </c>
      <c r="L944" s="494">
        <v>44705</v>
      </c>
      <c r="M944" s="459" t="s">
        <v>1610</v>
      </c>
      <c r="N944" t="s">
        <v>1856</v>
      </c>
      <c r="P944" s="486">
        <v>262</v>
      </c>
      <c r="Q944" s="230">
        <v>25</v>
      </c>
      <c r="R944" s="230">
        <v>13</v>
      </c>
      <c r="S944" s="199">
        <v>14</v>
      </c>
      <c r="T944" s="199">
        <v>37</v>
      </c>
      <c r="U944" s="199">
        <v>7</v>
      </c>
      <c r="W944" s="371" t="str">
        <f t="shared" si="320"/>
        <v>24 Mei 2022</v>
      </c>
      <c r="X944" s="373" t="str">
        <f>IFERROR(VLOOKUP(D944,'[5]mhs elektro-kecil'!$B$5:$E$2151,3,0),"CEK")</f>
        <v>Teknik Sistem Tenaga</v>
      </c>
      <c r="Y944" s="374" t="str">
        <f>IFERROR(VLOOKUP(D944,'[5]mhs elektro-kecil'!$B$5:$E$2151,4,0),"CEK")</f>
        <v>Ida Bagus Fery Citarsa, ST., MT.</v>
      </c>
      <c r="AL944" s="495">
        <f t="shared" si="321"/>
        <v>2018</v>
      </c>
      <c r="AM944" s="212" t="e">
        <f>COUNTIF([6]Daftar!$D$5:$D$851,D944)</f>
        <v>#VALUE!</v>
      </c>
      <c r="AN944" s="212" t="e">
        <f>COUNTIF([7]daftar!$D$4:$D$885,D944)</f>
        <v>#VALUE!</v>
      </c>
      <c r="AS944" s="392" t="str">
        <f t="shared" si="288"/>
        <v>IDA AYU NYOMAN ISWARI WIKAPTI</v>
      </c>
      <c r="AT944" s="392" t="str">
        <f t="shared" si="289"/>
        <v>F1B118021</v>
      </c>
      <c r="AU944" s="392">
        <f t="shared" si="290"/>
        <v>941</v>
      </c>
    </row>
    <row r="945" spans="1:47" ht="12.75" customHeight="1">
      <c r="A945" s="267">
        <f t="shared" si="299"/>
        <v>942</v>
      </c>
      <c r="B945" s="465">
        <v>44704</v>
      </c>
      <c r="C945" s="269" t="str">
        <f>VLOOKUP(D945,'[9]mhs elektro-kecil'!$B$5:$C$2151,2,0)</f>
        <v>EVANIA ERNESTIN CHANDRA</v>
      </c>
      <c r="D945" s="369" t="s">
        <v>2370</v>
      </c>
      <c r="E945" t="s">
        <v>2371</v>
      </c>
      <c r="F945" s="275" t="str">
        <f>VLOOKUP(Q945,dosen,3,0)</f>
        <v>Dr. Ir. Misbahuddin, S.T., M.T., IPU.</v>
      </c>
      <c r="G945" s="275" t="str">
        <f t="shared" si="317"/>
        <v>Bulkis Kanata, S.T., M.T.</v>
      </c>
      <c r="H945" s="275" t="str">
        <f t="shared" si="317"/>
        <v>A. Sjamsjiar Rachman, S.T., M.T.</v>
      </c>
      <c r="I945" s="275" t="str">
        <f t="shared" si="317"/>
        <v>Lalu A. Syamsul Irfan A., S.T., M.Eng.</v>
      </c>
      <c r="J945" s="467" t="str">
        <f t="shared" si="317"/>
        <v>Giri Wahyu Wiriasto, S.T., M.T.</v>
      </c>
      <c r="K945" s="473" t="str">
        <f t="shared" si="314"/>
        <v>Rabu</v>
      </c>
      <c r="L945" s="494">
        <v>44706</v>
      </c>
      <c r="M945" s="459" t="s">
        <v>1708</v>
      </c>
      <c r="N945" t="s">
        <v>1856</v>
      </c>
      <c r="P945" s="486">
        <v>269</v>
      </c>
      <c r="Q945" s="230">
        <v>7</v>
      </c>
      <c r="R945" s="230">
        <v>21</v>
      </c>
      <c r="S945" s="199">
        <v>17</v>
      </c>
      <c r="T945" s="199">
        <v>40</v>
      </c>
      <c r="U945" s="199">
        <v>41</v>
      </c>
      <c r="W945" s="371" t="str">
        <f t="shared" si="320"/>
        <v>25 Mei 2022</v>
      </c>
      <c r="X945" s="373" t="str">
        <f>IFERROR(VLOOKUP(D945,'[5]mhs elektro-kecil'!$B$5:$E$2151,3,0),"CEK")</f>
        <v>Teknik Informatika &amp; Komputer</v>
      </c>
      <c r="Y945" s="374" t="str">
        <f>IFERROR(VLOOKUP(D945,'[5]mhs elektro-kecil'!$B$5:$E$2151,4,0),"CEK")</f>
        <v>Sudi M. Al Sasongko, ST., MT.</v>
      </c>
      <c r="AL945" s="495">
        <f t="shared" si="321"/>
        <v>2018</v>
      </c>
      <c r="AM945" s="212" t="e">
        <f>COUNTIF([6]Daftar!$D$5:$D$851,D945)</f>
        <v>#VALUE!</v>
      </c>
      <c r="AN945" s="212" t="e">
        <f>COUNTIF([7]daftar!$D$4:$D$885,D945)</f>
        <v>#VALUE!</v>
      </c>
      <c r="AS945" s="392" t="str">
        <f t="shared" si="288"/>
        <v>EVANIA ERNESTIN CHANDRA</v>
      </c>
      <c r="AT945" s="392" t="str">
        <f t="shared" si="289"/>
        <v>F1B018018</v>
      </c>
      <c r="AU945" s="392">
        <f t="shared" si="290"/>
        <v>942</v>
      </c>
    </row>
    <row r="946" spans="1:47" ht="12.75" customHeight="1">
      <c r="A946" s="267">
        <f t="shared" si="299"/>
        <v>943</v>
      </c>
      <c r="B946" s="465">
        <v>44701</v>
      </c>
      <c r="C946" s="269" t="str">
        <f>VLOOKUP(D946,'[9]mhs elektro-kecil'!$B$5:$C$2151,2,0)</f>
        <v>Muhammad Zaenal Saori</v>
      </c>
      <c r="D946" s="369" t="s">
        <v>2372</v>
      </c>
      <c r="E946" t="s">
        <v>2373</v>
      </c>
      <c r="F946" s="275" t="str">
        <f t="shared" ref="F946:F956" si="322">VLOOKUP(Q946,dosen,3,0)</f>
        <v>Dr. Warindi, S.T., M.Eng.</v>
      </c>
      <c r="G946" s="275" t="str">
        <f t="shared" ref="G946:G956" si="323">IF(ISNA(VLOOKUP(R946,dosen,3,FALSE)),"-",VLOOKUP(R946,dosen,3,FALSE))</f>
        <v>Abdul Natsir, S.T., M.T.</v>
      </c>
      <c r="H946" s="275" t="str">
        <f t="shared" ref="H946:H956" si="324">IF(ISNA(VLOOKUP(S946,dosen,3,FALSE)),"-",VLOOKUP(S946,dosen,3,FALSE))</f>
        <v>Dr. Ida Ayu Sri Adnyani, S.T., M.Erg.</v>
      </c>
      <c r="I946" s="275" t="str">
        <f t="shared" ref="I946:I956" si="325">IF(ISNA(VLOOKUP(T946,dosen,3,FALSE)),"-",VLOOKUP(T946,dosen,3,FALSE))</f>
        <v>Dr. Ir. Rosmaliati, S.T., M.T.</v>
      </c>
      <c r="J946" s="467" t="str">
        <f t="shared" ref="J946:J956" si="326">IF(ISNA(VLOOKUP(U946,dosen,3,FALSE)),"-",VLOOKUP(U946,dosen,3,FALSE))</f>
        <v>Dr. Ir. I Made Ginarsa, S.T., M.T., IPU.</v>
      </c>
      <c r="K946" s="473" t="str">
        <f t="shared" ref="K946:K955" si="327">CHOOSE(WEEKDAY(L946),"Minggu","Senin","Selasa","Rabu","Kamis","Jum'at","Sabtu")</f>
        <v>Selasa</v>
      </c>
      <c r="L946" s="494">
        <v>44705</v>
      </c>
      <c r="M946" s="459" t="s">
        <v>1708</v>
      </c>
      <c r="N946" t="s">
        <v>1856</v>
      </c>
      <c r="P946" s="486">
        <v>263</v>
      </c>
      <c r="Q946" s="230">
        <v>37</v>
      </c>
      <c r="R946" s="230">
        <v>14</v>
      </c>
      <c r="S946" s="199">
        <v>10</v>
      </c>
      <c r="T946" s="199">
        <v>16</v>
      </c>
      <c r="U946" s="199">
        <v>26</v>
      </c>
      <c r="W946" s="371" t="str">
        <f t="shared" si="320"/>
        <v>24 Mei 2022</v>
      </c>
      <c r="X946" s="373" t="str">
        <f>IFERROR(VLOOKUP(D946,'[5]mhs elektro-kecil'!$B$5:$E$2151,3,0),"CEK")</f>
        <v>Teknik Sistem Tenaga</v>
      </c>
      <c r="Y946" s="374" t="str">
        <f>IFERROR(VLOOKUP(D946,'[5]mhs elektro-kecil'!$B$5:$E$2151,4,0),"CEK")</f>
        <v>Sabar Nababan, ST., MT.</v>
      </c>
      <c r="AL946" s="495">
        <f t="shared" si="321"/>
        <v>2016</v>
      </c>
      <c r="AM946" s="212" t="e">
        <f>COUNTIF([6]Daftar!$D$5:$D$851,D946)</f>
        <v>#VALUE!</v>
      </c>
      <c r="AN946" s="212" t="e">
        <f>COUNTIF([7]daftar!$D$4:$D$885,D946)</f>
        <v>#VALUE!</v>
      </c>
      <c r="AS946" s="392" t="str">
        <f t="shared" si="288"/>
        <v>Muhammad Zaenal Saori</v>
      </c>
      <c r="AT946" s="392" t="str">
        <f t="shared" si="289"/>
        <v>F1B016072</v>
      </c>
      <c r="AU946" s="392">
        <f t="shared" si="290"/>
        <v>943</v>
      </c>
    </row>
    <row r="947" spans="1:47" ht="12.75" customHeight="1">
      <c r="A947" s="267">
        <f t="shared" si="299"/>
        <v>944</v>
      </c>
      <c r="B947" s="465">
        <v>44701</v>
      </c>
      <c r="C947" s="269" t="str">
        <f>VLOOKUP(D947,'[9]mhs elektro-kecil'!$B$5:$C$2151,2,0)</f>
        <v>RAMDANI SAPUTRA</v>
      </c>
      <c r="D947" s="369" t="s">
        <v>2374</v>
      </c>
      <c r="E947" t="s">
        <v>2375</v>
      </c>
      <c r="F947" s="275" t="str">
        <f t="shared" si="322"/>
        <v>Dr. rer. nat. Teti Zubaidah, S.T., M.T.</v>
      </c>
      <c r="G947" s="275" t="str">
        <f t="shared" si="323"/>
        <v>Cipta Ramadhani, ST., M.Eng.</v>
      </c>
      <c r="H947" s="275" t="str">
        <f t="shared" si="324"/>
        <v>Dwi Ratnasari, S.Kom., MT.</v>
      </c>
      <c r="I947" s="275" t="str">
        <f t="shared" si="325"/>
        <v>Lalu A. Syamsul Irfan A., S.T., M.Eng.</v>
      </c>
      <c r="J947" s="467" t="str">
        <f t="shared" si="326"/>
        <v>Cahyo Mustiko O. M., ST., MSc. Ph.D.</v>
      </c>
      <c r="K947" s="473" t="str">
        <f t="shared" ref="K947:K948" si="328">CHOOSE(WEEKDAY(L947),"Minggu","Senin","Selasa","Rabu","Kamis","Jum'at","Sabtu")</f>
        <v>Selasa</v>
      </c>
      <c r="L947" s="494">
        <v>44705</v>
      </c>
      <c r="M947" s="459" t="s">
        <v>1570</v>
      </c>
      <c r="N947" t="s">
        <v>1856</v>
      </c>
      <c r="P947" s="486">
        <v>264</v>
      </c>
      <c r="Q947" s="230">
        <v>22</v>
      </c>
      <c r="R947" s="230">
        <v>44</v>
      </c>
      <c r="S947" s="199">
        <v>45</v>
      </c>
      <c r="T947" s="199">
        <v>40</v>
      </c>
      <c r="U947" s="199">
        <v>9</v>
      </c>
      <c r="W947" s="371" t="str">
        <f t="shared" si="320"/>
        <v>24 Mei 2022</v>
      </c>
      <c r="X947" s="373" t="str">
        <f>IFERROR(VLOOKUP(D947,'[5]mhs elektro-kecil'!$B$5:$E$2151,3,0),"CEK")</f>
        <v>Teknik Informatika &amp; Komputer</v>
      </c>
      <c r="Y947" s="374" t="str">
        <f>IFERROR(VLOOKUP(D947,'[5]mhs elektro-kecil'!$B$5:$E$2151,4,0),"CEK")</f>
        <v>Dr. rer.nat. Teti Zubaidah, ST., MT.</v>
      </c>
      <c r="AL947" s="495">
        <f t="shared" si="321"/>
        <v>2018</v>
      </c>
      <c r="AM947" s="212" t="e">
        <f>COUNTIF([6]Daftar!$D$5:$D$851,D947)</f>
        <v>#VALUE!</v>
      </c>
      <c r="AN947" s="212" t="e">
        <f>COUNTIF([7]daftar!$D$4:$D$885,D947)</f>
        <v>#VALUE!</v>
      </c>
      <c r="AS947" s="392" t="str">
        <f t="shared" si="288"/>
        <v>RAMDANI SAPUTRA</v>
      </c>
      <c r="AT947" s="392" t="str">
        <f t="shared" si="289"/>
        <v>F1B018055</v>
      </c>
      <c r="AU947" s="392">
        <f t="shared" si="290"/>
        <v>944</v>
      </c>
    </row>
    <row r="948" spans="1:47" ht="12.75" customHeight="1">
      <c r="A948" s="267">
        <f t="shared" si="299"/>
        <v>945</v>
      </c>
      <c r="B948" s="465">
        <v>44715</v>
      </c>
      <c r="C948" s="269" t="str">
        <f>VLOOKUP(D948,'[9]mhs elektro-kecil'!$B$5:$C$2151,2,0)</f>
        <v>MUHAMAD RIZKI PERDAMAIAN</v>
      </c>
      <c r="D948" s="369" t="s">
        <v>2376</v>
      </c>
      <c r="E948" t="s">
        <v>2377</v>
      </c>
      <c r="F948" s="275" t="str">
        <f>VLOOKUP(Q948,dosen,3,0)</f>
        <v>Abdul Natsir, S.T., M.T.</v>
      </c>
      <c r="G948" s="275" t="str">
        <f t="shared" ref="G948:J951" si="329">IF(ISNA(VLOOKUP(R948,dosen,3,FALSE)),"-",VLOOKUP(R948,dosen,3,FALSE))</f>
        <v>Sultan, S.T., M.T.</v>
      </c>
      <c r="H948" s="275" t="str">
        <f t="shared" si="329"/>
        <v>Ida Bagus Fery Citarsa, S.T., M.T.</v>
      </c>
      <c r="I948" s="275" t="str">
        <f t="shared" si="329"/>
        <v>Dr. Ir. Rosmaliati, S.T., M.T.</v>
      </c>
      <c r="J948" s="467" t="str">
        <f t="shared" si="329"/>
        <v>Ni Made Seniari, S.T., M.T.</v>
      </c>
      <c r="K948" s="473" t="str">
        <f t="shared" si="328"/>
        <v>Senin</v>
      </c>
      <c r="L948" s="494">
        <v>44718</v>
      </c>
      <c r="M948" s="459" t="s">
        <v>1610</v>
      </c>
      <c r="N948" t="s">
        <v>1856</v>
      </c>
      <c r="P948" s="486">
        <v>307</v>
      </c>
      <c r="Q948" s="230">
        <v>14</v>
      </c>
      <c r="R948" s="230">
        <v>5</v>
      </c>
      <c r="S948" s="199">
        <v>12</v>
      </c>
      <c r="T948" s="199">
        <v>16</v>
      </c>
      <c r="U948" s="199">
        <v>1</v>
      </c>
      <c r="W948" s="371" t="str">
        <f t="shared" si="320"/>
        <v>06 Juni 2022</v>
      </c>
      <c r="X948" s="373" t="str">
        <f>IFERROR(VLOOKUP(D948,'[5]mhs elektro-kecil'!$B$5:$E$2151,3,0),"CEK")</f>
        <v>Teknik Sistem Tenaga</v>
      </c>
      <c r="Y948" s="374" t="str">
        <f>IFERROR(VLOOKUP(D948,'[5]mhs elektro-kecil'!$B$5:$E$2151,4,0),"CEK")</f>
        <v>Made Sutha Yadnya, ST., MT.</v>
      </c>
      <c r="AL948" s="495">
        <f t="shared" si="321"/>
        <v>2018</v>
      </c>
      <c r="AM948" s="212" t="e">
        <f>COUNTIF([6]Daftar!$D$5:$D$851,D948)</f>
        <v>#VALUE!</v>
      </c>
      <c r="AN948" s="212" t="e">
        <f>COUNTIF([7]daftar!$D$4:$D$885,D948)</f>
        <v>#VALUE!</v>
      </c>
      <c r="AS948" s="392" t="str">
        <f t="shared" si="288"/>
        <v>MUHAMAD RIZKI PERDAMAIAN</v>
      </c>
      <c r="AT948" s="392" t="str">
        <f t="shared" si="289"/>
        <v>F1B118031</v>
      </c>
      <c r="AU948" s="392">
        <f t="shared" si="290"/>
        <v>945</v>
      </c>
    </row>
    <row r="949" spans="1:47" ht="12.75" customHeight="1">
      <c r="A949" s="267">
        <f t="shared" si="299"/>
        <v>946</v>
      </c>
      <c r="B949" s="488">
        <v>44719</v>
      </c>
      <c r="C949" s="269" t="str">
        <f>VLOOKUP(D949,'[9]mhs elektro-kecil'!$B$5:$C$2151,2,0)</f>
        <v>HAFIZAH</v>
      </c>
      <c r="D949" s="369" t="s">
        <v>2378</v>
      </c>
      <c r="E949" t="s">
        <v>2379</v>
      </c>
      <c r="F949" s="275" t="str">
        <f>VLOOKUP(Q949,dosen,3,0)</f>
        <v>Abdul Natsir, S.T., M.T.</v>
      </c>
      <c r="G949" s="275" t="str">
        <f t="shared" si="329"/>
        <v>Supriyatna, S.T., M.T.</v>
      </c>
      <c r="H949" s="275" t="str">
        <f t="shared" si="329"/>
        <v>Ni Made Seniari, S.T., M.T.</v>
      </c>
      <c r="I949" s="275" t="str">
        <f t="shared" si="329"/>
        <v>Dr. Ida Ayu Sri Adnyani, S.T., M.Erg.</v>
      </c>
      <c r="J949" s="467" t="str">
        <f t="shared" si="329"/>
        <v>Dr. Ir. Rosmaliati, S.T., M.T.</v>
      </c>
      <c r="K949" s="473" t="s">
        <v>56</v>
      </c>
      <c r="L949" s="494">
        <v>44722</v>
      </c>
      <c r="M949" s="459" t="s">
        <v>1708</v>
      </c>
      <c r="N949" t="s">
        <v>1856</v>
      </c>
      <c r="P949" s="486">
        <v>323</v>
      </c>
      <c r="Q949" s="230">
        <v>14</v>
      </c>
      <c r="R949" s="230">
        <v>2</v>
      </c>
      <c r="S949" s="199">
        <v>1</v>
      </c>
      <c r="T949" s="199">
        <v>10</v>
      </c>
      <c r="U949" s="199">
        <v>16</v>
      </c>
      <c r="W949" s="371" t="str">
        <f t="shared" si="320"/>
        <v>10 Juni 2022</v>
      </c>
      <c r="X949" s="373" t="str">
        <f>IFERROR(VLOOKUP(D949,'[5]mhs elektro-kecil'!$B$5:$E$2151,3,0),"CEK")</f>
        <v>Teknik Sistem Tenaga</v>
      </c>
      <c r="Y949" s="374" t="str">
        <f>IFERROR(VLOOKUP(D949,'[5]mhs elektro-kecil'!$B$5:$E$2151,4,0),"CEK")</f>
        <v>I Nyoman Wahyu S., ST., M.Sc., Ph.D.</v>
      </c>
      <c r="AL949" s="495">
        <f t="shared" si="321"/>
        <v>2018</v>
      </c>
      <c r="AM949" s="212" t="e">
        <f>COUNTIF([6]Daftar!$D$5:$D$851,D949)</f>
        <v>#VALUE!</v>
      </c>
      <c r="AN949" s="212" t="e">
        <f>COUNTIF([7]daftar!$D$4:$D$885,D949)</f>
        <v>#VALUE!</v>
      </c>
      <c r="AS949" s="392" t="str">
        <f t="shared" si="288"/>
        <v>HAFIZAH</v>
      </c>
      <c r="AT949" s="392" t="str">
        <f t="shared" si="289"/>
        <v>F1B018023</v>
      </c>
      <c r="AU949" s="392">
        <f t="shared" si="290"/>
        <v>946</v>
      </c>
    </row>
    <row r="950" spans="1:47" ht="12.75" customHeight="1">
      <c r="A950" s="267">
        <f t="shared" si="299"/>
        <v>947</v>
      </c>
      <c r="B950" s="488">
        <v>44718</v>
      </c>
      <c r="C950" s="269" t="str">
        <f>VLOOKUP(D950,'[9]mhs elektro-kecil'!$B$5:$C$2151,2,0)</f>
        <v>Ni Made Anggraeni</v>
      </c>
      <c r="D950" s="369" t="s">
        <v>2380</v>
      </c>
      <c r="E950" t="s">
        <v>2381</v>
      </c>
      <c r="F950" s="275" t="str">
        <f>VLOOKUP(Q950,dosen,3,0)</f>
        <v>Abdul Natsir, S.T., M.T.</v>
      </c>
      <c r="G950" s="275" t="str">
        <f t="shared" si="329"/>
        <v>Dr. Ir. Rosmaliati, S.T., M.T.</v>
      </c>
      <c r="H950" s="275" t="str">
        <f t="shared" si="329"/>
        <v>Ni Made Seniari, S.T., M.T.</v>
      </c>
      <c r="I950" s="275" t="str">
        <f t="shared" si="329"/>
        <v>Supriyatna, S.T., M.T.</v>
      </c>
      <c r="J950" s="467" t="str">
        <f t="shared" si="329"/>
        <v>Dr. Ida Ayu Sri Adnyani, S.T., M.Erg.</v>
      </c>
      <c r="K950" s="473" t="str">
        <f>CHOOSE(WEEKDAY(L950),"Minggu","Senin","Selasa","Rabu","Kamis","Jum'at","Sabtu")</f>
        <v>Kamis</v>
      </c>
      <c r="L950" s="494">
        <v>44721</v>
      </c>
      <c r="M950" s="459" t="s">
        <v>1610</v>
      </c>
      <c r="N950" t="s">
        <v>1856</v>
      </c>
      <c r="P950" s="486">
        <v>317</v>
      </c>
      <c r="Q950" s="230">
        <v>14</v>
      </c>
      <c r="R950" s="230">
        <v>16</v>
      </c>
      <c r="S950" s="199">
        <v>1</v>
      </c>
      <c r="T950" s="199">
        <v>2</v>
      </c>
      <c r="U950" s="199">
        <v>10</v>
      </c>
      <c r="W950" s="371" t="str">
        <f t="shared" si="320"/>
        <v>09 Juni 2022</v>
      </c>
      <c r="X950" s="373" t="str">
        <f>IFERROR(VLOOKUP(D950,'[5]mhs elektro-kecil'!$B$5:$E$2151,3,0),"CEK")</f>
        <v>Teknik Sistem Tenaga</v>
      </c>
      <c r="Y950" s="374" t="str">
        <f>IFERROR(VLOOKUP(D950,'[5]mhs elektro-kecil'!$B$5:$E$2151,4,0),"CEK")</f>
        <v>Sabar Nababan, ST., MT.</v>
      </c>
      <c r="AL950" s="495">
        <f t="shared" si="321"/>
        <v>2015</v>
      </c>
      <c r="AM950" s="212" t="e">
        <f>COUNTIF([6]Daftar!$D$5:$D$851,D950)</f>
        <v>#VALUE!</v>
      </c>
      <c r="AN950" s="212" t="e">
        <f>COUNTIF([7]daftar!$D$4:$D$885,D950)</f>
        <v>#VALUE!</v>
      </c>
      <c r="AS950" s="392" t="str">
        <f t="shared" si="288"/>
        <v>Ni Made Anggraeni</v>
      </c>
      <c r="AT950" s="392" t="str">
        <f t="shared" si="289"/>
        <v>F1B015069</v>
      </c>
      <c r="AU950" s="392">
        <f t="shared" si="290"/>
        <v>947</v>
      </c>
    </row>
    <row r="951" spans="1:47" ht="12.75" customHeight="1">
      <c r="A951" s="267">
        <f t="shared" si="299"/>
        <v>948</v>
      </c>
      <c r="B951" s="488">
        <v>44719</v>
      </c>
      <c r="C951" s="269" t="str">
        <f>VLOOKUP(D951,'[9]mhs elektro-kecil'!$B$5:$C$2151,2,0)</f>
        <v>MUHAMMAD NABIL</v>
      </c>
      <c r="D951" s="369" t="s">
        <v>2382</v>
      </c>
      <c r="E951" t="s">
        <v>2383</v>
      </c>
      <c r="F951" s="275" t="str">
        <f>VLOOKUP(Q951,dosen,3,0)</f>
        <v>A. Sjamsjiar Rachman, S.T., M.T.</v>
      </c>
      <c r="G951" s="275" t="str">
        <f t="shared" si="329"/>
        <v>Suthami Ariessaputra, S.T., M.Eng.</v>
      </c>
      <c r="H951" s="275" t="str">
        <f t="shared" si="329"/>
        <v>Made Sutha Yadnya, S.T., M.T.</v>
      </c>
      <c r="I951" s="275" t="str">
        <f t="shared" si="329"/>
        <v>Sudi M. Al Sasongko, S.T., M.T.</v>
      </c>
      <c r="J951" s="467" t="str">
        <f t="shared" si="329"/>
        <v>Abdullah Zainuddin, S.T., M.T.</v>
      </c>
      <c r="K951" s="473" t="str">
        <f>CHOOSE(WEEKDAY(L951),"Minggu","Senin","Selasa","Rabu","Kamis","Jum'at","Sabtu")</f>
        <v>Jum'at</v>
      </c>
      <c r="L951" s="494">
        <v>44722</v>
      </c>
      <c r="M951" s="459" t="s">
        <v>1708</v>
      </c>
      <c r="N951" t="s">
        <v>1856</v>
      </c>
      <c r="P951" s="486">
        <v>324</v>
      </c>
      <c r="Q951" s="230">
        <v>17</v>
      </c>
      <c r="R951" s="230">
        <v>42</v>
      </c>
      <c r="S951" s="199">
        <v>19</v>
      </c>
      <c r="T951" s="199">
        <v>6</v>
      </c>
      <c r="U951" s="199">
        <v>15</v>
      </c>
      <c r="W951" s="371" t="str">
        <f t="shared" si="320"/>
        <v>10 Juni 2022</v>
      </c>
      <c r="X951" s="373" t="str">
        <f>IFERROR(VLOOKUP(D951,'[5]mhs elektro-kecil'!$B$5:$E$2151,3,0),"CEK")</f>
        <v>Teknik Telekomunikasi</v>
      </c>
      <c r="Y951" s="374" t="str">
        <f>IFERROR(VLOOKUP(D951,'[5]mhs elektro-kecil'!$B$5:$E$2151,4,0),"CEK")</f>
        <v>Djul Fikry Budiman, ST., MT.</v>
      </c>
      <c r="AL951" s="495">
        <f t="shared" si="321"/>
        <v>2017</v>
      </c>
      <c r="AM951" s="212" t="e">
        <f>COUNTIF([6]Daftar!$D$5:$D$851,D951)</f>
        <v>#VALUE!</v>
      </c>
      <c r="AN951" s="212" t="e">
        <f>COUNTIF([7]daftar!$D$4:$D$885,D951)</f>
        <v>#VALUE!</v>
      </c>
      <c r="AS951" s="392" t="str">
        <f t="shared" si="288"/>
        <v>MUHAMMAD NABIL</v>
      </c>
      <c r="AT951" s="392" t="str">
        <f t="shared" si="289"/>
        <v>F1B117028</v>
      </c>
      <c r="AU951" s="392">
        <f t="shared" si="290"/>
        <v>948</v>
      </c>
    </row>
    <row r="952" spans="1:47" ht="12.75" customHeight="1">
      <c r="A952" s="267">
        <f t="shared" si="299"/>
        <v>949</v>
      </c>
      <c r="B952" s="465">
        <v>44722</v>
      </c>
      <c r="C952" s="269" t="str">
        <f>VLOOKUP(D952,'[9]mhs elektro-kecil'!$B$5:$C$2151,2,0)</f>
        <v>I MADE HENDRA ARIAMBAWA</v>
      </c>
      <c r="D952" s="369" t="s">
        <v>2384</v>
      </c>
      <c r="E952" t="s">
        <v>2385</v>
      </c>
      <c r="F952" s="275" t="str">
        <f t="shared" si="322"/>
        <v>A. Sjamsjiar Rachman, S.T., M.T.</v>
      </c>
      <c r="G952" s="275" t="str">
        <f t="shared" si="323"/>
        <v>Dwi Ratnasari, S.Kom., MT.</v>
      </c>
      <c r="H952" s="275" t="str">
        <f t="shared" si="324"/>
        <v>Cipta Ramadhani, ST., M.Eng.</v>
      </c>
      <c r="I952" s="275" t="str">
        <f t="shared" si="325"/>
        <v>Giri Wahyu Wiriasto, S.T., M.T.</v>
      </c>
      <c r="J952" s="467" t="str">
        <f t="shared" si="326"/>
        <v>Djul Fikry  Budiman, S.T., M.T.</v>
      </c>
      <c r="K952" s="473" t="str">
        <f t="shared" si="327"/>
        <v>Rabu</v>
      </c>
      <c r="L952" s="494">
        <v>44727</v>
      </c>
      <c r="M952" s="459" t="s">
        <v>1708</v>
      </c>
      <c r="N952" t="s">
        <v>1856</v>
      </c>
      <c r="P952" s="486">
        <v>333</v>
      </c>
      <c r="Q952" s="230">
        <v>17</v>
      </c>
      <c r="R952" s="230">
        <v>45</v>
      </c>
      <c r="S952" s="199">
        <v>44</v>
      </c>
      <c r="T952" s="464">
        <v>41</v>
      </c>
      <c r="U952" s="199">
        <v>35</v>
      </c>
      <c r="W952" s="371" t="str">
        <f t="shared" si="320"/>
        <v>15 Juni 2022</v>
      </c>
      <c r="X952" s="373" t="str">
        <f>IFERROR(VLOOKUP(D952,'[5]mhs elektro-kecil'!$B$5:$E$2151,3,0),"CEK")</f>
        <v>Teknik Elektronika &amp; Digital</v>
      </c>
      <c r="Y952" s="374" t="str">
        <f>IFERROR(VLOOKUP(D952,'[5]mhs elektro-kecil'!$B$5:$E$2151,4,0),"CEK")</f>
        <v>Made Sutha Yadnya, ST., MT.</v>
      </c>
      <c r="AL952" s="495">
        <f t="shared" si="321"/>
        <v>2017</v>
      </c>
      <c r="AM952" s="212" t="e">
        <f>COUNTIF([6]Daftar!$D$5:$D$851,D952)</f>
        <v>#VALUE!</v>
      </c>
      <c r="AN952" s="212" t="e">
        <f>COUNTIF([7]daftar!$D$4:$D$885,D952)</f>
        <v>#VALUE!</v>
      </c>
      <c r="AS952" s="392" t="str">
        <f t="shared" si="288"/>
        <v>I MADE HENDRA ARIAMBAWA</v>
      </c>
      <c r="AT952" s="392" t="str">
        <f t="shared" si="289"/>
        <v>F1B017033</v>
      </c>
      <c r="AU952" s="392">
        <f t="shared" si="290"/>
        <v>949</v>
      </c>
    </row>
    <row r="953" spans="1:47" ht="12.75" customHeight="1">
      <c r="A953" s="267">
        <f t="shared" si="299"/>
        <v>950</v>
      </c>
      <c r="B953" s="465">
        <v>44726</v>
      </c>
      <c r="C953" s="269" t="str">
        <f>VLOOKUP(D953,'[9]mhs elektro-kecil'!$B$5:$C$2151,2,0)</f>
        <v>I MADE DWI ANDIKA SAPUTRA</v>
      </c>
      <c r="D953" s="369" t="s">
        <v>2386</v>
      </c>
      <c r="E953" s="98" t="s">
        <v>2387</v>
      </c>
      <c r="F953" s="275" t="str">
        <f t="shared" si="322"/>
        <v>A. Sjamsjiar Rachman, S.T., M.T.</v>
      </c>
      <c r="G953" s="275" t="str">
        <f t="shared" si="323"/>
        <v>Giri Wahyu Wiriasto, S.T., M.T.</v>
      </c>
      <c r="H953" s="275" t="str">
        <f t="shared" si="324"/>
        <v>Lalu A. Syamsul Irfan A., S.T., M.Eng.</v>
      </c>
      <c r="I953" s="275" t="str">
        <f t="shared" si="325"/>
        <v>Cipta Ramadhani, ST., M.Eng.</v>
      </c>
      <c r="J953" s="467" t="str">
        <f t="shared" si="326"/>
        <v>I Made Budi Suksmadana, S.T., M.T.</v>
      </c>
      <c r="K953" s="473" t="str">
        <f t="shared" si="327"/>
        <v>Rabu</v>
      </c>
      <c r="L953" s="492">
        <v>44727</v>
      </c>
      <c r="M953" s="459" t="s">
        <v>1570</v>
      </c>
      <c r="N953" t="s">
        <v>1856</v>
      </c>
      <c r="P953" s="486">
        <v>342</v>
      </c>
      <c r="Q953" s="230">
        <v>17</v>
      </c>
      <c r="R953" s="230">
        <v>41</v>
      </c>
      <c r="S953" s="199">
        <v>40</v>
      </c>
      <c r="T953" s="199">
        <v>44</v>
      </c>
      <c r="U953" s="199">
        <v>24</v>
      </c>
      <c r="W953" s="371" t="str">
        <f t="shared" si="320"/>
        <v>15 Juni 2022</v>
      </c>
      <c r="X953" s="373" t="str">
        <f>IFERROR(VLOOKUP(D953,'[5]mhs elektro-kecil'!$B$5:$E$2151,3,0),"CEK")</f>
        <v>Teknik Informatika &amp; Komputer</v>
      </c>
      <c r="Y953" s="374" t="str">
        <f>IFERROR(VLOOKUP(D953,'[5]mhs elektro-kecil'!$B$5:$E$2151,4,0),"CEK")</f>
        <v>Cahyo Mustiko O.M., ST., M.Sc., Ph.D.</v>
      </c>
      <c r="AL953" s="495">
        <f t="shared" si="321"/>
        <v>2018</v>
      </c>
      <c r="AM953" s="212" t="e">
        <f>COUNTIF([6]Daftar!$D$5:$D$851,D953)</f>
        <v>#VALUE!</v>
      </c>
      <c r="AN953" s="212" t="e">
        <f>COUNTIF([7]daftar!$D$4:$D$885,D953)</f>
        <v>#VALUE!</v>
      </c>
      <c r="AS953" s="392" t="str">
        <f t="shared" si="288"/>
        <v>I MADE DWI ANDIKA SAPUTRA</v>
      </c>
      <c r="AT953" s="392" t="str">
        <f t="shared" si="289"/>
        <v>F1B018026</v>
      </c>
      <c r="AU953" s="392">
        <f t="shared" si="290"/>
        <v>950</v>
      </c>
    </row>
    <row r="954" spans="1:47" ht="12.75" customHeight="1">
      <c r="A954" s="267">
        <f t="shared" si="299"/>
        <v>951</v>
      </c>
      <c r="B954" s="465">
        <v>44726</v>
      </c>
      <c r="C954" s="269" t="str">
        <f>VLOOKUP(D954,'[9]mhs elektro-kecil'!$B$5:$C$2151,2,0)</f>
        <v>KAROMATUL HIKMAH</v>
      </c>
      <c r="D954" s="369" t="s">
        <v>2388</v>
      </c>
      <c r="E954" t="s">
        <v>2389</v>
      </c>
      <c r="F954" s="275" t="str">
        <f t="shared" si="322"/>
        <v>A. Sjamsjiar Rachman, S.T., M.T.</v>
      </c>
      <c r="G954" s="275" t="str">
        <f t="shared" si="323"/>
        <v>Syafaruddin Ch, S.T., M.T.</v>
      </c>
      <c r="H954" s="275" t="str">
        <f t="shared" si="324"/>
        <v>Lalu A. Syamsul Irfan A., S.T., M.Eng.</v>
      </c>
      <c r="I954" s="275" t="str">
        <f t="shared" si="325"/>
        <v>Paniran, S.T., M.T.</v>
      </c>
      <c r="J954" s="467" t="str">
        <f t="shared" si="326"/>
        <v>Muhamad Irwan, S.T., M.T.</v>
      </c>
      <c r="K954" s="473" t="str">
        <f t="shared" si="327"/>
        <v>Kamis</v>
      </c>
      <c r="L954" s="492">
        <v>44728</v>
      </c>
      <c r="M954" s="459" t="s">
        <v>1708</v>
      </c>
      <c r="N954" t="s">
        <v>1856</v>
      </c>
      <c r="P954" s="486">
        <v>343</v>
      </c>
      <c r="Q954" s="230">
        <v>17</v>
      </c>
      <c r="R954" s="230">
        <v>4</v>
      </c>
      <c r="S954" s="199">
        <v>40</v>
      </c>
      <c r="T954" s="199">
        <v>28</v>
      </c>
      <c r="U954" s="199">
        <v>39</v>
      </c>
      <c r="W954" s="371" t="str">
        <f t="shared" si="320"/>
        <v>16 Juni 2022</v>
      </c>
      <c r="X954" s="373" t="str">
        <f>IFERROR(VLOOKUP(D954,'[5]mhs elektro-kecil'!$B$5:$E$2151,3,0),"CEK")</f>
        <v>Teknik Elektronika &amp; Digital</v>
      </c>
      <c r="Y954" s="374" t="str">
        <f>IFERROR(VLOOKUP(D954,'[5]mhs elektro-kecil'!$B$5:$E$2151,4,0),"CEK")</f>
        <v>Ida Bagus Fery Citarsa, ST., MT.</v>
      </c>
      <c r="AL954" s="495">
        <f t="shared" si="321"/>
        <v>2018</v>
      </c>
      <c r="AM954" s="212" t="e">
        <f>COUNTIF([6]Daftar!$D$5:$D$851,D954)</f>
        <v>#VALUE!</v>
      </c>
      <c r="AN954" s="212" t="e">
        <f>COUNTIF([7]daftar!$D$4:$D$885,D954)</f>
        <v>#VALUE!</v>
      </c>
      <c r="AS954" s="392" t="str">
        <f t="shared" ref="AS954:AS1017" si="330">C954</f>
        <v>KAROMATUL HIKMAH</v>
      </c>
      <c r="AT954" s="392" t="str">
        <f t="shared" ref="AT954:AT1017" si="331">D954</f>
        <v>F1B018031</v>
      </c>
      <c r="AU954" s="392">
        <f t="shared" ref="AU954:AU1017" si="332">A954</f>
        <v>951</v>
      </c>
    </row>
    <row r="955" spans="1:47" ht="12.75" customHeight="1">
      <c r="A955" s="267">
        <f t="shared" si="299"/>
        <v>952</v>
      </c>
      <c r="B955" s="465">
        <v>44726</v>
      </c>
      <c r="C955" s="269" t="str">
        <f>VLOOKUP(D955,'[9]mhs elektro-kecil'!$B$5:$C$2151,2,0)</f>
        <v>M. Imran Junaedi</v>
      </c>
      <c r="D955" s="369" t="s">
        <v>2390</v>
      </c>
      <c r="E955" t="s">
        <v>2391</v>
      </c>
      <c r="F955" s="275" t="str">
        <f t="shared" si="322"/>
        <v>Dr. Ir. Rosmaliati, S.T., M.T.</v>
      </c>
      <c r="G955" s="275" t="str">
        <f t="shared" si="323"/>
        <v>Abdul Natsir, S.T., M.T.</v>
      </c>
      <c r="H955" s="275" t="str">
        <f t="shared" si="324"/>
        <v>Sabar Nababan, S.T., M.T.</v>
      </c>
      <c r="I955" s="275" t="str">
        <f t="shared" si="325"/>
        <v>Ida Bagus Fery Citarsa, S.T., M.T.</v>
      </c>
      <c r="J955" s="467" t="str">
        <f t="shared" si="326"/>
        <v>Supriyatna, S.T., M.T.</v>
      </c>
      <c r="K955" s="473" t="str">
        <f t="shared" si="327"/>
        <v>Kamis</v>
      </c>
      <c r="L955" s="492">
        <v>44728</v>
      </c>
      <c r="M955" s="459" t="s">
        <v>1570</v>
      </c>
      <c r="N955" t="s">
        <v>1856</v>
      </c>
      <c r="P955" s="486">
        <v>344</v>
      </c>
      <c r="Q955" s="230">
        <v>16</v>
      </c>
      <c r="R955" s="230">
        <v>14</v>
      </c>
      <c r="S955" s="199">
        <v>31</v>
      </c>
      <c r="T955" s="199">
        <v>12</v>
      </c>
      <c r="U955" s="199">
        <v>2</v>
      </c>
      <c r="W955" s="371" t="str">
        <f t="shared" si="320"/>
        <v>16 Juni 2022</v>
      </c>
      <c r="X955" s="373" t="str">
        <f>IFERROR(VLOOKUP(D955,'[5]mhs elektro-kecil'!$B$5:$E$2151,3,0),"CEK")</f>
        <v>Teknik Sistem Tenaga</v>
      </c>
      <c r="Y955" s="374" t="str">
        <f>IFERROR(VLOOKUP(D955,'[5]mhs elektro-kecil'!$B$5:$E$2151,4,0),"CEK")</f>
        <v>Dr. rer.nat. Teti Zubaidah, ST., MT.</v>
      </c>
      <c r="AL955" s="495">
        <f t="shared" si="321"/>
        <v>2016</v>
      </c>
      <c r="AM955" s="212" t="e">
        <f>COUNTIF([6]Daftar!$D$5:$D$851,D955)</f>
        <v>#VALUE!</v>
      </c>
      <c r="AN955" s="212" t="e">
        <f>COUNTIF([7]daftar!$D$4:$D$885,D955)</f>
        <v>#VALUE!</v>
      </c>
      <c r="AS955" s="392" t="str">
        <f t="shared" si="330"/>
        <v>M. Imran Junaedi</v>
      </c>
      <c r="AT955" s="392" t="str">
        <f t="shared" si="331"/>
        <v>F1B016052</v>
      </c>
      <c r="AU955" s="392">
        <f t="shared" si="332"/>
        <v>952</v>
      </c>
    </row>
    <row r="956" spans="1:47" ht="12.75" customHeight="1">
      <c r="A956" s="267">
        <f t="shared" si="299"/>
        <v>953</v>
      </c>
      <c r="B956" s="465">
        <v>44726</v>
      </c>
      <c r="C956" s="269" t="str">
        <f>VLOOKUP(D956,'[9]mhs elektro-kecil'!$B$5:$C$2151,2,0)</f>
        <v>SINDI HIKMALA</v>
      </c>
      <c r="D956" s="369" t="s">
        <v>2392</v>
      </c>
      <c r="E956" t="s">
        <v>2393</v>
      </c>
      <c r="F956" s="275" t="str">
        <f t="shared" si="322"/>
        <v>Budi Darmawan, S.T., M.Eng.</v>
      </c>
      <c r="G956" s="275" t="str">
        <f t="shared" si="323"/>
        <v>Paniran, S.T., M.T.</v>
      </c>
      <c r="H956" s="275" t="str">
        <f t="shared" si="324"/>
        <v>I Made Budi Suksmadana, S.T., M.T.</v>
      </c>
      <c r="I956" s="275" t="str">
        <f t="shared" si="325"/>
        <v>Syafaruddin Ch, S.T., M.T.</v>
      </c>
      <c r="J956" s="467" t="str">
        <f t="shared" si="326"/>
        <v>Dr. Ir. Misbahuddin, S.T., M.T., IPU.</v>
      </c>
      <c r="K956" s="473" t="str">
        <f t="shared" ref="K956" si="333">CHOOSE(WEEKDAY(L956),"Minggu","Senin","Selasa","Rabu","Kamis","Jum'at","Sabtu")</f>
        <v>Kamis</v>
      </c>
      <c r="L956" s="492">
        <v>44728</v>
      </c>
      <c r="M956" s="459" t="s">
        <v>1570</v>
      </c>
      <c r="N956" t="s">
        <v>1856</v>
      </c>
      <c r="P956" s="486">
        <v>345</v>
      </c>
      <c r="Q956" s="230">
        <v>43</v>
      </c>
      <c r="R956" s="230">
        <v>28</v>
      </c>
      <c r="S956" s="199">
        <v>24</v>
      </c>
      <c r="T956" s="199">
        <v>4</v>
      </c>
      <c r="U956" s="199">
        <v>7</v>
      </c>
      <c r="W956" s="371" t="str">
        <f t="shared" si="320"/>
        <v>16 Juni 2022</v>
      </c>
      <c r="X956" s="373" t="str">
        <f>IFERROR(VLOOKUP(D956,'[5]mhs elektro-kecil'!$B$5:$E$2151,3,0),"CEK")</f>
        <v>Teknik Elektronika &amp; Digital</v>
      </c>
      <c r="Y956" s="374" t="str">
        <f>IFERROR(VLOOKUP(D956,'[5]mhs elektro-kecil'!$B$5:$E$2151,4,0),"CEK")</f>
        <v>Dr. I Made Ginarsa, ST., MT.</v>
      </c>
      <c r="AL956" s="495">
        <f t="shared" si="321"/>
        <v>2018</v>
      </c>
      <c r="AM956" s="212" t="e">
        <f>COUNTIF([6]Daftar!$D$5:$D$851,D956)</f>
        <v>#VALUE!</v>
      </c>
      <c r="AN956" s="212" t="e">
        <f>COUNTIF([7]daftar!$D$4:$D$885,D956)</f>
        <v>#VALUE!</v>
      </c>
      <c r="AS956" s="392" t="str">
        <f t="shared" si="330"/>
        <v>SINDI HIKMALA</v>
      </c>
      <c r="AT956" s="392" t="str">
        <f t="shared" si="331"/>
        <v>F1B018063</v>
      </c>
      <c r="AU956" s="392">
        <f t="shared" si="332"/>
        <v>953</v>
      </c>
    </row>
    <row r="957" spans="1:47" ht="12.75" customHeight="1">
      <c r="A957" s="267">
        <f t="shared" si="299"/>
        <v>954</v>
      </c>
      <c r="B957" s="488">
        <v>44732</v>
      </c>
      <c r="C957" s="269" t="str">
        <f>VLOOKUP(D957,'[9]mhs elektro-kecil'!$B$5:$C$2151,2,0)</f>
        <v>ANDIKA RAHMAN</v>
      </c>
      <c r="D957" s="369" t="s">
        <v>2394</v>
      </c>
      <c r="E957" t="s">
        <v>2395</v>
      </c>
      <c r="F957" s="275" t="str">
        <f t="shared" ref="F957:F959" si="334">VLOOKUP(Q957,dosen,3,0)</f>
        <v>Dr. Warindi, S.T., M.Eng.</v>
      </c>
      <c r="G957" s="275" t="str">
        <f t="shared" ref="G957:J959" si="335">IF(ISNA(VLOOKUP(R957,dosen,3,FALSE)),"-",VLOOKUP(R957,dosen,3,FALSE))</f>
        <v>Dr. Ir. I Made Ginarsa, S.T., M.T., IPU.</v>
      </c>
      <c r="H957" s="275" t="str">
        <f t="shared" si="335"/>
        <v>Ida Bagus Fery Citarsa, S.T., M.T.</v>
      </c>
      <c r="I957" s="275" t="str">
        <f t="shared" si="335"/>
        <v>Sabar Nababan, S.T., M.T.</v>
      </c>
      <c r="J957" s="467" t="str">
        <f t="shared" si="335"/>
        <v>Dr. Ir. I Ketut Wiryajati,ST.,MT.,IPU.,ASEAN.Eng.</v>
      </c>
      <c r="K957" s="473" t="str">
        <f t="shared" ref="K957:K963" si="336">CHOOSE(WEEKDAY(L957),"Minggu","Senin","Selasa","Rabu","Kamis","Jum'at","Sabtu")</f>
        <v>Rabu</v>
      </c>
      <c r="L957" s="494">
        <v>44734</v>
      </c>
      <c r="M957" s="459" t="s">
        <v>1570</v>
      </c>
      <c r="N957" t="s">
        <v>1856</v>
      </c>
      <c r="P957" s="486">
        <v>363</v>
      </c>
      <c r="Q957" s="230">
        <v>37</v>
      </c>
      <c r="R957" s="230">
        <v>26</v>
      </c>
      <c r="S957" s="199">
        <v>12</v>
      </c>
      <c r="T957" s="199">
        <v>31</v>
      </c>
      <c r="U957" s="199">
        <v>3</v>
      </c>
      <c r="W957" s="371" t="str">
        <f t="shared" ref="W957:W969" si="337">TEXT(L957,"dd mmmm yyyy")</f>
        <v>22 Juni 2022</v>
      </c>
      <c r="X957" s="373" t="str">
        <f>IFERROR(VLOOKUP(D957,'[5]mhs elektro-kecil'!$B$5:$E$2151,3,0),"CEK")</f>
        <v>Teknik Elektronika &amp; Digital</v>
      </c>
      <c r="Y957" s="374" t="str">
        <f>IFERROR(VLOOKUP(D957,'[5]mhs elektro-kecil'!$B$5:$E$2151,4,0),"CEK")</f>
        <v>Dr. Misbahuddin, ST., MT.</v>
      </c>
      <c r="AL957" s="495">
        <f t="shared" ref="AL957:AL969" si="338">IF(MID(D957,5,2)="06",2006,IF(MID(D957,5,2)="07",2007,IF(MID(D957,5,2)="08",2008,IF(MID(D957,5,2)="09",2009,IF(MID(D957,5,2)="10",2010,IF(MID(D957,5,2)="11",2011,IF(MID(D957,5,2)="12",2012,IF(MID(D957,5,2)="05",2005,IF(MID(D957,5,2)="04",2004,IF(MID(D957,5,2)="03",2003,IF(MID(D957,5,2)="13",2013,IF(MID(D957,5,2)="14",2014,IF(MID(D957,5,2)="15",2015,IF(MID(D957,5,2)="16",2016,IF(MID(D957,5,2)="17",2017,IF(MID(D957,5,2)="18",2018,2019))))))))))))))))</f>
        <v>2017</v>
      </c>
      <c r="AM957" s="212" t="e">
        <f>COUNTIF([6]Daftar!$D$5:$D$851,D957)</f>
        <v>#VALUE!</v>
      </c>
      <c r="AN957" s="212" t="e">
        <f>COUNTIF([7]daftar!$D$4:$D$885,D957)</f>
        <v>#VALUE!</v>
      </c>
      <c r="AS957" s="392" t="str">
        <f t="shared" si="330"/>
        <v>ANDIKA RAHMAN</v>
      </c>
      <c r="AT957" s="392" t="str">
        <f t="shared" si="331"/>
        <v>F1B117007</v>
      </c>
      <c r="AU957" s="392">
        <f t="shared" si="332"/>
        <v>954</v>
      </c>
    </row>
    <row r="958" spans="1:47" ht="12.75" customHeight="1">
      <c r="A958" s="267">
        <f t="shared" si="299"/>
        <v>955</v>
      </c>
      <c r="B958" s="488">
        <v>44732</v>
      </c>
      <c r="C958" s="269" t="str">
        <f>VLOOKUP(D958,'[9]mhs elektro-kecil'!$B$5:$C$2151,2,0)</f>
        <v>TITISAN WAHYU NURUL LAILA</v>
      </c>
      <c r="D958" s="369" t="s">
        <v>2396</v>
      </c>
      <c r="E958" t="s">
        <v>2397</v>
      </c>
      <c r="F958" s="275" t="str">
        <f t="shared" si="334"/>
        <v>Abdullah Zainuddin, S.T., M.T.</v>
      </c>
      <c r="G958" s="275" t="str">
        <f t="shared" si="335"/>
        <v>Dr. Ir. Misbahuddin, S.T., M.T., IPU.</v>
      </c>
      <c r="H958" s="275" t="str">
        <f t="shared" si="335"/>
        <v>Sudi M. Al Sasongko, S.T., M.T.</v>
      </c>
      <c r="I958" s="275" t="str">
        <f t="shared" si="335"/>
        <v>Suthami Ariessaputra, S.T., M.Eng.</v>
      </c>
      <c r="J958" s="467" t="str">
        <f t="shared" si="335"/>
        <v>Giri Wahyu Wiriasto, S.T., M.T.</v>
      </c>
      <c r="K958" s="473" t="str">
        <f t="shared" si="336"/>
        <v>Rabu</v>
      </c>
      <c r="L958" s="494">
        <v>44734</v>
      </c>
      <c r="M958" s="459" t="s">
        <v>1610</v>
      </c>
      <c r="N958" t="s">
        <v>1856</v>
      </c>
      <c r="P958" s="486">
        <v>364</v>
      </c>
      <c r="Q958" s="230">
        <v>15</v>
      </c>
      <c r="R958" s="199">
        <v>7</v>
      </c>
      <c r="S958" s="199">
        <v>6</v>
      </c>
      <c r="T958" s="199">
        <v>42</v>
      </c>
      <c r="U958" s="199">
        <v>41</v>
      </c>
      <c r="W958" s="371" t="str">
        <f t="shared" si="337"/>
        <v>22 Juni 2022</v>
      </c>
      <c r="X958" s="373" t="str">
        <f>IFERROR(VLOOKUP(D958,'[5]mhs elektro-kecil'!$B$5:$E$2151,3,0),"CEK")</f>
        <v>Teknik Telekomunikasi</v>
      </c>
      <c r="Y958" s="374" t="str">
        <f>IFERROR(VLOOKUP(D958,'[5]mhs elektro-kecil'!$B$5:$E$2151,4,0),"CEK")</f>
        <v>Budi Darmawan, ST., M.Eng.</v>
      </c>
      <c r="AL958" s="495">
        <f t="shared" si="338"/>
        <v>2018</v>
      </c>
      <c r="AM958" s="212" t="e">
        <f>COUNTIF([6]Daftar!$D$5:$D$851,D958)</f>
        <v>#VALUE!</v>
      </c>
      <c r="AN958" s="212" t="e">
        <f>COUNTIF([7]daftar!$D$4:$D$885,D958)</f>
        <v>#VALUE!</v>
      </c>
      <c r="AS958" s="392" t="str">
        <f t="shared" si="330"/>
        <v>TITISAN WAHYU NURUL LAILA</v>
      </c>
      <c r="AT958" s="392" t="str">
        <f t="shared" si="331"/>
        <v>F1B118057</v>
      </c>
      <c r="AU958" s="392">
        <f t="shared" si="332"/>
        <v>955</v>
      </c>
    </row>
    <row r="959" spans="1:47" ht="12.75" customHeight="1">
      <c r="A959" s="267">
        <f t="shared" si="299"/>
        <v>956</v>
      </c>
      <c r="B959" s="488">
        <v>44732</v>
      </c>
      <c r="C959" s="269" t="str">
        <f>VLOOKUP(D959,'[9]mhs elektro-kecil'!$B$5:$C$2151,2,0)</f>
        <v>VIVIANA HERLITA VIDIASARI</v>
      </c>
      <c r="D959" s="369" t="s">
        <v>2398</v>
      </c>
      <c r="E959" t="s">
        <v>2399</v>
      </c>
      <c r="F959" s="275" t="str">
        <f t="shared" si="334"/>
        <v>Suthami Ariessaputra, S.T., M.Eng.</v>
      </c>
      <c r="G959" s="275" t="str">
        <f t="shared" si="335"/>
        <v>Sudi M. Al Sasongko, S.T., M.T.</v>
      </c>
      <c r="H959" s="275" t="str">
        <f t="shared" si="335"/>
        <v>Bulkis Kanata, S.T., M.T.</v>
      </c>
      <c r="I959" s="275" t="str">
        <f t="shared" si="335"/>
        <v>Made Sutha Yadnya, S.T., M.T.</v>
      </c>
      <c r="J959" s="467" t="str">
        <f t="shared" si="335"/>
        <v>Giri Wahyu Wiriasto, S.T., M.T.</v>
      </c>
      <c r="K959" s="473" t="str">
        <f t="shared" si="336"/>
        <v>Rabu</v>
      </c>
      <c r="L959" s="494">
        <v>44734</v>
      </c>
      <c r="M959" s="459" t="s">
        <v>1708</v>
      </c>
      <c r="N959" t="s">
        <v>1856</v>
      </c>
      <c r="P959" s="486">
        <v>365</v>
      </c>
      <c r="Q959" s="230">
        <v>42</v>
      </c>
      <c r="R959" s="199">
        <v>6</v>
      </c>
      <c r="S959" s="199">
        <v>21</v>
      </c>
      <c r="T959" s="199">
        <v>19</v>
      </c>
      <c r="U959" s="199">
        <v>41</v>
      </c>
      <c r="W959" s="371" t="str">
        <f t="shared" si="337"/>
        <v>22 Juni 2022</v>
      </c>
      <c r="X959" s="373" t="str">
        <f>IFERROR(VLOOKUP(D959,'[5]mhs elektro-kecil'!$B$5:$E$2151,3,0),"CEK")</f>
        <v>Teknik Telekomunikasi</v>
      </c>
      <c r="Y959" s="374" t="str">
        <f>IFERROR(VLOOKUP(D959,'[5]mhs elektro-kecil'!$B$5:$E$2151,4,0),"CEK")</f>
        <v>Dr. Warindi, ST., M.Eng.</v>
      </c>
      <c r="AL959" s="495">
        <f t="shared" si="338"/>
        <v>2018</v>
      </c>
      <c r="AM959" s="212" t="e">
        <f>COUNTIF([6]Daftar!$D$5:$D$851,D959)</f>
        <v>#VALUE!</v>
      </c>
      <c r="AN959" s="212" t="e">
        <f>COUNTIF([7]daftar!$D$4:$D$885,D959)</f>
        <v>#VALUE!</v>
      </c>
      <c r="AS959" s="392" t="str">
        <f t="shared" si="330"/>
        <v>VIVIANA HERLITA VIDIASARI</v>
      </c>
      <c r="AT959" s="392" t="str">
        <f t="shared" si="331"/>
        <v>F1B118060</v>
      </c>
      <c r="AU959" s="392">
        <f t="shared" si="332"/>
        <v>956</v>
      </c>
    </row>
    <row r="960" spans="1:47" ht="12.75" customHeight="1">
      <c r="A960" s="267">
        <f t="shared" si="299"/>
        <v>957</v>
      </c>
      <c r="B960" s="488">
        <v>44732</v>
      </c>
      <c r="C960" s="269" t="str">
        <f>VLOOKUP(D960,'[9]mhs elektro-kecil'!$B$5:$C$2151,2,0)</f>
        <v>Yudha Aryadi Zuhal</v>
      </c>
      <c r="D960" s="369" t="s">
        <v>2400</v>
      </c>
      <c r="E960" t="s">
        <v>2401</v>
      </c>
      <c r="F960" s="275" t="str">
        <f>VLOOKUP(Q960,dosen,3,0)</f>
        <v>Dwi Ratnasari, S.Kom., MT.</v>
      </c>
      <c r="G960" s="275" t="str">
        <f t="shared" ref="G960:J963" si="339">IF(ISNA(VLOOKUP(R960,dosen,3,FALSE)),"-",VLOOKUP(R960,dosen,3,FALSE))</f>
        <v>Suthami Ariessaputra, S.T., M.Eng.</v>
      </c>
      <c r="H960" s="275" t="str">
        <f t="shared" si="339"/>
        <v>Cipta Ramadhani, ST., M.Eng.</v>
      </c>
      <c r="I960" s="275" t="str">
        <f t="shared" si="339"/>
        <v>Lalu A. Syamsul Irfan A., S.T., M.Eng.</v>
      </c>
      <c r="J960" s="467" t="str">
        <f t="shared" si="339"/>
        <v>A. Sjamsjiar Rachman, S.T., M.T.</v>
      </c>
      <c r="K960" s="473" t="str">
        <f t="shared" si="336"/>
        <v>Kamis</v>
      </c>
      <c r="L960" s="494">
        <v>44735</v>
      </c>
      <c r="M960" s="459" t="s">
        <v>1708</v>
      </c>
      <c r="N960" t="s">
        <v>1856</v>
      </c>
      <c r="P960" s="486">
        <v>367</v>
      </c>
      <c r="Q960" s="230">
        <v>45</v>
      </c>
      <c r="R960" s="230">
        <v>42</v>
      </c>
      <c r="S960" s="199">
        <v>44</v>
      </c>
      <c r="T960" s="199">
        <v>40</v>
      </c>
      <c r="U960" s="199">
        <v>17</v>
      </c>
      <c r="W960" s="371" t="str">
        <f t="shared" si="337"/>
        <v>23 Juni 2022</v>
      </c>
      <c r="X960" s="373" t="str">
        <f>IFERROR(VLOOKUP(D960,'[5]mhs elektro-kecil'!$B$5:$E$2151,3,0),"CEK")</f>
        <v>Teknik Informatika &amp; Komputer</v>
      </c>
      <c r="Y960" s="374" t="str">
        <f>IFERROR(VLOOKUP(D960,'[5]mhs elektro-kecil'!$B$5:$E$2151,4,0),"CEK")</f>
        <v>Suthami Ariessaputra, ST., M.Eng.</v>
      </c>
      <c r="AL960" s="495">
        <f t="shared" si="338"/>
        <v>2016</v>
      </c>
      <c r="AM960" s="212" t="e">
        <f>COUNTIF([6]Daftar!$D$5:$D$851,D960)</f>
        <v>#VALUE!</v>
      </c>
      <c r="AN960" s="212" t="e">
        <f>COUNTIF([7]daftar!$D$4:$D$885,D960)</f>
        <v>#VALUE!</v>
      </c>
      <c r="AS960" s="392" t="str">
        <f t="shared" si="330"/>
        <v>Yudha Aryadi Zuhal</v>
      </c>
      <c r="AT960" s="392" t="str">
        <f t="shared" si="331"/>
        <v>F1B016101</v>
      </c>
      <c r="AU960" s="392">
        <f t="shared" si="332"/>
        <v>957</v>
      </c>
    </row>
    <row r="961" spans="1:47" ht="12.75" customHeight="1">
      <c r="A961" s="267">
        <f t="shared" si="299"/>
        <v>958</v>
      </c>
      <c r="B961" s="488">
        <v>44732</v>
      </c>
      <c r="C961" s="269" t="str">
        <f>VLOOKUP(D961,'[9]mhs elektro-kecil'!$B$5:$C$2151,2,0)</f>
        <v>Lalu Fiqihilmi</v>
      </c>
      <c r="D961" s="369" t="s">
        <v>2402</v>
      </c>
      <c r="E961" t="s">
        <v>2403</v>
      </c>
      <c r="F961" s="275" t="str">
        <f>VLOOKUP(Q961,dosen,3,0)</f>
        <v>Lalu A. Syamsul Irfan A., S.T., M.Eng.</v>
      </c>
      <c r="G961" s="275" t="str">
        <f t="shared" si="339"/>
        <v>Dwi Ratnasari, S.Kom., MT.</v>
      </c>
      <c r="H961" s="275" t="str">
        <f t="shared" si="339"/>
        <v>Cipta Ramadhani, ST., M.Eng.</v>
      </c>
      <c r="I961" s="275" t="str">
        <f t="shared" si="339"/>
        <v>Giri Wahyu Wiriasto, S.T., M.T.</v>
      </c>
      <c r="J961" s="467" t="str">
        <f t="shared" si="339"/>
        <v>Syafaruddin Ch, S.T., M.T.</v>
      </c>
      <c r="K961" s="473" t="str">
        <f t="shared" si="336"/>
        <v>Jum'at</v>
      </c>
      <c r="L961" s="494">
        <v>44736</v>
      </c>
      <c r="M961" s="459" t="s">
        <v>1708</v>
      </c>
      <c r="N961" t="s">
        <v>1856</v>
      </c>
      <c r="P961" s="486">
        <v>368</v>
      </c>
      <c r="Q961" s="230">
        <v>40</v>
      </c>
      <c r="R961" s="230">
        <v>45</v>
      </c>
      <c r="S961" s="199">
        <v>44</v>
      </c>
      <c r="T961" s="199">
        <v>41</v>
      </c>
      <c r="U961" s="199">
        <v>4</v>
      </c>
      <c r="W961" s="371" t="str">
        <f t="shared" si="337"/>
        <v>24 Juni 2022</v>
      </c>
      <c r="X961" s="373" t="str">
        <f>IFERROR(VLOOKUP(D961,'[5]mhs elektro-kecil'!$B$5:$E$2151,3,0),"CEK")</f>
        <v>Teknik Informatika &amp; Komputer</v>
      </c>
      <c r="Y961" s="374" t="str">
        <f>IFERROR(VLOOKUP(D961,'[5]mhs elektro-kecil'!$B$5:$E$2151,4,0),"CEK")</f>
        <v>Muhamad Syamsu Iqbal, ST., MT., Ph.D.</v>
      </c>
      <c r="AL961" s="495">
        <f t="shared" si="338"/>
        <v>2016</v>
      </c>
      <c r="AM961" s="212" t="e">
        <f>COUNTIF([6]Daftar!$D$5:$D$851,D961)</f>
        <v>#VALUE!</v>
      </c>
      <c r="AN961" s="212" t="e">
        <f>COUNTIF([7]daftar!$D$4:$D$885,D961)</f>
        <v>#VALUE!</v>
      </c>
      <c r="AS961" s="392" t="str">
        <f t="shared" si="330"/>
        <v>Lalu Fiqihilmi</v>
      </c>
      <c r="AT961" s="392" t="str">
        <f t="shared" si="331"/>
        <v>F1B016045</v>
      </c>
      <c r="AU961" s="392">
        <f t="shared" si="332"/>
        <v>958</v>
      </c>
    </row>
    <row r="962" spans="1:47" ht="12.75" customHeight="1">
      <c r="A962" s="267">
        <f t="shared" si="299"/>
        <v>959</v>
      </c>
      <c r="B962" s="488">
        <v>44736</v>
      </c>
      <c r="C962" s="269" t="str">
        <f>VLOOKUP(D962,'[9]mhs elektro-kecil'!$B$5:$C$2151,2,0)</f>
        <v>ALFIYANI ADILAH</v>
      </c>
      <c r="D962" s="369" t="s">
        <v>2404</v>
      </c>
      <c r="E962" t="s">
        <v>2405</v>
      </c>
      <c r="F962" s="275" t="str">
        <f>VLOOKUP(Q962,dosen,3,0)</f>
        <v>Dr. Ir. Misbahuddin, S.T., M.T., IPU.</v>
      </c>
      <c r="G962" s="275" t="str">
        <f t="shared" si="339"/>
        <v>Bulkis Kanata, S.T., M.T.</v>
      </c>
      <c r="H962" s="275" t="str">
        <f t="shared" si="339"/>
        <v>Lalu A. Syamsul Irfan A., S.T., M.Eng.</v>
      </c>
      <c r="I962" s="275" t="str">
        <f t="shared" si="339"/>
        <v>Giri Wahyu Wiriasto, S.T., M.T.</v>
      </c>
      <c r="J962" s="467" t="str">
        <f t="shared" si="339"/>
        <v>Syafaruddin Ch, S.T., M.T.</v>
      </c>
      <c r="K962" s="489" t="str">
        <f t="shared" si="336"/>
        <v>Senin</v>
      </c>
      <c r="L962" s="496">
        <v>44739</v>
      </c>
      <c r="M962" s="462" t="s">
        <v>1570</v>
      </c>
      <c r="N962" t="s">
        <v>1856</v>
      </c>
      <c r="P962" s="486">
        <v>366</v>
      </c>
      <c r="Q962" s="230">
        <v>7</v>
      </c>
      <c r="R962" s="230">
        <v>21</v>
      </c>
      <c r="S962" s="199">
        <v>40</v>
      </c>
      <c r="T962" s="199">
        <v>41</v>
      </c>
      <c r="U962" s="199">
        <v>4</v>
      </c>
      <c r="W962" s="371" t="str">
        <f t="shared" si="337"/>
        <v>27 Juni 2022</v>
      </c>
      <c r="X962" s="373" t="str">
        <f>IFERROR(VLOOKUP(D962,'[5]mhs elektro-kecil'!$B$5:$E$2151,3,0),"CEK")</f>
        <v>Teknik Informatika &amp; Komputer</v>
      </c>
      <c r="Y962" s="374" t="str">
        <f>IFERROR(VLOOKUP(D962,'[5]mhs elektro-kecil'!$B$5:$E$2151,4,0),"CEK")</f>
        <v>Syafaruddin Ch., ST., MT.</v>
      </c>
      <c r="AL962" s="495">
        <f t="shared" si="338"/>
        <v>2018</v>
      </c>
      <c r="AM962" s="212" t="e">
        <f>COUNTIF([6]Daftar!$D$5:$D$851,D962)</f>
        <v>#VALUE!</v>
      </c>
      <c r="AN962" s="212" t="e">
        <f>COUNTIF([7]daftar!$D$4:$D$885,D962)</f>
        <v>#VALUE!</v>
      </c>
      <c r="AS962" s="392" t="str">
        <f t="shared" si="330"/>
        <v>ALFIYANI ADILAH</v>
      </c>
      <c r="AT962" s="392" t="str">
        <f t="shared" si="331"/>
        <v>F1B118007</v>
      </c>
      <c r="AU962" s="392">
        <f t="shared" si="332"/>
        <v>959</v>
      </c>
    </row>
    <row r="963" spans="1:47" ht="12.75" customHeight="1">
      <c r="A963" s="267">
        <f t="shared" si="299"/>
        <v>960</v>
      </c>
      <c r="B963" s="465">
        <v>44736</v>
      </c>
      <c r="C963" s="269" t="str">
        <f>VLOOKUP(D963,'[9]mhs elektro-kecil'!$B$5:$C$2151,2,0)</f>
        <v>NATASYA DEWI ASTUTI</v>
      </c>
      <c r="D963" s="369" t="s">
        <v>2406</v>
      </c>
      <c r="E963" t="s">
        <v>2407</v>
      </c>
      <c r="F963" s="275" t="str">
        <f>VLOOKUP(Q963,dosen,3,0)</f>
        <v>Made Sutha Yadnya, S.T., M.T.</v>
      </c>
      <c r="G963" s="275" t="str">
        <f t="shared" si="339"/>
        <v>Suthami Ariessaputra, S.T., M.Eng.</v>
      </c>
      <c r="H963" s="275" t="str">
        <f t="shared" si="339"/>
        <v>Sudi M. Al Sasongko, S.T., M.T.</v>
      </c>
      <c r="I963" s="275" t="str">
        <f t="shared" si="339"/>
        <v>Djul Fikry  Budiman, S.T., M.T.</v>
      </c>
      <c r="J963" s="467" t="str">
        <f t="shared" si="339"/>
        <v>Abdullah Zainuddin, S.T., M.T.</v>
      </c>
      <c r="K963" s="473" t="str">
        <f t="shared" si="336"/>
        <v>Selasa</v>
      </c>
      <c r="L963" s="494">
        <v>44740</v>
      </c>
      <c r="M963" s="459" t="s">
        <v>1708</v>
      </c>
      <c r="N963" t="s">
        <v>1856</v>
      </c>
      <c r="P963" s="486">
        <v>384</v>
      </c>
      <c r="Q963" s="230">
        <v>19</v>
      </c>
      <c r="R963" s="199">
        <v>42</v>
      </c>
      <c r="S963" s="199">
        <v>6</v>
      </c>
      <c r="T963" s="199">
        <v>35</v>
      </c>
      <c r="U963" s="199">
        <v>15</v>
      </c>
      <c r="W963" s="371" t="str">
        <f t="shared" si="337"/>
        <v>28 Juni 2022</v>
      </c>
      <c r="X963" s="373" t="str">
        <f>IFERROR(VLOOKUP(D963,'[5]mhs elektro-kecil'!$B$5:$E$2151,3,0),"CEK")</f>
        <v>Teknik Telekomunikasi</v>
      </c>
      <c r="Y963" s="374" t="str">
        <f>IFERROR(VLOOKUP(D963,'[5]mhs elektro-kecil'!$B$5:$E$2151,4,0),"CEK")</f>
        <v>Made Sutha Yadnya, ST., MT.</v>
      </c>
      <c r="AL963" s="495">
        <f t="shared" si="338"/>
        <v>2018</v>
      </c>
      <c r="AM963" s="212" t="e">
        <f>COUNTIF([6]Daftar!$D$5:$D$851,D963)</f>
        <v>#VALUE!</v>
      </c>
      <c r="AN963" s="212" t="e">
        <f>COUNTIF([7]daftar!$D$4:$D$885,D963)</f>
        <v>#VALUE!</v>
      </c>
      <c r="AS963" s="392" t="str">
        <f t="shared" si="330"/>
        <v>NATASYA DEWI ASTUTI</v>
      </c>
      <c r="AT963" s="392" t="str">
        <f t="shared" si="331"/>
        <v>F1B018050</v>
      </c>
      <c r="AU963" s="392">
        <f t="shared" si="332"/>
        <v>960</v>
      </c>
    </row>
    <row r="964" spans="1:47" ht="12.75" customHeight="1">
      <c r="A964" s="267">
        <f t="shared" si="299"/>
        <v>961</v>
      </c>
      <c r="B964" s="465">
        <v>44746</v>
      </c>
      <c r="C964" s="269" t="str">
        <f>VLOOKUP(D964,'[9]mhs elektro-kecil'!$B$5:$C$2151,2,0)</f>
        <v>M. ALFIN JUFASHA</v>
      </c>
      <c r="D964" s="369" t="s">
        <v>2408</v>
      </c>
      <c r="E964" t="s">
        <v>2409</v>
      </c>
      <c r="F964" s="275" t="str">
        <f t="shared" ref="F964:F969" si="340">VLOOKUP(Q964,dosen,3,0)</f>
        <v>Ir. Agung Budi Muljono, S.T., M.T., IPU.</v>
      </c>
      <c r="G964" s="275" t="str">
        <f t="shared" ref="G964:G969" si="341">IF(ISNA(VLOOKUP(R964,dosen,3,FALSE)),"-",VLOOKUP(R964,dosen,3,FALSE))</f>
        <v>Ida Bagus Fery Citarsa, S.T., M.T.</v>
      </c>
      <c r="H964" s="275" t="str">
        <f t="shared" ref="H964:H969" si="342">IF(ISNA(VLOOKUP(S964,dosen,3,FALSE)),"-",VLOOKUP(S964,dosen,3,FALSE))</f>
        <v>Ir. I Made Ari Nrartha, S.T., M.T.</v>
      </c>
      <c r="I964" s="275" t="str">
        <f t="shared" ref="I964:I969" si="343">IF(ISNA(VLOOKUP(T964,dosen,3,FALSE)),"-",VLOOKUP(T964,dosen,3,FALSE))</f>
        <v>Dr. Warindi, S.T., M.Eng.</v>
      </c>
      <c r="J964" s="467" t="str">
        <f t="shared" ref="J964:J969" si="344">IF(ISNA(VLOOKUP(U964,dosen,3,FALSE)),"-",VLOOKUP(U964,dosen,3,FALSE))</f>
        <v>Sultan, S.T., M.T.</v>
      </c>
      <c r="K964" s="473" t="str">
        <f t="shared" ref="K964:K969" si="345">CHOOSE(WEEKDAY(L964),"Minggu","Senin","Selasa","Rabu","Kamis","Jum'at","Sabtu")</f>
        <v>Kamis</v>
      </c>
      <c r="L964" s="494">
        <v>44749</v>
      </c>
      <c r="M964" s="459" t="s">
        <v>1570</v>
      </c>
      <c r="N964" t="s">
        <v>1856</v>
      </c>
      <c r="P964" s="486">
        <v>401</v>
      </c>
      <c r="Q964" s="230">
        <v>13</v>
      </c>
      <c r="R964" s="230">
        <v>12</v>
      </c>
      <c r="S964" s="199">
        <v>25</v>
      </c>
      <c r="T964" s="199">
        <v>37</v>
      </c>
      <c r="U964" s="199">
        <v>5</v>
      </c>
      <c r="W964" s="371" t="str">
        <f t="shared" si="337"/>
        <v>07 Juli 2022</v>
      </c>
      <c r="X964" s="373" t="str">
        <f>IFERROR(VLOOKUP(D964,'[5]mhs elektro-kecil'!$B$5:$E$2151,3,0),"CEK")</f>
        <v>Teknik Sistem Tenaga</v>
      </c>
      <c r="Y964" s="374" t="str">
        <f>IFERROR(VLOOKUP(D964,'[5]mhs elektro-kecil'!$B$5:$E$2151,4,0),"CEK")</f>
        <v>Abdullah Zainuddin, ST., MT.</v>
      </c>
      <c r="AL964" s="495">
        <f t="shared" si="338"/>
        <v>2018</v>
      </c>
      <c r="AM964" s="212" t="e">
        <f>COUNTIF([6]Daftar!$D$5:$D$851,D964)</f>
        <v>#VALUE!</v>
      </c>
      <c r="AN964" s="212" t="e">
        <f>COUNTIF([7]daftar!$D$4:$D$885,D964)</f>
        <v>#VALUE!</v>
      </c>
      <c r="AS964" s="392" t="str">
        <f t="shared" si="330"/>
        <v>M. ALFIN JUFASHA</v>
      </c>
      <c r="AT964" s="392" t="str">
        <f t="shared" si="331"/>
        <v>F1B118027</v>
      </c>
      <c r="AU964" s="392">
        <f t="shared" si="332"/>
        <v>961</v>
      </c>
    </row>
    <row r="965" spans="1:47" ht="12.75" customHeight="1">
      <c r="A965" s="267">
        <f t="shared" ref="A965:A1056" si="346">A964+1</f>
        <v>962</v>
      </c>
      <c r="B965" s="465">
        <v>44746</v>
      </c>
      <c r="C965" s="269" t="str">
        <f>VLOOKUP(D965,'[9]mhs elektro-kecil'!$B$5:$C$2151,2,0)</f>
        <v>IDA BAGUS ADITYA LAKSAMANA DHARMA</v>
      </c>
      <c r="D965" s="369" t="s">
        <v>2410</v>
      </c>
      <c r="E965" t="s">
        <v>2411</v>
      </c>
      <c r="F965" s="275" t="str">
        <f t="shared" si="340"/>
        <v>Ir. Agung Budi Muljono, S.T., M.T., IPU.</v>
      </c>
      <c r="G965" s="275" t="str">
        <f t="shared" si="341"/>
        <v>Ida Bagus Fery Citarsa, S.T., M.T.</v>
      </c>
      <c r="H965" s="275" t="str">
        <f t="shared" si="342"/>
        <v>Dr. Ir. I Made Ginarsa, S.T., M.T., IPU.</v>
      </c>
      <c r="I965" s="275" t="str">
        <f t="shared" si="343"/>
        <v>Supriono, S.T., M.T.</v>
      </c>
      <c r="J965" s="467" t="str">
        <f t="shared" si="344"/>
        <v>Sabar Nababan, S.T., M.T.</v>
      </c>
      <c r="K965" s="473" t="str">
        <f t="shared" si="345"/>
        <v>Kamis</v>
      </c>
      <c r="L965" s="494">
        <v>44749</v>
      </c>
      <c r="M965" s="459" t="s">
        <v>1610</v>
      </c>
      <c r="N965" t="s">
        <v>1856</v>
      </c>
      <c r="P965" s="486">
        <v>402</v>
      </c>
      <c r="Q965" s="230">
        <v>13</v>
      </c>
      <c r="R965" s="230">
        <v>12</v>
      </c>
      <c r="S965" s="199">
        <v>26</v>
      </c>
      <c r="T965" s="199">
        <v>29</v>
      </c>
      <c r="U965" s="199">
        <v>31</v>
      </c>
      <c r="W965" s="371" t="str">
        <f t="shared" si="337"/>
        <v>07 Juli 2022</v>
      </c>
      <c r="X965" s="373" t="str">
        <f>IFERROR(VLOOKUP(D965,'[5]mhs elektro-kecil'!$B$5:$E$2151,3,0),"CEK")</f>
        <v>Teknik Sistem Tenaga</v>
      </c>
      <c r="Y965" s="374" t="str">
        <f>IFERROR(VLOOKUP(D965,'[5]mhs elektro-kecil'!$B$5:$E$2151,4,0),"CEK")</f>
        <v>Ida Bagus Fery Citarsa, ST., MT.</v>
      </c>
      <c r="AL965" s="495">
        <f t="shared" si="338"/>
        <v>2018</v>
      </c>
      <c r="AM965" s="212" t="e">
        <f>COUNTIF([6]Daftar!$D$5:$D$851,D965)</f>
        <v>#VALUE!</v>
      </c>
      <c r="AN965" s="212" t="e">
        <f>COUNTIF([7]daftar!$D$4:$D$885,D965)</f>
        <v>#VALUE!</v>
      </c>
      <c r="AS965" s="392" t="str">
        <f t="shared" si="330"/>
        <v>IDA BAGUS ADITYA LAKSAMANA DHARMA</v>
      </c>
      <c r="AT965" s="392" t="str">
        <f t="shared" si="331"/>
        <v>F1B118022</v>
      </c>
      <c r="AU965" s="392">
        <f t="shared" si="332"/>
        <v>962</v>
      </c>
    </row>
    <row r="966" spans="1:47" ht="12.75" customHeight="1">
      <c r="A966" s="267">
        <f t="shared" si="346"/>
        <v>963</v>
      </c>
      <c r="B966" s="465">
        <v>44746</v>
      </c>
      <c r="C966" s="269" t="str">
        <f>VLOOKUP(D966,'[9]mhs elektro-kecil'!$B$5:$C$2151,2,0)</f>
        <v>MARIA GABRIELA FALENSIA WATU</v>
      </c>
      <c r="D966" s="369" t="s">
        <v>2412</v>
      </c>
      <c r="E966" t="s">
        <v>2413</v>
      </c>
      <c r="F966" s="275" t="str">
        <f t="shared" si="340"/>
        <v>Supriono, S.T., M.T.</v>
      </c>
      <c r="G966" s="275" t="str">
        <f t="shared" si="341"/>
        <v>I Made Budi Suksmadana, S.T., M.T.</v>
      </c>
      <c r="H966" s="275" t="str">
        <f t="shared" si="342"/>
        <v>I Nyoman Wahyu Satiawan., ST., MSc., Ph.D.</v>
      </c>
      <c r="I966" s="275" t="str">
        <f t="shared" si="343"/>
        <v>Ir. I Made Ari Nrartha, S.T., M.T.</v>
      </c>
      <c r="J966" s="467" t="str">
        <f t="shared" si="344"/>
        <v>Budi Darmawan, S.T., M.Eng.</v>
      </c>
      <c r="K966" s="473" t="str">
        <f t="shared" si="345"/>
        <v>Rabu</v>
      </c>
      <c r="L966" s="494">
        <v>44748</v>
      </c>
      <c r="M966" s="459" t="s">
        <v>1708</v>
      </c>
      <c r="N966" t="s">
        <v>1856</v>
      </c>
      <c r="P966" s="486">
        <v>403</v>
      </c>
      <c r="Q966" s="230">
        <v>29</v>
      </c>
      <c r="R966" s="230">
        <v>24</v>
      </c>
      <c r="S966" s="199">
        <v>8</v>
      </c>
      <c r="T966" s="199">
        <v>25</v>
      </c>
      <c r="U966" s="199">
        <v>43</v>
      </c>
      <c r="W966" s="371" t="str">
        <f t="shared" si="337"/>
        <v>06 Juli 2022</v>
      </c>
      <c r="X966" s="373" t="str">
        <f>IFERROR(VLOOKUP(D966,'[5]mhs elektro-kecil'!$B$5:$E$2151,3,0),"CEK")</f>
        <v>Teknik Elektronika &amp; Digital</v>
      </c>
      <c r="Y966" s="374" t="str">
        <f>IFERROR(VLOOKUP(D966,'[5]mhs elektro-kecil'!$B$5:$E$2151,4,0),"CEK")</f>
        <v>Agung Budi Muljono, ST., MT.</v>
      </c>
      <c r="AL966" s="495">
        <f t="shared" si="338"/>
        <v>2018</v>
      </c>
      <c r="AM966" s="212" t="e">
        <f>COUNTIF([6]Daftar!$D$5:$D$851,D966)</f>
        <v>#VALUE!</v>
      </c>
      <c r="AN966" s="212" t="e">
        <f>COUNTIF([7]daftar!$D$4:$D$885,D966)</f>
        <v>#VALUE!</v>
      </c>
      <c r="AS966" s="392" t="str">
        <f t="shared" si="330"/>
        <v>MARIA GABRIELA FALENSIA WATU</v>
      </c>
      <c r="AT966" s="392" t="str">
        <f t="shared" si="331"/>
        <v>F1B018036</v>
      </c>
      <c r="AU966" s="392">
        <f t="shared" si="332"/>
        <v>963</v>
      </c>
    </row>
    <row r="967" spans="1:47" ht="12.75" customHeight="1">
      <c r="A967" s="267">
        <f t="shared" si="346"/>
        <v>964</v>
      </c>
      <c r="B967" s="465">
        <v>44750</v>
      </c>
      <c r="C967" s="269" t="str">
        <f>VLOOKUP(D967,'[9]mhs elektro-kecil'!$B$5:$C$2151,2,0)</f>
        <v>Ade Nusa Putra Dinata</v>
      </c>
      <c r="D967" s="369" t="s">
        <v>2414</v>
      </c>
      <c r="E967" t="s">
        <v>2415</v>
      </c>
      <c r="F967" s="275" t="str">
        <f t="shared" si="340"/>
        <v>Ni Made Seniari, S.T., M.T.</v>
      </c>
      <c r="G967" s="275" t="str">
        <f t="shared" si="341"/>
        <v>Dr. Ida Ayu Sri Adnyani, S.T., M.Erg.</v>
      </c>
      <c r="H967" s="275" t="str">
        <f t="shared" si="342"/>
        <v>Supriyatna, S.T., M.T.</v>
      </c>
      <c r="I967" s="275" t="str">
        <f t="shared" si="343"/>
        <v>Dr. Ir. I Made Ginarsa, S.T., M.T., IPU.</v>
      </c>
      <c r="J967" s="467" t="str">
        <f t="shared" si="344"/>
        <v>Dr. Ir. I Ketut Wiryajati,ST.,MT.,IPU.,ASEAN.Eng.</v>
      </c>
      <c r="K967" s="473" t="str">
        <f t="shared" si="345"/>
        <v>Senin</v>
      </c>
      <c r="L967" s="494">
        <v>44753</v>
      </c>
      <c r="M967" s="459" t="s">
        <v>1610</v>
      </c>
      <c r="N967" t="s">
        <v>1856</v>
      </c>
      <c r="P967" s="486">
        <v>417</v>
      </c>
      <c r="Q967" s="230">
        <v>1</v>
      </c>
      <c r="R967" s="230">
        <v>10</v>
      </c>
      <c r="S967" s="199">
        <v>2</v>
      </c>
      <c r="T967" s="199">
        <v>26</v>
      </c>
      <c r="U967" s="199">
        <v>3</v>
      </c>
      <c r="W967" s="371" t="str">
        <f t="shared" si="337"/>
        <v>11 Juli 2022</v>
      </c>
      <c r="X967" s="373" t="str">
        <f>IFERROR(VLOOKUP(D967,'[5]mhs elektro-kecil'!$B$5:$E$2151,3,0),"CEK")</f>
        <v>Teknik Sistem Tenaga</v>
      </c>
      <c r="Y967" s="374" t="str">
        <f>IFERROR(VLOOKUP(D967,'[5]mhs elektro-kecil'!$B$5:$E$2151,4,0),"CEK")</f>
        <v>Ni Made Seniari, ST., MT.</v>
      </c>
      <c r="AL967" s="495">
        <f t="shared" si="338"/>
        <v>2016</v>
      </c>
      <c r="AM967" s="212" t="e">
        <f>COUNTIF([6]Daftar!$D$5:$D$851,D967)</f>
        <v>#VALUE!</v>
      </c>
      <c r="AN967" s="212" t="e">
        <f>COUNTIF([7]daftar!$D$4:$D$885,D967)</f>
        <v>#VALUE!</v>
      </c>
      <c r="AS967" s="392" t="str">
        <f t="shared" si="330"/>
        <v>Ade Nusa Putra Dinata</v>
      </c>
      <c r="AT967" s="392" t="str">
        <f t="shared" si="331"/>
        <v>F1B016002</v>
      </c>
      <c r="AU967" s="392">
        <f t="shared" si="332"/>
        <v>964</v>
      </c>
    </row>
    <row r="968" spans="1:47" ht="12.75" customHeight="1">
      <c r="A968" s="267">
        <f t="shared" si="346"/>
        <v>965</v>
      </c>
      <c r="B968" s="465">
        <v>44757</v>
      </c>
      <c r="C968" s="269" t="str">
        <f>VLOOKUP(D968,'[9]mhs elektro-kecil'!$B$5:$C$2151,2,0)</f>
        <v>Rena Ramdinawati</v>
      </c>
      <c r="D968" s="369" t="s">
        <v>2416</v>
      </c>
      <c r="E968" t="s">
        <v>2417</v>
      </c>
      <c r="F968" s="275" t="str">
        <f t="shared" si="340"/>
        <v>A. Sjamsjiar Rachman, S.T., M.T.</v>
      </c>
      <c r="G968" s="275" t="str">
        <f t="shared" si="341"/>
        <v>Djul Fikry  Budiman, S.T., M.T.</v>
      </c>
      <c r="H968" s="275" t="str">
        <f t="shared" si="342"/>
        <v>Suthami Ariessaputra, S.T., M.Eng.</v>
      </c>
      <c r="I968" s="275" t="str">
        <f t="shared" si="343"/>
        <v>Syafaruddin Ch, S.T., M.T.</v>
      </c>
      <c r="J968" s="467" t="str">
        <f t="shared" si="344"/>
        <v>Muhamad Irwan, S.T., M.T.</v>
      </c>
      <c r="K968" s="473" t="str">
        <f t="shared" si="345"/>
        <v>Rabu</v>
      </c>
      <c r="L968" s="494">
        <v>44762</v>
      </c>
      <c r="M968" s="459" t="s">
        <v>1610</v>
      </c>
      <c r="N968" t="s">
        <v>1856</v>
      </c>
      <c r="P968" s="486">
        <v>435</v>
      </c>
      <c r="Q968" s="230">
        <v>17</v>
      </c>
      <c r="R968" s="230">
        <v>35</v>
      </c>
      <c r="S968" s="199">
        <v>42</v>
      </c>
      <c r="T968" s="199">
        <v>4</v>
      </c>
      <c r="U968" s="199">
        <v>39</v>
      </c>
      <c r="W968" s="371" t="str">
        <f t="shared" si="337"/>
        <v>20 Juli 2022</v>
      </c>
      <c r="X968" s="373" t="str">
        <f>IFERROR(VLOOKUP(D968,'[5]mhs elektro-kecil'!$B$5:$E$2151,3,0),"CEK")</f>
        <v>Teknik Telekomunikasi</v>
      </c>
      <c r="Y968" s="374" t="str">
        <f>IFERROR(VLOOKUP(D968,'[5]mhs elektro-kecil'!$B$5:$E$2151,4,0),"CEK")</f>
        <v>Sabar Nababan, ST., MT.</v>
      </c>
      <c r="AL968" s="495">
        <f t="shared" si="338"/>
        <v>2016</v>
      </c>
      <c r="AM968" s="212" t="e">
        <f>COUNTIF([6]Daftar!$D$5:$D$851,D968)</f>
        <v>#VALUE!</v>
      </c>
      <c r="AN968" s="212" t="e">
        <f>COUNTIF([7]daftar!$D$4:$D$885,D968)</f>
        <v>#VALUE!</v>
      </c>
      <c r="AS968" s="392" t="str">
        <f t="shared" si="330"/>
        <v>Rena Ramdinawati</v>
      </c>
      <c r="AT968" s="392" t="str">
        <f t="shared" si="331"/>
        <v>F1B116024</v>
      </c>
      <c r="AU968" s="392">
        <f t="shared" si="332"/>
        <v>965</v>
      </c>
    </row>
    <row r="969" spans="1:47" ht="12.75" customHeight="1">
      <c r="A969" s="267">
        <f t="shared" si="346"/>
        <v>966</v>
      </c>
      <c r="B969" s="488">
        <v>44760</v>
      </c>
      <c r="C969" s="269" t="str">
        <f>VLOOKUP(D969,'[9]mhs elektro-kecil'!$B$5:$C$2151,2,0)</f>
        <v>Meti Puspa Syabani</v>
      </c>
      <c r="D969" s="369" t="s">
        <v>2418</v>
      </c>
      <c r="E969" s="98" t="s">
        <v>2419</v>
      </c>
      <c r="F969" s="275" t="str">
        <f t="shared" si="340"/>
        <v>Supriyatna, S.T., M.T.</v>
      </c>
      <c r="G969" s="275" t="str">
        <f t="shared" si="341"/>
        <v>Dr. Ida Ayu Sri Adnyani, S.T., M.Erg.</v>
      </c>
      <c r="H969" s="275" t="str">
        <f t="shared" si="342"/>
        <v>Ni Made Seniari, S.T., M.T.</v>
      </c>
      <c r="I969" s="275" t="str">
        <f t="shared" si="343"/>
        <v>Sabar Nababan, S.T., M.T.</v>
      </c>
      <c r="J969" s="467" t="str">
        <f t="shared" si="344"/>
        <v>Abdul Natsir, S.T., M.T.</v>
      </c>
      <c r="K969" s="473" t="str">
        <f t="shared" si="345"/>
        <v>Selasa</v>
      </c>
      <c r="L969" s="494">
        <v>44761</v>
      </c>
      <c r="M969" s="459" t="s">
        <v>1610</v>
      </c>
      <c r="N969" t="s">
        <v>1856</v>
      </c>
      <c r="P969" s="486">
        <v>436</v>
      </c>
      <c r="Q969" s="230">
        <v>2</v>
      </c>
      <c r="R969" s="230">
        <v>10</v>
      </c>
      <c r="S969" s="199">
        <v>1</v>
      </c>
      <c r="T969" s="199">
        <v>31</v>
      </c>
      <c r="U969" s="199">
        <v>14</v>
      </c>
      <c r="W969" s="371" t="str">
        <f t="shared" si="337"/>
        <v>19 Juli 2022</v>
      </c>
      <c r="X969" s="373" t="str">
        <f>IFERROR(VLOOKUP(D969,'[5]mhs elektro-kecil'!$B$5:$E$2151,3,0),"CEK")</f>
        <v>Teknik Sistem Tenaga</v>
      </c>
      <c r="Y969" s="374" t="str">
        <f>IFERROR(VLOOKUP(D969,'[5]mhs elektro-kecil'!$B$5:$E$2151,4,0),"CEK")</f>
        <v>I Made Ari Nrartha, ST., MT.</v>
      </c>
      <c r="AL969" s="495">
        <f t="shared" si="338"/>
        <v>2015</v>
      </c>
      <c r="AM969" s="212" t="e">
        <f>COUNTIF([6]Daftar!$D$5:$D$851,D969)</f>
        <v>#VALUE!</v>
      </c>
      <c r="AN969" s="212" t="e">
        <f>COUNTIF([7]daftar!$D$4:$D$885,D969)</f>
        <v>#VALUE!</v>
      </c>
      <c r="AS969" s="392" t="str">
        <f t="shared" si="330"/>
        <v>Meti Puspa Syabani</v>
      </c>
      <c r="AT969" s="392" t="str">
        <f t="shared" si="331"/>
        <v>F1B015051</v>
      </c>
      <c r="AU969" s="392">
        <f t="shared" si="332"/>
        <v>966</v>
      </c>
    </row>
    <row r="970" spans="1:47" ht="12.75" customHeight="1">
      <c r="A970" s="267">
        <f t="shared" si="346"/>
        <v>967</v>
      </c>
      <c r="B970" s="465">
        <v>44764</v>
      </c>
      <c r="C970" s="269" t="str">
        <f>VLOOKUP(D970,'[9]mhs elektro-kecil'!$B$5:$C$2151,2,0)</f>
        <v>Lalu Arif Tasibana</v>
      </c>
      <c r="D970" s="369" t="s">
        <v>2420</v>
      </c>
      <c r="E970" s="98" t="s">
        <v>2421</v>
      </c>
      <c r="F970" s="275" t="str">
        <f t="shared" ref="F970:F978" si="347">VLOOKUP(Q970,dosen,3,0)</f>
        <v>Paniran, S.T., M.T.</v>
      </c>
      <c r="G970" s="275" t="str">
        <f t="shared" ref="G970:G978" si="348">IF(ISNA(VLOOKUP(R970,dosen,3,FALSE)),"-",VLOOKUP(R970,dosen,3,FALSE))</f>
        <v>Muhamad Irwan, S.T., M.T.</v>
      </c>
      <c r="H970" s="275" t="str">
        <f t="shared" ref="H970:H978" si="349">IF(ISNA(VLOOKUP(S970,dosen,3,FALSE)),"-",VLOOKUP(S970,dosen,3,FALSE))</f>
        <v>Budi Darmawan, S.T., M.Eng.</v>
      </c>
      <c r="I970" s="275" t="str">
        <f t="shared" ref="I970:I978" si="350">IF(ISNA(VLOOKUP(T970,dosen,3,FALSE)),"-",VLOOKUP(T970,dosen,3,FALSE))</f>
        <v>Syafaruddin Ch, S.T., M.T.</v>
      </c>
      <c r="J970" s="467" t="str">
        <f t="shared" ref="J970:J978" si="351">IF(ISNA(VLOOKUP(U970,dosen,3,FALSE)),"-",VLOOKUP(U970,dosen,3,FALSE))</f>
        <v>Djul Fikry  Budiman, S.T., M.T.</v>
      </c>
      <c r="K970" s="473" t="str">
        <f t="shared" ref="K970:K978" si="352">CHOOSE(WEEKDAY(L970),"Minggu","Senin","Selasa","Rabu","Kamis","Jum'at","Sabtu")</f>
        <v>Senin</v>
      </c>
      <c r="L970" s="494">
        <v>44767</v>
      </c>
      <c r="M970" s="459" t="s">
        <v>1610</v>
      </c>
      <c r="N970" t="s">
        <v>1856</v>
      </c>
      <c r="P970" s="486">
        <v>450</v>
      </c>
      <c r="Q970" s="230">
        <v>28</v>
      </c>
      <c r="R970" s="230">
        <v>39</v>
      </c>
      <c r="S970" s="199">
        <v>43</v>
      </c>
      <c r="T970" s="199">
        <v>4</v>
      </c>
      <c r="U970" s="199">
        <v>35</v>
      </c>
      <c r="W970" s="371" t="str">
        <f t="shared" ref="W970:W978" si="353">TEXT(L970,"dd mmmm yyyy")</f>
        <v>25 Juli 2022</v>
      </c>
      <c r="X970" s="373" t="str">
        <f>IFERROR(VLOOKUP(D970,'[5]mhs elektro-kecil'!$B$5:$E$2151,3,0),"CEK")</f>
        <v>Teknik Elektronika &amp; Digital</v>
      </c>
      <c r="Y970" s="374" t="str">
        <f>IFERROR(VLOOKUP(D970,'[5]mhs elektro-kecil'!$B$5:$E$2151,4,0),"CEK")</f>
        <v>A. Sjamsjiar Rachman, ST., MT.</v>
      </c>
      <c r="AL970" s="495">
        <f t="shared" ref="AL970:AL978" si="354">IF(MID(D970,5,2)="06",2006,IF(MID(D970,5,2)="07",2007,IF(MID(D970,5,2)="08",2008,IF(MID(D970,5,2)="09",2009,IF(MID(D970,5,2)="10",2010,IF(MID(D970,5,2)="11",2011,IF(MID(D970,5,2)="12",2012,IF(MID(D970,5,2)="05",2005,IF(MID(D970,5,2)="04",2004,IF(MID(D970,5,2)="03",2003,IF(MID(D970,5,2)="13",2013,IF(MID(D970,5,2)="14",2014,IF(MID(D970,5,2)="15",2015,IF(MID(D970,5,2)="16",2016,IF(MID(D970,5,2)="17",2017,IF(MID(D970,5,2)="18",2018,2019))))))))))))))))</f>
        <v>2016</v>
      </c>
      <c r="AM970" s="212" t="e">
        <f>COUNTIF([6]Daftar!$D$5:$D$851,D970)</f>
        <v>#VALUE!</v>
      </c>
      <c r="AN970" s="212" t="e">
        <f>COUNTIF([7]daftar!$D$4:$D$885,D970)</f>
        <v>#VALUE!</v>
      </c>
      <c r="AS970" s="392" t="str">
        <f t="shared" si="330"/>
        <v>Lalu Arif Tasibana</v>
      </c>
      <c r="AT970" s="392" t="str">
        <f t="shared" si="331"/>
        <v>F1B116014</v>
      </c>
      <c r="AU970" s="392">
        <f t="shared" si="332"/>
        <v>967</v>
      </c>
    </row>
    <row r="971" spans="1:47" ht="12.75" customHeight="1">
      <c r="A971" s="267">
        <f t="shared" si="346"/>
        <v>968</v>
      </c>
      <c r="B971" s="465">
        <v>44776</v>
      </c>
      <c r="C971" s="269" t="str">
        <f>VLOOKUP(D971,'[9]mhs elektro-kecil'!$B$5:$C$2151,2,0)</f>
        <v>I KOMANG YOGA TRI PRANATA</v>
      </c>
      <c r="D971" s="369" t="s">
        <v>2422</v>
      </c>
      <c r="E971" s="369" t="s">
        <v>2423</v>
      </c>
      <c r="F971" s="275" t="str">
        <f t="shared" si="347"/>
        <v>Cipta Ramadhani, ST., M.Eng.</v>
      </c>
      <c r="G971" s="275" t="str">
        <f t="shared" si="348"/>
        <v>Giri Wahyu Wiriasto, S.T., M.T.</v>
      </c>
      <c r="H971" s="275" t="str">
        <f t="shared" si="349"/>
        <v>Lalu A. Syamsul Irfan A., S.T., M.Eng.</v>
      </c>
      <c r="I971" s="275" t="str">
        <f t="shared" si="350"/>
        <v>-</v>
      </c>
      <c r="J971" s="467" t="str">
        <f t="shared" si="351"/>
        <v>Syafaruddin Ch, S.T., M.T.</v>
      </c>
      <c r="K971" s="473" t="str">
        <f t="shared" si="352"/>
        <v>Rabu</v>
      </c>
      <c r="L971" s="494">
        <v>44783</v>
      </c>
      <c r="M971" s="459" t="s">
        <v>1570</v>
      </c>
      <c r="N971" t="s">
        <v>813</v>
      </c>
      <c r="P971" s="486">
        <v>486</v>
      </c>
      <c r="Q971" s="230">
        <v>44</v>
      </c>
      <c r="R971" s="230">
        <v>41</v>
      </c>
      <c r="S971" s="199">
        <v>40</v>
      </c>
      <c r="U971" s="199">
        <v>4</v>
      </c>
      <c r="W971" s="371" t="str">
        <f t="shared" si="353"/>
        <v>10 Agustus 2022</v>
      </c>
      <c r="X971" s="373" t="str">
        <f>IFERROR(VLOOKUP(D971,'[5]mhs elektro-kecil'!$B$5:$E$2151,3,0),"CEK")</f>
        <v>Teknik Informatika &amp; Komputer</v>
      </c>
      <c r="Y971" s="374" t="str">
        <f>IFERROR(VLOOKUP(D971,'[5]mhs elektro-kecil'!$B$5:$E$2151,4,0),"CEK")</f>
        <v>Dr. Ida Ayu Sri Adnyani, ST., MErg.</v>
      </c>
      <c r="AL971" s="495">
        <f t="shared" si="354"/>
        <v>2018</v>
      </c>
      <c r="AM971" s="212" t="e">
        <f>COUNTIF([6]Daftar!$D$5:$D$851,D971)</f>
        <v>#VALUE!</v>
      </c>
      <c r="AN971" s="212" t="e">
        <f>COUNTIF([7]daftar!$D$4:$D$885,D971)</f>
        <v>#VALUE!</v>
      </c>
      <c r="AS971" s="392" t="str">
        <f t="shared" si="330"/>
        <v>I KOMANG YOGA TRI PRANATA</v>
      </c>
      <c r="AT971" s="392" t="str">
        <f t="shared" si="331"/>
        <v>F1B118020</v>
      </c>
      <c r="AU971" s="392">
        <f t="shared" si="332"/>
        <v>968</v>
      </c>
    </row>
    <row r="972" spans="1:47" ht="12.75" customHeight="1">
      <c r="A972" s="267">
        <f t="shared" si="346"/>
        <v>969</v>
      </c>
      <c r="B972" s="465">
        <v>44778</v>
      </c>
      <c r="C972" s="269" t="str">
        <f>VLOOKUP(D972,'[9]mhs elektro-kecil'!$B$5:$C$2151,2,0)</f>
        <v>Dodi Seftiawan</v>
      </c>
      <c r="D972" s="369" t="s">
        <v>2424</v>
      </c>
      <c r="E972" s="369" t="s">
        <v>2425</v>
      </c>
      <c r="F972" s="275" t="str">
        <f t="shared" si="347"/>
        <v>A. Sjamsjiar Rachman, S.T., M.T.</v>
      </c>
      <c r="G972" s="275" t="str">
        <f t="shared" si="348"/>
        <v>Sultan, S.T., M.T.</v>
      </c>
      <c r="H972" s="275" t="str">
        <f t="shared" si="349"/>
        <v>Dr. Ir. I Made Ginarsa, S.T., M.T., IPU.</v>
      </c>
      <c r="I972" s="275" t="str">
        <f t="shared" si="350"/>
        <v>Supriyatna, S.T., M.T.</v>
      </c>
      <c r="J972" s="467" t="str">
        <f t="shared" si="351"/>
        <v>Dr. Ir. Rosmaliati, S.T., M.T.</v>
      </c>
      <c r="K972" s="473" t="str">
        <f t="shared" si="352"/>
        <v>Selasa</v>
      </c>
      <c r="L972" s="494">
        <v>44782</v>
      </c>
      <c r="M972" s="459" t="s">
        <v>1570</v>
      </c>
      <c r="N972" t="s">
        <v>813</v>
      </c>
      <c r="P972" s="486">
        <v>490</v>
      </c>
      <c r="Q972" s="230">
        <v>17</v>
      </c>
      <c r="R972" s="230">
        <v>5</v>
      </c>
      <c r="S972" s="199">
        <v>26</v>
      </c>
      <c r="T972" s="199">
        <v>2</v>
      </c>
      <c r="U972" s="199">
        <v>16</v>
      </c>
      <c r="W972" s="371" t="str">
        <f t="shared" si="353"/>
        <v>09 Agustus 2022</v>
      </c>
      <c r="X972" s="373" t="str">
        <f>IFERROR(VLOOKUP(D972,'[5]mhs elektro-kecil'!$B$5:$E$2151,3,0),"CEK")</f>
        <v>Teknik Informatika &amp; Komputer</v>
      </c>
      <c r="Y972" s="374" t="str">
        <f>IFERROR(VLOOKUP(D972,'[5]mhs elektro-kecil'!$B$5:$E$2151,4,0),"CEK")</f>
        <v>Cahyo Mustiko O.M., ST., M.Sc., Ph.D.</v>
      </c>
      <c r="AL972" s="495">
        <f t="shared" si="354"/>
        <v>2016</v>
      </c>
      <c r="AM972" s="212" t="e">
        <f>COUNTIF([6]Daftar!$D$5:$D$851,D972)</f>
        <v>#VALUE!</v>
      </c>
      <c r="AN972" s="212" t="e">
        <f>COUNTIF([7]daftar!$D$4:$D$885,D972)</f>
        <v>#VALUE!</v>
      </c>
      <c r="AS972" s="392" t="str">
        <f t="shared" si="330"/>
        <v>Dodi Seftiawan</v>
      </c>
      <c r="AT972" s="392" t="str">
        <f t="shared" si="331"/>
        <v>F1B016022</v>
      </c>
      <c r="AU972" s="392">
        <f t="shared" si="332"/>
        <v>969</v>
      </c>
    </row>
    <row r="973" spans="1:47" ht="12.75" customHeight="1">
      <c r="A973" s="267">
        <f t="shared" si="346"/>
        <v>970</v>
      </c>
      <c r="B973" s="465">
        <v>44788</v>
      </c>
      <c r="C973" s="269" t="str">
        <f>VLOOKUP(D973,'[9]mhs elektro-kecil'!$B$5:$C$2151,2,0)</f>
        <v>BAIQ HIDAYATUL ZOHRIAH</v>
      </c>
      <c r="D973" s="98" t="s">
        <v>2426</v>
      </c>
      <c r="E973" s="98" t="s">
        <v>2427</v>
      </c>
      <c r="F973" s="275" t="str">
        <f t="shared" ref="F973" si="355">VLOOKUP(Q973,dosen,3,0)</f>
        <v>Dr. Ir. Misbahuddin, S.T., M.T., IPU.</v>
      </c>
      <c r="G973" s="275" t="str">
        <f t="shared" ref="G973" si="356">IF(ISNA(VLOOKUP(R973,dosen,3,FALSE)),"-",VLOOKUP(R973,dosen,3,FALSE))</f>
        <v>Lalu A. Syamsul Irfan A., S.T., M.Eng.</v>
      </c>
      <c r="H973" s="275" t="str">
        <f t="shared" ref="H973" si="357">IF(ISNA(VLOOKUP(S973,dosen,3,FALSE)),"-",VLOOKUP(S973,dosen,3,FALSE))</f>
        <v>Giri Wahyu Wiriasto, S.T., M.T.</v>
      </c>
      <c r="I973" s="275" t="str">
        <f t="shared" ref="I973" si="358">IF(ISNA(VLOOKUP(T973,dosen,3,FALSE)),"-",VLOOKUP(T973,dosen,3,FALSE))</f>
        <v>Dwi Ratnasari, S.Kom., MT.</v>
      </c>
      <c r="J973" s="467" t="str">
        <f t="shared" ref="J973" si="359">IF(ISNA(VLOOKUP(U973,dosen,3,FALSE)),"-",VLOOKUP(U973,dosen,3,FALSE))</f>
        <v>A. Sjamsjiar Rachman, S.T., M.T.</v>
      </c>
      <c r="K973" s="473" t="str">
        <f t="shared" si="352"/>
        <v>Jum'at</v>
      </c>
      <c r="L973" s="494">
        <v>44799</v>
      </c>
      <c r="M973" s="459" t="s">
        <v>1570</v>
      </c>
      <c r="N973" s="459" t="s">
        <v>1246</v>
      </c>
      <c r="P973" s="486">
        <v>521</v>
      </c>
      <c r="Q973" s="230">
        <v>7</v>
      </c>
      <c r="R973" s="230">
        <v>40</v>
      </c>
      <c r="S973" s="199">
        <v>41</v>
      </c>
      <c r="T973" s="199">
        <v>45</v>
      </c>
      <c r="U973" s="199">
        <v>17</v>
      </c>
      <c r="W973" s="371" t="str">
        <f t="shared" si="353"/>
        <v>26 Agustus 2022</v>
      </c>
      <c r="X973" s="373" t="str">
        <f>IFERROR(VLOOKUP(#REF!,'[5]mhs elektro-kecil'!$B$5:$E$2151,3,0),"CEK")</f>
        <v>CEK</v>
      </c>
      <c r="Y973" s="374" t="str">
        <f>IFERROR(VLOOKUP(#REF!,'[5]mhs elektro-kecil'!$B$5:$E$2151,4,0),"CEK")</f>
        <v>CEK</v>
      </c>
      <c r="AL973" s="495" t="e">
        <f>IF(MID(#REF!,5,2)="06",2006,IF(MID(#REF!,5,2)="07",2007,IF(MID(#REF!,5,2)="08",2008,IF(MID(#REF!,5,2)="09",2009,IF(MID(#REF!,5,2)="10",2010,IF(MID(#REF!,5,2)="11",2011,IF(MID(#REF!,5,2)="12",2012,IF(MID(#REF!,5,2)="05",2005,IF(MID(#REF!,5,2)="04",2004,IF(MID(#REF!,5,2)="03",2003,IF(MID(#REF!,5,2)="13",2013,IF(MID(#REF!,5,2)="14",2014,IF(MID(#REF!,5,2)="15",2015,IF(MID(#REF!,5,2)="16",2016,IF(MID(#REF!,5,2)="17",2017,IF(MID(#REF!,5,2)="18",2018,2019))))))))))))))))</f>
        <v>#REF!</v>
      </c>
      <c r="AM973" s="212" t="e">
        <f>COUNTIF([6]Daftar!$D$5:$D$851,#REF!)</f>
        <v>#VALUE!</v>
      </c>
      <c r="AN973" s="212" t="e">
        <f>COUNTIF([7]daftar!$D$4:$D$885,#REF!)</f>
        <v>#VALUE!</v>
      </c>
      <c r="AS973" s="392" t="str">
        <f t="shared" si="330"/>
        <v>BAIQ HIDAYATUL ZOHRIAH</v>
      </c>
      <c r="AT973" s="392" t="str">
        <f t="shared" si="331"/>
        <v>F1B018074</v>
      </c>
      <c r="AU973" s="392">
        <f t="shared" si="332"/>
        <v>970</v>
      </c>
    </row>
    <row r="974" spans="1:47" ht="12.75" customHeight="1">
      <c r="A974" s="267">
        <f t="shared" si="346"/>
        <v>971</v>
      </c>
      <c r="B974" s="465">
        <v>44788</v>
      </c>
      <c r="C974" s="269" t="str">
        <f>VLOOKUP(D974,'[9]mhs elektro-kecil'!$B$5:$C$2151,2,0)</f>
        <v>FIDYAH AJENG WULANDARI</v>
      </c>
      <c r="D974" s="98" t="s">
        <v>2428</v>
      </c>
      <c r="E974" s="98" t="s">
        <v>2429</v>
      </c>
      <c r="F974" s="275" t="str">
        <f t="shared" si="347"/>
        <v>Dr. Ir. Misbahuddin, S.T., M.T., IPU.</v>
      </c>
      <c r="G974" s="275" t="str">
        <f t="shared" si="348"/>
        <v>Giri Wahyu Wiriasto, S.T., M.T.</v>
      </c>
      <c r="H974" s="275" t="str">
        <f t="shared" si="349"/>
        <v>Lalu A. Syamsul Irfan A., S.T., M.Eng.</v>
      </c>
      <c r="I974" s="275" t="str">
        <f t="shared" si="350"/>
        <v>Cipta Ramadhani, ST., M.Eng.</v>
      </c>
      <c r="J974" s="467" t="str">
        <f t="shared" si="351"/>
        <v>Supriono, S.T., M.T.</v>
      </c>
      <c r="K974" s="473" t="str">
        <f t="shared" si="352"/>
        <v>Rabu</v>
      </c>
      <c r="L974" s="494">
        <v>44804</v>
      </c>
      <c r="M974" s="459" t="s">
        <v>1570</v>
      </c>
      <c r="N974" s="459" t="s">
        <v>1246</v>
      </c>
      <c r="P974" s="486">
        <v>522</v>
      </c>
      <c r="Q974" s="230">
        <v>7</v>
      </c>
      <c r="R974" s="230">
        <v>41</v>
      </c>
      <c r="S974" s="199">
        <v>40</v>
      </c>
      <c r="T974" s="199">
        <v>44</v>
      </c>
      <c r="U974" s="199">
        <v>29</v>
      </c>
      <c r="W974" s="371" t="str">
        <f t="shared" si="353"/>
        <v>31 Agustus 2022</v>
      </c>
      <c r="X974" s="373" t="str">
        <f>IFERROR(VLOOKUP(D974,'[5]mhs elektro-kecil'!$B$5:$E$2151,3,0),"CEK")</f>
        <v>Teknik Informatika &amp; Komputer</v>
      </c>
      <c r="Y974" s="374" t="str">
        <f>IFERROR(VLOOKUP(D974,'[5]mhs elektro-kecil'!$B$5:$E$2151,4,0),"CEK")</f>
        <v>Dr. Misbahuddin, ST., MT.</v>
      </c>
      <c r="AL974" s="495">
        <f t="shared" si="354"/>
        <v>2018</v>
      </c>
      <c r="AM974" s="212" t="e">
        <f>COUNTIF([6]Daftar!$D$5:$D$851,D974)</f>
        <v>#VALUE!</v>
      </c>
      <c r="AN974" s="212" t="e">
        <f>COUNTIF([7]daftar!$D$4:$D$885,D974)</f>
        <v>#VALUE!</v>
      </c>
      <c r="AS974" s="392" t="str">
        <f t="shared" si="330"/>
        <v>FIDYAH AJENG WULANDARI</v>
      </c>
      <c r="AT974" s="392" t="str">
        <f t="shared" si="331"/>
        <v>F1B018020</v>
      </c>
      <c r="AU974" s="392">
        <f t="shared" si="332"/>
        <v>971</v>
      </c>
    </row>
    <row r="975" spans="1:47" ht="12.75" customHeight="1">
      <c r="A975" s="267">
        <f t="shared" si="346"/>
        <v>972</v>
      </c>
      <c r="B975" s="465">
        <v>44789</v>
      </c>
      <c r="C975" s="269" t="str">
        <f>VLOOKUP(D975,'[9]mhs elektro-kecil'!$B$5:$C$2151,2,0)</f>
        <v>ILHAMI PRAMADITYA</v>
      </c>
      <c r="D975" t="s">
        <v>2430</v>
      </c>
      <c r="E975" s="98" t="s">
        <v>2431</v>
      </c>
      <c r="F975" s="275" t="str">
        <f t="shared" si="347"/>
        <v>Suthami Ariessaputra, S.T., M.Eng.</v>
      </c>
      <c r="G975" s="275" t="str">
        <f t="shared" si="348"/>
        <v>Abdullah Zainuddin, S.T., M.T.</v>
      </c>
      <c r="H975" s="275" t="str">
        <f t="shared" si="349"/>
        <v>Sudi M. Al Sasongko, S.T., M.T.</v>
      </c>
      <c r="I975" s="275" t="str">
        <f t="shared" si="350"/>
        <v>Made Sutha Yadnya, S.T., M.T.</v>
      </c>
      <c r="J975" s="467" t="str">
        <f t="shared" si="351"/>
        <v>Bulkis Kanata, S.T., M.T.</v>
      </c>
      <c r="K975" s="473" t="str">
        <f t="shared" si="352"/>
        <v>Senin</v>
      </c>
      <c r="L975" s="494">
        <v>44795</v>
      </c>
      <c r="M975" s="459" t="s">
        <v>1952</v>
      </c>
      <c r="N975" s="459" t="s">
        <v>1246</v>
      </c>
      <c r="P975" s="486">
        <v>526</v>
      </c>
      <c r="Q975" s="230">
        <v>42</v>
      </c>
      <c r="R975" s="230">
        <v>15</v>
      </c>
      <c r="S975" s="199">
        <v>6</v>
      </c>
      <c r="T975" s="199">
        <v>19</v>
      </c>
      <c r="U975" s="199">
        <v>21</v>
      </c>
      <c r="W975" s="371" t="str">
        <f t="shared" si="353"/>
        <v>22 Agustus 2022</v>
      </c>
      <c r="X975" s="373" t="str">
        <f>IFERROR(VLOOKUP(D975,'[5]mhs elektro-kecil'!$B$5:$E$2151,3,0),"CEK")</f>
        <v>Teknik Telekomunikasi</v>
      </c>
      <c r="Y975" s="374" t="str">
        <f>IFERROR(VLOOKUP(D975,'[5]mhs elektro-kecil'!$B$5:$E$2151,4,0),"CEK")</f>
        <v>Muhamad Syamsu Iqbal, ST., MT., Ph.D.</v>
      </c>
      <c r="AL975" s="495">
        <f t="shared" si="354"/>
        <v>2018</v>
      </c>
      <c r="AM975" s="212" t="e">
        <f>COUNTIF([6]Daftar!$D$5:$D$851,D975)</f>
        <v>#VALUE!</v>
      </c>
      <c r="AN975" s="212" t="e">
        <f>COUNTIF([7]daftar!$D$4:$D$885,D975)</f>
        <v>#VALUE!</v>
      </c>
      <c r="AS975" s="392" t="str">
        <f t="shared" si="330"/>
        <v>ILHAMI PRAMADITYA</v>
      </c>
      <c r="AT975" s="392" t="str">
        <f t="shared" si="331"/>
        <v>F1B018077</v>
      </c>
      <c r="AU975" s="392">
        <f t="shared" si="332"/>
        <v>972</v>
      </c>
    </row>
    <row r="976" spans="1:47" ht="12.75" customHeight="1">
      <c r="A976" s="267">
        <f t="shared" si="346"/>
        <v>973</v>
      </c>
      <c r="B976" s="465">
        <v>44791</v>
      </c>
      <c r="C976" s="269" t="str">
        <f>VLOOKUP(D976,'[9]mhs elektro-kecil'!$B$5:$C$2151,2,0)</f>
        <v>MUH. NOVIAN HADI ZAEN</v>
      </c>
      <c r="D976" s="369" t="s">
        <v>2432</v>
      </c>
      <c r="E976" s="369" t="s">
        <v>2433</v>
      </c>
      <c r="F976" s="275" t="str">
        <f t="shared" si="347"/>
        <v>Dr. Ir. I Ketut Wiryajati,ST.,MT.,IPU.,ASEAN.Eng.</v>
      </c>
      <c r="G976" s="275" t="str">
        <f t="shared" si="348"/>
        <v>Ir. I Made Ari Nrartha, S.T., M.T.</v>
      </c>
      <c r="H976" s="275" t="str">
        <f t="shared" si="349"/>
        <v>Supriono, S.T., M.T.</v>
      </c>
      <c r="I976" s="275" t="str">
        <f t="shared" si="350"/>
        <v>Ir. Agung Budi Muljono, S.T., M.T., IPU.</v>
      </c>
      <c r="J976" s="467" t="str">
        <f t="shared" si="351"/>
        <v>Ida Bagus Fery Citarsa, S.T., M.T.</v>
      </c>
      <c r="K976" s="473" t="str">
        <f t="shared" si="352"/>
        <v>Rabu</v>
      </c>
      <c r="L976" s="494">
        <v>44797</v>
      </c>
      <c r="M976" s="459" t="s">
        <v>1622</v>
      </c>
      <c r="N976" s="98" t="s">
        <v>324</v>
      </c>
      <c r="P976" s="486">
        <v>529</v>
      </c>
      <c r="Q976" s="230">
        <v>3</v>
      </c>
      <c r="R976" s="230">
        <v>25</v>
      </c>
      <c r="S976" s="199">
        <v>29</v>
      </c>
      <c r="T976" s="199">
        <v>13</v>
      </c>
      <c r="U976" s="199">
        <v>12</v>
      </c>
      <c r="W976" s="371" t="str">
        <f t="shared" si="353"/>
        <v>24 Agustus 2022</v>
      </c>
      <c r="X976" s="373" t="str">
        <f>IFERROR(VLOOKUP(D976,'[5]mhs elektro-kecil'!$B$5:$E$2151,3,0),"CEK")</f>
        <v>Teknik Sistem Tenaga</v>
      </c>
      <c r="Y976" s="374" t="str">
        <f>IFERROR(VLOOKUP(D976,'[5]mhs elektro-kecil'!$B$5:$E$2151,4,0),"CEK")</f>
        <v>Abdullah Zainuddin, ST., MT.</v>
      </c>
      <c r="AL976" s="495">
        <f t="shared" si="354"/>
        <v>2018</v>
      </c>
      <c r="AM976" s="212" t="e">
        <f>COUNTIF([6]Daftar!$D$5:$D$851,D976)</f>
        <v>#VALUE!</v>
      </c>
      <c r="AN976" s="212" t="e">
        <f>COUNTIF([7]daftar!$D$4:$D$885,D976)</f>
        <v>#VALUE!</v>
      </c>
      <c r="AS976" s="392" t="str">
        <f t="shared" si="330"/>
        <v>MUH. NOVIAN HADI ZAEN</v>
      </c>
      <c r="AT976" s="392" t="str">
        <f t="shared" si="331"/>
        <v>F1B018040</v>
      </c>
      <c r="AU976" s="392">
        <f t="shared" si="332"/>
        <v>973</v>
      </c>
    </row>
    <row r="977" spans="1:47" ht="12.75" customHeight="1">
      <c r="A977" s="267">
        <f t="shared" si="346"/>
        <v>974</v>
      </c>
      <c r="B977" s="465">
        <v>44795</v>
      </c>
      <c r="C977" s="269" t="str">
        <f>VLOOKUP(D977,'[9]mhs elektro-kecil'!$B$5:$C$2151,2,0)</f>
        <v>M. Andi Zikri</v>
      </c>
      <c r="D977" s="369" t="s">
        <v>2434</v>
      </c>
      <c r="E977" s="369" t="s">
        <v>2435</v>
      </c>
      <c r="F977" s="275" t="str">
        <f t="shared" si="347"/>
        <v>Abdul Natsir, S.T., M.T.</v>
      </c>
      <c r="G977" s="275" t="str">
        <f t="shared" si="348"/>
        <v>Ni Made Seniari, S.T., M.T.</v>
      </c>
      <c r="H977" s="275" t="str">
        <f t="shared" si="349"/>
        <v>Supriyatna, S.T., M.T.</v>
      </c>
      <c r="I977" s="275" t="str">
        <f t="shared" si="350"/>
        <v>Sultan, S.T., M.T.</v>
      </c>
      <c r="J977" s="467" t="str">
        <f t="shared" si="351"/>
        <v>Dr. Ida Ayu Sri Adnyani, S.T., M.Erg.</v>
      </c>
      <c r="K977" s="473" t="str">
        <f t="shared" si="352"/>
        <v>Kamis</v>
      </c>
      <c r="L977" s="494">
        <v>44798</v>
      </c>
      <c r="M977" s="459" t="s">
        <v>1952</v>
      </c>
      <c r="N977" s="98" t="s">
        <v>324</v>
      </c>
      <c r="P977" s="486">
        <v>539</v>
      </c>
      <c r="Q977" s="230">
        <v>14</v>
      </c>
      <c r="R977" s="230">
        <v>1</v>
      </c>
      <c r="S977" s="199">
        <v>2</v>
      </c>
      <c r="T977" s="199">
        <v>5</v>
      </c>
      <c r="U977" s="199">
        <v>10</v>
      </c>
      <c r="W977" s="371" t="str">
        <f t="shared" si="353"/>
        <v>25 Agustus 2022</v>
      </c>
      <c r="X977" s="373" t="str">
        <f>IFERROR(VLOOKUP(D977,'[5]mhs elektro-kecil'!$B$5:$E$2151,3,0),"CEK")</f>
        <v>Teknik Sistem Tenaga</v>
      </c>
      <c r="Y977" s="374" t="str">
        <f>IFERROR(VLOOKUP(D977,'[5]mhs elektro-kecil'!$B$5:$E$2151,4,0),"CEK")</f>
        <v>Bulkis Kanata, ST., MT.</v>
      </c>
      <c r="AL977" s="495">
        <f t="shared" si="354"/>
        <v>2016</v>
      </c>
      <c r="AM977" s="212" t="e">
        <f>COUNTIF([6]Daftar!$D$5:$D$851,D977)</f>
        <v>#VALUE!</v>
      </c>
      <c r="AN977" s="212" t="e">
        <f>COUNTIF([7]daftar!$D$4:$D$885,D977)</f>
        <v>#VALUE!</v>
      </c>
      <c r="AS977" s="392" t="str">
        <f t="shared" si="330"/>
        <v>M. Andi Zikri</v>
      </c>
      <c r="AT977" s="392" t="str">
        <f t="shared" si="331"/>
        <v>F1B016051</v>
      </c>
      <c r="AU977" s="392">
        <f t="shared" si="332"/>
        <v>974</v>
      </c>
    </row>
    <row r="978" spans="1:47" ht="12.75" customHeight="1">
      <c r="A978" s="267">
        <f t="shared" si="346"/>
        <v>975</v>
      </c>
      <c r="B978" s="465">
        <v>44795</v>
      </c>
      <c r="C978" s="269" t="str">
        <f>VLOOKUP(D978,'[9]mhs elektro-kecil'!$B$5:$C$2151,2,0)</f>
        <v>LALU RAHMAT MAGFIRAH</v>
      </c>
      <c r="D978" s="98" t="s">
        <v>2436</v>
      </c>
      <c r="E978" s="98" t="s">
        <v>2437</v>
      </c>
      <c r="F978" s="275" t="str">
        <f t="shared" si="347"/>
        <v>Ir. Agung Budi Muljono, S.T., M.T., IPU.</v>
      </c>
      <c r="G978" s="275" t="str">
        <f t="shared" si="348"/>
        <v>Sultan, S.T., M.T.</v>
      </c>
      <c r="H978" s="275" t="str">
        <f t="shared" si="349"/>
        <v>Ida Bagus Fery Citarsa, S.T., M.T.</v>
      </c>
      <c r="I978" s="275" t="str">
        <f t="shared" si="350"/>
        <v>Abdul Natsir, S.T., M.T.</v>
      </c>
      <c r="J978" s="467" t="str">
        <f t="shared" si="351"/>
        <v>-</v>
      </c>
      <c r="K978" s="473" t="str">
        <f t="shared" si="352"/>
        <v>Senin</v>
      </c>
      <c r="L978" s="494">
        <v>44802</v>
      </c>
      <c r="M978" s="459" t="s">
        <v>1577</v>
      </c>
      <c r="N978" s="98" t="s">
        <v>324</v>
      </c>
      <c r="P978" s="486">
        <v>540</v>
      </c>
      <c r="Q978" s="230">
        <v>13</v>
      </c>
      <c r="R978" s="230">
        <v>5</v>
      </c>
      <c r="S978" s="199">
        <v>12</v>
      </c>
      <c r="T978" s="199">
        <v>14</v>
      </c>
      <c r="W978" s="371" t="str">
        <f t="shared" si="353"/>
        <v>29 Agustus 2022</v>
      </c>
      <c r="X978" s="373" t="str">
        <f>IFERROR(VLOOKUP(D978,'[5]mhs elektro-kecil'!$B$5:$E$2151,3,0),"CEK")</f>
        <v>Teknik Sistem Tenaga</v>
      </c>
      <c r="Y978" s="374" t="str">
        <f>IFERROR(VLOOKUP(D978,'[5]mhs elektro-kecil'!$B$5:$E$2151,4,0),"CEK")</f>
        <v>Djul Fikry Budiman, ST., MT.</v>
      </c>
      <c r="AL978" s="495">
        <f t="shared" si="354"/>
        <v>2018</v>
      </c>
      <c r="AM978" s="212" t="e">
        <f>COUNTIF([6]Daftar!$D$5:$D$851,D978)</f>
        <v>#VALUE!</v>
      </c>
      <c r="AN978" s="212" t="e">
        <f>COUNTIF([7]daftar!$D$4:$D$885,D978)</f>
        <v>#VALUE!</v>
      </c>
      <c r="AS978" s="392" t="str">
        <f t="shared" si="330"/>
        <v>LALU RAHMAT MAGFIRAH</v>
      </c>
      <c r="AT978" s="392" t="str">
        <f t="shared" si="331"/>
        <v>F1B018081</v>
      </c>
      <c r="AU978" s="392">
        <f t="shared" si="332"/>
        <v>975</v>
      </c>
    </row>
    <row r="979" spans="1:47" ht="12.75" customHeight="1">
      <c r="A979" s="267">
        <f t="shared" si="346"/>
        <v>976</v>
      </c>
      <c r="B979" s="465">
        <v>44799</v>
      </c>
      <c r="C979" s="269" t="str">
        <f>VLOOKUP(D979,'[9]mhs elektro-kecil'!$B$5:$C$2151,2,0)</f>
        <v>NOVIAN DWI CAHYO</v>
      </c>
      <c r="D979" s="369" t="s">
        <v>2438</v>
      </c>
      <c r="E979" s="98" t="s">
        <v>2439</v>
      </c>
      <c r="F979" s="275" t="str">
        <f t="shared" ref="F979:F982" si="360">VLOOKUP(Q979,dosen,3,0)</f>
        <v>Budi Darmawan, S.T., M.Eng.</v>
      </c>
      <c r="G979" s="275" t="str">
        <f t="shared" ref="G979:G982" si="361">IF(ISNA(VLOOKUP(R979,dosen,3,FALSE)),"-",VLOOKUP(R979,dosen,3,FALSE))</f>
        <v>Syafaruddin Ch, S.T., M.T.</v>
      </c>
      <c r="H979" s="275" t="str">
        <f t="shared" ref="H979:H982" si="362">IF(ISNA(VLOOKUP(S979,dosen,3,FALSE)),"-",VLOOKUP(S979,dosen,3,FALSE))</f>
        <v>I Made Budi Suksmadana, S.T., M.T.</v>
      </c>
      <c r="I979" s="275" t="str">
        <f t="shared" ref="I979:I982" si="363">IF(ISNA(VLOOKUP(T979,dosen,3,FALSE)),"-",VLOOKUP(T979,dosen,3,FALSE))</f>
        <v>Paniran, S.T., M.T.</v>
      </c>
      <c r="J979" s="467" t="str">
        <f t="shared" ref="J979:J982" si="364">IF(ISNA(VLOOKUP(U979,dosen,3,FALSE)),"-",VLOOKUP(U979,dosen,3,FALSE))</f>
        <v>-</v>
      </c>
      <c r="K979" s="473" t="str">
        <f t="shared" ref="K979" si="365">CHOOSE(WEEKDAY(L979),"Minggu","Senin","Selasa","Rabu","Kamis","Jum'at","Sabtu")</f>
        <v>Senin</v>
      </c>
      <c r="L979" s="494">
        <v>44802</v>
      </c>
      <c r="M979" s="459" t="s">
        <v>1622</v>
      </c>
      <c r="N979" s="98" t="s">
        <v>449</v>
      </c>
      <c r="P979" s="486">
        <v>557</v>
      </c>
      <c r="Q979" s="230">
        <v>43</v>
      </c>
      <c r="R979" s="230">
        <v>4</v>
      </c>
      <c r="S979" s="199">
        <v>24</v>
      </c>
      <c r="T979" s="199">
        <v>28</v>
      </c>
      <c r="AL979" s="495"/>
      <c r="AM979" s="212"/>
      <c r="AN979" s="212"/>
      <c r="AS979" s="392" t="str">
        <f t="shared" si="330"/>
        <v>NOVIAN DWI CAHYO</v>
      </c>
      <c r="AT979" s="392" t="str">
        <f t="shared" si="331"/>
        <v>F1B118044</v>
      </c>
      <c r="AU979" s="392">
        <f t="shared" si="332"/>
        <v>976</v>
      </c>
    </row>
    <row r="980" spans="1:47" ht="12.75" customHeight="1">
      <c r="A980" s="267">
        <f t="shared" si="346"/>
        <v>977</v>
      </c>
      <c r="B980" s="465">
        <v>44799</v>
      </c>
      <c r="C980" s="269" t="str">
        <f>VLOOKUP(D980,'[9]mhs elektro-kecil'!$B$5:$C$2151,2,0)</f>
        <v>LALU WIR HANAN HADI</v>
      </c>
      <c r="D980" s="369" t="s">
        <v>2440</v>
      </c>
      <c r="E980" s="369" t="s">
        <v>2441</v>
      </c>
      <c r="F980" s="275" t="str">
        <f t="shared" si="360"/>
        <v>Djul Fikry  Budiman, S.T., M.T.</v>
      </c>
      <c r="G980" s="275" t="str">
        <f t="shared" si="361"/>
        <v>Dr. Ir. Misbahuddin, S.T., M.T., IPU.</v>
      </c>
      <c r="H980" s="275" t="str">
        <f t="shared" si="362"/>
        <v>Made Sutha Yadnya, S.T., M.T.</v>
      </c>
      <c r="I980" s="275" t="str">
        <f t="shared" si="363"/>
        <v>Suthami Ariessaputra, S.T., M.Eng.</v>
      </c>
      <c r="J980" s="467" t="str">
        <f t="shared" si="364"/>
        <v>Abdullah Zainuddin, S.T., M.T.</v>
      </c>
      <c r="K980" s="473" t="str">
        <f t="shared" ref="K980" si="366">CHOOSE(WEEKDAY(L980),"Minggu","Senin","Selasa","Rabu","Kamis","Jum'at","Sabtu")</f>
        <v>Selasa</v>
      </c>
      <c r="L980" s="494">
        <v>44803</v>
      </c>
      <c r="M980" s="459" t="s">
        <v>1570</v>
      </c>
      <c r="N980" s="98" t="s">
        <v>581</v>
      </c>
      <c r="P980" s="486">
        <v>558</v>
      </c>
      <c r="Q980" s="230">
        <v>35</v>
      </c>
      <c r="R980" s="230">
        <v>7</v>
      </c>
      <c r="S980" s="199">
        <v>19</v>
      </c>
      <c r="T980" s="199">
        <v>42</v>
      </c>
      <c r="U980" s="199">
        <v>15</v>
      </c>
      <c r="AL980" s="495"/>
      <c r="AM980" s="212"/>
      <c r="AN980" s="212"/>
      <c r="AS980" s="392" t="str">
        <f t="shared" si="330"/>
        <v>LALU WIR HANAN HADI</v>
      </c>
      <c r="AT980" s="392" t="str">
        <f t="shared" si="331"/>
        <v>F1B018034</v>
      </c>
      <c r="AU980" s="392">
        <f t="shared" si="332"/>
        <v>977</v>
      </c>
    </row>
    <row r="981" spans="1:47" ht="12.75" customHeight="1">
      <c r="A981" s="267">
        <f t="shared" si="346"/>
        <v>978</v>
      </c>
      <c r="B981" s="465">
        <v>44799</v>
      </c>
      <c r="C981" s="269" t="str">
        <f>VLOOKUP(D981,'[9]mhs elektro-kecil'!$B$5:$C$2151,2,0)</f>
        <v>NINA MULANA</v>
      </c>
      <c r="D981" s="98" t="s">
        <v>2442</v>
      </c>
      <c r="E981" s="369" t="s">
        <v>2443</v>
      </c>
      <c r="F981" s="275" t="str">
        <f t="shared" si="360"/>
        <v>Budi Darmawan, S.T., M.Eng.</v>
      </c>
      <c r="G981" s="275" t="str">
        <f t="shared" si="361"/>
        <v>I Made Budi Suksmadana, S.T., M.T.</v>
      </c>
      <c r="H981" s="275" t="str">
        <f t="shared" si="362"/>
        <v>Paniran, S.T., M.T.</v>
      </c>
      <c r="I981" s="275" t="str">
        <f t="shared" si="363"/>
        <v>A. Sjamsjiar Rachman, S.T., M.T.</v>
      </c>
      <c r="J981" s="467" t="str">
        <f t="shared" si="364"/>
        <v>Cipta Ramadhani, ST., M.Eng.</v>
      </c>
      <c r="K981" s="473" t="str">
        <f t="shared" ref="K981:K984" si="367">CHOOSE(WEEKDAY(L981),"Minggu","Senin","Selasa","Rabu","Kamis","Jum'at","Sabtu")</f>
        <v>Selasa</v>
      </c>
      <c r="L981" s="494">
        <v>44803</v>
      </c>
      <c r="M981" s="459" t="s">
        <v>1952</v>
      </c>
      <c r="N981" s="98" t="s">
        <v>449</v>
      </c>
      <c r="P981" s="486">
        <v>559</v>
      </c>
      <c r="Q981" s="230">
        <v>43</v>
      </c>
      <c r="R981" s="230">
        <v>24</v>
      </c>
      <c r="S981" s="199">
        <v>28</v>
      </c>
      <c r="T981" s="199">
        <v>17</v>
      </c>
      <c r="U981" s="199">
        <v>44</v>
      </c>
      <c r="AL981" s="495"/>
      <c r="AM981" s="212"/>
      <c r="AN981" s="212"/>
      <c r="AS981" s="392" t="str">
        <f t="shared" si="330"/>
        <v>NINA MULANA</v>
      </c>
      <c r="AT981" s="392" t="str">
        <f t="shared" si="331"/>
        <v>F1B018051</v>
      </c>
      <c r="AU981" s="392">
        <f t="shared" si="332"/>
        <v>978</v>
      </c>
    </row>
    <row r="982" spans="1:47" ht="12.75" customHeight="1">
      <c r="A982" s="267">
        <f t="shared" si="346"/>
        <v>979</v>
      </c>
      <c r="B982" s="465">
        <v>44803</v>
      </c>
      <c r="C982" s="269" t="str">
        <f>VLOOKUP(D982,'[9]mhs elektro-kecil'!$B$5:$C$2151,2,0)</f>
        <v>TAUFIK EKA PRATAMA</v>
      </c>
      <c r="D982" s="369" t="s">
        <v>2444</v>
      </c>
      <c r="E982" s="369" t="s">
        <v>2445</v>
      </c>
      <c r="F982" s="275" t="str">
        <f t="shared" si="360"/>
        <v>Budi Darmawan, S.T., M.Eng.</v>
      </c>
      <c r="G982" s="275" t="str">
        <f t="shared" si="361"/>
        <v>Dr. Warindi, S.T., M.Eng.</v>
      </c>
      <c r="H982" s="275" t="str">
        <f t="shared" si="362"/>
        <v>Syafaruddin Ch, S.T., M.T.</v>
      </c>
      <c r="I982" s="275" t="str">
        <f t="shared" si="363"/>
        <v>I Made Budi Suksmadana, S.T., M.T.</v>
      </c>
      <c r="J982" s="467" t="str">
        <f t="shared" si="364"/>
        <v>Dr. Ir. I Ketut Wiryajati,ST.,MT.,IPU.,ASEAN.Eng.</v>
      </c>
      <c r="K982" s="473" t="str">
        <f t="shared" si="367"/>
        <v>Kamis</v>
      </c>
      <c r="L982" s="494">
        <v>44805</v>
      </c>
      <c r="M982" s="459" t="s">
        <v>1570</v>
      </c>
      <c r="N982" s="98" t="s">
        <v>449</v>
      </c>
      <c r="P982" s="486">
        <v>567</v>
      </c>
      <c r="Q982" s="230">
        <v>43</v>
      </c>
      <c r="R982" s="230">
        <v>37</v>
      </c>
      <c r="S982" s="199">
        <v>4</v>
      </c>
      <c r="T982" s="199">
        <v>24</v>
      </c>
      <c r="U982" s="199">
        <v>3</v>
      </c>
      <c r="AL982" s="495"/>
      <c r="AM982" s="212"/>
      <c r="AN982" s="212"/>
      <c r="AS982" s="392" t="str">
        <f t="shared" si="330"/>
        <v>TAUFIK EKA PRATAMA</v>
      </c>
      <c r="AT982" s="392" t="str">
        <f t="shared" si="331"/>
        <v>F1B018065</v>
      </c>
      <c r="AU982" s="392">
        <f t="shared" si="332"/>
        <v>979</v>
      </c>
    </row>
    <row r="983" spans="1:47" ht="12.75" customHeight="1">
      <c r="A983" s="267">
        <f t="shared" si="346"/>
        <v>980</v>
      </c>
      <c r="B983" s="465">
        <v>44804</v>
      </c>
      <c r="C983" s="269" t="str">
        <f>VLOOKUP(D983,'[9]mhs elektro-kecil'!$B$5:$C$2151,2,0)</f>
        <v>Muhamad Anjas Cahyo Nugroho</v>
      </c>
      <c r="D983" s="98" t="s">
        <v>2446</v>
      </c>
      <c r="E983" s="98" t="s">
        <v>2447</v>
      </c>
      <c r="F983" s="275" t="str">
        <f t="shared" ref="F983" si="368">VLOOKUP(Q983,dosen,3,0)</f>
        <v>A. Sjamsjiar Rachman, S.T., M.T.</v>
      </c>
      <c r="G983" s="275" t="str">
        <f t="shared" ref="G983" si="369">IF(ISNA(VLOOKUP(R983,dosen,3,FALSE)),"-",VLOOKUP(R983,dosen,3,FALSE))</f>
        <v>Cipta Ramadhani, ST., M.Eng.</v>
      </c>
      <c r="H983" s="275" t="str">
        <f t="shared" ref="H983" si="370">IF(ISNA(VLOOKUP(S983,dosen,3,FALSE)),"-",VLOOKUP(S983,dosen,3,FALSE))</f>
        <v>Dwi Ratnasari, S.Kom., MT.</v>
      </c>
      <c r="I983" s="275" t="str">
        <f t="shared" ref="I983" si="371">IF(ISNA(VLOOKUP(T983,dosen,3,FALSE)),"-",VLOOKUP(T983,dosen,3,FALSE))</f>
        <v>Lalu A. Syamsul Irfan A., S.T., M.Eng.</v>
      </c>
      <c r="J983" s="467" t="str">
        <f t="shared" ref="J983" si="372">IF(ISNA(VLOOKUP(U983,dosen,3,FALSE)),"-",VLOOKUP(U983,dosen,3,FALSE))</f>
        <v>Paniran, S.T., M.T.</v>
      </c>
      <c r="K983" s="473" t="str">
        <f t="shared" si="367"/>
        <v>Jum'at</v>
      </c>
      <c r="L983" s="494">
        <v>44806</v>
      </c>
      <c r="M983" s="459" t="s">
        <v>1570</v>
      </c>
      <c r="N983" s="459" t="s">
        <v>1246</v>
      </c>
      <c r="P983" s="486">
        <v>572</v>
      </c>
      <c r="Q983" s="230">
        <v>17</v>
      </c>
      <c r="R983" s="230">
        <v>44</v>
      </c>
      <c r="S983" s="199">
        <v>45</v>
      </c>
      <c r="T983" s="199">
        <v>40</v>
      </c>
      <c r="U983" s="199">
        <v>28</v>
      </c>
      <c r="AL983" s="495"/>
      <c r="AM983" s="212"/>
      <c r="AN983" s="212"/>
      <c r="AS983" s="392" t="str">
        <f t="shared" si="330"/>
        <v>Muhamad Anjas Cahyo Nugroho</v>
      </c>
      <c r="AT983" s="392" t="str">
        <f t="shared" si="331"/>
        <v>f1b016063</v>
      </c>
      <c r="AU983" s="392">
        <f t="shared" si="332"/>
        <v>980</v>
      </c>
    </row>
    <row r="984" spans="1:47" ht="12.75" customHeight="1">
      <c r="A984" s="267">
        <f t="shared" si="346"/>
        <v>981</v>
      </c>
      <c r="B984" s="465">
        <v>44811</v>
      </c>
      <c r="C984" s="269" t="str">
        <f>VLOOKUP(D984,'[9]mhs elektro-kecil'!$B$5:$C$2151,2,0)</f>
        <v>Ahdiat Aunul Hipzi</v>
      </c>
      <c r="D984" s="369" t="s">
        <v>2448</v>
      </c>
      <c r="E984" s="369" t="s">
        <v>2449</v>
      </c>
      <c r="F984" s="275" t="str">
        <f t="shared" ref="F984" si="373">VLOOKUP(Q984,dosen,3,0)</f>
        <v>Giri Wahyu Wiriasto, S.T., M.T.</v>
      </c>
      <c r="G984" s="275" t="str">
        <f t="shared" ref="G984" si="374">IF(ISNA(VLOOKUP(R984,dosen,3,FALSE)),"-",VLOOKUP(R984,dosen,3,FALSE))</f>
        <v>I Made Budi Suksmadana, S.T., M.T.</v>
      </c>
      <c r="H984" s="275" t="str">
        <f t="shared" ref="H984" si="375">IF(ISNA(VLOOKUP(S984,dosen,3,FALSE)),"-",VLOOKUP(S984,dosen,3,FALSE))</f>
        <v>Bulkis Kanata, S.T., M.T.</v>
      </c>
      <c r="I984" s="275" t="str">
        <f t="shared" ref="I984" si="376">IF(ISNA(VLOOKUP(T984,dosen,3,FALSE)),"-",VLOOKUP(T984,dosen,3,FALSE))</f>
        <v>A. Sjamsjiar Rachman, S.T., M.T.</v>
      </c>
      <c r="J984" s="467" t="str">
        <f t="shared" ref="J984" si="377">IF(ISNA(VLOOKUP(U984,dosen,3,FALSE)),"-",VLOOKUP(U984,dosen,3,FALSE))</f>
        <v>Muhamad Irwan, S.T., M.T.</v>
      </c>
      <c r="K984" s="473" t="str">
        <f t="shared" si="367"/>
        <v>Rabu</v>
      </c>
      <c r="L984" s="494">
        <v>44818</v>
      </c>
      <c r="M984" s="459" t="s">
        <v>1570</v>
      </c>
      <c r="N984" s="459" t="s">
        <v>1246</v>
      </c>
      <c r="P984" s="486">
        <v>590</v>
      </c>
      <c r="Q984" s="230">
        <v>41</v>
      </c>
      <c r="R984" s="230">
        <v>24</v>
      </c>
      <c r="S984" s="199">
        <v>21</v>
      </c>
      <c r="T984" s="199">
        <v>17</v>
      </c>
      <c r="U984" s="199">
        <v>39</v>
      </c>
      <c r="AL984" s="495"/>
      <c r="AM984" s="212"/>
      <c r="AN984" s="212"/>
      <c r="AS984" s="392" t="str">
        <f t="shared" si="330"/>
        <v>Ahdiat Aunul Hipzi</v>
      </c>
      <c r="AT984" s="392" t="str">
        <f t="shared" si="331"/>
        <v>F1B017007</v>
      </c>
      <c r="AU984" s="392">
        <f t="shared" si="332"/>
        <v>981</v>
      </c>
    </row>
    <row r="985" spans="1:47" ht="12.75" customHeight="1">
      <c r="A985" s="267">
        <f t="shared" si="346"/>
        <v>982</v>
      </c>
      <c r="B985" s="465">
        <v>44816</v>
      </c>
      <c r="C985" s="269" t="str">
        <f>VLOOKUP(D985,'[9]mhs elektro-kecil'!$B$5:$C$2151,2,0)</f>
        <v>YUNITA SAKIRA</v>
      </c>
      <c r="D985" s="369" t="s">
        <v>2450</v>
      </c>
      <c r="E985" s="369" t="s">
        <v>2451</v>
      </c>
      <c r="F985" s="275" t="str">
        <f t="shared" ref="F985" si="378">VLOOKUP(Q985,dosen,3,0)</f>
        <v>Dr. rer. nat. Teti Zubaidah, S.T., M.T.</v>
      </c>
      <c r="G985" s="275" t="str">
        <f t="shared" ref="G985" si="379">IF(ISNA(VLOOKUP(R985,dosen,3,FALSE)),"-",VLOOKUP(R985,dosen,3,FALSE))</f>
        <v>Cipta Ramadhani, ST., M.Eng.</v>
      </c>
      <c r="H985" s="275" t="str">
        <f t="shared" ref="H985" si="380">IF(ISNA(VLOOKUP(S985,dosen,3,FALSE)),"-",VLOOKUP(S985,dosen,3,FALSE))</f>
        <v>I Made Budi Suksmadana, S.T., M.T.</v>
      </c>
      <c r="I985" s="275" t="str">
        <f t="shared" ref="I985" si="381">IF(ISNA(VLOOKUP(T985,dosen,3,FALSE)),"-",VLOOKUP(T985,dosen,3,FALSE))</f>
        <v>Budi Darmawan, S.T., M.Eng.</v>
      </c>
      <c r="J985" s="467" t="str">
        <f t="shared" ref="J985" si="382">IF(ISNA(VLOOKUP(U985,dosen,3,FALSE)),"-",VLOOKUP(U985,dosen,3,FALSE))</f>
        <v>Made Sutha Yadnya, S.T., M.T.</v>
      </c>
      <c r="K985" s="473" t="str">
        <f t="shared" ref="K985" si="383">CHOOSE(WEEKDAY(L985),"Minggu","Senin","Selasa","Rabu","Kamis","Jum'at","Sabtu")</f>
        <v>Kamis</v>
      </c>
      <c r="L985" s="494">
        <v>44819</v>
      </c>
      <c r="M985" s="459" t="s">
        <v>1610</v>
      </c>
      <c r="N985" s="459" t="s">
        <v>1246</v>
      </c>
      <c r="P985" s="486">
        <v>597</v>
      </c>
      <c r="Q985" s="230">
        <v>22</v>
      </c>
      <c r="R985" s="230">
        <v>44</v>
      </c>
      <c r="S985" s="199">
        <v>24</v>
      </c>
      <c r="T985" s="199">
        <v>43</v>
      </c>
      <c r="U985" s="199">
        <v>19</v>
      </c>
      <c r="AL985" s="495"/>
      <c r="AM985" s="212"/>
      <c r="AN985" s="212"/>
      <c r="AS985" s="392" t="str">
        <f t="shared" si="330"/>
        <v>YUNITA SAKIRA</v>
      </c>
      <c r="AT985" s="392" t="str">
        <f t="shared" si="331"/>
        <v>F1B018095</v>
      </c>
      <c r="AU985" s="392">
        <f t="shared" si="332"/>
        <v>982</v>
      </c>
    </row>
    <row r="986" spans="1:47" ht="12.75" customHeight="1">
      <c r="A986" s="267">
        <f t="shared" si="346"/>
        <v>983</v>
      </c>
      <c r="B986" s="465">
        <v>44818</v>
      </c>
      <c r="C986" s="269" t="str">
        <f>VLOOKUP(D986,'[9]mhs elektro-kecil'!$B$5:$C$2151,2,0)</f>
        <v>ADE PUTRA CAHYADI</v>
      </c>
      <c r="D986" s="98" t="s">
        <v>2452</v>
      </c>
      <c r="E986" s="369" t="s">
        <v>2453</v>
      </c>
      <c r="F986" s="275" t="str">
        <f t="shared" ref="F986" si="384">VLOOKUP(Q986,dosen,3,0)</f>
        <v>Dr. Ir. I Ketut Wiryajati,ST.,MT.,IPU.,ASEAN.Eng.</v>
      </c>
      <c r="G986" s="275" t="str">
        <f t="shared" ref="G986" si="385">IF(ISNA(VLOOKUP(R986,dosen,3,FALSE)),"-",VLOOKUP(R986,dosen,3,FALSE))</f>
        <v>Dr. Ir. I Made Ginarsa, S.T., M.T., IPU.</v>
      </c>
      <c r="H986" s="275" t="str">
        <f t="shared" ref="H986" si="386">IF(ISNA(VLOOKUP(S986,dosen,3,FALSE)),"-",VLOOKUP(S986,dosen,3,FALSE))</f>
        <v>Dr. Ida Ayu Sri Adnyani, S.T., M.Erg.</v>
      </c>
      <c r="I986" s="275" t="str">
        <f t="shared" ref="I986" si="387">IF(ISNA(VLOOKUP(T986,dosen,3,FALSE)),"-",VLOOKUP(T986,dosen,3,FALSE))</f>
        <v>Abdul Natsir, S.T., M.T.</v>
      </c>
      <c r="J986" s="467" t="str">
        <f t="shared" ref="J986" si="388">IF(ISNA(VLOOKUP(U986,dosen,3,FALSE)),"-",VLOOKUP(U986,dosen,3,FALSE))</f>
        <v>Supriyatna, S.T., M.T.</v>
      </c>
      <c r="K986" s="473" t="str">
        <f t="shared" ref="K986" si="389">CHOOSE(WEEKDAY(L986),"Minggu","Senin","Selasa","Rabu","Kamis","Jum'at","Sabtu")</f>
        <v>Selasa</v>
      </c>
      <c r="L986" s="494">
        <v>44824</v>
      </c>
      <c r="M986" s="459" t="s">
        <v>1570</v>
      </c>
      <c r="N986" s="98" t="s">
        <v>324</v>
      </c>
      <c r="P986" s="486">
        <v>604</v>
      </c>
      <c r="Q986" s="230">
        <v>3</v>
      </c>
      <c r="R986" s="230">
        <v>26</v>
      </c>
      <c r="S986" s="199">
        <v>10</v>
      </c>
      <c r="T986" s="199">
        <v>14</v>
      </c>
      <c r="U986" s="199">
        <v>2</v>
      </c>
      <c r="AL986" s="495"/>
      <c r="AM986" s="212"/>
      <c r="AN986" s="212"/>
      <c r="AS986" s="392" t="str">
        <f t="shared" si="330"/>
        <v>ADE PUTRA CAHYADI</v>
      </c>
      <c r="AT986" s="392" t="str">
        <f t="shared" si="331"/>
        <v>F1B117002</v>
      </c>
      <c r="AU986" s="392">
        <f t="shared" si="332"/>
        <v>983</v>
      </c>
    </row>
    <row r="987" spans="1:47" ht="12.75" customHeight="1">
      <c r="A987" s="267">
        <f t="shared" si="346"/>
        <v>984</v>
      </c>
      <c r="B987" s="465">
        <v>44824</v>
      </c>
      <c r="C987" s="269" t="str">
        <f>VLOOKUP(D987,'[9]mhs elektro-kecil'!$B$5:$C$2151,2,0)</f>
        <v>JULIAN MINDRIA ROSYADI</v>
      </c>
      <c r="D987" s="369" t="s">
        <v>2454</v>
      </c>
      <c r="E987" s="369" t="s">
        <v>2455</v>
      </c>
      <c r="F987" s="275" t="str">
        <f t="shared" ref="F987" si="390">VLOOKUP(Q987,dosen,3,0)</f>
        <v>Cahyo Mustiko O. M., ST., MSc. Ph.D.</v>
      </c>
      <c r="G987" s="275" t="str">
        <f t="shared" ref="G987" si="391">IF(ISNA(VLOOKUP(R987,dosen,3,FALSE)),"-",VLOOKUP(R987,dosen,3,FALSE))</f>
        <v>Sudi M. Al Sasongko, S.T., M.T.</v>
      </c>
      <c r="H987" s="275" t="str">
        <f t="shared" ref="H987" si="392">IF(ISNA(VLOOKUP(S987,dosen,3,FALSE)),"-",VLOOKUP(S987,dosen,3,FALSE))</f>
        <v>Suthami Ariessaputra, S.T., M.Eng.</v>
      </c>
      <c r="I987" s="275" t="str">
        <f t="shared" ref="I987" si="393">IF(ISNA(VLOOKUP(T987,dosen,3,FALSE)),"-",VLOOKUP(T987,dosen,3,FALSE))</f>
        <v>Abdullah Zainuddin, S.T., M.T.</v>
      </c>
      <c r="J987" s="467" t="str">
        <f t="shared" ref="J987" si="394">IF(ISNA(VLOOKUP(U987,dosen,3,FALSE)),"-",VLOOKUP(U987,dosen,3,FALSE))</f>
        <v>Made Sutha Yadnya, S.T., M.T.</v>
      </c>
      <c r="K987" s="473" t="str">
        <f t="shared" ref="K987" si="395">CHOOSE(WEEKDAY(L987),"Minggu","Senin","Selasa","Rabu","Kamis","Jum'at","Sabtu")</f>
        <v>Kamis</v>
      </c>
      <c r="L987" s="494">
        <v>44826</v>
      </c>
      <c r="M987" s="459" t="s">
        <v>1622</v>
      </c>
      <c r="N987" s="98" t="s">
        <v>581</v>
      </c>
      <c r="P987" s="486">
        <v>614</v>
      </c>
      <c r="Q987" s="230">
        <v>9</v>
      </c>
      <c r="R987" s="230">
        <v>6</v>
      </c>
      <c r="S987" s="199">
        <v>42</v>
      </c>
      <c r="T987" s="199">
        <v>15</v>
      </c>
      <c r="U987" s="199">
        <v>19</v>
      </c>
      <c r="AL987" s="495"/>
      <c r="AM987" s="212"/>
      <c r="AN987" s="212"/>
      <c r="AS987" s="392" t="str">
        <f t="shared" si="330"/>
        <v>JULIAN MINDRIA ROSYADI</v>
      </c>
      <c r="AT987" s="392" t="str">
        <f t="shared" si="331"/>
        <v>F1B017043</v>
      </c>
      <c r="AU987" s="392">
        <f t="shared" si="332"/>
        <v>984</v>
      </c>
    </row>
    <row r="988" spans="1:47" ht="12.75" customHeight="1">
      <c r="A988" s="267">
        <f t="shared" si="346"/>
        <v>985</v>
      </c>
      <c r="B988" s="465">
        <v>44827</v>
      </c>
      <c r="C988" s="269" t="str">
        <f>VLOOKUP(D988,'[9]mhs elektro-kecil'!$B$5:$C$2151,2,0)</f>
        <v>Muhammad Ariyanda Zulyadiansyah</v>
      </c>
      <c r="D988" s="369" t="s">
        <v>2456</v>
      </c>
      <c r="E988" s="369" t="s">
        <v>2457</v>
      </c>
      <c r="F988" s="275" t="str">
        <f t="shared" ref="F988" si="396">VLOOKUP(Q988,dosen,3,0)</f>
        <v>Lalu A. Syamsul Irfan A., S.T., M.Eng.</v>
      </c>
      <c r="G988" s="275" t="str">
        <f t="shared" ref="G988" si="397">IF(ISNA(VLOOKUP(R988,dosen,3,FALSE)),"-",VLOOKUP(R988,dosen,3,FALSE))</f>
        <v>Dwi Ratnasari, S.Kom., MT.</v>
      </c>
      <c r="H988" s="275" t="str">
        <f t="shared" ref="H988" si="398">IF(ISNA(VLOOKUP(S988,dosen,3,FALSE)),"-",VLOOKUP(S988,dosen,3,FALSE))</f>
        <v>Giri Wahyu Wiriasto, S.T., M.T.</v>
      </c>
      <c r="I988" s="275" t="str">
        <f t="shared" ref="I988" si="399">IF(ISNA(VLOOKUP(T988,dosen,3,FALSE)),"-",VLOOKUP(T988,dosen,3,FALSE))</f>
        <v>Supriono, S.T., M.T.</v>
      </c>
      <c r="J988" s="467" t="str">
        <f t="shared" ref="J988" si="400">IF(ISNA(VLOOKUP(U988,dosen,3,FALSE)),"-",VLOOKUP(U988,dosen,3,FALSE))</f>
        <v>Cipta Ramadhani, ST., M.Eng.</v>
      </c>
      <c r="K988" s="473" t="str">
        <f t="shared" ref="K988" si="401">CHOOSE(WEEKDAY(L988),"Minggu","Senin","Selasa","Rabu","Kamis","Jum'at","Sabtu")</f>
        <v>Rabu</v>
      </c>
      <c r="L988" s="494">
        <v>44832</v>
      </c>
      <c r="M988" s="459" t="s">
        <v>1570</v>
      </c>
      <c r="N988" s="459" t="s">
        <v>1246</v>
      </c>
      <c r="P988" s="486">
        <v>624</v>
      </c>
      <c r="Q988" s="230">
        <v>40</v>
      </c>
      <c r="R988" s="230">
        <v>45</v>
      </c>
      <c r="S988" s="199">
        <v>41</v>
      </c>
      <c r="T988" s="199">
        <v>29</v>
      </c>
      <c r="U988" s="199">
        <v>44</v>
      </c>
      <c r="AL988" s="495"/>
      <c r="AM988" s="212"/>
      <c r="AN988" s="212"/>
      <c r="AS988" s="392" t="str">
        <f t="shared" si="330"/>
        <v>Muhammad Ariyanda Zulyadiansyah</v>
      </c>
      <c r="AT988" s="392" t="str">
        <f t="shared" si="331"/>
        <v>F1B016066</v>
      </c>
      <c r="AU988" s="392">
        <f t="shared" si="332"/>
        <v>985</v>
      </c>
    </row>
    <row r="989" spans="1:47" ht="12.75" customHeight="1">
      <c r="A989" s="267">
        <f t="shared" si="346"/>
        <v>986</v>
      </c>
      <c r="B989" s="465">
        <v>44838</v>
      </c>
      <c r="C989" s="269" t="str">
        <f>VLOOKUP(D989,'[9]mhs elektro-kecil'!$B$5:$C$2151,2,0)</f>
        <v>Lalu Mahsar Khairudi</v>
      </c>
      <c r="D989" s="369" t="s">
        <v>2458</v>
      </c>
      <c r="E989" s="369" t="s">
        <v>2459</v>
      </c>
      <c r="F989" s="275" t="str">
        <f t="shared" ref="F989:F990" si="402">VLOOKUP(Q989,dosen,3,0)</f>
        <v>Dr. Ir. Misbahuddin, S.T., M.T., IPU.</v>
      </c>
      <c r="G989" s="275" t="str">
        <f t="shared" ref="G989:G990" si="403">IF(ISNA(VLOOKUP(R989,dosen,3,FALSE)),"-",VLOOKUP(R989,dosen,3,FALSE))</f>
        <v>Cipta Ramadhani, ST., M.Eng.</v>
      </c>
      <c r="H989" s="275" t="str">
        <f t="shared" ref="H989:H990" si="404">IF(ISNA(VLOOKUP(S989,dosen,3,FALSE)),"-",VLOOKUP(S989,dosen,3,FALSE))</f>
        <v>Lalu A. Syamsul Irfan A., S.T., M.Eng.</v>
      </c>
      <c r="I989" s="275" t="str">
        <f t="shared" ref="I989:I990" si="405">IF(ISNA(VLOOKUP(T989,dosen,3,FALSE)),"-",VLOOKUP(T989,dosen,3,FALSE))</f>
        <v>A. Sjamsjiar Rachman, S.T., M.T.</v>
      </c>
      <c r="J989" s="467" t="str">
        <f t="shared" ref="J989:J990" si="406">IF(ISNA(VLOOKUP(U989,dosen,3,FALSE)),"-",VLOOKUP(U989,dosen,3,FALSE))</f>
        <v>Paniran, S.T., M.T.</v>
      </c>
      <c r="K989" s="473" t="str">
        <f t="shared" ref="K989:K990" si="407">CHOOSE(WEEKDAY(L989),"Minggu","Senin","Selasa","Rabu","Kamis","Jum'at","Sabtu")</f>
        <v>Senin</v>
      </c>
      <c r="L989" s="494">
        <v>44844</v>
      </c>
      <c r="M989" s="459" t="s">
        <v>1610</v>
      </c>
      <c r="N989" s="459" t="s">
        <v>1246</v>
      </c>
      <c r="P989" s="486">
        <v>644</v>
      </c>
      <c r="Q989" s="230">
        <v>7</v>
      </c>
      <c r="R989" s="230">
        <v>44</v>
      </c>
      <c r="S989" s="199">
        <v>40</v>
      </c>
      <c r="T989" s="199">
        <v>17</v>
      </c>
      <c r="U989" s="199">
        <v>28</v>
      </c>
      <c r="AL989" s="495"/>
      <c r="AM989" s="212"/>
      <c r="AN989" s="212"/>
      <c r="AS989" s="392" t="str">
        <f t="shared" si="330"/>
        <v>Lalu Mahsar Khairudi</v>
      </c>
      <c r="AT989" s="392" t="str">
        <f t="shared" si="331"/>
        <v>F1B116015</v>
      </c>
      <c r="AU989" s="392">
        <f t="shared" si="332"/>
        <v>986</v>
      </c>
    </row>
    <row r="990" spans="1:47" ht="12.75" customHeight="1">
      <c r="A990" s="267">
        <f t="shared" si="346"/>
        <v>987</v>
      </c>
      <c r="B990" s="465">
        <v>44838</v>
      </c>
      <c r="C990" s="269" t="str">
        <f>VLOOKUP(D990,'[9]mhs elektro-kecil'!$B$5:$C$2151,2,0)</f>
        <v xml:space="preserve">LALU THORIQ RAMADHANI </v>
      </c>
      <c r="D990" s="369" t="s">
        <v>2460</v>
      </c>
      <c r="E990" s="369" t="s">
        <v>2461</v>
      </c>
      <c r="F990" s="275" t="str">
        <f t="shared" si="402"/>
        <v>Budi Darmawan, S.T., M.Eng.</v>
      </c>
      <c r="G990" s="275" t="str">
        <f t="shared" si="403"/>
        <v>Dr. Warindi, S.T., M.Eng.</v>
      </c>
      <c r="H990" s="275" t="str">
        <f t="shared" si="404"/>
        <v>Abdullah Zainuddin, S.T., M.T.</v>
      </c>
      <c r="I990" s="275" t="str">
        <f t="shared" si="405"/>
        <v>Dr. Ir. Rosmaliati, S.T., M.T.</v>
      </c>
      <c r="J990" s="467" t="str">
        <f t="shared" si="406"/>
        <v>Lalu A. Syamsul Irfan A., S.T., M.Eng.</v>
      </c>
      <c r="K990" s="473" t="str">
        <f t="shared" si="407"/>
        <v>Senin</v>
      </c>
      <c r="L990" s="494">
        <v>44844</v>
      </c>
      <c r="M990" s="459" t="s">
        <v>1570</v>
      </c>
      <c r="N990" s="98" t="s">
        <v>449</v>
      </c>
      <c r="P990" s="486">
        <v>645</v>
      </c>
      <c r="Q990" s="230">
        <v>43</v>
      </c>
      <c r="R990" s="230">
        <v>37</v>
      </c>
      <c r="S990" s="199">
        <v>15</v>
      </c>
      <c r="T990" s="199">
        <v>16</v>
      </c>
      <c r="U990" s="199">
        <v>40</v>
      </c>
      <c r="AL990" s="495"/>
      <c r="AM990" s="212"/>
      <c r="AN990" s="212"/>
      <c r="AS990" s="392" t="str">
        <f t="shared" si="330"/>
        <v xml:space="preserve">LALU THORIQ RAMADHANI </v>
      </c>
      <c r="AT990" s="392" t="str">
        <f t="shared" si="331"/>
        <v>F1B018082</v>
      </c>
      <c r="AU990" s="392">
        <f t="shared" si="332"/>
        <v>987</v>
      </c>
    </row>
    <row r="991" spans="1:47" ht="12.75" customHeight="1">
      <c r="A991" s="267">
        <f t="shared" si="346"/>
        <v>988</v>
      </c>
      <c r="B991" s="465">
        <v>44846</v>
      </c>
      <c r="C991" s="269" t="str">
        <f>VLOOKUP(D991,'[9]mhs elektro-kecil'!$B$5:$C$2151,2,0)</f>
        <v>MUHAMAD KIFLAN AFFANDI</v>
      </c>
      <c r="D991" s="98" t="s">
        <v>2462</v>
      </c>
      <c r="E991" s="369" t="s">
        <v>2463</v>
      </c>
      <c r="F991" s="275" t="str">
        <f t="shared" ref="F991" si="408">VLOOKUP(Q991,dosen,3,0)</f>
        <v>Budi Darmawan, S.T., M.Eng.</v>
      </c>
      <c r="G991" s="275" t="str">
        <f t="shared" ref="G991" si="409">IF(ISNA(VLOOKUP(R991,dosen,3,FALSE)),"-",VLOOKUP(R991,dosen,3,FALSE))</f>
        <v>Paniran, S.T., M.T.</v>
      </c>
      <c r="H991" s="275" t="str">
        <f t="shared" ref="H991" si="410">IF(ISNA(VLOOKUP(S991,dosen,3,FALSE)),"-",VLOOKUP(S991,dosen,3,FALSE))</f>
        <v>Ir. I Made Ari Nrartha, S.T., M.T.</v>
      </c>
      <c r="I991" s="275" t="str">
        <f t="shared" ref="I991" si="411">IF(ISNA(VLOOKUP(T991,dosen,3,FALSE)),"-",VLOOKUP(T991,dosen,3,FALSE))</f>
        <v>Dwi Ratnasari, S.Kom., MT.</v>
      </c>
      <c r="J991" s="467" t="str">
        <f t="shared" ref="J991" si="412">IF(ISNA(VLOOKUP(U991,dosen,3,FALSE)),"-",VLOOKUP(U991,dosen,3,FALSE))</f>
        <v>Syafaruddin Ch, S.T., M.T.</v>
      </c>
      <c r="K991" s="473" t="str">
        <f t="shared" ref="K991" si="413">CHOOSE(WEEKDAY(L991),"Minggu","Senin","Selasa","Rabu","Kamis","Jum'at","Sabtu")</f>
        <v>Selasa</v>
      </c>
      <c r="L991" s="494">
        <v>44852</v>
      </c>
      <c r="M991" s="459" t="s">
        <v>1570</v>
      </c>
      <c r="N991" s="98" t="s">
        <v>449</v>
      </c>
      <c r="P991" s="486">
        <v>668</v>
      </c>
      <c r="Q991" s="230">
        <v>43</v>
      </c>
      <c r="R991" s="230">
        <v>28</v>
      </c>
      <c r="S991" s="199">
        <v>25</v>
      </c>
      <c r="T991" s="199">
        <v>45</v>
      </c>
      <c r="U991" s="199">
        <v>4</v>
      </c>
      <c r="AL991" s="495"/>
      <c r="AM991" s="212"/>
      <c r="AN991" s="212"/>
      <c r="AS991" s="392" t="str">
        <f t="shared" si="330"/>
        <v>MUHAMAD KIFLAN AFFANDI</v>
      </c>
      <c r="AT991" s="392" t="str">
        <f t="shared" si="331"/>
        <v>F1B018042</v>
      </c>
      <c r="AU991" s="392">
        <f t="shared" si="332"/>
        <v>988</v>
      </c>
    </row>
    <row r="992" spans="1:47" ht="12.75" customHeight="1">
      <c r="A992" s="267">
        <f t="shared" si="346"/>
        <v>989</v>
      </c>
      <c r="B992" s="465">
        <v>44847</v>
      </c>
      <c r="C992" s="269" t="str">
        <f>VLOOKUP(D992,'[9]mhs elektro-kecil'!$B$5:$C$2151,2,0)</f>
        <v>RIZKI FEBRIA SATRIADI</v>
      </c>
      <c r="D992" s="369" t="s">
        <v>2464</v>
      </c>
      <c r="E992" s="369" t="s">
        <v>2465</v>
      </c>
      <c r="F992" s="275" t="str">
        <f t="shared" ref="F992" si="414">VLOOKUP(Q992,dosen,3,0)</f>
        <v>Made Sutha Yadnya, S.T., M.T.</v>
      </c>
      <c r="G992" s="275" t="str">
        <f t="shared" ref="G992" si="415">IF(ISNA(VLOOKUP(R992,dosen,3,FALSE)),"-",VLOOKUP(R992,dosen,3,FALSE))</f>
        <v>Djul Fikry  Budiman, S.T., M.T.</v>
      </c>
      <c r="H992" s="275" t="str">
        <f t="shared" ref="H992" si="416">IF(ISNA(VLOOKUP(S992,dosen,3,FALSE)),"-",VLOOKUP(S992,dosen,3,FALSE))</f>
        <v>Suthami Ariessaputra, S.T., M.Eng.</v>
      </c>
      <c r="I992" s="275" t="str">
        <f t="shared" ref="I992" si="417">IF(ISNA(VLOOKUP(T992,dosen,3,FALSE)),"-",VLOOKUP(T992,dosen,3,FALSE))</f>
        <v>Syafaruddin Ch, S.T., M.T.</v>
      </c>
      <c r="J992" s="467" t="str">
        <f t="shared" ref="J992" si="418">IF(ISNA(VLOOKUP(U992,dosen,3,FALSE)),"-",VLOOKUP(U992,dosen,3,FALSE))</f>
        <v>Cahyo Mustiko O. M., ST., MSc. Ph.D.</v>
      </c>
      <c r="K992" s="473" t="str">
        <f t="shared" ref="K992" si="419">CHOOSE(WEEKDAY(L992),"Minggu","Senin","Selasa","Rabu","Kamis","Jum'at","Sabtu")</f>
        <v>Kamis</v>
      </c>
      <c r="L992" s="494">
        <v>44854</v>
      </c>
      <c r="M992" s="459" t="s">
        <v>1622</v>
      </c>
      <c r="N992" s="98" t="s">
        <v>581</v>
      </c>
      <c r="P992" s="486">
        <v>669</v>
      </c>
      <c r="Q992" s="230">
        <v>19</v>
      </c>
      <c r="R992" s="230">
        <v>35</v>
      </c>
      <c r="S992" s="199">
        <v>42</v>
      </c>
      <c r="T992" s="199">
        <v>4</v>
      </c>
      <c r="U992" s="199">
        <v>9</v>
      </c>
      <c r="AL992" s="495"/>
      <c r="AM992" s="212"/>
      <c r="AN992" s="212"/>
      <c r="AS992" s="392" t="str">
        <f t="shared" si="330"/>
        <v>RIZKI FEBRIA SATRIADI</v>
      </c>
      <c r="AT992" s="392" t="str">
        <f t="shared" si="331"/>
        <v>F1B018058</v>
      </c>
      <c r="AU992" s="392">
        <f t="shared" si="332"/>
        <v>989</v>
      </c>
    </row>
    <row r="993" spans="1:47" ht="12.75" customHeight="1">
      <c r="A993" s="267">
        <f t="shared" si="346"/>
        <v>990</v>
      </c>
      <c r="B993" s="465">
        <v>44848</v>
      </c>
      <c r="C993" s="269" t="str">
        <f>VLOOKUP(D993,'[9]mhs elektro-kecil'!$B$5:$C$2151,2,0)</f>
        <v>Halbat Akmaral Aziad</v>
      </c>
      <c r="D993" s="369" t="s">
        <v>2466</v>
      </c>
      <c r="E993" s="369" t="s">
        <v>2467</v>
      </c>
      <c r="F993" s="275" t="str">
        <f t="shared" ref="F993" si="420">VLOOKUP(Q993,dosen,3,0)</f>
        <v>Djul Fikry  Budiman, S.T., M.T.</v>
      </c>
      <c r="G993" s="275" t="str">
        <f t="shared" ref="G993" si="421">IF(ISNA(VLOOKUP(R993,dosen,3,FALSE)),"-",VLOOKUP(R993,dosen,3,FALSE))</f>
        <v>I Nyoman Wahyu Satiawan., ST., MSc., Ph.D.</v>
      </c>
      <c r="H993" s="275" t="str">
        <f t="shared" ref="H993" si="422">IF(ISNA(VLOOKUP(S993,dosen,3,FALSE)),"-",VLOOKUP(S993,dosen,3,FALSE))</f>
        <v>A. Sjamsjiar Rachman, S.T., M.T.</v>
      </c>
      <c r="I993" s="275" t="str">
        <f t="shared" ref="I993" si="423">IF(ISNA(VLOOKUP(T993,dosen,3,FALSE)),"-",VLOOKUP(T993,dosen,3,FALSE))</f>
        <v>Sudi M. Al Sasongko, S.T., M.T.</v>
      </c>
      <c r="J993" s="467" t="str">
        <f t="shared" ref="J993" si="424">IF(ISNA(VLOOKUP(U993,dosen,3,FALSE)),"-",VLOOKUP(U993,dosen,3,FALSE))</f>
        <v>Sabar Nababan, S.T., M.T.</v>
      </c>
      <c r="K993" s="473" t="str">
        <f t="shared" ref="K993" si="425">CHOOSE(WEEKDAY(L993),"Minggu","Senin","Selasa","Rabu","Kamis","Jum'at","Sabtu")</f>
        <v>Rabu</v>
      </c>
      <c r="L993" s="494">
        <v>44853</v>
      </c>
      <c r="M993" s="459" t="s">
        <v>1708</v>
      </c>
      <c r="N993" s="98" t="s">
        <v>581</v>
      </c>
      <c r="P993" s="486">
        <v>672</v>
      </c>
      <c r="Q993" s="230">
        <v>35</v>
      </c>
      <c r="R993" s="230">
        <v>8</v>
      </c>
      <c r="S993" s="199">
        <v>17</v>
      </c>
      <c r="T993" s="199">
        <v>6</v>
      </c>
      <c r="U993" s="199">
        <v>31</v>
      </c>
      <c r="AL993" s="495"/>
      <c r="AM993" s="212"/>
      <c r="AN993" s="212"/>
      <c r="AS993" s="392" t="str">
        <f t="shared" si="330"/>
        <v>Halbat Akmaral Aziad</v>
      </c>
      <c r="AT993" s="392" t="str">
        <f t="shared" si="331"/>
        <v>F1B015020</v>
      </c>
      <c r="AU993" s="392">
        <f t="shared" si="332"/>
        <v>990</v>
      </c>
    </row>
    <row r="994" spans="1:47" ht="12.75" customHeight="1">
      <c r="A994" s="267">
        <f t="shared" si="346"/>
        <v>991</v>
      </c>
      <c r="B994" s="465">
        <v>44851</v>
      </c>
      <c r="C994" s="269" t="str">
        <f>VLOOKUP(D994,'[9]mhs elektro-kecil'!$B$5:$C$2151,2,0)</f>
        <v>Afi Sepiyandi</v>
      </c>
      <c r="D994" s="98" t="s">
        <v>2468</v>
      </c>
      <c r="E994" s="369" t="s">
        <v>2469</v>
      </c>
      <c r="F994" s="275" t="str">
        <f t="shared" ref="F994" si="426">VLOOKUP(Q994,dosen,3,0)</f>
        <v>Ir. Agung Budi Muljono, S.T., M.T., IPU.</v>
      </c>
      <c r="G994" s="275" t="str">
        <f t="shared" ref="G994" si="427">IF(ISNA(VLOOKUP(R994,dosen,3,FALSE)),"-",VLOOKUP(R994,dosen,3,FALSE))</f>
        <v>I Nyoman Wahyu Satiawan., ST., MSc., Ph.D.</v>
      </c>
      <c r="H994" s="275" t="str">
        <f t="shared" ref="H994" si="428">IF(ISNA(VLOOKUP(S994,dosen,3,FALSE)),"-",VLOOKUP(S994,dosen,3,FALSE))</f>
        <v>Dr. rer. nat. Teti Zubaidah, S.T., M.T.</v>
      </c>
      <c r="I994" s="275" t="str">
        <f t="shared" ref="I994" si="429">IF(ISNA(VLOOKUP(T994,dosen,3,FALSE)),"-",VLOOKUP(T994,dosen,3,FALSE))</f>
        <v>Sabar Nababan, S.T., M.T.</v>
      </c>
      <c r="J994" s="467" t="str">
        <f t="shared" ref="J994" si="430">IF(ISNA(VLOOKUP(U994,dosen,3,FALSE)),"-",VLOOKUP(U994,dosen,3,FALSE))</f>
        <v>Dr. Warindi, S.T., M.Eng.</v>
      </c>
      <c r="K994" s="473" t="str">
        <f t="shared" ref="K994" si="431">CHOOSE(WEEKDAY(L994),"Minggu","Senin","Selasa","Rabu","Kamis","Jum'at","Sabtu")</f>
        <v>Rabu</v>
      </c>
      <c r="L994" s="494">
        <v>44853</v>
      </c>
      <c r="M994" s="459" t="s">
        <v>1622</v>
      </c>
      <c r="N994" s="98" t="s">
        <v>324</v>
      </c>
      <c r="P994" s="486">
        <v>678</v>
      </c>
      <c r="Q994" s="230">
        <v>13</v>
      </c>
      <c r="R994" s="230">
        <v>8</v>
      </c>
      <c r="S994" s="199">
        <v>22</v>
      </c>
      <c r="T994" s="199">
        <v>31</v>
      </c>
      <c r="U994" s="199">
        <v>37</v>
      </c>
      <c r="AL994" s="495"/>
      <c r="AM994" s="212"/>
      <c r="AN994" s="212"/>
      <c r="AS994" s="392" t="str">
        <f t="shared" si="330"/>
        <v>Afi Sepiyandi</v>
      </c>
      <c r="AT994" s="392" t="str">
        <f t="shared" si="331"/>
        <v>F1B016003</v>
      </c>
      <c r="AU994" s="392">
        <f t="shared" si="332"/>
        <v>991</v>
      </c>
    </row>
    <row r="995" spans="1:47" ht="12.75" customHeight="1">
      <c r="A995" s="267">
        <f t="shared" si="346"/>
        <v>992</v>
      </c>
      <c r="B995" s="465">
        <v>44866</v>
      </c>
      <c r="C995" s="269" t="str">
        <f>VLOOKUP(D995,'[9]mhs elektro-kecil'!$B$5:$C$2500,2,0)</f>
        <v>Nurkholis Majid</v>
      </c>
      <c r="D995" s="369" t="s">
        <v>2470</v>
      </c>
      <c r="E995" s="369" t="s">
        <v>2471</v>
      </c>
      <c r="F995" s="275" t="str">
        <f t="shared" ref="F995:F996" si="432">VLOOKUP(Q995,dosen,3,0)</f>
        <v>Abdul Natsir, S.T., M.T.</v>
      </c>
      <c r="G995" s="275" t="str">
        <f t="shared" ref="G995:G996" si="433">IF(ISNA(VLOOKUP(R995,dosen,3,FALSE)),"-",VLOOKUP(R995,dosen,3,FALSE))</f>
        <v>Supriyatna, S.T., M.T.</v>
      </c>
      <c r="H995" s="275" t="str">
        <f t="shared" ref="H995:H996" si="434">IF(ISNA(VLOOKUP(S995,dosen,3,FALSE)),"-",VLOOKUP(S995,dosen,3,FALSE))</f>
        <v>Ni Made Seniari, S.T., M.T.</v>
      </c>
      <c r="I995" s="275" t="str">
        <f t="shared" ref="I995:I996" si="435">IF(ISNA(VLOOKUP(T995,dosen,3,FALSE)),"-",VLOOKUP(T995,dosen,3,FALSE))</f>
        <v>Dr. Ir. I Ketut Wiryajati,ST.,MT.,IPU.,ASEAN.Eng.</v>
      </c>
      <c r="J995" s="467" t="str">
        <f t="shared" ref="J995:J996" si="436">IF(ISNA(VLOOKUP(U995,dosen,3,FALSE)),"-",VLOOKUP(U995,dosen,3,FALSE))</f>
        <v>Dr. rer. nat. Teti Zubaidah, S.T., M.T.</v>
      </c>
      <c r="K995" s="473" t="str">
        <f t="shared" ref="K995:K996" si="437">CHOOSE(WEEKDAY(L995),"Minggu","Senin","Selasa","Rabu","Kamis","Jum'at","Sabtu")</f>
        <v>Selasa</v>
      </c>
      <c r="L995" s="494">
        <v>44873</v>
      </c>
      <c r="M995" s="459" t="s">
        <v>1708</v>
      </c>
      <c r="N995" s="98" t="s">
        <v>324</v>
      </c>
      <c r="P995" s="486">
        <v>721</v>
      </c>
      <c r="Q995" s="230">
        <v>14</v>
      </c>
      <c r="R995" s="230">
        <v>2</v>
      </c>
      <c r="S995" s="199">
        <v>1</v>
      </c>
      <c r="T995" s="199">
        <v>3</v>
      </c>
      <c r="U995" s="199">
        <v>22</v>
      </c>
      <c r="AL995" s="495"/>
      <c r="AM995" s="212"/>
      <c r="AN995" s="212"/>
      <c r="AS995" s="392" t="str">
        <f t="shared" si="330"/>
        <v>Nurkholis Majid</v>
      </c>
      <c r="AT995" s="392" t="str">
        <f t="shared" si="331"/>
        <v>F1B019112</v>
      </c>
      <c r="AU995" s="392">
        <f t="shared" si="332"/>
        <v>992</v>
      </c>
    </row>
    <row r="996" spans="1:47" ht="12.75" customHeight="1">
      <c r="A996" s="267">
        <f t="shared" si="346"/>
        <v>993</v>
      </c>
      <c r="B996" s="465">
        <v>44866</v>
      </c>
      <c r="C996" s="269" t="str">
        <f>VLOOKUP(D996,'[9]mhs elektro-kecil'!$B$5:$C$2500,2,0)</f>
        <v>ANANDA NUR HIDAYAT</v>
      </c>
      <c r="D996" s="98" t="s">
        <v>2472</v>
      </c>
      <c r="E996" s="369" t="s">
        <v>2473</v>
      </c>
      <c r="F996" s="275" t="str">
        <f t="shared" si="432"/>
        <v>Paniran, S.T., M.T.</v>
      </c>
      <c r="G996" s="275" t="str">
        <f t="shared" si="433"/>
        <v>Budi Darmawan, S.T., M.Eng.</v>
      </c>
      <c r="H996" s="275" t="str">
        <f t="shared" si="434"/>
        <v>I Made Budi Suksmadana, S.T., M.T.</v>
      </c>
      <c r="I996" s="275" t="str">
        <f t="shared" si="435"/>
        <v>Sultan, S.T., M.T.</v>
      </c>
      <c r="J996" s="467" t="str">
        <f t="shared" si="436"/>
        <v>I Nyoman Wahyu Satiawan., ST., MSc., Ph.D.</v>
      </c>
      <c r="K996" s="473" t="str">
        <f t="shared" si="437"/>
        <v>Jum'at</v>
      </c>
      <c r="L996" s="494">
        <v>44869</v>
      </c>
      <c r="M996" s="459" t="s">
        <v>1570</v>
      </c>
      <c r="N996" s="98" t="s">
        <v>449</v>
      </c>
      <c r="P996" s="486">
        <v>722</v>
      </c>
      <c r="Q996" s="230">
        <v>28</v>
      </c>
      <c r="R996" s="230">
        <v>43</v>
      </c>
      <c r="S996" s="199">
        <v>24</v>
      </c>
      <c r="T996" s="199">
        <v>5</v>
      </c>
      <c r="U996" s="199">
        <v>8</v>
      </c>
      <c r="AL996" s="495"/>
      <c r="AM996" s="212"/>
      <c r="AN996" s="212"/>
      <c r="AS996" s="392" t="str">
        <f t="shared" si="330"/>
        <v>ANANDA NUR HIDAYAT</v>
      </c>
      <c r="AT996" s="392" t="str">
        <f t="shared" si="331"/>
        <v>F1B018073</v>
      </c>
      <c r="AU996" s="392">
        <f t="shared" si="332"/>
        <v>993</v>
      </c>
    </row>
    <row r="997" spans="1:47" ht="12.75" customHeight="1">
      <c r="A997" s="267">
        <f t="shared" si="346"/>
        <v>994</v>
      </c>
      <c r="B997" s="465">
        <v>44869</v>
      </c>
      <c r="C997" s="269" t="str">
        <f>VLOOKUP(D997,'[9]mhs elektro-kecil'!$B$5:$C$2500,2,0)</f>
        <v>Yusron Alif Setiawan</v>
      </c>
      <c r="D997" s="369" t="s">
        <v>2474</v>
      </c>
      <c r="E997" s="369" t="s">
        <v>2475</v>
      </c>
      <c r="F997" s="275" t="str">
        <f t="shared" ref="F997:F1003" si="438">VLOOKUP(Q997,dosen,3,0)</f>
        <v>Dr. Ir. Misbahuddin, S.T., M.T., IPU.</v>
      </c>
      <c r="G997" s="275" t="str">
        <f t="shared" ref="G997:J998" si="439">IF(ISNA(VLOOKUP(R997,dosen,3,FALSE)),"-",VLOOKUP(R997,dosen,3,FALSE))</f>
        <v>Muhamad Syamsu Iqbal, S.T., M.T., Ph.D.</v>
      </c>
      <c r="H997" s="275" t="str">
        <f t="shared" si="439"/>
        <v>Paniran, S.T., M.T.</v>
      </c>
      <c r="I997" s="275" t="str">
        <f t="shared" si="439"/>
        <v>Budi Darmawan, S.T., M.Eng.</v>
      </c>
      <c r="J997" s="467" t="str">
        <f t="shared" si="439"/>
        <v>Syafaruddin Ch, S.T., M.T.</v>
      </c>
      <c r="K997" s="473" t="str">
        <f t="shared" ref="K997:K1005" si="440">CHOOSE(WEEKDAY(L997),"Minggu","Senin","Selasa","Rabu","Kamis","Jum'at","Sabtu")</f>
        <v>Selasa</v>
      </c>
      <c r="L997" s="494">
        <v>44873</v>
      </c>
      <c r="M997" s="459" t="s">
        <v>1708</v>
      </c>
      <c r="N997" s="98" t="s">
        <v>449</v>
      </c>
      <c r="P997" s="486">
        <v>740</v>
      </c>
      <c r="Q997" s="230">
        <v>7</v>
      </c>
      <c r="R997" s="230">
        <v>18</v>
      </c>
      <c r="S997" s="199">
        <v>28</v>
      </c>
      <c r="T997" s="199">
        <v>43</v>
      </c>
      <c r="U997" s="199">
        <v>4</v>
      </c>
      <c r="AL997" s="495"/>
      <c r="AM997" s="212"/>
      <c r="AN997" s="212"/>
      <c r="AS997" s="392" t="str">
        <f t="shared" si="330"/>
        <v>Yusron Alif Setiawan</v>
      </c>
      <c r="AT997" s="392" t="str">
        <f t="shared" si="331"/>
        <v>F1B116034</v>
      </c>
      <c r="AU997" s="392">
        <f t="shared" si="332"/>
        <v>994</v>
      </c>
    </row>
    <row r="998" spans="1:47" ht="12.75" customHeight="1">
      <c r="A998" s="267">
        <f t="shared" si="346"/>
        <v>995</v>
      </c>
      <c r="B998" s="465">
        <v>44870</v>
      </c>
      <c r="C998" s="269" t="str">
        <f>VLOOKUP(D998,'[9]mhs elektro-kecil'!$B$5:$C$2500,2,0)</f>
        <v>BAGI HARTAWAN</v>
      </c>
      <c r="D998" s="369" t="s">
        <v>2476</v>
      </c>
      <c r="E998" s="369" t="s">
        <v>2477</v>
      </c>
      <c r="F998" s="275" t="str">
        <f t="shared" si="438"/>
        <v>Giri Wahyu Wiriasto, S.T., M.T.</v>
      </c>
      <c r="G998" s="275" t="str">
        <f t="shared" si="439"/>
        <v>I Made Budi Suksmadana, S.T., M.T.</v>
      </c>
      <c r="H998" s="275" t="str">
        <f t="shared" si="439"/>
        <v>Cipta Ramadhani, ST., M.Eng.</v>
      </c>
      <c r="I998" s="275" t="str">
        <f t="shared" si="439"/>
        <v>Djul Fikry  Budiman, S.T., M.T.</v>
      </c>
      <c r="J998" s="467" t="str">
        <f t="shared" si="439"/>
        <v>Lalu A. Syamsul Irfan A., S.T., M.Eng.</v>
      </c>
      <c r="K998" s="473" t="str">
        <f t="shared" si="440"/>
        <v>Kamis</v>
      </c>
      <c r="L998" s="494">
        <v>44875</v>
      </c>
      <c r="M998" s="459" t="s">
        <v>1708</v>
      </c>
      <c r="N998" s="459" t="s">
        <v>1246</v>
      </c>
      <c r="P998" s="486">
        <v>744</v>
      </c>
      <c r="Q998" s="230">
        <v>41</v>
      </c>
      <c r="R998" s="230">
        <v>24</v>
      </c>
      <c r="S998" s="199">
        <v>44</v>
      </c>
      <c r="T998" s="199">
        <v>35</v>
      </c>
      <c r="U998" s="199">
        <v>40</v>
      </c>
      <c r="AL998" s="495"/>
      <c r="AM998" s="212"/>
      <c r="AN998" s="212"/>
      <c r="AS998" s="392" t="str">
        <f t="shared" si="330"/>
        <v>BAGI HARTAWAN</v>
      </c>
      <c r="AT998" s="392" t="str">
        <f t="shared" si="331"/>
        <v>F1B018011</v>
      </c>
      <c r="AU998" s="392">
        <f t="shared" si="332"/>
        <v>995</v>
      </c>
    </row>
    <row r="999" spans="1:47" ht="12.75" customHeight="1">
      <c r="A999" s="267">
        <f t="shared" si="346"/>
        <v>996</v>
      </c>
      <c r="B999" s="465">
        <v>44880</v>
      </c>
      <c r="C999" s="269" t="str">
        <f>VLOOKUP(D999,'[9]mhs elektro-kecil'!$B$5:$C$2500,2,0)</f>
        <v>RODY SAFRI IRAWANSYAH</v>
      </c>
      <c r="D999" s="98" t="s">
        <v>2478</v>
      </c>
      <c r="E999" s="369" t="s">
        <v>2479</v>
      </c>
      <c r="F999" s="275" t="str">
        <f t="shared" si="438"/>
        <v>Lalu A. Syamsul Irfan A., S.T., M.Eng.</v>
      </c>
      <c r="G999" s="275" t="str">
        <f t="shared" ref="G999" si="441">IF(ISNA(VLOOKUP(R999,dosen,3,FALSE)),"-",VLOOKUP(R999,dosen,3,FALSE))</f>
        <v>Giri Wahyu Wiriasto, S.T., M.T.</v>
      </c>
      <c r="H999" s="275" t="str">
        <f t="shared" ref="H999" si="442">IF(ISNA(VLOOKUP(S999,dosen,3,FALSE)),"-",VLOOKUP(S999,dosen,3,FALSE))</f>
        <v>Sudi M. Al Sasongko, S.T., M.T.</v>
      </c>
      <c r="I999" s="275" t="str">
        <f t="shared" ref="I999" si="443">IF(ISNA(VLOOKUP(T999,dosen,3,FALSE)),"-",VLOOKUP(T999,dosen,3,FALSE))</f>
        <v>Dr. Warindi, S.T., M.Eng.</v>
      </c>
      <c r="J999" s="467" t="str">
        <f t="shared" ref="J999" si="444">IF(ISNA(VLOOKUP(U999,dosen,3,FALSE)),"-",VLOOKUP(U999,dosen,3,FALSE))</f>
        <v>Supriono, S.T., M.T.</v>
      </c>
      <c r="K999" s="473" t="str">
        <f t="shared" si="440"/>
        <v>Senin</v>
      </c>
      <c r="L999" s="494">
        <v>44886</v>
      </c>
      <c r="M999" s="459" t="s">
        <v>1708</v>
      </c>
      <c r="N999" s="459" t="s">
        <v>1246</v>
      </c>
      <c r="P999" s="486">
        <v>784</v>
      </c>
      <c r="Q999" s="230">
        <v>40</v>
      </c>
      <c r="R999" s="230">
        <v>41</v>
      </c>
      <c r="S999" s="199">
        <v>6</v>
      </c>
      <c r="T999" s="199">
        <v>37</v>
      </c>
      <c r="U999" s="199">
        <v>29</v>
      </c>
      <c r="AL999" s="495"/>
      <c r="AM999" s="212"/>
      <c r="AN999" s="212"/>
      <c r="AS999" s="392" t="str">
        <f t="shared" si="330"/>
        <v>RODY SAFRI IRAWANSYAH</v>
      </c>
      <c r="AT999" s="392" t="str">
        <f t="shared" si="331"/>
        <v>F1B118003</v>
      </c>
      <c r="AU999" s="392">
        <f t="shared" si="332"/>
        <v>996</v>
      </c>
    </row>
    <row r="1000" spans="1:47" ht="12.75" customHeight="1">
      <c r="A1000" s="267">
        <f t="shared" si="346"/>
        <v>997</v>
      </c>
      <c r="B1000" s="465">
        <v>44881</v>
      </c>
      <c r="C1000" s="269" t="str">
        <f>VLOOKUP(D1000,'[9]mhs elektro-kecil'!$B$5:$C$2500,2,0)</f>
        <v>NURSYAHID</v>
      </c>
      <c r="D1000" s="98" t="s">
        <v>2480</v>
      </c>
      <c r="E1000" s="369" t="s">
        <v>2481</v>
      </c>
      <c r="F1000" s="275" t="str">
        <f t="shared" si="438"/>
        <v>Dwi Ratnasari, S.Kom., MT.</v>
      </c>
      <c r="G1000" s="275" t="str">
        <f t="shared" ref="G1000" si="445">IF(ISNA(VLOOKUP(R1000,dosen,3,FALSE)),"-",VLOOKUP(R1000,dosen,3,FALSE))</f>
        <v>Bulkis Kanata, S.T., M.T.</v>
      </c>
      <c r="H1000" s="275" t="str">
        <f t="shared" ref="H1000" si="446">IF(ISNA(VLOOKUP(S1000,dosen,3,FALSE)),"-",VLOOKUP(S1000,dosen,3,FALSE))</f>
        <v>Lalu A. Syamsul Irfan A., S.T., M.Eng.</v>
      </c>
      <c r="I1000" s="275" t="str">
        <f t="shared" ref="I1000" si="447">IF(ISNA(VLOOKUP(T1000,dosen,3,FALSE)),"-",VLOOKUP(T1000,dosen,3,FALSE))</f>
        <v>Dr. Ir. Misbahuddin, S.T., M.T., IPU.</v>
      </c>
      <c r="J1000" s="467" t="str">
        <f t="shared" ref="J1000" si="448">IF(ISNA(VLOOKUP(U1000,dosen,3,FALSE)),"-",VLOOKUP(U1000,dosen,3,FALSE))</f>
        <v>Ir. Agung Budi Muljono, S.T., M.T., IPU.</v>
      </c>
      <c r="K1000" s="473" t="str">
        <f t="shared" si="440"/>
        <v>Jum'at</v>
      </c>
      <c r="L1000" s="494">
        <v>44883</v>
      </c>
      <c r="M1000" s="459" t="s">
        <v>1570</v>
      </c>
      <c r="N1000" s="459" t="s">
        <v>1246</v>
      </c>
      <c r="P1000" s="486">
        <v>787</v>
      </c>
      <c r="Q1000" s="230">
        <v>45</v>
      </c>
      <c r="R1000" s="230">
        <v>21</v>
      </c>
      <c r="S1000" s="199">
        <v>40</v>
      </c>
      <c r="T1000" s="199">
        <v>7</v>
      </c>
      <c r="U1000" s="199">
        <v>13</v>
      </c>
      <c r="AL1000" s="495"/>
      <c r="AM1000" s="212"/>
      <c r="AN1000" s="212"/>
      <c r="AS1000" s="392" t="str">
        <f t="shared" si="330"/>
        <v>NURSYAHID</v>
      </c>
      <c r="AT1000" s="392" t="str">
        <f t="shared" si="331"/>
        <v>F1B018052</v>
      </c>
      <c r="AU1000" s="392">
        <f t="shared" si="332"/>
        <v>997</v>
      </c>
    </row>
    <row r="1001" spans="1:47" ht="12.75" customHeight="1">
      <c r="A1001" s="267">
        <f t="shared" si="346"/>
        <v>998</v>
      </c>
      <c r="B1001" s="465">
        <v>44915</v>
      </c>
      <c r="C1001" s="269" t="str">
        <f>VLOOKUP(D1001,'[9]mhs elektro-kecil'!$B$5:$C$2500,2,0)</f>
        <v>MUHAMMAD NAZARUL MADANI</v>
      </c>
      <c r="D1001" s="369" t="s">
        <v>2482</v>
      </c>
      <c r="E1001" s="369" t="s">
        <v>2483</v>
      </c>
      <c r="F1001" s="275" t="str">
        <f t="shared" si="438"/>
        <v>Giri Wahyu Wiriasto, S.T., M.T.</v>
      </c>
      <c r="G1001" s="275" t="str">
        <f t="shared" ref="G1001" si="449">IF(ISNA(VLOOKUP(R1001,dosen,3,FALSE)),"-",VLOOKUP(R1001,dosen,3,FALSE))</f>
        <v>Suthami Ariessaputra, S.T., M.Eng.</v>
      </c>
      <c r="H1001" s="275" t="str">
        <f t="shared" ref="H1001" si="450">IF(ISNA(VLOOKUP(S1001,dosen,3,FALSE)),"-",VLOOKUP(S1001,dosen,3,FALSE))</f>
        <v>Cipta Ramadhani, ST., M.Eng.</v>
      </c>
      <c r="I1001" s="275" t="str">
        <f t="shared" ref="I1001" si="451">IF(ISNA(VLOOKUP(T1001,dosen,3,FALSE)),"-",VLOOKUP(T1001,dosen,3,FALSE))</f>
        <v>Sudi M. Al Sasongko, S.T., M.T.</v>
      </c>
      <c r="J1001" s="467" t="str">
        <f t="shared" ref="J1001" si="452">IF(ISNA(VLOOKUP(U1001,dosen,3,FALSE)),"-",VLOOKUP(U1001,dosen,3,FALSE))</f>
        <v>Budi Darmawan, S.T., M.Eng.</v>
      </c>
      <c r="K1001" s="473" t="str">
        <f t="shared" si="440"/>
        <v>Kamis</v>
      </c>
      <c r="L1001" s="494">
        <v>44917</v>
      </c>
      <c r="M1001" s="459" t="s">
        <v>1570</v>
      </c>
      <c r="N1001" t="s">
        <v>689</v>
      </c>
      <c r="P1001" s="486">
        <v>885</v>
      </c>
      <c r="Q1001" s="230">
        <v>41</v>
      </c>
      <c r="R1001" s="230">
        <v>42</v>
      </c>
      <c r="S1001" s="199">
        <v>44</v>
      </c>
      <c r="T1001" s="199">
        <v>6</v>
      </c>
      <c r="U1001" s="199">
        <v>43</v>
      </c>
      <c r="AL1001" s="495"/>
      <c r="AM1001" s="212"/>
      <c r="AN1001" s="212" t="e">
        <f>COUNTIF([7]daftar!$D$4:$D$885,D1001)</f>
        <v>#VALUE!</v>
      </c>
      <c r="AS1001" s="392" t="str">
        <f t="shared" si="330"/>
        <v>MUHAMMAD NAZARUL MADANI</v>
      </c>
      <c r="AT1001" s="392" t="str">
        <f t="shared" si="331"/>
        <v>F1B118036</v>
      </c>
      <c r="AU1001" s="392">
        <f t="shared" si="332"/>
        <v>998</v>
      </c>
    </row>
    <row r="1002" spans="1:47" ht="12.75" customHeight="1">
      <c r="A1002" s="267">
        <f t="shared" si="346"/>
        <v>999</v>
      </c>
      <c r="B1002" s="465">
        <v>44915</v>
      </c>
      <c r="C1002" s="269" t="str">
        <f>VLOOKUP(D1002,'[9]mhs elektro-kecil'!$B$5:$C$2500,2,0)</f>
        <v>Muhamad Syarif</v>
      </c>
      <c r="D1002" s="98" t="s">
        <v>2484</v>
      </c>
      <c r="E1002" s="369" t="s">
        <v>2485</v>
      </c>
      <c r="F1002" s="275" t="str">
        <f t="shared" si="438"/>
        <v>Dr. Ir. Misbahuddin, S.T., M.T., IPU.</v>
      </c>
      <c r="G1002" s="275" t="str">
        <f t="shared" ref="G1002" si="453">IF(ISNA(VLOOKUP(R1002,dosen,3,FALSE)),"-",VLOOKUP(R1002,dosen,3,FALSE))</f>
        <v>Paniran, S.T., M.T.</v>
      </c>
      <c r="H1002" s="275" t="str">
        <f t="shared" ref="H1002" si="454">IF(ISNA(VLOOKUP(S1002,dosen,3,FALSE)),"-",VLOOKUP(S1002,dosen,3,FALSE))</f>
        <v>Supriono, S.T., M.T.</v>
      </c>
      <c r="I1002" s="275" t="str">
        <f t="shared" ref="I1002" si="455">IF(ISNA(VLOOKUP(T1002,dosen,3,FALSE)),"-",VLOOKUP(T1002,dosen,3,FALSE))</f>
        <v>Supriyatna, S.T., M.T.</v>
      </c>
      <c r="J1002" s="467" t="str">
        <f t="shared" ref="J1002" si="456">IF(ISNA(VLOOKUP(U1002,dosen,3,FALSE)),"-",VLOOKUP(U1002,dosen,3,FALSE))</f>
        <v>Ir. I Made Ari Nrartha, S.T., M.T.</v>
      </c>
      <c r="K1002" s="473" t="str">
        <f t="shared" si="440"/>
        <v>Kamis</v>
      </c>
      <c r="L1002" s="494">
        <v>44917</v>
      </c>
      <c r="M1002" s="459" t="s">
        <v>1570</v>
      </c>
      <c r="N1002" t="s">
        <v>813</v>
      </c>
      <c r="P1002" s="486">
        <v>889</v>
      </c>
      <c r="Q1002" s="230">
        <v>7</v>
      </c>
      <c r="R1002" s="230">
        <v>28</v>
      </c>
      <c r="S1002" s="199">
        <v>29</v>
      </c>
      <c r="T1002" s="199">
        <v>2</v>
      </c>
      <c r="U1002" s="199">
        <v>25</v>
      </c>
      <c r="AL1002" s="495"/>
      <c r="AM1002" s="212"/>
      <c r="AN1002" s="212"/>
      <c r="AS1002" s="392" t="str">
        <f t="shared" si="330"/>
        <v>Muhamad Syarif</v>
      </c>
      <c r="AT1002" s="392" t="str">
        <f t="shared" si="331"/>
        <v>F1B016064</v>
      </c>
      <c r="AU1002" s="392">
        <f t="shared" si="332"/>
        <v>999</v>
      </c>
    </row>
    <row r="1003" spans="1:47" ht="12.75" customHeight="1">
      <c r="A1003" s="267">
        <f t="shared" si="346"/>
        <v>1000</v>
      </c>
      <c r="B1003" s="465">
        <v>44915</v>
      </c>
      <c r="C1003" s="269" t="str">
        <f>VLOOKUP(D1003,'[9]mhs elektro-kecil'!$B$5:$C$2500,2,0)</f>
        <v>ROBY HANDIKA</v>
      </c>
      <c r="D1003" s="369" t="s">
        <v>2486</v>
      </c>
      <c r="E1003" s="369" t="s">
        <v>2487</v>
      </c>
      <c r="F1003" s="275" t="str">
        <f t="shared" si="438"/>
        <v>Syafaruddin Ch, S.T., M.T.</v>
      </c>
      <c r="G1003" s="275" t="str">
        <f t="shared" ref="G1003" si="457">IF(ISNA(VLOOKUP(R1003,dosen,3,FALSE)),"-",VLOOKUP(R1003,dosen,3,FALSE))</f>
        <v>Supriono, S.T., M.T.</v>
      </c>
      <c r="H1003" s="275" t="str">
        <f t="shared" ref="H1003" si="458">IF(ISNA(VLOOKUP(S1003,dosen,3,FALSE)),"-",VLOOKUP(S1003,dosen,3,FALSE))</f>
        <v>Budi Darmawan, S.T., M.Eng.</v>
      </c>
      <c r="I1003" s="275" t="str">
        <f t="shared" ref="I1003" si="459">IF(ISNA(VLOOKUP(T1003,dosen,3,FALSE)),"-",VLOOKUP(T1003,dosen,3,FALSE))</f>
        <v>Giri Wahyu Wiriasto, S.T., M.T.</v>
      </c>
      <c r="J1003" s="467" t="str">
        <f t="shared" ref="J1003" si="460">IF(ISNA(VLOOKUP(U1003,dosen,3,FALSE)),"-",VLOOKUP(U1003,dosen,3,FALSE))</f>
        <v>Sudi M. Al Sasongko, S.T., M.T.</v>
      </c>
      <c r="K1003" s="473" t="str">
        <f t="shared" si="440"/>
        <v>Jum'at</v>
      </c>
      <c r="L1003" s="494">
        <v>44918</v>
      </c>
      <c r="M1003" s="459" t="s">
        <v>1570</v>
      </c>
      <c r="N1003" t="s">
        <v>689</v>
      </c>
      <c r="P1003" s="486">
        <v>890</v>
      </c>
      <c r="Q1003" s="230">
        <v>4</v>
      </c>
      <c r="R1003" s="230">
        <v>29</v>
      </c>
      <c r="S1003" s="199">
        <v>43</v>
      </c>
      <c r="T1003" s="199">
        <v>41</v>
      </c>
      <c r="U1003" s="199">
        <v>6</v>
      </c>
      <c r="AL1003" s="495"/>
      <c r="AM1003" s="212"/>
      <c r="AN1003" s="212"/>
      <c r="AS1003" s="392" t="str">
        <f t="shared" si="330"/>
        <v>ROBY HANDIKA</v>
      </c>
      <c r="AT1003" s="392" t="str">
        <f t="shared" si="331"/>
        <v>F1B018091</v>
      </c>
      <c r="AU1003" s="392">
        <f t="shared" si="332"/>
        <v>1000</v>
      </c>
    </row>
    <row r="1004" spans="1:47" ht="12.75" customHeight="1">
      <c r="A1004" s="267">
        <f t="shared" si="346"/>
        <v>1001</v>
      </c>
      <c r="B1004" s="465">
        <v>44916</v>
      </c>
      <c r="C1004" s="269" t="str">
        <f>VLOOKUP(D1004,'[9]mhs elektro-kecil'!$B$5:$C$2500,2,0)</f>
        <v>ETI NURBAITI</v>
      </c>
      <c r="D1004" s="369" t="s">
        <v>2488</v>
      </c>
      <c r="E1004" s="369" t="s">
        <v>2489</v>
      </c>
      <c r="F1004" s="275" t="str">
        <f t="shared" ref="F1004" si="461">VLOOKUP(Q1004,dosen,3,0)</f>
        <v>Sudi M. Al Sasongko, S.T., M.T.</v>
      </c>
      <c r="G1004" s="275" t="str">
        <f t="shared" ref="G1004" si="462">IF(ISNA(VLOOKUP(R1004,dosen,3,FALSE)),"-",VLOOKUP(R1004,dosen,3,FALSE))</f>
        <v>Abdullah Zainuddin, S.T., M.T.</v>
      </c>
      <c r="H1004" s="275" t="str">
        <f t="shared" ref="H1004" si="463">IF(ISNA(VLOOKUP(S1004,dosen,3,FALSE)),"-",VLOOKUP(S1004,dosen,3,FALSE))</f>
        <v>Made Sutha Yadnya, S.T., M.T.</v>
      </c>
      <c r="I1004" s="275" t="str">
        <f t="shared" ref="I1004" si="464">IF(ISNA(VLOOKUP(T1004,dosen,3,FALSE)),"-",VLOOKUP(T1004,dosen,3,FALSE))</f>
        <v>Suthami Ariessaputra, S.T., M.Eng.</v>
      </c>
      <c r="J1004" s="467" t="str">
        <f t="shared" ref="J1004" si="465">IF(ISNA(VLOOKUP(U1004,dosen,3,FALSE)),"-",VLOOKUP(U1004,dosen,3,FALSE))</f>
        <v>Dr. Ir. I Made Ginarsa, S.T., M.T., IPU.</v>
      </c>
      <c r="K1004" s="473" t="str">
        <f t="shared" si="440"/>
        <v>Rabu</v>
      </c>
      <c r="L1004" s="494">
        <v>44923</v>
      </c>
      <c r="M1004" s="459" t="s">
        <v>1570</v>
      </c>
      <c r="N1004" t="s">
        <v>689</v>
      </c>
      <c r="P1004" s="486">
        <v>892</v>
      </c>
      <c r="Q1004" s="230">
        <v>6</v>
      </c>
      <c r="R1004" s="230">
        <v>15</v>
      </c>
      <c r="S1004" s="199">
        <v>19</v>
      </c>
      <c r="T1004" s="199">
        <v>42</v>
      </c>
      <c r="U1004" s="199">
        <v>26</v>
      </c>
      <c r="AL1004" s="495"/>
      <c r="AM1004" s="212"/>
      <c r="AN1004" s="212"/>
      <c r="AS1004" s="392" t="str">
        <f t="shared" si="330"/>
        <v>ETI NURBAITI</v>
      </c>
      <c r="AT1004" s="392" t="str">
        <f t="shared" si="331"/>
        <v>F1B018075</v>
      </c>
      <c r="AU1004" s="392">
        <f t="shared" si="332"/>
        <v>1001</v>
      </c>
    </row>
    <row r="1005" spans="1:47" ht="12.75" customHeight="1">
      <c r="A1005" s="267">
        <f t="shared" si="346"/>
        <v>1002</v>
      </c>
      <c r="B1005" s="465">
        <v>44916</v>
      </c>
      <c r="C1005" s="269" t="str">
        <f>VLOOKUP(D1005,'[9]mhs elektro-kecil'!$B$5:$C$2500,2,0)</f>
        <v>ABDIL GANI</v>
      </c>
      <c r="D1005" s="369" t="s">
        <v>2490</v>
      </c>
      <c r="E1005" s="369" t="s">
        <v>2491</v>
      </c>
      <c r="F1005" s="275" t="str">
        <f t="shared" ref="F1005" si="466">VLOOKUP(Q1005,dosen,3,0)</f>
        <v>Dr. Ir. Rosmaliati, S.T., M.T.</v>
      </c>
      <c r="G1005" s="275" t="str">
        <f t="shared" ref="G1005" si="467">IF(ISNA(VLOOKUP(R1005,dosen,3,FALSE)),"-",VLOOKUP(R1005,dosen,3,FALSE))</f>
        <v>Abdul Natsir, S.T., M.T.</v>
      </c>
      <c r="H1005" s="275" t="str">
        <f t="shared" ref="H1005" si="468">IF(ISNA(VLOOKUP(S1005,dosen,3,FALSE)),"-",VLOOKUP(S1005,dosen,3,FALSE))</f>
        <v>Dr. Ir. I Made Ginarsa, S.T., M.T., IPU.</v>
      </c>
      <c r="I1005" s="275" t="str">
        <f t="shared" ref="I1005" si="469">IF(ISNA(VLOOKUP(T1005,dosen,3,FALSE)),"-",VLOOKUP(T1005,dosen,3,FALSE))</f>
        <v>Sultan, S.T., M.T.</v>
      </c>
      <c r="J1005" s="467" t="str">
        <f t="shared" ref="J1005" si="470">IF(ISNA(VLOOKUP(U1005,dosen,3,FALSE)),"-",VLOOKUP(U1005,dosen,3,FALSE))</f>
        <v>Ir. I Made Ari Nrartha, S.T., M.T.</v>
      </c>
      <c r="K1005" s="473" t="str">
        <f t="shared" si="440"/>
        <v>Jum'at</v>
      </c>
      <c r="L1005" s="494">
        <v>44918</v>
      </c>
      <c r="M1005" s="459" t="s">
        <v>1570</v>
      </c>
      <c r="N1005" t="s">
        <v>813</v>
      </c>
      <c r="P1005" s="486">
        <v>893</v>
      </c>
      <c r="Q1005" s="230">
        <v>16</v>
      </c>
      <c r="R1005" s="230">
        <v>14</v>
      </c>
      <c r="S1005" s="199">
        <v>26</v>
      </c>
      <c r="T1005" s="199">
        <v>5</v>
      </c>
      <c r="U1005" s="199">
        <v>25</v>
      </c>
      <c r="AL1005" s="495"/>
      <c r="AM1005" s="212"/>
      <c r="AN1005" s="212"/>
      <c r="AS1005" s="392" t="str">
        <f t="shared" si="330"/>
        <v>ABDIL GANI</v>
      </c>
      <c r="AT1005" s="392" t="str">
        <f t="shared" si="331"/>
        <v>F1B017001</v>
      </c>
      <c r="AU1005" s="392">
        <f t="shared" si="332"/>
        <v>1002</v>
      </c>
    </row>
    <row r="1006" spans="1:47" ht="12.75" customHeight="1">
      <c r="A1006" s="267">
        <f t="shared" si="346"/>
        <v>1003</v>
      </c>
      <c r="B1006" s="465">
        <v>44921</v>
      </c>
      <c r="C1006" s="269" t="str">
        <f>VLOOKUP(D1006,'[9]mhs elektro-kecil'!$B$5:$C$2500,2,0)</f>
        <v>ANGGA DANISTIAN</v>
      </c>
      <c r="D1006" s="98" t="s">
        <v>2492</v>
      </c>
      <c r="E1006" s="369" t="s">
        <v>2493</v>
      </c>
      <c r="F1006" s="275" t="str">
        <f t="shared" ref="F1006" si="471">VLOOKUP(Q1006,dosen,3,0)</f>
        <v>Budi Darmawan, S.T., M.Eng.</v>
      </c>
      <c r="G1006" s="275" t="str">
        <f t="shared" ref="G1006" si="472">IF(ISNA(VLOOKUP(R1006,dosen,3,FALSE)),"-",VLOOKUP(R1006,dosen,3,FALSE))</f>
        <v>A. Sjamsjiar Rachman, S.T., M.T.</v>
      </c>
      <c r="H1006" s="275" t="str">
        <f t="shared" ref="H1006" si="473">IF(ISNA(VLOOKUP(S1006,dosen,3,FALSE)),"-",VLOOKUP(S1006,dosen,3,FALSE))</f>
        <v>Paniran, S.T., M.T.</v>
      </c>
      <c r="I1006" s="275" t="str">
        <f t="shared" ref="I1006" si="474">IF(ISNA(VLOOKUP(T1006,dosen,3,FALSE)),"-",VLOOKUP(T1006,dosen,3,FALSE))</f>
        <v>I Made Budi Suksmadana, S.T., M.T.</v>
      </c>
      <c r="J1006" s="467" t="str">
        <f t="shared" ref="J1006" si="475">IF(ISNA(VLOOKUP(U1006,dosen,3,FALSE)),"-",VLOOKUP(U1006,dosen,3,FALSE))</f>
        <v>Sultan, S.T., M.T.</v>
      </c>
      <c r="K1006" s="473" t="str">
        <f t="shared" ref="K1006" si="476">CHOOSE(WEEKDAY(L1006),"Minggu","Senin","Selasa","Rabu","Kamis","Jum'at","Sabtu")</f>
        <v>Kamis</v>
      </c>
      <c r="L1006" s="494">
        <v>44924</v>
      </c>
      <c r="M1006" s="459" t="s">
        <v>1570</v>
      </c>
      <c r="N1006" t="s">
        <v>689</v>
      </c>
      <c r="P1006" s="486">
        <v>904</v>
      </c>
      <c r="Q1006" s="230">
        <v>43</v>
      </c>
      <c r="R1006" s="230">
        <v>17</v>
      </c>
      <c r="S1006" s="199">
        <v>28</v>
      </c>
      <c r="T1006" s="199">
        <v>24</v>
      </c>
      <c r="U1006" s="199">
        <v>5</v>
      </c>
      <c r="AL1006" s="495"/>
      <c r="AM1006" s="212"/>
      <c r="AN1006" s="212"/>
      <c r="AS1006" s="392" t="str">
        <f t="shared" si="330"/>
        <v>ANGGA DANISTIAN</v>
      </c>
      <c r="AT1006" s="392" t="str">
        <f t="shared" si="331"/>
        <v>F1B018007</v>
      </c>
      <c r="AU1006" s="392">
        <f t="shared" si="332"/>
        <v>1003</v>
      </c>
    </row>
    <row r="1007" spans="1:47" ht="12.75" customHeight="1">
      <c r="A1007" s="267">
        <f t="shared" si="346"/>
        <v>1004</v>
      </c>
      <c r="B1007" s="465">
        <v>44922</v>
      </c>
      <c r="C1007" s="269" t="str">
        <f>VLOOKUP(D1007,'[9]mhs elektro-kecil'!$B$5:$C$2500,2,0)</f>
        <v>SULTHON ZAMRONI</v>
      </c>
      <c r="D1007" s="369" t="s">
        <v>2494</v>
      </c>
      <c r="E1007" s="369" t="s">
        <v>2495</v>
      </c>
      <c r="F1007" s="275" t="str">
        <f t="shared" ref="F1007" si="477">VLOOKUP(Q1007,dosen,3,0)</f>
        <v>Giri Wahyu Wiriasto, S.T., M.T.</v>
      </c>
      <c r="G1007" s="275" t="str">
        <f t="shared" ref="G1007" si="478">IF(ISNA(VLOOKUP(R1007,dosen,3,FALSE)),"-",VLOOKUP(R1007,dosen,3,FALSE))</f>
        <v>Bulkis Kanata, S.T., M.T.</v>
      </c>
      <c r="H1007" s="275" t="str">
        <f t="shared" ref="H1007" si="479">IF(ISNA(VLOOKUP(S1007,dosen,3,FALSE)),"-",VLOOKUP(S1007,dosen,3,FALSE))</f>
        <v>Dr. Ir. Misbahuddin, S.T., M.T., IPU.</v>
      </c>
      <c r="I1007" s="275" t="str">
        <f t="shared" ref="I1007" si="480">IF(ISNA(VLOOKUP(T1007,dosen,3,FALSE)),"-",VLOOKUP(T1007,dosen,3,FALSE))</f>
        <v>Dwi Ratnasari, S.Kom., MT.</v>
      </c>
      <c r="J1007" s="467" t="str">
        <f t="shared" ref="J1007" si="481">IF(ISNA(VLOOKUP(U1007,dosen,3,FALSE)),"-",VLOOKUP(U1007,dosen,3,FALSE))</f>
        <v>Dr. Ir. I Made Ginarsa, S.T., M.T., IPU.</v>
      </c>
      <c r="K1007" s="473" t="str">
        <f t="shared" ref="K1007" si="482">CHOOSE(WEEKDAY(L1007),"Minggu","Senin","Selasa","Rabu","Kamis","Jum'at","Sabtu")</f>
        <v>Kamis</v>
      </c>
      <c r="L1007" s="494">
        <v>44924</v>
      </c>
      <c r="M1007" s="459" t="s">
        <v>1570</v>
      </c>
      <c r="N1007" t="s">
        <v>813</v>
      </c>
      <c r="P1007" s="486">
        <v>906</v>
      </c>
      <c r="Q1007" s="230">
        <v>41</v>
      </c>
      <c r="R1007" s="230">
        <v>21</v>
      </c>
      <c r="S1007" s="199">
        <v>7</v>
      </c>
      <c r="T1007" s="199">
        <v>45</v>
      </c>
      <c r="U1007" s="199">
        <v>26</v>
      </c>
      <c r="AL1007" s="495"/>
      <c r="AM1007" s="212"/>
      <c r="AN1007" s="212"/>
      <c r="AS1007" s="392" t="str">
        <f t="shared" si="330"/>
        <v>SULTHON ZAMRONI</v>
      </c>
      <c r="AT1007" s="392" t="str">
        <f t="shared" si="331"/>
        <v>F1B018064</v>
      </c>
      <c r="AU1007" s="392">
        <f t="shared" si="332"/>
        <v>1004</v>
      </c>
    </row>
    <row r="1008" spans="1:47" ht="12.75" customHeight="1">
      <c r="A1008" s="267">
        <f t="shared" si="346"/>
        <v>1005</v>
      </c>
      <c r="B1008" s="465">
        <v>44923</v>
      </c>
      <c r="C1008" s="269" t="str">
        <f>VLOOKUP(D1008,'[9]mhs elektro-kecil'!$B$5:$C$2500,2,0)</f>
        <v>NIAZI ZAM-ZAMI</v>
      </c>
      <c r="D1008" s="98" t="s">
        <v>2496</v>
      </c>
      <c r="E1008" s="369" t="s">
        <v>2497</v>
      </c>
      <c r="F1008" s="275" t="str">
        <f t="shared" ref="F1008" si="483">VLOOKUP(Q1008,dosen,3,0)</f>
        <v>Budi Darmawan, S.T., M.Eng.</v>
      </c>
      <c r="G1008" s="275" t="str">
        <f t="shared" ref="G1008" si="484">IF(ISNA(VLOOKUP(R1008,dosen,3,FALSE)),"-",VLOOKUP(R1008,dosen,3,FALSE))</f>
        <v>Paniran, S.T., M.T.</v>
      </c>
      <c r="H1008" s="275" t="str">
        <f t="shared" ref="H1008" si="485">IF(ISNA(VLOOKUP(S1008,dosen,3,FALSE)),"-",VLOOKUP(S1008,dosen,3,FALSE))</f>
        <v>Sabar Nababan, S.T., M.T.</v>
      </c>
      <c r="I1008" s="275" t="str">
        <f t="shared" ref="I1008" si="486">IF(ISNA(VLOOKUP(T1008,dosen,3,FALSE)),"-",VLOOKUP(T1008,dosen,3,FALSE))</f>
        <v>A. Sjamsjiar Rachman, S.T., M.T.</v>
      </c>
      <c r="J1008" s="467" t="str">
        <f t="shared" ref="J1008" si="487">IF(ISNA(VLOOKUP(U1008,dosen,3,FALSE)),"-",VLOOKUP(U1008,dosen,3,FALSE))</f>
        <v>Djul Fikry  Budiman, S.T., M.T.</v>
      </c>
      <c r="K1008" s="473" t="str">
        <f t="shared" ref="K1008" si="488">CHOOSE(WEEKDAY(L1008),"Minggu","Senin","Selasa","Rabu","Kamis","Jum'at","Sabtu")</f>
        <v>Selasa</v>
      </c>
      <c r="L1008" s="494">
        <v>44929</v>
      </c>
      <c r="M1008" s="459" t="s">
        <v>1610</v>
      </c>
      <c r="N1008" t="s">
        <v>689</v>
      </c>
      <c r="P1008" s="486">
        <v>911</v>
      </c>
      <c r="Q1008" s="230">
        <v>43</v>
      </c>
      <c r="R1008" s="230">
        <v>28</v>
      </c>
      <c r="S1008" s="199">
        <v>31</v>
      </c>
      <c r="T1008" s="199">
        <v>17</v>
      </c>
      <c r="U1008" s="199">
        <v>35</v>
      </c>
      <c r="AL1008" s="495"/>
      <c r="AM1008" s="212"/>
      <c r="AN1008" s="212"/>
      <c r="AS1008" s="392" t="str">
        <f t="shared" si="330"/>
        <v>NIAZI ZAM-ZAMI</v>
      </c>
      <c r="AT1008" s="392" t="str">
        <f t="shared" si="331"/>
        <v>F1B018088</v>
      </c>
      <c r="AU1008" s="392">
        <f t="shared" si="332"/>
        <v>1005</v>
      </c>
    </row>
    <row r="1009" spans="1:47" ht="12.75" customHeight="1">
      <c r="A1009" s="267">
        <f t="shared" si="346"/>
        <v>1006</v>
      </c>
      <c r="B1009" s="465">
        <v>44929</v>
      </c>
      <c r="C1009" s="269" t="str">
        <f>VLOOKUP(D1009,'[9]mhs elektro-kecil'!$B$5:$C$2500,2,0)</f>
        <v>EKA RIZKY ADHANSYAH ALATHAS</v>
      </c>
      <c r="D1009" s="98" t="s">
        <v>2498</v>
      </c>
      <c r="E1009" s="369" t="s">
        <v>2499</v>
      </c>
      <c r="F1009" s="275" t="str">
        <f t="shared" ref="F1009" si="489">VLOOKUP(Q1009,dosen,3,0)</f>
        <v>Sudi M. Al Sasongko, S.T., M.T.</v>
      </c>
      <c r="G1009" s="275" t="str">
        <f t="shared" ref="G1009" si="490">IF(ISNA(VLOOKUP(R1009,dosen,3,FALSE)),"-",VLOOKUP(R1009,dosen,3,FALSE))</f>
        <v>Dr. rer. nat. Teti Zubaidah, S.T., M.T.</v>
      </c>
      <c r="H1009" s="275" t="str">
        <f t="shared" ref="H1009" si="491">IF(ISNA(VLOOKUP(S1009,dosen,3,FALSE)),"-",VLOOKUP(S1009,dosen,3,FALSE))</f>
        <v>-</v>
      </c>
      <c r="I1009" s="275" t="str">
        <f t="shared" ref="I1009" si="492">IF(ISNA(VLOOKUP(T1009,dosen,3,FALSE)),"-",VLOOKUP(T1009,dosen,3,FALSE))</f>
        <v>Syafaruddin Ch, S.T., M.T.</v>
      </c>
      <c r="J1009" s="467" t="str">
        <f t="shared" ref="J1009" si="493">IF(ISNA(VLOOKUP(U1009,dosen,3,FALSE)),"-",VLOOKUP(U1009,dosen,3,FALSE))</f>
        <v>Cahyo Mustiko O. M., ST., MSc. Ph.D.</v>
      </c>
      <c r="K1009" s="473" t="str">
        <f t="shared" ref="K1009" si="494">CHOOSE(WEEKDAY(L1009),"Minggu","Senin","Selasa","Rabu","Kamis","Jum'at","Sabtu")</f>
        <v>Senin</v>
      </c>
      <c r="L1009" s="494">
        <v>44935</v>
      </c>
      <c r="M1009" s="459" t="s">
        <v>1570</v>
      </c>
      <c r="N1009" t="s">
        <v>689</v>
      </c>
      <c r="P1009" s="486">
        <v>9</v>
      </c>
      <c r="Q1009" s="230">
        <v>6</v>
      </c>
      <c r="R1009" s="230">
        <v>22</v>
      </c>
      <c r="T1009" s="199">
        <v>4</v>
      </c>
      <c r="U1009" s="199">
        <v>9</v>
      </c>
      <c r="AL1009" s="495"/>
      <c r="AM1009" s="212"/>
      <c r="AN1009" s="212"/>
      <c r="AS1009" s="392" t="str">
        <f t="shared" si="330"/>
        <v>EKA RIZKY ADHANSYAH ALATHAS</v>
      </c>
      <c r="AT1009" s="392" t="str">
        <f t="shared" si="331"/>
        <v>F1B018017</v>
      </c>
      <c r="AU1009" s="392">
        <f t="shared" si="332"/>
        <v>1006</v>
      </c>
    </row>
    <row r="1010" spans="1:47" ht="12.75" customHeight="1">
      <c r="A1010" s="267">
        <f t="shared" si="346"/>
        <v>1007</v>
      </c>
      <c r="B1010" s="465">
        <v>44932</v>
      </c>
      <c r="C1010" s="269" t="str">
        <f>VLOOKUP(D1010,'[9]mhs elektro-kecil'!$B$5:$C$2500,2,0)</f>
        <v>DIO YUDHA PRAWIRA BAKARY</v>
      </c>
      <c r="D1010" s="369" t="s">
        <v>2500</v>
      </c>
      <c r="E1010" s="369" t="s">
        <v>2501</v>
      </c>
      <c r="F1010" s="275" t="str">
        <f t="shared" ref="F1010" si="495">VLOOKUP(Q1010,dosen,3,0)</f>
        <v>I Made Budi Suksmadana, S.T., M.T.</v>
      </c>
      <c r="G1010" s="275" t="str">
        <f t="shared" ref="G1010" si="496">IF(ISNA(VLOOKUP(R1010,dosen,3,FALSE)),"-",VLOOKUP(R1010,dosen,3,FALSE))</f>
        <v>Dr. Ida Ayu Sri Adnyani, S.T., M.Erg.</v>
      </c>
      <c r="H1010" s="275" t="str">
        <f t="shared" ref="H1010" si="497">IF(ISNA(VLOOKUP(S1010,dosen,3,FALSE)),"-",VLOOKUP(S1010,dosen,3,FALSE))</f>
        <v>Giri Wahyu Wiriasto, S.T., M.T.</v>
      </c>
      <c r="I1010" s="275" t="str">
        <f t="shared" ref="I1010" si="498">IF(ISNA(VLOOKUP(T1010,dosen,3,FALSE)),"-",VLOOKUP(T1010,dosen,3,FALSE))</f>
        <v>Suthami Ariessaputra, S.T., M.Eng.</v>
      </c>
      <c r="J1010" s="467" t="str">
        <f t="shared" ref="J1010" si="499">IF(ISNA(VLOOKUP(U1010,dosen,3,FALSE)),"-",VLOOKUP(U1010,dosen,3,FALSE))</f>
        <v>Ni Made Seniari, S.T., M.T.</v>
      </c>
      <c r="K1010" s="473" t="str">
        <f t="shared" ref="K1010" si="500">CHOOSE(WEEKDAY(L1010),"Minggu","Senin","Selasa","Rabu","Kamis","Jum'at","Sabtu")</f>
        <v>Selasa</v>
      </c>
      <c r="L1010" s="494">
        <v>44936</v>
      </c>
      <c r="M1010" s="459" t="s">
        <v>1610</v>
      </c>
      <c r="N1010" s="98" t="s">
        <v>449</v>
      </c>
      <c r="P1010" s="486">
        <v>20</v>
      </c>
      <c r="Q1010" s="230">
        <v>24</v>
      </c>
      <c r="R1010" s="230">
        <v>10</v>
      </c>
      <c r="S1010" s="199">
        <v>41</v>
      </c>
      <c r="T1010" s="199">
        <v>42</v>
      </c>
      <c r="U1010" s="199">
        <v>1</v>
      </c>
      <c r="AL1010" s="495"/>
      <c r="AM1010" s="212"/>
      <c r="AN1010" s="212"/>
      <c r="AS1010" s="392" t="str">
        <f t="shared" si="330"/>
        <v>DIO YUDHA PRAWIRA BAKARY</v>
      </c>
      <c r="AT1010" s="392" t="str">
        <f t="shared" si="331"/>
        <v>F1B018015</v>
      </c>
      <c r="AU1010" s="392">
        <f t="shared" si="332"/>
        <v>1007</v>
      </c>
    </row>
    <row r="1011" spans="1:47" ht="12.75" customHeight="1">
      <c r="A1011" s="267">
        <f t="shared" si="346"/>
        <v>1008</v>
      </c>
      <c r="B1011" s="465">
        <v>44943</v>
      </c>
      <c r="C1011" s="269" t="str">
        <f>VLOOKUP(D1011,'[9]mhs elektro-kecil'!$B$5:$C$2500,2,0)</f>
        <v>Muhaini</v>
      </c>
      <c r="D1011" s="369" t="s">
        <v>2502</v>
      </c>
      <c r="E1011" t="s">
        <v>2503</v>
      </c>
      <c r="F1011" s="275" t="str">
        <f t="shared" ref="F1011" si="501">VLOOKUP(Q1011,dosen,3,0)</f>
        <v>Made Sutha Yadnya, S.T., M.T.</v>
      </c>
      <c r="G1011" s="275" t="str">
        <f t="shared" ref="G1011" si="502">IF(ISNA(VLOOKUP(R1011,dosen,3,FALSE)),"-",VLOOKUP(R1011,dosen,3,FALSE))</f>
        <v>Suthami Ariessaputra, S.T., M.Eng.</v>
      </c>
      <c r="H1011" s="275" t="str">
        <f t="shared" ref="H1011" si="503">IF(ISNA(VLOOKUP(S1011,dosen,3,FALSE)),"-",VLOOKUP(S1011,dosen,3,FALSE))</f>
        <v>Sudi M. Al Sasongko, S.T., M.T.</v>
      </c>
      <c r="I1011" s="275" t="str">
        <f t="shared" ref="I1011" si="504">IF(ISNA(VLOOKUP(T1011,dosen,3,FALSE)),"-",VLOOKUP(T1011,dosen,3,FALSE))</f>
        <v>Bulkis Kanata, S.T., M.T.</v>
      </c>
      <c r="J1011" s="467" t="str">
        <f t="shared" ref="J1011" si="505">IF(ISNA(VLOOKUP(U1011,dosen,3,FALSE)),"-",VLOOKUP(U1011,dosen,3,FALSE))</f>
        <v>Ir. I Made Ari Nrartha, S.T., M.T.</v>
      </c>
      <c r="K1011" s="473" t="str">
        <f t="shared" ref="K1011" si="506">CHOOSE(WEEKDAY(L1011),"Minggu","Senin","Selasa","Rabu","Kamis","Jum'at","Sabtu")</f>
        <v>Jum'at</v>
      </c>
      <c r="L1011" s="494">
        <v>44946</v>
      </c>
      <c r="M1011" s="459" t="s">
        <v>1454</v>
      </c>
      <c r="N1011" s="98" t="s">
        <v>581</v>
      </c>
      <c r="P1011" s="486">
        <v>58</v>
      </c>
      <c r="Q1011" s="199">
        <v>19</v>
      </c>
      <c r="R1011" s="199">
        <v>42</v>
      </c>
      <c r="S1011" s="199">
        <v>6</v>
      </c>
      <c r="T1011" s="199">
        <v>21</v>
      </c>
      <c r="U1011" s="199">
        <v>25</v>
      </c>
      <c r="AL1011" s="495"/>
      <c r="AM1011" s="212"/>
      <c r="AN1011" s="212"/>
      <c r="AS1011" s="392" t="str">
        <f t="shared" si="330"/>
        <v>Muhaini</v>
      </c>
      <c r="AT1011" s="392" t="str">
        <f t="shared" si="331"/>
        <v>F1B016062</v>
      </c>
      <c r="AU1011" s="392">
        <f t="shared" si="332"/>
        <v>1008</v>
      </c>
    </row>
    <row r="1012" spans="1:47" ht="12.75" customHeight="1">
      <c r="A1012" s="267">
        <f t="shared" si="346"/>
        <v>1009</v>
      </c>
      <c r="B1012" s="465">
        <v>44951</v>
      </c>
      <c r="C1012" s="269" t="str">
        <f>VLOOKUP(D1012,'[9]mhs elektro-kecil'!$B$5:$C$2500,2,0)</f>
        <v>ALDYKA FALERA</v>
      </c>
      <c r="D1012" s="98" t="s">
        <v>2504</v>
      </c>
      <c r="E1012" s="369" t="s">
        <v>2505</v>
      </c>
      <c r="F1012" s="275" t="str">
        <f t="shared" ref="F1012" si="507">VLOOKUP(Q1012,dosen,3,0)</f>
        <v>Syafaruddin Ch, S.T., M.T.</v>
      </c>
      <c r="G1012" s="275" t="str">
        <f t="shared" ref="G1012" si="508">IF(ISNA(VLOOKUP(R1012,dosen,3,FALSE)),"-",VLOOKUP(R1012,dosen,3,FALSE))</f>
        <v>Cahyo Mustiko O. M., ST., MSc. Ph.D.</v>
      </c>
      <c r="H1012" s="275" t="str">
        <f t="shared" ref="H1012" si="509">IF(ISNA(VLOOKUP(S1012,dosen,3,FALSE)),"-",VLOOKUP(S1012,dosen,3,FALSE))</f>
        <v>I Made Budi Suksmadana, S.T., M.T.</v>
      </c>
      <c r="I1012" s="275" t="str">
        <f t="shared" ref="I1012" si="510">IF(ISNA(VLOOKUP(T1012,dosen,3,FALSE)),"-",VLOOKUP(T1012,dosen,3,FALSE))</f>
        <v>Paniran, S.T., M.T.</v>
      </c>
      <c r="J1012" s="467" t="str">
        <f t="shared" ref="J1012" si="511">IF(ISNA(VLOOKUP(U1012,dosen,3,FALSE)),"-",VLOOKUP(U1012,dosen,3,FALSE))</f>
        <v>Made Sutha Yadnya, S.T., M.T.</v>
      </c>
      <c r="K1012" s="473" t="str">
        <f t="shared" ref="K1012" si="512">CHOOSE(WEEKDAY(L1012),"Minggu","Senin","Selasa","Rabu","Kamis","Jum'at","Sabtu")</f>
        <v>Jum'at</v>
      </c>
      <c r="L1012" s="494">
        <v>44953</v>
      </c>
      <c r="M1012" s="459" t="s">
        <v>1454</v>
      </c>
      <c r="N1012" s="98" t="s">
        <v>449</v>
      </c>
      <c r="P1012" s="486">
        <v>78</v>
      </c>
      <c r="Q1012" s="230">
        <v>4</v>
      </c>
      <c r="R1012" s="230">
        <v>9</v>
      </c>
      <c r="S1012" s="199">
        <v>24</v>
      </c>
      <c r="T1012" s="199">
        <v>28</v>
      </c>
      <c r="U1012" s="199">
        <v>19</v>
      </c>
      <c r="AL1012" s="495"/>
      <c r="AM1012" s="212"/>
      <c r="AN1012" s="212"/>
      <c r="AS1012" s="392" t="str">
        <f t="shared" si="330"/>
        <v>ALDYKA FALERA</v>
      </c>
      <c r="AT1012" s="392" t="str">
        <f t="shared" si="331"/>
        <v>F1B018003</v>
      </c>
      <c r="AU1012" s="392">
        <f t="shared" si="332"/>
        <v>1009</v>
      </c>
    </row>
    <row r="1013" spans="1:47" ht="12.75" customHeight="1">
      <c r="A1013" s="267">
        <f t="shared" si="346"/>
        <v>1010</v>
      </c>
      <c r="B1013" s="465">
        <v>44952</v>
      </c>
      <c r="C1013" s="269" t="str">
        <f>VLOOKUP(D1013,'[9]mhs elektro-kecil'!$B$5:$C$2500,2,0)</f>
        <v>RAMZY TAUFIQ HANIF</v>
      </c>
      <c r="D1013" s="98" t="s">
        <v>2506</v>
      </c>
      <c r="E1013" s="369" t="s">
        <v>2507</v>
      </c>
      <c r="F1013" s="275" t="str">
        <f t="shared" ref="F1013" si="513">VLOOKUP(Q1013,dosen,3,0)</f>
        <v>Suthami Ariessaputra, S.T., M.Eng.</v>
      </c>
      <c r="G1013" s="275" t="str">
        <f t="shared" ref="G1013" si="514">IF(ISNA(VLOOKUP(R1013,dosen,3,FALSE)),"-",VLOOKUP(R1013,dosen,3,FALSE))</f>
        <v>Sudi M. Al Sasongko, S.T., M.T.</v>
      </c>
      <c r="H1013" s="275" t="str">
        <f t="shared" ref="H1013" si="515">IF(ISNA(VLOOKUP(S1013,dosen,3,FALSE)),"-",VLOOKUP(S1013,dosen,3,FALSE))</f>
        <v>Bulkis Kanata, S.T., M.T.</v>
      </c>
      <c r="I1013" s="275" t="str">
        <f t="shared" ref="I1013" si="516">IF(ISNA(VLOOKUP(T1013,dosen,3,FALSE)),"-",VLOOKUP(T1013,dosen,3,FALSE))</f>
        <v>Abdullah Zainuddin, S.T., M.T.</v>
      </c>
      <c r="J1013" s="467" t="str">
        <f t="shared" ref="J1013" si="517">IF(ISNA(VLOOKUP(U1013,dosen,3,FALSE)),"-",VLOOKUP(U1013,dosen,3,FALSE))</f>
        <v>-</v>
      </c>
      <c r="K1013" s="473" t="str">
        <f t="shared" ref="K1013" si="518">CHOOSE(WEEKDAY(L1013),"Minggu","Senin","Selasa","Rabu","Kamis","Jum'at","Sabtu")</f>
        <v>Senin</v>
      </c>
      <c r="L1013" s="494">
        <v>44956</v>
      </c>
      <c r="M1013" s="459" t="s">
        <v>1577</v>
      </c>
      <c r="N1013" s="98" t="s">
        <v>581</v>
      </c>
      <c r="P1013" s="486">
        <v>84</v>
      </c>
      <c r="Q1013" s="230">
        <v>42</v>
      </c>
      <c r="R1013" s="230">
        <v>6</v>
      </c>
      <c r="S1013" s="199">
        <v>21</v>
      </c>
      <c r="T1013" s="199">
        <v>15</v>
      </c>
      <c r="AL1013" s="495"/>
      <c r="AM1013" s="212"/>
      <c r="AN1013" s="212"/>
      <c r="AS1013" s="392" t="str">
        <f t="shared" si="330"/>
        <v>RAMZY TAUFIQ HANIF</v>
      </c>
      <c r="AT1013" s="392" t="str">
        <f t="shared" si="331"/>
        <v>F1B117032</v>
      </c>
      <c r="AU1013" s="392">
        <f t="shared" si="332"/>
        <v>1010</v>
      </c>
    </row>
    <row r="1014" spans="1:47" ht="12.75" customHeight="1">
      <c r="A1014" s="267">
        <f t="shared" si="346"/>
        <v>1011</v>
      </c>
      <c r="B1014" s="465">
        <v>44957</v>
      </c>
      <c r="C1014" s="269" t="str">
        <f>VLOOKUP(D1014,'[9]mhs elektro-kecil'!$B$5:$C$2500,2,0)</f>
        <v>Ardiansyah</v>
      </c>
      <c r="D1014" s="369" t="s">
        <v>2508</v>
      </c>
      <c r="E1014" s="369" t="s">
        <v>2509</v>
      </c>
      <c r="F1014" s="275" t="str">
        <f t="shared" ref="F1014" si="519">VLOOKUP(Q1014,dosen,3,0)</f>
        <v>Dr. Ir. Misbahuddin, S.T., M.T., IPU.</v>
      </c>
      <c r="G1014" s="275" t="str">
        <f t="shared" ref="G1014" si="520">IF(ISNA(VLOOKUP(R1014,dosen,3,FALSE)),"-",VLOOKUP(R1014,dosen,3,FALSE))</f>
        <v>Lalu A. Syamsul Irfan A., S.T., M.Eng.</v>
      </c>
      <c r="H1014" s="275" t="str">
        <f t="shared" ref="H1014" si="521">IF(ISNA(VLOOKUP(S1014,dosen,3,FALSE)),"-",VLOOKUP(S1014,dosen,3,FALSE))</f>
        <v>Giri Wahyu Wiriasto, S.T., M.T.</v>
      </c>
      <c r="I1014" s="275" t="str">
        <f t="shared" ref="I1014" si="522">IF(ISNA(VLOOKUP(T1014,dosen,3,FALSE)),"-",VLOOKUP(T1014,dosen,3,FALSE))</f>
        <v>-</v>
      </c>
      <c r="J1014" s="467" t="str">
        <f t="shared" ref="J1014" si="523">IF(ISNA(VLOOKUP(U1014,dosen,3,FALSE)),"-",VLOOKUP(U1014,dosen,3,FALSE))</f>
        <v>Made Sutha Yadnya, S.T., M.T.</v>
      </c>
      <c r="K1014" s="473" t="str">
        <f t="shared" ref="K1014" si="524">CHOOSE(WEEKDAY(L1014),"Minggu","Senin","Selasa","Rabu","Kamis","Jum'at","Sabtu")</f>
        <v>Kamis</v>
      </c>
      <c r="L1014" s="494">
        <v>44959</v>
      </c>
      <c r="M1014" s="459" t="s">
        <v>1610</v>
      </c>
      <c r="N1014" s="98" t="s">
        <v>581</v>
      </c>
      <c r="P1014" s="486">
        <v>102</v>
      </c>
      <c r="Q1014" s="230">
        <v>7</v>
      </c>
      <c r="R1014" s="230">
        <v>40</v>
      </c>
      <c r="S1014" s="199">
        <v>41</v>
      </c>
      <c r="U1014" s="199">
        <v>19</v>
      </c>
      <c r="AL1014" s="495"/>
      <c r="AM1014" s="212"/>
      <c r="AN1014" s="212"/>
      <c r="AS1014" s="392" t="str">
        <f t="shared" si="330"/>
        <v>Ardiansyah</v>
      </c>
      <c r="AT1014" s="392" t="str">
        <f t="shared" si="331"/>
        <v>F1B016016</v>
      </c>
      <c r="AU1014" s="392">
        <f t="shared" si="332"/>
        <v>1011</v>
      </c>
    </row>
    <row r="1015" spans="1:47" ht="12.75" customHeight="1">
      <c r="A1015" s="267">
        <f t="shared" si="346"/>
        <v>1012</v>
      </c>
      <c r="B1015" s="465">
        <v>44957</v>
      </c>
      <c r="C1015" s="269" t="str">
        <f>VLOOKUP(D1015,'[9]mhs elektro-kecil'!$B$5:$C$2500,2,0)</f>
        <v>Mukti Wibawanto</v>
      </c>
      <c r="D1015" s="369" t="s">
        <v>2510</v>
      </c>
      <c r="E1015" s="369" t="s">
        <v>2511</v>
      </c>
      <c r="F1015" s="275" t="str">
        <f t="shared" ref="F1015" si="525">VLOOKUP(Q1015,dosen,3,0)</f>
        <v>Abdul Natsir, S.T., M.T.</v>
      </c>
      <c r="G1015" s="275" t="str">
        <f t="shared" ref="G1015" si="526">IF(ISNA(VLOOKUP(R1015,dosen,3,FALSE)),"-",VLOOKUP(R1015,dosen,3,FALSE))</f>
        <v>Dr. Ir. I Ketut Wiryajati,ST.,MT.,IPU.,ASEAN.Eng.</v>
      </c>
      <c r="H1015" s="275" t="str">
        <f t="shared" ref="H1015" si="527">IF(ISNA(VLOOKUP(S1015,dosen,3,FALSE)),"-",VLOOKUP(S1015,dosen,3,FALSE))</f>
        <v>Sultan, S.T., M.T.</v>
      </c>
      <c r="I1015" s="275" t="str">
        <f t="shared" ref="I1015" si="528">IF(ISNA(VLOOKUP(T1015,dosen,3,FALSE)),"-",VLOOKUP(T1015,dosen,3,FALSE))</f>
        <v>Dr. Ida Ayu Sri Adnyani, S.T., M.Erg.</v>
      </c>
      <c r="J1015" s="467" t="str">
        <f t="shared" ref="J1015" si="529">IF(ISNA(VLOOKUP(U1015,dosen,3,FALSE)),"-",VLOOKUP(U1015,dosen,3,FALSE))</f>
        <v>Sabar Nababan, S.T., M.T.</v>
      </c>
      <c r="K1015" s="473" t="str">
        <f t="shared" ref="K1015" si="530">CHOOSE(WEEKDAY(L1015),"Minggu","Senin","Selasa","Rabu","Kamis","Jum'at","Sabtu")</f>
        <v>Kamis</v>
      </c>
      <c r="L1015" s="494">
        <v>44959</v>
      </c>
      <c r="M1015" s="459" t="s">
        <v>1570</v>
      </c>
      <c r="N1015" s="98" t="s">
        <v>324</v>
      </c>
      <c r="P1015" s="486">
        <v>103</v>
      </c>
      <c r="Q1015" s="230">
        <v>14</v>
      </c>
      <c r="R1015" s="230">
        <v>3</v>
      </c>
      <c r="S1015" s="199">
        <v>5</v>
      </c>
      <c r="T1015" s="199">
        <v>10</v>
      </c>
      <c r="U1015" s="199">
        <v>31</v>
      </c>
      <c r="AL1015" s="495"/>
      <c r="AM1015" s="212"/>
      <c r="AN1015" s="212"/>
      <c r="AS1015" s="392" t="str">
        <f t="shared" si="330"/>
        <v>Mukti Wibawanto</v>
      </c>
      <c r="AT1015" s="392" t="str">
        <f t="shared" si="331"/>
        <v>F1B019104</v>
      </c>
      <c r="AU1015" s="392">
        <f t="shared" si="332"/>
        <v>1012</v>
      </c>
    </row>
    <row r="1016" spans="1:47" ht="12.75" customHeight="1">
      <c r="A1016" s="267">
        <f t="shared" si="346"/>
        <v>1013</v>
      </c>
      <c r="B1016" s="465">
        <v>44957</v>
      </c>
      <c r="C1016" s="269" t="str">
        <f>VLOOKUP(D1016,'[9]mhs elektro-kecil'!$B$5:$C$2500,2,0)</f>
        <v>ADAM HADI WIBOWO</v>
      </c>
      <c r="D1016" s="369" t="s">
        <v>2512</v>
      </c>
      <c r="E1016" s="369" t="s">
        <v>2513</v>
      </c>
      <c r="F1016" s="275" t="str">
        <f t="shared" ref="F1016" si="531">VLOOKUP(Q1016,dosen,3,0)</f>
        <v>Supriyatna, S.T., M.T.</v>
      </c>
      <c r="G1016" s="275" t="str">
        <f t="shared" ref="G1016" si="532">IF(ISNA(VLOOKUP(R1016,dosen,3,FALSE)),"-",VLOOKUP(R1016,dosen,3,FALSE))</f>
        <v>Sabar Nababan, S.T., M.T.</v>
      </c>
      <c r="H1016" s="275" t="str">
        <f t="shared" ref="H1016" si="533">IF(ISNA(VLOOKUP(S1016,dosen,3,FALSE)),"-",VLOOKUP(S1016,dosen,3,FALSE))</f>
        <v>Dr. Ir. I Made Ginarsa, S.T., M.T., IPU.</v>
      </c>
      <c r="I1016" s="275" t="str">
        <f t="shared" ref="I1016" si="534">IF(ISNA(VLOOKUP(T1016,dosen,3,FALSE)),"-",VLOOKUP(T1016,dosen,3,FALSE))</f>
        <v>Abdul Natsir, S.T., M.T.</v>
      </c>
      <c r="J1016" s="467" t="str">
        <f t="shared" ref="J1016" si="535">IF(ISNA(VLOOKUP(U1016,dosen,3,FALSE)),"-",VLOOKUP(U1016,dosen,3,FALSE))</f>
        <v>I Ketut Perdana Putra, S.T., M.T.</v>
      </c>
      <c r="K1016" s="473" t="str">
        <f t="shared" ref="K1016" si="536">CHOOSE(WEEKDAY(L1016),"Minggu","Senin","Selasa","Rabu","Kamis","Jum'at","Sabtu")</f>
        <v>Kamis</v>
      </c>
      <c r="L1016" s="494">
        <v>44959</v>
      </c>
      <c r="M1016" s="459" t="s">
        <v>1610</v>
      </c>
      <c r="N1016" s="98" t="s">
        <v>324</v>
      </c>
      <c r="P1016" s="486">
        <v>104</v>
      </c>
      <c r="Q1016" s="230">
        <v>2</v>
      </c>
      <c r="R1016" s="230">
        <v>31</v>
      </c>
      <c r="S1016" s="199">
        <v>26</v>
      </c>
      <c r="T1016" s="199">
        <v>14</v>
      </c>
      <c r="U1016" s="199">
        <v>23</v>
      </c>
      <c r="AL1016" s="495"/>
      <c r="AM1016" s="212"/>
      <c r="AN1016" s="212"/>
      <c r="AS1016" s="392" t="str">
        <f t="shared" si="330"/>
        <v>ADAM HADI WIBOWO</v>
      </c>
      <c r="AT1016" s="392" t="str">
        <f t="shared" si="331"/>
        <v>F1B118004</v>
      </c>
      <c r="AU1016" s="392">
        <f t="shared" si="332"/>
        <v>1013</v>
      </c>
    </row>
    <row r="1017" spans="1:47" ht="12.75" customHeight="1">
      <c r="A1017" s="267">
        <f t="shared" si="346"/>
        <v>1014</v>
      </c>
      <c r="B1017" s="465">
        <v>44960</v>
      </c>
      <c r="C1017" s="269" t="str">
        <f>VLOOKUP(D1017,'[9]mhs elektro-kecil'!$B$5:$C$2500,2,0)</f>
        <v>Muhammad Nur Taufiqurrahman</v>
      </c>
      <c r="D1017" s="369" t="s">
        <v>2514</v>
      </c>
      <c r="E1017" s="369" t="s">
        <v>2515</v>
      </c>
      <c r="F1017" s="275" t="str">
        <f t="shared" ref="F1017" si="537">VLOOKUP(Q1017,dosen,3,0)</f>
        <v>I Made Budi Suksmadana, S.T., M.T.</v>
      </c>
      <c r="G1017" s="275" t="str">
        <f t="shared" ref="G1017" si="538">IF(ISNA(VLOOKUP(R1017,dosen,3,FALSE)),"-",VLOOKUP(R1017,dosen,3,FALSE))</f>
        <v>Dr. Ir. I Ketut Wiryajati,ST.,MT.,IPU.,ASEAN.Eng.</v>
      </c>
      <c r="H1017" s="275" t="str">
        <f t="shared" ref="H1017" si="539">IF(ISNA(VLOOKUP(S1017,dosen,3,FALSE)),"-",VLOOKUP(S1017,dosen,3,FALSE))</f>
        <v>Ida Bagus Fery Citarsa, S.T., M.T.</v>
      </c>
      <c r="I1017" s="275" t="str">
        <f t="shared" ref="I1017" si="540">IF(ISNA(VLOOKUP(T1017,dosen,3,FALSE)),"-",VLOOKUP(T1017,dosen,3,FALSE))</f>
        <v>Sultan, S.T., M.T.</v>
      </c>
      <c r="J1017" s="467" t="str">
        <f t="shared" ref="J1017" si="541">IF(ISNA(VLOOKUP(U1017,dosen,3,FALSE)),"-",VLOOKUP(U1017,dosen,3,FALSE))</f>
        <v>Supriyatna, S.T., M.T.</v>
      </c>
      <c r="K1017" s="473" t="str">
        <f t="shared" ref="K1017" si="542">CHOOSE(WEEKDAY(L1017),"Minggu","Senin","Selasa","Rabu","Kamis","Jum'at","Sabtu")</f>
        <v>Senin</v>
      </c>
      <c r="L1017" s="494">
        <v>44963</v>
      </c>
      <c r="M1017" s="459" t="s">
        <v>1577</v>
      </c>
      <c r="N1017" s="98" t="s">
        <v>324</v>
      </c>
      <c r="P1017" s="486">
        <v>117</v>
      </c>
      <c r="Q1017" s="230">
        <v>24</v>
      </c>
      <c r="R1017" s="230">
        <v>3</v>
      </c>
      <c r="S1017" s="199">
        <v>12</v>
      </c>
      <c r="T1017" s="199">
        <v>5</v>
      </c>
      <c r="U1017" s="199">
        <v>2</v>
      </c>
      <c r="AL1017" s="495"/>
      <c r="AM1017" s="212"/>
      <c r="AN1017" s="212"/>
      <c r="AS1017" s="392" t="str">
        <f t="shared" si="330"/>
        <v>Muhammad Nur Taufiqurrahman</v>
      </c>
      <c r="AT1017" s="392" t="str">
        <f t="shared" si="331"/>
        <v>F1B016070</v>
      </c>
      <c r="AU1017" s="392">
        <f t="shared" si="332"/>
        <v>1014</v>
      </c>
    </row>
    <row r="1018" spans="1:47" ht="12.75" customHeight="1">
      <c r="A1018" s="267">
        <f t="shared" si="346"/>
        <v>1015</v>
      </c>
      <c r="B1018" s="465">
        <v>44964</v>
      </c>
      <c r="C1018" s="269" t="str">
        <f>VLOOKUP(D1018,'[9]mhs elektro-kecil'!$B$5:$C$2500,2,0)</f>
        <v>Wahyu Kurniawan</v>
      </c>
      <c r="D1018" s="98" t="s">
        <v>2516</v>
      </c>
      <c r="E1018" s="369" t="s">
        <v>2517</v>
      </c>
      <c r="F1018" s="275" t="str">
        <f t="shared" ref="F1018" si="543">VLOOKUP(Q1018,dosen,3,0)</f>
        <v>Abdullah Zainuddin, S.T., M.T.</v>
      </c>
      <c r="G1018" s="275" t="str">
        <f t="shared" ref="G1018" si="544">IF(ISNA(VLOOKUP(R1018,dosen,3,FALSE)),"-",VLOOKUP(R1018,dosen,3,FALSE))</f>
        <v>Dr. Ir. Misbahuddin, S.T., M.T., IPU.</v>
      </c>
      <c r="H1018" s="275" t="str">
        <f t="shared" ref="H1018" si="545">IF(ISNA(VLOOKUP(S1018,dosen,3,FALSE)),"-",VLOOKUP(S1018,dosen,3,FALSE))</f>
        <v>Suthami Ariessaputra, S.T., M.Eng.</v>
      </c>
      <c r="I1018" s="275" t="str">
        <f t="shared" ref="I1018" si="546">IF(ISNA(VLOOKUP(T1018,dosen,3,FALSE)),"-",VLOOKUP(T1018,dosen,3,FALSE))</f>
        <v>Sudi M. Al Sasongko, S.T., M.T.</v>
      </c>
      <c r="J1018" s="467" t="str">
        <f t="shared" ref="J1018" si="547">IF(ISNA(VLOOKUP(U1018,dosen,3,FALSE)),"-",VLOOKUP(U1018,dosen,3,FALSE))</f>
        <v>-</v>
      </c>
      <c r="K1018" s="473" t="str">
        <f t="shared" ref="K1018" si="548">CHOOSE(WEEKDAY(L1018),"Minggu","Senin","Selasa","Rabu","Kamis","Jum'at","Sabtu")</f>
        <v>Kamis</v>
      </c>
      <c r="L1018" s="494">
        <v>44966</v>
      </c>
      <c r="M1018" s="459" t="s">
        <v>1570</v>
      </c>
      <c r="N1018" s="98" t="s">
        <v>581</v>
      </c>
      <c r="P1018" s="486">
        <v>124</v>
      </c>
      <c r="Q1018" s="230">
        <v>15</v>
      </c>
      <c r="R1018" s="230">
        <v>7</v>
      </c>
      <c r="S1018" s="199">
        <v>42</v>
      </c>
      <c r="T1018" s="199">
        <v>6</v>
      </c>
      <c r="AL1018" s="495"/>
      <c r="AM1018" s="212"/>
      <c r="AN1018" s="212"/>
      <c r="AS1018" s="392" t="str">
        <f t="shared" ref="AS1018:AS1077" si="549">C1018</f>
        <v>Wahyu Kurniawan</v>
      </c>
      <c r="AT1018" s="392" t="str">
        <f t="shared" ref="AT1018:AT1077" si="550">D1018</f>
        <v>F1B019141</v>
      </c>
      <c r="AU1018" s="392">
        <f t="shared" ref="AU1018:AU1077" si="551">A1018</f>
        <v>1015</v>
      </c>
    </row>
    <row r="1019" spans="1:47" ht="12.75" customHeight="1">
      <c r="A1019" s="267">
        <f t="shared" si="346"/>
        <v>1016</v>
      </c>
      <c r="B1019" s="465">
        <v>44964</v>
      </c>
      <c r="C1019" s="269" t="str">
        <f>VLOOKUP(D1019,'[9]mhs elektro-kecil'!$B$5:$C$2500,2,0)</f>
        <v>Lalu Rizki Tampati</v>
      </c>
      <c r="D1019" s="98" t="s">
        <v>2518</v>
      </c>
      <c r="E1019" s="369" t="s">
        <v>2519</v>
      </c>
      <c r="F1019" s="275" t="str">
        <f t="shared" ref="F1019" si="552">VLOOKUP(Q1019,dosen,3,0)</f>
        <v>Suthami Ariessaputra, S.T., M.Eng.</v>
      </c>
      <c r="G1019" s="275" t="str">
        <f t="shared" ref="G1019" si="553">IF(ISNA(VLOOKUP(R1019,dosen,3,FALSE)),"-",VLOOKUP(R1019,dosen,3,FALSE))</f>
        <v>Made Sutha Yadnya, S.T., M.T.</v>
      </c>
      <c r="H1019" s="275" t="str">
        <f t="shared" ref="H1019" si="554">IF(ISNA(VLOOKUP(S1019,dosen,3,FALSE)),"-",VLOOKUP(S1019,dosen,3,FALSE))</f>
        <v>Sudi M. Al Sasongko, S.T., M.T.</v>
      </c>
      <c r="I1019" s="275" t="str">
        <f t="shared" ref="I1019" si="555">IF(ISNA(VLOOKUP(T1019,dosen,3,FALSE)),"-",VLOOKUP(T1019,dosen,3,FALSE))</f>
        <v>Djul Fikry  Budiman, S.T., M.T.</v>
      </c>
      <c r="J1019" s="467" t="str">
        <f t="shared" ref="J1019" si="556">IF(ISNA(VLOOKUP(U1019,dosen,3,FALSE)),"-",VLOOKUP(U1019,dosen,3,FALSE))</f>
        <v>-</v>
      </c>
      <c r="K1019" s="473" t="str">
        <f t="shared" ref="K1019" si="557">CHOOSE(WEEKDAY(L1019),"Minggu","Senin","Selasa","Rabu","Kamis","Jum'at","Sabtu")</f>
        <v>Kamis</v>
      </c>
      <c r="L1019" s="494">
        <v>44966</v>
      </c>
      <c r="M1019" s="459" t="s">
        <v>1610</v>
      </c>
      <c r="N1019" s="98" t="s">
        <v>581</v>
      </c>
      <c r="P1019" s="486">
        <v>125</v>
      </c>
      <c r="Q1019" s="230">
        <v>42</v>
      </c>
      <c r="R1019" s="230">
        <v>19</v>
      </c>
      <c r="S1019" s="199">
        <v>6</v>
      </c>
      <c r="T1019" s="199">
        <v>35</v>
      </c>
      <c r="AL1019" s="495"/>
      <c r="AM1019" s="212"/>
      <c r="AN1019" s="212"/>
      <c r="AS1019" s="392" t="str">
        <f t="shared" si="549"/>
        <v>Lalu Rizki Tampati</v>
      </c>
      <c r="AT1019" s="392" t="str">
        <f t="shared" si="550"/>
        <v>F1B016049</v>
      </c>
      <c r="AU1019" s="392">
        <f t="shared" si="551"/>
        <v>1016</v>
      </c>
    </row>
    <row r="1020" spans="1:47" ht="12.75" customHeight="1">
      <c r="A1020" s="267">
        <f t="shared" si="346"/>
        <v>1017</v>
      </c>
      <c r="B1020" s="465">
        <v>44965</v>
      </c>
      <c r="C1020" s="269" t="str">
        <f>VLOOKUP(D1020,'[9]mhs elektro-kecil'!$B$5:$C$2500,2,0)</f>
        <v>Yeni Minarti</v>
      </c>
      <c r="D1020" s="98" t="s">
        <v>2520</v>
      </c>
      <c r="E1020" s="369" t="s">
        <v>2521</v>
      </c>
      <c r="F1020" s="275" t="str">
        <f t="shared" ref="F1020" si="558">VLOOKUP(Q1020,dosen,3,0)</f>
        <v>Sudi M. Al Sasongko, S.T., M.T.</v>
      </c>
      <c r="G1020" s="275" t="str">
        <f t="shared" ref="G1020" si="559">IF(ISNA(VLOOKUP(R1020,dosen,3,FALSE)),"-",VLOOKUP(R1020,dosen,3,FALSE))</f>
        <v>Suthami Ariessaputra, S.T., M.Eng.</v>
      </c>
      <c r="H1020" s="275" t="str">
        <f t="shared" ref="H1020" si="560">IF(ISNA(VLOOKUP(S1020,dosen,3,FALSE)),"-",VLOOKUP(S1020,dosen,3,FALSE))</f>
        <v>Abdullah Zainuddin, S.T., M.T.</v>
      </c>
      <c r="I1020" s="275" t="str">
        <f t="shared" ref="I1020" si="561">IF(ISNA(VLOOKUP(T1020,dosen,3,FALSE)),"-",VLOOKUP(T1020,dosen,3,FALSE))</f>
        <v>Dr. Ida Ayu Sri Adnyani, S.T., M.Erg.</v>
      </c>
      <c r="J1020" s="467" t="str">
        <f t="shared" ref="J1020" si="562">IF(ISNA(VLOOKUP(U1020,dosen,3,FALSE)),"-",VLOOKUP(U1020,dosen,3,FALSE))</f>
        <v>A. Sjamsjiar Rachman, S.T., M.T.</v>
      </c>
      <c r="K1020" s="473" t="str">
        <f t="shared" ref="K1020" si="563">CHOOSE(WEEKDAY(L1020),"Minggu","Senin","Selasa","Rabu","Kamis","Jum'at","Sabtu")</f>
        <v>Jum'at</v>
      </c>
      <c r="L1020" s="494">
        <v>44967</v>
      </c>
      <c r="M1020" s="459" t="s">
        <v>1577</v>
      </c>
      <c r="N1020" s="98" t="s">
        <v>581</v>
      </c>
      <c r="P1020" s="486">
        <v>132</v>
      </c>
      <c r="Q1020" s="230">
        <v>6</v>
      </c>
      <c r="R1020" s="230">
        <v>42</v>
      </c>
      <c r="S1020" s="199">
        <v>15</v>
      </c>
      <c r="T1020" s="199">
        <v>10</v>
      </c>
      <c r="U1020" s="199">
        <v>17</v>
      </c>
      <c r="AL1020" s="495"/>
      <c r="AM1020" s="212"/>
      <c r="AN1020" s="212"/>
      <c r="AS1020" s="392" t="str">
        <f t="shared" si="549"/>
        <v>Yeni Minarti</v>
      </c>
      <c r="AT1020" s="392" t="str">
        <f t="shared" si="550"/>
        <v>F1B016098</v>
      </c>
      <c r="AU1020" s="392">
        <f t="shared" si="551"/>
        <v>1017</v>
      </c>
    </row>
    <row r="1021" spans="1:47" ht="12.75" customHeight="1">
      <c r="A1021" s="267">
        <f t="shared" si="346"/>
        <v>1018</v>
      </c>
      <c r="B1021" s="465">
        <v>44967</v>
      </c>
      <c r="C1021" s="269" t="str">
        <f>VLOOKUP(D1021,'[9]mhs elektro-kecil'!$B$5:$C$2500,2,0)</f>
        <v>Sandy Yusril Ihzah</v>
      </c>
      <c r="D1021" s="98" t="s">
        <v>2522</v>
      </c>
      <c r="E1021" s="369" t="s">
        <v>2523</v>
      </c>
      <c r="F1021" s="275" t="str">
        <f t="shared" ref="F1021" si="564">VLOOKUP(Q1021,dosen,3,0)</f>
        <v>A. Sjamsjiar Rachman, S.T., M.T.</v>
      </c>
      <c r="G1021" s="275" t="str">
        <f t="shared" ref="G1021" si="565">IF(ISNA(VLOOKUP(R1021,dosen,3,FALSE)),"-",VLOOKUP(R1021,dosen,3,FALSE))</f>
        <v>Supriono, S.T., M.T.</v>
      </c>
      <c r="H1021" s="275" t="str">
        <f t="shared" ref="H1021" si="566">IF(ISNA(VLOOKUP(S1021,dosen,3,FALSE)),"-",VLOOKUP(S1021,dosen,3,FALSE))</f>
        <v>Budi Darmawan, S.T., M.Eng.</v>
      </c>
      <c r="I1021" s="275" t="str">
        <f t="shared" ref="I1021" si="567">IF(ISNA(VLOOKUP(T1021,dosen,3,FALSE)),"-",VLOOKUP(T1021,dosen,3,FALSE))</f>
        <v>Dr. Ir. I Ketut Wiryajati,ST.,MT.,IPU.,ASEAN.Eng.</v>
      </c>
      <c r="J1021" s="467" t="str">
        <f t="shared" ref="J1021" si="568">IF(ISNA(VLOOKUP(U1021,dosen,3,FALSE)),"-",VLOOKUP(U1021,dosen,3,FALSE))</f>
        <v>Syafaruddin Ch, S.T., M.T.</v>
      </c>
      <c r="K1021" s="473" t="str">
        <f t="shared" ref="K1021" si="569">CHOOSE(WEEKDAY(L1021),"Minggu","Senin","Selasa","Rabu","Kamis","Jum'at","Sabtu")</f>
        <v>Selasa</v>
      </c>
      <c r="L1021" s="494">
        <v>44971</v>
      </c>
      <c r="M1021" s="459" t="s">
        <v>1622</v>
      </c>
      <c r="N1021" s="98" t="s">
        <v>581</v>
      </c>
      <c r="P1021" s="486">
        <v>138</v>
      </c>
      <c r="Q1021" s="230">
        <v>17</v>
      </c>
      <c r="R1021" s="230">
        <v>29</v>
      </c>
      <c r="S1021" s="199">
        <v>43</v>
      </c>
      <c r="T1021" s="199">
        <v>3</v>
      </c>
      <c r="U1021" s="199">
        <v>4</v>
      </c>
      <c r="AL1021" s="495"/>
      <c r="AM1021" s="212"/>
      <c r="AN1021" s="212"/>
      <c r="AS1021" s="392" t="str">
        <f t="shared" si="549"/>
        <v>Sandy Yusril Ihzah</v>
      </c>
      <c r="AT1021" s="392" t="str">
        <f t="shared" si="550"/>
        <v>F1B016088</v>
      </c>
      <c r="AU1021" s="392">
        <f t="shared" si="551"/>
        <v>1018</v>
      </c>
    </row>
    <row r="1022" spans="1:47" ht="12.75" customHeight="1">
      <c r="A1022" s="267">
        <f t="shared" si="346"/>
        <v>1019</v>
      </c>
      <c r="B1022" s="465">
        <v>44970</v>
      </c>
      <c r="C1022" s="269" t="str">
        <f>VLOOKUP(D1022,'[9]mhs elektro-kecil'!$B$5:$C$2500,2,0)</f>
        <v>Indra Sastra</v>
      </c>
      <c r="D1022" s="98" t="s">
        <v>2524</v>
      </c>
      <c r="E1022" s="369" t="s">
        <v>2525</v>
      </c>
      <c r="F1022" s="275" t="str">
        <f t="shared" ref="F1022" si="570">VLOOKUP(Q1022,dosen,3,0)</f>
        <v>Suthami Ariessaputra, S.T., M.Eng.</v>
      </c>
      <c r="G1022" s="275" t="str">
        <f t="shared" ref="G1022" si="571">IF(ISNA(VLOOKUP(R1022,dosen,3,FALSE)),"-",VLOOKUP(R1022,dosen,3,FALSE))</f>
        <v>Sudi M. Al Sasongko, S.T., M.T.</v>
      </c>
      <c r="H1022" s="275" t="str">
        <f t="shared" ref="H1022" si="572">IF(ISNA(VLOOKUP(S1022,dosen,3,FALSE)),"-",VLOOKUP(S1022,dosen,3,FALSE))</f>
        <v>Supriono, S.T., M.T.</v>
      </c>
      <c r="I1022" s="275" t="str">
        <f t="shared" ref="I1022" si="573">IF(ISNA(VLOOKUP(T1022,dosen,3,FALSE)),"-",VLOOKUP(T1022,dosen,3,FALSE))</f>
        <v>I Made Budi Suksmadana, S.T., M.T.</v>
      </c>
      <c r="J1022" s="467" t="str">
        <f t="shared" ref="J1022" si="574">IF(ISNA(VLOOKUP(U1022,dosen,3,FALSE)),"-",VLOOKUP(U1022,dosen,3,FALSE))</f>
        <v>I Nyoman Wahyu Satiawan., ST., MSc., Ph.D.</v>
      </c>
      <c r="K1022" s="473" t="str">
        <f t="shared" ref="K1022" si="575">CHOOSE(WEEKDAY(L1022),"Minggu","Senin","Selasa","Rabu","Kamis","Jum'at","Sabtu")</f>
        <v>Rabu</v>
      </c>
      <c r="L1022" s="494">
        <v>44972</v>
      </c>
      <c r="M1022" s="459" t="s">
        <v>1610</v>
      </c>
      <c r="N1022" s="98" t="s">
        <v>581</v>
      </c>
      <c r="P1022" s="486">
        <v>141</v>
      </c>
      <c r="Q1022" s="230">
        <v>42</v>
      </c>
      <c r="R1022" s="230">
        <v>6</v>
      </c>
      <c r="S1022" s="199">
        <v>29</v>
      </c>
      <c r="T1022" s="199">
        <v>24</v>
      </c>
      <c r="U1022" s="199">
        <v>8</v>
      </c>
      <c r="AL1022" s="495"/>
      <c r="AM1022" s="212"/>
      <c r="AN1022" s="212"/>
      <c r="AS1022" s="392" t="str">
        <f t="shared" si="549"/>
        <v>Indra Sastra</v>
      </c>
      <c r="AT1022" s="392" t="str">
        <f t="shared" si="550"/>
        <v>F1B016037</v>
      </c>
      <c r="AU1022" s="392">
        <f t="shared" si="551"/>
        <v>1019</v>
      </c>
    </row>
    <row r="1023" spans="1:47" ht="12.75" customHeight="1">
      <c r="A1023" s="267">
        <f t="shared" si="346"/>
        <v>1020</v>
      </c>
      <c r="B1023" s="465">
        <v>44971</v>
      </c>
      <c r="C1023" s="269" t="str">
        <f>VLOOKUP(D1023,'[9]mhs elektro-kecil'!$B$5:$C$2500,2,0)</f>
        <v>IRFAN</v>
      </c>
      <c r="D1023" s="369" t="s">
        <v>2526</v>
      </c>
      <c r="E1023" s="369" t="s">
        <v>2527</v>
      </c>
      <c r="F1023" s="275" t="str">
        <f t="shared" ref="F1023" si="576">VLOOKUP(Q1023,dosen,3,0)</f>
        <v>Sudi M. Al Sasongko, S.T., M.T.</v>
      </c>
      <c r="G1023" s="275" t="str">
        <f t="shared" ref="G1023" si="577">IF(ISNA(VLOOKUP(R1023,dosen,3,FALSE)),"-",VLOOKUP(R1023,dosen,3,FALSE))</f>
        <v>Made Sutha Yadnya, S.T., M.T.</v>
      </c>
      <c r="H1023" s="275" t="str">
        <f t="shared" ref="H1023" si="578">IF(ISNA(VLOOKUP(S1023,dosen,3,FALSE)),"-",VLOOKUP(S1023,dosen,3,FALSE))</f>
        <v>Suthami Ariessaputra, S.T., M.Eng.</v>
      </c>
      <c r="I1023" s="275" t="str">
        <f t="shared" ref="I1023" si="579">IF(ISNA(VLOOKUP(T1023,dosen,3,FALSE)),"-",VLOOKUP(T1023,dosen,3,FALSE))</f>
        <v>Bulkis Kanata, S.T., M.T.</v>
      </c>
      <c r="J1023" s="467" t="str">
        <f t="shared" ref="J1023" si="580">IF(ISNA(VLOOKUP(U1023,dosen,3,FALSE)),"-",VLOOKUP(U1023,dosen,3,FALSE))</f>
        <v>Muhamad Syamsu Iqbal, S.T., M.T., Ph.D.</v>
      </c>
      <c r="K1023" s="473" t="str">
        <f t="shared" ref="K1023" si="581">CHOOSE(WEEKDAY(L1023),"Minggu","Senin","Selasa","Rabu","Kamis","Jum'at","Sabtu")</f>
        <v>Jum'at</v>
      </c>
      <c r="L1023" s="494">
        <v>44974</v>
      </c>
      <c r="M1023" s="459" t="s">
        <v>1454</v>
      </c>
      <c r="N1023" s="98" t="s">
        <v>581</v>
      </c>
      <c r="P1023" s="486">
        <v>144</v>
      </c>
      <c r="Q1023" s="230">
        <v>6</v>
      </c>
      <c r="R1023" s="230">
        <v>19</v>
      </c>
      <c r="S1023" s="199">
        <v>42</v>
      </c>
      <c r="T1023" s="199">
        <v>21</v>
      </c>
      <c r="U1023" s="199">
        <v>18</v>
      </c>
      <c r="AL1023" s="495"/>
      <c r="AM1023" s="212"/>
      <c r="AN1023" s="212"/>
      <c r="AS1023" s="392" t="str">
        <f t="shared" si="549"/>
        <v>IRFAN</v>
      </c>
      <c r="AT1023" s="392" t="str">
        <f t="shared" si="550"/>
        <v>F1B018078</v>
      </c>
      <c r="AU1023" s="392">
        <f t="shared" si="551"/>
        <v>1020</v>
      </c>
    </row>
    <row r="1024" spans="1:47" ht="12.75" customHeight="1">
      <c r="A1024" s="267">
        <f t="shared" si="346"/>
        <v>1021</v>
      </c>
      <c r="B1024" s="465">
        <v>44972</v>
      </c>
      <c r="C1024" s="269" t="str">
        <f>VLOOKUP(D1024,'[9]mhs elektro-kecil'!$B$5:$C$2500,2,0)</f>
        <v>M. Didik Cahya Indirman</v>
      </c>
      <c r="D1024" s="98" t="s">
        <v>2528</v>
      </c>
      <c r="E1024" s="369" t="s">
        <v>2529</v>
      </c>
      <c r="F1024" s="275" t="str">
        <f t="shared" ref="F1024" si="582">VLOOKUP(Q1024,dosen,3,0)</f>
        <v>Giri Wahyu Wiriasto, S.T., M.T.</v>
      </c>
      <c r="G1024" s="275" t="str">
        <f t="shared" ref="G1024" si="583">IF(ISNA(VLOOKUP(R1024,dosen,3,FALSE)),"-",VLOOKUP(R1024,dosen,3,FALSE))</f>
        <v>Lalu A. Syamsul Irfan A., S.T., M.Eng.</v>
      </c>
      <c r="H1024" s="275" t="str">
        <f t="shared" ref="H1024" si="584">IF(ISNA(VLOOKUP(S1024,dosen,3,FALSE)),"-",VLOOKUP(S1024,dosen,3,FALSE))</f>
        <v>Cipta Ramadhani, ST., M.Eng.</v>
      </c>
      <c r="I1024" s="275" t="str">
        <f t="shared" ref="I1024" si="585">IF(ISNA(VLOOKUP(T1024,dosen,3,FALSE)),"-",VLOOKUP(T1024,dosen,3,FALSE))</f>
        <v>Supriono, S.T., M.T.</v>
      </c>
      <c r="J1024" s="467" t="str">
        <f t="shared" ref="J1024" si="586">IF(ISNA(VLOOKUP(U1024,dosen,3,FALSE)),"-",VLOOKUP(U1024,dosen,3,FALSE))</f>
        <v>Dr. Ir. Misbahuddin, S.T., M.T., IPU.</v>
      </c>
      <c r="K1024" s="473" t="str">
        <f t="shared" ref="K1024" si="587">CHOOSE(WEEKDAY(L1024),"Minggu","Senin","Selasa","Rabu","Kamis","Jum'at","Sabtu")</f>
        <v>Selasa</v>
      </c>
      <c r="L1024" s="494">
        <v>44985</v>
      </c>
      <c r="M1024" s="459" t="s">
        <v>1952</v>
      </c>
      <c r="N1024" s="459" t="s">
        <v>1246</v>
      </c>
      <c r="P1024" s="486">
        <v>151</v>
      </c>
      <c r="Q1024" s="230">
        <v>41</v>
      </c>
      <c r="R1024" s="230">
        <v>40</v>
      </c>
      <c r="S1024" s="199">
        <v>44</v>
      </c>
      <c r="T1024" s="199">
        <v>29</v>
      </c>
      <c r="U1024" s="199">
        <v>7</v>
      </c>
      <c r="AL1024" s="495"/>
      <c r="AM1024" s="212"/>
      <c r="AN1024" s="212"/>
      <c r="AS1024" s="392" t="str">
        <f t="shared" si="549"/>
        <v>M. Didik Cahya Indirman</v>
      </c>
      <c r="AT1024" s="392" t="str">
        <f t="shared" si="550"/>
        <v>F1B019088</v>
      </c>
      <c r="AU1024" s="392">
        <f t="shared" si="551"/>
        <v>1021</v>
      </c>
    </row>
    <row r="1025" spans="1:47" ht="12.75" customHeight="1">
      <c r="A1025" s="267">
        <f t="shared" si="346"/>
        <v>1022</v>
      </c>
      <c r="B1025" s="465">
        <v>44974</v>
      </c>
      <c r="C1025" s="269" t="str">
        <f>VLOOKUP(D1025,'[9]mhs elektro-kecil'!$B$5:$C$2500,2,0)</f>
        <v>Rizky Aulia Safitri</v>
      </c>
      <c r="D1025" s="369" t="s">
        <v>2530</v>
      </c>
      <c r="E1025" t="s">
        <v>2531</v>
      </c>
      <c r="F1025" s="275" t="str">
        <f t="shared" ref="F1025" si="588">VLOOKUP(Q1025,dosen,3,0)</f>
        <v>Bulkis Kanata, S.T., M.T.</v>
      </c>
      <c r="G1025" s="275" t="str">
        <f t="shared" ref="G1025" si="589">IF(ISNA(VLOOKUP(R1025,dosen,3,FALSE)),"-",VLOOKUP(R1025,dosen,3,FALSE))</f>
        <v>Dr. rer. nat. Teti Zubaidah, S.T., M.T.</v>
      </c>
      <c r="H1025" s="275" t="str">
        <f t="shared" ref="H1025" si="590">IF(ISNA(VLOOKUP(S1025,dosen,3,FALSE)),"-",VLOOKUP(S1025,dosen,3,FALSE))</f>
        <v>Suthami Ariessaputra, S.T., M.Eng.</v>
      </c>
      <c r="I1025" s="275" t="str">
        <f t="shared" ref="I1025" si="591">IF(ISNA(VLOOKUP(T1025,dosen,3,FALSE)),"-",VLOOKUP(T1025,dosen,3,FALSE))</f>
        <v>Abdullah Zainuddin, S.T., M.T.</v>
      </c>
      <c r="J1025" s="467" t="str">
        <f t="shared" ref="J1025" si="592">IF(ISNA(VLOOKUP(U1025,dosen,3,FALSE)),"-",VLOOKUP(U1025,dosen,3,FALSE))</f>
        <v>Djul Fikry  Budiman, S.T., M.T.</v>
      </c>
      <c r="K1025" s="473" t="str">
        <f t="shared" ref="K1025" si="593">CHOOSE(WEEKDAY(L1025),"Minggu","Senin","Selasa","Rabu","Kamis","Jum'at","Sabtu")</f>
        <v>Jum'at</v>
      </c>
      <c r="L1025" s="494">
        <v>44981</v>
      </c>
      <c r="M1025" s="459" t="s">
        <v>1708</v>
      </c>
      <c r="N1025" s="98" t="s">
        <v>581</v>
      </c>
      <c r="P1025" s="486">
        <v>156</v>
      </c>
      <c r="Q1025" s="199">
        <v>21</v>
      </c>
      <c r="R1025" s="199">
        <v>22</v>
      </c>
      <c r="S1025" s="199">
        <v>42</v>
      </c>
      <c r="T1025" s="199">
        <v>15</v>
      </c>
      <c r="U1025" s="199">
        <v>35</v>
      </c>
      <c r="AL1025" s="495"/>
      <c r="AM1025" s="212"/>
      <c r="AN1025" s="212"/>
      <c r="AS1025" s="392" t="str">
        <f t="shared" si="549"/>
        <v>Rizky Aulia Safitri</v>
      </c>
      <c r="AT1025" s="392" t="str">
        <f t="shared" si="550"/>
        <v>F1B019126</v>
      </c>
      <c r="AU1025" s="392">
        <f t="shared" si="551"/>
        <v>1022</v>
      </c>
    </row>
    <row r="1026" spans="1:47" ht="12.75" customHeight="1">
      <c r="A1026" s="267">
        <f t="shared" si="346"/>
        <v>1023</v>
      </c>
      <c r="B1026" s="465">
        <v>44977</v>
      </c>
      <c r="C1026" s="269" t="str">
        <f>VLOOKUP(D1026,'[9]mhs elektro-kecil'!$B$5:$C$2500,2,0)</f>
        <v>Muhammad Riezqul Fikri</v>
      </c>
      <c r="D1026" s="98" t="s">
        <v>2532</v>
      </c>
      <c r="E1026" s="369" t="s">
        <v>2533</v>
      </c>
      <c r="F1026" s="275" t="str">
        <f t="shared" ref="F1026" si="594">VLOOKUP(Q1026,dosen,3,0)</f>
        <v>Ir. I Made Ari Nrartha, S.T., M.T.</v>
      </c>
      <c r="G1026" s="275" t="str">
        <f t="shared" ref="G1026" si="595">IF(ISNA(VLOOKUP(R1026,dosen,3,FALSE)),"-",VLOOKUP(R1026,dosen,3,FALSE))</f>
        <v>Ni Made Seniari, S.T., M.T.</v>
      </c>
      <c r="H1026" s="275" t="str">
        <f t="shared" ref="H1026" si="596">IF(ISNA(VLOOKUP(S1026,dosen,3,FALSE)),"-",VLOOKUP(S1026,dosen,3,FALSE))</f>
        <v>Supriyatna, S.T., M.T.</v>
      </c>
      <c r="I1026" s="275" t="str">
        <f t="shared" ref="I1026" si="597">IF(ISNA(VLOOKUP(T1026,dosen,3,FALSE)),"-",VLOOKUP(T1026,dosen,3,FALSE))</f>
        <v>Sultan, S.T., M.T.</v>
      </c>
      <c r="J1026" s="467" t="str">
        <f t="shared" ref="J1026" si="598">IF(ISNA(VLOOKUP(U1026,dosen,3,FALSE)),"-",VLOOKUP(U1026,dosen,3,FALSE))</f>
        <v>Dr. Ir. I Ketut Wiryajati,ST.,MT.,IPU.,ASEAN.Eng.</v>
      </c>
      <c r="K1026" s="473" t="str">
        <f t="shared" ref="K1026" si="599">CHOOSE(WEEKDAY(L1026),"Minggu","Senin","Selasa","Rabu","Kamis","Jum'at","Sabtu")</f>
        <v>Rabu</v>
      </c>
      <c r="L1026" s="494">
        <v>44979</v>
      </c>
      <c r="M1026" s="459" t="s">
        <v>1622</v>
      </c>
      <c r="N1026" s="98" t="s">
        <v>324</v>
      </c>
      <c r="P1026" s="486">
        <v>166</v>
      </c>
      <c r="Q1026" s="230">
        <v>25</v>
      </c>
      <c r="R1026" s="230">
        <v>1</v>
      </c>
      <c r="S1026" s="199">
        <v>2</v>
      </c>
      <c r="T1026" s="199">
        <v>5</v>
      </c>
      <c r="U1026" s="199">
        <v>3</v>
      </c>
      <c r="AL1026" s="495"/>
      <c r="AM1026" s="212"/>
      <c r="AN1026" s="212"/>
      <c r="AS1026" s="392" t="str">
        <f t="shared" si="549"/>
        <v>Muhammad Riezqul Fikri</v>
      </c>
      <c r="AT1026" s="392" t="str">
        <f t="shared" si="550"/>
        <v>F1B019099</v>
      </c>
      <c r="AU1026" s="392">
        <f t="shared" si="551"/>
        <v>1023</v>
      </c>
    </row>
    <row r="1027" spans="1:47" ht="12.75" customHeight="1">
      <c r="A1027" s="267">
        <f t="shared" si="346"/>
        <v>1024</v>
      </c>
      <c r="B1027" s="465">
        <v>44981</v>
      </c>
      <c r="C1027" s="269" t="str">
        <f>VLOOKUP(D1027,'[9]mhs elektro-kecil'!$B$5:$C$2500,2,0)</f>
        <v>Cok Indah Purnama Putri</v>
      </c>
      <c r="D1027" s="369" t="s">
        <v>2534</v>
      </c>
      <c r="E1027" s="151" t="s">
        <v>2535</v>
      </c>
      <c r="F1027" s="275" t="str">
        <f t="shared" ref="F1027" si="600">VLOOKUP(Q1027,dosen,3,0)</f>
        <v>Ir. I Made Ari Nrartha, S.T., M.T.</v>
      </c>
      <c r="G1027" s="275" t="str">
        <f t="shared" ref="G1027" si="601">IF(ISNA(VLOOKUP(R1027,dosen,3,FALSE)),"-",VLOOKUP(R1027,dosen,3,FALSE))</f>
        <v>Ida Bagus Fery Citarsa, S.T., M.T.</v>
      </c>
      <c r="H1027" s="275" t="str">
        <f t="shared" ref="H1027" si="602">IF(ISNA(VLOOKUP(S1027,dosen,3,FALSE)),"-",VLOOKUP(S1027,dosen,3,FALSE))</f>
        <v>Abdul Natsir, S.T., M.T.</v>
      </c>
      <c r="I1027" s="275" t="str">
        <f t="shared" ref="I1027" si="603">IF(ISNA(VLOOKUP(T1027,dosen,3,FALSE)),"-",VLOOKUP(T1027,dosen,3,FALSE))</f>
        <v>Ir. Agung Budi Muljono, S.T., M.T., IPU.</v>
      </c>
      <c r="J1027" s="467" t="str">
        <f t="shared" ref="J1027" si="604">IF(ISNA(VLOOKUP(U1027,dosen,3,FALSE)),"-",VLOOKUP(U1027,dosen,3,FALSE))</f>
        <v>Ni Made Seniari, S.T., M.T.</v>
      </c>
      <c r="K1027" s="473" t="str">
        <f t="shared" ref="K1027" si="605">CHOOSE(WEEKDAY(L1027),"Minggu","Senin","Selasa","Rabu","Kamis","Jum'at","Sabtu")</f>
        <v>Senin</v>
      </c>
      <c r="L1027" s="494">
        <v>44984</v>
      </c>
      <c r="M1027" s="459" t="s">
        <v>1610</v>
      </c>
      <c r="N1027" s="98" t="s">
        <v>324</v>
      </c>
      <c r="P1027" s="486">
        <v>179</v>
      </c>
      <c r="Q1027" s="230">
        <v>25</v>
      </c>
      <c r="R1027" s="230">
        <v>12</v>
      </c>
      <c r="S1027" s="199">
        <v>14</v>
      </c>
      <c r="T1027" s="199">
        <v>13</v>
      </c>
      <c r="U1027" s="199">
        <v>1</v>
      </c>
      <c r="AL1027" s="495"/>
      <c r="AM1027" s="212"/>
      <c r="AN1027" s="212"/>
      <c r="AS1027" s="392" t="str">
        <f t="shared" si="549"/>
        <v>Cok Indah Purnama Putri</v>
      </c>
      <c r="AT1027" s="392" t="str">
        <f t="shared" si="550"/>
        <v>F1B019037</v>
      </c>
      <c r="AU1027" s="392">
        <f t="shared" si="551"/>
        <v>1024</v>
      </c>
    </row>
    <row r="1028" spans="1:47" ht="12.75" customHeight="1">
      <c r="A1028" s="267">
        <f t="shared" si="346"/>
        <v>1025</v>
      </c>
      <c r="B1028" s="465">
        <v>44984</v>
      </c>
      <c r="C1028" s="269" t="str">
        <f>VLOOKUP(D1028,'[9]mhs elektro-kecil'!$B$5:$C$2500,2,0)</f>
        <v>MUHAMMAD ZUHAIR HAMAMI</v>
      </c>
      <c r="D1028" s="98" t="s">
        <v>2536</v>
      </c>
      <c r="E1028" s="369" t="s">
        <v>2537</v>
      </c>
      <c r="F1028" s="275" t="str">
        <f t="shared" ref="F1028" si="606">VLOOKUP(Q1028,dosen,3,0)</f>
        <v>Dr. Ir. Misbahuddin, S.T., M.T., IPU.</v>
      </c>
      <c r="G1028" s="275" t="str">
        <f t="shared" ref="G1028" si="607">IF(ISNA(VLOOKUP(R1028,dosen,3,FALSE)),"-",VLOOKUP(R1028,dosen,3,FALSE))</f>
        <v>Lalu A. Syamsul Irfan A., S.T., M.Eng.</v>
      </c>
      <c r="H1028" s="275" t="str">
        <f t="shared" ref="H1028" si="608">IF(ISNA(VLOOKUP(S1028,dosen,3,FALSE)),"-",VLOOKUP(S1028,dosen,3,FALSE))</f>
        <v>Giri Wahyu Wiriasto, S.T., M.T.</v>
      </c>
      <c r="I1028" s="275" t="str">
        <f t="shared" ref="I1028" si="609">IF(ISNA(VLOOKUP(T1028,dosen,3,FALSE)),"-",VLOOKUP(T1028,dosen,3,FALSE))</f>
        <v>Supriono, S.T., M.T.</v>
      </c>
      <c r="J1028" s="467" t="str">
        <f t="shared" ref="J1028" si="610">IF(ISNA(VLOOKUP(U1028,dosen,3,FALSE)),"-",VLOOKUP(U1028,dosen,3,FALSE))</f>
        <v>Cipta Ramadhani, ST., M.Eng.</v>
      </c>
      <c r="K1028" s="473" t="str">
        <f t="shared" ref="K1028" si="611">CHOOSE(WEEKDAY(L1028),"Minggu","Senin","Selasa","Rabu","Kamis","Jum'at","Sabtu")</f>
        <v>Kamis</v>
      </c>
      <c r="L1028" s="494">
        <v>44987</v>
      </c>
      <c r="M1028" s="459" t="s">
        <v>1952</v>
      </c>
      <c r="N1028" s="459" t="s">
        <v>1246</v>
      </c>
      <c r="P1028" s="486">
        <v>181</v>
      </c>
      <c r="Q1028" s="230">
        <v>7</v>
      </c>
      <c r="R1028" s="230">
        <v>40</v>
      </c>
      <c r="S1028" s="199">
        <v>41</v>
      </c>
      <c r="T1028" s="199">
        <v>29</v>
      </c>
      <c r="U1028" s="199">
        <v>44</v>
      </c>
      <c r="AL1028" s="495"/>
      <c r="AM1028" s="212"/>
      <c r="AN1028" s="212"/>
      <c r="AS1028" s="392" t="str">
        <f t="shared" si="549"/>
        <v>MUHAMMAD ZUHAIR HAMAMI</v>
      </c>
      <c r="AT1028" s="392" t="str">
        <f t="shared" si="550"/>
        <v>F1B118041</v>
      </c>
      <c r="AU1028" s="392">
        <f t="shared" si="551"/>
        <v>1025</v>
      </c>
    </row>
    <row r="1029" spans="1:47" ht="12.75" customHeight="1">
      <c r="A1029" s="267">
        <f t="shared" si="346"/>
        <v>1026</v>
      </c>
      <c r="B1029" s="465">
        <v>44984</v>
      </c>
      <c r="C1029" s="269" t="str">
        <f>VLOOKUP(D1029,'[9]mhs elektro-kecil'!$B$5:$C$2500,2,0)</f>
        <v>Ilham Muhammad</v>
      </c>
      <c r="D1029" s="98" t="s">
        <v>2538</v>
      </c>
      <c r="E1029" s="369" t="s">
        <v>2539</v>
      </c>
      <c r="F1029" s="275" t="str">
        <f t="shared" ref="F1029" si="612">VLOOKUP(Q1029,dosen,3,0)</f>
        <v>Dr. Ir. I Ketut Wiryajati,ST.,MT.,IPU.,ASEAN.Eng.</v>
      </c>
      <c r="G1029" s="275" t="str">
        <f t="shared" ref="G1029" si="613">IF(ISNA(VLOOKUP(R1029,dosen,3,FALSE)),"-",VLOOKUP(R1029,dosen,3,FALSE))</f>
        <v>I Made Budi Suksmadana, S.T., M.T.</v>
      </c>
      <c r="H1029" s="275" t="str">
        <f t="shared" ref="H1029" si="614">IF(ISNA(VLOOKUP(S1029,dosen,3,FALSE)),"-",VLOOKUP(S1029,dosen,3,FALSE))</f>
        <v>Paniran, S.T., M.T.</v>
      </c>
      <c r="I1029" s="275" t="str">
        <f t="shared" ref="I1029" si="615">IF(ISNA(VLOOKUP(T1029,dosen,3,FALSE)),"-",VLOOKUP(T1029,dosen,3,FALSE))</f>
        <v>Abdul Natsir, S.T., M.T.</v>
      </c>
      <c r="J1029" s="467" t="str">
        <f t="shared" ref="J1029" si="616">IF(ISNA(VLOOKUP(U1029,dosen,3,FALSE)),"-",VLOOKUP(U1029,dosen,3,FALSE))</f>
        <v>Dr. Ir. I Made Ginarsa, S.T., M.T., IPU.</v>
      </c>
      <c r="K1029" s="473" t="str">
        <f t="shared" ref="K1029" si="617">CHOOSE(WEEKDAY(L1029),"Minggu","Senin","Selasa","Rabu","Kamis","Jum'at","Sabtu")</f>
        <v>Rabu</v>
      </c>
      <c r="L1029" s="494">
        <v>44993</v>
      </c>
      <c r="M1029" s="459" t="s">
        <v>795</v>
      </c>
      <c r="N1029" s="98" t="s">
        <v>449</v>
      </c>
      <c r="P1029" s="486">
        <v>182</v>
      </c>
      <c r="Q1029" s="230">
        <v>3</v>
      </c>
      <c r="R1029" s="230">
        <v>24</v>
      </c>
      <c r="S1029" s="199">
        <v>28</v>
      </c>
      <c r="T1029" s="199">
        <v>14</v>
      </c>
      <c r="U1029" s="199">
        <v>26</v>
      </c>
      <c r="AL1029" s="495"/>
      <c r="AM1029" s="212"/>
      <c r="AN1029" s="212"/>
      <c r="AS1029" s="392" t="str">
        <f t="shared" si="549"/>
        <v>Ilham Muhammad</v>
      </c>
      <c r="AT1029" s="392" t="str">
        <f t="shared" si="550"/>
        <v>F1B117018</v>
      </c>
      <c r="AU1029" s="392">
        <f t="shared" si="551"/>
        <v>1026</v>
      </c>
    </row>
    <row r="1030" spans="1:47" ht="12.75" customHeight="1">
      <c r="A1030" s="267">
        <f t="shared" si="346"/>
        <v>1027</v>
      </c>
      <c r="B1030" s="465">
        <v>44984</v>
      </c>
      <c r="C1030" s="269" t="str">
        <f>VLOOKUP(D1030,'[9]mhs elektro-kecil'!$B$5:$C$2500,2,0)</f>
        <v>MUHAMMAD KHOIRUR RIZKI</v>
      </c>
      <c r="D1030" s="369" t="s">
        <v>2540</v>
      </c>
      <c r="E1030" s="369" t="s">
        <v>2541</v>
      </c>
      <c r="F1030" s="275" t="str">
        <f t="shared" ref="F1030" si="618">VLOOKUP(Q1030,dosen,3,0)</f>
        <v>Suthami Ariessaputra, S.T., M.Eng.</v>
      </c>
      <c r="G1030" s="275" t="str">
        <f t="shared" ref="G1030" si="619">IF(ISNA(VLOOKUP(R1030,dosen,3,FALSE)),"-",VLOOKUP(R1030,dosen,3,FALSE))</f>
        <v>Djul Fikry  Budiman, S.T., M.T.</v>
      </c>
      <c r="H1030" s="275" t="str">
        <f t="shared" ref="H1030" si="620">IF(ISNA(VLOOKUP(S1030,dosen,3,FALSE)),"-",VLOOKUP(S1030,dosen,3,FALSE))</f>
        <v>Bulkis Kanata, S.T., M.T.</v>
      </c>
      <c r="I1030" s="275" t="str">
        <f t="shared" ref="I1030" si="621">IF(ISNA(VLOOKUP(T1030,dosen,3,FALSE)),"-",VLOOKUP(T1030,dosen,3,FALSE))</f>
        <v>Made Sutha Yadnya, S.T., M.T.</v>
      </c>
      <c r="J1030" s="467" t="str">
        <f t="shared" ref="J1030" si="622">IF(ISNA(VLOOKUP(U1030,dosen,3,FALSE)),"-",VLOOKUP(U1030,dosen,3,FALSE))</f>
        <v>Sudi M. Al Sasongko, S.T., M.T.</v>
      </c>
      <c r="K1030" s="473" t="str">
        <f t="shared" ref="K1030" si="623">CHOOSE(WEEKDAY(L1030),"Minggu","Senin","Selasa","Rabu","Kamis","Jum'at","Sabtu")</f>
        <v>Kamis</v>
      </c>
      <c r="L1030" s="494">
        <v>44987</v>
      </c>
      <c r="M1030" s="459" t="s">
        <v>1577</v>
      </c>
      <c r="N1030" s="98" t="s">
        <v>581</v>
      </c>
      <c r="P1030" s="486">
        <v>183</v>
      </c>
      <c r="Q1030" s="230">
        <v>42</v>
      </c>
      <c r="R1030" s="230">
        <v>35</v>
      </c>
      <c r="S1030" s="199">
        <v>21</v>
      </c>
      <c r="T1030" s="199">
        <v>19</v>
      </c>
      <c r="U1030" s="199">
        <v>6</v>
      </c>
      <c r="AL1030" s="495"/>
      <c r="AM1030" s="212"/>
      <c r="AN1030" s="212"/>
      <c r="AS1030" s="392" t="str">
        <f t="shared" si="549"/>
        <v>MUHAMMAD KHOIRUR RIZKI</v>
      </c>
      <c r="AT1030" s="392" t="str">
        <f t="shared" si="550"/>
        <v>F1B018046</v>
      </c>
      <c r="AU1030" s="392">
        <f t="shared" si="551"/>
        <v>1027</v>
      </c>
    </row>
    <row r="1031" spans="1:47" ht="12.75" customHeight="1">
      <c r="A1031" s="267">
        <f t="shared" si="346"/>
        <v>1028</v>
      </c>
      <c r="B1031" s="465">
        <v>44984</v>
      </c>
      <c r="C1031" s="269" t="str">
        <f>VLOOKUP(D1031,'[9]mhs elektro-kecil'!$B$5:$C$2500,2,0)</f>
        <v>Erlan Taneza</v>
      </c>
      <c r="D1031" s="369" t="s">
        <v>2542</v>
      </c>
      <c r="E1031" s="369" t="s">
        <v>2543</v>
      </c>
      <c r="F1031" s="275" t="str">
        <f t="shared" ref="F1031" si="624">VLOOKUP(Q1031,dosen,3,0)</f>
        <v>Ir. I Made Ari Nrartha, S.T., M.T.</v>
      </c>
      <c r="G1031" s="275" t="str">
        <f t="shared" ref="G1031" si="625">IF(ISNA(VLOOKUP(R1031,dosen,3,FALSE)),"-",VLOOKUP(R1031,dosen,3,FALSE))</f>
        <v>Sabar Nababan, S.T., M.T.</v>
      </c>
      <c r="H1031" s="275" t="str">
        <f t="shared" ref="H1031" si="626">IF(ISNA(VLOOKUP(S1031,dosen,3,FALSE)),"-",VLOOKUP(S1031,dosen,3,FALSE))</f>
        <v>Ni Made Seniari, S.T., M.T.</v>
      </c>
      <c r="I1031" s="275" t="str">
        <f t="shared" ref="I1031" si="627">IF(ISNA(VLOOKUP(T1031,dosen,3,FALSE)),"-",VLOOKUP(T1031,dosen,3,FALSE))</f>
        <v>Sultan, S.T., M.T.</v>
      </c>
      <c r="J1031" s="467" t="str">
        <f t="shared" ref="J1031" si="628">IF(ISNA(VLOOKUP(U1031,dosen,3,FALSE)),"-",VLOOKUP(U1031,dosen,3,FALSE))</f>
        <v>Ir. Agung Budi Muljono, S.T., M.T., IPU.</v>
      </c>
      <c r="K1031" s="473" t="str">
        <f t="shared" ref="K1031" si="629">CHOOSE(WEEKDAY(L1031),"Minggu","Senin","Selasa","Rabu","Kamis","Jum'at","Sabtu")</f>
        <v>Senin</v>
      </c>
      <c r="L1031" s="494">
        <v>44991</v>
      </c>
      <c r="M1031" s="459" t="s">
        <v>1577</v>
      </c>
      <c r="N1031" s="98" t="s">
        <v>324</v>
      </c>
      <c r="P1031" s="486">
        <v>184</v>
      </c>
      <c r="Q1031" s="230">
        <v>25</v>
      </c>
      <c r="R1031" s="230">
        <v>31</v>
      </c>
      <c r="S1031" s="199">
        <v>1</v>
      </c>
      <c r="T1031" s="199">
        <v>5</v>
      </c>
      <c r="U1031" s="199">
        <v>13</v>
      </c>
      <c r="AL1031" s="495"/>
      <c r="AM1031" s="212"/>
      <c r="AN1031" s="212"/>
      <c r="AS1031" s="392" t="str">
        <f t="shared" si="549"/>
        <v>Erlan Taneza</v>
      </c>
      <c r="AT1031" s="392" t="str">
        <f t="shared" si="550"/>
        <v>F1B019047</v>
      </c>
      <c r="AU1031" s="392">
        <f t="shared" si="551"/>
        <v>1028</v>
      </c>
    </row>
    <row r="1032" spans="1:47" ht="12.75" customHeight="1">
      <c r="A1032" s="267">
        <f t="shared" si="346"/>
        <v>1029</v>
      </c>
      <c r="B1032" s="465">
        <v>44984</v>
      </c>
      <c r="C1032" s="269" t="str">
        <f>VLOOKUP(D1032,'[9]mhs elektro-kecil'!$B$5:$C$2500,2,0)</f>
        <v>Nurrochman Hartadi Dasrien</v>
      </c>
      <c r="D1032" s="369" t="s">
        <v>2544</v>
      </c>
      <c r="E1032" s="369" t="s">
        <v>2545</v>
      </c>
      <c r="F1032" s="275" t="str">
        <f t="shared" ref="F1032" si="630">VLOOKUP(Q1032,dosen,3,0)</f>
        <v>Budi Darmawan, S.T., M.Eng.</v>
      </c>
      <c r="G1032" s="275" t="str">
        <f t="shared" ref="G1032" si="631">IF(ISNA(VLOOKUP(R1032,dosen,3,FALSE)),"-",VLOOKUP(R1032,dosen,3,FALSE))</f>
        <v>Dr. Ir. I Ketut Wiryajati,ST.,MT.,IPU.,ASEAN.Eng.</v>
      </c>
      <c r="H1032" s="275" t="str">
        <f t="shared" ref="H1032" si="632">IF(ISNA(VLOOKUP(S1032,dosen,3,FALSE)),"-",VLOOKUP(S1032,dosen,3,FALSE))</f>
        <v>Supriono, S.T., M.T.</v>
      </c>
      <c r="I1032" s="275" t="str">
        <f t="shared" ref="I1032" si="633">IF(ISNA(VLOOKUP(T1032,dosen,3,FALSE)),"-",VLOOKUP(T1032,dosen,3,FALSE))</f>
        <v>I Nyoman Wahyu Satiawan., ST., MSc., Ph.D.</v>
      </c>
      <c r="J1032" s="467" t="str">
        <f t="shared" ref="J1032" si="634">IF(ISNA(VLOOKUP(U1032,dosen,3,FALSE)),"-",VLOOKUP(U1032,dosen,3,FALSE))</f>
        <v>Sabar Nababan, S.T., M.T.</v>
      </c>
      <c r="K1032" s="473" t="str">
        <f t="shared" ref="K1032" si="635">CHOOSE(WEEKDAY(L1032),"Minggu","Senin","Selasa","Rabu","Kamis","Jum'at","Sabtu")</f>
        <v>Selasa</v>
      </c>
      <c r="L1032" s="494">
        <v>44992</v>
      </c>
      <c r="M1032" s="459" t="s">
        <v>1610</v>
      </c>
      <c r="N1032" s="98" t="s">
        <v>449</v>
      </c>
      <c r="P1032" s="486">
        <v>186</v>
      </c>
      <c r="Q1032" s="230">
        <v>43</v>
      </c>
      <c r="R1032" s="230">
        <v>3</v>
      </c>
      <c r="S1032" s="199">
        <v>29</v>
      </c>
      <c r="T1032" s="199">
        <v>8</v>
      </c>
      <c r="U1032" s="199">
        <v>31</v>
      </c>
      <c r="AL1032" s="495"/>
      <c r="AM1032" s="212"/>
      <c r="AN1032" s="212"/>
      <c r="AS1032" s="392" t="str">
        <f t="shared" si="549"/>
        <v>Nurrochman Hartadi Dasrien</v>
      </c>
      <c r="AT1032" s="392" t="str">
        <f t="shared" si="550"/>
        <v>F1B019113</v>
      </c>
      <c r="AU1032" s="392">
        <f t="shared" si="551"/>
        <v>1029</v>
      </c>
    </row>
    <row r="1033" spans="1:47" ht="12.75" customHeight="1">
      <c r="A1033" s="267">
        <f t="shared" si="346"/>
        <v>1030</v>
      </c>
      <c r="B1033" s="465">
        <v>44987</v>
      </c>
      <c r="C1033" s="269" t="str">
        <f>VLOOKUP(D1033,'[9]mhs elektro-kecil'!$B$5:$C$2500,2,0)</f>
        <v xml:space="preserve">DECKY ARDHYADWIPA JANUSTANTO </v>
      </c>
      <c r="D1033" s="369" t="s">
        <v>2546</v>
      </c>
      <c r="E1033" s="369" t="s">
        <v>2547</v>
      </c>
      <c r="F1033" s="275" t="str">
        <f t="shared" ref="F1033" si="636">VLOOKUP(Q1033,dosen,3,0)</f>
        <v>I Nyoman Wahyu Satiawan., ST., MSc., Ph.D.</v>
      </c>
      <c r="G1033" s="275" t="str">
        <f t="shared" ref="G1033" si="637">IF(ISNA(VLOOKUP(R1033,dosen,3,FALSE)),"-",VLOOKUP(R1033,dosen,3,FALSE))</f>
        <v>I Made Budi Suksmadana, S.T., M.T.</v>
      </c>
      <c r="H1033" s="275" t="str">
        <f t="shared" ref="H1033" si="638">IF(ISNA(VLOOKUP(S1033,dosen,3,FALSE)),"-",VLOOKUP(S1033,dosen,3,FALSE))</f>
        <v>Ida Bagus Fery Citarsa, S.T., M.T.</v>
      </c>
      <c r="I1033" s="275" t="str">
        <f t="shared" ref="I1033" si="639">IF(ISNA(VLOOKUP(T1033,dosen,3,FALSE)),"-",VLOOKUP(T1033,dosen,3,FALSE))</f>
        <v>Dr. Ida Ayu Sri Adnyani, S.T., M.Erg.</v>
      </c>
      <c r="J1033" s="467" t="str">
        <f t="shared" ref="J1033" si="640">IF(ISNA(VLOOKUP(U1033,dosen,3,FALSE)),"-",VLOOKUP(U1033,dosen,3,FALSE))</f>
        <v>Sabar Nababan, S.T., M.T.</v>
      </c>
      <c r="K1033" s="473" t="str">
        <f t="shared" ref="K1033" si="641">CHOOSE(WEEKDAY(L1033),"Minggu","Senin","Selasa","Rabu","Kamis","Jum'at","Sabtu")</f>
        <v>Senin</v>
      </c>
      <c r="L1033" s="494">
        <v>44991</v>
      </c>
      <c r="M1033" s="459" t="s">
        <v>1622</v>
      </c>
      <c r="N1033" s="98" t="s">
        <v>324</v>
      </c>
      <c r="P1033" s="486">
        <v>202</v>
      </c>
      <c r="Q1033" s="230">
        <v>8</v>
      </c>
      <c r="R1033" s="230">
        <v>24</v>
      </c>
      <c r="S1033" s="199">
        <v>12</v>
      </c>
      <c r="T1033" s="199">
        <v>10</v>
      </c>
      <c r="U1033" s="199">
        <v>31</v>
      </c>
      <c r="AL1033" s="495"/>
      <c r="AM1033" s="212"/>
      <c r="AN1033" s="212"/>
      <c r="AS1033" s="392" t="str">
        <f t="shared" si="549"/>
        <v xml:space="preserve">DECKY ARDHYADWIPA JANUSTANTO </v>
      </c>
      <c r="AT1033" s="392" t="str">
        <f t="shared" si="550"/>
        <v>F1B118015</v>
      </c>
      <c r="AU1033" s="392">
        <f t="shared" si="551"/>
        <v>1030</v>
      </c>
    </row>
    <row r="1034" spans="1:47" ht="12.75" customHeight="1">
      <c r="A1034" s="267">
        <f t="shared" si="346"/>
        <v>1031</v>
      </c>
      <c r="B1034" s="465">
        <v>44987</v>
      </c>
      <c r="C1034" s="269" t="str">
        <f>VLOOKUP(D1034,'[9]mhs elektro-kecil'!$B$5:$C$2500,2,0)</f>
        <v>Akbar Majid</v>
      </c>
      <c r="D1034" s="369" t="s">
        <v>2548</v>
      </c>
      <c r="E1034" s="369" t="s">
        <v>2549</v>
      </c>
      <c r="F1034" s="275" t="str">
        <f t="shared" ref="F1034" si="642">VLOOKUP(Q1034,dosen,3,0)</f>
        <v>Dr. Ir. I Ketut Wiryajati,ST.,MT.,IPU.,ASEAN.Eng.</v>
      </c>
      <c r="G1034" s="275" t="str">
        <f t="shared" ref="G1034" si="643">IF(ISNA(VLOOKUP(R1034,dosen,3,FALSE)),"-",VLOOKUP(R1034,dosen,3,FALSE))</f>
        <v>I Made Budi Suksmadana, S.T., M.T.</v>
      </c>
      <c r="H1034" s="275" t="str">
        <f t="shared" ref="H1034" si="644">IF(ISNA(VLOOKUP(S1034,dosen,3,FALSE)),"-",VLOOKUP(S1034,dosen,3,FALSE))</f>
        <v>Ni Made Seniari, S.T., M.T.</v>
      </c>
      <c r="I1034" s="275" t="str">
        <f t="shared" ref="I1034" si="645">IF(ISNA(VLOOKUP(T1034,dosen,3,FALSE)),"-",VLOOKUP(T1034,dosen,3,FALSE))</f>
        <v>Ida Bagus Fery Citarsa, S.T., M.T.</v>
      </c>
      <c r="J1034" s="467" t="str">
        <f t="shared" ref="J1034" si="646">IF(ISNA(VLOOKUP(U1034,dosen,3,FALSE)),"-",VLOOKUP(U1034,dosen,3,FALSE))</f>
        <v>I Nyoman Wahyu Satiawan., ST., MSc., Ph.D.</v>
      </c>
      <c r="K1034" s="473" t="str">
        <f t="shared" ref="K1034" si="647">CHOOSE(WEEKDAY(L1034),"Minggu","Senin","Selasa","Rabu","Kamis","Jum'at","Sabtu")</f>
        <v>Rabu</v>
      </c>
      <c r="L1034" s="494">
        <v>44993</v>
      </c>
      <c r="M1034" s="459" t="s">
        <v>1610</v>
      </c>
      <c r="N1034" s="98" t="s">
        <v>449</v>
      </c>
      <c r="P1034" s="486">
        <v>205</v>
      </c>
      <c r="Q1034" s="230">
        <v>3</v>
      </c>
      <c r="R1034" s="230">
        <v>24</v>
      </c>
      <c r="S1034" s="199">
        <v>1</v>
      </c>
      <c r="T1034" s="199">
        <v>12</v>
      </c>
      <c r="U1034" s="199">
        <v>8</v>
      </c>
      <c r="AL1034" s="495"/>
      <c r="AM1034" s="212"/>
      <c r="AN1034" s="212"/>
      <c r="AS1034" s="392" t="str">
        <f t="shared" si="549"/>
        <v>Akbar Majid</v>
      </c>
      <c r="AT1034" s="392" t="str">
        <f t="shared" si="550"/>
        <v>F1B117005</v>
      </c>
      <c r="AU1034" s="392">
        <f t="shared" si="551"/>
        <v>1031</v>
      </c>
    </row>
    <row r="1035" spans="1:47" ht="12.75" customHeight="1">
      <c r="A1035" s="267">
        <f t="shared" si="346"/>
        <v>1032</v>
      </c>
      <c r="B1035" s="465">
        <v>44995</v>
      </c>
      <c r="C1035" s="269" t="str">
        <f>VLOOKUP(D1035,'[9]mhs elektro-kecil'!$B$5:$C$2500,2,0)</f>
        <v>SASKIA KHAIRUNNISA JUNEP</v>
      </c>
      <c r="D1035" s="98" t="s">
        <v>2550</v>
      </c>
      <c r="E1035" s="369" t="s">
        <v>2551</v>
      </c>
      <c r="F1035" s="275" t="str">
        <f t="shared" ref="F1035" si="648">VLOOKUP(Q1035,dosen,3,0)</f>
        <v>Abdullah Zainuddin, S.T., M.T.</v>
      </c>
      <c r="G1035" s="275" t="str">
        <f t="shared" ref="G1035" si="649">IF(ISNA(VLOOKUP(R1035,dosen,3,FALSE)),"-",VLOOKUP(R1035,dosen,3,FALSE))</f>
        <v>Djul Fikry  Budiman, S.T., M.T.</v>
      </c>
      <c r="H1035" s="275" t="str">
        <f t="shared" ref="H1035" si="650">IF(ISNA(VLOOKUP(S1035,dosen,3,FALSE)),"-",VLOOKUP(S1035,dosen,3,FALSE))</f>
        <v>Bulkis Kanata, S.T., M.T.</v>
      </c>
      <c r="I1035" s="275" t="str">
        <f t="shared" ref="I1035" si="651">IF(ISNA(VLOOKUP(T1035,dosen,3,FALSE)),"-",VLOOKUP(T1035,dosen,3,FALSE))</f>
        <v>Sudi M. Al Sasongko, S.T., M.T.</v>
      </c>
      <c r="J1035" s="467" t="str">
        <f t="shared" ref="J1035" si="652">IF(ISNA(VLOOKUP(U1035,dosen,3,FALSE)),"-",VLOOKUP(U1035,dosen,3,FALSE))</f>
        <v>Suthami Ariessaputra, S.T., M.Eng.</v>
      </c>
      <c r="K1035" s="473" t="str">
        <f t="shared" ref="K1035" si="653">CHOOSE(WEEKDAY(L1035),"Minggu","Senin","Selasa","Rabu","Kamis","Jum'at","Sabtu")</f>
        <v>Selasa</v>
      </c>
      <c r="L1035" s="494">
        <v>45006</v>
      </c>
      <c r="M1035" s="459" t="s">
        <v>1622</v>
      </c>
      <c r="N1035" s="98" t="s">
        <v>581</v>
      </c>
      <c r="P1035" s="486">
        <v>224</v>
      </c>
      <c r="Q1035" s="230">
        <v>15</v>
      </c>
      <c r="R1035" s="230">
        <v>35</v>
      </c>
      <c r="S1035" s="199">
        <v>21</v>
      </c>
      <c r="T1035" s="199">
        <v>6</v>
      </c>
      <c r="U1035" s="199">
        <v>42</v>
      </c>
      <c r="AL1035" s="495"/>
      <c r="AM1035" s="212"/>
      <c r="AN1035" s="212"/>
      <c r="AS1035" s="392" t="str">
        <f t="shared" si="549"/>
        <v>SASKIA KHAIRUNNISA JUNEP</v>
      </c>
      <c r="AT1035" s="392" t="str">
        <f t="shared" si="550"/>
        <v>F1B018060</v>
      </c>
      <c r="AU1035" s="392">
        <f t="shared" si="551"/>
        <v>1032</v>
      </c>
    </row>
    <row r="1036" spans="1:47" ht="12.75" customHeight="1">
      <c r="A1036" s="267">
        <f t="shared" si="346"/>
        <v>1033</v>
      </c>
      <c r="B1036" s="465">
        <v>44995</v>
      </c>
      <c r="C1036" s="269" t="str">
        <f>VLOOKUP(D1036,'[9]mhs elektro-kecil'!$B$5:$C$2500,2,0)</f>
        <v>BAIK ZOHRATUL WARDAH</v>
      </c>
      <c r="D1036" s="369" t="s">
        <v>2552</v>
      </c>
      <c r="E1036" s="151" t="s">
        <v>2553</v>
      </c>
      <c r="F1036" s="275" t="str">
        <f t="shared" ref="F1036" si="654">VLOOKUP(Q1036,dosen,3,0)</f>
        <v>Syafaruddin Ch, S.T., M.T.</v>
      </c>
      <c r="G1036" s="275" t="str">
        <f t="shared" ref="G1036" si="655">IF(ISNA(VLOOKUP(R1036,dosen,3,FALSE)),"-",VLOOKUP(R1036,dosen,3,FALSE))</f>
        <v>Supriono, S.T., M.T.</v>
      </c>
      <c r="H1036" s="275" t="str">
        <f t="shared" ref="H1036" si="656">IF(ISNA(VLOOKUP(S1036,dosen,3,FALSE)),"-",VLOOKUP(S1036,dosen,3,FALSE))</f>
        <v>Budi Darmawan, S.T., M.Eng.</v>
      </c>
      <c r="I1036" s="275" t="str">
        <f t="shared" ref="I1036" si="657">IF(ISNA(VLOOKUP(T1036,dosen,3,FALSE)),"-",VLOOKUP(T1036,dosen,3,FALSE))</f>
        <v>I Made Budi Suksmadana, S.T., M.T.</v>
      </c>
      <c r="J1036" s="467" t="str">
        <f t="shared" ref="J1036" si="658">IF(ISNA(VLOOKUP(U1036,dosen,3,FALSE)),"-",VLOOKUP(U1036,dosen,3,FALSE))</f>
        <v>Djul Fikry  Budiman, S.T., M.T.</v>
      </c>
      <c r="K1036" s="473" t="str">
        <f t="shared" ref="K1036" si="659">CHOOSE(WEEKDAY(L1036),"Minggu","Senin","Selasa","Rabu","Kamis","Jum'at","Sabtu")</f>
        <v>Selasa</v>
      </c>
      <c r="L1036" s="494">
        <v>44999</v>
      </c>
      <c r="M1036" s="459" t="s">
        <v>1622</v>
      </c>
      <c r="N1036" s="98" t="s">
        <v>449</v>
      </c>
      <c r="P1036" s="486">
        <v>225</v>
      </c>
      <c r="Q1036" s="230">
        <v>4</v>
      </c>
      <c r="R1036" s="230">
        <v>29</v>
      </c>
      <c r="S1036" s="199">
        <v>43</v>
      </c>
      <c r="T1036" s="199">
        <v>24</v>
      </c>
      <c r="U1036" s="199">
        <v>35</v>
      </c>
      <c r="AL1036" s="495"/>
      <c r="AM1036" s="212"/>
      <c r="AN1036" s="212"/>
      <c r="AS1036" s="392" t="str">
        <f t="shared" si="549"/>
        <v>BAIK ZOHRATUL WARDAH</v>
      </c>
      <c r="AT1036" s="392" t="str">
        <f t="shared" si="550"/>
        <v>F1B018012</v>
      </c>
      <c r="AU1036" s="392">
        <f t="shared" si="551"/>
        <v>1033</v>
      </c>
    </row>
    <row r="1037" spans="1:47" ht="12.75" customHeight="1">
      <c r="A1037" s="267">
        <f t="shared" si="346"/>
        <v>1034</v>
      </c>
      <c r="B1037" s="465">
        <v>44999</v>
      </c>
      <c r="C1037" s="269" t="str">
        <f>VLOOKUP(D1037,'[9]mhs elektro-kecil'!$B$5:$C$2500,2,0)</f>
        <v>MUHAMAD HANAFI</v>
      </c>
      <c r="D1037" s="98" t="s">
        <v>2554</v>
      </c>
      <c r="E1037" s="369" t="s">
        <v>2555</v>
      </c>
      <c r="F1037" s="275" t="str">
        <f t="shared" ref="F1037:F1038" si="660">VLOOKUP(Q1037,dosen,3,0)</f>
        <v>Dr. Ir. I Ketut Wiryajati,ST.,MT.,IPU.,ASEAN.Eng.</v>
      </c>
      <c r="G1037" s="275" t="str">
        <f t="shared" ref="G1037:G1038" si="661">IF(ISNA(VLOOKUP(R1037,dosen,3,FALSE)),"-",VLOOKUP(R1037,dosen,3,FALSE))</f>
        <v>Abdul Natsir, S.T., M.T.</v>
      </c>
      <c r="H1037" s="275" t="str">
        <f t="shared" ref="H1037:H1038" si="662">IF(ISNA(VLOOKUP(S1037,dosen,3,FALSE)),"-",VLOOKUP(S1037,dosen,3,FALSE))</f>
        <v>Dr. Ir. Rosmaliati, S.T., M.T.</v>
      </c>
      <c r="I1037" s="275" t="str">
        <f t="shared" ref="I1037:I1038" si="663">IF(ISNA(VLOOKUP(T1037,dosen,3,FALSE)),"-",VLOOKUP(T1037,dosen,3,FALSE))</f>
        <v>Dr. rer. nat. Teti Zubaidah, S.T., M.T.</v>
      </c>
      <c r="J1037" s="467" t="str">
        <f t="shared" ref="J1037:J1038" si="664">IF(ISNA(VLOOKUP(U1037,dosen,3,FALSE)),"-",VLOOKUP(U1037,dosen,3,FALSE))</f>
        <v>Supriyatna, S.T., M.T.</v>
      </c>
      <c r="K1037" s="473" t="str">
        <f t="shared" ref="K1037:K1038" si="665">CHOOSE(WEEKDAY(L1037),"Minggu","Senin","Selasa","Rabu","Kamis","Jum'at","Sabtu")</f>
        <v>Kamis</v>
      </c>
      <c r="L1037" s="494">
        <v>45001</v>
      </c>
      <c r="M1037" s="459" t="s">
        <v>1570</v>
      </c>
      <c r="N1037" s="98" t="s">
        <v>324</v>
      </c>
      <c r="P1037" s="486">
        <v>226</v>
      </c>
      <c r="Q1037" s="230">
        <v>3</v>
      </c>
      <c r="R1037" s="230">
        <v>14</v>
      </c>
      <c r="S1037" s="199">
        <v>16</v>
      </c>
      <c r="T1037" s="199">
        <v>22</v>
      </c>
      <c r="U1037" s="199">
        <v>2</v>
      </c>
      <c r="AL1037" s="495"/>
      <c r="AM1037" s="212"/>
      <c r="AN1037" s="212"/>
      <c r="AS1037" s="392" t="str">
        <f t="shared" si="549"/>
        <v>MUHAMAD HANAFI</v>
      </c>
      <c r="AT1037" s="392" t="str">
        <f t="shared" si="550"/>
        <v>F1B018086</v>
      </c>
      <c r="AU1037" s="392">
        <f t="shared" si="551"/>
        <v>1034</v>
      </c>
    </row>
    <row r="1038" spans="1:47" ht="12.75" customHeight="1">
      <c r="A1038" s="267">
        <f t="shared" si="346"/>
        <v>1035</v>
      </c>
      <c r="B1038" s="465">
        <v>44999</v>
      </c>
      <c r="C1038" s="269" t="str">
        <f>VLOOKUP(D1038,'[9]mhs elektro-kecil'!$B$5:$C$2500,2,0)</f>
        <v>Hanif Qodri Abdullah</v>
      </c>
      <c r="D1038" s="98" t="s">
        <v>2556</v>
      </c>
      <c r="E1038" s="369" t="s">
        <v>2557</v>
      </c>
      <c r="F1038" s="275" t="str">
        <f t="shared" si="660"/>
        <v>Dr. Ida Ayu Sri Adnyani, S.T., M.Erg.</v>
      </c>
      <c r="G1038" s="275" t="str">
        <f t="shared" si="661"/>
        <v>Dr. Ir. Rosmaliati, S.T., M.T.</v>
      </c>
      <c r="H1038" s="275" t="str">
        <f t="shared" si="662"/>
        <v>Ir. Agung Budi Muljono, S.T., M.T., IPU.</v>
      </c>
      <c r="I1038" s="275" t="str">
        <f t="shared" si="663"/>
        <v>Ni Made Seniari, S.T., M.T.</v>
      </c>
      <c r="J1038" s="467" t="str">
        <f t="shared" si="664"/>
        <v>Ida Bagus Fery Citarsa, S.T., M.T.</v>
      </c>
      <c r="K1038" s="473" t="str">
        <f t="shared" si="665"/>
        <v>Kamis</v>
      </c>
      <c r="L1038" s="494">
        <v>45001</v>
      </c>
      <c r="M1038" s="459" t="s">
        <v>1952</v>
      </c>
      <c r="N1038" s="98" t="s">
        <v>324</v>
      </c>
      <c r="P1038" s="486">
        <v>227</v>
      </c>
      <c r="Q1038" s="230">
        <v>10</v>
      </c>
      <c r="R1038" s="230">
        <v>16</v>
      </c>
      <c r="S1038" s="199">
        <v>13</v>
      </c>
      <c r="T1038" s="199">
        <v>1</v>
      </c>
      <c r="U1038" s="199">
        <v>12</v>
      </c>
      <c r="AL1038" s="495"/>
      <c r="AM1038" s="212"/>
      <c r="AN1038" s="212"/>
      <c r="AS1038" s="392" t="str">
        <f t="shared" si="549"/>
        <v>Hanif Qodri Abdullah</v>
      </c>
      <c r="AT1038" s="392" t="str">
        <f t="shared" si="550"/>
        <v>F1B019060</v>
      </c>
      <c r="AU1038" s="392">
        <f t="shared" si="551"/>
        <v>1035</v>
      </c>
    </row>
    <row r="1039" spans="1:47" ht="12.75" customHeight="1">
      <c r="A1039" s="267">
        <f t="shared" si="346"/>
        <v>1036</v>
      </c>
      <c r="B1039" s="465">
        <v>45001</v>
      </c>
      <c r="C1039" s="269" t="str">
        <f>VLOOKUP(D1039,'[9]mhs elektro-kecil'!$B$5:$C$2500,2,0)</f>
        <v>Fahmi Jafari</v>
      </c>
      <c r="D1039" s="369" t="s">
        <v>2558</v>
      </c>
      <c r="E1039" t="s">
        <v>2559</v>
      </c>
      <c r="F1039" s="275" t="str">
        <f t="shared" ref="F1039" si="666">VLOOKUP(Q1039,dosen,3,0)</f>
        <v>Supriyatna, S.T., M.T.</v>
      </c>
      <c r="G1039" s="275" t="str">
        <f t="shared" ref="G1039" si="667">IF(ISNA(VLOOKUP(R1039,dosen,3,FALSE)),"-",VLOOKUP(R1039,dosen,3,FALSE))</f>
        <v>Abdul Natsir, S.T., M.T.</v>
      </c>
      <c r="H1039" s="275" t="str">
        <f t="shared" ref="H1039" si="668">IF(ISNA(VLOOKUP(S1039,dosen,3,FALSE)),"-",VLOOKUP(S1039,dosen,3,FALSE))</f>
        <v>Ir. I Made Ari Nrartha, S.T., M.T.</v>
      </c>
      <c r="I1039" s="275" t="str">
        <f t="shared" ref="I1039" si="669">IF(ISNA(VLOOKUP(T1039,dosen,3,FALSE)),"-",VLOOKUP(T1039,dosen,3,FALSE))</f>
        <v>Ir. Agung Budi Muljono, S.T., M.T., IPU.</v>
      </c>
      <c r="J1039" s="467" t="str">
        <f t="shared" ref="J1039" si="670">IF(ISNA(VLOOKUP(U1039,dosen,3,FALSE)),"-",VLOOKUP(U1039,dosen,3,FALSE))</f>
        <v>Ni Made Seniari, S.T., M.T.</v>
      </c>
      <c r="K1039" s="473" t="str">
        <f t="shared" ref="K1039" si="671">CHOOSE(WEEKDAY(L1039),"Minggu","Senin","Selasa","Rabu","Kamis","Jum'at","Sabtu")</f>
        <v>Senin</v>
      </c>
      <c r="L1039" s="494">
        <v>45005</v>
      </c>
      <c r="M1039" s="459" t="s">
        <v>1570</v>
      </c>
      <c r="N1039" s="98" t="s">
        <v>324</v>
      </c>
      <c r="P1039" s="486">
        <v>238</v>
      </c>
      <c r="Q1039" s="199">
        <v>2</v>
      </c>
      <c r="R1039" s="199">
        <v>14</v>
      </c>
      <c r="S1039" s="199">
        <v>25</v>
      </c>
      <c r="T1039" s="199">
        <v>13</v>
      </c>
      <c r="U1039" s="199">
        <v>1</v>
      </c>
      <c r="AL1039" s="495"/>
      <c r="AM1039" s="212"/>
      <c r="AN1039" s="212"/>
      <c r="AS1039" s="392" t="str">
        <f t="shared" si="549"/>
        <v>Fahmi Jafari</v>
      </c>
      <c r="AT1039" s="392" t="str">
        <f t="shared" si="550"/>
        <v>F1B019050</v>
      </c>
      <c r="AU1039" s="392">
        <f t="shared" si="551"/>
        <v>1036</v>
      </c>
    </row>
    <row r="1040" spans="1:47" ht="12.75" customHeight="1">
      <c r="A1040" s="267">
        <f t="shared" si="346"/>
        <v>1037</v>
      </c>
      <c r="B1040" s="465">
        <v>45001</v>
      </c>
      <c r="C1040" s="269" t="str">
        <f>VLOOKUP(D1040,'[9]mhs elektro-kecil'!$B$5:$C$2500,2,0)</f>
        <v>Tizar Sepli Abiyusani</v>
      </c>
      <c r="D1040" s="369" t="s">
        <v>2560</v>
      </c>
      <c r="E1040" s="369" t="s">
        <v>2561</v>
      </c>
      <c r="F1040" s="275" t="str">
        <f t="shared" ref="F1040" si="672">VLOOKUP(Q1040,dosen,3,0)</f>
        <v>Ir. Agung Budi Muljono, S.T., M.T., IPU.</v>
      </c>
      <c r="G1040" s="275" t="str">
        <f t="shared" ref="G1040" si="673">IF(ISNA(VLOOKUP(R1040,dosen,3,FALSE)),"-",VLOOKUP(R1040,dosen,3,FALSE))</f>
        <v>Dr. Ir. I Made Ginarsa, S.T., M.T., IPU.</v>
      </c>
      <c r="H1040" s="275" t="str">
        <f t="shared" ref="H1040" si="674">IF(ISNA(VLOOKUP(S1040,dosen,3,FALSE)),"-",VLOOKUP(S1040,dosen,3,FALSE))</f>
        <v>Ir. I Made Ari Nrartha, S.T., M.T.</v>
      </c>
      <c r="I1040" s="275" t="str">
        <f t="shared" ref="I1040" si="675">IF(ISNA(VLOOKUP(T1040,dosen,3,FALSE)),"-",VLOOKUP(T1040,dosen,3,FALSE))</f>
        <v>Ida Bagus Fery Citarsa, S.T., M.T.</v>
      </c>
      <c r="J1040" s="467" t="str">
        <f t="shared" ref="J1040" si="676">IF(ISNA(VLOOKUP(U1040,dosen,3,FALSE)),"-",VLOOKUP(U1040,dosen,3,FALSE))</f>
        <v>Paniran, S.T., M.T.</v>
      </c>
      <c r="K1040" s="473" t="str">
        <f t="shared" ref="K1040" si="677">CHOOSE(WEEKDAY(L1040),"Minggu","Senin","Selasa","Rabu","Kamis","Jum'at","Sabtu")</f>
        <v>Senin</v>
      </c>
      <c r="L1040" s="494">
        <v>45012</v>
      </c>
      <c r="M1040" s="459" t="s">
        <v>1577</v>
      </c>
      <c r="N1040" s="98" t="s">
        <v>324</v>
      </c>
      <c r="P1040" s="486">
        <v>239</v>
      </c>
      <c r="Q1040" s="230">
        <v>13</v>
      </c>
      <c r="R1040" s="230">
        <v>26</v>
      </c>
      <c r="S1040" s="199">
        <v>25</v>
      </c>
      <c r="T1040" s="199">
        <v>12</v>
      </c>
      <c r="U1040" s="199">
        <v>28</v>
      </c>
      <c r="AL1040" s="495"/>
      <c r="AM1040" s="212"/>
      <c r="AN1040" s="212"/>
      <c r="AS1040" s="392" t="str">
        <f t="shared" si="549"/>
        <v>Tizar Sepli Abiyusani</v>
      </c>
      <c r="AT1040" s="392" t="str">
        <f t="shared" si="550"/>
        <v>F1B019138</v>
      </c>
      <c r="AU1040" s="392">
        <f t="shared" si="551"/>
        <v>1037</v>
      </c>
    </row>
    <row r="1041" spans="1:47" ht="12.75" customHeight="1">
      <c r="A1041" s="267">
        <f t="shared" si="346"/>
        <v>1038</v>
      </c>
      <c r="B1041" s="465">
        <v>45009</v>
      </c>
      <c r="C1041" s="269" t="str">
        <f>VLOOKUP(D1041,'[9]mhs elektro-kecil'!$B$5:$C$2500,2,0)</f>
        <v>Rio Syarifuddin</v>
      </c>
      <c r="D1041" s="98" t="s">
        <v>2562</v>
      </c>
      <c r="E1041" s="369" t="s">
        <v>2563</v>
      </c>
      <c r="F1041" s="275" t="str">
        <f t="shared" ref="F1041" si="678">VLOOKUP(Q1041,dosen,3,0)</f>
        <v>Budi Darmawan, S.T., M.Eng.</v>
      </c>
      <c r="G1041" s="275" t="str">
        <f t="shared" ref="G1041" si="679">IF(ISNA(VLOOKUP(R1041,dosen,3,FALSE)),"-",VLOOKUP(R1041,dosen,3,FALSE))</f>
        <v>A. Sjamsjiar Rachman, S.T., M.T.</v>
      </c>
      <c r="H1041" s="275" t="str">
        <f t="shared" ref="H1041" si="680">IF(ISNA(VLOOKUP(S1041,dosen,3,FALSE)),"-",VLOOKUP(S1041,dosen,3,FALSE))</f>
        <v>I Made Budi Suksmadana, S.T., M.T.</v>
      </c>
      <c r="I1041" s="275" t="str">
        <f t="shared" ref="I1041" si="681">IF(ISNA(VLOOKUP(T1041,dosen,3,FALSE)),"-",VLOOKUP(T1041,dosen,3,FALSE))</f>
        <v>Paniran, S.T., M.T.</v>
      </c>
      <c r="J1041" s="467" t="str">
        <f t="shared" ref="J1041" si="682">IF(ISNA(VLOOKUP(U1041,dosen,3,FALSE)),"-",VLOOKUP(U1041,dosen,3,FALSE))</f>
        <v>Syafaruddin Ch, S.T., M.T.</v>
      </c>
      <c r="K1041" s="473" t="str">
        <f t="shared" ref="K1041" si="683">CHOOSE(WEEKDAY(L1041),"Minggu","Senin","Selasa","Rabu","Kamis","Jum'at","Sabtu")</f>
        <v>Selasa</v>
      </c>
      <c r="L1041" s="494">
        <v>45013</v>
      </c>
      <c r="M1041" s="459" t="s">
        <v>1622</v>
      </c>
      <c r="N1041" s="98" t="s">
        <v>449</v>
      </c>
      <c r="P1041" s="486">
        <v>252</v>
      </c>
      <c r="Q1041" s="230">
        <v>43</v>
      </c>
      <c r="R1041" s="230">
        <v>17</v>
      </c>
      <c r="S1041" s="199">
        <v>24</v>
      </c>
      <c r="T1041" s="199">
        <v>28</v>
      </c>
      <c r="U1041" s="199">
        <v>4</v>
      </c>
      <c r="AL1041" s="495"/>
      <c r="AM1041" s="212"/>
      <c r="AN1041" s="212"/>
      <c r="AS1041" s="392" t="str">
        <f t="shared" si="549"/>
        <v>Rio Syarifuddin</v>
      </c>
      <c r="AT1041" s="392" t="str">
        <f t="shared" si="550"/>
        <v>F1B019123</v>
      </c>
      <c r="AU1041" s="392">
        <f t="shared" si="551"/>
        <v>1038</v>
      </c>
    </row>
    <row r="1042" spans="1:47" ht="12.75" customHeight="1">
      <c r="A1042" s="267">
        <f t="shared" si="346"/>
        <v>1039</v>
      </c>
      <c r="B1042" s="465">
        <v>45009</v>
      </c>
      <c r="C1042" s="269" t="str">
        <f>VLOOKUP(D1042,'[9]mhs elektro-kecil'!$B$5:$C$2500,2,0)</f>
        <v>Aditya Sari Caessar</v>
      </c>
      <c r="D1042" s="369" t="s">
        <v>2564</v>
      </c>
      <c r="E1042" s="369" t="s">
        <v>2565</v>
      </c>
      <c r="F1042" s="275" t="str">
        <f t="shared" ref="F1042" si="684">VLOOKUP(Q1042,dosen,3,0)</f>
        <v>Ir. I Made Ari Nrartha, S.T., M.T.</v>
      </c>
      <c r="G1042" s="275" t="str">
        <f t="shared" ref="G1042" si="685">IF(ISNA(VLOOKUP(R1042,dosen,3,FALSE)),"-",VLOOKUP(R1042,dosen,3,FALSE))</f>
        <v>Dr. Ir. Rosmaliati, S.T., M.T.</v>
      </c>
      <c r="H1042" s="275" t="str">
        <f t="shared" ref="H1042" si="686">IF(ISNA(VLOOKUP(S1042,dosen,3,FALSE)),"-",VLOOKUP(S1042,dosen,3,FALSE))</f>
        <v>Sultan, S.T., M.T.</v>
      </c>
      <c r="I1042" s="275" t="str">
        <f t="shared" ref="I1042" si="687">IF(ISNA(VLOOKUP(T1042,dosen,3,FALSE)),"-",VLOOKUP(T1042,dosen,3,FALSE))</f>
        <v>Dr. Ir. I Ketut Wiryajati,ST.,MT.,IPU.,ASEAN.Eng.</v>
      </c>
      <c r="J1042" s="467" t="str">
        <f t="shared" ref="J1042" si="688">IF(ISNA(VLOOKUP(U1042,dosen,3,FALSE)),"-",VLOOKUP(U1042,dosen,3,FALSE))</f>
        <v>Dr. Ir. I Made Ginarsa, S.T., M.T., IPU.</v>
      </c>
      <c r="K1042" s="473" t="str">
        <f t="shared" ref="K1042" si="689">CHOOSE(WEEKDAY(L1042),"Minggu","Senin","Selasa","Rabu","Kamis","Jum'at","Sabtu")</f>
        <v>Selasa</v>
      </c>
      <c r="L1042" s="494">
        <v>45013</v>
      </c>
      <c r="M1042" s="459" t="s">
        <v>1622</v>
      </c>
      <c r="N1042" s="98" t="s">
        <v>324</v>
      </c>
      <c r="P1042" s="486">
        <v>254</v>
      </c>
      <c r="Q1042" s="230">
        <v>25</v>
      </c>
      <c r="R1042" s="230">
        <v>16</v>
      </c>
      <c r="S1042" s="199">
        <v>5</v>
      </c>
      <c r="T1042" s="199">
        <v>3</v>
      </c>
      <c r="U1042" s="199">
        <v>26</v>
      </c>
      <c r="AL1042" s="495"/>
      <c r="AM1042" s="212"/>
      <c r="AN1042" s="212"/>
      <c r="AS1042" s="392" t="str">
        <f t="shared" si="549"/>
        <v>Aditya Sari Caessar</v>
      </c>
      <c r="AT1042" s="392" t="str">
        <f t="shared" si="550"/>
        <v>F1B019007</v>
      </c>
      <c r="AU1042" s="392">
        <f t="shared" si="551"/>
        <v>1039</v>
      </c>
    </row>
    <row r="1043" spans="1:47" ht="12.75" customHeight="1">
      <c r="A1043" s="267">
        <f t="shared" si="346"/>
        <v>1040</v>
      </c>
      <c r="B1043" s="465">
        <v>45009</v>
      </c>
      <c r="C1043" s="269" t="str">
        <f>VLOOKUP(D1043,'[9]mhs elektro-kecil'!$B$5:$C$2500,2,0)</f>
        <v>Yaris Saefi</v>
      </c>
      <c r="D1043" s="98" t="s">
        <v>2566</v>
      </c>
      <c r="E1043" s="369" t="s">
        <v>2567</v>
      </c>
      <c r="F1043" s="275" t="str">
        <f t="shared" ref="F1043" si="690">VLOOKUP(Q1043,dosen,3,0)</f>
        <v>Abdul Natsir, S.T., M.T.</v>
      </c>
      <c r="G1043" s="275" t="str">
        <f t="shared" ref="G1043" si="691">IF(ISNA(VLOOKUP(R1043,dosen,3,FALSE)),"-",VLOOKUP(R1043,dosen,3,FALSE))</f>
        <v>Ir. Agung Budi Muljono, S.T., M.T., IPU.</v>
      </c>
      <c r="H1043" s="275" t="str">
        <f t="shared" ref="H1043" si="692">IF(ISNA(VLOOKUP(S1043,dosen,3,FALSE)),"-",VLOOKUP(S1043,dosen,3,FALSE))</f>
        <v>Ida Bagus Fery Citarsa, S.T., M.T.</v>
      </c>
      <c r="I1043" s="275" t="str">
        <f t="shared" ref="I1043" si="693">IF(ISNA(VLOOKUP(T1043,dosen,3,FALSE)),"-",VLOOKUP(T1043,dosen,3,FALSE))</f>
        <v>I Nyoman Wahyu Satiawan., ST., MSc., Ph.D.</v>
      </c>
      <c r="J1043" s="467" t="str">
        <f t="shared" ref="J1043" si="694">IF(ISNA(VLOOKUP(U1043,dosen,3,FALSE)),"-",VLOOKUP(U1043,dosen,3,FALSE))</f>
        <v>Dr. Ir. I Ketut Wiryajati,ST.,MT.,IPU.,ASEAN.Eng.</v>
      </c>
      <c r="K1043" s="473" t="str">
        <f t="shared" ref="K1043" si="695">CHOOSE(WEEKDAY(L1043),"Minggu","Senin","Selasa","Rabu","Kamis","Jum'at","Sabtu")</f>
        <v>Selasa</v>
      </c>
      <c r="L1043" s="494">
        <v>45013</v>
      </c>
      <c r="M1043" s="459" t="s">
        <v>1952</v>
      </c>
      <c r="N1043" s="98" t="s">
        <v>324</v>
      </c>
      <c r="P1043" s="486">
        <v>255</v>
      </c>
      <c r="Q1043" s="230">
        <v>14</v>
      </c>
      <c r="R1043" s="230">
        <v>13</v>
      </c>
      <c r="S1043" s="199">
        <v>12</v>
      </c>
      <c r="T1043" s="199">
        <v>8</v>
      </c>
      <c r="U1043" s="199">
        <v>3</v>
      </c>
      <c r="AL1043" s="495"/>
      <c r="AM1043" s="212"/>
      <c r="AN1043" s="212"/>
      <c r="AS1043" s="392" t="str">
        <f t="shared" si="549"/>
        <v>Yaris Saefi</v>
      </c>
      <c r="AT1043" s="392" t="str">
        <f t="shared" si="550"/>
        <v>F1B019143</v>
      </c>
      <c r="AU1043" s="392">
        <f t="shared" si="551"/>
        <v>1040</v>
      </c>
    </row>
    <row r="1044" spans="1:47" ht="12.75" customHeight="1">
      <c r="A1044" s="267">
        <f t="shared" si="346"/>
        <v>1041</v>
      </c>
      <c r="B1044" s="465">
        <v>45009</v>
      </c>
      <c r="C1044" s="269" t="str">
        <f>VLOOKUP(D1044,'[9]mhs elektro-kecil'!$B$5:$C$2500,2,0)</f>
        <v>Nur Afifah Syarifah</v>
      </c>
      <c r="D1044" s="98" t="s">
        <v>2568</v>
      </c>
      <c r="E1044" s="369" t="s">
        <v>2569</v>
      </c>
      <c r="F1044" s="275" t="str">
        <f t="shared" ref="F1044" si="696">VLOOKUP(Q1044,dosen,3,0)</f>
        <v>Bulkis Kanata, S.T., M.T.</v>
      </c>
      <c r="G1044" s="275" t="str">
        <f t="shared" ref="G1044" si="697">IF(ISNA(VLOOKUP(R1044,dosen,3,FALSE)),"-",VLOOKUP(R1044,dosen,3,FALSE))</f>
        <v>Dr. rer. nat. Teti Zubaidah, S.T., M.T.</v>
      </c>
      <c r="H1044" s="275" t="str">
        <f t="shared" ref="H1044" si="698">IF(ISNA(VLOOKUP(S1044,dosen,3,FALSE)),"-",VLOOKUP(S1044,dosen,3,FALSE))</f>
        <v>Ir. Agung Budi Muljono, S.T., M.T., IPU.</v>
      </c>
      <c r="I1044" s="275" t="str">
        <f t="shared" ref="I1044" si="699">IF(ISNA(VLOOKUP(T1044,dosen,3,FALSE)),"-",VLOOKUP(T1044,dosen,3,FALSE))</f>
        <v>Syafaruddin Ch, S.T., M.T.</v>
      </c>
      <c r="J1044" s="467" t="str">
        <f t="shared" ref="J1044" si="700">IF(ISNA(VLOOKUP(U1044,dosen,3,FALSE)),"-",VLOOKUP(U1044,dosen,3,FALSE))</f>
        <v>Suthami Ariessaputra, S.T., M.Eng.</v>
      </c>
      <c r="K1044" s="473" t="str">
        <f t="shared" ref="K1044" si="701">CHOOSE(WEEKDAY(L1044),"Minggu","Senin","Selasa","Rabu","Kamis","Jum'at","Sabtu")</f>
        <v>Rabu</v>
      </c>
      <c r="L1044" s="494">
        <v>45014</v>
      </c>
      <c r="M1044" s="459" t="s">
        <v>1577</v>
      </c>
      <c r="N1044" s="98" t="s">
        <v>581</v>
      </c>
      <c r="P1044" s="486">
        <v>256</v>
      </c>
      <c r="Q1044" s="230">
        <v>21</v>
      </c>
      <c r="R1044" s="230">
        <v>22</v>
      </c>
      <c r="S1044" s="199">
        <v>13</v>
      </c>
      <c r="T1044" s="199">
        <v>4</v>
      </c>
      <c r="U1044" s="199">
        <v>42</v>
      </c>
      <c r="AL1044" s="495"/>
      <c r="AM1044" s="212"/>
      <c r="AN1044" s="212"/>
      <c r="AS1044" s="392" t="str">
        <f t="shared" si="549"/>
        <v>Nur Afifah Syarifah</v>
      </c>
      <c r="AT1044" s="392" t="str">
        <f t="shared" si="550"/>
        <v>F1B019108</v>
      </c>
      <c r="AU1044" s="392">
        <f t="shared" si="551"/>
        <v>1041</v>
      </c>
    </row>
    <row r="1045" spans="1:47" ht="12.75" customHeight="1">
      <c r="A1045" s="267">
        <f t="shared" si="346"/>
        <v>1042</v>
      </c>
      <c r="B1045" s="465">
        <v>45009</v>
      </c>
      <c r="C1045" s="269" t="str">
        <f>VLOOKUP(D1045,'[9]mhs elektro-kecil'!$B$5:$C$2500,2,0)</f>
        <v>Nur Fitratunnisa</v>
      </c>
      <c r="D1045" s="98" t="s">
        <v>2570</v>
      </c>
      <c r="E1045" s="369" t="s">
        <v>2571</v>
      </c>
      <c r="F1045" s="275" t="str">
        <f t="shared" ref="F1045" si="702">VLOOKUP(Q1045,dosen,3,0)</f>
        <v>Bulkis Kanata, S.T., M.T.</v>
      </c>
      <c r="G1045" s="275" t="str">
        <f t="shared" ref="G1045" si="703">IF(ISNA(VLOOKUP(R1045,dosen,3,FALSE)),"-",VLOOKUP(R1045,dosen,3,FALSE))</f>
        <v>Dr. Ir. Rosmaliati, S.T., M.T.</v>
      </c>
      <c r="H1045" s="275" t="str">
        <f t="shared" ref="H1045" si="704">IF(ISNA(VLOOKUP(S1045,dosen,3,FALSE)),"-",VLOOKUP(S1045,dosen,3,FALSE))</f>
        <v>Made Sutha Yadnya, S.T., M.T.</v>
      </c>
      <c r="I1045" s="275" t="str">
        <f t="shared" ref="I1045" si="705">IF(ISNA(VLOOKUP(T1045,dosen,3,FALSE)),"-",VLOOKUP(T1045,dosen,3,FALSE))</f>
        <v>Dr. Ida Ayu Sri Adnyani, S.T., M.Erg.</v>
      </c>
      <c r="J1045" s="467" t="str">
        <f t="shared" ref="J1045" si="706">IF(ISNA(VLOOKUP(U1045,dosen,3,FALSE)),"-",VLOOKUP(U1045,dosen,3,FALSE))</f>
        <v>Dr. rer. nat. Teti Zubaidah, S.T., M.T.</v>
      </c>
      <c r="K1045" s="473" t="str">
        <f t="shared" ref="K1045" si="707">CHOOSE(WEEKDAY(L1045),"Minggu","Senin","Selasa","Rabu","Kamis","Jum'at","Sabtu")</f>
        <v>Kamis</v>
      </c>
      <c r="L1045" s="494">
        <v>45015</v>
      </c>
      <c r="M1045" s="459" t="s">
        <v>1577</v>
      </c>
      <c r="N1045" s="98" t="s">
        <v>581</v>
      </c>
      <c r="P1045" s="486">
        <v>257</v>
      </c>
      <c r="Q1045" s="230">
        <v>21</v>
      </c>
      <c r="R1045" s="230">
        <v>16</v>
      </c>
      <c r="S1045" s="199">
        <v>19</v>
      </c>
      <c r="T1045" s="199">
        <v>10</v>
      </c>
      <c r="U1045" s="199">
        <v>22</v>
      </c>
      <c r="AL1045" s="495"/>
      <c r="AM1045" s="212"/>
      <c r="AN1045" s="212"/>
      <c r="AS1045" s="392" t="str">
        <f t="shared" si="549"/>
        <v>Nur Fitratunnisa</v>
      </c>
      <c r="AT1045" s="392" t="str">
        <f t="shared" si="550"/>
        <v>F1B019109</v>
      </c>
      <c r="AU1045" s="392">
        <f t="shared" si="551"/>
        <v>1042</v>
      </c>
    </row>
    <row r="1046" spans="1:47" ht="12.75" customHeight="1">
      <c r="A1046" s="267">
        <f t="shared" si="346"/>
        <v>1043</v>
      </c>
      <c r="B1046" s="465">
        <v>45012</v>
      </c>
      <c r="C1046" s="269" t="str">
        <f>VLOOKUP(D1046,'[9]mhs elektro-kecil'!$B$5:$C$2500,2,0)</f>
        <v>Jalaluddin Muhammad Akbar</v>
      </c>
      <c r="D1046" s="369" t="s">
        <v>2572</v>
      </c>
      <c r="E1046" s="151" t="s">
        <v>2573</v>
      </c>
      <c r="F1046" s="275" t="str">
        <f t="shared" ref="F1046" si="708">VLOOKUP(Q1046,dosen,3,0)</f>
        <v>Supriyatna, S.T., M.T.</v>
      </c>
      <c r="G1046" s="275" t="str">
        <f t="shared" ref="G1046" si="709">IF(ISNA(VLOOKUP(R1046,dosen,3,FALSE)),"-",VLOOKUP(R1046,dosen,3,FALSE))</f>
        <v>Sultan, S.T., M.T.</v>
      </c>
      <c r="H1046" s="275" t="str">
        <f t="shared" ref="H1046" si="710">IF(ISNA(VLOOKUP(S1046,dosen,3,FALSE)),"-",VLOOKUP(S1046,dosen,3,FALSE))</f>
        <v>Ni Made Seniari, S.T., M.T.</v>
      </c>
      <c r="I1046" s="275" t="str">
        <f t="shared" ref="I1046" si="711">IF(ISNA(VLOOKUP(T1046,dosen,3,FALSE)),"-",VLOOKUP(T1046,dosen,3,FALSE))</f>
        <v>Dr. Ir. I Made Ginarsa, S.T., M.T., IPU.</v>
      </c>
      <c r="J1046" s="467" t="str">
        <f t="shared" ref="J1046" si="712">IF(ISNA(VLOOKUP(U1046,dosen,3,FALSE)),"-",VLOOKUP(U1046,dosen,3,FALSE))</f>
        <v>Dr. Ir. Rosmaliati, S.T., M.T.</v>
      </c>
      <c r="K1046" s="473" t="str">
        <f t="shared" ref="K1046" si="713">CHOOSE(WEEKDAY(L1046),"Minggu","Senin","Selasa","Rabu","Kamis","Jum'at","Sabtu")</f>
        <v>Rabu</v>
      </c>
      <c r="L1046" s="494">
        <v>45014</v>
      </c>
      <c r="M1046" s="459" t="s">
        <v>1577</v>
      </c>
      <c r="N1046" s="98" t="s">
        <v>324</v>
      </c>
      <c r="P1046" s="486">
        <v>259</v>
      </c>
      <c r="Q1046" s="230">
        <v>2</v>
      </c>
      <c r="R1046" s="230">
        <v>5</v>
      </c>
      <c r="S1046" s="199">
        <v>1</v>
      </c>
      <c r="T1046" s="199">
        <v>26</v>
      </c>
      <c r="U1046" s="199">
        <v>16</v>
      </c>
      <c r="AL1046" s="495"/>
      <c r="AM1046" s="212"/>
      <c r="AN1046" s="212"/>
      <c r="AS1046" s="392" t="str">
        <f t="shared" si="549"/>
        <v>Jalaluddin Muhammad Akbar</v>
      </c>
      <c r="AT1046" s="392" t="str">
        <f t="shared" si="550"/>
        <v>F1B019074</v>
      </c>
      <c r="AU1046" s="392">
        <f t="shared" si="551"/>
        <v>1043</v>
      </c>
    </row>
    <row r="1047" spans="1:47" ht="12.75" customHeight="1">
      <c r="A1047" s="267">
        <f t="shared" si="346"/>
        <v>1044</v>
      </c>
      <c r="B1047" s="465">
        <v>45021</v>
      </c>
      <c r="C1047" s="269" t="str">
        <f>VLOOKUP(D1047,'[9]mhs elektro-kecil'!$B$5:$C$2500,2,0)</f>
        <v>Nurfajrin</v>
      </c>
      <c r="D1047" s="369" t="s">
        <v>2574</v>
      </c>
      <c r="E1047" s="369" t="s">
        <v>2575</v>
      </c>
      <c r="F1047" s="275" t="str">
        <f t="shared" ref="F1047" si="714">VLOOKUP(Q1047,dosen,3,0)</f>
        <v>Budi Darmawan, S.T., M.Eng.</v>
      </c>
      <c r="G1047" s="275" t="str">
        <f t="shared" ref="G1047" si="715">IF(ISNA(VLOOKUP(R1047,dosen,3,FALSE)),"-",VLOOKUP(R1047,dosen,3,FALSE))</f>
        <v>Suthami Ariessaputra, S.T., M.Eng.</v>
      </c>
      <c r="H1047" s="275" t="str">
        <f t="shared" ref="H1047" si="716">IF(ISNA(VLOOKUP(S1047,dosen,3,FALSE)),"-",VLOOKUP(S1047,dosen,3,FALSE))</f>
        <v>Abdullah Zainuddin, S.T., M.T.</v>
      </c>
      <c r="I1047" s="275" t="str">
        <f t="shared" ref="I1047" si="717">IF(ISNA(VLOOKUP(T1047,dosen,3,FALSE)),"-",VLOOKUP(T1047,dosen,3,FALSE))</f>
        <v>Sultan, S.T., M.T.</v>
      </c>
      <c r="J1047" s="467" t="str">
        <f t="shared" ref="J1047" si="718">IF(ISNA(VLOOKUP(U1047,dosen,3,FALSE)),"-",VLOOKUP(U1047,dosen,3,FALSE))</f>
        <v>-</v>
      </c>
      <c r="K1047" s="473" t="str">
        <f t="shared" ref="K1047" si="719">CHOOSE(WEEKDAY(L1047),"Minggu","Senin","Selasa","Rabu","Kamis","Jum'at","Sabtu")</f>
        <v>Senin</v>
      </c>
      <c r="L1047" s="494">
        <v>45026</v>
      </c>
      <c r="M1047" s="459" t="s">
        <v>1577</v>
      </c>
      <c r="N1047" s="98" t="s">
        <v>449</v>
      </c>
      <c r="P1047" s="486">
        <v>275</v>
      </c>
      <c r="Q1047" s="230">
        <v>43</v>
      </c>
      <c r="R1047" s="230">
        <v>42</v>
      </c>
      <c r="S1047" s="199">
        <v>15</v>
      </c>
      <c r="T1047" s="199">
        <v>5</v>
      </c>
      <c r="AL1047" s="495"/>
      <c r="AM1047" s="212"/>
      <c r="AN1047" s="212"/>
      <c r="AS1047" s="392" t="str">
        <f t="shared" si="549"/>
        <v>Nurfajrin</v>
      </c>
      <c r="AT1047" s="392" t="str">
        <f t="shared" si="550"/>
        <v>F1B019111</v>
      </c>
      <c r="AU1047" s="392">
        <f t="shared" si="551"/>
        <v>1044</v>
      </c>
    </row>
    <row r="1048" spans="1:47" ht="12.75" customHeight="1">
      <c r="A1048" s="267">
        <f t="shared" si="346"/>
        <v>1045</v>
      </c>
      <c r="B1048" s="465">
        <v>45022</v>
      </c>
      <c r="C1048" s="269" t="str">
        <f>VLOOKUP(D1048,'[9]mhs elektro-kecil'!$B$5:$C$2500,2,0)</f>
        <v>Insan Adhibuana Priyatna</v>
      </c>
      <c r="D1048" s="98" t="s">
        <v>2576</v>
      </c>
      <c r="E1048" s="369" t="s">
        <v>2577</v>
      </c>
      <c r="F1048" s="275" t="str">
        <f t="shared" ref="F1048" si="720">VLOOKUP(Q1048,dosen,3,0)</f>
        <v>Budi Darmawan, S.T., M.Eng.</v>
      </c>
      <c r="G1048" s="275" t="str">
        <f t="shared" ref="G1048" si="721">IF(ISNA(VLOOKUP(R1048,dosen,3,FALSE)),"-",VLOOKUP(R1048,dosen,3,FALSE))</f>
        <v>Paniran, S.T., M.T.</v>
      </c>
      <c r="H1048" s="275" t="str">
        <f t="shared" ref="H1048" si="722">IF(ISNA(VLOOKUP(S1048,dosen,3,FALSE)),"-",VLOOKUP(S1048,dosen,3,FALSE))</f>
        <v>Syafaruddin Ch, S.T., M.T.</v>
      </c>
      <c r="I1048" s="275" t="str">
        <f t="shared" ref="I1048" si="723">IF(ISNA(VLOOKUP(T1048,dosen,3,FALSE)),"-",VLOOKUP(T1048,dosen,3,FALSE))</f>
        <v>Supriono, S.T., M.T.</v>
      </c>
      <c r="J1048" s="467" t="str">
        <f t="shared" ref="J1048" si="724">IF(ISNA(VLOOKUP(U1048,dosen,3,FALSE)),"-",VLOOKUP(U1048,dosen,3,FALSE))</f>
        <v>Sabar Nababan, S.T., M.T.</v>
      </c>
      <c r="K1048" s="473" t="str">
        <f t="shared" ref="K1048" si="725">CHOOSE(WEEKDAY(L1048),"Minggu","Senin","Selasa","Rabu","Kamis","Jum'at","Sabtu")</f>
        <v>Selasa</v>
      </c>
      <c r="L1048" s="494">
        <v>45027</v>
      </c>
      <c r="M1048" s="459" t="s">
        <v>1610</v>
      </c>
      <c r="N1048" s="98" t="s">
        <v>449</v>
      </c>
      <c r="P1048" s="486">
        <v>277</v>
      </c>
      <c r="Q1048" s="230">
        <v>43</v>
      </c>
      <c r="R1048" s="230">
        <v>28</v>
      </c>
      <c r="S1048" s="199">
        <v>4</v>
      </c>
      <c r="T1048" s="199">
        <v>29</v>
      </c>
      <c r="U1048" s="199">
        <v>31</v>
      </c>
      <c r="AL1048" s="495"/>
      <c r="AM1048" s="212"/>
      <c r="AN1048" s="212"/>
      <c r="AS1048" s="392" t="str">
        <f t="shared" si="549"/>
        <v>Insan Adhibuana Priyatna</v>
      </c>
      <c r="AT1048" s="392" t="str">
        <f t="shared" si="550"/>
        <v>F1B019073</v>
      </c>
      <c r="AU1048" s="392">
        <f t="shared" si="551"/>
        <v>1045</v>
      </c>
    </row>
    <row r="1049" spans="1:47" ht="12.75" customHeight="1">
      <c r="A1049" s="267">
        <f t="shared" si="346"/>
        <v>1046</v>
      </c>
      <c r="B1049" s="465">
        <v>45026</v>
      </c>
      <c r="C1049" s="269" t="str">
        <f>VLOOKUP(D1049,'[9]mhs elektro-kecil'!$B$5:$C$2500,2,0)</f>
        <v>DIWAN ZINI ARSI</v>
      </c>
      <c r="D1049" s="98" t="s">
        <v>2578</v>
      </c>
      <c r="E1049" s="369" t="s">
        <v>2579</v>
      </c>
      <c r="F1049" s="275" t="str">
        <f t="shared" ref="F1049" si="726">VLOOKUP(Q1049,dosen,3,0)</f>
        <v>Made Sutha Yadnya, S.T., M.T.</v>
      </c>
      <c r="G1049" s="275" t="str">
        <f t="shared" ref="G1049" si="727">IF(ISNA(VLOOKUP(R1049,dosen,3,FALSE)),"-",VLOOKUP(R1049,dosen,3,FALSE))</f>
        <v>Abdullah Zainuddin, S.T., M.T.</v>
      </c>
      <c r="H1049" s="275" t="str">
        <f t="shared" ref="H1049" si="728">IF(ISNA(VLOOKUP(S1049,dosen,3,FALSE)),"-",VLOOKUP(S1049,dosen,3,FALSE))</f>
        <v>Sudi M. Al Sasongko, S.T., M.T.</v>
      </c>
      <c r="I1049" s="275" t="str">
        <f t="shared" ref="I1049" si="729">IF(ISNA(VLOOKUP(T1049,dosen,3,FALSE)),"-",VLOOKUP(T1049,dosen,3,FALSE))</f>
        <v>Bulkis Kanata, S.T., M.T.</v>
      </c>
      <c r="J1049" s="467" t="str">
        <f t="shared" ref="J1049" si="730">IF(ISNA(VLOOKUP(U1049,dosen,3,FALSE)),"-",VLOOKUP(U1049,dosen,3,FALSE))</f>
        <v>Suthami Ariessaputra, S.T., M.Eng.</v>
      </c>
      <c r="K1049" s="473" t="str">
        <f t="shared" ref="K1049" si="731">CHOOSE(WEEKDAY(L1049),"Minggu","Senin","Selasa","Rabu","Kamis","Jum'at","Sabtu")</f>
        <v>Rabu</v>
      </c>
      <c r="L1049" s="494">
        <v>45028</v>
      </c>
      <c r="M1049" s="459" t="s">
        <v>1610</v>
      </c>
      <c r="N1049" s="459" t="s">
        <v>1246</v>
      </c>
      <c r="P1049" s="486">
        <v>285</v>
      </c>
      <c r="Q1049" s="230">
        <v>19</v>
      </c>
      <c r="R1049" s="230">
        <v>15</v>
      </c>
      <c r="S1049" s="199">
        <v>6</v>
      </c>
      <c r="T1049" s="199">
        <v>21</v>
      </c>
      <c r="U1049" s="199">
        <v>42</v>
      </c>
      <c r="AL1049" s="495"/>
      <c r="AM1049" s="212"/>
      <c r="AN1049" s="212"/>
      <c r="AS1049" s="392" t="str">
        <f t="shared" si="549"/>
        <v>DIWAN ZINI ARSI</v>
      </c>
      <c r="AT1049" s="392" t="str">
        <f t="shared" si="550"/>
        <v>F1B018016</v>
      </c>
      <c r="AU1049" s="392">
        <f t="shared" si="551"/>
        <v>1046</v>
      </c>
    </row>
    <row r="1050" spans="1:47" ht="12.75" customHeight="1">
      <c r="A1050" s="267">
        <f t="shared" si="346"/>
        <v>1047</v>
      </c>
      <c r="B1050" s="465">
        <v>45026</v>
      </c>
      <c r="C1050" s="269" t="str">
        <f>VLOOKUP(D1050,'[9]mhs elektro-kecil'!$B$5:$C$2500,2,0)</f>
        <v>Kinkin Ayu Pramesty</v>
      </c>
      <c r="D1050" s="98" t="s">
        <v>2580</v>
      </c>
      <c r="E1050" s="369" t="s">
        <v>2581</v>
      </c>
      <c r="F1050" s="275" t="str">
        <f t="shared" ref="F1050" si="732">VLOOKUP(Q1050,dosen,3,0)</f>
        <v>Budi Darmawan, S.T., M.Eng.</v>
      </c>
      <c r="G1050" s="275" t="str">
        <f t="shared" ref="G1050" si="733">IF(ISNA(VLOOKUP(R1050,dosen,3,FALSE)),"-",VLOOKUP(R1050,dosen,3,FALSE))</f>
        <v>Syafaruddin Ch, S.T., M.T.</v>
      </c>
      <c r="H1050" s="275" t="str">
        <f t="shared" ref="H1050" si="734">IF(ISNA(VLOOKUP(S1050,dosen,3,FALSE)),"-",VLOOKUP(S1050,dosen,3,FALSE))</f>
        <v>I Made Budi Suksmadana, S.T., M.T.</v>
      </c>
      <c r="I1050" s="275" t="str">
        <f t="shared" ref="I1050" si="735">IF(ISNA(VLOOKUP(T1050,dosen,3,FALSE)),"-",VLOOKUP(T1050,dosen,3,FALSE))</f>
        <v>Djul Fikry  Budiman, S.T., M.T.</v>
      </c>
      <c r="J1050" s="467" t="str">
        <f t="shared" ref="J1050" si="736">IF(ISNA(VLOOKUP(U1050,dosen,3,FALSE)),"-",VLOOKUP(U1050,dosen,3,FALSE))</f>
        <v>A. Sjamsjiar Rachman, S.T., M.T.</v>
      </c>
      <c r="K1050" s="473" t="str">
        <f t="shared" ref="K1050" si="737">CHOOSE(WEEKDAY(L1050),"Minggu","Senin","Selasa","Rabu","Kamis","Jum'at","Sabtu")</f>
        <v>Rabu</v>
      </c>
      <c r="L1050" s="494">
        <v>45028</v>
      </c>
      <c r="M1050" s="459" t="s">
        <v>1610</v>
      </c>
      <c r="N1050" s="98" t="s">
        <v>449</v>
      </c>
      <c r="P1050" s="486">
        <v>286</v>
      </c>
      <c r="Q1050" s="230">
        <v>43</v>
      </c>
      <c r="R1050" s="230">
        <v>4</v>
      </c>
      <c r="S1050" s="199">
        <v>24</v>
      </c>
      <c r="T1050" s="199">
        <v>35</v>
      </c>
      <c r="U1050" s="199">
        <v>17</v>
      </c>
      <c r="AL1050" s="495"/>
      <c r="AM1050" s="212"/>
      <c r="AN1050" s="212"/>
      <c r="AS1050" s="392" t="str">
        <f t="shared" si="549"/>
        <v>Kinkin Ayu Pramesty</v>
      </c>
      <c r="AT1050" s="392" t="str">
        <f t="shared" si="550"/>
        <v>F1B019075</v>
      </c>
      <c r="AU1050" s="392">
        <f t="shared" si="551"/>
        <v>1047</v>
      </c>
    </row>
    <row r="1051" spans="1:47" ht="12.75" customHeight="1">
      <c r="A1051" s="267">
        <f t="shared" si="346"/>
        <v>1048</v>
      </c>
      <c r="B1051" s="465">
        <v>45026</v>
      </c>
      <c r="C1051" s="269" t="str">
        <f>VLOOKUP(D1051,'[9]mhs elektro-kecil'!$B$5:$C$2500,2,0)</f>
        <v>VENI ASTUTI</v>
      </c>
      <c r="D1051" s="98" t="s">
        <v>2582</v>
      </c>
      <c r="E1051" s="369" t="s">
        <v>2583</v>
      </c>
      <c r="F1051" s="275" t="str">
        <f t="shared" ref="F1051" si="738">VLOOKUP(Q1051,dosen,3,0)</f>
        <v>Suthami Ariessaputra, S.T., M.Eng.</v>
      </c>
      <c r="G1051" s="275" t="str">
        <f t="shared" ref="G1051" si="739">IF(ISNA(VLOOKUP(R1051,dosen,3,FALSE)),"-",VLOOKUP(R1051,dosen,3,FALSE))</f>
        <v>Djul Fikry  Budiman, S.T., M.T.</v>
      </c>
      <c r="H1051" s="275" t="str">
        <f t="shared" ref="H1051" si="740">IF(ISNA(VLOOKUP(S1051,dosen,3,FALSE)),"-",VLOOKUP(S1051,dosen,3,FALSE))</f>
        <v>Abdullah Zainuddin, S.T., M.T.</v>
      </c>
      <c r="I1051" s="275" t="str">
        <f t="shared" ref="I1051" si="741">IF(ISNA(VLOOKUP(T1051,dosen,3,FALSE)),"-",VLOOKUP(T1051,dosen,3,FALSE))</f>
        <v>Sudi M. Al Sasongko, S.T., M.T.</v>
      </c>
      <c r="J1051" s="467" t="str">
        <f t="shared" ref="J1051" si="742">IF(ISNA(VLOOKUP(U1051,dosen,3,FALSE)),"-",VLOOKUP(U1051,dosen,3,FALSE))</f>
        <v>Made Sutha Yadnya, S.T., M.T.</v>
      </c>
      <c r="K1051" s="473" t="str">
        <f t="shared" ref="K1051" si="743">CHOOSE(WEEKDAY(L1051),"Minggu","Senin","Selasa","Rabu","Kamis","Jum'at","Sabtu")</f>
        <v>Rabu</v>
      </c>
      <c r="L1051" s="494">
        <v>45028</v>
      </c>
      <c r="M1051" s="459" t="s">
        <v>1952</v>
      </c>
      <c r="N1051" s="98" t="s">
        <v>581</v>
      </c>
      <c r="P1051" s="486">
        <v>288</v>
      </c>
      <c r="Q1051" s="230">
        <v>42</v>
      </c>
      <c r="R1051" s="230">
        <v>35</v>
      </c>
      <c r="S1051" s="199">
        <v>15</v>
      </c>
      <c r="T1051" s="199">
        <v>6</v>
      </c>
      <c r="U1051" s="199">
        <v>19</v>
      </c>
      <c r="AL1051" s="495"/>
      <c r="AM1051" s="212"/>
      <c r="AN1051" s="212"/>
      <c r="AS1051" s="392" t="str">
        <f t="shared" si="549"/>
        <v>VENI ASTUTI</v>
      </c>
      <c r="AT1051" s="392" t="str">
        <f t="shared" si="550"/>
        <v>F1B117038</v>
      </c>
      <c r="AU1051" s="392">
        <f t="shared" si="551"/>
        <v>1048</v>
      </c>
    </row>
    <row r="1052" spans="1:47" ht="12.75" customHeight="1">
      <c r="A1052" s="267">
        <f t="shared" si="346"/>
        <v>1049</v>
      </c>
      <c r="B1052" s="465">
        <v>45026</v>
      </c>
      <c r="C1052" s="269" t="str">
        <f>VLOOKUP(D1052,'[9]mhs elektro-kecil'!$B$5:$C$2500,2,0)</f>
        <v>Ilvina Sya'Rani</v>
      </c>
      <c r="D1052" s="98" t="s">
        <v>2584</v>
      </c>
      <c r="E1052" s="369" t="s">
        <v>2585</v>
      </c>
      <c r="F1052" s="275" t="str">
        <f t="shared" ref="F1052" si="744">VLOOKUP(Q1052,dosen,3,0)</f>
        <v>Budi Darmawan, S.T., M.Eng.</v>
      </c>
      <c r="G1052" s="275" t="str">
        <f t="shared" ref="G1052" si="745">IF(ISNA(VLOOKUP(R1052,dosen,3,FALSE)),"-",VLOOKUP(R1052,dosen,3,FALSE))</f>
        <v>Syafaruddin Ch, S.T., M.T.</v>
      </c>
      <c r="H1052" s="275" t="str">
        <f t="shared" ref="H1052" si="746">IF(ISNA(VLOOKUP(S1052,dosen,3,FALSE)),"-",VLOOKUP(S1052,dosen,3,FALSE))</f>
        <v>Paniran, S.T., M.T.</v>
      </c>
      <c r="I1052" s="275" t="str">
        <f t="shared" ref="I1052" si="747">IF(ISNA(VLOOKUP(T1052,dosen,3,FALSE)),"-",VLOOKUP(T1052,dosen,3,FALSE))</f>
        <v>Lalu A. Syamsul Irfan A., S.T., M.Eng.</v>
      </c>
      <c r="J1052" s="467" t="str">
        <f t="shared" ref="J1052" si="748">IF(ISNA(VLOOKUP(U1052,dosen,3,FALSE)),"-",VLOOKUP(U1052,dosen,3,FALSE))</f>
        <v>Bulkis Kanata, S.T., M.T.</v>
      </c>
      <c r="K1052" s="473" t="str">
        <f t="shared" ref="K1052" si="749">CHOOSE(WEEKDAY(L1052),"Minggu","Senin","Selasa","Rabu","Kamis","Jum'at","Sabtu")</f>
        <v>Kamis</v>
      </c>
      <c r="L1052" s="494">
        <v>45029</v>
      </c>
      <c r="M1052" s="459" t="s">
        <v>1610</v>
      </c>
      <c r="N1052" s="98" t="s">
        <v>449</v>
      </c>
      <c r="P1052" s="486">
        <v>289</v>
      </c>
      <c r="Q1052" s="230">
        <v>43</v>
      </c>
      <c r="R1052" s="230">
        <v>4</v>
      </c>
      <c r="S1052" s="199">
        <v>28</v>
      </c>
      <c r="T1052" s="199">
        <v>40</v>
      </c>
      <c r="U1052" s="199">
        <v>21</v>
      </c>
      <c r="AL1052" s="495"/>
      <c r="AM1052" s="212"/>
      <c r="AN1052" s="212"/>
      <c r="AS1052" s="392" t="str">
        <f t="shared" si="549"/>
        <v>Ilvina Sya'Rani</v>
      </c>
      <c r="AT1052" s="392" t="str">
        <f t="shared" si="550"/>
        <v>F1B019069</v>
      </c>
      <c r="AU1052" s="392">
        <f t="shared" si="551"/>
        <v>1049</v>
      </c>
    </row>
    <row r="1053" spans="1:47" ht="12.75" customHeight="1">
      <c r="A1053" s="267">
        <f t="shared" si="346"/>
        <v>1050</v>
      </c>
      <c r="B1053" s="465">
        <v>45048</v>
      </c>
      <c r="C1053" s="269" t="str">
        <f>VLOOKUP(D1053,'[9]mhs elektro-kecil'!$B$5:$C$2500,2,0)</f>
        <v>ABDUL AZIZ</v>
      </c>
      <c r="D1053" s="98" t="s">
        <v>2586</v>
      </c>
      <c r="E1053" s="369" t="s">
        <v>2587</v>
      </c>
      <c r="F1053" s="275" t="str">
        <f t="shared" ref="F1053" si="750">VLOOKUP(Q1053,dosen,3,0)</f>
        <v>Lalu A. Syamsul Irfan A., S.T., M.Eng.</v>
      </c>
      <c r="G1053" s="275" t="str">
        <f t="shared" ref="G1053" si="751">IF(ISNA(VLOOKUP(R1053,dosen,3,FALSE)),"-",VLOOKUP(R1053,dosen,3,FALSE))</f>
        <v>Cipta Ramadhani, ST., M.Eng.</v>
      </c>
      <c r="H1053" s="275" t="str">
        <f t="shared" ref="H1053" si="752">IF(ISNA(VLOOKUP(S1053,dosen,3,FALSE)),"-",VLOOKUP(S1053,dosen,3,FALSE))</f>
        <v>Supriono, S.T., M.T.</v>
      </c>
      <c r="I1053" s="275" t="str">
        <f t="shared" ref="I1053" si="753">IF(ISNA(VLOOKUP(T1053,dosen,3,FALSE)),"-",VLOOKUP(T1053,dosen,3,FALSE))</f>
        <v>Giri Wahyu Wiriasto, S.T., M.T.</v>
      </c>
      <c r="J1053" s="467" t="str">
        <f t="shared" ref="J1053" si="754">IF(ISNA(VLOOKUP(U1053,dosen,3,FALSE)),"-",VLOOKUP(U1053,dosen,3,FALSE))</f>
        <v>I Made Budi Suksmadana, S.T., M.T.</v>
      </c>
      <c r="K1053" s="473" t="str">
        <f t="shared" ref="K1053" si="755">CHOOSE(WEEKDAY(L1053),"Minggu","Senin","Selasa","Rabu","Kamis","Jum'at","Sabtu")</f>
        <v>Kamis</v>
      </c>
      <c r="L1053" s="494">
        <v>45050</v>
      </c>
      <c r="M1053" s="459" t="s">
        <v>1952</v>
      </c>
      <c r="N1053" s="98" t="s">
        <v>449</v>
      </c>
      <c r="P1053" s="486">
        <v>300</v>
      </c>
      <c r="Q1053" s="230">
        <v>40</v>
      </c>
      <c r="R1053" s="230">
        <v>44</v>
      </c>
      <c r="S1053" s="199">
        <v>29</v>
      </c>
      <c r="T1053" s="199">
        <v>41</v>
      </c>
      <c r="U1053" s="199">
        <v>24</v>
      </c>
      <c r="AL1053" s="495"/>
      <c r="AM1053" s="212"/>
      <c r="AN1053" s="212"/>
      <c r="AS1053" s="392" t="str">
        <f t="shared" si="549"/>
        <v>ABDUL AZIZ</v>
      </c>
      <c r="AT1053" s="392" t="str">
        <f t="shared" si="550"/>
        <v>F1B018070</v>
      </c>
      <c r="AU1053" s="392">
        <f t="shared" si="551"/>
        <v>1050</v>
      </c>
    </row>
    <row r="1054" spans="1:47" ht="12.75" customHeight="1">
      <c r="A1054" s="267">
        <f t="shared" si="346"/>
        <v>1051</v>
      </c>
      <c r="B1054" s="465">
        <v>45048</v>
      </c>
      <c r="C1054" s="269" t="str">
        <f>VLOOKUP(D1054,'[9]mhs elektro-kecil'!$B$5:$C$2500,2,0)</f>
        <v>I Gusti Bagus Indra Permana</v>
      </c>
      <c r="D1054" s="98" t="s">
        <v>2588</v>
      </c>
      <c r="E1054" s="369" t="s">
        <v>2589</v>
      </c>
      <c r="F1054" s="275" t="str">
        <f t="shared" ref="F1054" si="756">VLOOKUP(Q1054,dosen,3,0)</f>
        <v>Lalu A. Syamsul Irfan A., S.T., M.Eng.</v>
      </c>
      <c r="G1054" s="275" t="str">
        <f t="shared" ref="G1054" si="757">IF(ISNA(VLOOKUP(R1054,dosen,3,FALSE)),"-",VLOOKUP(R1054,dosen,3,FALSE))</f>
        <v>Cipta Ramadhani, ST., M.Eng.</v>
      </c>
      <c r="H1054" s="275" t="str">
        <f t="shared" ref="H1054" si="758">IF(ISNA(VLOOKUP(S1054,dosen,3,FALSE)),"-",VLOOKUP(S1054,dosen,3,FALSE))</f>
        <v>Giri Wahyu Wiriasto, S.T., M.T.</v>
      </c>
      <c r="I1054" s="275" t="str">
        <f t="shared" ref="I1054" si="759">IF(ISNA(VLOOKUP(T1054,dosen,3,FALSE)),"-",VLOOKUP(T1054,dosen,3,FALSE))</f>
        <v>Dr. Ir. Misbahuddin, S.T., M.T., IPU.</v>
      </c>
      <c r="J1054" s="467" t="str">
        <f t="shared" ref="J1054" si="760">IF(ISNA(VLOOKUP(U1054,dosen,3,FALSE)),"-",VLOOKUP(U1054,dosen,3,FALSE))</f>
        <v>Ir. I Made Ari Nrartha, S.T., M.T.</v>
      </c>
      <c r="K1054" s="473" t="str">
        <f t="shared" ref="K1054" si="761">CHOOSE(WEEKDAY(L1054),"Minggu","Senin","Selasa","Rabu","Kamis","Jum'at","Sabtu")</f>
        <v>Jum'at</v>
      </c>
      <c r="L1054" s="494">
        <v>45051</v>
      </c>
      <c r="M1054" s="459" t="s">
        <v>1708</v>
      </c>
      <c r="N1054" s="459" t="s">
        <v>1246</v>
      </c>
      <c r="P1054" s="486">
        <v>302</v>
      </c>
      <c r="Q1054" s="230">
        <v>40</v>
      </c>
      <c r="R1054" s="230">
        <v>44</v>
      </c>
      <c r="S1054" s="199">
        <v>41</v>
      </c>
      <c r="T1054" s="199">
        <v>7</v>
      </c>
      <c r="U1054" s="199">
        <v>25</v>
      </c>
      <c r="AL1054" s="495"/>
      <c r="AM1054" s="212"/>
      <c r="AN1054" s="212"/>
      <c r="AS1054" s="392" t="str">
        <f t="shared" si="549"/>
        <v>I Gusti Bagus Indra Permana</v>
      </c>
      <c r="AT1054" s="392" t="str">
        <f t="shared" si="550"/>
        <v>F1B019066</v>
      </c>
      <c r="AU1054" s="392">
        <f t="shared" si="551"/>
        <v>1051</v>
      </c>
    </row>
    <row r="1055" spans="1:47" ht="12.75" customHeight="1">
      <c r="A1055" s="267">
        <f t="shared" si="346"/>
        <v>1052</v>
      </c>
      <c r="B1055" s="465">
        <v>45049</v>
      </c>
      <c r="C1055" s="269" t="str">
        <f>VLOOKUP(D1055,'[9]mhs elektro-kecil'!$B$5:$C$2500,2,0)</f>
        <v>NOPA APRIANTO</v>
      </c>
      <c r="D1055" s="369" t="s">
        <v>2590</v>
      </c>
      <c r="E1055" s="369" t="s">
        <v>2591</v>
      </c>
      <c r="F1055" s="275" t="str">
        <f t="shared" ref="F1055" si="762">VLOOKUP(Q1055,dosen,3,0)</f>
        <v>Dr. Ir. Misbahuddin, S.T., M.T., IPU.</v>
      </c>
      <c r="G1055" s="275" t="str">
        <f t="shared" ref="G1055" si="763">IF(ISNA(VLOOKUP(R1055,dosen,3,FALSE)),"-",VLOOKUP(R1055,dosen,3,FALSE))</f>
        <v>Giri Wahyu Wiriasto, S.T., M.T.</v>
      </c>
      <c r="H1055" s="275" t="str">
        <f t="shared" ref="H1055" si="764">IF(ISNA(VLOOKUP(S1055,dosen,3,FALSE)),"-",VLOOKUP(S1055,dosen,3,FALSE))</f>
        <v>Lalu A. Syamsul Irfan A., S.T., M.Eng.</v>
      </c>
      <c r="I1055" s="275" t="str">
        <f t="shared" ref="I1055" si="765">IF(ISNA(VLOOKUP(T1055,dosen,3,FALSE)),"-",VLOOKUP(T1055,dosen,3,FALSE))</f>
        <v>A. Sjamsjiar Rachman, S.T., M.T.</v>
      </c>
      <c r="J1055" s="467" t="str">
        <f t="shared" ref="J1055" si="766">IF(ISNA(VLOOKUP(U1055,dosen,3,FALSE)),"-",VLOOKUP(U1055,dosen,3,FALSE))</f>
        <v>Supriono, S.T., M.T.</v>
      </c>
      <c r="K1055" s="473" t="str">
        <f t="shared" ref="K1055" si="767">CHOOSE(WEEKDAY(L1055),"Minggu","Senin","Selasa","Rabu","Kamis","Jum'at","Sabtu")</f>
        <v>Selasa</v>
      </c>
      <c r="L1055" s="494">
        <v>45055</v>
      </c>
      <c r="M1055" s="459" t="s">
        <v>1622</v>
      </c>
      <c r="N1055" s="459" t="s">
        <v>1246</v>
      </c>
      <c r="P1055" s="486">
        <v>303</v>
      </c>
      <c r="Q1055" s="230">
        <v>7</v>
      </c>
      <c r="R1055" s="230">
        <v>41</v>
      </c>
      <c r="S1055" s="199">
        <v>40</v>
      </c>
      <c r="T1055" s="199">
        <v>17</v>
      </c>
      <c r="U1055" s="199">
        <v>29</v>
      </c>
      <c r="AL1055" s="495"/>
      <c r="AM1055" s="212"/>
      <c r="AN1055" s="212"/>
      <c r="AS1055" s="392" t="str">
        <f t="shared" si="549"/>
        <v>NOPA APRIANTO</v>
      </c>
      <c r="AT1055" s="392" t="str">
        <f t="shared" si="550"/>
        <v>F1B118043</v>
      </c>
      <c r="AU1055" s="392">
        <f t="shared" si="551"/>
        <v>1052</v>
      </c>
    </row>
    <row r="1056" spans="1:47" ht="12.75" customHeight="1">
      <c r="A1056" s="267">
        <f t="shared" si="346"/>
        <v>1053</v>
      </c>
      <c r="B1056" s="465">
        <v>45051</v>
      </c>
      <c r="C1056" s="269" t="str">
        <f>VLOOKUP(D1056,'[9]mhs elektro-kecil'!$B$5:$C$2500,2,0)</f>
        <v>SYAROFI RIDYASMARA</v>
      </c>
      <c r="D1056" s="98" t="s">
        <v>2592</v>
      </c>
      <c r="E1056" s="369" t="s">
        <v>2593</v>
      </c>
      <c r="F1056" s="275" t="str">
        <f t="shared" ref="F1056:F1057" si="768">VLOOKUP(Q1056,dosen,3,0)</f>
        <v>Dr. Ida Ayu Sri Adnyani, S.T., M.Erg.</v>
      </c>
      <c r="G1056" s="275" t="str">
        <f t="shared" ref="G1056:G1057" si="769">IF(ISNA(VLOOKUP(R1056,dosen,3,FALSE)),"-",VLOOKUP(R1056,dosen,3,FALSE))</f>
        <v>Sultan, S.T., M.T.</v>
      </c>
      <c r="H1056" s="275" t="str">
        <f t="shared" ref="H1056:H1057" si="770">IF(ISNA(VLOOKUP(S1056,dosen,3,FALSE)),"-",VLOOKUP(S1056,dosen,3,FALSE))</f>
        <v>Sabar Nababan, S.T., M.T.</v>
      </c>
      <c r="I1056" s="275" t="str">
        <f t="shared" ref="I1056:I1057" si="771">IF(ISNA(VLOOKUP(T1056,dosen,3,FALSE)),"-",VLOOKUP(T1056,dosen,3,FALSE))</f>
        <v>Ir. Agung Budi Muljono, S.T., M.T., IPU.</v>
      </c>
      <c r="J1056" s="467" t="str">
        <f t="shared" ref="J1056:J1057" si="772">IF(ISNA(VLOOKUP(U1056,dosen,3,FALSE)),"-",VLOOKUP(U1056,dosen,3,FALSE))</f>
        <v>Ida Bagus Fery Citarsa, S.T., M.T.</v>
      </c>
      <c r="K1056" s="473" t="str">
        <f t="shared" ref="K1056:K1057" si="773">CHOOSE(WEEKDAY(L1056),"Minggu","Senin","Selasa","Rabu","Kamis","Jum'at","Sabtu")</f>
        <v>Selasa</v>
      </c>
      <c r="L1056" s="494">
        <v>45055</v>
      </c>
      <c r="M1056" s="459" t="s">
        <v>1570</v>
      </c>
      <c r="N1056" s="98" t="s">
        <v>324</v>
      </c>
      <c r="P1056" s="486">
        <v>306</v>
      </c>
      <c r="Q1056" s="230">
        <v>10</v>
      </c>
      <c r="R1056" s="230">
        <v>5</v>
      </c>
      <c r="S1056" s="199">
        <v>31</v>
      </c>
      <c r="T1056" s="199">
        <v>13</v>
      </c>
      <c r="U1056" s="199">
        <v>12</v>
      </c>
      <c r="AL1056" s="495"/>
      <c r="AM1056" s="212"/>
      <c r="AN1056" s="212"/>
      <c r="AS1056" s="392" t="str">
        <f t="shared" si="549"/>
        <v>SYAROFI RIDYASMARA</v>
      </c>
      <c r="AT1056" s="392" t="str">
        <f t="shared" si="550"/>
        <v>F1B118055</v>
      </c>
      <c r="AU1056" s="392">
        <f t="shared" si="551"/>
        <v>1053</v>
      </c>
    </row>
    <row r="1057" spans="1:47" ht="12.75" customHeight="1">
      <c r="A1057" s="267">
        <f t="shared" ref="A1057:A1147" si="774">A1056+1</f>
        <v>1054</v>
      </c>
      <c r="B1057" s="465">
        <v>45051</v>
      </c>
      <c r="C1057" s="269" t="str">
        <f>VLOOKUP(D1057,'[9]mhs elektro-kecil'!$B$5:$C$2500,2,0)</f>
        <v>AHMAD UMAR</v>
      </c>
      <c r="D1057" s="98" t="s">
        <v>2594</v>
      </c>
      <c r="E1057" s="369" t="s">
        <v>2595</v>
      </c>
      <c r="F1057" s="275" t="str">
        <f t="shared" si="768"/>
        <v>Dr. Ida Ayu Sri Adnyani, S.T., M.Erg.</v>
      </c>
      <c r="G1057" s="275" t="str">
        <f t="shared" si="769"/>
        <v>Sultan, S.T., M.T.</v>
      </c>
      <c r="H1057" s="275" t="str">
        <f t="shared" si="770"/>
        <v>Sabar Nababan, S.T., M.T.</v>
      </c>
      <c r="I1057" s="275" t="str">
        <f t="shared" si="771"/>
        <v>Ida Bagus Fery Citarsa, S.T., M.T.</v>
      </c>
      <c r="J1057" s="467" t="str">
        <f t="shared" si="772"/>
        <v>Dr. Ir. I Ketut Wiryajati,ST.,MT.,IPU.,ASEAN.Eng.</v>
      </c>
      <c r="K1057" s="473" t="str">
        <f t="shared" si="773"/>
        <v>Selasa</v>
      </c>
      <c r="L1057" s="494">
        <v>45055</v>
      </c>
      <c r="M1057" s="459" t="s">
        <v>1622</v>
      </c>
      <c r="N1057" s="98" t="s">
        <v>324</v>
      </c>
      <c r="P1057" s="486">
        <v>307</v>
      </c>
      <c r="Q1057" s="230">
        <v>10</v>
      </c>
      <c r="R1057" s="230">
        <v>5</v>
      </c>
      <c r="S1057" s="199">
        <v>31</v>
      </c>
      <c r="T1057" s="199">
        <v>12</v>
      </c>
      <c r="U1057" s="199">
        <v>3</v>
      </c>
      <c r="AL1057" s="495"/>
      <c r="AM1057" s="212"/>
      <c r="AN1057" s="212"/>
      <c r="AS1057" s="392" t="str">
        <f t="shared" si="549"/>
        <v>AHMAD UMAR</v>
      </c>
      <c r="AT1057" s="392" t="str">
        <f t="shared" si="550"/>
        <v>F1B018002</v>
      </c>
      <c r="AU1057" s="392">
        <f t="shared" si="551"/>
        <v>1054</v>
      </c>
    </row>
    <row r="1058" spans="1:47" ht="12.75" customHeight="1">
      <c r="A1058" s="267">
        <f t="shared" si="774"/>
        <v>1055</v>
      </c>
      <c r="B1058" s="465">
        <v>45054</v>
      </c>
      <c r="C1058" s="269" t="str">
        <f>VLOOKUP(D1058,'[9]mhs elektro-kecil'!$B$5:$C$2500,2,0)</f>
        <v>Muh. Faisal Pratama</v>
      </c>
      <c r="D1058" s="98" t="s">
        <v>2596</v>
      </c>
      <c r="E1058" s="369" t="s">
        <v>2597</v>
      </c>
      <c r="F1058" s="275" t="str">
        <f t="shared" ref="F1058" si="775">VLOOKUP(Q1058,dosen,3,0)</f>
        <v>Ir. I Made Ari Nrartha, S.T., M.T.</v>
      </c>
      <c r="G1058" s="275" t="str">
        <f t="shared" ref="G1058" si="776">IF(ISNA(VLOOKUP(R1058,dosen,3,FALSE)),"-",VLOOKUP(R1058,dosen,3,FALSE))</f>
        <v>Dr. Ida Ayu Sri Adnyani, S.T., M.Erg.</v>
      </c>
      <c r="H1058" s="275" t="str">
        <f t="shared" ref="H1058" si="777">IF(ISNA(VLOOKUP(S1058,dosen,3,FALSE)),"-",VLOOKUP(S1058,dosen,3,FALSE))</f>
        <v>Dr. Ir. Rosmaliati, S.T., M.T.</v>
      </c>
      <c r="I1058" s="275" t="str">
        <f t="shared" ref="I1058" si="778">IF(ISNA(VLOOKUP(T1058,dosen,3,FALSE)),"-",VLOOKUP(T1058,dosen,3,FALSE))</f>
        <v>Abdul Natsir, S.T., M.T.</v>
      </c>
      <c r="J1058" s="467" t="str">
        <f t="shared" ref="J1058" si="779">IF(ISNA(VLOOKUP(U1058,dosen,3,FALSE)),"-",VLOOKUP(U1058,dosen,3,FALSE))</f>
        <v>Ida Bagus Fery Citarsa, S.T., M.T.</v>
      </c>
      <c r="K1058" s="473" t="str">
        <f t="shared" ref="K1058" si="780">CHOOSE(WEEKDAY(L1058),"Minggu","Senin","Selasa","Rabu","Kamis","Jum'at","Sabtu")</f>
        <v>Rabu</v>
      </c>
      <c r="L1058" s="494">
        <v>45056</v>
      </c>
      <c r="M1058" s="459" t="s">
        <v>1952</v>
      </c>
      <c r="N1058" s="98" t="s">
        <v>324</v>
      </c>
      <c r="P1058" s="486">
        <v>310</v>
      </c>
      <c r="Q1058" s="230">
        <v>25</v>
      </c>
      <c r="R1058" s="230">
        <v>10</v>
      </c>
      <c r="S1058" s="199">
        <v>16</v>
      </c>
      <c r="T1058" s="199">
        <v>14</v>
      </c>
      <c r="U1058" s="199">
        <v>12</v>
      </c>
      <c r="AL1058" s="495"/>
      <c r="AM1058" s="212"/>
      <c r="AN1058" s="212"/>
      <c r="AS1058" s="392" t="str">
        <f t="shared" si="549"/>
        <v>Muh. Faisal Pratama</v>
      </c>
      <c r="AT1058" s="392" t="str">
        <f t="shared" si="550"/>
        <v>F1B019092</v>
      </c>
      <c r="AU1058" s="392">
        <f t="shared" si="551"/>
        <v>1055</v>
      </c>
    </row>
    <row r="1059" spans="1:47" ht="12.75" customHeight="1">
      <c r="A1059" s="267">
        <f t="shared" si="774"/>
        <v>1056</v>
      </c>
      <c r="B1059" s="465">
        <v>45054</v>
      </c>
      <c r="C1059" s="269" t="str">
        <f>VLOOKUP(D1059,'[9]mhs elektro-kecil'!$B$5:$C$2500,2,0)</f>
        <v>Bayu Aldiansyah</v>
      </c>
      <c r="D1059" s="369" t="s">
        <v>2598</v>
      </c>
      <c r="E1059" s="369" t="s">
        <v>2599</v>
      </c>
      <c r="F1059" s="275" t="str">
        <f t="shared" ref="F1059" si="781">VLOOKUP(Q1059,dosen,3,0)</f>
        <v>Suthami Ariessaputra, S.T., M.Eng.</v>
      </c>
      <c r="G1059" s="275" t="str">
        <f t="shared" ref="G1059" si="782">IF(ISNA(VLOOKUP(R1059,dosen,3,FALSE)),"-",VLOOKUP(R1059,dosen,3,FALSE))</f>
        <v>Sudi M. Al Sasongko, S.T., M.T.</v>
      </c>
      <c r="H1059" s="275" t="str">
        <f t="shared" ref="H1059" si="783">IF(ISNA(VLOOKUP(S1059,dosen,3,FALSE)),"-",VLOOKUP(S1059,dosen,3,FALSE))</f>
        <v>Djul Fikry  Budiman, S.T., M.T.</v>
      </c>
      <c r="I1059" s="275" t="str">
        <f t="shared" ref="I1059" si="784">IF(ISNA(VLOOKUP(T1059,dosen,3,FALSE)),"-",VLOOKUP(T1059,dosen,3,FALSE))</f>
        <v>Made Sutha Yadnya, S.T., M.T.</v>
      </c>
      <c r="J1059" s="467" t="str">
        <f t="shared" ref="J1059" si="785">IF(ISNA(VLOOKUP(U1059,dosen,3,FALSE)),"-",VLOOKUP(U1059,dosen,3,FALSE))</f>
        <v>Muhamad Syamsu Iqbal, S.T., M.T., Ph.D.</v>
      </c>
      <c r="K1059" s="473" t="str">
        <f t="shared" ref="K1059" si="786">CHOOSE(WEEKDAY(L1059),"Minggu","Senin","Selasa","Rabu","Kamis","Jum'at","Sabtu")</f>
        <v>Kamis</v>
      </c>
      <c r="L1059" s="494">
        <v>45057</v>
      </c>
      <c r="M1059" s="459" t="s">
        <v>1570</v>
      </c>
      <c r="N1059" s="98" t="s">
        <v>581</v>
      </c>
      <c r="P1059" s="486">
        <v>312</v>
      </c>
      <c r="Q1059" s="230">
        <v>42</v>
      </c>
      <c r="R1059" s="230">
        <v>6</v>
      </c>
      <c r="S1059" s="199">
        <v>35</v>
      </c>
      <c r="T1059" s="199">
        <v>19</v>
      </c>
      <c r="U1059" s="199">
        <v>18</v>
      </c>
      <c r="AL1059" s="495"/>
      <c r="AM1059" s="212"/>
      <c r="AN1059" s="212"/>
      <c r="AS1059" s="392" t="str">
        <f t="shared" si="549"/>
        <v>Bayu Aldiansyah</v>
      </c>
      <c r="AT1059" s="392" t="str">
        <f t="shared" si="550"/>
        <v>F1B019035</v>
      </c>
      <c r="AU1059" s="392">
        <f t="shared" si="551"/>
        <v>1056</v>
      </c>
    </row>
    <row r="1060" spans="1:47" ht="12.75" customHeight="1">
      <c r="A1060" s="267">
        <f t="shared" si="774"/>
        <v>1057</v>
      </c>
      <c r="B1060" s="465">
        <v>45055</v>
      </c>
      <c r="C1060" s="269" t="str">
        <f>VLOOKUP(D1060,'[9]mhs elektro-kecil'!$B$5:$C$2500,2,0)</f>
        <v>Muh. Fitratul Akbar</v>
      </c>
      <c r="D1060" s="369" t="s">
        <v>2600</v>
      </c>
      <c r="E1060" t="s">
        <v>2601</v>
      </c>
      <c r="F1060" s="275" t="str">
        <f t="shared" ref="F1060" si="787">VLOOKUP(Q1060,dosen,3,0)</f>
        <v>Budi Darmawan, S.T., M.Eng.</v>
      </c>
      <c r="G1060" s="275" t="str">
        <f t="shared" ref="G1060" si="788">IF(ISNA(VLOOKUP(R1060,dosen,3,FALSE)),"-",VLOOKUP(R1060,dosen,3,FALSE))</f>
        <v>Dr. Ir. I Ketut Wiryajati,ST.,MT.,IPU.,ASEAN.Eng.</v>
      </c>
      <c r="H1060" s="275" t="str">
        <f t="shared" ref="H1060" si="789">IF(ISNA(VLOOKUP(S1060,dosen,3,FALSE)),"-",VLOOKUP(S1060,dosen,3,FALSE))</f>
        <v>Cipta Ramadhani, ST., M.Eng.</v>
      </c>
      <c r="I1060" s="275" t="str">
        <f t="shared" ref="I1060" si="790">IF(ISNA(VLOOKUP(T1060,dosen,3,FALSE)),"-",VLOOKUP(T1060,dosen,3,FALSE))</f>
        <v>Paniran, S.T., M.T.</v>
      </c>
      <c r="J1060" s="467" t="str">
        <f t="shared" ref="J1060" si="791">IF(ISNA(VLOOKUP(U1060,dosen,3,FALSE)),"-",VLOOKUP(U1060,dosen,3,FALSE))</f>
        <v>Syafaruddin Ch, S.T., M.T.</v>
      </c>
      <c r="K1060" s="473" t="str">
        <f t="shared" ref="K1060" si="792">CHOOSE(WEEKDAY(L1060),"Minggu","Senin","Selasa","Rabu","Kamis","Jum'at","Sabtu")</f>
        <v>Kamis</v>
      </c>
      <c r="L1060" s="494">
        <v>45057</v>
      </c>
      <c r="M1060" s="459" t="s">
        <v>1570</v>
      </c>
      <c r="N1060" s="98" t="s">
        <v>449</v>
      </c>
      <c r="P1060" s="486">
        <v>314</v>
      </c>
      <c r="Q1060" s="199">
        <v>43</v>
      </c>
      <c r="R1060" s="199">
        <v>3</v>
      </c>
      <c r="S1060" s="199">
        <v>44</v>
      </c>
      <c r="T1060" s="199">
        <v>28</v>
      </c>
      <c r="U1060" s="199">
        <v>4</v>
      </c>
      <c r="AL1060" s="495"/>
      <c r="AM1060" s="212"/>
      <c r="AN1060" s="212"/>
      <c r="AS1060" s="392" t="str">
        <f t="shared" si="549"/>
        <v>Muh. Fitratul Akbar</v>
      </c>
      <c r="AT1060" s="392" t="str">
        <f t="shared" si="550"/>
        <v>F1B019093</v>
      </c>
      <c r="AU1060" s="392">
        <f t="shared" si="551"/>
        <v>1057</v>
      </c>
    </row>
    <row r="1061" spans="1:47" ht="12.75" customHeight="1">
      <c r="A1061" s="267">
        <f t="shared" si="774"/>
        <v>1058</v>
      </c>
      <c r="B1061" s="465">
        <v>45055</v>
      </c>
      <c r="C1061" s="269" t="str">
        <f>VLOOKUP(D1061,'[9]mhs elektro-kecil'!$B$5:$C$2500,2,0)</f>
        <v xml:space="preserve">L. M. Ryas Amin Akbar </v>
      </c>
      <c r="D1061" s="98" t="s">
        <v>2602</v>
      </c>
      <c r="E1061" s="369" t="s">
        <v>2603</v>
      </c>
      <c r="F1061" s="275" t="str">
        <f t="shared" ref="F1061" si="793">VLOOKUP(Q1061,dosen,3,0)</f>
        <v>Lalu A. Syamsul Irfan A., S.T., M.Eng.</v>
      </c>
      <c r="G1061" s="275" t="str">
        <f t="shared" ref="G1061" si="794">IF(ISNA(VLOOKUP(R1061,dosen,3,FALSE)),"-",VLOOKUP(R1061,dosen,3,FALSE))</f>
        <v>Suthami Ariessaputra, S.T., M.Eng.</v>
      </c>
      <c r="H1061" s="275" t="str">
        <f t="shared" ref="H1061" si="795">IF(ISNA(VLOOKUP(S1061,dosen,3,FALSE)),"-",VLOOKUP(S1061,dosen,3,FALSE))</f>
        <v>Cipta Ramadhani, ST., M.Eng.</v>
      </c>
      <c r="I1061" s="275" t="str">
        <f t="shared" ref="I1061" si="796">IF(ISNA(VLOOKUP(T1061,dosen,3,FALSE)),"-",VLOOKUP(T1061,dosen,3,FALSE))</f>
        <v>Giri Wahyu Wiriasto, S.T., M.T.</v>
      </c>
      <c r="J1061" s="467" t="str">
        <f t="shared" ref="J1061" si="797">IF(ISNA(VLOOKUP(U1061,dosen,3,FALSE)),"-",VLOOKUP(U1061,dosen,3,FALSE))</f>
        <v>Dr. Ida Ayu Sri Adnyani, S.T., M.Erg.</v>
      </c>
      <c r="K1061" s="473" t="str">
        <f t="shared" ref="K1061" si="798">CHOOSE(WEEKDAY(L1061),"Minggu","Senin","Selasa","Rabu","Kamis","Jum'at","Sabtu")</f>
        <v>Jum'at</v>
      </c>
      <c r="L1061" s="494">
        <v>45058</v>
      </c>
      <c r="M1061" s="459" t="s">
        <v>1708</v>
      </c>
      <c r="N1061" s="459" t="s">
        <v>1246</v>
      </c>
      <c r="P1061" s="486">
        <v>315</v>
      </c>
      <c r="Q1061" s="230">
        <v>40</v>
      </c>
      <c r="R1061" s="230">
        <v>42</v>
      </c>
      <c r="S1061" s="199">
        <v>44</v>
      </c>
      <c r="T1061" s="199">
        <v>41</v>
      </c>
      <c r="U1061" s="199">
        <v>10</v>
      </c>
      <c r="AL1061" s="495"/>
      <c r="AM1061" s="212"/>
      <c r="AN1061" s="212"/>
      <c r="AS1061" s="392" t="str">
        <f t="shared" si="549"/>
        <v xml:space="preserve">L. M. Ryas Amin Akbar </v>
      </c>
      <c r="AT1061" s="392" t="str">
        <f t="shared" si="550"/>
        <v>F1B019076</v>
      </c>
      <c r="AU1061" s="392">
        <f t="shared" si="551"/>
        <v>1058</v>
      </c>
    </row>
    <row r="1062" spans="1:47" ht="12.75" customHeight="1">
      <c r="A1062" s="267">
        <f t="shared" si="774"/>
        <v>1059</v>
      </c>
      <c r="B1062" s="465">
        <v>45058</v>
      </c>
      <c r="C1062" s="269" t="str">
        <f>VLOOKUP(D1062,'[9]mhs elektro-kecil'!$B$5:$C$2500,2,0)</f>
        <v>I Gede Tubagus Wiranata</v>
      </c>
      <c r="D1062" s="369" t="s">
        <v>2604</v>
      </c>
      <c r="E1062" s="369" t="s">
        <v>2605</v>
      </c>
      <c r="F1062" s="275" t="str">
        <f t="shared" ref="F1062" si="799">VLOOKUP(Q1062,dosen,3,0)</f>
        <v>Ni Made Seniari, S.T., M.T.</v>
      </c>
      <c r="G1062" s="275" t="str">
        <f t="shared" ref="G1062" si="800">IF(ISNA(VLOOKUP(R1062,dosen,3,FALSE)),"-",VLOOKUP(R1062,dosen,3,FALSE))</f>
        <v>Supriyatna, S.T., M.T.</v>
      </c>
      <c r="H1062" s="275" t="str">
        <f t="shared" ref="H1062" si="801">IF(ISNA(VLOOKUP(S1062,dosen,3,FALSE)),"-",VLOOKUP(S1062,dosen,3,FALSE))</f>
        <v>Sultan, S.T., M.T.</v>
      </c>
      <c r="I1062" s="275" t="str">
        <f t="shared" ref="I1062" si="802">IF(ISNA(VLOOKUP(T1062,dosen,3,FALSE)),"-",VLOOKUP(T1062,dosen,3,FALSE))</f>
        <v>Dr. Ida Ayu Sri Adnyani, S.T., M.Erg.</v>
      </c>
      <c r="J1062" s="467" t="str">
        <f t="shared" ref="J1062" si="803">IF(ISNA(VLOOKUP(U1062,dosen,3,FALSE)),"-",VLOOKUP(U1062,dosen,3,FALSE))</f>
        <v>Abdul Natsir, S.T., M.T.</v>
      </c>
      <c r="K1062" s="473" t="str">
        <f t="shared" ref="K1062" si="804">CHOOSE(WEEKDAY(L1062),"Minggu","Senin","Selasa","Rabu","Kamis","Jum'at","Sabtu")</f>
        <v>Senin</v>
      </c>
      <c r="L1062" s="494">
        <v>45061</v>
      </c>
      <c r="M1062" s="459" t="s">
        <v>1570</v>
      </c>
      <c r="N1062" s="98" t="s">
        <v>324</v>
      </c>
      <c r="P1062" s="486">
        <v>321</v>
      </c>
      <c r="Q1062" s="230">
        <v>1</v>
      </c>
      <c r="R1062" s="230">
        <v>2</v>
      </c>
      <c r="S1062" s="199">
        <v>5</v>
      </c>
      <c r="T1062" s="199">
        <v>10</v>
      </c>
      <c r="U1062" s="199">
        <v>14</v>
      </c>
      <c r="AL1062" s="495"/>
      <c r="AM1062" s="212"/>
      <c r="AN1062" s="212"/>
      <c r="AS1062" s="392" t="str">
        <f t="shared" si="549"/>
        <v>I Gede Tubagus Wiranata</v>
      </c>
      <c r="AT1062" s="392" t="str">
        <f t="shared" si="550"/>
        <v>F1B019065</v>
      </c>
      <c r="AU1062" s="392">
        <f t="shared" si="551"/>
        <v>1059</v>
      </c>
    </row>
    <row r="1063" spans="1:47" ht="12.75" customHeight="1">
      <c r="A1063" s="267">
        <f t="shared" si="774"/>
        <v>1060</v>
      </c>
      <c r="B1063" s="465">
        <v>45058</v>
      </c>
      <c r="C1063" s="269" t="str">
        <f>VLOOKUP(D1063,'[9]mhs elektro-kecil'!$B$5:$C$2500,2,0)</f>
        <v>VERA ZULIANA</v>
      </c>
      <c r="D1063" s="98" t="s">
        <v>2606</v>
      </c>
      <c r="E1063" s="369" t="s">
        <v>2607</v>
      </c>
      <c r="F1063" s="275" t="str">
        <f t="shared" ref="F1063" si="805">VLOOKUP(Q1063,dosen,3,0)</f>
        <v>Dr. Ir. Misbahuddin, S.T., M.T., IPU.</v>
      </c>
      <c r="G1063" s="275" t="str">
        <f t="shared" ref="G1063" si="806">IF(ISNA(VLOOKUP(R1063,dosen,3,FALSE)),"-",VLOOKUP(R1063,dosen,3,FALSE))</f>
        <v>Giri Wahyu Wiriasto, S.T., M.T.</v>
      </c>
      <c r="H1063" s="275" t="str">
        <f t="shared" ref="H1063" si="807">IF(ISNA(VLOOKUP(S1063,dosen,3,FALSE)),"-",VLOOKUP(S1063,dosen,3,FALSE))</f>
        <v>Lalu A. Syamsul Irfan A., S.T., M.Eng.</v>
      </c>
      <c r="I1063" s="275" t="str">
        <f t="shared" ref="I1063" si="808">IF(ISNA(VLOOKUP(T1063,dosen,3,FALSE)),"-",VLOOKUP(T1063,dosen,3,FALSE))</f>
        <v>Budi Darmawan, S.T., M.Eng.</v>
      </c>
      <c r="J1063" s="467" t="str">
        <f t="shared" ref="J1063" si="809">IF(ISNA(VLOOKUP(U1063,dosen,3,FALSE)),"-",VLOOKUP(U1063,dosen,3,FALSE))</f>
        <v>Abdullah Zainuddin, S.T., M.T.</v>
      </c>
      <c r="K1063" s="473" t="str">
        <f t="shared" ref="K1063" si="810">CHOOSE(WEEKDAY(L1063),"Minggu","Senin","Selasa","Rabu","Kamis","Jum'at","Sabtu")</f>
        <v>Selasa</v>
      </c>
      <c r="L1063" s="494">
        <v>45062</v>
      </c>
      <c r="M1063" s="459" t="s">
        <v>1622</v>
      </c>
      <c r="N1063" s="459" t="s">
        <v>1246</v>
      </c>
      <c r="P1063" s="486">
        <v>322</v>
      </c>
      <c r="Q1063" s="230">
        <v>7</v>
      </c>
      <c r="R1063" s="230">
        <v>41</v>
      </c>
      <c r="S1063" s="199">
        <v>40</v>
      </c>
      <c r="T1063" s="199">
        <v>43</v>
      </c>
      <c r="U1063" s="199">
        <v>15</v>
      </c>
      <c r="AL1063" s="495"/>
      <c r="AM1063" s="212"/>
      <c r="AN1063" s="212"/>
      <c r="AS1063" s="392" t="str">
        <f t="shared" si="549"/>
        <v>VERA ZULIANA</v>
      </c>
      <c r="AT1063" s="392" t="str">
        <f t="shared" si="550"/>
        <v>F1B118059</v>
      </c>
      <c r="AU1063" s="392">
        <f t="shared" si="551"/>
        <v>1060</v>
      </c>
    </row>
    <row r="1064" spans="1:47" ht="12.75" customHeight="1">
      <c r="A1064" s="267">
        <f t="shared" si="774"/>
        <v>1061</v>
      </c>
      <c r="B1064" s="465">
        <v>45058</v>
      </c>
      <c r="C1064" s="269" t="str">
        <f>VLOOKUP(D1064,'[9]mhs elektro-kecil'!$B$5:$C$2500,2,0)</f>
        <v>Rohul Iman</v>
      </c>
      <c r="D1064" s="98" t="s">
        <v>2608</v>
      </c>
      <c r="E1064" s="369" t="s">
        <v>2609</v>
      </c>
      <c r="F1064" s="275" t="str">
        <f t="shared" ref="F1064" si="811">VLOOKUP(Q1064,dosen,3,0)</f>
        <v>Abdullah Zainuddin, S.T., M.T.</v>
      </c>
      <c r="G1064" s="275" t="str">
        <f t="shared" ref="G1064" si="812">IF(ISNA(VLOOKUP(R1064,dosen,3,FALSE)),"-",VLOOKUP(R1064,dosen,3,FALSE))</f>
        <v>Made Sutha Yadnya, S.T., M.T.</v>
      </c>
      <c r="H1064" s="275" t="str">
        <f t="shared" ref="H1064" si="813">IF(ISNA(VLOOKUP(S1064,dosen,3,FALSE)),"-",VLOOKUP(S1064,dosen,3,FALSE))</f>
        <v>Lalu A. Syamsul Irfan A., S.T., M.Eng.</v>
      </c>
      <c r="I1064" s="275" t="str">
        <f t="shared" ref="I1064" si="814">IF(ISNA(VLOOKUP(T1064,dosen,3,FALSE)),"-",VLOOKUP(T1064,dosen,3,FALSE))</f>
        <v>Syafaruddin Ch, S.T., M.T.</v>
      </c>
      <c r="J1064" s="467" t="str">
        <f t="shared" ref="J1064" si="815">IF(ISNA(VLOOKUP(U1064,dosen,3,FALSE)),"-",VLOOKUP(U1064,dosen,3,FALSE))</f>
        <v>Suthami Ariessaputra, S.T., M.Eng.</v>
      </c>
      <c r="K1064" s="473" t="str">
        <f t="shared" ref="K1064" si="816">CHOOSE(WEEKDAY(L1064),"Minggu","Senin","Selasa","Rabu","Kamis","Jum'at","Sabtu")</f>
        <v>Selasa</v>
      </c>
      <c r="L1064" s="494">
        <v>45062</v>
      </c>
      <c r="M1064" s="459" t="s">
        <v>1952</v>
      </c>
      <c r="N1064" s="98" t="s">
        <v>581</v>
      </c>
      <c r="P1064" s="486">
        <v>324</v>
      </c>
      <c r="Q1064" s="230">
        <v>15</v>
      </c>
      <c r="R1064" s="230">
        <v>19</v>
      </c>
      <c r="S1064" s="199">
        <v>40</v>
      </c>
      <c r="T1064" s="199">
        <v>4</v>
      </c>
      <c r="U1064" s="199">
        <v>42</v>
      </c>
      <c r="AL1064" s="495"/>
      <c r="AM1064" s="212"/>
      <c r="AN1064" s="212"/>
      <c r="AS1064" s="392" t="str">
        <f t="shared" si="549"/>
        <v>Rohul Iman</v>
      </c>
      <c r="AT1064" s="392" t="str">
        <f t="shared" si="550"/>
        <v>F1B019127</v>
      </c>
      <c r="AU1064" s="392">
        <f t="shared" si="551"/>
        <v>1061</v>
      </c>
    </row>
    <row r="1065" spans="1:47" ht="12.75" customHeight="1">
      <c r="A1065" s="267">
        <f t="shared" si="774"/>
        <v>1062</v>
      </c>
      <c r="B1065" s="465">
        <v>45063</v>
      </c>
      <c r="C1065" s="269" t="str">
        <f>VLOOKUP(D1065,'[9]mhs elektro-kecil'!$B$5:$C$2500,2,0)</f>
        <v>FIKRI</v>
      </c>
      <c r="D1065" s="98" t="s">
        <v>2610</v>
      </c>
      <c r="E1065" s="369" t="s">
        <v>2611</v>
      </c>
      <c r="F1065" s="275" t="str">
        <f t="shared" ref="F1065" si="817">VLOOKUP(Q1065,dosen,3,0)</f>
        <v>Dr. Ir. Misbahuddin, S.T., M.T., IPU.</v>
      </c>
      <c r="G1065" s="275" t="str">
        <f t="shared" ref="G1065" si="818">IF(ISNA(VLOOKUP(R1065,dosen,3,FALSE)),"-",VLOOKUP(R1065,dosen,3,FALSE))</f>
        <v>Lalu A. Syamsul Irfan A., S.T., M.Eng.</v>
      </c>
      <c r="H1065" s="275" t="str">
        <f t="shared" ref="H1065" si="819">IF(ISNA(VLOOKUP(S1065,dosen,3,FALSE)),"-",VLOOKUP(S1065,dosen,3,FALSE))</f>
        <v>Giri Wahyu Wiriasto, S.T., M.T.</v>
      </c>
      <c r="I1065" s="275" t="str">
        <f t="shared" ref="I1065" si="820">IF(ISNA(VLOOKUP(T1065,dosen,3,FALSE)),"-",VLOOKUP(T1065,dosen,3,FALSE))</f>
        <v>Ir. I Made Ari Nrartha, S.T., M.T.</v>
      </c>
      <c r="J1065" s="467" t="str">
        <f t="shared" ref="J1065" si="821">IF(ISNA(VLOOKUP(U1065,dosen,3,FALSE)),"-",VLOOKUP(U1065,dosen,3,FALSE))</f>
        <v>Supriono, S.T., M.T.</v>
      </c>
      <c r="K1065" s="473" t="str">
        <f t="shared" ref="K1065" si="822">CHOOSE(WEEKDAY(L1065),"Minggu","Senin","Selasa","Rabu","Kamis","Jum'at","Sabtu")</f>
        <v>Selasa</v>
      </c>
      <c r="L1065" s="494">
        <v>45069</v>
      </c>
      <c r="M1065" s="459" t="s">
        <v>1952</v>
      </c>
      <c r="N1065" s="98" t="s">
        <v>449</v>
      </c>
      <c r="P1065" s="486">
        <v>330</v>
      </c>
      <c r="Q1065" s="230">
        <v>7</v>
      </c>
      <c r="R1065" s="230">
        <v>40</v>
      </c>
      <c r="S1065" s="199">
        <v>41</v>
      </c>
      <c r="T1065" s="199">
        <v>25</v>
      </c>
      <c r="U1065" s="199">
        <v>29</v>
      </c>
      <c r="AL1065" s="495"/>
      <c r="AM1065" s="212"/>
      <c r="AN1065" s="212"/>
      <c r="AS1065" s="392" t="str">
        <f t="shared" si="549"/>
        <v>FIKRI</v>
      </c>
      <c r="AT1065" s="392" t="str">
        <f t="shared" si="550"/>
        <v>F1B018021</v>
      </c>
      <c r="AU1065" s="392">
        <f t="shared" si="551"/>
        <v>1062</v>
      </c>
    </row>
    <row r="1066" spans="1:47" ht="12.75" customHeight="1">
      <c r="A1066" s="267">
        <f t="shared" si="774"/>
        <v>1063</v>
      </c>
      <c r="B1066" s="465">
        <v>45072</v>
      </c>
      <c r="C1066" s="269" t="str">
        <f>VLOOKUP(D1066,'[9]mhs elektro-kecil'!$B$5:$C$2500,2,0)</f>
        <v>Dhika Aufa Hardinata</v>
      </c>
      <c r="D1066" s="98" t="s">
        <v>2612</v>
      </c>
      <c r="E1066" s="369" t="s">
        <v>2613</v>
      </c>
      <c r="F1066" s="275" t="str">
        <f t="shared" ref="F1066" si="823">VLOOKUP(Q1066,dosen,3,0)</f>
        <v>Dr. Ida Ayu Sri Adnyani, S.T., M.Erg.</v>
      </c>
      <c r="G1066" s="275" t="str">
        <f t="shared" ref="G1066" si="824">IF(ISNA(VLOOKUP(R1066,dosen,3,FALSE)),"-",VLOOKUP(R1066,dosen,3,FALSE))</f>
        <v>Ir. I Made Ari Nrartha, S.T., M.T.</v>
      </c>
      <c r="H1066" s="275" t="str">
        <f t="shared" ref="H1066" si="825">IF(ISNA(VLOOKUP(S1066,dosen,3,FALSE)),"-",VLOOKUP(S1066,dosen,3,FALSE))</f>
        <v>Ir. Agung Budi Muljono, S.T., M.T., IPU.</v>
      </c>
      <c r="I1066" s="275" t="str">
        <f t="shared" ref="I1066" si="826">IF(ISNA(VLOOKUP(T1066,dosen,3,FALSE)),"-",VLOOKUP(T1066,dosen,3,FALSE))</f>
        <v>Ni Made Seniari, S.T., M.T.</v>
      </c>
      <c r="J1066" s="467" t="str">
        <f t="shared" ref="J1066" si="827">IF(ISNA(VLOOKUP(U1066,dosen,3,FALSE)),"-",VLOOKUP(U1066,dosen,3,FALSE))</f>
        <v>Supriyatna, S.T., M.T.</v>
      </c>
      <c r="K1066" s="473" t="str">
        <f t="shared" ref="K1066" si="828">CHOOSE(WEEKDAY(L1066),"Minggu","Senin","Selasa","Rabu","Kamis","Jum'at","Sabtu")</f>
        <v>Kamis</v>
      </c>
      <c r="L1066" s="494">
        <v>45085</v>
      </c>
      <c r="M1066" s="459" t="s">
        <v>1570</v>
      </c>
      <c r="N1066" s="98" t="s">
        <v>324</v>
      </c>
      <c r="P1066" s="486">
        <v>353</v>
      </c>
      <c r="Q1066" s="230">
        <v>10</v>
      </c>
      <c r="R1066" s="230">
        <v>25</v>
      </c>
      <c r="S1066" s="199">
        <v>13</v>
      </c>
      <c r="T1066" s="199">
        <v>1</v>
      </c>
      <c r="U1066" s="199">
        <v>2</v>
      </c>
      <c r="AL1066" s="495"/>
      <c r="AM1066" s="212"/>
      <c r="AN1066" s="212"/>
      <c r="AS1066" s="392" t="str">
        <f t="shared" si="549"/>
        <v>Dhika Aufa Hardinata</v>
      </c>
      <c r="AT1066" s="392" t="str">
        <f t="shared" si="550"/>
        <v>F1B019039</v>
      </c>
      <c r="AU1066" s="392">
        <f t="shared" si="551"/>
        <v>1063</v>
      </c>
    </row>
    <row r="1067" spans="1:47" ht="12.75" customHeight="1">
      <c r="A1067" s="267">
        <f t="shared" si="774"/>
        <v>1064</v>
      </c>
      <c r="B1067" s="465">
        <v>45075</v>
      </c>
      <c r="C1067" s="269" t="str">
        <f>VLOOKUP(D1067,'[9]mhs elektro-kecil'!$B$5:$C$2500,2,0)</f>
        <v>Asrul Deniarahman</v>
      </c>
      <c r="D1067" s="98" t="s">
        <v>2614</v>
      </c>
      <c r="E1067" s="369" t="s">
        <v>2615</v>
      </c>
      <c r="F1067" s="275" t="str">
        <f t="shared" ref="F1067" si="829">VLOOKUP(Q1067,dosen,3,0)</f>
        <v>Sultan, S.T., M.T.</v>
      </c>
      <c r="G1067" s="275" t="str">
        <f t="shared" ref="G1067" si="830">IF(ISNA(VLOOKUP(R1067,dosen,3,FALSE)),"-",VLOOKUP(R1067,dosen,3,FALSE))</f>
        <v>Ir. I Made Ari Nrartha, S.T., M.T.</v>
      </c>
      <c r="H1067" s="275" t="str">
        <f t="shared" ref="H1067" si="831">IF(ISNA(VLOOKUP(S1067,dosen,3,FALSE)),"-",VLOOKUP(S1067,dosen,3,FALSE))</f>
        <v>Dr. Ida Ayu Sri Adnyani, S.T., M.Erg.</v>
      </c>
      <c r="I1067" s="275" t="str">
        <f t="shared" ref="I1067" si="832">IF(ISNA(VLOOKUP(T1067,dosen,3,FALSE)),"-",VLOOKUP(T1067,dosen,3,FALSE))</f>
        <v>Ir. Agung Budi Muljono, S.T., M.T., IPU.</v>
      </c>
      <c r="J1067" s="467" t="str">
        <f t="shared" ref="J1067" si="833">IF(ISNA(VLOOKUP(U1067,dosen,3,FALSE)),"-",VLOOKUP(U1067,dosen,3,FALSE))</f>
        <v>Supriono, S.T., M.T.</v>
      </c>
      <c r="K1067" s="473" t="str">
        <f t="shared" ref="K1067" si="834">CHOOSE(WEEKDAY(L1067),"Minggu","Senin","Selasa","Rabu","Kamis","Jum'at","Sabtu")</f>
        <v>Rabu</v>
      </c>
      <c r="L1067" s="494">
        <v>45077</v>
      </c>
      <c r="M1067" s="459" t="s">
        <v>1952</v>
      </c>
      <c r="N1067" s="98" t="s">
        <v>324</v>
      </c>
      <c r="P1067" s="486">
        <v>361</v>
      </c>
      <c r="Q1067" s="230">
        <v>5</v>
      </c>
      <c r="R1067" s="230">
        <v>25</v>
      </c>
      <c r="S1067" s="199">
        <v>10</v>
      </c>
      <c r="T1067" s="199">
        <v>13</v>
      </c>
      <c r="U1067" s="199">
        <v>29</v>
      </c>
      <c r="AL1067" s="495"/>
      <c r="AM1067" s="212"/>
      <c r="AN1067" s="212"/>
      <c r="AS1067" s="392" t="str">
        <f t="shared" si="549"/>
        <v>Asrul Deniarahman</v>
      </c>
      <c r="AT1067" s="392" t="str">
        <f t="shared" si="550"/>
        <v>F1B019028</v>
      </c>
      <c r="AU1067" s="392">
        <f t="shared" si="551"/>
        <v>1064</v>
      </c>
    </row>
    <row r="1068" spans="1:47" ht="12.75" customHeight="1">
      <c r="A1068" s="267">
        <f t="shared" si="774"/>
        <v>1065</v>
      </c>
      <c r="B1068" s="465">
        <v>45082</v>
      </c>
      <c r="C1068" s="269" t="str">
        <f>VLOOKUP(D1068,'[9]mhs elektro-kecil'!$B$5:$C$2500,2,0)</f>
        <v>Eka Handika Rasidin</v>
      </c>
      <c r="D1068" s="98" t="s">
        <v>2616</v>
      </c>
      <c r="E1068" s="369" t="s">
        <v>2617</v>
      </c>
      <c r="F1068" s="275" t="str">
        <f t="shared" ref="F1068" si="835">VLOOKUP(Q1068,dosen,3,0)</f>
        <v>Syafaruddin Ch, S.T., M.T.</v>
      </c>
      <c r="G1068" s="275" t="str">
        <f t="shared" ref="G1068" si="836">IF(ISNA(VLOOKUP(R1068,dosen,3,FALSE)),"-",VLOOKUP(R1068,dosen,3,FALSE))</f>
        <v>Dr. Ir. I Ketut Wiryajati,ST.,MT.,IPU.,ASEAN.Eng.</v>
      </c>
      <c r="H1068" s="275" t="str">
        <f t="shared" ref="H1068" si="837">IF(ISNA(VLOOKUP(S1068,dosen,3,FALSE)),"-",VLOOKUP(S1068,dosen,3,FALSE))</f>
        <v>Abdullah Zainuddin, S.T., M.T.</v>
      </c>
      <c r="I1068" s="275" t="str">
        <f t="shared" ref="I1068" si="838">IF(ISNA(VLOOKUP(T1068,dosen,3,FALSE)),"-",VLOOKUP(T1068,dosen,3,FALSE))</f>
        <v>Budi Darmawan, S.T., M.Eng.</v>
      </c>
      <c r="J1068" s="467" t="str">
        <f t="shared" ref="J1068" si="839">IF(ISNA(VLOOKUP(U1068,dosen,3,FALSE)),"-",VLOOKUP(U1068,dosen,3,FALSE))</f>
        <v>I Made Budi Suksmadana, S.T., M.T.</v>
      </c>
      <c r="K1068" s="473" t="str">
        <f t="shared" ref="K1068" si="840">CHOOSE(WEEKDAY(L1068),"Minggu","Senin","Selasa","Rabu","Kamis","Jum'at","Sabtu")</f>
        <v>Rabu</v>
      </c>
      <c r="L1068" s="494">
        <v>45084</v>
      </c>
      <c r="M1068" s="459" t="s">
        <v>1610</v>
      </c>
      <c r="N1068" s="98" t="s">
        <v>449</v>
      </c>
      <c r="P1068" s="486">
        <v>377</v>
      </c>
      <c r="Q1068" s="230">
        <v>4</v>
      </c>
      <c r="R1068" s="230">
        <v>3</v>
      </c>
      <c r="S1068" s="199">
        <v>15</v>
      </c>
      <c r="T1068" s="199">
        <v>43</v>
      </c>
      <c r="U1068" s="199">
        <v>24</v>
      </c>
      <c r="AL1068" s="495"/>
      <c r="AM1068" s="212"/>
      <c r="AN1068" s="212"/>
      <c r="AS1068" s="392" t="str">
        <f t="shared" si="549"/>
        <v>Eka Handika Rasidin</v>
      </c>
      <c r="AT1068" s="392" t="str">
        <f t="shared" si="550"/>
        <v>F1B019046</v>
      </c>
      <c r="AU1068" s="392">
        <f t="shared" si="551"/>
        <v>1065</v>
      </c>
    </row>
    <row r="1069" spans="1:47" ht="12.75" customHeight="1">
      <c r="A1069" s="267">
        <f t="shared" si="774"/>
        <v>1066</v>
      </c>
      <c r="B1069" s="465">
        <v>45082</v>
      </c>
      <c r="C1069" s="269" t="str">
        <f>VLOOKUP(D1069,'[9]mhs elektro-kecil'!$B$5:$C$2500,2,0)</f>
        <v>Afina Praba Larasati</v>
      </c>
      <c r="D1069" s="98" t="s">
        <v>2618</v>
      </c>
      <c r="E1069" s="369" t="s">
        <v>2619</v>
      </c>
      <c r="F1069" s="275" t="str">
        <f t="shared" ref="F1069" si="841">VLOOKUP(Q1069,dosen,3,0)</f>
        <v>Syafaruddin Ch, S.T., M.T.</v>
      </c>
      <c r="G1069" s="275" t="str">
        <f t="shared" ref="G1069" si="842">IF(ISNA(VLOOKUP(R1069,dosen,3,FALSE)),"-",VLOOKUP(R1069,dosen,3,FALSE))</f>
        <v>Muhamad Syamsu Iqbal, S.T., M.T., Ph.D.</v>
      </c>
      <c r="H1069" s="275" t="str">
        <f t="shared" ref="H1069" si="843">IF(ISNA(VLOOKUP(S1069,dosen,3,FALSE)),"-",VLOOKUP(S1069,dosen,3,FALSE))</f>
        <v>Dr. Ir. I Ketut Wiryajati,ST.,MT.,IPU.,ASEAN.Eng.</v>
      </c>
      <c r="I1069" s="275" t="str">
        <f t="shared" ref="I1069" si="844">IF(ISNA(VLOOKUP(T1069,dosen,3,FALSE)),"-",VLOOKUP(T1069,dosen,3,FALSE))</f>
        <v>Suthami Ariessaputra, S.T., M.Eng.</v>
      </c>
      <c r="J1069" s="467" t="str">
        <f t="shared" ref="J1069" si="845">IF(ISNA(VLOOKUP(U1069,dosen,3,FALSE)),"-",VLOOKUP(U1069,dosen,3,FALSE))</f>
        <v>Ni Made Seniari, S.T., M.T.</v>
      </c>
      <c r="K1069" s="473" t="str">
        <f t="shared" ref="K1069" si="846">CHOOSE(WEEKDAY(L1069),"Minggu","Senin","Selasa","Rabu","Kamis","Jum'at","Sabtu")</f>
        <v>Kamis</v>
      </c>
      <c r="L1069" s="494">
        <v>45085</v>
      </c>
      <c r="M1069" s="459" t="s">
        <v>1610</v>
      </c>
      <c r="N1069" s="98" t="s">
        <v>449</v>
      </c>
      <c r="P1069" s="486">
        <v>378</v>
      </c>
      <c r="Q1069" s="230">
        <v>4</v>
      </c>
      <c r="R1069" s="230">
        <v>18</v>
      </c>
      <c r="S1069" s="199">
        <v>3</v>
      </c>
      <c r="T1069" s="199">
        <v>42</v>
      </c>
      <c r="U1069" s="199">
        <v>1</v>
      </c>
      <c r="AL1069" s="495"/>
      <c r="AM1069" s="212"/>
      <c r="AN1069" s="212"/>
      <c r="AS1069" s="392" t="str">
        <f t="shared" si="549"/>
        <v>Afina Praba Larasati</v>
      </c>
      <c r="AT1069" s="392" t="str">
        <f t="shared" si="550"/>
        <v>F1B019008</v>
      </c>
      <c r="AU1069" s="392">
        <f t="shared" si="551"/>
        <v>1066</v>
      </c>
    </row>
    <row r="1070" spans="1:47" ht="12.75" customHeight="1">
      <c r="A1070" s="267">
        <f t="shared" si="774"/>
        <v>1067</v>
      </c>
      <c r="B1070" s="465">
        <v>45082</v>
      </c>
      <c r="C1070" s="269" t="str">
        <f>VLOOKUP(D1070,'[9]mhs elektro-kecil'!$B$5:$C$2500,2,0)</f>
        <v>Rosliana Hakim</v>
      </c>
      <c r="D1070" s="98" t="s">
        <v>2620</v>
      </c>
      <c r="E1070" s="369" t="s">
        <v>2621</v>
      </c>
      <c r="F1070" s="275" t="str">
        <f t="shared" ref="F1070" si="847">VLOOKUP(Q1070,dosen,3,0)</f>
        <v>Dr. Ir. I Ketut Wiryajati,ST.,MT.,IPU.,ASEAN.Eng.</v>
      </c>
      <c r="G1070" s="275" t="str">
        <f t="shared" ref="G1070" si="848">IF(ISNA(VLOOKUP(R1070,dosen,3,FALSE)),"-",VLOOKUP(R1070,dosen,3,FALSE))</f>
        <v>Ida Bagus Fery Citarsa, S.T., M.T.</v>
      </c>
      <c r="H1070" s="275" t="str">
        <f t="shared" ref="H1070" si="849">IF(ISNA(VLOOKUP(S1070,dosen,3,FALSE)),"-",VLOOKUP(S1070,dosen,3,FALSE))</f>
        <v>Supriono, S.T., M.T.</v>
      </c>
      <c r="I1070" s="275" t="str">
        <f t="shared" ref="I1070" si="850">IF(ISNA(VLOOKUP(T1070,dosen,3,FALSE)),"-",VLOOKUP(T1070,dosen,3,FALSE))</f>
        <v>Dr. Ir. I Made Ginarsa, S.T., M.T., IPU.</v>
      </c>
      <c r="J1070" s="467" t="str">
        <f t="shared" ref="J1070" si="851">IF(ISNA(VLOOKUP(U1070,dosen,3,FALSE)),"-",VLOOKUP(U1070,dosen,3,FALSE))</f>
        <v>I Nyoman Wahyu Satiawan., ST., MSc., Ph.D.</v>
      </c>
      <c r="K1070" s="473" t="str">
        <f t="shared" ref="K1070" si="852">CHOOSE(WEEKDAY(L1070),"Minggu","Senin","Selasa","Rabu","Kamis","Jum'at","Sabtu")</f>
        <v>Rabu</v>
      </c>
      <c r="L1070" s="494">
        <v>45084</v>
      </c>
      <c r="M1070" s="459" t="s">
        <v>1570</v>
      </c>
      <c r="N1070" s="98" t="s">
        <v>449</v>
      </c>
      <c r="P1070" s="486">
        <v>379</v>
      </c>
      <c r="Q1070" s="230">
        <v>3</v>
      </c>
      <c r="R1070" s="230">
        <v>12</v>
      </c>
      <c r="S1070" s="199">
        <v>29</v>
      </c>
      <c r="T1070" s="199">
        <v>26</v>
      </c>
      <c r="U1070" s="199">
        <v>8</v>
      </c>
      <c r="AL1070" s="495"/>
      <c r="AM1070" s="212"/>
      <c r="AN1070" s="212"/>
      <c r="AS1070" s="392" t="str">
        <f t="shared" si="549"/>
        <v>Rosliana Hakim</v>
      </c>
      <c r="AT1070" s="392" t="str">
        <f t="shared" si="550"/>
        <v>F1B019128</v>
      </c>
      <c r="AU1070" s="392">
        <f t="shared" si="551"/>
        <v>1067</v>
      </c>
    </row>
    <row r="1071" spans="1:47" ht="12.75" customHeight="1">
      <c r="A1071" s="267">
        <f t="shared" si="774"/>
        <v>1068</v>
      </c>
      <c r="B1071" s="465">
        <v>45084</v>
      </c>
      <c r="C1071" s="269" t="str">
        <f>VLOOKUP(D1071,'[9]mhs elektro-kecil'!$B$5:$C$2500,2,0)</f>
        <v>Lalu Tohirul Akhyar</v>
      </c>
      <c r="D1071" s="98" t="s">
        <v>2622</v>
      </c>
      <c r="E1071" s="369" t="s">
        <v>2623</v>
      </c>
      <c r="F1071" s="275" t="str">
        <f t="shared" ref="F1071" si="853">VLOOKUP(Q1071,dosen,3,0)</f>
        <v>Budi Darmawan, S.T., M.Eng.</v>
      </c>
      <c r="G1071" s="275" t="str">
        <f t="shared" ref="G1071" si="854">IF(ISNA(VLOOKUP(R1071,dosen,3,FALSE)),"-",VLOOKUP(R1071,dosen,3,FALSE))</f>
        <v>Paniran, S.T., M.T.</v>
      </c>
      <c r="H1071" s="275" t="str">
        <f t="shared" ref="H1071" si="855">IF(ISNA(VLOOKUP(S1071,dosen,3,FALSE)),"-",VLOOKUP(S1071,dosen,3,FALSE))</f>
        <v>Supriono, S.T., M.T.</v>
      </c>
      <c r="I1071" s="275" t="str">
        <f t="shared" ref="I1071" si="856">IF(ISNA(VLOOKUP(T1071,dosen,3,FALSE)),"-",VLOOKUP(T1071,dosen,3,FALSE))</f>
        <v>Ni Made Seniari, S.T., M.T.</v>
      </c>
      <c r="J1071" s="467" t="str">
        <f t="shared" ref="J1071" si="857">IF(ISNA(VLOOKUP(U1071,dosen,3,FALSE)),"-",VLOOKUP(U1071,dosen,3,FALSE))</f>
        <v>Dr. Ir. I Ketut Wiryajati,ST.,MT.,IPU.,ASEAN.Eng.</v>
      </c>
      <c r="K1071" s="473" t="str">
        <f t="shared" ref="K1071" si="858">CHOOSE(WEEKDAY(L1071),"Minggu","Senin","Selasa","Rabu","Kamis","Jum'at","Sabtu")</f>
        <v>Jum'at</v>
      </c>
      <c r="L1071" s="494">
        <v>45086</v>
      </c>
      <c r="M1071" s="459" t="s">
        <v>1577</v>
      </c>
      <c r="N1071" s="98" t="s">
        <v>449</v>
      </c>
      <c r="P1071" s="486">
        <v>399</v>
      </c>
      <c r="Q1071" s="230">
        <v>43</v>
      </c>
      <c r="R1071" s="230">
        <v>28</v>
      </c>
      <c r="S1071" s="199">
        <v>29</v>
      </c>
      <c r="T1071" s="199">
        <v>1</v>
      </c>
      <c r="U1071" s="199">
        <v>3</v>
      </c>
      <c r="AL1071" s="495"/>
      <c r="AM1071" s="212"/>
      <c r="AN1071" s="212"/>
      <c r="AS1071" s="392" t="str">
        <f t="shared" si="549"/>
        <v>Lalu Tohirul Akhyar</v>
      </c>
      <c r="AT1071" s="392" t="str">
        <f t="shared" si="550"/>
        <v>F1B019081</v>
      </c>
      <c r="AU1071" s="392">
        <f t="shared" si="551"/>
        <v>1068</v>
      </c>
    </row>
    <row r="1072" spans="1:47" ht="12.75" customHeight="1">
      <c r="A1072" s="267">
        <f t="shared" si="774"/>
        <v>1069</v>
      </c>
      <c r="B1072" s="465">
        <v>45086</v>
      </c>
      <c r="C1072" s="269" t="str">
        <f>VLOOKUP(D1072,'[9]mhs elektro-kecil'!$B$5:$C$2500,2,0)</f>
        <v>Saputra</v>
      </c>
      <c r="D1072" s="98" t="s">
        <v>2624</v>
      </c>
      <c r="E1072" s="369" t="s">
        <v>2625</v>
      </c>
      <c r="F1072" s="275" t="str">
        <f t="shared" ref="F1072" si="859">VLOOKUP(Q1072,dosen,3,0)</f>
        <v>Lalu A. Syamsul Irfan A., S.T., M.Eng.</v>
      </c>
      <c r="G1072" s="275" t="str">
        <f t="shared" ref="G1072" si="860">IF(ISNA(VLOOKUP(R1072,dosen,3,FALSE)),"-",VLOOKUP(R1072,dosen,3,FALSE))</f>
        <v>Cipta Ramadhani, ST., M.Eng.</v>
      </c>
      <c r="H1072" s="275" t="str">
        <f t="shared" ref="H1072" si="861">IF(ISNA(VLOOKUP(S1072,dosen,3,FALSE)),"-",VLOOKUP(S1072,dosen,3,FALSE))</f>
        <v>Giri Wahyu Wiriasto, S.T., M.T.</v>
      </c>
      <c r="I1072" s="275" t="str">
        <f t="shared" ref="I1072" si="862">IF(ISNA(VLOOKUP(T1072,dosen,3,FALSE)),"-",VLOOKUP(T1072,dosen,3,FALSE))</f>
        <v>Made Sutha Yadnya, S.T., M.T.</v>
      </c>
      <c r="J1072" s="467" t="str">
        <f t="shared" ref="J1072" si="863">IF(ISNA(VLOOKUP(U1072,dosen,3,FALSE)),"-",VLOOKUP(U1072,dosen,3,FALSE))</f>
        <v>Dr. Ir. Misbahuddin, S.T., M.T., IPU.</v>
      </c>
      <c r="K1072" s="473" t="str">
        <f t="shared" ref="K1072" si="864">CHOOSE(WEEKDAY(L1072),"Minggu","Senin","Selasa","Rabu","Kamis","Jum'at","Sabtu")</f>
        <v>Selasa</v>
      </c>
      <c r="L1072" s="494">
        <v>45090</v>
      </c>
      <c r="M1072" s="459" t="s">
        <v>1708</v>
      </c>
      <c r="N1072" s="459" t="s">
        <v>1246</v>
      </c>
      <c r="P1072" s="486">
        <v>404</v>
      </c>
      <c r="Q1072" s="230">
        <v>40</v>
      </c>
      <c r="R1072" s="230">
        <v>44</v>
      </c>
      <c r="S1072" s="199">
        <v>41</v>
      </c>
      <c r="T1072" s="199">
        <v>19</v>
      </c>
      <c r="U1072" s="199">
        <v>7</v>
      </c>
      <c r="AL1072" s="495"/>
      <c r="AM1072" s="212"/>
      <c r="AN1072" s="212"/>
      <c r="AS1072" s="392" t="str">
        <f t="shared" si="549"/>
        <v>Saputra</v>
      </c>
      <c r="AT1072" s="392" t="str">
        <f t="shared" si="550"/>
        <v>F1B019129</v>
      </c>
      <c r="AU1072" s="392">
        <f t="shared" si="551"/>
        <v>1069</v>
      </c>
    </row>
    <row r="1073" spans="1:47" ht="12.75" customHeight="1">
      <c r="A1073" s="267">
        <f t="shared" si="774"/>
        <v>1070</v>
      </c>
      <c r="B1073" s="465">
        <v>45086</v>
      </c>
      <c r="C1073" s="269" t="str">
        <f>VLOOKUP(D1073,'[9]mhs elektro-kecil'!$B$5:$C$2500,2,0)</f>
        <v>YUSRIL IHZA MAHENDRA</v>
      </c>
      <c r="D1073" s="369" t="s">
        <v>2626</v>
      </c>
      <c r="E1073" s="369" t="s">
        <v>2627</v>
      </c>
      <c r="F1073" s="275" t="str">
        <f t="shared" ref="F1073" si="865">VLOOKUP(Q1073,dosen,3,0)</f>
        <v>Abdul Natsir, S.T., M.T.</v>
      </c>
      <c r="G1073" s="275" t="str">
        <f t="shared" ref="G1073" si="866">IF(ISNA(VLOOKUP(R1073,dosen,3,FALSE)),"-",VLOOKUP(R1073,dosen,3,FALSE))</f>
        <v>Dr. Ir. Rosmaliati, S.T., M.T.</v>
      </c>
      <c r="H1073" s="275" t="str">
        <f t="shared" ref="H1073" si="867">IF(ISNA(VLOOKUP(S1073,dosen,3,FALSE)),"-",VLOOKUP(S1073,dosen,3,FALSE))</f>
        <v>Ir. Agung Budi Muljono, S.T., M.T., IPU.</v>
      </c>
      <c r="I1073" s="275" t="str">
        <f t="shared" ref="I1073" si="868">IF(ISNA(VLOOKUP(T1073,dosen,3,FALSE)),"-",VLOOKUP(T1073,dosen,3,FALSE))</f>
        <v>Dr. Ir. I Ketut Wiryajati,ST.,MT.,IPU.,ASEAN.Eng.</v>
      </c>
      <c r="J1073" s="467" t="str">
        <f t="shared" ref="J1073" si="869">IF(ISNA(VLOOKUP(U1073,dosen,3,FALSE)),"-",VLOOKUP(U1073,dosen,3,FALSE))</f>
        <v>Sabar Nababan, S.T., M.T.</v>
      </c>
      <c r="K1073" s="473" t="str">
        <f t="shared" ref="K1073" si="870">CHOOSE(WEEKDAY(L1073),"Minggu","Senin","Selasa","Rabu","Kamis","Jum'at","Sabtu")</f>
        <v>Selasa</v>
      </c>
      <c r="L1073" s="494">
        <v>45090</v>
      </c>
      <c r="M1073" s="459" t="s">
        <v>1708</v>
      </c>
      <c r="N1073" s="98" t="s">
        <v>324</v>
      </c>
      <c r="P1073" s="486">
        <v>405</v>
      </c>
      <c r="Q1073" s="230">
        <v>14</v>
      </c>
      <c r="R1073" s="230">
        <v>16</v>
      </c>
      <c r="S1073" s="199">
        <v>13</v>
      </c>
      <c r="T1073" s="199">
        <v>3</v>
      </c>
      <c r="U1073" s="199">
        <v>31</v>
      </c>
      <c r="AL1073" s="495"/>
      <c r="AM1073" s="212"/>
      <c r="AN1073" s="212"/>
      <c r="AS1073" s="392" t="str">
        <f t="shared" si="549"/>
        <v>YUSRIL IHZA MAHENDRA</v>
      </c>
      <c r="AT1073" s="392" t="str">
        <f t="shared" si="550"/>
        <v>F1B017095</v>
      </c>
      <c r="AU1073" s="392">
        <f t="shared" si="551"/>
        <v>1070</v>
      </c>
    </row>
    <row r="1074" spans="1:47" ht="12.75" customHeight="1">
      <c r="A1074" s="267">
        <f t="shared" si="774"/>
        <v>1071</v>
      </c>
      <c r="B1074" s="465">
        <v>45089</v>
      </c>
      <c r="C1074" s="269" t="str">
        <f>VLOOKUP(D1074,'[9]mhs elektro-kecil'!$B$5:$C$2500,2,0)</f>
        <v>M. WAWAN KURNIAWAN</v>
      </c>
      <c r="D1074" s="98" t="s">
        <v>2628</v>
      </c>
      <c r="E1074" s="369" t="s">
        <v>2629</v>
      </c>
      <c r="F1074" s="275" t="str">
        <f t="shared" ref="F1074" si="871">VLOOKUP(Q1074,dosen,3,0)</f>
        <v>Dr. Ir. Misbahuddin, S.T., M.T., IPU.</v>
      </c>
      <c r="G1074" s="275" t="str">
        <f t="shared" ref="G1074" si="872">IF(ISNA(VLOOKUP(R1074,dosen,3,FALSE)),"-",VLOOKUP(R1074,dosen,3,FALSE))</f>
        <v>Giri Wahyu Wiriasto, S.T., M.T.</v>
      </c>
      <c r="H1074" s="275" t="str">
        <f t="shared" ref="H1074" si="873">IF(ISNA(VLOOKUP(S1074,dosen,3,FALSE)),"-",VLOOKUP(S1074,dosen,3,FALSE))</f>
        <v>Lalu A. Syamsul Irfan A., S.T., M.Eng.</v>
      </c>
      <c r="I1074" s="275" t="str">
        <f t="shared" ref="I1074" si="874">IF(ISNA(VLOOKUP(T1074,dosen,3,FALSE)),"-",VLOOKUP(T1074,dosen,3,FALSE))</f>
        <v>Cipta Ramadhani, ST., M.Eng.</v>
      </c>
      <c r="J1074" s="467" t="str">
        <f t="shared" ref="J1074" si="875">IF(ISNA(VLOOKUP(U1074,dosen,3,FALSE)),"-",VLOOKUP(U1074,dosen,3,FALSE))</f>
        <v>Suthami Ariessaputra, S.T., M.Eng.</v>
      </c>
      <c r="K1074" s="473" t="str">
        <f t="shared" ref="K1074" si="876">CHOOSE(WEEKDAY(L1074),"Minggu","Senin","Selasa","Rabu","Kamis","Jum'at","Sabtu")</f>
        <v>Rabu</v>
      </c>
      <c r="L1074" s="494">
        <v>45091</v>
      </c>
      <c r="M1074" s="459" t="s">
        <v>1610</v>
      </c>
      <c r="N1074" s="459" t="s">
        <v>1246</v>
      </c>
      <c r="P1074" s="486">
        <v>410</v>
      </c>
      <c r="Q1074" s="230">
        <v>7</v>
      </c>
      <c r="R1074" s="230">
        <v>41</v>
      </c>
      <c r="S1074" s="199">
        <v>40</v>
      </c>
      <c r="T1074" s="199">
        <v>44</v>
      </c>
      <c r="U1074" s="199">
        <v>42</v>
      </c>
      <c r="AL1074" s="495"/>
      <c r="AM1074" s="212"/>
      <c r="AN1074" s="212"/>
      <c r="AS1074" s="392" t="str">
        <f t="shared" si="549"/>
        <v>M. WAWAN KURNIAWAN</v>
      </c>
      <c r="AT1074" s="392" t="str">
        <f t="shared" si="550"/>
        <v>F1B018035</v>
      </c>
      <c r="AU1074" s="392">
        <f t="shared" si="551"/>
        <v>1071</v>
      </c>
    </row>
    <row r="1075" spans="1:47" ht="12.75" customHeight="1">
      <c r="A1075" s="267">
        <f t="shared" si="774"/>
        <v>1072</v>
      </c>
      <c r="B1075" s="465">
        <v>45093</v>
      </c>
      <c r="C1075" s="269" t="str">
        <f>VLOOKUP(D1075,'[9]mhs elektro-kecil'!$B$5:$C$2500,2,0)</f>
        <v>Diaz Dwi Kurniawan</v>
      </c>
      <c r="D1075" s="98" t="s">
        <v>2630</v>
      </c>
      <c r="E1075" s="369" t="s">
        <v>2631</v>
      </c>
      <c r="F1075" s="275" t="str">
        <f t="shared" ref="F1075" si="877">VLOOKUP(Q1075,dosen,3,0)</f>
        <v>Lalu A. Syamsul Irfan A., S.T., M.Eng.</v>
      </c>
      <c r="G1075" s="275" t="str">
        <f t="shared" ref="G1075" si="878">IF(ISNA(VLOOKUP(R1075,dosen,3,FALSE)),"-",VLOOKUP(R1075,dosen,3,FALSE))</f>
        <v>Giri Wahyu Wiriasto, S.T., M.T.</v>
      </c>
      <c r="H1075" s="275" t="str">
        <f t="shared" ref="H1075" si="879">IF(ISNA(VLOOKUP(S1075,dosen,3,FALSE)),"-",VLOOKUP(S1075,dosen,3,FALSE))</f>
        <v>Cipta Ramadhani, ST., M.Eng.</v>
      </c>
      <c r="I1075" s="275" t="str">
        <f t="shared" ref="I1075" si="880">IF(ISNA(VLOOKUP(T1075,dosen,3,FALSE)),"-",VLOOKUP(T1075,dosen,3,FALSE))</f>
        <v>Djul Fikry  Budiman, S.T., M.T.</v>
      </c>
      <c r="J1075" s="467" t="str">
        <f t="shared" ref="J1075" si="881">IF(ISNA(VLOOKUP(U1075,dosen,3,FALSE)),"-",VLOOKUP(U1075,dosen,3,FALSE))</f>
        <v>Dr. Ir. I Made Ginarsa, S.T., M.T., IPU.</v>
      </c>
      <c r="K1075" s="473" t="str">
        <f t="shared" ref="K1075" si="882">CHOOSE(WEEKDAY(L1075),"Minggu","Senin","Selasa","Rabu","Kamis","Jum'at","Sabtu")</f>
        <v>Selasa</v>
      </c>
      <c r="L1075" s="494">
        <v>45097</v>
      </c>
      <c r="M1075" s="459" t="s">
        <v>1610</v>
      </c>
      <c r="N1075" s="459" t="s">
        <v>1246</v>
      </c>
      <c r="P1075" s="486">
        <v>422</v>
      </c>
      <c r="Q1075" s="230">
        <v>40</v>
      </c>
      <c r="R1075" s="230">
        <v>41</v>
      </c>
      <c r="S1075" s="199">
        <v>44</v>
      </c>
      <c r="T1075" s="199">
        <v>35</v>
      </c>
      <c r="U1075" s="199">
        <v>26</v>
      </c>
      <c r="AL1075" s="495"/>
      <c r="AM1075" s="212"/>
      <c r="AN1075" s="212"/>
      <c r="AS1075" s="392" t="str">
        <f t="shared" si="549"/>
        <v>Diaz Dwi Kurniawan</v>
      </c>
      <c r="AT1075" s="392" t="str">
        <f t="shared" si="550"/>
        <v>F1B019040</v>
      </c>
      <c r="AU1075" s="392">
        <f t="shared" si="551"/>
        <v>1072</v>
      </c>
    </row>
    <row r="1076" spans="1:47" ht="12.75" customHeight="1">
      <c r="A1076" s="267">
        <f t="shared" si="774"/>
        <v>1073</v>
      </c>
      <c r="B1076" s="465">
        <v>45096</v>
      </c>
      <c r="C1076" s="269" t="str">
        <f>VLOOKUP(D1076,'[9]mhs elektro-kecil'!$B$5:$C$2500,2,0)</f>
        <v>MUHAMMAD AHMILURRIZQI DAHLAN</v>
      </c>
      <c r="D1076" s="369" t="s">
        <v>2632</v>
      </c>
      <c r="E1076" s="369" t="s">
        <v>2633</v>
      </c>
      <c r="F1076" s="275" t="str">
        <f t="shared" ref="F1076" si="883">VLOOKUP(Q1076,dosen,3,0)</f>
        <v>Budi Darmawan, S.T., M.Eng.</v>
      </c>
      <c r="G1076" s="275" t="str">
        <f t="shared" ref="G1076" si="884">IF(ISNA(VLOOKUP(R1076,dosen,3,FALSE)),"-",VLOOKUP(R1076,dosen,3,FALSE))</f>
        <v>Dr. Ir. I Made Ginarsa, S.T., M.T., IPU.</v>
      </c>
      <c r="H1076" s="275" t="str">
        <f t="shared" ref="H1076" si="885">IF(ISNA(VLOOKUP(S1076,dosen,3,FALSE)),"-",VLOOKUP(S1076,dosen,3,FALSE))</f>
        <v>I Made Budi Suksmadana, S.T., M.T.</v>
      </c>
      <c r="I1076" s="275" t="str">
        <f t="shared" ref="I1076" si="886">IF(ISNA(VLOOKUP(T1076,dosen,3,FALSE)),"-",VLOOKUP(T1076,dosen,3,FALSE))</f>
        <v>Paniran, S.T., M.T.</v>
      </c>
      <c r="J1076" s="467" t="str">
        <f t="shared" ref="J1076" si="887">IF(ISNA(VLOOKUP(U1076,dosen,3,FALSE)),"-",VLOOKUP(U1076,dosen,3,FALSE))</f>
        <v>Supriono, S.T., M.T.</v>
      </c>
      <c r="K1076" s="473" t="str">
        <f t="shared" ref="K1076" si="888">CHOOSE(WEEKDAY(L1076),"Minggu","Senin","Selasa","Rabu","Kamis","Jum'at","Sabtu")</f>
        <v>Jum'at</v>
      </c>
      <c r="L1076" s="494">
        <v>45100</v>
      </c>
      <c r="M1076" s="459" t="s">
        <v>1570</v>
      </c>
      <c r="N1076" s="98" t="s">
        <v>449</v>
      </c>
      <c r="P1076" s="486">
        <v>434</v>
      </c>
      <c r="Q1076" s="230">
        <v>43</v>
      </c>
      <c r="R1076" s="230">
        <v>26</v>
      </c>
      <c r="S1076" s="199">
        <v>24</v>
      </c>
      <c r="T1076" s="199">
        <v>28</v>
      </c>
      <c r="U1076" s="199">
        <v>29</v>
      </c>
      <c r="AL1076" s="495"/>
      <c r="AM1076" s="212"/>
      <c r="AN1076" s="212"/>
      <c r="AS1076" s="392" t="str">
        <f t="shared" si="549"/>
        <v>MUHAMMAD AHMILURRIZQI DAHLAN</v>
      </c>
      <c r="AT1076" s="392" t="str">
        <f t="shared" si="550"/>
        <v>F1B118033</v>
      </c>
      <c r="AU1076" s="392">
        <f t="shared" si="551"/>
        <v>1073</v>
      </c>
    </row>
    <row r="1077" spans="1:47" ht="12.75" customHeight="1">
      <c r="A1077" s="267">
        <f t="shared" si="774"/>
        <v>1074</v>
      </c>
      <c r="B1077" s="465">
        <v>45097</v>
      </c>
      <c r="C1077" s="269" t="str">
        <f>VLOOKUP(D1077,'[9]mhs elektro-kecil'!$B$5:$C$2500,2,0)</f>
        <v>Fahrun Nizar</v>
      </c>
      <c r="D1077" s="369" t="s">
        <v>2634</v>
      </c>
      <c r="E1077" s="369" t="s">
        <v>2635</v>
      </c>
      <c r="F1077" s="275" t="str">
        <f t="shared" ref="F1077" si="889">VLOOKUP(Q1077,dosen,3,0)</f>
        <v>Dr. Ir. I Ketut Wiryajati,ST.,MT.,IPU.,ASEAN.Eng.</v>
      </c>
      <c r="G1077" s="275" t="str">
        <f t="shared" ref="G1077" si="890">IF(ISNA(VLOOKUP(R1077,dosen,3,FALSE)),"-",VLOOKUP(R1077,dosen,3,FALSE))</f>
        <v>Sabar Nababan, S.T., M.T.</v>
      </c>
      <c r="H1077" s="275" t="str">
        <f t="shared" ref="H1077" si="891">IF(ISNA(VLOOKUP(S1077,dosen,3,FALSE)),"-",VLOOKUP(S1077,dosen,3,FALSE))</f>
        <v>Ir. I Made Ari Nrartha, S.T., M.T.</v>
      </c>
      <c r="I1077" s="275" t="str">
        <f t="shared" ref="I1077" si="892">IF(ISNA(VLOOKUP(T1077,dosen,3,FALSE)),"-",VLOOKUP(T1077,dosen,3,FALSE))</f>
        <v>Dr. Ir. Rosmaliati, S.T., M.T.</v>
      </c>
      <c r="J1077" s="467" t="str">
        <f t="shared" ref="J1077" si="893">IF(ISNA(VLOOKUP(U1077,dosen,3,FALSE)),"-",VLOOKUP(U1077,dosen,3,FALSE))</f>
        <v>Supriyatna, S.T., M.T.</v>
      </c>
      <c r="K1077" s="473" t="str">
        <f t="shared" ref="K1077" si="894">CHOOSE(WEEKDAY(L1077),"Minggu","Senin","Selasa","Rabu","Kamis","Jum'at","Sabtu")</f>
        <v>Kamis</v>
      </c>
      <c r="L1077" s="494">
        <v>45099</v>
      </c>
      <c r="M1077" s="459" t="s">
        <v>1610</v>
      </c>
      <c r="N1077" s="98" t="s">
        <v>324</v>
      </c>
      <c r="P1077" s="486">
        <v>438</v>
      </c>
      <c r="Q1077" s="230">
        <v>3</v>
      </c>
      <c r="R1077" s="230">
        <v>31</v>
      </c>
      <c r="S1077" s="199">
        <v>25</v>
      </c>
      <c r="T1077" s="199">
        <v>16</v>
      </c>
      <c r="U1077" s="199">
        <v>2</v>
      </c>
      <c r="AL1077" s="495"/>
      <c r="AM1077" s="212"/>
      <c r="AN1077" s="212"/>
      <c r="AS1077" s="392" t="str">
        <f t="shared" si="549"/>
        <v>Fahrun Nizar</v>
      </c>
      <c r="AT1077" s="392" t="str">
        <f t="shared" si="550"/>
        <v>F1B019051</v>
      </c>
      <c r="AU1077" s="392">
        <f t="shared" si="551"/>
        <v>1074</v>
      </c>
    </row>
    <row r="1078" spans="1:47" ht="12.75" customHeight="1">
      <c r="A1078" s="267">
        <f t="shared" si="774"/>
        <v>1075</v>
      </c>
      <c r="B1078" s="465">
        <v>45099</v>
      </c>
      <c r="C1078" s="269" t="str">
        <f>VLOOKUP(D1078,'[9]mhs elektro-kecil'!$B$5:$C$2500,2,0)</f>
        <v>Alfa Izatul Iman</v>
      </c>
      <c r="D1078" s="98" t="s">
        <v>2636</v>
      </c>
      <c r="E1078" s="369" t="s">
        <v>2637</v>
      </c>
      <c r="F1078" s="275" t="str">
        <f t="shared" ref="F1078" si="895">VLOOKUP(Q1078,dosen,3,0)</f>
        <v>Supriono, S.T., M.T.</v>
      </c>
      <c r="G1078" s="275" t="str">
        <f t="shared" ref="G1078" si="896">IF(ISNA(VLOOKUP(R1078,dosen,3,FALSE)),"-",VLOOKUP(R1078,dosen,3,FALSE))</f>
        <v>I Nyoman Wahyu Satiawan., ST., MSc., Ph.D.</v>
      </c>
      <c r="H1078" s="275" t="str">
        <f t="shared" ref="H1078" si="897">IF(ISNA(VLOOKUP(S1078,dosen,3,FALSE)),"-",VLOOKUP(S1078,dosen,3,FALSE))</f>
        <v>Paniran, S.T., M.T.</v>
      </c>
      <c r="I1078" s="275" t="str">
        <f t="shared" ref="I1078" si="898">IF(ISNA(VLOOKUP(T1078,dosen,3,FALSE)),"-",VLOOKUP(T1078,dosen,3,FALSE))</f>
        <v>Dr. Ir. I Ketut Wiryajati,ST.,MT.,IPU.,ASEAN.Eng.</v>
      </c>
      <c r="J1078" s="467" t="str">
        <f t="shared" ref="J1078" si="899">IF(ISNA(VLOOKUP(U1078,dosen,3,FALSE)),"-",VLOOKUP(U1078,dosen,3,FALSE))</f>
        <v>Djul Fikry  Budiman, S.T., M.T.</v>
      </c>
      <c r="K1078" s="473" t="str">
        <f t="shared" ref="K1078" si="900">CHOOSE(WEEKDAY(L1078),"Minggu","Senin","Selasa","Rabu","Kamis","Jum'at","Sabtu")</f>
        <v>Selasa</v>
      </c>
      <c r="L1078" s="494">
        <v>45104</v>
      </c>
      <c r="M1078" s="459" t="s">
        <v>1610</v>
      </c>
      <c r="N1078" s="98" t="s">
        <v>449</v>
      </c>
      <c r="P1078" s="486">
        <v>443</v>
      </c>
      <c r="Q1078" s="230">
        <v>29</v>
      </c>
      <c r="R1078" s="230">
        <v>8</v>
      </c>
      <c r="S1078" s="199">
        <v>28</v>
      </c>
      <c r="T1078" s="199">
        <v>3</v>
      </c>
      <c r="U1078" s="199">
        <v>35</v>
      </c>
      <c r="AL1078" s="495"/>
      <c r="AM1078" s="212"/>
      <c r="AN1078" s="212"/>
      <c r="AS1078" s="392" t="str">
        <f t="shared" ref="AS1078:AS1108" si="901">C1078</f>
        <v>Alfa Izatul Iman</v>
      </c>
      <c r="AT1078" s="392" t="str">
        <f t="shared" ref="AT1078:AT1108" si="902">D1078</f>
        <v>F1B019020</v>
      </c>
      <c r="AU1078" s="392">
        <f t="shared" ref="AU1078:AU1108" si="903">A1078</f>
        <v>1075</v>
      </c>
    </row>
    <row r="1079" spans="1:47" ht="12.75" customHeight="1">
      <c r="A1079" s="267">
        <f t="shared" si="774"/>
        <v>1076</v>
      </c>
      <c r="B1079" s="465">
        <v>45104</v>
      </c>
      <c r="C1079" s="269" t="str">
        <f>VLOOKUP(D1079,'[9]mhs elektro-kecil'!$B$5:$C$2500,2,0)</f>
        <v>Rifaldi Ramadhan</v>
      </c>
      <c r="D1079" s="98" t="s">
        <v>2638</v>
      </c>
      <c r="E1079" s="369" t="s">
        <v>2639</v>
      </c>
      <c r="F1079" s="275" t="str">
        <f t="shared" ref="F1079" si="904">VLOOKUP(Q1079,dosen,3,0)</f>
        <v>Dr. Ir. I Ketut Wiryajati,ST.,MT.,IPU.,ASEAN.Eng.</v>
      </c>
      <c r="G1079" s="275" t="str">
        <f t="shared" ref="G1079" si="905">IF(ISNA(VLOOKUP(R1079,dosen,3,FALSE)),"-",VLOOKUP(R1079,dosen,3,FALSE))</f>
        <v>Ir. I Made Ari Nrartha, S.T., M.T.</v>
      </c>
      <c r="H1079" s="275" t="str">
        <f t="shared" ref="H1079" si="906">IF(ISNA(VLOOKUP(S1079,dosen,3,FALSE)),"-",VLOOKUP(S1079,dosen,3,FALSE))</f>
        <v>Abdul Natsir, S.T., M.T.</v>
      </c>
      <c r="I1079" s="275" t="str">
        <f t="shared" ref="I1079" si="907">IF(ISNA(VLOOKUP(T1079,dosen,3,FALSE)),"-",VLOOKUP(T1079,dosen,3,FALSE))</f>
        <v>Ida Bagus Fery Citarsa, S.T., M.T.</v>
      </c>
      <c r="J1079" s="467" t="str">
        <f t="shared" ref="J1079" si="908">IF(ISNA(VLOOKUP(U1079,dosen,3,FALSE)),"-",VLOOKUP(U1079,dosen,3,FALSE))</f>
        <v>Supriyatna, S.T., M.T.</v>
      </c>
      <c r="K1079" s="473" t="str">
        <f t="shared" ref="K1079" si="909">CHOOSE(WEEKDAY(L1079),"Minggu","Senin","Selasa","Rabu","Kamis","Jum'at","Sabtu")</f>
        <v>Selasa</v>
      </c>
      <c r="L1079" s="494">
        <v>45111</v>
      </c>
      <c r="M1079" s="459" t="s">
        <v>1570</v>
      </c>
      <c r="N1079" s="98" t="s">
        <v>324</v>
      </c>
      <c r="P1079" s="486">
        <v>455</v>
      </c>
      <c r="Q1079" s="230">
        <v>3</v>
      </c>
      <c r="R1079" s="230">
        <v>25</v>
      </c>
      <c r="S1079" s="199">
        <v>14</v>
      </c>
      <c r="T1079" s="199">
        <v>12</v>
      </c>
      <c r="U1079" s="199">
        <v>2</v>
      </c>
      <c r="AL1079" s="495"/>
      <c r="AM1079" s="212"/>
      <c r="AN1079" s="212"/>
      <c r="AS1079" s="392" t="str">
        <f t="shared" si="901"/>
        <v>Rifaldi Ramadhan</v>
      </c>
      <c r="AT1079" s="392" t="str">
        <f t="shared" si="902"/>
        <v>F1B019120</v>
      </c>
      <c r="AU1079" s="392">
        <f t="shared" si="903"/>
        <v>1076</v>
      </c>
    </row>
    <row r="1080" spans="1:47" ht="12.75" customHeight="1">
      <c r="A1080" s="267">
        <f t="shared" si="774"/>
        <v>1077</v>
      </c>
      <c r="B1080" s="465">
        <v>45104</v>
      </c>
      <c r="C1080" s="269" t="str">
        <f>VLOOKUP(D1080,'[9]mhs elektro-kecil'!$B$5:$C$2500,2,0)</f>
        <v>Destiarani</v>
      </c>
      <c r="D1080" s="98" t="s">
        <v>2640</v>
      </c>
      <c r="E1080" s="369" t="s">
        <v>2641</v>
      </c>
      <c r="F1080" s="275" t="str">
        <f t="shared" ref="F1080" si="910">VLOOKUP(Q1080,dosen,3,0)</f>
        <v>Dr. Ir. I Ketut Wiryajati,ST.,MT.,IPU.,ASEAN.Eng.</v>
      </c>
      <c r="G1080" s="275" t="str">
        <f t="shared" ref="G1080" si="911">IF(ISNA(VLOOKUP(R1080,dosen,3,FALSE)),"-",VLOOKUP(R1080,dosen,3,FALSE))</f>
        <v>I Nyoman Wahyu Satiawan., ST., MSc., Ph.D.</v>
      </c>
      <c r="H1080" s="275" t="str">
        <f t="shared" ref="H1080" si="912">IF(ISNA(VLOOKUP(S1080,dosen,3,FALSE)),"-",VLOOKUP(S1080,dosen,3,FALSE))</f>
        <v>Dr. Ida Ayu Sri Adnyani, S.T., M.Erg.</v>
      </c>
      <c r="I1080" s="275" t="str">
        <f t="shared" ref="I1080" si="913">IF(ISNA(VLOOKUP(T1080,dosen,3,FALSE)),"-",VLOOKUP(T1080,dosen,3,FALSE))</f>
        <v>Ir. Agung Budi Muljono, S.T., M.T., IPU.</v>
      </c>
      <c r="J1080" s="467" t="str">
        <f t="shared" ref="J1080" si="914">IF(ISNA(VLOOKUP(U1080,dosen,3,FALSE)),"-",VLOOKUP(U1080,dosen,3,FALSE))</f>
        <v>Supriyatna, S.T., M.T.</v>
      </c>
      <c r="K1080" s="473" t="str">
        <f t="shared" ref="K1080" si="915">CHOOSE(WEEKDAY(L1080),"Minggu","Senin","Selasa","Rabu","Kamis","Jum'at","Sabtu")</f>
        <v>Selasa</v>
      </c>
      <c r="L1080" s="494">
        <v>45111</v>
      </c>
      <c r="M1080" s="459" t="s">
        <v>1610</v>
      </c>
      <c r="N1080" s="98" t="s">
        <v>449</v>
      </c>
      <c r="P1080" s="486">
        <v>457</v>
      </c>
      <c r="Q1080" s="230">
        <v>3</v>
      </c>
      <c r="R1080" s="230">
        <v>8</v>
      </c>
      <c r="S1080" s="199">
        <v>10</v>
      </c>
      <c r="T1080" s="199">
        <v>13</v>
      </c>
      <c r="U1080" s="199">
        <v>2</v>
      </c>
      <c r="AL1080" s="495"/>
      <c r="AM1080" s="212"/>
      <c r="AN1080" s="212"/>
      <c r="AS1080" s="392" t="str">
        <f t="shared" si="901"/>
        <v>Destiarani</v>
      </c>
      <c r="AT1080" s="392" t="str">
        <f t="shared" si="902"/>
        <v>F1B019038</v>
      </c>
      <c r="AU1080" s="392">
        <f t="shared" si="903"/>
        <v>1077</v>
      </c>
    </row>
    <row r="1081" spans="1:47" ht="12.75" customHeight="1">
      <c r="A1081" s="267">
        <f t="shared" si="774"/>
        <v>1078</v>
      </c>
      <c r="B1081" s="465">
        <v>45114</v>
      </c>
      <c r="C1081" s="269" t="str">
        <f>VLOOKUP(D1081,'[9]mhs elektro-kecil'!$B$5:$C$2500,2,0)</f>
        <v>M. Andre Sopian Vikta</v>
      </c>
      <c r="D1081" s="98" t="s">
        <v>2642</v>
      </c>
      <c r="E1081" s="369" t="s">
        <v>2643</v>
      </c>
      <c r="F1081" s="275" t="str">
        <f t="shared" ref="F1081" si="916">VLOOKUP(Q1081,dosen,3,0)</f>
        <v>Lalu A. Syamsul Irfan A., S.T., M.Eng.</v>
      </c>
      <c r="G1081" s="275" t="str">
        <f t="shared" ref="G1081" si="917">IF(ISNA(VLOOKUP(R1081,dosen,3,FALSE)),"-",VLOOKUP(R1081,dosen,3,FALSE))</f>
        <v>Cipta Ramadhani, ST., M.Eng.</v>
      </c>
      <c r="H1081" s="275" t="str">
        <f t="shared" ref="H1081" si="918">IF(ISNA(VLOOKUP(S1081,dosen,3,FALSE)),"-",VLOOKUP(S1081,dosen,3,FALSE))</f>
        <v>Giri Wahyu Wiriasto, S.T., M.T.</v>
      </c>
      <c r="I1081" s="275" t="str">
        <f t="shared" ref="I1081" si="919">IF(ISNA(VLOOKUP(T1081,dosen,3,FALSE)),"-",VLOOKUP(T1081,dosen,3,FALSE))</f>
        <v>Bulkis Kanata, S.T., M.T.</v>
      </c>
      <c r="J1081" s="467" t="str">
        <f t="shared" ref="J1081" si="920">IF(ISNA(VLOOKUP(U1081,dosen,3,FALSE)),"-",VLOOKUP(U1081,dosen,3,FALSE))</f>
        <v>Sudi M. Al Sasongko, S.T., M.T.</v>
      </c>
      <c r="K1081" s="473" t="str">
        <f t="shared" ref="K1081" si="921">CHOOSE(WEEKDAY(L1081),"Minggu","Senin","Selasa","Rabu","Kamis","Jum'at","Sabtu")</f>
        <v>Jum'at</v>
      </c>
      <c r="L1081" s="494">
        <v>45121</v>
      </c>
      <c r="M1081" s="459" t="s">
        <v>1614</v>
      </c>
      <c r="N1081" s="459" t="s">
        <v>1246</v>
      </c>
      <c r="P1081" s="486">
        <v>473</v>
      </c>
      <c r="Q1081" s="230">
        <v>40</v>
      </c>
      <c r="R1081" s="230">
        <v>44</v>
      </c>
      <c r="S1081" s="199">
        <v>41</v>
      </c>
      <c r="T1081" s="199">
        <v>21</v>
      </c>
      <c r="U1081" s="199">
        <v>6</v>
      </c>
      <c r="AL1081" s="495"/>
      <c r="AM1081" s="212"/>
      <c r="AN1081" s="212"/>
      <c r="AS1081" s="392" t="str">
        <f t="shared" si="901"/>
        <v>M. Andre Sopian Vikta</v>
      </c>
      <c r="AT1081" s="392" t="str">
        <f t="shared" si="902"/>
        <v>F1B019086</v>
      </c>
      <c r="AU1081" s="392">
        <f t="shared" si="903"/>
        <v>1078</v>
      </c>
    </row>
    <row r="1082" spans="1:47" ht="12.75" customHeight="1">
      <c r="A1082" s="267">
        <f t="shared" si="774"/>
        <v>1079</v>
      </c>
      <c r="B1082" s="465">
        <v>45114</v>
      </c>
      <c r="C1082" s="269" t="str">
        <f>VLOOKUP(D1082,'[9]mhs elektro-kecil'!$B$5:$C$2500,2,0)</f>
        <v>Agus Hariadi</v>
      </c>
      <c r="D1082" s="98" t="s">
        <v>2644</v>
      </c>
      <c r="E1082" s="369" t="s">
        <v>2645</v>
      </c>
      <c r="F1082" s="275" t="str">
        <f t="shared" ref="F1082" si="922">VLOOKUP(Q1082,dosen,3,0)</f>
        <v>Supriono, S.T., M.T.</v>
      </c>
      <c r="G1082" s="275" t="str">
        <f t="shared" ref="G1082" si="923">IF(ISNA(VLOOKUP(R1082,dosen,3,FALSE)),"-",VLOOKUP(R1082,dosen,3,FALSE))</f>
        <v>Dr. Ida Ayu Sri Adnyani, S.T., M.Erg.</v>
      </c>
      <c r="H1082" s="275" t="str">
        <f t="shared" ref="H1082" si="924">IF(ISNA(VLOOKUP(S1082,dosen,3,FALSE)),"-",VLOOKUP(S1082,dosen,3,FALSE))</f>
        <v>Lalu A. Syamsul Irfan A., S.T., M.Eng.</v>
      </c>
      <c r="I1082" s="275" t="str">
        <f t="shared" ref="I1082" si="925">IF(ISNA(VLOOKUP(T1082,dosen,3,FALSE)),"-",VLOOKUP(T1082,dosen,3,FALSE))</f>
        <v>Djul Fikry  Budiman, S.T., M.T.</v>
      </c>
      <c r="J1082" s="467" t="str">
        <f t="shared" ref="J1082" si="926">IF(ISNA(VLOOKUP(U1082,dosen,3,FALSE)),"-",VLOOKUP(U1082,dosen,3,FALSE))</f>
        <v>Budi Darmawan, S.T., M.Eng.</v>
      </c>
      <c r="K1082" s="473" t="str">
        <f t="shared" ref="K1082" si="927">CHOOSE(WEEKDAY(L1082),"Minggu","Senin","Selasa","Rabu","Kamis","Jum'at","Sabtu")</f>
        <v>Senin</v>
      </c>
      <c r="L1082" s="494">
        <v>45117</v>
      </c>
      <c r="M1082" s="459" t="s">
        <v>1610</v>
      </c>
      <c r="N1082" s="98" t="s">
        <v>324</v>
      </c>
      <c r="P1082" s="486">
        <v>475</v>
      </c>
      <c r="Q1082" s="230">
        <v>29</v>
      </c>
      <c r="R1082" s="230">
        <v>10</v>
      </c>
      <c r="S1082" s="199">
        <v>40</v>
      </c>
      <c r="T1082" s="199">
        <v>35</v>
      </c>
      <c r="U1082" s="199">
        <v>43</v>
      </c>
      <c r="AL1082" s="495"/>
      <c r="AM1082" s="212"/>
      <c r="AN1082" s="212"/>
      <c r="AS1082" s="392" t="str">
        <f t="shared" si="901"/>
        <v>Agus Hariadi</v>
      </c>
      <c r="AT1082" s="392" t="str">
        <f t="shared" si="902"/>
        <v>F1B019010</v>
      </c>
      <c r="AU1082" s="392">
        <f t="shared" si="903"/>
        <v>1079</v>
      </c>
    </row>
    <row r="1083" spans="1:47" ht="12.75" customHeight="1">
      <c r="A1083" s="267">
        <f t="shared" si="774"/>
        <v>1080</v>
      </c>
      <c r="B1083" s="465">
        <v>45114</v>
      </c>
      <c r="C1083" s="269" t="str">
        <f>VLOOKUP(D1083,'[9]mhs elektro-kecil'!$B$5:$C$2500,2,0)</f>
        <v>Taufik Hidayat</v>
      </c>
      <c r="D1083" s="98" t="s">
        <v>2646</v>
      </c>
      <c r="E1083" s="369" t="s">
        <v>2647</v>
      </c>
      <c r="F1083" s="275" t="str">
        <f t="shared" ref="F1083" si="928">VLOOKUP(Q1083,dosen,3,0)</f>
        <v>Syafaruddin Ch, S.T., M.T.</v>
      </c>
      <c r="G1083" s="275" t="str">
        <f t="shared" ref="G1083" si="929">IF(ISNA(VLOOKUP(R1083,dosen,3,FALSE)),"-",VLOOKUP(R1083,dosen,3,FALSE))</f>
        <v>Supriono, S.T., M.T.</v>
      </c>
      <c r="H1083" s="275" t="str">
        <f t="shared" ref="H1083" si="930">IF(ISNA(VLOOKUP(S1083,dosen,3,FALSE)),"-",VLOOKUP(S1083,dosen,3,FALSE))</f>
        <v>Paniran, S.T., M.T.</v>
      </c>
      <c r="I1083" s="275" t="str">
        <f t="shared" ref="I1083" si="931">IF(ISNA(VLOOKUP(T1083,dosen,3,FALSE)),"-",VLOOKUP(T1083,dosen,3,FALSE))</f>
        <v>Lalu A. Syamsul Irfan A., S.T., M.Eng.</v>
      </c>
      <c r="J1083" s="467" t="str">
        <f t="shared" ref="J1083" si="932">IF(ISNA(VLOOKUP(U1083,dosen,3,FALSE)),"-",VLOOKUP(U1083,dosen,3,FALSE))</f>
        <v>Dr. Ir. Misbahuddin, S.T., M.T., IPU.</v>
      </c>
      <c r="K1083" s="473" t="str">
        <f t="shared" ref="K1083" si="933">CHOOSE(WEEKDAY(L1083),"Minggu","Senin","Selasa","Rabu","Kamis","Jum'at","Sabtu")</f>
        <v>Senin</v>
      </c>
      <c r="L1083" s="494">
        <v>45117</v>
      </c>
      <c r="M1083" s="459" t="s">
        <v>1708</v>
      </c>
      <c r="N1083" s="98" t="s">
        <v>449</v>
      </c>
      <c r="P1083" s="486">
        <v>476</v>
      </c>
      <c r="Q1083" s="230">
        <v>4</v>
      </c>
      <c r="R1083" s="230">
        <v>29</v>
      </c>
      <c r="S1083" s="199">
        <v>28</v>
      </c>
      <c r="T1083" s="199">
        <v>40</v>
      </c>
      <c r="U1083" s="199">
        <v>7</v>
      </c>
      <c r="AL1083" s="495"/>
      <c r="AM1083" s="212"/>
      <c r="AN1083" s="212"/>
      <c r="AS1083" s="392" t="str">
        <f t="shared" si="901"/>
        <v>Taufik Hidayat</v>
      </c>
      <c r="AT1083" s="392" t="str">
        <f t="shared" si="902"/>
        <v>F1B019135</v>
      </c>
      <c r="AU1083" s="392">
        <f t="shared" si="903"/>
        <v>1080</v>
      </c>
    </row>
    <row r="1084" spans="1:47" ht="12.75" customHeight="1">
      <c r="A1084" s="267">
        <f t="shared" si="774"/>
        <v>1081</v>
      </c>
      <c r="B1084" s="465">
        <v>45117</v>
      </c>
      <c r="C1084" s="269" t="str">
        <f>VLOOKUP(D1084,'[9]mhs elektro-kecil'!$B$5:$C$2500,2,0)</f>
        <v>Zulfikar</v>
      </c>
      <c r="D1084" s="98" t="s">
        <v>2648</v>
      </c>
      <c r="E1084" s="369" t="s">
        <v>2649</v>
      </c>
      <c r="F1084" s="275" t="str">
        <f t="shared" ref="F1084" si="934">VLOOKUP(Q1084,dosen,3,0)</f>
        <v>Dr. rer. nat. Teti Zubaidah, S.T., M.T.</v>
      </c>
      <c r="G1084" s="275" t="str">
        <f t="shared" ref="G1084" si="935">IF(ISNA(VLOOKUP(R1084,dosen,3,FALSE)),"-",VLOOKUP(R1084,dosen,3,FALSE))</f>
        <v>Dr. Ir. Rosmaliati, S.T., M.T.</v>
      </c>
      <c r="H1084" s="275" t="str">
        <f t="shared" ref="H1084" si="936">IF(ISNA(VLOOKUP(S1084,dosen,3,FALSE)),"-",VLOOKUP(S1084,dosen,3,FALSE))</f>
        <v>Abdul Natsir, S.T., M.T.</v>
      </c>
      <c r="I1084" s="275" t="str">
        <f t="shared" ref="I1084" si="937">IF(ISNA(VLOOKUP(T1084,dosen,3,FALSE)),"-",VLOOKUP(T1084,dosen,3,FALSE))</f>
        <v>Sultan, S.T., M.T.</v>
      </c>
      <c r="J1084" s="467" t="str">
        <f t="shared" ref="J1084" si="938">IF(ISNA(VLOOKUP(U1084,dosen,3,FALSE)),"-",VLOOKUP(U1084,dosen,3,FALSE))</f>
        <v>Supriyatna, S.T., M.T.</v>
      </c>
      <c r="K1084" s="473" t="str">
        <f t="shared" ref="K1084" si="939">CHOOSE(WEEKDAY(L1084),"Minggu","Senin","Selasa","Rabu","Kamis","Jum'at","Sabtu")</f>
        <v>Kamis</v>
      </c>
      <c r="L1084" s="494">
        <v>45120</v>
      </c>
      <c r="M1084" s="459" t="s">
        <v>1577</v>
      </c>
      <c r="N1084" s="98" t="s">
        <v>324</v>
      </c>
      <c r="P1084" s="486">
        <v>478</v>
      </c>
      <c r="Q1084" s="230">
        <v>22</v>
      </c>
      <c r="R1084" s="230">
        <v>16</v>
      </c>
      <c r="S1084" s="199">
        <v>14</v>
      </c>
      <c r="T1084" s="199">
        <v>5</v>
      </c>
      <c r="U1084" s="199">
        <v>2</v>
      </c>
      <c r="AL1084" s="495"/>
      <c r="AM1084" s="212"/>
      <c r="AN1084" s="212"/>
      <c r="AS1084" s="392" t="str">
        <f t="shared" si="901"/>
        <v>Zulfikar</v>
      </c>
      <c r="AT1084" s="392" t="str">
        <f t="shared" si="902"/>
        <v>F1B019147</v>
      </c>
      <c r="AU1084" s="392">
        <f t="shared" si="903"/>
        <v>1081</v>
      </c>
    </row>
    <row r="1085" spans="1:47" ht="12.75" customHeight="1">
      <c r="A1085" s="267">
        <f t="shared" si="774"/>
        <v>1082</v>
      </c>
      <c r="B1085" s="465">
        <v>45116</v>
      </c>
      <c r="C1085" s="269" t="str">
        <f>VLOOKUP(D1085,'[9]mhs elektro-kecil'!$B$5:$C$2500,2,0)</f>
        <v>AHMAD FAZLIN ARDIAN</v>
      </c>
      <c r="D1085" s="98" t="s">
        <v>2650</v>
      </c>
      <c r="E1085" s="369" t="s">
        <v>2651</v>
      </c>
      <c r="F1085" s="275" t="str">
        <f t="shared" ref="F1085" si="940">VLOOKUP(Q1085,dosen,3,0)</f>
        <v>Ir. I Made Ari Nrartha, S.T., M.T.</v>
      </c>
      <c r="G1085" s="275" t="str">
        <f t="shared" ref="G1085" si="941">IF(ISNA(VLOOKUP(R1085,dosen,3,FALSE)),"-",VLOOKUP(R1085,dosen,3,FALSE))</f>
        <v>Supriyatna, S.T., M.T.</v>
      </c>
      <c r="H1085" s="275" t="str">
        <f t="shared" ref="H1085" si="942">IF(ISNA(VLOOKUP(S1085,dosen,3,FALSE)),"-",VLOOKUP(S1085,dosen,3,FALSE))</f>
        <v>Abdul Natsir, S.T., M.T.</v>
      </c>
      <c r="I1085" s="275" t="str">
        <f t="shared" ref="I1085" si="943">IF(ISNA(VLOOKUP(T1085,dosen,3,FALSE)),"-",VLOOKUP(T1085,dosen,3,FALSE))</f>
        <v>Dr. Ir. Rosmaliati, S.T., M.T.</v>
      </c>
      <c r="J1085" s="467" t="str">
        <f t="shared" ref="J1085" si="944">IF(ISNA(VLOOKUP(U1085,dosen,3,FALSE)),"-",VLOOKUP(U1085,dosen,3,FALSE))</f>
        <v>Ida Bagus Fery Citarsa, S.T., M.T.</v>
      </c>
      <c r="K1085" s="473" t="str">
        <f t="shared" ref="K1085" si="945">CHOOSE(WEEKDAY(L1085),"Minggu","Senin","Selasa","Rabu","Kamis","Jum'at","Sabtu")</f>
        <v>Kamis</v>
      </c>
      <c r="L1085" s="494">
        <v>45120</v>
      </c>
      <c r="M1085" s="459" t="s">
        <v>1610</v>
      </c>
      <c r="N1085" s="98" t="s">
        <v>324</v>
      </c>
      <c r="P1085" s="486">
        <v>480</v>
      </c>
      <c r="Q1085" s="230">
        <v>25</v>
      </c>
      <c r="R1085" s="230">
        <v>2</v>
      </c>
      <c r="S1085" s="199">
        <v>14</v>
      </c>
      <c r="T1085" s="199">
        <v>16</v>
      </c>
      <c r="U1085" s="199">
        <v>12</v>
      </c>
      <c r="AL1085" s="495"/>
      <c r="AM1085" s="212"/>
      <c r="AN1085" s="212"/>
      <c r="AS1085" s="392" t="str">
        <f t="shared" si="901"/>
        <v>AHMAD FAZLIN ARDIAN</v>
      </c>
      <c r="AT1085" s="392" t="str">
        <f t="shared" si="902"/>
        <v>F1B018001</v>
      </c>
      <c r="AU1085" s="392">
        <f t="shared" si="903"/>
        <v>1082</v>
      </c>
    </row>
    <row r="1086" spans="1:47" ht="12.75" customHeight="1">
      <c r="A1086" s="267">
        <f t="shared" si="774"/>
        <v>1083</v>
      </c>
      <c r="B1086" s="465">
        <v>45118</v>
      </c>
      <c r="C1086" s="269" t="str">
        <f>VLOOKUP(D1086,'[9]mhs elektro-kecil'!$B$5:$C$2500,2,0)</f>
        <v>MEGA YUNITA DIADARA</v>
      </c>
      <c r="D1086" s="98" t="s">
        <v>2652</v>
      </c>
      <c r="E1086" s="369" t="s">
        <v>2653</v>
      </c>
      <c r="F1086" s="275" t="str">
        <f t="shared" ref="F1086" si="946">VLOOKUP(Q1086,dosen,3,0)</f>
        <v>I Nyoman Wahyu Satiawan., ST., MSc., Ph.D.</v>
      </c>
      <c r="G1086" s="275" t="str">
        <f t="shared" ref="G1086" si="947">IF(ISNA(VLOOKUP(R1086,dosen,3,FALSE)),"-",VLOOKUP(R1086,dosen,3,FALSE))</f>
        <v>Ida Bagus Fery Citarsa, S.T., M.T.</v>
      </c>
      <c r="H1086" s="275" t="str">
        <f t="shared" ref="H1086" si="948">IF(ISNA(VLOOKUP(S1086,dosen,3,FALSE)),"-",VLOOKUP(S1086,dosen,3,FALSE))</f>
        <v>Ir. I Made Ari Nrartha, S.T., M.T.</v>
      </c>
      <c r="I1086" s="275" t="str">
        <f t="shared" ref="I1086" si="949">IF(ISNA(VLOOKUP(T1086,dosen,3,FALSE)),"-",VLOOKUP(T1086,dosen,3,FALSE))</f>
        <v>Sabar Nababan, S.T., M.T.</v>
      </c>
      <c r="J1086" s="467" t="str">
        <f t="shared" ref="J1086" si="950">IF(ISNA(VLOOKUP(U1086,dosen,3,FALSE)),"-",VLOOKUP(U1086,dosen,3,FALSE))</f>
        <v>Dr. Ir. I Made Ginarsa, S.T., M.T., IPU.</v>
      </c>
      <c r="K1086" s="473" t="str">
        <f t="shared" ref="K1086" si="951">CHOOSE(WEEKDAY(L1086),"Minggu","Senin","Selasa","Rabu","Kamis","Jum'at","Sabtu")</f>
        <v>Kamis</v>
      </c>
      <c r="L1086" s="494">
        <v>45120</v>
      </c>
      <c r="M1086" s="459" t="s">
        <v>1577</v>
      </c>
      <c r="N1086" s="98" t="s">
        <v>581</v>
      </c>
      <c r="P1086" s="486">
        <v>490</v>
      </c>
      <c r="Q1086" s="230">
        <v>8</v>
      </c>
      <c r="R1086" s="230">
        <v>12</v>
      </c>
      <c r="S1086" s="199">
        <v>25</v>
      </c>
      <c r="T1086" s="199">
        <v>31</v>
      </c>
      <c r="U1086" s="199">
        <v>26</v>
      </c>
      <c r="AL1086" s="495"/>
      <c r="AM1086" s="212"/>
      <c r="AN1086" s="212"/>
      <c r="AS1086" s="392" t="str">
        <f t="shared" si="901"/>
        <v>MEGA YUNITA DIADARA</v>
      </c>
      <c r="AT1086" s="392" t="str">
        <f t="shared" si="902"/>
        <v>F1B018037</v>
      </c>
      <c r="AU1086" s="392">
        <f t="shared" si="903"/>
        <v>1083</v>
      </c>
    </row>
    <row r="1087" spans="1:47" ht="12.75" customHeight="1">
      <c r="A1087" s="267">
        <f t="shared" si="774"/>
        <v>1084</v>
      </c>
      <c r="B1087" s="465">
        <v>45119</v>
      </c>
      <c r="C1087" s="269" t="str">
        <f>VLOOKUP(D1087,'[9]mhs elektro-kecil'!$B$5:$C$2500,2,0)</f>
        <v>Lalu Moh. Adam Kurniawan</v>
      </c>
      <c r="D1087" s="98" t="s">
        <v>2654</v>
      </c>
      <c r="E1087" s="369" t="s">
        <v>2655</v>
      </c>
      <c r="F1087" s="275" t="str">
        <f t="shared" ref="F1087" si="952">VLOOKUP(Q1087,dosen,3,0)</f>
        <v>Abdullah Zainuddin, S.T., M.T.</v>
      </c>
      <c r="G1087" s="275" t="str">
        <f t="shared" ref="G1087" si="953">IF(ISNA(VLOOKUP(R1087,dosen,3,FALSE)),"-",VLOOKUP(R1087,dosen,3,FALSE))</f>
        <v>Dr. Ir. Misbahuddin, S.T., M.T., IPU.</v>
      </c>
      <c r="H1087" s="275" t="str">
        <f t="shared" ref="H1087" si="954">IF(ISNA(VLOOKUP(S1087,dosen,3,FALSE)),"-",VLOOKUP(S1087,dosen,3,FALSE))</f>
        <v>Sudi M. Al Sasongko, S.T., M.T.</v>
      </c>
      <c r="I1087" s="275" t="str">
        <f t="shared" ref="I1087" si="955">IF(ISNA(VLOOKUP(T1087,dosen,3,FALSE)),"-",VLOOKUP(T1087,dosen,3,FALSE))</f>
        <v>Djul Fikry  Budiman, S.T., M.T.</v>
      </c>
      <c r="J1087" s="467" t="str">
        <f t="shared" ref="J1087" si="956">IF(ISNA(VLOOKUP(U1087,dosen,3,FALSE)),"-",VLOOKUP(U1087,dosen,3,FALSE))</f>
        <v>Giri Wahyu Wiriasto, S.T., M.T.</v>
      </c>
      <c r="K1087" s="473" t="str">
        <f t="shared" ref="K1087" si="957">CHOOSE(WEEKDAY(L1087),"Minggu","Senin","Selasa","Rabu","Kamis","Jum'at","Sabtu")</f>
        <v>Kamis</v>
      </c>
      <c r="L1087" s="494">
        <v>45127</v>
      </c>
      <c r="M1087" s="459" t="s">
        <v>1577</v>
      </c>
      <c r="N1087" s="98" t="s">
        <v>581</v>
      </c>
      <c r="P1087" s="486">
        <v>494</v>
      </c>
      <c r="Q1087" s="230">
        <v>15</v>
      </c>
      <c r="R1087" s="230">
        <v>7</v>
      </c>
      <c r="S1087" s="199">
        <v>6</v>
      </c>
      <c r="T1087" s="199">
        <v>35</v>
      </c>
      <c r="U1087" s="199">
        <v>41</v>
      </c>
      <c r="AL1087" s="495"/>
      <c r="AM1087" s="212"/>
      <c r="AN1087" s="212"/>
      <c r="AS1087" s="392" t="str">
        <f t="shared" si="901"/>
        <v>Lalu Moh. Adam Kurniawan</v>
      </c>
      <c r="AT1087" s="392" t="str">
        <f t="shared" si="902"/>
        <v>F1B019078</v>
      </c>
      <c r="AU1087" s="392">
        <f t="shared" si="903"/>
        <v>1084</v>
      </c>
    </row>
    <row r="1088" spans="1:47" ht="12.75" customHeight="1">
      <c r="A1088" s="267">
        <f t="shared" si="774"/>
        <v>1085</v>
      </c>
      <c r="B1088" s="465">
        <v>45134</v>
      </c>
      <c r="C1088" s="269" t="str">
        <f>VLOOKUP(D1088,'[9]mhs elektro-kecil'!$B$5:$C$2500,2,0)</f>
        <v>Lalu Ocky Saktiya Luhung</v>
      </c>
      <c r="D1088" s="98" t="s">
        <v>2656</v>
      </c>
      <c r="E1088" s="369" t="s">
        <v>2657</v>
      </c>
      <c r="F1088" s="275" t="str">
        <f t="shared" ref="F1088" si="958">VLOOKUP(Q1088,dosen,3,0)</f>
        <v>Dr. Ir. Misbahuddin, S.T., M.T., IPU.</v>
      </c>
      <c r="G1088" s="275" t="str">
        <f t="shared" ref="G1088" si="959">IF(ISNA(VLOOKUP(R1088,dosen,3,FALSE)),"-",VLOOKUP(R1088,dosen,3,FALSE))</f>
        <v>Giri Wahyu Wiriasto, S.T., M.T.</v>
      </c>
      <c r="H1088" s="275" t="str">
        <f t="shared" ref="H1088" si="960">IF(ISNA(VLOOKUP(S1088,dosen,3,FALSE)),"-",VLOOKUP(S1088,dosen,3,FALSE))</f>
        <v>Lalu A. Syamsul Irfan A., S.T., M.Eng.</v>
      </c>
      <c r="I1088" s="275" t="str">
        <f t="shared" ref="I1088" si="961">IF(ISNA(VLOOKUP(T1088,dosen,3,FALSE)),"-",VLOOKUP(T1088,dosen,3,FALSE))</f>
        <v>Cipta Ramadhani, ST., M.Eng.</v>
      </c>
      <c r="J1088" s="467" t="str">
        <f t="shared" ref="J1088" si="962">IF(ISNA(VLOOKUP(U1088,dosen,3,FALSE)),"-",VLOOKUP(U1088,dosen,3,FALSE))</f>
        <v>Abdullah Zainuddin, S.T., M.T.</v>
      </c>
      <c r="K1088" s="473" t="str">
        <f t="shared" ref="K1088" si="963">CHOOSE(WEEKDAY(L1088),"Minggu","Senin","Selasa","Rabu","Kamis","Jum'at","Sabtu")</f>
        <v>Senin</v>
      </c>
      <c r="L1088" s="494">
        <v>45138</v>
      </c>
      <c r="M1088" s="459" t="s">
        <v>1577</v>
      </c>
      <c r="N1088" s="459" t="s">
        <v>1246</v>
      </c>
      <c r="P1088" s="486">
        <v>542</v>
      </c>
      <c r="Q1088" s="230">
        <v>7</v>
      </c>
      <c r="R1088" s="230">
        <v>41</v>
      </c>
      <c r="S1088" s="199">
        <v>40</v>
      </c>
      <c r="T1088" s="199">
        <v>44</v>
      </c>
      <c r="U1088" s="199">
        <v>15</v>
      </c>
      <c r="AL1088" s="495"/>
      <c r="AM1088" s="212"/>
      <c r="AN1088" s="212"/>
      <c r="AS1088" s="392" t="str">
        <f t="shared" si="901"/>
        <v>Lalu Ocky Saktiya Luhung</v>
      </c>
      <c r="AT1088" s="392" t="str">
        <f t="shared" si="902"/>
        <v>F1B019079</v>
      </c>
      <c r="AU1088" s="392">
        <f t="shared" si="903"/>
        <v>1085</v>
      </c>
    </row>
    <row r="1089" spans="1:47" ht="12.75" customHeight="1">
      <c r="A1089" s="267">
        <f t="shared" si="774"/>
        <v>1086</v>
      </c>
      <c r="B1089" s="465">
        <v>45134</v>
      </c>
      <c r="C1089" s="269" t="str">
        <f>VLOOKUP(D1089,'[9]mhs elektro-kecil'!$B$5:$C$2500,2,0)</f>
        <v>Lalu Ferdian Yusuf</v>
      </c>
      <c r="D1089" s="98" t="s">
        <v>2658</v>
      </c>
      <c r="E1089" s="369" t="s">
        <v>2659</v>
      </c>
      <c r="F1089" s="275" t="str">
        <f t="shared" ref="F1089" si="964">VLOOKUP(Q1089,dosen,3,0)</f>
        <v>Giri Wahyu Wiriasto, S.T., M.T.</v>
      </c>
      <c r="G1089" s="275" t="str">
        <f t="shared" ref="G1089" si="965">IF(ISNA(VLOOKUP(R1089,dosen,3,FALSE)),"-",VLOOKUP(R1089,dosen,3,FALSE))</f>
        <v>Lalu A. Syamsul Irfan A., S.T., M.Eng.</v>
      </c>
      <c r="H1089" s="275" t="str">
        <f t="shared" ref="H1089" si="966">IF(ISNA(VLOOKUP(S1089,dosen,3,FALSE)),"-",VLOOKUP(S1089,dosen,3,FALSE))</f>
        <v>Cipta Ramadhani, ST., M.Eng.</v>
      </c>
      <c r="I1089" s="275" t="str">
        <f t="shared" ref="I1089" si="967">IF(ISNA(VLOOKUP(T1089,dosen,3,FALSE)),"-",VLOOKUP(T1089,dosen,3,FALSE))</f>
        <v>Made Sutha Yadnya, S.T., M.T.</v>
      </c>
      <c r="J1089" s="467" t="str">
        <f t="shared" ref="J1089" si="968">IF(ISNA(VLOOKUP(U1089,dosen,3,FALSE)),"-",VLOOKUP(U1089,dosen,3,FALSE))</f>
        <v>Suthami Ariessaputra, S.T., M.Eng.</v>
      </c>
      <c r="K1089" s="473" t="str">
        <f t="shared" ref="K1089" si="969">CHOOSE(WEEKDAY(L1089),"Minggu","Senin","Selasa","Rabu","Kamis","Jum'at","Sabtu")</f>
        <v>Senin</v>
      </c>
      <c r="L1089" s="494">
        <v>45138</v>
      </c>
      <c r="M1089" s="459" t="s">
        <v>1610</v>
      </c>
      <c r="N1089" s="459" t="s">
        <v>1246</v>
      </c>
      <c r="P1089" s="486">
        <v>543</v>
      </c>
      <c r="Q1089" s="230">
        <v>41</v>
      </c>
      <c r="R1089" s="230">
        <v>40</v>
      </c>
      <c r="S1089" s="199">
        <v>44</v>
      </c>
      <c r="T1089" s="199">
        <v>19</v>
      </c>
      <c r="U1089" s="199">
        <v>42</v>
      </c>
      <c r="AL1089" s="495"/>
      <c r="AM1089" s="212"/>
      <c r="AN1089" s="212"/>
      <c r="AS1089" s="392" t="str">
        <f t="shared" si="901"/>
        <v>Lalu Ferdian Yusuf</v>
      </c>
      <c r="AT1089" s="392" t="str">
        <f t="shared" si="902"/>
        <v>F1B019077</v>
      </c>
      <c r="AU1089" s="392">
        <f t="shared" si="903"/>
        <v>1086</v>
      </c>
    </row>
    <row r="1090" spans="1:47" ht="12.75" customHeight="1">
      <c r="A1090" s="267">
        <f t="shared" si="774"/>
        <v>1087</v>
      </c>
      <c r="B1090" s="465">
        <v>45134</v>
      </c>
      <c r="C1090" s="269" t="str">
        <f>VLOOKUP(D1090,'[9]mhs elektro-kecil'!$B$5:$C$2500,2,0)</f>
        <v>TYAS AYUNING SAVITRI</v>
      </c>
      <c r="D1090" s="369" t="s">
        <v>2660</v>
      </c>
      <c r="E1090" s="369" t="s">
        <v>2661</v>
      </c>
      <c r="F1090" s="275" t="str">
        <f t="shared" ref="F1090:F1091" si="970">VLOOKUP(Q1090,dosen,3,0)</f>
        <v>Abdullah Zainuddin, S.T., M.T.</v>
      </c>
      <c r="G1090" s="275" t="str">
        <f t="shared" ref="G1090" si="971">IF(ISNA(VLOOKUP(R1090,dosen,3,FALSE)),"-",VLOOKUP(R1090,dosen,3,FALSE))</f>
        <v>Sudi M. Al Sasongko, S.T., M.T.</v>
      </c>
      <c r="H1090" s="275" t="str">
        <f t="shared" ref="H1090" si="972">IF(ISNA(VLOOKUP(S1090,dosen,3,FALSE)),"-",VLOOKUP(S1090,dosen,3,FALSE))</f>
        <v>Made Sutha Yadnya, S.T., M.T.</v>
      </c>
      <c r="I1090" s="275" t="str">
        <f t="shared" ref="I1090" si="973">IF(ISNA(VLOOKUP(T1090,dosen,3,FALSE)),"-",VLOOKUP(T1090,dosen,3,FALSE))</f>
        <v>Bulkis Kanata, S.T., M.T.</v>
      </c>
      <c r="J1090" s="467" t="str">
        <f t="shared" ref="J1090" si="974">IF(ISNA(VLOOKUP(U1090,dosen,3,FALSE)),"-",VLOOKUP(U1090,dosen,3,FALSE))</f>
        <v>I Nyoman Wahyu Satiawan., ST., MSc., Ph.D.</v>
      </c>
      <c r="K1090" s="473" t="str">
        <f t="shared" ref="K1090" si="975">CHOOSE(WEEKDAY(L1090),"Minggu","Senin","Selasa","Rabu","Kamis","Jum'at","Sabtu")</f>
        <v>Senin</v>
      </c>
      <c r="L1090" s="494">
        <v>45138</v>
      </c>
      <c r="M1090" s="459" t="s">
        <v>1952</v>
      </c>
      <c r="N1090" s="98" t="s">
        <v>581</v>
      </c>
      <c r="P1090" s="486">
        <v>544</v>
      </c>
      <c r="Q1090" s="230">
        <v>15</v>
      </c>
      <c r="R1090" s="230">
        <v>6</v>
      </c>
      <c r="S1090" s="199">
        <v>19</v>
      </c>
      <c r="T1090" s="199">
        <v>21</v>
      </c>
      <c r="U1090" s="199">
        <v>8</v>
      </c>
      <c r="AL1090" s="495"/>
      <c r="AM1090" s="212"/>
      <c r="AN1090" s="212"/>
      <c r="AS1090" s="392" t="str">
        <f t="shared" si="901"/>
        <v>TYAS AYUNING SAVITRI</v>
      </c>
      <c r="AT1090" s="392" t="str">
        <f t="shared" si="902"/>
        <v>F1B118058</v>
      </c>
      <c r="AU1090" s="392">
        <f t="shared" si="903"/>
        <v>1087</v>
      </c>
    </row>
    <row r="1091" spans="1:47" ht="12.75" customHeight="1">
      <c r="A1091" s="267">
        <f t="shared" si="774"/>
        <v>1088</v>
      </c>
      <c r="B1091" s="465">
        <v>45134</v>
      </c>
      <c r="C1091" s="269" t="str">
        <f>VLOOKUP(D1091,'[9]mhs elektro-kecil'!$B$5:$C$2500,2,0)</f>
        <v>ALFATH MAULANA</v>
      </c>
      <c r="D1091" s="98" t="s">
        <v>2662</v>
      </c>
      <c r="E1091" s="369" t="s">
        <v>2663</v>
      </c>
      <c r="F1091" s="275" t="str">
        <f t="shared" si="970"/>
        <v>Cipta Ramadhani, ST., M.Eng.</v>
      </c>
      <c r="G1091" s="275" t="str">
        <f t="shared" ref="G1091" si="976">IF(ISNA(VLOOKUP(R1091,dosen,3,FALSE)),"-",VLOOKUP(R1091,dosen,3,FALSE))</f>
        <v>Abdullah Zainuddin, S.T., M.T.</v>
      </c>
      <c r="H1091" s="275" t="str">
        <f t="shared" ref="H1091" si="977">IF(ISNA(VLOOKUP(S1091,dosen,3,FALSE)),"-",VLOOKUP(S1091,dosen,3,FALSE))</f>
        <v>Lalu A. Syamsul Irfan A., S.T., M.Eng.</v>
      </c>
      <c r="I1091" s="275" t="str">
        <f t="shared" ref="I1091" si="978">IF(ISNA(VLOOKUP(T1091,dosen,3,FALSE)),"-",VLOOKUP(T1091,dosen,3,FALSE))</f>
        <v>Bulkis Kanata, S.T., M.T.</v>
      </c>
      <c r="J1091" s="467" t="str">
        <f t="shared" ref="J1091" si="979">IF(ISNA(VLOOKUP(U1091,dosen,3,FALSE)),"-",VLOOKUP(U1091,dosen,3,FALSE))</f>
        <v>Made Sutha Yadnya, S.T., M.T.</v>
      </c>
      <c r="K1091" s="473" t="str">
        <f t="shared" ref="K1091" si="980">CHOOSE(WEEKDAY(L1091),"Minggu","Senin","Selasa","Rabu","Kamis","Jum'at","Sabtu")</f>
        <v>Selasa</v>
      </c>
      <c r="L1091" s="494">
        <v>45139</v>
      </c>
      <c r="M1091" s="459" t="s">
        <v>1577</v>
      </c>
      <c r="N1091" s="459" t="s">
        <v>1246</v>
      </c>
      <c r="P1091" s="486">
        <v>545</v>
      </c>
      <c r="Q1091" s="230">
        <v>44</v>
      </c>
      <c r="R1091" s="230">
        <v>15</v>
      </c>
      <c r="S1091" s="199">
        <v>40</v>
      </c>
      <c r="T1091" s="199">
        <v>21</v>
      </c>
      <c r="U1091" s="199">
        <v>19</v>
      </c>
      <c r="AL1091" s="495"/>
      <c r="AM1091" s="212"/>
      <c r="AN1091" s="212"/>
      <c r="AS1091" s="392" t="str">
        <f t="shared" si="901"/>
        <v>ALFATH MAULANA</v>
      </c>
      <c r="AT1091" s="392" t="str">
        <f t="shared" si="902"/>
        <v>F1B018005</v>
      </c>
      <c r="AU1091" s="392">
        <f t="shared" si="903"/>
        <v>1088</v>
      </c>
    </row>
    <row r="1092" spans="1:47" ht="12.75" customHeight="1">
      <c r="A1092" s="267">
        <f t="shared" si="774"/>
        <v>1089</v>
      </c>
      <c r="B1092" s="465">
        <v>45134</v>
      </c>
      <c r="C1092" s="269" t="str">
        <f>VLOOKUP(D1092,'[9]mhs elektro-kecil'!$B$5:$C$2500,2,0)</f>
        <v>KHAIRUL MUAMALAH</v>
      </c>
      <c r="D1092" s="369" t="s">
        <v>2664</v>
      </c>
      <c r="E1092" s="369" t="s">
        <v>2665</v>
      </c>
      <c r="F1092" s="275" t="str">
        <f t="shared" ref="F1092" si="981">VLOOKUP(Q1092,dosen,3,0)</f>
        <v>Dr. Ir. I Ketut Wiryajati,ST.,MT.,IPU.,ASEAN.Eng.</v>
      </c>
      <c r="G1092" s="275" t="str">
        <f t="shared" ref="G1092" si="982">IF(ISNA(VLOOKUP(R1092,dosen,3,FALSE)),"-",VLOOKUP(R1092,dosen,3,FALSE))</f>
        <v>I Nyoman Wahyu Satiawan., ST., MSc., Ph.D.</v>
      </c>
      <c r="H1092" s="275" t="str">
        <f t="shared" ref="H1092" si="983">IF(ISNA(VLOOKUP(S1092,dosen,3,FALSE)),"-",VLOOKUP(S1092,dosen,3,FALSE))</f>
        <v>I Made Budi Suksmadana, S.T., M.T.</v>
      </c>
      <c r="I1092" s="275" t="str">
        <f t="shared" ref="I1092" si="984">IF(ISNA(VLOOKUP(T1092,dosen,3,FALSE)),"-",VLOOKUP(T1092,dosen,3,FALSE))</f>
        <v>Abdul Natsir, S.T., M.T.</v>
      </c>
      <c r="J1092" s="467" t="str">
        <f t="shared" ref="J1092" si="985">IF(ISNA(VLOOKUP(U1092,dosen,3,FALSE)),"-",VLOOKUP(U1092,dosen,3,FALSE))</f>
        <v>I Ketut Perdana Putra, S.T., M.T.</v>
      </c>
      <c r="K1092" s="473" t="str">
        <f t="shared" ref="K1092" si="986">CHOOSE(WEEKDAY(L1092),"Minggu","Senin","Selasa","Rabu","Kamis","Jum'at","Sabtu")</f>
        <v>Selasa</v>
      </c>
      <c r="L1092" s="494">
        <v>45146</v>
      </c>
      <c r="M1092" s="459" t="s">
        <v>1610</v>
      </c>
      <c r="N1092" s="98" t="s">
        <v>449</v>
      </c>
      <c r="P1092" s="486">
        <v>546</v>
      </c>
      <c r="Q1092" s="230">
        <v>3</v>
      </c>
      <c r="R1092" s="230">
        <v>8</v>
      </c>
      <c r="S1092" s="199">
        <v>24</v>
      </c>
      <c r="T1092" s="199">
        <v>14</v>
      </c>
      <c r="U1092" s="199">
        <v>23</v>
      </c>
      <c r="AL1092" s="495"/>
      <c r="AM1092" s="212"/>
      <c r="AN1092" s="212"/>
      <c r="AS1092" s="392" t="str">
        <f t="shared" si="901"/>
        <v>KHAIRUL MUAMALAH</v>
      </c>
      <c r="AT1092" s="392" t="str">
        <f t="shared" si="902"/>
        <v>F1B117019</v>
      </c>
      <c r="AU1092" s="392">
        <f t="shared" si="903"/>
        <v>1089</v>
      </c>
    </row>
    <row r="1093" spans="1:47" ht="12.75" customHeight="1">
      <c r="A1093" s="267">
        <f t="shared" si="774"/>
        <v>1090</v>
      </c>
      <c r="B1093" s="465">
        <v>45134</v>
      </c>
      <c r="C1093" s="269" t="str">
        <f>VLOOKUP(D1093,'[9]mhs elektro-kecil'!$B$5:$C$2500,2,0)</f>
        <v>Febrian Rizky</v>
      </c>
      <c r="D1093" s="98" t="s">
        <v>2666</v>
      </c>
      <c r="E1093" s="369" t="s">
        <v>2667</v>
      </c>
      <c r="F1093" s="275" t="str">
        <f t="shared" ref="F1093" si="987">VLOOKUP(Q1093,dosen,3,0)</f>
        <v>Syafaruddin Ch, S.T., M.T.</v>
      </c>
      <c r="G1093" s="275" t="str">
        <f t="shared" ref="G1093" si="988">IF(ISNA(VLOOKUP(R1093,dosen,3,FALSE)),"-",VLOOKUP(R1093,dosen,3,FALSE))</f>
        <v>Budi Darmawan, S.T., M.Eng.</v>
      </c>
      <c r="H1093" s="275" t="str">
        <f t="shared" ref="H1093" si="989">IF(ISNA(VLOOKUP(S1093,dosen,3,FALSE)),"-",VLOOKUP(S1093,dosen,3,FALSE))</f>
        <v>I Made Budi Suksmadana, S.T., M.T.</v>
      </c>
      <c r="I1093" s="275" t="str">
        <f t="shared" ref="I1093" si="990">IF(ISNA(VLOOKUP(T1093,dosen,3,FALSE)),"-",VLOOKUP(T1093,dosen,3,FALSE))</f>
        <v>Giri Wahyu Wiriasto, S.T., M.T.</v>
      </c>
      <c r="J1093" s="467" t="str">
        <f t="shared" ref="J1093" si="991">IF(ISNA(VLOOKUP(U1093,dosen,3,FALSE)),"-",VLOOKUP(U1093,dosen,3,FALSE))</f>
        <v>Dr. Ir. I Made Ginarsa, S.T., M.T., IPU.</v>
      </c>
      <c r="K1093" s="473" t="str">
        <f t="shared" ref="K1093" si="992">CHOOSE(WEEKDAY(L1093),"Minggu","Senin","Selasa","Rabu","Kamis","Jum'at","Sabtu")</f>
        <v>Selasa</v>
      </c>
      <c r="L1093" s="494">
        <v>45139</v>
      </c>
      <c r="M1093" s="459" t="s">
        <v>1577</v>
      </c>
      <c r="N1093" s="98" t="s">
        <v>449</v>
      </c>
      <c r="P1093" s="486">
        <v>547</v>
      </c>
      <c r="Q1093" s="230">
        <v>4</v>
      </c>
      <c r="R1093" s="230">
        <v>43</v>
      </c>
      <c r="S1093" s="199">
        <v>24</v>
      </c>
      <c r="T1093" s="199">
        <v>41</v>
      </c>
      <c r="U1093" s="199">
        <v>26</v>
      </c>
      <c r="AL1093" s="495"/>
      <c r="AM1093" s="212"/>
      <c r="AN1093" s="212"/>
      <c r="AS1093" s="392" t="str">
        <f t="shared" si="901"/>
        <v>Febrian Rizky</v>
      </c>
      <c r="AT1093" s="392" t="str">
        <f t="shared" si="902"/>
        <v>F1B019053</v>
      </c>
      <c r="AU1093" s="392">
        <f t="shared" si="903"/>
        <v>1090</v>
      </c>
    </row>
    <row r="1094" spans="1:47" ht="12.75" customHeight="1">
      <c r="A1094" s="267">
        <f t="shared" si="774"/>
        <v>1091</v>
      </c>
      <c r="B1094" s="465">
        <v>45135</v>
      </c>
      <c r="C1094" s="269" t="str">
        <f>VLOOKUP(D1094,'[9]mhs elektro-kecil'!$B$5:$C$2500,2,0)</f>
        <v>Ade Safarudin Madani</v>
      </c>
      <c r="D1094" s="369" t="s">
        <v>2668</v>
      </c>
      <c r="E1094" s="369" t="s">
        <v>2669</v>
      </c>
      <c r="F1094" s="275" t="str">
        <f t="shared" ref="F1094" si="993">VLOOKUP(Q1094,dosen,3,0)</f>
        <v>Giri Wahyu Wiriasto, S.T., M.T.</v>
      </c>
      <c r="G1094" s="275" t="str">
        <f t="shared" ref="G1094" si="994">IF(ISNA(VLOOKUP(R1094,dosen,3,FALSE)),"-",VLOOKUP(R1094,dosen,3,FALSE))</f>
        <v>Bulkis Kanata, S.T., M.T.</v>
      </c>
      <c r="H1094" s="275" t="str">
        <f t="shared" ref="H1094" si="995">IF(ISNA(VLOOKUP(S1094,dosen,3,FALSE)),"-",VLOOKUP(S1094,dosen,3,FALSE))</f>
        <v>Lalu A. Syamsul Irfan A., S.T., M.Eng.</v>
      </c>
      <c r="I1094" s="275" t="str">
        <f t="shared" ref="I1094" si="996">IF(ISNA(VLOOKUP(T1094,dosen,3,FALSE)),"-",VLOOKUP(T1094,dosen,3,FALSE))</f>
        <v>Sudi M. Al Sasongko, S.T., M.T.</v>
      </c>
      <c r="J1094" s="467" t="str">
        <f t="shared" ref="J1094" si="997">IF(ISNA(VLOOKUP(U1094,dosen,3,FALSE)),"-",VLOOKUP(U1094,dosen,3,FALSE))</f>
        <v>Suthami Ariessaputra, S.T., M.Eng.</v>
      </c>
      <c r="K1094" s="473" t="str">
        <f t="shared" ref="K1094" si="998">CHOOSE(WEEKDAY(L1094),"Minggu","Senin","Selasa","Rabu","Kamis","Jum'at","Sabtu")</f>
        <v>Rabu</v>
      </c>
      <c r="L1094" s="494">
        <v>45140</v>
      </c>
      <c r="M1094" s="459" t="s">
        <v>1577</v>
      </c>
      <c r="N1094" s="459" t="s">
        <v>1246</v>
      </c>
      <c r="P1094" s="486">
        <v>549</v>
      </c>
      <c r="Q1094" s="230">
        <v>41</v>
      </c>
      <c r="R1094" s="230">
        <v>21</v>
      </c>
      <c r="S1094" s="199">
        <v>40</v>
      </c>
      <c r="T1094" s="199">
        <v>6</v>
      </c>
      <c r="U1094" s="199">
        <v>42</v>
      </c>
      <c r="AL1094" s="495"/>
      <c r="AM1094" s="212"/>
      <c r="AN1094" s="212"/>
      <c r="AS1094" s="392" t="str">
        <f t="shared" si="901"/>
        <v>Ade Safarudin Madani</v>
      </c>
      <c r="AT1094" s="392" t="str">
        <f t="shared" si="902"/>
        <v>F1B019005</v>
      </c>
      <c r="AU1094" s="392">
        <f t="shared" si="903"/>
        <v>1091</v>
      </c>
    </row>
    <row r="1095" spans="1:47" ht="12.75" customHeight="1">
      <c r="A1095" s="267">
        <f t="shared" si="774"/>
        <v>1092</v>
      </c>
      <c r="B1095" s="465">
        <v>45135</v>
      </c>
      <c r="C1095" s="269" t="str">
        <f>VLOOKUP(D1095,'[9]mhs elektro-kecil'!$B$5:$C$2500,2,0)</f>
        <v>Andika Rizaldy</v>
      </c>
      <c r="D1095" s="369" t="s">
        <v>2670</v>
      </c>
      <c r="E1095" s="369" t="s">
        <v>2671</v>
      </c>
      <c r="F1095" s="275" t="str">
        <f t="shared" ref="F1095" si="999">VLOOKUP(Q1095,dosen,3,0)</f>
        <v>Giri Wahyu Wiriasto, S.T., M.T.</v>
      </c>
      <c r="G1095" s="275" t="str">
        <f t="shared" ref="G1095" si="1000">IF(ISNA(VLOOKUP(R1095,dosen,3,FALSE)),"-",VLOOKUP(R1095,dosen,3,FALSE))</f>
        <v>dr. I Putu Aditya Wiguna, Sp.A., M.Sc</v>
      </c>
      <c r="H1095" s="275" t="str">
        <f t="shared" ref="H1095" si="1001">IF(ISNA(VLOOKUP(S1095,dosen,3,FALSE)),"-",VLOOKUP(S1095,dosen,3,FALSE))</f>
        <v>Cipta Ramadhani, ST., M.Eng.</v>
      </c>
      <c r="I1095" s="275" t="str">
        <f t="shared" ref="I1095" si="1002">IF(ISNA(VLOOKUP(T1095,dosen,3,FALSE)),"-",VLOOKUP(T1095,dosen,3,FALSE))</f>
        <v>Budi Darmawan, S.T., M.Eng.</v>
      </c>
      <c r="J1095" s="467" t="str">
        <f t="shared" ref="J1095" si="1003">IF(ISNA(VLOOKUP(U1095,dosen,3,FALSE)),"-",VLOOKUP(U1095,dosen,3,FALSE))</f>
        <v>Bulkis Kanata, S.T., M.T.</v>
      </c>
      <c r="K1095" s="473" t="str">
        <f t="shared" ref="K1095" si="1004">CHOOSE(WEEKDAY(L1095),"Minggu","Senin","Selasa","Rabu","Kamis","Jum'at","Sabtu")</f>
        <v>Selasa</v>
      </c>
      <c r="L1095" s="494">
        <v>45139</v>
      </c>
      <c r="M1095" s="459" t="s">
        <v>1610</v>
      </c>
      <c r="N1095" s="459" t="s">
        <v>1246</v>
      </c>
      <c r="P1095" s="486">
        <v>550</v>
      </c>
      <c r="Q1095" s="230">
        <v>41</v>
      </c>
      <c r="R1095" s="230">
        <v>47</v>
      </c>
      <c r="S1095" s="199">
        <v>44</v>
      </c>
      <c r="T1095" s="199">
        <v>43</v>
      </c>
      <c r="U1095" s="199">
        <v>21</v>
      </c>
      <c r="AL1095" s="495"/>
      <c r="AM1095" s="212"/>
      <c r="AN1095" s="212"/>
      <c r="AS1095" s="392" t="str">
        <f t="shared" si="901"/>
        <v>Andika Rizaldy</v>
      </c>
      <c r="AT1095" s="392" t="str">
        <f t="shared" si="902"/>
        <v>F1B019024</v>
      </c>
      <c r="AU1095" s="392">
        <f t="shared" si="903"/>
        <v>1092</v>
      </c>
    </row>
    <row r="1096" spans="1:47" ht="12.75" customHeight="1">
      <c r="A1096" s="267">
        <f t="shared" si="774"/>
        <v>1093</v>
      </c>
      <c r="B1096" s="465">
        <v>45141</v>
      </c>
      <c r="C1096" s="269" t="str">
        <f>VLOOKUP(D1096,'[9]mhs elektro-kecil'!$B$5:$C$2500,2,0)</f>
        <v>Arga Sutri Pratama</v>
      </c>
      <c r="D1096" s="98" t="s">
        <v>2672</v>
      </c>
      <c r="E1096" s="369" t="s">
        <v>2673</v>
      </c>
      <c r="F1096" s="275" t="str">
        <f t="shared" ref="F1096" si="1005">VLOOKUP(Q1096,dosen,3,0)</f>
        <v>Giri Wahyu Wiriasto, S.T., M.T.</v>
      </c>
      <c r="G1096" s="275" t="str">
        <f t="shared" ref="G1096" si="1006">IF(ISNA(VLOOKUP(R1096,dosen,3,FALSE)),"-",VLOOKUP(R1096,dosen,3,FALSE))</f>
        <v>Cipta Ramadhani, ST., M.Eng.</v>
      </c>
      <c r="H1096" s="275" t="str">
        <f t="shared" ref="H1096" si="1007">IF(ISNA(VLOOKUP(S1096,dosen,3,FALSE)),"-",VLOOKUP(S1096,dosen,3,FALSE))</f>
        <v>Lalu A. Syamsul Irfan A., S.T., M.Eng.</v>
      </c>
      <c r="I1096" s="275" t="str">
        <f t="shared" ref="I1096" si="1008">IF(ISNA(VLOOKUP(T1096,dosen,3,FALSE)),"-",VLOOKUP(T1096,dosen,3,FALSE))</f>
        <v>Sudi M. Al Sasongko, S.T., M.T.</v>
      </c>
      <c r="J1096" s="467" t="str">
        <f t="shared" ref="J1096" si="1009">IF(ISNA(VLOOKUP(U1096,dosen,3,FALSE)),"-",VLOOKUP(U1096,dosen,3,FALSE))</f>
        <v>-</v>
      </c>
      <c r="K1096" s="473" t="str">
        <f t="shared" ref="K1096" si="1010">CHOOSE(WEEKDAY(L1096),"Minggu","Senin","Selasa","Rabu","Kamis","Jum'at","Sabtu")</f>
        <v>Senin</v>
      </c>
      <c r="L1096" s="494">
        <v>45145</v>
      </c>
      <c r="M1096" s="459" t="s">
        <v>1577</v>
      </c>
      <c r="N1096" s="98" t="s">
        <v>581</v>
      </c>
      <c r="P1096" s="486">
        <v>564</v>
      </c>
      <c r="Q1096" s="230">
        <v>41</v>
      </c>
      <c r="R1096" s="230">
        <v>44</v>
      </c>
      <c r="S1096" s="199">
        <v>40</v>
      </c>
      <c r="T1096" s="199">
        <v>6</v>
      </c>
      <c r="AL1096" s="495"/>
      <c r="AM1096" s="212"/>
      <c r="AN1096" s="212"/>
      <c r="AS1096" s="392" t="str">
        <f t="shared" si="901"/>
        <v>Arga Sutri Pratama</v>
      </c>
      <c r="AT1096" s="392" t="str">
        <f t="shared" si="902"/>
        <v>F1B117010</v>
      </c>
      <c r="AU1096" s="392">
        <f t="shared" si="903"/>
        <v>1093</v>
      </c>
    </row>
    <row r="1097" spans="1:47" ht="12.75" customHeight="1">
      <c r="A1097" s="267">
        <f t="shared" si="774"/>
        <v>1094</v>
      </c>
      <c r="B1097" s="465">
        <v>45141</v>
      </c>
      <c r="C1097" s="269" t="str">
        <f>VLOOKUP(D1097,'[9]mhs elektro-kecil'!$B$5:$C$2500,2,0)</f>
        <v>Achmad Evin Kafrawi</v>
      </c>
      <c r="D1097" s="98" t="s">
        <v>2674</v>
      </c>
      <c r="E1097" s="369" t="s">
        <v>2675</v>
      </c>
      <c r="F1097" s="275" t="str">
        <f t="shared" ref="F1097" si="1011">VLOOKUP(Q1097,dosen,3,0)</f>
        <v>Syafaruddin Ch, S.T., M.T.</v>
      </c>
      <c r="G1097" s="275" t="str">
        <f t="shared" ref="G1097" si="1012">IF(ISNA(VLOOKUP(R1097,dosen,3,FALSE)),"-",VLOOKUP(R1097,dosen,3,FALSE))</f>
        <v>Bulkis Kanata, S.T., M.T.</v>
      </c>
      <c r="H1097" s="275" t="str">
        <f t="shared" ref="H1097" si="1013">IF(ISNA(VLOOKUP(S1097,dosen,3,FALSE)),"-",VLOOKUP(S1097,dosen,3,FALSE))</f>
        <v>Paniran, S.T., M.T.</v>
      </c>
      <c r="I1097" s="275" t="str">
        <f t="shared" ref="I1097" si="1014">IF(ISNA(VLOOKUP(T1097,dosen,3,FALSE)),"-",VLOOKUP(T1097,dosen,3,FALSE))</f>
        <v>Suthami Ariessaputra, S.T., M.Eng.</v>
      </c>
      <c r="J1097" s="467" t="str">
        <f t="shared" ref="J1097" si="1015">IF(ISNA(VLOOKUP(U1097,dosen,3,FALSE)),"-",VLOOKUP(U1097,dosen,3,FALSE))</f>
        <v>Sultan, S.T., M.T.</v>
      </c>
      <c r="K1097" s="473" t="str">
        <f t="shared" ref="K1097" si="1016">CHOOSE(WEEKDAY(L1097),"Minggu","Senin","Selasa","Rabu","Kamis","Jum'at","Sabtu")</f>
        <v>Senin</v>
      </c>
      <c r="L1097" s="494">
        <v>45145</v>
      </c>
      <c r="M1097" s="459" t="s">
        <v>1577</v>
      </c>
      <c r="N1097" s="98" t="s">
        <v>449</v>
      </c>
      <c r="P1097" s="486">
        <v>565</v>
      </c>
      <c r="Q1097" s="230">
        <v>4</v>
      </c>
      <c r="R1097" s="230">
        <v>21</v>
      </c>
      <c r="S1097" s="199">
        <v>28</v>
      </c>
      <c r="T1097" s="199">
        <v>42</v>
      </c>
      <c r="U1097" s="199">
        <v>5</v>
      </c>
      <c r="AL1097" s="495"/>
      <c r="AM1097" s="212"/>
      <c r="AN1097" s="212"/>
      <c r="AS1097" s="392" t="str">
        <f t="shared" si="901"/>
        <v>Achmad Evin Kafrawi</v>
      </c>
      <c r="AT1097" s="392" t="str">
        <f t="shared" si="902"/>
        <v>F1B019004</v>
      </c>
      <c r="AU1097" s="392">
        <f t="shared" si="903"/>
        <v>1094</v>
      </c>
    </row>
    <row r="1098" spans="1:47" ht="12.75" customHeight="1">
      <c r="A1098" s="267">
        <f t="shared" si="774"/>
        <v>1095</v>
      </c>
      <c r="B1098" s="465">
        <v>45142</v>
      </c>
      <c r="C1098" s="269" t="str">
        <f>VLOOKUP(D1098,'[9]mhs elektro-kecil'!$B$5:$C$2500,2,0)</f>
        <v>Inayatullah</v>
      </c>
      <c r="D1098" s="98" t="s">
        <v>2676</v>
      </c>
      <c r="E1098" s="369" t="s">
        <v>2677</v>
      </c>
      <c r="F1098" s="275" t="str">
        <f t="shared" ref="F1098" si="1017">VLOOKUP(Q1098,dosen,3,0)</f>
        <v>Ir. Agung Budi Muljono, S.T., M.T., IPU.</v>
      </c>
      <c r="G1098" s="275" t="str">
        <f t="shared" ref="G1098" si="1018">IF(ISNA(VLOOKUP(R1098,dosen,3,FALSE)),"-",VLOOKUP(R1098,dosen,3,FALSE))</f>
        <v>Ni Made Seniari, S.T., M.T.</v>
      </c>
      <c r="H1098" s="275" t="str">
        <f t="shared" ref="H1098" si="1019">IF(ISNA(VLOOKUP(S1098,dosen,3,FALSE)),"-",VLOOKUP(S1098,dosen,3,FALSE))</f>
        <v>Sultan, S.T., M.T.</v>
      </c>
      <c r="I1098" s="275" t="str">
        <f t="shared" ref="I1098" si="1020">IF(ISNA(VLOOKUP(T1098,dosen,3,FALSE)),"-",VLOOKUP(T1098,dosen,3,FALSE))</f>
        <v>Dr. Ir. I Made Ginarsa, S.T., M.T., IPU.</v>
      </c>
      <c r="J1098" s="467" t="str">
        <f t="shared" ref="J1098" si="1021">IF(ISNA(VLOOKUP(U1098,dosen,3,FALSE)),"-",VLOOKUP(U1098,dosen,3,FALSE))</f>
        <v>Sabar Nababan, S.T., M.T.</v>
      </c>
      <c r="K1098" s="473" t="str">
        <f t="shared" ref="K1098" si="1022">CHOOSE(WEEKDAY(L1098),"Minggu","Senin","Selasa","Rabu","Kamis","Jum'at","Sabtu")</f>
        <v>Selasa</v>
      </c>
      <c r="L1098" s="494">
        <v>45146</v>
      </c>
      <c r="M1098" s="459" t="s">
        <v>1610</v>
      </c>
      <c r="N1098" s="98" t="s">
        <v>324</v>
      </c>
      <c r="P1098" s="486">
        <v>567</v>
      </c>
      <c r="Q1098" s="230">
        <v>13</v>
      </c>
      <c r="R1098" s="230">
        <v>1</v>
      </c>
      <c r="S1098" s="199">
        <v>5</v>
      </c>
      <c r="T1098" s="199">
        <v>26</v>
      </c>
      <c r="U1098" s="199">
        <v>31</v>
      </c>
      <c r="AL1098" s="495"/>
      <c r="AM1098" s="212"/>
      <c r="AN1098" s="212"/>
      <c r="AS1098" s="392" t="str">
        <f t="shared" si="901"/>
        <v>Inayatullah</v>
      </c>
      <c r="AT1098" s="392" t="str">
        <f t="shared" si="902"/>
        <v>F1B019071</v>
      </c>
      <c r="AU1098" s="392">
        <f t="shared" si="903"/>
        <v>1095</v>
      </c>
    </row>
    <row r="1099" spans="1:47" ht="12.75" customHeight="1">
      <c r="A1099" s="267">
        <f t="shared" si="774"/>
        <v>1096</v>
      </c>
      <c r="B1099" s="465">
        <v>45145</v>
      </c>
      <c r="C1099" s="269" t="str">
        <f>VLOOKUP(D1099,'[9]mhs elektro-kecil'!$B$5:$C$2500,2,0)</f>
        <v>Muhammad Abdul Aziz</v>
      </c>
      <c r="D1099" s="369" t="s">
        <v>2678</v>
      </c>
      <c r="E1099" s="369" t="s">
        <v>2679</v>
      </c>
      <c r="F1099" s="275" t="str">
        <f t="shared" ref="F1099" si="1023">VLOOKUP(Q1099,dosen,3,0)</f>
        <v>A. Sjamsjiar Rachman, S.T., M.T.</v>
      </c>
      <c r="G1099" s="275" t="str">
        <f t="shared" ref="G1099" si="1024">IF(ISNA(VLOOKUP(R1099,dosen,3,FALSE)),"-",VLOOKUP(R1099,dosen,3,FALSE))</f>
        <v>I Made Budi Suksmadana, S.T., M.T.</v>
      </c>
      <c r="H1099" s="275" t="str">
        <f t="shared" ref="H1099" si="1025">IF(ISNA(VLOOKUP(S1099,dosen,3,FALSE)),"-",VLOOKUP(S1099,dosen,3,FALSE))</f>
        <v>Giri Wahyu Wiriasto, S.T., M.T.</v>
      </c>
      <c r="I1099" s="275" t="str">
        <f t="shared" ref="I1099" si="1026">IF(ISNA(VLOOKUP(T1099,dosen,3,FALSE)),"-",VLOOKUP(T1099,dosen,3,FALSE))</f>
        <v>Cipta Ramadhani, ST., M.Eng.</v>
      </c>
      <c r="J1099" s="467" t="str">
        <f t="shared" ref="J1099" si="1027">IF(ISNA(VLOOKUP(U1099,dosen,3,FALSE)),"-",VLOOKUP(U1099,dosen,3,FALSE))</f>
        <v>Made Sutha Yadnya, S.T., M.T.</v>
      </c>
      <c r="K1099" s="473" t="str">
        <f t="shared" ref="K1099" si="1028">CHOOSE(WEEKDAY(L1099),"Minggu","Senin","Selasa","Rabu","Kamis","Jum'at","Sabtu")</f>
        <v>Senin</v>
      </c>
      <c r="L1099" s="494">
        <v>45152</v>
      </c>
      <c r="M1099" s="459" t="s">
        <v>1952</v>
      </c>
      <c r="N1099" s="98" t="s">
        <v>449</v>
      </c>
      <c r="P1099" s="486">
        <v>575</v>
      </c>
      <c r="Q1099" s="230">
        <v>17</v>
      </c>
      <c r="R1099" s="230">
        <v>24</v>
      </c>
      <c r="S1099" s="199">
        <v>41</v>
      </c>
      <c r="T1099" s="199">
        <v>44</v>
      </c>
      <c r="U1099" s="199">
        <v>19</v>
      </c>
      <c r="AL1099" s="495"/>
      <c r="AM1099" s="212"/>
      <c r="AN1099" s="212"/>
      <c r="AS1099" s="392" t="str">
        <f t="shared" si="901"/>
        <v>Muhammad Abdul Aziz</v>
      </c>
      <c r="AT1099" s="392" t="str">
        <f t="shared" si="902"/>
        <v>F1B019095</v>
      </c>
      <c r="AU1099" s="392">
        <f t="shared" si="903"/>
        <v>1096</v>
      </c>
    </row>
    <row r="1100" spans="1:47" ht="12.75" customHeight="1">
      <c r="A1100" s="267">
        <f t="shared" si="774"/>
        <v>1097</v>
      </c>
      <c r="B1100" s="465">
        <v>45148</v>
      </c>
      <c r="C1100" s="269" t="str">
        <f>VLOOKUP(D1100,'[9]mhs elektro-kecil'!$B$5:$C$2500,2,0)</f>
        <v>NURAFRINA</v>
      </c>
      <c r="D1100" s="98" t="s">
        <v>2680</v>
      </c>
      <c r="E1100" s="98" t="s">
        <v>2681</v>
      </c>
      <c r="F1100" s="275" t="str">
        <f t="shared" ref="F1100" si="1029">VLOOKUP(Q1100,dosen,3,0)</f>
        <v>Abdullah Zainuddin, S.T., M.T.</v>
      </c>
      <c r="G1100" s="275" t="str">
        <f t="shared" ref="G1100" si="1030">IF(ISNA(VLOOKUP(R1100,dosen,3,FALSE)),"-",VLOOKUP(R1100,dosen,3,FALSE))</f>
        <v>Budi Darmawan, S.T., M.Eng.</v>
      </c>
      <c r="H1100" s="275" t="str">
        <f t="shared" ref="H1100" si="1031">IF(ISNA(VLOOKUP(S1100,dosen,3,FALSE)),"-",VLOOKUP(S1100,dosen,3,FALSE))</f>
        <v>Dr. Ir. Misbahuddin, S.T., M.T., IPU.</v>
      </c>
      <c r="I1100" s="275" t="str">
        <f t="shared" ref="I1100" si="1032">IF(ISNA(VLOOKUP(T1100,dosen,3,FALSE)),"-",VLOOKUP(T1100,dosen,3,FALSE))</f>
        <v>Bulkis Kanata, S.T., M.T.</v>
      </c>
      <c r="J1100" s="467" t="str">
        <f t="shared" ref="J1100" si="1033">IF(ISNA(VLOOKUP(U1100,dosen,3,FALSE)),"-",VLOOKUP(U1100,dosen,3,FALSE))</f>
        <v>Ir. I Made Ari Nrartha, S.T., M.T.</v>
      </c>
      <c r="K1100" s="473" t="str">
        <f t="shared" ref="K1100" si="1034">CHOOSE(WEEKDAY(L1100),"Minggu","Senin","Selasa","Rabu","Kamis","Jum'at","Sabtu")</f>
        <v>Rabu</v>
      </c>
      <c r="L1100" s="494">
        <v>45154</v>
      </c>
      <c r="M1100" s="459" t="s">
        <v>1577</v>
      </c>
      <c r="N1100" s="98" t="s">
        <v>581</v>
      </c>
      <c r="P1100" s="486">
        <v>578</v>
      </c>
      <c r="Q1100" s="199">
        <v>15</v>
      </c>
      <c r="R1100" s="199">
        <v>43</v>
      </c>
      <c r="S1100" s="199">
        <v>7</v>
      </c>
      <c r="T1100" s="199">
        <v>21</v>
      </c>
      <c r="U1100" s="199">
        <v>25</v>
      </c>
      <c r="AL1100" s="495"/>
      <c r="AM1100" s="212"/>
      <c r="AN1100" s="212"/>
      <c r="AS1100" s="392" t="str">
        <f t="shared" si="901"/>
        <v>NURAFRINA</v>
      </c>
      <c r="AT1100" s="392" t="str">
        <f t="shared" si="902"/>
        <v>F1B117030</v>
      </c>
      <c r="AU1100" s="392">
        <f t="shared" si="903"/>
        <v>1097</v>
      </c>
    </row>
    <row r="1101" spans="1:47" ht="12.75" customHeight="1">
      <c r="A1101" s="267">
        <f t="shared" si="774"/>
        <v>1098</v>
      </c>
      <c r="B1101" s="465">
        <v>45148</v>
      </c>
      <c r="C1101" s="269" t="str">
        <f>VLOOKUP(D1101,'[9]mhs elektro-kecil'!$B$5:$C$2500,2,0)</f>
        <v>Anang Ma'Ruf</v>
      </c>
      <c r="D1101" s="98" t="s">
        <v>2682</v>
      </c>
      <c r="E1101" s="369" t="s">
        <v>2683</v>
      </c>
      <c r="F1101" s="275" t="str">
        <f t="shared" ref="F1101" si="1035">VLOOKUP(Q1101,dosen,3,0)</f>
        <v>Lalu A. Syamsul Irfan A., S.T., M.Eng.</v>
      </c>
      <c r="G1101" s="275" t="str">
        <f t="shared" ref="G1101" si="1036">IF(ISNA(VLOOKUP(R1101,dosen,3,FALSE)),"-",VLOOKUP(R1101,dosen,3,FALSE))</f>
        <v>Dr. rer. nat. Teti Zubaidah, S.T., M.T.</v>
      </c>
      <c r="H1101" s="275" t="str">
        <f t="shared" ref="H1101" si="1037">IF(ISNA(VLOOKUP(S1101,dosen,3,FALSE)),"-",VLOOKUP(S1101,dosen,3,FALSE))</f>
        <v>Dr. Ir. Rosmaliati, S.T., M.T.</v>
      </c>
      <c r="I1101" s="275" t="str">
        <f t="shared" ref="I1101" si="1038">IF(ISNA(VLOOKUP(T1101,dosen,3,FALSE)),"-",VLOOKUP(T1101,dosen,3,FALSE))</f>
        <v>Dr. Ida Ayu Sri Adnyani, S.T., M.Erg.</v>
      </c>
      <c r="J1101" s="467" t="str">
        <f t="shared" ref="J1101" si="1039">IF(ISNA(VLOOKUP(U1101,dosen,3,FALSE)),"-",VLOOKUP(U1101,dosen,3,FALSE))</f>
        <v>Made Sutha Yadnya, S.T., M.T.</v>
      </c>
      <c r="K1101" s="473" t="str">
        <f t="shared" ref="K1101" si="1040">CHOOSE(WEEKDAY(L1101),"Minggu","Senin","Selasa","Rabu","Kamis","Jum'at","Sabtu")</f>
        <v>Selasa</v>
      </c>
      <c r="L1101" s="494">
        <v>45153</v>
      </c>
      <c r="M1101" s="459" t="s">
        <v>1708</v>
      </c>
      <c r="N1101" s="459" t="s">
        <v>1246</v>
      </c>
      <c r="P1101" s="486">
        <v>582</v>
      </c>
      <c r="Q1101" s="230">
        <v>40</v>
      </c>
      <c r="R1101" s="230">
        <v>22</v>
      </c>
      <c r="S1101" s="199">
        <v>16</v>
      </c>
      <c r="T1101" s="199">
        <v>10</v>
      </c>
      <c r="U1101" s="199">
        <v>19</v>
      </c>
      <c r="AL1101" s="495"/>
      <c r="AM1101" s="212"/>
      <c r="AN1101" s="212"/>
      <c r="AS1101" s="392" t="str">
        <f t="shared" si="901"/>
        <v>Anang Ma'Ruf</v>
      </c>
      <c r="AT1101" s="392" t="str">
        <f t="shared" si="902"/>
        <v>F1B019023</v>
      </c>
      <c r="AU1101" s="392">
        <f t="shared" si="903"/>
        <v>1098</v>
      </c>
    </row>
    <row r="1102" spans="1:47" ht="12.75" customHeight="1">
      <c r="A1102" s="267">
        <f t="shared" si="774"/>
        <v>1099</v>
      </c>
      <c r="B1102" s="465">
        <v>45152</v>
      </c>
      <c r="C1102" s="269" t="str">
        <f>VLOOKUP(D1102,'[9]mhs elektro-kecil'!$B$5:$C$2500,2,0)</f>
        <v>REFDIAN NAJM DENDRA RHAMA KRIDASWORO</v>
      </c>
      <c r="D1102" s="98" t="s">
        <v>2684</v>
      </c>
      <c r="E1102" s="369" t="s">
        <v>2685</v>
      </c>
      <c r="F1102" s="275" t="str">
        <f t="shared" ref="F1102" si="1041">VLOOKUP(Q1102,dosen,3,0)</f>
        <v>A. Sjamsjiar Rachman, S.T., M.T.</v>
      </c>
      <c r="G1102" s="275" t="str">
        <f t="shared" ref="G1102" si="1042">IF(ISNA(VLOOKUP(R1102,dosen,3,FALSE)),"-",VLOOKUP(R1102,dosen,3,FALSE))</f>
        <v>Abdullah Zainuddin, S.T., M.T.</v>
      </c>
      <c r="H1102" s="275" t="str">
        <f t="shared" ref="H1102" si="1043">IF(ISNA(VLOOKUP(S1102,dosen,3,FALSE)),"-",VLOOKUP(S1102,dosen,3,FALSE))</f>
        <v>I Made Budi Suksmadana, S.T., M.T.</v>
      </c>
      <c r="I1102" s="275" t="str">
        <f t="shared" ref="I1102" si="1044">IF(ISNA(VLOOKUP(T1102,dosen,3,FALSE)),"-",VLOOKUP(T1102,dosen,3,FALSE))</f>
        <v>Giri Wahyu Wiriasto, S.T., M.T.</v>
      </c>
      <c r="J1102" s="467" t="str">
        <f t="shared" ref="J1102" si="1045">IF(ISNA(VLOOKUP(U1102,dosen,3,FALSE)),"-",VLOOKUP(U1102,dosen,3,FALSE))</f>
        <v>Supriono, S.T., M.T.</v>
      </c>
      <c r="K1102" s="473" t="str">
        <f t="shared" ref="K1102" si="1046">CHOOSE(WEEKDAY(L1102),"Minggu","Senin","Selasa","Rabu","Kamis","Jum'at","Sabtu")</f>
        <v>Jum'at</v>
      </c>
      <c r="L1102" s="494">
        <v>45156</v>
      </c>
      <c r="M1102" s="459" t="s">
        <v>1577</v>
      </c>
      <c r="N1102" s="98" t="s">
        <v>449</v>
      </c>
      <c r="P1102" s="486">
        <v>594</v>
      </c>
      <c r="Q1102" s="230">
        <v>17</v>
      </c>
      <c r="R1102" s="230">
        <v>15</v>
      </c>
      <c r="S1102" s="199">
        <v>24</v>
      </c>
      <c r="T1102" s="199">
        <v>41</v>
      </c>
      <c r="U1102" s="199">
        <v>29</v>
      </c>
      <c r="AL1102" s="495"/>
      <c r="AM1102" s="212"/>
      <c r="AN1102" s="212"/>
      <c r="AS1102" s="392" t="str">
        <f t="shared" si="901"/>
        <v>REFDIAN NAJM DENDRA RHAMA KRIDASWORO</v>
      </c>
      <c r="AT1102" s="392" t="str">
        <f t="shared" si="902"/>
        <v>F1B018057</v>
      </c>
      <c r="AU1102" s="392">
        <f t="shared" si="903"/>
        <v>1099</v>
      </c>
    </row>
    <row r="1103" spans="1:47" ht="12.75" customHeight="1">
      <c r="A1103" s="267">
        <f t="shared" si="774"/>
        <v>1100</v>
      </c>
      <c r="B1103" s="465">
        <v>45159</v>
      </c>
      <c r="C1103" s="269" t="str">
        <f>VLOOKUP(D1103,'[9]mhs elektro-kecil'!$B$5:$C$2500,2,0)</f>
        <v>Ahmad Ray Surya Surenggana</v>
      </c>
      <c r="D1103" s="98" t="s">
        <v>2686</v>
      </c>
      <c r="E1103" s="369" t="s">
        <v>2687</v>
      </c>
      <c r="F1103" s="275" t="str">
        <f t="shared" ref="F1103" si="1047">VLOOKUP(Q1103,dosen,3,0)</f>
        <v>A. Sjamsjiar Rachman, S.T., M.T.</v>
      </c>
      <c r="G1103" s="275" t="str">
        <f t="shared" ref="G1103" si="1048">IF(ISNA(VLOOKUP(R1103,dosen,3,FALSE)),"-",VLOOKUP(R1103,dosen,3,FALSE))</f>
        <v>Lalu A. Syamsul Irfan A., S.T., M.Eng.</v>
      </c>
      <c r="H1103" s="275" t="str">
        <f t="shared" ref="H1103" si="1049">IF(ISNA(VLOOKUP(S1103,dosen,3,FALSE)),"-",VLOOKUP(S1103,dosen,3,FALSE))</f>
        <v>Giri Wahyu Wiriasto, S.T., M.T.</v>
      </c>
      <c r="I1103" s="275" t="str">
        <f t="shared" ref="I1103" si="1050">IF(ISNA(VLOOKUP(T1103,dosen,3,FALSE)),"-",VLOOKUP(T1103,dosen,3,FALSE))</f>
        <v>I Made Budi Suksmadana, S.T., M.T.</v>
      </c>
      <c r="J1103" s="467" t="str">
        <f t="shared" ref="J1103" si="1051">IF(ISNA(VLOOKUP(U1103,dosen,3,FALSE)),"-",VLOOKUP(U1103,dosen,3,FALSE))</f>
        <v>Abdullah Zainuddin, S.T., M.T.</v>
      </c>
      <c r="K1103" s="473" t="str">
        <f t="shared" ref="K1103" si="1052">CHOOSE(WEEKDAY(L1103),"Minggu","Senin","Selasa","Rabu","Kamis","Jum'at","Sabtu")</f>
        <v>Kamis</v>
      </c>
      <c r="L1103" s="494">
        <v>45162</v>
      </c>
      <c r="M1103" s="459" t="s">
        <v>1952</v>
      </c>
      <c r="N1103" s="459" t="s">
        <v>1246</v>
      </c>
      <c r="P1103" s="486">
        <v>610</v>
      </c>
      <c r="Q1103" s="230">
        <v>17</v>
      </c>
      <c r="R1103" s="230">
        <v>40</v>
      </c>
      <c r="S1103" s="199">
        <v>41</v>
      </c>
      <c r="T1103" s="199">
        <v>24</v>
      </c>
      <c r="U1103" s="199">
        <v>15</v>
      </c>
      <c r="AL1103" s="495"/>
      <c r="AM1103" s="212"/>
      <c r="AN1103" s="212"/>
      <c r="AS1103" s="392" t="str">
        <f t="shared" si="901"/>
        <v>Ahmad Ray Surya Surenggana</v>
      </c>
      <c r="AT1103" s="392" t="str">
        <f t="shared" si="902"/>
        <v>F1B019013</v>
      </c>
      <c r="AU1103" s="392">
        <f t="shared" si="903"/>
        <v>1100</v>
      </c>
    </row>
    <row r="1104" spans="1:47" ht="12.75" customHeight="1">
      <c r="A1104" s="267">
        <f t="shared" si="774"/>
        <v>1101</v>
      </c>
      <c r="B1104" s="465">
        <v>45159</v>
      </c>
      <c r="C1104" s="269" t="str">
        <f>VLOOKUP(D1104,'[9]mhs elektro-kecil'!$B$5:$C$2500,2,0)</f>
        <v>Aldi Aryanugraha Mahendra</v>
      </c>
      <c r="D1104" s="98" t="s">
        <v>2688</v>
      </c>
      <c r="E1104" s="369" t="s">
        <v>2689</v>
      </c>
      <c r="F1104" s="275" t="str">
        <f t="shared" ref="F1104" si="1053">VLOOKUP(Q1104,dosen,3,0)</f>
        <v>Ir. I Made Ari Nrartha, S.T., M.T.</v>
      </c>
      <c r="G1104" s="275" t="str">
        <f t="shared" ref="G1104" si="1054">IF(ISNA(VLOOKUP(R1104,dosen,3,FALSE)),"-",VLOOKUP(R1104,dosen,3,FALSE))</f>
        <v>Dr. Ir. I Made Ginarsa, S.T., M.T., IPU.</v>
      </c>
      <c r="H1104" s="275" t="str">
        <f t="shared" ref="H1104" si="1055">IF(ISNA(VLOOKUP(S1104,dosen,3,FALSE)),"-",VLOOKUP(S1104,dosen,3,FALSE))</f>
        <v>Sultan, S.T., M.T.</v>
      </c>
      <c r="I1104" s="275" t="str">
        <f t="shared" ref="I1104" si="1056">IF(ISNA(VLOOKUP(T1104,dosen,3,FALSE)),"-",VLOOKUP(T1104,dosen,3,FALSE))</f>
        <v>Supriyatna, S.T., M.T.</v>
      </c>
      <c r="J1104" s="467" t="str">
        <f t="shared" ref="J1104" si="1057">IF(ISNA(VLOOKUP(U1104,dosen,3,FALSE)),"-",VLOOKUP(U1104,dosen,3,FALSE))</f>
        <v>Ni Made Seniari, S.T., M.T.</v>
      </c>
      <c r="K1104" s="473" t="str">
        <f t="shared" ref="K1104" si="1058">CHOOSE(WEEKDAY(L1104),"Minggu","Senin","Selasa","Rabu","Kamis","Jum'at","Sabtu")</f>
        <v>Kamis</v>
      </c>
      <c r="L1104" s="494">
        <v>45162</v>
      </c>
      <c r="M1104" s="459" t="s">
        <v>1577</v>
      </c>
      <c r="N1104" s="98" t="s">
        <v>324</v>
      </c>
      <c r="P1104" s="486">
        <v>612</v>
      </c>
      <c r="Q1104" s="230">
        <v>25</v>
      </c>
      <c r="R1104" s="230">
        <v>26</v>
      </c>
      <c r="S1104" s="199">
        <v>5</v>
      </c>
      <c r="T1104" s="199">
        <v>2</v>
      </c>
      <c r="U1104" s="199">
        <v>1</v>
      </c>
      <c r="AL1104" s="495"/>
      <c r="AM1104" s="212"/>
      <c r="AN1104" s="212"/>
      <c r="AS1104" s="392" t="str">
        <f t="shared" si="901"/>
        <v>Aldi Aryanugraha Mahendra</v>
      </c>
      <c r="AT1104" s="392" t="str">
        <f t="shared" si="902"/>
        <v>F1B019018</v>
      </c>
      <c r="AU1104" s="392">
        <f t="shared" si="903"/>
        <v>1101</v>
      </c>
    </row>
    <row r="1105" spans="1:47" ht="12.75" customHeight="1">
      <c r="A1105" s="267">
        <f t="shared" si="774"/>
        <v>1102</v>
      </c>
      <c r="B1105" s="465">
        <v>45162</v>
      </c>
      <c r="C1105" s="269" t="str">
        <f>VLOOKUP(D1105,'[9]mhs elektro-kecil'!$B$5:$C$2500,2,0)</f>
        <v>Arif Hakam Hidayat</v>
      </c>
      <c r="D1105" s="369" t="s">
        <v>2690</v>
      </c>
      <c r="E1105" s="369" t="s">
        <v>2691</v>
      </c>
      <c r="F1105" s="275" t="str">
        <f t="shared" ref="F1105" si="1059">VLOOKUP(Q1105,dosen,3,0)</f>
        <v>Supriyatna, S.T., M.T.</v>
      </c>
      <c r="G1105" s="275" t="str">
        <f t="shared" ref="G1105" si="1060">IF(ISNA(VLOOKUP(R1105,dosen,3,FALSE)),"-",VLOOKUP(R1105,dosen,3,FALSE))</f>
        <v>Ir. I Made Ari Nrartha, S.T., M.T.</v>
      </c>
      <c r="H1105" s="275" t="str">
        <f t="shared" ref="H1105" si="1061">IF(ISNA(VLOOKUP(S1105,dosen,3,FALSE)),"-",VLOOKUP(S1105,dosen,3,FALSE))</f>
        <v>Abdul Natsir, S.T., M.T.</v>
      </c>
      <c r="I1105" s="275" t="str">
        <f t="shared" ref="I1105" si="1062">IF(ISNA(VLOOKUP(T1105,dosen,3,FALSE)),"-",VLOOKUP(T1105,dosen,3,FALSE))</f>
        <v>Ida Bagus Fery Citarsa, S.T., M.T.</v>
      </c>
      <c r="J1105" s="467" t="str">
        <f t="shared" ref="J1105" si="1063">IF(ISNA(VLOOKUP(U1105,dosen,3,FALSE)),"-",VLOOKUP(U1105,dosen,3,FALSE))</f>
        <v>Dr. Ir. I Made Ginarsa, S.T., M.T., IPU.</v>
      </c>
      <c r="K1105" s="473" t="str">
        <f t="shared" ref="K1105" si="1064">CHOOSE(WEEKDAY(L1105),"Minggu","Senin","Selasa","Rabu","Kamis","Jum'at","Sabtu")</f>
        <v>Senin</v>
      </c>
      <c r="L1105" s="494">
        <v>45166</v>
      </c>
      <c r="M1105" s="459" t="s">
        <v>1622</v>
      </c>
      <c r="N1105" s="98" t="s">
        <v>324</v>
      </c>
      <c r="P1105" s="486">
        <v>622</v>
      </c>
      <c r="Q1105" s="199">
        <v>2</v>
      </c>
      <c r="R1105" s="199">
        <v>25</v>
      </c>
      <c r="S1105" s="199">
        <v>14</v>
      </c>
      <c r="T1105" s="199">
        <v>12</v>
      </c>
      <c r="U1105" s="199">
        <v>26</v>
      </c>
      <c r="AL1105" s="495"/>
      <c r="AM1105" s="212"/>
      <c r="AN1105" s="212"/>
      <c r="AS1105" s="392" t="str">
        <f t="shared" si="901"/>
        <v>Arif Hakam Hidayat</v>
      </c>
      <c r="AT1105" s="392" t="str">
        <f t="shared" si="902"/>
        <v>F1B019026</v>
      </c>
      <c r="AU1105" s="392">
        <f t="shared" si="903"/>
        <v>1102</v>
      </c>
    </row>
    <row r="1106" spans="1:47" ht="12.75" customHeight="1">
      <c r="A1106" s="267">
        <f t="shared" si="774"/>
        <v>1103</v>
      </c>
      <c r="B1106" s="465">
        <v>45166</v>
      </c>
      <c r="C1106" s="269" t="str">
        <f>VLOOKUP(D1106,'[9]mhs elektro-kecil'!$B$5:$C$2500,2,0)</f>
        <v>Feldy Novanda Mulkan</v>
      </c>
      <c r="D1106" s="98" t="s">
        <v>2692</v>
      </c>
      <c r="E1106" s="369" t="s">
        <v>2693</v>
      </c>
      <c r="F1106" s="275" t="str">
        <f t="shared" ref="F1106" si="1065">VLOOKUP(Q1106,dosen,3,0)</f>
        <v>Lalu A. Syamsul Irfan A., S.T., M.Eng.</v>
      </c>
      <c r="G1106" s="275" t="str">
        <f t="shared" ref="G1106" si="1066">IF(ISNA(VLOOKUP(R1106,dosen,3,FALSE)),"-",VLOOKUP(R1106,dosen,3,FALSE))</f>
        <v>Cipta Ramadhani, ST., M.Eng.</v>
      </c>
      <c r="H1106" s="275" t="str">
        <f t="shared" ref="H1106" si="1067">IF(ISNA(VLOOKUP(S1106,dosen,3,FALSE)),"-",VLOOKUP(S1106,dosen,3,FALSE))</f>
        <v>Giri Wahyu Wiriasto, S.T., M.T.</v>
      </c>
      <c r="I1106" s="275" t="str">
        <f t="shared" ref="I1106" si="1068">IF(ISNA(VLOOKUP(T1106,dosen,3,FALSE)),"-",VLOOKUP(T1106,dosen,3,FALSE))</f>
        <v>I Made Budi Suksmadana, S.T., M.T.</v>
      </c>
      <c r="J1106" s="467" t="str">
        <f t="shared" ref="J1106" si="1069">IF(ISNA(VLOOKUP(U1106,dosen,3,FALSE)),"-",VLOOKUP(U1106,dosen,3,FALSE))</f>
        <v>Dr. Ir. Misbahuddin, S.T., M.T., IPU.</v>
      </c>
      <c r="K1106" s="473" t="str">
        <f t="shared" ref="K1106" si="1070">CHOOSE(WEEKDAY(L1106),"Minggu","Senin","Selasa","Rabu","Kamis","Jum'at","Sabtu")</f>
        <v>Kamis</v>
      </c>
      <c r="L1106" s="494">
        <v>45169</v>
      </c>
      <c r="M1106" s="459" t="s">
        <v>1577</v>
      </c>
      <c r="N1106" s="459" t="s">
        <v>1246</v>
      </c>
      <c r="P1106" s="486">
        <v>632</v>
      </c>
      <c r="Q1106" s="230">
        <v>40</v>
      </c>
      <c r="R1106" s="230">
        <v>44</v>
      </c>
      <c r="S1106" s="199">
        <v>41</v>
      </c>
      <c r="T1106" s="199">
        <v>24</v>
      </c>
      <c r="U1106" s="199">
        <v>7</v>
      </c>
      <c r="AL1106" s="495"/>
      <c r="AM1106" s="212"/>
      <c r="AN1106" s="212"/>
      <c r="AS1106" s="392" t="str">
        <f t="shared" si="901"/>
        <v>Feldy Novanda Mulkan</v>
      </c>
      <c r="AT1106" s="392" t="str">
        <f t="shared" si="902"/>
        <v>F1B019055</v>
      </c>
      <c r="AU1106" s="392">
        <f t="shared" si="903"/>
        <v>1103</v>
      </c>
    </row>
    <row r="1107" spans="1:47" ht="12.75" customHeight="1">
      <c r="A1107" s="267">
        <f t="shared" si="774"/>
        <v>1104</v>
      </c>
      <c r="B1107" s="465">
        <v>45169</v>
      </c>
      <c r="C1107" s="269" t="str">
        <f>VLOOKUP(D1107,'[9]mhs elektro-kecil'!$B$5:$C$2500,2,0)</f>
        <v>Frederick Benaya Situmorang</v>
      </c>
      <c r="D1107" s="369" t="s">
        <v>2694</v>
      </c>
      <c r="E1107" s="369" t="s">
        <v>2695</v>
      </c>
      <c r="F1107" s="275" t="str">
        <f t="shared" ref="F1107" si="1071">VLOOKUP(Q1107,dosen,3,0)</f>
        <v>Dr. Ir. Misbahuddin, S.T., M.T., IPU.</v>
      </c>
      <c r="G1107" s="275" t="str">
        <f t="shared" ref="G1107" si="1072">IF(ISNA(VLOOKUP(R1107,dosen,3,FALSE)),"-",VLOOKUP(R1107,dosen,3,FALSE))</f>
        <v>Giri Wahyu Wiriasto, S.T., M.T.</v>
      </c>
      <c r="H1107" s="275" t="str">
        <f t="shared" ref="H1107" si="1073">IF(ISNA(VLOOKUP(S1107,dosen,3,FALSE)),"-",VLOOKUP(S1107,dosen,3,FALSE))</f>
        <v>Lalu A. Syamsul Irfan A., S.T., M.Eng.</v>
      </c>
      <c r="I1107" s="275" t="str">
        <f t="shared" ref="I1107" si="1074">IF(ISNA(VLOOKUP(T1107,dosen,3,FALSE)),"-",VLOOKUP(T1107,dosen,3,FALSE))</f>
        <v>Cipta Ramadhani, ST., M.Eng.</v>
      </c>
      <c r="J1107" s="467" t="str">
        <f t="shared" ref="J1107" si="1075">IF(ISNA(VLOOKUP(U1107,dosen,3,FALSE)),"-",VLOOKUP(U1107,dosen,3,FALSE))</f>
        <v>Sudi M. Al Sasongko, S.T., M.T.</v>
      </c>
      <c r="K1107" s="473" t="str">
        <f t="shared" ref="K1107" si="1076">CHOOSE(WEEKDAY(L1107),"Minggu","Senin","Selasa","Rabu","Kamis","Jum'at","Sabtu")</f>
        <v>Selasa</v>
      </c>
      <c r="L1107" s="494">
        <v>45181</v>
      </c>
      <c r="M1107" s="459" t="s">
        <v>1622</v>
      </c>
      <c r="N1107" s="459" t="s">
        <v>1246</v>
      </c>
      <c r="P1107" s="486">
        <v>648</v>
      </c>
      <c r="Q1107" s="230">
        <v>7</v>
      </c>
      <c r="R1107" s="230">
        <v>41</v>
      </c>
      <c r="S1107" s="199">
        <v>40</v>
      </c>
      <c r="T1107" s="199">
        <v>44</v>
      </c>
      <c r="U1107" s="199">
        <v>6</v>
      </c>
      <c r="AL1107" s="495"/>
      <c r="AM1107" s="212"/>
      <c r="AN1107" s="212"/>
      <c r="AS1107" s="392" t="str">
        <f t="shared" si="901"/>
        <v>Frederick Benaya Situmorang</v>
      </c>
      <c r="AT1107" s="392" t="str">
        <f t="shared" si="902"/>
        <v>F1B019057</v>
      </c>
      <c r="AU1107" s="392">
        <f t="shared" si="903"/>
        <v>1104</v>
      </c>
    </row>
    <row r="1108" spans="1:47" ht="12.75" customHeight="1">
      <c r="A1108" s="267">
        <f t="shared" si="774"/>
        <v>1105</v>
      </c>
      <c r="B1108" s="465">
        <v>45176</v>
      </c>
      <c r="C1108" s="269" t="str">
        <f>VLOOKUP(D1108,'[9]mhs elektro-kecil'!$B$5:$C$2500,2,0)</f>
        <v>WILITAMA TANTOSA</v>
      </c>
      <c r="D1108" s="98" t="s">
        <v>2696</v>
      </c>
      <c r="E1108" s="369" t="s">
        <v>2697</v>
      </c>
      <c r="F1108" s="275" t="str">
        <f t="shared" ref="F1108" si="1077">VLOOKUP(Q1108,dosen,3,0)</f>
        <v>Lalu A. Syamsul Irfan A., S.T., M.Eng.</v>
      </c>
      <c r="G1108" s="275" t="str">
        <f t="shared" ref="G1108" si="1078">IF(ISNA(VLOOKUP(R1108,dosen,3,FALSE)),"-",VLOOKUP(R1108,dosen,3,FALSE))</f>
        <v>Cipta Ramadhani, ST., M.Eng.</v>
      </c>
      <c r="H1108" s="275" t="str">
        <f t="shared" ref="H1108" si="1079">IF(ISNA(VLOOKUP(S1108,dosen,3,FALSE)),"-",VLOOKUP(S1108,dosen,3,FALSE))</f>
        <v>Giri Wahyu Wiriasto, S.T., M.T.</v>
      </c>
      <c r="I1108" s="275" t="str">
        <f t="shared" ref="I1108" si="1080">IF(ISNA(VLOOKUP(T1108,dosen,3,FALSE)),"-",VLOOKUP(T1108,dosen,3,FALSE))</f>
        <v>Suthami Ariessaputra, S.T., M.Eng.</v>
      </c>
      <c r="J1108" s="467" t="str">
        <f t="shared" ref="J1108" si="1081">IF(ISNA(VLOOKUP(U1108,dosen,3,FALSE)),"-",VLOOKUP(U1108,dosen,3,FALSE))</f>
        <v>Dr. Ir. Rosmaliati, S.T., M.T.</v>
      </c>
      <c r="K1108" s="473" t="str">
        <f t="shared" ref="K1108" si="1082">CHOOSE(WEEKDAY(L1108),"Minggu","Senin","Selasa","Rabu","Kamis","Jum'at","Sabtu")</f>
        <v>Kamis</v>
      </c>
      <c r="L1108" s="494">
        <v>45183</v>
      </c>
      <c r="M1108" s="459" t="s">
        <v>1577</v>
      </c>
      <c r="N1108" s="459" t="s">
        <v>1246</v>
      </c>
      <c r="P1108" s="486">
        <v>677</v>
      </c>
      <c r="Q1108" s="230">
        <v>40</v>
      </c>
      <c r="R1108" s="230">
        <v>44</v>
      </c>
      <c r="S1108" s="199">
        <v>41</v>
      </c>
      <c r="T1108" s="199">
        <v>42</v>
      </c>
      <c r="U1108" s="199">
        <v>16</v>
      </c>
      <c r="AL1108" s="495"/>
      <c r="AM1108" s="212"/>
      <c r="AN1108" s="212"/>
      <c r="AS1108" s="392" t="str">
        <f t="shared" si="901"/>
        <v>WILITAMA TANTOSA</v>
      </c>
      <c r="AT1108" s="392" t="str">
        <f t="shared" si="902"/>
        <v>F1B118062</v>
      </c>
      <c r="AU1108" s="392">
        <f t="shared" si="903"/>
        <v>1105</v>
      </c>
    </row>
    <row r="1109" spans="1:47" ht="12.75" customHeight="1">
      <c r="A1109" s="267">
        <f t="shared" si="774"/>
        <v>1106</v>
      </c>
      <c r="B1109" s="465">
        <v>45176</v>
      </c>
      <c r="C1109" s="269" t="str">
        <f>VLOOKUP(D1109,'[9]mhs elektro-kecil'!$B$5:$C$2500,2,0)</f>
        <v>Raranta Asmara</v>
      </c>
      <c r="D1109" s="98" t="s">
        <v>2698</v>
      </c>
      <c r="E1109" s="369" t="s">
        <v>2699</v>
      </c>
      <c r="F1109" s="275" t="str">
        <f t="shared" ref="F1109" si="1083">VLOOKUP(Q1109,dosen,3,0)</f>
        <v>Syafaruddin Ch, S.T., M.T.</v>
      </c>
      <c r="G1109" s="275" t="str">
        <f t="shared" ref="G1109" si="1084">IF(ISNA(VLOOKUP(R1109,dosen,3,FALSE)),"-",VLOOKUP(R1109,dosen,3,FALSE))</f>
        <v>Paniran, S.T., M.T.</v>
      </c>
      <c r="H1109" s="275" t="str">
        <f t="shared" ref="H1109" si="1085">IF(ISNA(VLOOKUP(S1109,dosen,3,FALSE)),"-",VLOOKUP(S1109,dosen,3,FALSE))</f>
        <v>Giri Wahyu Wiriasto, S.T., M.T.</v>
      </c>
      <c r="I1109" s="275" t="str">
        <f t="shared" ref="I1109" si="1086">IF(ISNA(VLOOKUP(T1109,dosen,3,FALSE)),"-",VLOOKUP(T1109,dosen,3,FALSE))</f>
        <v>Dr. Ir. Rosmaliati, S.T., M.T.</v>
      </c>
      <c r="J1109" s="467" t="str">
        <f t="shared" ref="J1109" si="1087">IF(ISNA(VLOOKUP(U1109,dosen,3,FALSE)),"-",VLOOKUP(U1109,dosen,3,FALSE))</f>
        <v>Dr. Ir. Misbahuddin, S.T., M.T., IPU.</v>
      </c>
      <c r="K1109" s="473" t="str">
        <f t="shared" ref="K1109" si="1088">CHOOSE(WEEKDAY(L1109),"Minggu","Senin","Selasa","Rabu","Kamis","Jum'at","Sabtu")</f>
        <v>Rabu</v>
      </c>
      <c r="L1109" s="494">
        <v>45182</v>
      </c>
      <c r="M1109" s="459" t="s">
        <v>1577</v>
      </c>
      <c r="N1109" s="98" t="s">
        <v>449</v>
      </c>
      <c r="P1109" s="486">
        <v>678</v>
      </c>
      <c r="Q1109" s="230">
        <v>4</v>
      </c>
      <c r="R1109" s="230">
        <v>28</v>
      </c>
      <c r="S1109" s="199">
        <v>41</v>
      </c>
      <c r="T1109" s="199">
        <v>16</v>
      </c>
      <c r="U1109" s="199">
        <v>7</v>
      </c>
      <c r="AL1109" s="495"/>
      <c r="AM1109" s="212"/>
      <c r="AN1109" s="212"/>
      <c r="AS1109" s="392" t="str">
        <f t="shared" ref="AS1109:AS1431" si="1089">C1109</f>
        <v>Raranta Asmara</v>
      </c>
      <c r="AT1109" s="392" t="str">
        <f t="shared" ref="AT1109:AT1431" si="1090">D1109</f>
        <v>F1B019119</v>
      </c>
      <c r="AU1109" s="392">
        <f t="shared" ref="AU1109:AU1431" si="1091">A1109</f>
        <v>1106</v>
      </c>
    </row>
    <row r="1110" spans="1:47" ht="12.75" customHeight="1">
      <c r="A1110" s="267">
        <f t="shared" si="774"/>
        <v>1107</v>
      </c>
      <c r="B1110" s="465">
        <v>45176</v>
      </c>
      <c r="C1110" s="269" t="str">
        <f>VLOOKUP(D1110,'[9]mhs elektro-kecil'!$B$5:$C$2500,2,0)</f>
        <v>Ersa Satria Pradana</v>
      </c>
      <c r="D1110" s="98" t="s">
        <v>2700</v>
      </c>
      <c r="E1110" s="369" t="s">
        <v>2701</v>
      </c>
      <c r="F1110" s="275" t="str">
        <f t="shared" ref="F1110" si="1092">VLOOKUP(Q1110,dosen,3,0)</f>
        <v>Syafaruddin Ch, S.T., M.T.</v>
      </c>
      <c r="G1110" s="275" t="str">
        <f t="shared" ref="G1110" si="1093">IF(ISNA(VLOOKUP(R1110,dosen,3,FALSE)),"-",VLOOKUP(R1110,dosen,3,FALSE))</f>
        <v>I Made Budi Suksmadana, S.T., M.T.</v>
      </c>
      <c r="H1110" s="275" t="str">
        <f t="shared" ref="H1110" si="1094">IF(ISNA(VLOOKUP(S1110,dosen,3,FALSE)),"-",VLOOKUP(S1110,dosen,3,FALSE))</f>
        <v>Paniran, S.T., M.T.</v>
      </c>
      <c r="I1110" s="275" t="str">
        <f t="shared" ref="I1110" si="1095">IF(ISNA(VLOOKUP(T1110,dosen,3,FALSE)),"-",VLOOKUP(T1110,dosen,3,FALSE))</f>
        <v>Supriono, S.T., M.T.</v>
      </c>
      <c r="J1110" s="467" t="str">
        <f t="shared" ref="J1110" si="1096">IF(ISNA(VLOOKUP(U1110,dosen,3,FALSE)),"-",VLOOKUP(U1110,dosen,3,FALSE))</f>
        <v>Djul Fikry  Budiman, S.T., M.T.</v>
      </c>
      <c r="K1110" s="473" t="str">
        <f t="shared" ref="K1110" si="1097">CHOOSE(WEEKDAY(L1110),"Minggu","Senin","Selasa","Rabu","Kamis","Jum'at","Sabtu")</f>
        <v>Selasa</v>
      </c>
      <c r="L1110" s="494">
        <v>45181</v>
      </c>
      <c r="M1110" s="459" t="s">
        <v>1622</v>
      </c>
      <c r="N1110" s="98" t="s">
        <v>449</v>
      </c>
      <c r="P1110" s="486">
        <v>679</v>
      </c>
      <c r="Q1110" s="230">
        <v>4</v>
      </c>
      <c r="R1110" s="230">
        <v>24</v>
      </c>
      <c r="S1110" s="199">
        <v>28</v>
      </c>
      <c r="T1110" s="199">
        <v>29</v>
      </c>
      <c r="U1110" s="199">
        <v>35</v>
      </c>
      <c r="AL1110" s="495"/>
      <c r="AM1110" s="212"/>
      <c r="AN1110" s="212"/>
      <c r="AS1110" s="392" t="str">
        <f t="shared" si="1089"/>
        <v>Ersa Satria Pradana</v>
      </c>
      <c r="AT1110" s="392" t="str">
        <f t="shared" si="1090"/>
        <v>F1B019048</v>
      </c>
      <c r="AU1110" s="392">
        <f t="shared" si="1091"/>
        <v>1107</v>
      </c>
    </row>
    <row r="1111" spans="1:47" ht="12.75" customHeight="1">
      <c r="A1111" s="267">
        <f t="shared" si="774"/>
        <v>1108</v>
      </c>
      <c r="B1111" s="465">
        <v>45183</v>
      </c>
      <c r="C1111" s="269" t="str">
        <f>VLOOKUP(D1111,'[9]mhs elektro-kecil'!$B$5:$C$2500,2,0)</f>
        <v>Ainul Hikam</v>
      </c>
      <c r="D1111" s="98" t="s">
        <v>2702</v>
      </c>
      <c r="E1111" s="369" t="s">
        <v>2703</v>
      </c>
      <c r="F1111" s="275" t="str">
        <f t="shared" ref="F1111" si="1098">VLOOKUP(Q1111,dosen,3,0)</f>
        <v>I Made Budi Suksmadana, S.T., M.T.</v>
      </c>
      <c r="G1111" s="275" t="str">
        <f t="shared" ref="G1111" si="1099">IF(ISNA(VLOOKUP(R1111,dosen,3,FALSE)),"-",VLOOKUP(R1111,dosen,3,FALSE))</f>
        <v>Suthami Ariessaputra, S.T., M.Eng.</v>
      </c>
      <c r="H1111" s="275" t="str">
        <f t="shared" ref="H1111" si="1100">IF(ISNA(VLOOKUP(S1111,dosen,3,FALSE)),"-",VLOOKUP(S1111,dosen,3,FALSE))</f>
        <v>Paniran, S.T., M.T.</v>
      </c>
      <c r="I1111" s="275" t="str">
        <f t="shared" ref="I1111" si="1101">IF(ISNA(VLOOKUP(T1111,dosen,3,FALSE)),"-",VLOOKUP(T1111,dosen,3,FALSE))</f>
        <v>Syafaruddin Ch, S.T., M.T.</v>
      </c>
      <c r="J1111" s="467" t="str">
        <f t="shared" ref="J1111" si="1102">IF(ISNA(VLOOKUP(U1111,dosen,3,FALSE)),"-",VLOOKUP(U1111,dosen,3,FALSE))</f>
        <v>Made Sutha Yadnya, S.T., M.T.</v>
      </c>
      <c r="K1111" s="473" t="str">
        <f t="shared" ref="K1111" si="1103">CHOOSE(WEEKDAY(L1111),"Minggu","Senin","Selasa","Rabu","Kamis","Jum'at","Sabtu")</f>
        <v>Selasa</v>
      </c>
      <c r="L1111" s="494">
        <v>45188</v>
      </c>
      <c r="M1111" s="459" t="s">
        <v>1952</v>
      </c>
      <c r="N1111" s="98" t="s">
        <v>449</v>
      </c>
      <c r="P1111" s="486">
        <v>693</v>
      </c>
      <c r="Q1111" s="230">
        <v>24</v>
      </c>
      <c r="R1111" s="230">
        <v>42</v>
      </c>
      <c r="S1111" s="199">
        <v>28</v>
      </c>
      <c r="T1111" s="199">
        <v>4</v>
      </c>
      <c r="U1111" s="199">
        <v>19</v>
      </c>
      <c r="AL1111" s="495"/>
      <c r="AM1111" s="212"/>
      <c r="AN1111" s="212"/>
      <c r="AS1111" s="392" t="str">
        <f t="shared" si="1089"/>
        <v>Ainul Hikam</v>
      </c>
      <c r="AT1111" s="392" t="str">
        <f t="shared" si="1090"/>
        <v>F1B019017</v>
      </c>
      <c r="AU1111" s="392">
        <f t="shared" si="1091"/>
        <v>1108</v>
      </c>
    </row>
    <row r="1112" spans="1:47" ht="12.75" customHeight="1">
      <c r="A1112" s="267">
        <f t="shared" si="774"/>
        <v>1109</v>
      </c>
      <c r="B1112" s="465">
        <v>45184</v>
      </c>
      <c r="C1112" s="269" t="str">
        <f>VLOOKUP(D1112,'[9]mhs elektro-kecil'!$B$5:$C$2500,2,0)</f>
        <v>Taufik Hidayat</v>
      </c>
      <c r="D1112" s="98" t="s">
        <v>2704</v>
      </c>
      <c r="E1112" s="369" t="s">
        <v>2705</v>
      </c>
      <c r="F1112" s="275" t="str">
        <f t="shared" ref="F1112" si="1104">VLOOKUP(Q1112,dosen,3,0)</f>
        <v>I Made Budi Suksmadana, S.T., M.T.</v>
      </c>
      <c r="G1112" s="275" t="str">
        <f t="shared" ref="G1112" si="1105">IF(ISNA(VLOOKUP(R1112,dosen,3,FALSE)),"-",VLOOKUP(R1112,dosen,3,FALSE))</f>
        <v>Dr. Ir. I Ketut Wiryajati,ST.,MT.,IPU.,ASEAN.Eng.</v>
      </c>
      <c r="H1112" s="275" t="str">
        <f t="shared" ref="H1112" si="1106">IF(ISNA(VLOOKUP(S1112,dosen,3,FALSE)),"-",VLOOKUP(S1112,dosen,3,FALSE))</f>
        <v>Paniran, S.T., M.T.</v>
      </c>
      <c r="I1112" s="275" t="str">
        <f t="shared" ref="I1112" si="1107">IF(ISNA(VLOOKUP(T1112,dosen,3,FALSE)),"-",VLOOKUP(T1112,dosen,3,FALSE))</f>
        <v>Ir. Agung Budi Muljono, S.T., M.T., IPU.</v>
      </c>
      <c r="J1112" s="467" t="str">
        <f t="shared" ref="J1112" si="1108">IF(ISNA(VLOOKUP(U1112,dosen,3,FALSE)),"-",VLOOKUP(U1112,dosen,3,FALSE))</f>
        <v>Syafaruddin Ch, S.T., M.T.</v>
      </c>
      <c r="K1112" s="473" t="str">
        <f t="shared" ref="K1112" si="1109">CHOOSE(WEEKDAY(L1112),"Minggu","Senin","Selasa","Rabu","Kamis","Jum'at","Sabtu")</f>
        <v>Selasa</v>
      </c>
      <c r="L1112" s="494">
        <v>45195</v>
      </c>
      <c r="M1112" s="459" t="s">
        <v>1622</v>
      </c>
      <c r="N1112" s="98" t="s">
        <v>449</v>
      </c>
      <c r="P1112" s="486">
        <v>695</v>
      </c>
      <c r="Q1112" s="230">
        <v>24</v>
      </c>
      <c r="R1112" s="230">
        <v>3</v>
      </c>
      <c r="S1112" s="199">
        <v>28</v>
      </c>
      <c r="T1112" s="199">
        <v>13</v>
      </c>
      <c r="U1112" s="199">
        <v>4</v>
      </c>
      <c r="AL1112" s="495"/>
      <c r="AM1112" s="212"/>
      <c r="AN1112" s="212"/>
      <c r="AS1112" s="392" t="str">
        <f t="shared" si="1089"/>
        <v>Taufik Hidayat</v>
      </c>
      <c r="AT1112" s="392" t="str">
        <f t="shared" si="1090"/>
        <v>F1B019136</v>
      </c>
      <c r="AU1112" s="392">
        <f t="shared" si="1091"/>
        <v>1109</v>
      </c>
    </row>
    <row r="1113" spans="1:47" ht="12.75" customHeight="1">
      <c r="A1113" s="267">
        <f t="shared" si="774"/>
        <v>1110</v>
      </c>
      <c r="B1113" s="465">
        <v>45184</v>
      </c>
      <c r="C1113" s="269" t="str">
        <f>VLOOKUP(D1113,'[9]mhs elektro-kecil'!$B$5:$C$2500,2,0)</f>
        <v>Alfansyah Baadilla</v>
      </c>
      <c r="D1113" s="369" t="s">
        <v>2706</v>
      </c>
      <c r="E1113" s="369" t="s">
        <v>2707</v>
      </c>
      <c r="F1113" s="275" t="str">
        <f t="shared" ref="F1113" si="1110">VLOOKUP(Q1113,dosen,3,0)</f>
        <v>A. Sjamsjiar Rachman, S.T., M.T.</v>
      </c>
      <c r="G1113" s="275" t="str">
        <f t="shared" ref="G1113" si="1111">IF(ISNA(VLOOKUP(R1113,dosen,3,FALSE)),"-",VLOOKUP(R1113,dosen,3,FALSE))</f>
        <v>Djul Fikry  Budiman, S.T., M.T.</v>
      </c>
      <c r="H1113" s="275" t="str">
        <f t="shared" ref="H1113" si="1112">IF(ISNA(VLOOKUP(S1113,dosen,3,FALSE)),"-",VLOOKUP(S1113,dosen,3,FALSE))</f>
        <v>Paniran, S.T., M.T.</v>
      </c>
      <c r="I1113" s="275" t="str">
        <f t="shared" ref="I1113" si="1113">IF(ISNA(VLOOKUP(T1113,dosen,3,FALSE)),"-",VLOOKUP(T1113,dosen,3,FALSE))</f>
        <v>Made Sutha Yadnya, S.T., M.T.</v>
      </c>
      <c r="J1113" s="467" t="str">
        <f t="shared" ref="J1113" si="1114">IF(ISNA(VLOOKUP(U1113,dosen,3,FALSE)),"-",VLOOKUP(U1113,dosen,3,FALSE))</f>
        <v>Abdullah Zainuddin, S.T., M.T.</v>
      </c>
      <c r="K1113" s="473" t="str">
        <f t="shared" ref="K1113" si="1115">CHOOSE(WEEKDAY(L1113),"Minggu","Senin","Selasa","Rabu","Kamis","Jum'at","Sabtu")</f>
        <v>Kamis</v>
      </c>
      <c r="L1113" s="494">
        <v>45190</v>
      </c>
      <c r="M1113" s="459" t="s">
        <v>1622</v>
      </c>
      <c r="N1113" s="459" t="s">
        <v>1246</v>
      </c>
      <c r="P1113" s="486">
        <v>696</v>
      </c>
      <c r="Q1113" s="199">
        <v>17</v>
      </c>
      <c r="R1113" s="199">
        <v>35</v>
      </c>
      <c r="S1113" s="199">
        <v>28</v>
      </c>
      <c r="T1113" s="199">
        <v>19</v>
      </c>
      <c r="U1113" s="199">
        <v>15</v>
      </c>
      <c r="AL1113" s="495"/>
      <c r="AM1113" s="212"/>
      <c r="AN1113" s="212"/>
      <c r="AS1113" s="392" t="str">
        <f t="shared" si="1089"/>
        <v>Alfansyah Baadilla</v>
      </c>
      <c r="AT1113" s="392" t="str">
        <f t="shared" si="1090"/>
        <v>F1B019021</v>
      </c>
      <c r="AU1113" s="392">
        <f t="shared" si="1091"/>
        <v>1110</v>
      </c>
    </row>
    <row r="1114" spans="1:47" ht="12.75" customHeight="1">
      <c r="A1114" s="267">
        <f t="shared" si="774"/>
        <v>1111</v>
      </c>
      <c r="B1114" s="465">
        <v>45185</v>
      </c>
      <c r="C1114" s="269" t="str">
        <f>VLOOKUP(D1114,'[9]mhs elektro-kecil'!$B$5:$C$2500,2,0)</f>
        <v>ALFAN MAJDI</v>
      </c>
      <c r="D1114" s="98" t="s">
        <v>2708</v>
      </c>
      <c r="E1114" s="369" t="s">
        <v>2709</v>
      </c>
      <c r="F1114" s="275" t="str">
        <f t="shared" ref="F1114" si="1116">VLOOKUP(Q1114,dosen,3,0)</f>
        <v>A. Sjamsjiar Rachman, S.T., M.T.</v>
      </c>
      <c r="G1114" s="275" t="str">
        <f t="shared" ref="G1114" si="1117">IF(ISNA(VLOOKUP(R1114,dosen,3,FALSE)),"-",VLOOKUP(R1114,dosen,3,FALSE))</f>
        <v>Muhamad Syamsu Iqbal, S.T., M.T., Ph.D.</v>
      </c>
      <c r="H1114" s="275" t="str">
        <f t="shared" ref="H1114" si="1118">IF(ISNA(VLOOKUP(S1114,dosen,3,FALSE)),"-",VLOOKUP(S1114,dosen,3,FALSE))</f>
        <v>Lalu A. Syamsul Irfan A., S.T., M.Eng.</v>
      </c>
      <c r="I1114" s="275" t="str">
        <f t="shared" ref="I1114" si="1119">IF(ISNA(VLOOKUP(T1114,dosen,3,FALSE)),"-",VLOOKUP(T1114,dosen,3,FALSE))</f>
        <v>Dr. Ir. I Made Ginarsa, S.T., M.T., IPU.</v>
      </c>
      <c r="J1114" s="467" t="str">
        <f t="shared" ref="J1114" si="1120">IF(ISNA(VLOOKUP(U1114,dosen,3,FALSE)),"-",VLOOKUP(U1114,dosen,3,FALSE))</f>
        <v>Cipta Ramadhani, ST., M.Eng.</v>
      </c>
      <c r="K1114" s="473" t="str">
        <f t="shared" ref="K1114" si="1121">CHOOSE(WEEKDAY(L1114),"Minggu","Senin","Selasa","Rabu","Kamis","Jum'at","Sabtu")</f>
        <v>Selasa</v>
      </c>
      <c r="L1114" s="494">
        <v>45188</v>
      </c>
      <c r="M1114" s="459" t="s">
        <v>1577</v>
      </c>
      <c r="N1114" s="459" t="s">
        <v>1246</v>
      </c>
      <c r="P1114" s="486">
        <v>698</v>
      </c>
      <c r="Q1114" s="230">
        <v>17</v>
      </c>
      <c r="R1114" s="230">
        <v>18</v>
      </c>
      <c r="S1114" s="199">
        <v>40</v>
      </c>
      <c r="T1114" s="199">
        <v>26</v>
      </c>
      <c r="U1114" s="199">
        <v>44</v>
      </c>
      <c r="AL1114" s="495"/>
      <c r="AM1114" s="212"/>
      <c r="AN1114" s="212"/>
      <c r="AS1114" s="392" t="str">
        <f t="shared" si="1089"/>
        <v>ALFAN MAJDI</v>
      </c>
      <c r="AT1114" s="392" t="str">
        <f t="shared" si="1090"/>
        <v>F1B017012</v>
      </c>
      <c r="AU1114" s="392">
        <f t="shared" si="1091"/>
        <v>1111</v>
      </c>
    </row>
    <row r="1115" spans="1:47" ht="12.75" customHeight="1">
      <c r="A1115" s="267">
        <f t="shared" si="774"/>
        <v>1112</v>
      </c>
      <c r="B1115" s="465">
        <v>45196</v>
      </c>
      <c r="C1115" s="269" t="str">
        <f>VLOOKUP(D1115,'[9]mhs elektro-kecil'!$B$5:$C$2500,2,0)</f>
        <v>Zulhan Ozi Firmanu</v>
      </c>
      <c r="D1115" s="98" t="s">
        <v>2710</v>
      </c>
      <c r="E1115" s="369" t="s">
        <v>2711</v>
      </c>
      <c r="F1115" s="275" t="str">
        <f t="shared" ref="F1115" si="1122">VLOOKUP(Q1115,dosen,3,0)</f>
        <v>Dr. Ir. Misbahuddin, S.T., M.T., IPU.</v>
      </c>
      <c r="G1115" s="275" t="str">
        <f t="shared" ref="G1115" si="1123">IF(ISNA(VLOOKUP(R1115,dosen,3,FALSE)),"-",VLOOKUP(R1115,dosen,3,FALSE))</f>
        <v>Giri Wahyu Wiriasto, S.T., M.T.</v>
      </c>
      <c r="H1115" s="275" t="str">
        <f t="shared" ref="H1115" si="1124">IF(ISNA(VLOOKUP(S1115,dosen,3,FALSE)),"-",VLOOKUP(S1115,dosen,3,FALSE))</f>
        <v>Lalu A. Syamsul Irfan A., S.T., M.Eng.</v>
      </c>
      <c r="I1115" s="275" t="str">
        <f t="shared" ref="I1115" si="1125">IF(ISNA(VLOOKUP(T1115,dosen,3,FALSE)),"-",VLOOKUP(T1115,dosen,3,FALSE))</f>
        <v>Djul Fikry  Budiman, S.T., M.T.</v>
      </c>
      <c r="J1115" s="467" t="str">
        <f t="shared" ref="J1115" si="1126">IF(ISNA(VLOOKUP(U1115,dosen,3,FALSE)),"-",VLOOKUP(U1115,dosen,3,FALSE))</f>
        <v>Budi Darmawan, S.T., M.Eng.</v>
      </c>
      <c r="K1115" s="473" t="str">
        <f t="shared" ref="K1115" si="1127">CHOOSE(WEEKDAY(L1115),"Minggu","Senin","Selasa","Rabu","Kamis","Jum'at","Sabtu")</f>
        <v>Selasa</v>
      </c>
      <c r="L1115" s="494">
        <v>45202</v>
      </c>
      <c r="M1115" s="459" t="s">
        <v>1577</v>
      </c>
      <c r="N1115" s="459" t="s">
        <v>1246</v>
      </c>
      <c r="P1115" s="486">
        <v>724</v>
      </c>
      <c r="Q1115" s="230">
        <v>7</v>
      </c>
      <c r="R1115" s="230">
        <v>41</v>
      </c>
      <c r="S1115" s="199">
        <v>40</v>
      </c>
      <c r="T1115" s="199">
        <v>35</v>
      </c>
      <c r="U1115" s="199">
        <v>43</v>
      </c>
      <c r="AL1115" s="495"/>
      <c r="AM1115" s="212"/>
      <c r="AN1115" s="212"/>
      <c r="AS1115" s="392" t="str">
        <f t="shared" si="1089"/>
        <v>Zulhan Ozi Firmanu</v>
      </c>
      <c r="AT1115" s="392" t="str">
        <f t="shared" si="1090"/>
        <v>F1B019148</v>
      </c>
      <c r="AU1115" s="392">
        <f t="shared" si="1091"/>
        <v>1112</v>
      </c>
    </row>
    <row r="1116" spans="1:47" ht="12.75" customHeight="1">
      <c r="A1116" s="267">
        <f t="shared" si="774"/>
        <v>1113</v>
      </c>
      <c r="B1116" s="465">
        <v>45198</v>
      </c>
      <c r="C1116" s="269" t="str">
        <f>VLOOKUP(D1116,'[9]mhs elektro-kecil'!$B$5:$C$2500,2,0)</f>
        <v>Ahmad Rosyid Ganausi</v>
      </c>
      <c r="D1116" s="98" t="s">
        <v>2712</v>
      </c>
      <c r="E1116" s="369" t="s">
        <v>2713</v>
      </c>
      <c r="F1116" s="275" t="str">
        <f t="shared" ref="F1116" si="1128">VLOOKUP(Q1116,dosen,3,0)</f>
        <v>Giri Wahyu Wiriasto, S.T., M.T.</v>
      </c>
      <c r="G1116" s="275" t="str">
        <f t="shared" ref="G1116" si="1129">IF(ISNA(VLOOKUP(R1116,dosen,3,FALSE)),"-",VLOOKUP(R1116,dosen,3,FALSE))</f>
        <v>dr. Ida Lestari Harahap, M.Sc</v>
      </c>
      <c r="H1116" s="275" t="str">
        <f t="shared" ref="H1116" si="1130">IF(ISNA(VLOOKUP(S1116,dosen,3,FALSE)),"-",VLOOKUP(S1116,dosen,3,FALSE))</f>
        <v>Lalu A. Syamsul Irfan A., S.T., M.Eng.</v>
      </c>
      <c r="I1116" s="275" t="str">
        <f t="shared" ref="I1116" si="1131">IF(ISNA(VLOOKUP(T1116,dosen,3,FALSE)),"-",VLOOKUP(T1116,dosen,3,FALSE))</f>
        <v>Dr. Ir. Misbahuddin, S.T., M.T., IPU.</v>
      </c>
      <c r="J1116" s="467" t="str">
        <f t="shared" ref="J1116" si="1132">IF(ISNA(VLOOKUP(U1116,dosen,3,FALSE)),"-",VLOOKUP(U1116,dosen,3,FALSE))</f>
        <v>Dr. Ida Ayu Sri Adnyani, S.T., M.Erg.</v>
      </c>
      <c r="K1116" s="473" t="str">
        <f t="shared" ref="K1116" si="1133">CHOOSE(WEEKDAY(L1116),"Minggu","Senin","Selasa","Rabu","Kamis","Jum'at","Sabtu")</f>
        <v>Senin</v>
      </c>
      <c r="L1116" s="494">
        <v>45208</v>
      </c>
      <c r="M1116" s="459" t="s">
        <v>1622</v>
      </c>
      <c r="N1116" s="459" t="s">
        <v>1246</v>
      </c>
      <c r="P1116" s="486">
        <v>729</v>
      </c>
      <c r="Q1116" s="230">
        <v>41</v>
      </c>
      <c r="R1116" s="230">
        <v>50</v>
      </c>
      <c r="S1116" s="199">
        <v>40</v>
      </c>
      <c r="T1116" s="199">
        <v>7</v>
      </c>
      <c r="U1116" s="199">
        <v>10</v>
      </c>
      <c r="AL1116" s="495"/>
      <c r="AM1116" s="212"/>
      <c r="AN1116" s="212"/>
      <c r="AS1116" s="392" t="str">
        <f t="shared" si="1089"/>
        <v>Ahmad Rosyid Ganausi</v>
      </c>
      <c r="AT1116" s="392" t="str">
        <f t="shared" si="1090"/>
        <v>F1B019014</v>
      </c>
      <c r="AU1116" s="392">
        <f t="shared" si="1091"/>
        <v>1113</v>
      </c>
    </row>
    <row r="1117" spans="1:47" ht="12.75" customHeight="1">
      <c r="A1117" s="267">
        <f t="shared" si="774"/>
        <v>1114</v>
      </c>
      <c r="B1117" s="465">
        <v>45198</v>
      </c>
      <c r="C1117" s="269" t="str">
        <f>VLOOKUP(D1117,'[9]mhs elektro-kecil'!$B$5:$C$2500,2,0)</f>
        <v>Nopenda Audi Tamami</v>
      </c>
      <c r="D1117" s="98" t="s">
        <v>2714</v>
      </c>
      <c r="E1117" s="369" t="s">
        <v>2715</v>
      </c>
      <c r="F1117" s="275" t="str">
        <f t="shared" ref="F1117" si="1134">VLOOKUP(Q1117,dosen,3,0)</f>
        <v>Abdullah Zainuddin, S.T., M.T.</v>
      </c>
      <c r="G1117" s="275" t="str">
        <f t="shared" ref="G1117" si="1135">IF(ISNA(VLOOKUP(R1117,dosen,3,FALSE)),"-",VLOOKUP(R1117,dosen,3,FALSE))</f>
        <v>Dr. Ir. Misbahuddin, S.T., M.T., IPU.</v>
      </c>
      <c r="H1117" s="275" t="str">
        <f t="shared" ref="H1117" si="1136">IF(ISNA(VLOOKUP(S1117,dosen,3,FALSE)),"-",VLOOKUP(S1117,dosen,3,FALSE))</f>
        <v>Suthami Ariessaputra, S.T., M.Eng.</v>
      </c>
      <c r="I1117" s="275" t="str">
        <f t="shared" ref="I1117" si="1137">IF(ISNA(VLOOKUP(T1117,dosen,3,FALSE)),"-",VLOOKUP(T1117,dosen,3,FALSE))</f>
        <v>Sudi M. Al Sasongko, S.T., M.T.</v>
      </c>
      <c r="J1117" s="467" t="str">
        <f t="shared" ref="J1117" si="1138">IF(ISNA(VLOOKUP(U1117,dosen,3,FALSE)),"-",VLOOKUP(U1117,dosen,3,FALSE))</f>
        <v>Cahyo Mustiko O. M., ST., MSc. Ph.D.</v>
      </c>
      <c r="K1117" s="473" t="str">
        <f t="shared" ref="K1117" si="1139">CHOOSE(WEEKDAY(L1117),"Minggu","Senin","Selasa","Rabu","Kamis","Jum'at","Sabtu")</f>
        <v>Selasa</v>
      </c>
      <c r="L1117" s="494">
        <v>45202</v>
      </c>
      <c r="M1117" s="459" t="s">
        <v>1622</v>
      </c>
      <c r="N1117" s="98" t="s">
        <v>581</v>
      </c>
      <c r="P1117" s="486">
        <v>730</v>
      </c>
      <c r="Q1117" s="230">
        <v>15</v>
      </c>
      <c r="R1117" s="230">
        <v>7</v>
      </c>
      <c r="S1117" s="199">
        <v>42</v>
      </c>
      <c r="T1117" s="199">
        <v>6</v>
      </c>
      <c r="U1117" s="199">
        <v>9</v>
      </c>
      <c r="AL1117" s="495"/>
      <c r="AM1117" s="212"/>
      <c r="AN1117" s="212"/>
      <c r="AS1117" s="392" t="str">
        <f t="shared" si="1089"/>
        <v>Nopenda Audi Tamami</v>
      </c>
      <c r="AT1117" s="392" t="str">
        <f t="shared" si="1090"/>
        <v>F1B019107</v>
      </c>
      <c r="AU1117" s="392">
        <f t="shared" si="1091"/>
        <v>1114</v>
      </c>
    </row>
    <row r="1118" spans="1:47" ht="12.75" customHeight="1">
      <c r="A1118" s="267">
        <f t="shared" si="774"/>
        <v>1115</v>
      </c>
      <c r="B1118" s="465">
        <v>45198</v>
      </c>
      <c r="C1118" s="269" t="str">
        <f>VLOOKUP(D1118,'[9]mhs elektro-kecil'!$B$5:$C$2500,2,0)</f>
        <v>Sri Astuti Karyawati</v>
      </c>
      <c r="D1118" s="98" t="s">
        <v>2716</v>
      </c>
      <c r="E1118" s="369" t="s">
        <v>2717</v>
      </c>
      <c r="F1118" s="275" t="str">
        <f t="shared" ref="F1118" si="1140">VLOOKUP(Q1118,dosen,3,0)</f>
        <v>Dr. rer. nat. Teti Zubaidah, S.T., M.T.</v>
      </c>
      <c r="G1118" s="275" t="str">
        <f t="shared" ref="G1118" si="1141">IF(ISNA(VLOOKUP(R1118,dosen,3,FALSE)),"-",VLOOKUP(R1118,dosen,3,FALSE))</f>
        <v>Made Sutha Yadnya, S.T., M.T.</v>
      </c>
      <c r="H1118" s="275" t="str">
        <f t="shared" ref="H1118" si="1142">IF(ISNA(VLOOKUP(S1118,dosen,3,FALSE)),"-",VLOOKUP(S1118,dosen,3,FALSE))</f>
        <v>Dr. Ir. Rosmaliati, S.T., M.T.</v>
      </c>
      <c r="I1118" s="275" t="str">
        <f t="shared" ref="I1118" si="1143">IF(ISNA(VLOOKUP(T1118,dosen,3,FALSE)),"-",VLOOKUP(T1118,dosen,3,FALSE))</f>
        <v>Bulkis Kanata, S.T., M.T.</v>
      </c>
      <c r="J1118" s="467" t="str">
        <f t="shared" ref="J1118" si="1144">IF(ISNA(VLOOKUP(U1118,dosen,3,FALSE)),"-",VLOOKUP(U1118,dosen,3,FALSE))</f>
        <v>Suthami Ariessaputra, S.T., M.Eng.</v>
      </c>
      <c r="K1118" s="473" t="str">
        <f t="shared" ref="K1118" si="1145">CHOOSE(WEEKDAY(L1118),"Minggu","Senin","Selasa","Rabu","Kamis","Jum'at","Sabtu")</f>
        <v>Kamis</v>
      </c>
      <c r="L1118" s="494">
        <v>45204</v>
      </c>
      <c r="M1118" s="459" t="s">
        <v>1622</v>
      </c>
      <c r="N1118" s="459" t="s">
        <v>1246</v>
      </c>
      <c r="P1118" s="486">
        <v>731</v>
      </c>
      <c r="Q1118" s="230">
        <v>22</v>
      </c>
      <c r="R1118" s="230">
        <v>19</v>
      </c>
      <c r="S1118" s="199">
        <v>16</v>
      </c>
      <c r="T1118" s="199">
        <v>21</v>
      </c>
      <c r="U1118" s="199">
        <v>42</v>
      </c>
      <c r="AL1118" s="495"/>
      <c r="AM1118" s="212"/>
      <c r="AN1118" s="212"/>
      <c r="AS1118" s="392" t="str">
        <f t="shared" si="1089"/>
        <v>Sri Astuti Karyawati</v>
      </c>
      <c r="AT1118" s="392" t="str">
        <f t="shared" si="1090"/>
        <v>F1B019133</v>
      </c>
      <c r="AU1118" s="392">
        <f t="shared" si="1091"/>
        <v>1115</v>
      </c>
    </row>
    <row r="1119" spans="1:47" ht="12.75" customHeight="1">
      <c r="A1119" s="267">
        <f t="shared" si="774"/>
        <v>1116</v>
      </c>
      <c r="B1119" s="465">
        <v>45198</v>
      </c>
      <c r="C1119" s="269" t="str">
        <f>VLOOKUP(D1119,'[9]mhs elektro-kecil'!$B$5:$C$2500,2,0)</f>
        <v>Riyan Fathurrahman</v>
      </c>
      <c r="D1119" s="98" t="s">
        <v>2718</v>
      </c>
      <c r="E1119" s="369" t="s">
        <v>2719</v>
      </c>
      <c r="F1119" s="275" t="str">
        <f t="shared" ref="F1119" si="1146">VLOOKUP(Q1119,dosen,3,0)</f>
        <v>Supriono, S.T., M.T.</v>
      </c>
      <c r="G1119" s="275" t="str">
        <f t="shared" ref="G1119" si="1147">IF(ISNA(VLOOKUP(R1119,dosen,3,FALSE)),"-",VLOOKUP(R1119,dosen,3,FALSE))</f>
        <v>Sultan, S.T., M.T.</v>
      </c>
      <c r="H1119" s="275" t="str">
        <f t="shared" ref="H1119" si="1148">IF(ISNA(VLOOKUP(S1119,dosen,3,FALSE)),"-",VLOOKUP(S1119,dosen,3,FALSE))</f>
        <v>Ida Bagus Fery Citarsa, S.T., M.T.</v>
      </c>
      <c r="I1119" s="275" t="str">
        <f t="shared" ref="I1119" si="1149">IF(ISNA(VLOOKUP(T1119,dosen,3,FALSE)),"-",VLOOKUP(T1119,dosen,3,FALSE))</f>
        <v>Abdul Natsir, S.T., M.T.</v>
      </c>
      <c r="J1119" s="467" t="str">
        <f t="shared" ref="J1119" si="1150">IF(ISNA(VLOOKUP(U1119,dosen,3,FALSE)),"-",VLOOKUP(U1119,dosen,3,FALSE))</f>
        <v>Sabar Nababan, S.T., M.T.</v>
      </c>
      <c r="K1119" s="473" t="str">
        <f t="shared" ref="K1119" si="1151">CHOOSE(WEEKDAY(L1119),"Minggu","Senin","Selasa","Rabu","Kamis","Jum'at","Sabtu")</f>
        <v>Rabu</v>
      </c>
      <c r="L1119" s="494">
        <v>45203</v>
      </c>
      <c r="M1119" s="459" t="s">
        <v>1577</v>
      </c>
      <c r="N1119" s="98" t="s">
        <v>449</v>
      </c>
      <c r="P1119" s="486">
        <v>732</v>
      </c>
      <c r="Q1119" s="230">
        <v>29</v>
      </c>
      <c r="R1119" s="230">
        <v>5</v>
      </c>
      <c r="S1119" s="199">
        <v>12</v>
      </c>
      <c r="T1119" s="199">
        <v>14</v>
      </c>
      <c r="U1119" s="199">
        <v>31</v>
      </c>
      <c r="AL1119" s="495"/>
      <c r="AM1119" s="212"/>
      <c r="AN1119" s="212"/>
      <c r="AS1119" s="392" t="str">
        <f t="shared" si="1089"/>
        <v>Riyan Fathurrahman</v>
      </c>
      <c r="AT1119" s="392" t="str">
        <f t="shared" si="1090"/>
        <v>F1B019125</v>
      </c>
      <c r="AU1119" s="392">
        <f t="shared" si="1091"/>
        <v>1116</v>
      </c>
    </row>
    <row r="1120" spans="1:47" ht="12.75" customHeight="1">
      <c r="A1120" s="267">
        <f t="shared" si="774"/>
        <v>1117</v>
      </c>
      <c r="B1120" s="465">
        <v>45202</v>
      </c>
      <c r="C1120" s="269" t="str">
        <f>VLOOKUP(D1120,'[9]mhs elektro-kecil'!$B$5:$C$2500,2,0)</f>
        <v>Zahratul Laily</v>
      </c>
      <c r="D1120" s="98" t="s">
        <v>2720</v>
      </c>
      <c r="E1120" s="369" t="s">
        <v>2721</v>
      </c>
      <c r="F1120" s="275" t="str">
        <f t="shared" ref="F1120" si="1152">VLOOKUP(Q1120,dosen,3,0)</f>
        <v>Dr. Ir. I Ketut Wiryajati,ST.,MT.,IPU.,ASEAN.Eng.</v>
      </c>
      <c r="G1120" s="275" t="str">
        <f t="shared" ref="G1120" si="1153">IF(ISNA(VLOOKUP(R1120,dosen,3,FALSE)),"-",VLOOKUP(R1120,dosen,3,FALSE))</f>
        <v>I Nyoman Wahyu Satiawan., ST., MSc., Ph.D.</v>
      </c>
      <c r="H1120" s="275" t="str">
        <f t="shared" ref="H1120" si="1154">IF(ISNA(VLOOKUP(S1120,dosen,3,FALSE)),"-",VLOOKUP(S1120,dosen,3,FALSE))</f>
        <v>Supriono, S.T., M.T.</v>
      </c>
      <c r="I1120" s="275" t="str">
        <f t="shared" ref="I1120" si="1155">IF(ISNA(VLOOKUP(T1120,dosen,3,FALSE)),"-",VLOOKUP(T1120,dosen,3,FALSE))</f>
        <v>Dr. Ida Ayu Sri Adnyani, S.T., M.Erg.</v>
      </c>
      <c r="J1120" s="467" t="str">
        <f t="shared" ref="J1120" si="1156">IF(ISNA(VLOOKUP(U1120,dosen,3,FALSE)),"-",VLOOKUP(U1120,dosen,3,FALSE))</f>
        <v>Ir. I Made Ari Nrartha, S.T., M.T.</v>
      </c>
      <c r="K1120" s="473" t="str">
        <f t="shared" ref="K1120" si="1157">CHOOSE(WEEKDAY(L1120),"Minggu","Senin","Selasa","Rabu","Kamis","Jum'at","Sabtu")</f>
        <v>Jum'at</v>
      </c>
      <c r="L1120" s="494">
        <v>45205</v>
      </c>
      <c r="M1120" s="459" t="s">
        <v>1577</v>
      </c>
      <c r="N1120" s="98" t="s">
        <v>449</v>
      </c>
      <c r="P1120" s="486">
        <v>736</v>
      </c>
      <c r="Q1120" s="230">
        <v>3</v>
      </c>
      <c r="R1120" s="230">
        <v>8</v>
      </c>
      <c r="S1120" s="199">
        <v>29</v>
      </c>
      <c r="T1120" s="199">
        <v>10</v>
      </c>
      <c r="U1120" s="199">
        <v>25</v>
      </c>
      <c r="AL1120" s="495"/>
      <c r="AM1120" s="212"/>
      <c r="AN1120" s="212"/>
      <c r="AS1120" s="392" t="str">
        <f t="shared" si="1089"/>
        <v>Zahratul Laily</v>
      </c>
      <c r="AT1120" s="392" t="str">
        <f t="shared" si="1090"/>
        <v>F1B019146</v>
      </c>
      <c r="AU1120" s="392">
        <f t="shared" si="1091"/>
        <v>1117</v>
      </c>
    </row>
    <row r="1121" spans="1:47" ht="12.75" customHeight="1">
      <c r="A1121" s="267">
        <f t="shared" si="774"/>
        <v>1118</v>
      </c>
      <c r="B1121" s="465">
        <v>45202</v>
      </c>
      <c r="C1121" s="269" t="str">
        <f>VLOOKUP(D1121,'[9]mhs elektro-kecil'!$B$5:$C$2500,2,0)</f>
        <v>Abiyyi Tiffano Mahanur Putra</v>
      </c>
      <c r="D1121" s="98" t="s">
        <v>2722</v>
      </c>
      <c r="E1121" s="369" t="s">
        <v>2723</v>
      </c>
      <c r="F1121" s="275" t="str">
        <f t="shared" ref="F1121" si="1158">VLOOKUP(Q1121,dosen,3,0)</f>
        <v>Ir. I Made Ari Nrartha, S.T., M.T.</v>
      </c>
      <c r="G1121" s="275" t="str">
        <f t="shared" ref="G1121" si="1159">IF(ISNA(VLOOKUP(R1121,dosen,3,FALSE)),"-",VLOOKUP(R1121,dosen,3,FALSE))</f>
        <v>Ir. Agung Budi Muljono, S.T., M.T., IPU.</v>
      </c>
      <c r="H1121" s="275" t="str">
        <f t="shared" ref="H1121" si="1160">IF(ISNA(VLOOKUP(S1121,dosen,3,FALSE)),"-",VLOOKUP(S1121,dosen,3,FALSE))</f>
        <v>Supriyatna, S.T., M.T.</v>
      </c>
      <c r="I1121" s="275" t="str">
        <f t="shared" ref="I1121" si="1161">IF(ISNA(VLOOKUP(T1121,dosen,3,FALSE)),"-",VLOOKUP(T1121,dosen,3,FALSE))</f>
        <v>Abdul Natsir, S.T., M.T.</v>
      </c>
      <c r="J1121" s="467" t="str">
        <f t="shared" ref="J1121" si="1162">IF(ISNA(VLOOKUP(U1121,dosen,3,FALSE)),"-",VLOOKUP(U1121,dosen,3,FALSE))</f>
        <v>Ni Made Seniari, S.T., M.T.</v>
      </c>
      <c r="K1121" s="473" t="str">
        <f t="shared" ref="K1121" si="1163">CHOOSE(WEEKDAY(L1121),"Minggu","Senin","Selasa","Rabu","Kamis","Jum'at","Sabtu")</f>
        <v>Jum'at</v>
      </c>
      <c r="L1121" s="494">
        <v>45205</v>
      </c>
      <c r="M1121" s="459" t="s">
        <v>1708</v>
      </c>
      <c r="N1121" s="98" t="s">
        <v>324</v>
      </c>
      <c r="P1121" s="486">
        <v>737</v>
      </c>
      <c r="Q1121" s="230">
        <v>25</v>
      </c>
      <c r="R1121" s="230">
        <v>13</v>
      </c>
      <c r="S1121" s="199">
        <v>2</v>
      </c>
      <c r="T1121" s="199">
        <v>14</v>
      </c>
      <c r="U1121" s="199">
        <v>1</v>
      </c>
      <c r="AL1121" s="495"/>
      <c r="AM1121" s="212"/>
      <c r="AN1121" s="212"/>
      <c r="AS1121" s="392" t="str">
        <f t="shared" si="1089"/>
        <v>Abiyyi Tiffano Mahanur Putra</v>
      </c>
      <c r="AT1121" s="392" t="str">
        <f t="shared" si="1090"/>
        <v>F1B019003</v>
      </c>
      <c r="AU1121" s="392">
        <f t="shared" si="1091"/>
        <v>1118</v>
      </c>
    </row>
    <row r="1122" spans="1:47" ht="12.75" customHeight="1">
      <c r="A1122" s="267">
        <f t="shared" si="774"/>
        <v>1119</v>
      </c>
      <c r="B1122" s="465">
        <v>45202</v>
      </c>
      <c r="C1122" s="269" t="str">
        <f>VLOOKUP(D1122,'[9]mhs elektro-kecil'!$B$5:$C$2500,2,0)</f>
        <v>MOH. SULTANULMAHDI</v>
      </c>
      <c r="D1122" s="98" t="s">
        <v>2724</v>
      </c>
      <c r="E1122" s="369" t="s">
        <v>2725</v>
      </c>
      <c r="F1122" s="275" t="str">
        <f t="shared" ref="F1122" si="1164">VLOOKUP(Q1122,dosen,3,0)</f>
        <v>Ni Made Seniari, S.T., M.T.</v>
      </c>
      <c r="G1122" s="275" t="str">
        <f t="shared" ref="G1122" si="1165">IF(ISNA(VLOOKUP(R1122,dosen,3,FALSE)),"-",VLOOKUP(R1122,dosen,3,FALSE))</f>
        <v>Ir. Agung Budi Muljono, S.T., M.T., IPU.</v>
      </c>
      <c r="H1122" s="275" t="str">
        <f t="shared" ref="H1122" si="1166">IF(ISNA(VLOOKUP(S1122,dosen,3,FALSE)),"-",VLOOKUP(S1122,dosen,3,FALSE))</f>
        <v>Supriyatna, S.T., M.T.</v>
      </c>
      <c r="I1122" s="275" t="str">
        <f t="shared" ref="I1122" si="1167">IF(ISNA(VLOOKUP(T1122,dosen,3,FALSE)),"-",VLOOKUP(T1122,dosen,3,FALSE))</f>
        <v>Ida Bagus Fery Citarsa, S.T., M.T.</v>
      </c>
      <c r="J1122" s="467" t="str">
        <f t="shared" ref="J1122" si="1168">IF(ISNA(VLOOKUP(U1122,dosen,3,FALSE)),"-",VLOOKUP(U1122,dosen,3,FALSE))</f>
        <v>I Ketut Perdana Putra, S.T., M.T.</v>
      </c>
      <c r="K1122" s="473" t="str">
        <f t="shared" ref="K1122" si="1169">CHOOSE(WEEKDAY(L1122),"Minggu","Senin","Selasa","Rabu","Kamis","Jum'at","Sabtu")</f>
        <v>Kamis</v>
      </c>
      <c r="L1122" s="494">
        <v>45204</v>
      </c>
      <c r="M1122" s="459" t="s">
        <v>1952</v>
      </c>
      <c r="N1122" s="98" t="s">
        <v>324</v>
      </c>
      <c r="P1122" s="486">
        <v>738</v>
      </c>
      <c r="Q1122" s="230">
        <v>1</v>
      </c>
      <c r="R1122" s="230">
        <v>13</v>
      </c>
      <c r="S1122" s="199">
        <v>2</v>
      </c>
      <c r="T1122" s="199">
        <v>12</v>
      </c>
      <c r="U1122" s="199">
        <v>23</v>
      </c>
      <c r="AL1122" s="495"/>
      <c r="AM1122" s="212"/>
      <c r="AN1122" s="212"/>
      <c r="AS1122" s="392" t="str">
        <f t="shared" si="1089"/>
        <v>MOH. SULTANULMAHDI</v>
      </c>
      <c r="AT1122" s="392" t="str">
        <f t="shared" si="1090"/>
        <v>F1B018039</v>
      </c>
      <c r="AU1122" s="392">
        <f t="shared" si="1091"/>
        <v>1119</v>
      </c>
    </row>
    <row r="1123" spans="1:47" ht="12.75" customHeight="1">
      <c r="A1123" s="267">
        <f t="shared" si="774"/>
        <v>1120</v>
      </c>
      <c r="B1123" s="465">
        <v>45204</v>
      </c>
      <c r="C1123" s="269" t="str">
        <f>VLOOKUP(D1123,'[9]mhs elektro-kecil'!$B$5:$C$2500,2,0)</f>
        <v>Nur Gina Maulina</v>
      </c>
      <c r="D1123" s="98" t="s">
        <v>2726</v>
      </c>
      <c r="E1123" s="369" t="s">
        <v>2727</v>
      </c>
      <c r="F1123" s="275" t="str">
        <f t="shared" ref="F1123" si="1170">VLOOKUP(Q1123,dosen,3,0)</f>
        <v>Dr. Ir. I Ketut Wiryajati,ST.,MT.,IPU.,ASEAN.Eng.</v>
      </c>
      <c r="G1123" s="275" t="str">
        <f t="shared" ref="G1123" si="1171">IF(ISNA(VLOOKUP(R1123,dosen,3,FALSE)),"-",VLOOKUP(R1123,dosen,3,FALSE))</f>
        <v>I Nyoman Wahyu Satiawan., ST., MSc., Ph.D.</v>
      </c>
      <c r="H1123" s="275" t="str">
        <f t="shared" ref="H1123" si="1172">IF(ISNA(VLOOKUP(S1123,dosen,3,FALSE)),"-",VLOOKUP(S1123,dosen,3,FALSE))</f>
        <v>Supriono, S.T., M.T.</v>
      </c>
      <c r="I1123" s="275" t="str">
        <f t="shared" ref="I1123" si="1173">IF(ISNA(VLOOKUP(T1123,dosen,3,FALSE)),"-",VLOOKUP(T1123,dosen,3,FALSE))</f>
        <v>Dr. Ida Ayu Sri Adnyani, S.T., M.Erg.</v>
      </c>
      <c r="J1123" s="467" t="str">
        <f t="shared" ref="J1123" si="1174">IF(ISNA(VLOOKUP(U1123,dosen,3,FALSE)),"-",VLOOKUP(U1123,dosen,3,FALSE))</f>
        <v>Ir. I Made Ari Nrartha, S.T., M.T.</v>
      </c>
      <c r="K1123" s="473" t="str">
        <f t="shared" ref="K1123" si="1175">CHOOSE(WEEKDAY(L1123),"Minggu","Senin","Selasa","Rabu","Kamis","Jum'at","Sabtu")</f>
        <v>Selasa</v>
      </c>
      <c r="L1123" s="494">
        <v>45209</v>
      </c>
      <c r="M1123" s="459" t="s">
        <v>1952</v>
      </c>
      <c r="N1123" s="98" t="s">
        <v>324</v>
      </c>
      <c r="P1123" s="486">
        <v>742</v>
      </c>
      <c r="Q1123" s="230">
        <v>3</v>
      </c>
      <c r="R1123" s="230">
        <v>8</v>
      </c>
      <c r="S1123" s="199">
        <v>29</v>
      </c>
      <c r="T1123" s="199">
        <v>10</v>
      </c>
      <c r="U1123" s="199">
        <v>25</v>
      </c>
      <c r="AL1123" s="495"/>
      <c r="AM1123" s="212"/>
      <c r="AN1123" s="212"/>
      <c r="AS1123" s="392" t="str">
        <f t="shared" si="1089"/>
        <v>Nur Gina Maulina</v>
      </c>
      <c r="AT1123" s="392" t="str">
        <f t="shared" si="1090"/>
        <v>F1B019110</v>
      </c>
      <c r="AU1123" s="392">
        <f t="shared" si="1091"/>
        <v>1120</v>
      </c>
    </row>
    <row r="1124" spans="1:47" ht="12.75" customHeight="1">
      <c r="A1124" s="267">
        <f t="shared" si="774"/>
        <v>1121</v>
      </c>
      <c r="B1124" s="465">
        <v>45204</v>
      </c>
      <c r="C1124" s="269" t="str">
        <f>VLOOKUP(D1124,'[9]mhs elektro-kecil'!$B$5:$C$2500,2,0)</f>
        <v>Mila Wahyuni</v>
      </c>
      <c r="D1124" s="98" t="s">
        <v>2728</v>
      </c>
      <c r="E1124" s="497" t="s">
        <v>2729</v>
      </c>
      <c r="F1124" s="275" t="str">
        <f t="shared" ref="F1124" si="1176">VLOOKUP(Q1124,dosen,3,0)</f>
        <v>Dr. Ir. I Ketut Wiryajati,ST.,MT.,IPU.,ASEAN.Eng.</v>
      </c>
      <c r="G1124" s="275" t="str">
        <f t="shared" ref="G1124" si="1177">IF(ISNA(VLOOKUP(R1124,dosen,3,FALSE)),"-",VLOOKUP(R1124,dosen,3,FALSE))</f>
        <v>I Nyoman Wahyu Satiawan., ST., MSc., Ph.D.</v>
      </c>
      <c r="H1124" s="275" t="str">
        <f t="shared" ref="H1124" si="1178">IF(ISNA(VLOOKUP(S1124,dosen,3,FALSE)),"-",VLOOKUP(S1124,dosen,3,FALSE))</f>
        <v>Ida Bagus Fery Citarsa, S.T., M.T.</v>
      </c>
      <c r="I1124" s="275" t="str">
        <f t="shared" ref="I1124" si="1179">IF(ISNA(VLOOKUP(T1124,dosen,3,FALSE)),"-",VLOOKUP(T1124,dosen,3,FALSE))</f>
        <v>Ir. Agung Budi Muljono, S.T., M.T., IPU.</v>
      </c>
      <c r="J1124" s="467" t="str">
        <f t="shared" ref="J1124" si="1180">IF(ISNA(VLOOKUP(U1124,dosen,3,FALSE)),"-",VLOOKUP(U1124,dosen,3,FALSE))</f>
        <v>Abdul Natsir, S.T., M.T.</v>
      </c>
      <c r="K1124" s="473" t="str">
        <f t="shared" ref="K1124" si="1181">CHOOSE(WEEKDAY(L1124),"Minggu","Senin","Selasa","Rabu","Kamis","Jum'at","Sabtu")</f>
        <v>Rabu</v>
      </c>
      <c r="L1124" s="494">
        <v>45210</v>
      </c>
      <c r="M1124" s="459" t="s">
        <v>1622</v>
      </c>
      <c r="N1124" s="98" t="s">
        <v>324</v>
      </c>
      <c r="P1124" s="486">
        <v>743</v>
      </c>
      <c r="Q1124" s="230">
        <v>3</v>
      </c>
      <c r="R1124" s="230">
        <v>8</v>
      </c>
      <c r="S1124" s="199">
        <v>12</v>
      </c>
      <c r="T1124" s="199">
        <v>13</v>
      </c>
      <c r="U1124" s="199">
        <v>14</v>
      </c>
      <c r="AL1124" s="495"/>
      <c r="AM1124" s="212"/>
      <c r="AN1124" s="212"/>
      <c r="AS1124" s="392" t="str">
        <f t="shared" si="1089"/>
        <v>Mila Wahyuni</v>
      </c>
      <c r="AT1124" s="392" t="str">
        <f t="shared" si="1090"/>
        <v>F1B019091</v>
      </c>
      <c r="AU1124" s="392">
        <f t="shared" si="1091"/>
        <v>1121</v>
      </c>
    </row>
    <row r="1125" spans="1:47" ht="12.75" customHeight="1">
      <c r="A1125" s="267">
        <f t="shared" si="774"/>
        <v>1122</v>
      </c>
      <c r="B1125" s="465">
        <v>45204</v>
      </c>
      <c r="C1125" s="269" t="str">
        <f>VLOOKUP(D1125,'[9]mhs elektro-kecil'!$B$5:$C$2500,2,0)</f>
        <v>Aurina Willy Ghodina</v>
      </c>
      <c r="D1125" s="98" t="s">
        <v>2730</v>
      </c>
      <c r="E1125" s="369" t="s">
        <v>2731</v>
      </c>
      <c r="F1125" s="275" t="str">
        <f t="shared" ref="F1125" si="1182">VLOOKUP(Q1125,dosen,3,0)</f>
        <v>Cahyo Mustiko O. M., ST., MSc. Ph.D.</v>
      </c>
      <c r="G1125" s="275" t="str">
        <f t="shared" ref="G1125" si="1183">IF(ISNA(VLOOKUP(R1125,dosen,3,FALSE)),"-",VLOOKUP(R1125,dosen,3,FALSE))</f>
        <v>Suthami Ariessaputra, S.T., M.Eng.</v>
      </c>
      <c r="H1125" s="275" t="str">
        <f t="shared" ref="H1125" si="1184">IF(ISNA(VLOOKUP(S1125,dosen,3,FALSE)),"-",VLOOKUP(S1125,dosen,3,FALSE))</f>
        <v>Bulkis Kanata, S.T., M.T.</v>
      </c>
      <c r="I1125" s="275" t="str">
        <f t="shared" ref="I1125" si="1185">IF(ISNA(VLOOKUP(T1125,dosen,3,FALSE)),"-",VLOOKUP(T1125,dosen,3,FALSE))</f>
        <v>Abdullah Zainuddin, S.T., M.T.</v>
      </c>
      <c r="J1125" s="467" t="str">
        <f t="shared" ref="J1125" si="1186">IF(ISNA(VLOOKUP(U1125,dosen,3,FALSE)),"-",VLOOKUP(U1125,dosen,3,FALSE))</f>
        <v>Djul Fikry  Budiman, S.T., M.T.</v>
      </c>
      <c r="K1125" s="473" t="str">
        <f t="shared" ref="K1125" si="1187">CHOOSE(WEEKDAY(L1125),"Minggu","Senin","Selasa","Rabu","Kamis","Jum'at","Sabtu")</f>
        <v>Senin</v>
      </c>
      <c r="L1125" s="494">
        <v>45215</v>
      </c>
      <c r="M1125" s="459" t="s">
        <v>1622</v>
      </c>
      <c r="N1125" s="98" t="s">
        <v>581</v>
      </c>
      <c r="P1125" s="486">
        <v>749</v>
      </c>
      <c r="Q1125" s="230">
        <v>9</v>
      </c>
      <c r="R1125" s="230">
        <v>42</v>
      </c>
      <c r="S1125" s="199">
        <v>21</v>
      </c>
      <c r="T1125" s="199">
        <v>15</v>
      </c>
      <c r="U1125" s="199">
        <v>35</v>
      </c>
      <c r="AL1125" s="495"/>
      <c r="AM1125" s="212"/>
      <c r="AN1125" s="212"/>
      <c r="AS1125" s="392" t="str">
        <f t="shared" si="1089"/>
        <v>Aurina Willy Ghodina</v>
      </c>
      <c r="AT1125" s="392" t="str">
        <f t="shared" si="1090"/>
        <v>F1B019032</v>
      </c>
      <c r="AU1125" s="392">
        <f t="shared" si="1091"/>
        <v>1122</v>
      </c>
    </row>
    <row r="1126" spans="1:47" ht="12.75" customHeight="1">
      <c r="A1126" s="267">
        <f t="shared" si="774"/>
        <v>1123</v>
      </c>
      <c r="B1126" s="465">
        <v>45204</v>
      </c>
      <c r="C1126" s="269" t="str">
        <f>VLOOKUP(D1126,'[9]mhs elektro-kecil'!$B$5:$C$2500,2,0)</f>
        <v>Sopyan Roni</v>
      </c>
      <c r="D1126" s="98" t="s">
        <v>2732</v>
      </c>
      <c r="E1126" s="369" t="s">
        <v>2733</v>
      </c>
      <c r="F1126" s="275" t="str">
        <f t="shared" ref="F1126" si="1188">VLOOKUP(Q1126,dosen,3,0)</f>
        <v>Suthami Ariessaputra, S.T., M.Eng.</v>
      </c>
      <c r="G1126" s="275" t="str">
        <f t="shared" ref="G1126" si="1189">IF(ISNA(VLOOKUP(R1126,dosen,3,FALSE)),"-",VLOOKUP(R1126,dosen,3,FALSE))</f>
        <v>Sudi M. Al Sasongko, S.T., M.T.</v>
      </c>
      <c r="H1126" s="275" t="str">
        <f t="shared" ref="H1126" si="1190">IF(ISNA(VLOOKUP(S1126,dosen,3,FALSE)),"-",VLOOKUP(S1126,dosen,3,FALSE))</f>
        <v>Paniran, S.T., M.T.</v>
      </c>
      <c r="I1126" s="275" t="str">
        <f t="shared" ref="I1126" si="1191">IF(ISNA(VLOOKUP(T1126,dosen,3,FALSE)),"-",VLOOKUP(T1126,dosen,3,FALSE))</f>
        <v>A. Sjamsjiar Rachman, S.T., M.T.</v>
      </c>
      <c r="J1126" s="467" t="str">
        <f t="shared" ref="J1126" si="1192">IF(ISNA(VLOOKUP(U1126,dosen,3,FALSE)),"-",VLOOKUP(U1126,dosen,3,FALSE))</f>
        <v>Ir. I Made Ari Nrartha, S.T., M.T.</v>
      </c>
      <c r="K1126" s="473" t="str">
        <f t="shared" ref="K1126" si="1193">CHOOSE(WEEKDAY(L1126),"Minggu","Senin","Selasa","Rabu","Kamis","Jum'at","Sabtu")</f>
        <v>Senin</v>
      </c>
      <c r="L1126" s="494">
        <v>45208</v>
      </c>
      <c r="M1126" s="459" t="s">
        <v>1622</v>
      </c>
      <c r="N1126" s="98" t="s">
        <v>449</v>
      </c>
      <c r="P1126" s="486">
        <v>750</v>
      </c>
      <c r="Q1126" s="230">
        <v>42</v>
      </c>
      <c r="R1126" s="230">
        <v>6</v>
      </c>
      <c r="S1126" s="199">
        <v>28</v>
      </c>
      <c r="T1126" s="199">
        <v>17</v>
      </c>
      <c r="U1126" s="199">
        <v>25</v>
      </c>
      <c r="AL1126" s="495"/>
      <c r="AM1126" s="212"/>
      <c r="AN1126" s="212"/>
      <c r="AS1126" s="392" t="str">
        <f t="shared" si="1089"/>
        <v>Sopyan Roni</v>
      </c>
      <c r="AT1126" s="392" t="str">
        <f t="shared" si="1090"/>
        <v>F1B019132</v>
      </c>
      <c r="AU1126" s="392">
        <f t="shared" si="1091"/>
        <v>1123</v>
      </c>
    </row>
    <row r="1127" spans="1:47" ht="12.75" customHeight="1">
      <c r="A1127" s="267">
        <f t="shared" si="774"/>
        <v>1124</v>
      </c>
      <c r="B1127" s="465">
        <v>45211</v>
      </c>
      <c r="C1127" s="269" t="str">
        <f>VLOOKUP(D1127,'[9]mhs elektro-kecil'!$B$5:$C$2500,2,0)</f>
        <v>Suci Raditya Yadnya</v>
      </c>
      <c r="D1127" s="98" t="s">
        <v>2734</v>
      </c>
      <c r="E1127" s="369" t="s">
        <v>2735</v>
      </c>
      <c r="F1127" s="275" t="str">
        <f t="shared" ref="F1127" si="1194">VLOOKUP(Q1127,dosen,3,0)</f>
        <v>Abdullah Zainuddin, S.T., M.T.</v>
      </c>
      <c r="G1127" s="275" t="str">
        <f t="shared" ref="G1127" si="1195">IF(ISNA(VLOOKUP(R1127,dosen,3,FALSE)),"-",VLOOKUP(R1127,dosen,3,FALSE))</f>
        <v>Dr. Ir. Misbahuddin, S.T., M.T., IPU.</v>
      </c>
      <c r="H1127" s="275" t="str">
        <f t="shared" ref="H1127" si="1196">IF(ISNA(VLOOKUP(S1127,dosen,3,FALSE)),"-",VLOOKUP(S1127,dosen,3,FALSE))</f>
        <v>Sudi M. Al Sasongko, S.T., M.T.</v>
      </c>
      <c r="I1127" s="275" t="str">
        <f t="shared" ref="I1127" si="1197">IF(ISNA(VLOOKUP(T1127,dosen,3,FALSE)),"-",VLOOKUP(T1127,dosen,3,FALSE))</f>
        <v>Suthami Ariessaputra, S.T., M.Eng.</v>
      </c>
      <c r="J1127" s="467" t="str">
        <f t="shared" ref="J1127" si="1198">IF(ISNA(VLOOKUP(U1127,dosen,3,FALSE)),"-",VLOOKUP(U1127,dosen,3,FALSE))</f>
        <v>Muhamad Syamsu Iqbal, S.T., M.T., Ph.D.</v>
      </c>
      <c r="K1127" s="473" t="str">
        <f t="shared" ref="K1127" si="1199">CHOOSE(WEEKDAY(L1127),"Minggu","Senin","Selasa","Rabu","Kamis","Jum'at","Sabtu")</f>
        <v>Senin</v>
      </c>
      <c r="L1127" s="494">
        <v>45215</v>
      </c>
      <c r="M1127" s="459" t="s">
        <v>1952</v>
      </c>
      <c r="N1127" s="98" t="s">
        <v>581</v>
      </c>
      <c r="P1127" s="486">
        <v>762</v>
      </c>
      <c r="Q1127" s="230">
        <v>15</v>
      </c>
      <c r="R1127" s="230">
        <v>7</v>
      </c>
      <c r="S1127" s="199">
        <v>6</v>
      </c>
      <c r="T1127" s="199">
        <v>42</v>
      </c>
      <c r="U1127" s="199">
        <v>18</v>
      </c>
      <c r="AL1127" s="495"/>
      <c r="AM1127" s="212"/>
      <c r="AN1127" s="212"/>
      <c r="AS1127" s="392" t="str">
        <f t="shared" ref="AS1127:AS1185" si="1200">C1127</f>
        <v>Suci Raditya Yadnya</v>
      </c>
      <c r="AT1127" s="392" t="str">
        <f t="shared" ref="AT1127:AT1185" si="1201">D1127</f>
        <v>F1B020137</v>
      </c>
      <c r="AU1127" s="392">
        <f t="shared" ref="AU1127:AU1185" si="1202">A1127</f>
        <v>1124</v>
      </c>
    </row>
    <row r="1128" spans="1:47" ht="12.75" customHeight="1">
      <c r="A1128" s="267">
        <f t="shared" si="774"/>
        <v>1125</v>
      </c>
      <c r="B1128" s="465">
        <v>45218</v>
      </c>
      <c r="C1128" s="269" t="str">
        <f>VLOOKUP(D1128,'[9]mhs elektro-kecil'!$B$5:$C$2500,2,0)</f>
        <v>Aazamzain Habibi</v>
      </c>
      <c r="D1128" s="98" t="s">
        <v>2736</v>
      </c>
      <c r="E1128" s="369" t="s">
        <v>2737</v>
      </c>
      <c r="F1128" s="275" t="str">
        <f t="shared" ref="F1128" si="1203">VLOOKUP(Q1128,dosen,3,0)</f>
        <v>I Made Budi Suksmadana, S.T., M.T.</v>
      </c>
      <c r="G1128" s="275" t="str">
        <f t="shared" ref="G1128" si="1204">IF(ISNA(VLOOKUP(R1128,dosen,3,FALSE)),"-",VLOOKUP(R1128,dosen,3,FALSE))</f>
        <v>Budi Darmawan, S.T., M.Eng.</v>
      </c>
      <c r="H1128" s="275" t="str">
        <f t="shared" ref="H1128" si="1205">IF(ISNA(VLOOKUP(S1128,dosen,3,FALSE)),"-",VLOOKUP(S1128,dosen,3,FALSE))</f>
        <v>Supriono, S.T., M.T.</v>
      </c>
      <c r="I1128" s="275" t="str">
        <f t="shared" ref="I1128" si="1206">IF(ISNA(VLOOKUP(T1128,dosen,3,FALSE)),"-",VLOOKUP(T1128,dosen,3,FALSE))</f>
        <v>Dr. Ir. I Ketut Wiryajati,ST.,MT.,IPU.,ASEAN.Eng.</v>
      </c>
      <c r="J1128" s="467" t="str">
        <f t="shared" ref="J1128" si="1207">IF(ISNA(VLOOKUP(U1128,dosen,3,FALSE)),"-",VLOOKUP(U1128,dosen,3,FALSE))</f>
        <v>I Nyoman Wahyu Satiawan., ST., MSc., Ph.D.</v>
      </c>
      <c r="K1128" s="473" t="str">
        <f t="shared" ref="K1128" si="1208">CHOOSE(WEEKDAY(L1128),"Minggu","Senin","Selasa","Rabu","Kamis","Jum'at","Sabtu")</f>
        <v>Selasa</v>
      </c>
      <c r="L1128" s="494">
        <v>45223</v>
      </c>
      <c r="M1128" s="459" t="s">
        <v>1622</v>
      </c>
      <c r="N1128" s="98" t="s">
        <v>449</v>
      </c>
      <c r="P1128" s="486">
        <v>778</v>
      </c>
      <c r="Q1128" s="199">
        <v>24</v>
      </c>
      <c r="R1128" s="199">
        <v>43</v>
      </c>
      <c r="S1128" s="199">
        <v>29</v>
      </c>
      <c r="T1128" s="199">
        <v>3</v>
      </c>
      <c r="U1128" s="199">
        <v>8</v>
      </c>
      <c r="AL1128" s="495"/>
      <c r="AM1128" s="212"/>
      <c r="AN1128" s="212"/>
      <c r="AS1128" s="392" t="str">
        <f t="shared" si="1200"/>
        <v>Aazamzain Habibi</v>
      </c>
      <c r="AT1128" s="392" t="str">
        <f t="shared" si="1201"/>
        <v>F1B019001</v>
      </c>
      <c r="AU1128" s="392">
        <f t="shared" si="1202"/>
        <v>1125</v>
      </c>
    </row>
    <row r="1129" spans="1:47" ht="12.75" customHeight="1">
      <c r="A1129" s="267">
        <f t="shared" si="774"/>
        <v>1126</v>
      </c>
      <c r="B1129" s="465">
        <v>45219</v>
      </c>
      <c r="C1129" s="269" t="str">
        <f>VLOOKUP(D1129,'[9]mhs elektro-kecil'!$B$5:$C$2500,2,0)</f>
        <v>Aulia Widya Prastuti</v>
      </c>
      <c r="D1129" s="98" t="s">
        <v>2738</v>
      </c>
      <c r="E1129" s="369" t="s">
        <v>2739</v>
      </c>
      <c r="F1129" s="275" t="str">
        <f t="shared" ref="F1129" si="1209">VLOOKUP(Q1129,dosen,3,0)</f>
        <v>Cahyo Mustiko O. M., ST., MSc. Ph.D.</v>
      </c>
      <c r="G1129" s="275" t="str">
        <f t="shared" ref="G1129" si="1210">IF(ISNA(VLOOKUP(R1129,dosen,3,FALSE)),"-",VLOOKUP(R1129,dosen,3,FALSE))</f>
        <v>Suthami Ariessaputra, S.T., M.Eng.</v>
      </c>
      <c r="H1129" s="275" t="str">
        <f t="shared" ref="H1129" si="1211">IF(ISNA(VLOOKUP(S1129,dosen,3,FALSE)),"-",VLOOKUP(S1129,dosen,3,FALSE))</f>
        <v>Sudi M. Al Sasongko, S.T., M.T.</v>
      </c>
      <c r="I1129" s="275" t="str">
        <f t="shared" ref="I1129" si="1212">IF(ISNA(VLOOKUP(T1129,dosen,3,FALSE)),"-",VLOOKUP(T1129,dosen,3,FALSE))</f>
        <v>Made Sutha Yadnya, S.T., M.T.</v>
      </c>
      <c r="J1129" s="467" t="str">
        <f t="shared" ref="J1129" si="1213">IF(ISNA(VLOOKUP(U1129,dosen,3,FALSE)),"-",VLOOKUP(U1129,dosen,3,FALSE))</f>
        <v>Djul Fikry  Budiman, S.T., M.T.</v>
      </c>
      <c r="K1129" s="473" t="str">
        <f t="shared" ref="K1129" si="1214">CHOOSE(WEEKDAY(L1129),"Minggu","Senin","Selasa","Rabu","Kamis","Jum'at","Sabtu")</f>
        <v>Selasa</v>
      </c>
      <c r="L1129" s="494">
        <v>45223</v>
      </c>
      <c r="M1129" s="459" t="s">
        <v>1577</v>
      </c>
      <c r="N1129" s="98" t="s">
        <v>581</v>
      </c>
      <c r="P1129" s="486">
        <v>781</v>
      </c>
      <c r="Q1129" s="230">
        <v>9</v>
      </c>
      <c r="R1129" s="230">
        <v>42</v>
      </c>
      <c r="S1129" s="199">
        <v>6</v>
      </c>
      <c r="T1129" s="199">
        <v>19</v>
      </c>
      <c r="U1129" s="199">
        <v>35</v>
      </c>
      <c r="AL1129" s="495"/>
      <c r="AM1129" s="212"/>
      <c r="AN1129" s="212"/>
      <c r="AS1129" s="392" t="str">
        <f t="shared" si="1200"/>
        <v>Aulia Widya Prastuti</v>
      </c>
      <c r="AT1129" s="392" t="str">
        <f t="shared" si="1201"/>
        <v>F1B019031</v>
      </c>
      <c r="AU1129" s="392">
        <f t="shared" si="1202"/>
        <v>1126</v>
      </c>
    </row>
    <row r="1130" spans="1:47" ht="12.75" customHeight="1">
      <c r="A1130" s="267">
        <f t="shared" si="774"/>
        <v>1127</v>
      </c>
      <c r="B1130" s="465">
        <v>45219</v>
      </c>
      <c r="C1130" s="269" t="str">
        <f>VLOOKUP(D1130,'[9]mhs elektro-kecil'!$B$5:$C$2500,2,0)</f>
        <v>I Gede Raka Nugraha Wirayudha</v>
      </c>
      <c r="D1130" s="98" t="s">
        <v>2740</v>
      </c>
      <c r="E1130" s="369" t="s">
        <v>2741</v>
      </c>
      <c r="F1130" s="275" t="str">
        <f t="shared" ref="F1130" si="1215">VLOOKUP(Q1130,dosen,3,0)</f>
        <v>Dr. Ir. I Ketut Wiryajati,ST.,MT.,IPU.,ASEAN.Eng.</v>
      </c>
      <c r="G1130" s="275" t="str">
        <f t="shared" ref="G1130" si="1216">IF(ISNA(VLOOKUP(R1130,dosen,3,FALSE)),"-",VLOOKUP(R1130,dosen,3,FALSE))</f>
        <v>Ida Bagus Fery Citarsa, S.T., M.T.</v>
      </c>
      <c r="H1130" s="275" t="str">
        <f t="shared" ref="H1130" si="1217">IF(ISNA(VLOOKUP(S1130,dosen,3,FALSE)),"-",VLOOKUP(S1130,dosen,3,FALSE))</f>
        <v>Syafaruddin Ch, S.T., M.T.</v>
      </c>
      <c r="I1130" s="275" t="str">
        <f t="shared" ref="I1130" si="1218">IF(ISNA(VLOOKUP(T1130,dosen,3,FALSE)),"-",VLOOKUP(T1130,dosen,3,FALSE))</f>
        <v>Ni Made Seniari, S.T., M.T.</v>
      </c>
      <c r="J1130" s="467" t="str">
        <f t="shared" ref="J1130" si="1219">IF(ISNA(VLOOKUP(U1130,dosen,3,FALSE)),"-",VLOOKUP(U1130,dosen,3,FALSE))</f>
        <v>Ir. I Made Ari Nrartha, S.T., M.T.</v>
      </c>
      <c r="K1130" s="473" t="str">
        <f t="shared" ref="K1130" si="1220">CHOOSE(WEEKDAY(L1130),"Minggu","Senin","Selasa","Rabu","Kamis","Jum'at","Sabtu")</f>
        <v>Rabu</v>
      </c>
      <c r="L1130" s="494">
        <v>45224</v>
      </c>
      <c r="M1130" s="459" t="s">
        <v>1952</v>
      </c>
      <c r="N1130" s="98" t="s">
        <v>449</v>
      </c>
      <c r="P1130" s="486">
        <v>783</v>
      </c>
      <c r="Q1130" s="230">
        <v>3</v>
      </c>
      <c r="R1130" s="230">
        <v>12</v>
      </c>
      <c r="S1130" s="199">
        <v>4</v>
      </c>
      <c r="T1130" s="199">
        <v>1</v>
      </c>
      <c r="U1130" s="199">
        <v>25</v>
      </c>
      <c r="AL1130" s="495"/>
      <c r="AM1130" s="212"/>
      <c r="AN1130" s="212"/>
      <c r="AS1130" s="392" t="str">
        <f t="shared" si="1200"/>
        <v>I Gede Raka Nugraha Wirayudha</v>
      </c>
      <c r="AT1130" s="392" t="str">
        <f t="shared" si="1201"/>
        <v>F1B019064</v>
      </c>
      <c r="AU1130" s="392">
        <f t="shared" si="1202"/>
        <v>1127</v>
      </c>
    </row>
    <row r="1131" spans="1:47" ht="12.75" customHeight="1">
      <c r="A1131" s="267">
        <f t="shared" si="774"/>
        <v>1128</v>
      </c>
      <c r="B1131" s="465">
        <v>45222</v>
      </c>
      <c r="C1131" s="269" t="str">
        <f>VLOOKUP(D1131,'[9]mhs elektro-kecil'!$B$5:$C$2500,2,0)</f>
        <v>Randy Ardiansyah</v>
      </c>
      <c r="D1131" s="369" t="s">
        <v>2742</v>
      </c>
      <c r="E1131" s="369" t="s">
        <v>2743</v>
      </c>
      <c r="F1131" s="275" t="str">
        <f t="shared" ref="F1131:F1132" si="1221">VLOOKUP(Q1131,dosen,3,0)</f>
        <v>Lalu A. Syamsul Irfan A., S.T., M.Eng.</v>
      </c>
      <c r="G1131" s="275" t="str">
        <f t="shared" ref="G1131" si="1222">IF(ISNA(VLOOKUP(R1131,dosen,3,FALSE)),"-",VLOOKUP(R1131,dosen,3,FALSE))</f>
        <v>A. Sjamsjiar Rachman, S.T., M.T.</v>
      </c>
      <c r="H1131" s="275" t="str">
        <f t="shared" ref="H1131" si="1223">IF(ISNA(VLOOKUP(S1131,dosen,3,FALSE)),"-",VLOOKUP(S1131,dosen,3,FALSE))</f>
        <v>Dr. Ir. Misbahuddin, S.T., M.T., IPU.</v>
      </c>
      <c r="I1131" s="275" t="str">
        <f t="shared" ref="I1131" si="1224">IF(ISNA(VLOOKUP(T1131,dosen,3,FALSE)),"-",VLOOKUP(T1131,dosen,3,FALSE))</f>
        <v>Giri Wahyu Wiriasto, S.T., M.T.</v>
      </c>
      <c r="J1131" s="467" t="str">
        <f t="shared" ref="J1131" si="1225">IF(ISNA(VLOOKUP(U1131,dosen,3,FALSE)),"-",VLOOKUP(U1131,dosen,3,FALSE))</f>
        <v>Cipta Ramadhani, ST., M.Eng.</v>
      </c>
      <c r="K1131" s="473" t="str">
        <f t="shared" ref="K1131" si="1226">CHOOSE(WEEKDAY(L1131),"Minggu","Senin","Selasa","Rabu","Kamis","Jum'at","Sabtu")</f>
        <v>Selasa</v>
      </c>
      <c r="L1131" s="494">
        <v>45230</v>
      </c>
      <c r="M1131" s="459" t="s">
        <v>1577</v>
      </c>
      <c r="N1131" s="459" t="s">
        <v>1246</v>
      </c>
      <c r="P1131" s="486">
        <v>795</v>
      </c>
      <c r="Q1131" s="230">
        <v>40</v>
      </c>
      <c r="R1131" s="230">
        <v>17</v>
      </c>
      <c r="S1131" s="199">
        <v>7</v>
      </c>
      <c r="T1131" s="199">
        <v>41</v>
      </c>
      <c r="U1131" s="199">
        <v>44</v>
      </c>
      <c r="AL1131" s="495"/>
      <c r="AM1131" s="212"/>
      <c r="AN1131" s="212"/>
      <c r="AS1131" s="392" t="str">
        <f t="shared" si="1200"/>
        <v>Randy Ardiansyah</v>
      </c>
      <c r="AT1131" s="392" t="str">
        <f t="shared" si="1201"/>
        <v>F1B020120</v>
      </c>
      <c r="AU1131" s="392">
        <f t="shared" si="1202"/>
        <v>1128</v>
      </c>
    </row>
    <row r="1132" spans="1:47" ht="12.75" customHeight="1">
      <c r="A1132" s="267">
        <f t="shared" si="774"/>
        <v>1129</v>
      </c>
      <c r="B1132" s="465">
        <v>45222</v>
      </c>
      <c r="C1132" s="269" t="str">
        <f>VLOOKUP(D1132,'[9]mhs elektro-kecil'!$B$5:$C$2500,2,0)</f>
        <v>Ulul Albab Al Mujaddidy</v>
      </c>
      <c r="D1132" s="98" t="s">
        <v>2744</v>
      </c>
      <c r="E1132" s="369" t="s">
        <v>2745</v>
      </c>
      <c r="F1132" s="275" t="str">
        <f t="shared" si="1221"/>
        <v>Supriono, S.T., M.T.</v>
      </c>
      <c r="G1132" s="275" t="str">
        <f t="shared" ref="G1132" si="1227">IF(ISNA(VLOOKUP(R1132,dosen,3,FALSE)),"-",VLOOKUP(R1132,dosen,3,FALSE))</f>
        <v>Abdul Natsir, S.T., M.T.</v>
      </c>
      <c r="H1132" s="275" t="str">
        <f t="shared" ref="H1132" si="1228">IF(ISNA(VLOOKUP(S1132,dosen,3,FALSE)),"-",VLOOKUP(S1132,dosen,3,FALSE))</f>
        <v>Sultan, S.T., M.T.</v>
      </c>
      <c r="I1132" s="275" t="str">
        <f t="shared" ref="I1132" si="1229">IF(ISNA(VLOOKUP(T1132,dosen,3,FALSE)),"-",VLOOKUP(T1132,dosen,3,FALSE))</f>
        <v>Ir. I Made Ari Nrartha, S.T., M.T.</v>
      </c>
      <c r="J1132" s="467" t="str">
        <f t="shared" ref="J1132" si="1230">IF(ISNA(VLOOKUP(U1132,dosen,3,FALSE)),"-",VLOOKUP(U1132,dosen,3,FALSE))</f>
        <v>Budi Darmawan, S.T., M.Eng.</v>
      </c>
      <c r="K1132" s="473" t="str">
        <f t="shared" ref="K1132" si="1231">CHOOSE(WEEKDAY(L1132),"Minggu","Senin","Selasa","Rabu","Kamis","Jum'at","Sabtu")</f>
        <v>Kamis</v>
      </c>
      <c r="L1132" s="494">
        <v>45225</v>
      </c>
      <c r="M1132" s="459" t="s">
        <v>1577</v>
      </c>
      <c r="N1132" s="98" t="s">
        <v>449</v>
      </c>
      <c r="P1132" s="486">
        <v>786</v>
      </c>
      <c r="Q1132" s="230">
        <v>29</v>
      </c>
      <c r="R1132" s="230">
        <v>14</v>
      </c>
      <c r="S1132" s="199">
        <v>5</v>
      </c>
      <c r="T1132" s="199">
        <v>25</v>
      </c>
      <c r="U1132" s="199">
        <v>43</v>
      </c>
      <c r="AL1132" s="495"/>
      <c r="AM1132" s="212"/>
      <c r="AN1132" s="212"/>
      <c r="AS1132" s="392" t="str">
        <f t="shared" si="1200"/>
        <v>Ulul Albab Al Mujaddidy</v>
      </c>
      <c r="AT1132" s="392" t="str">
        <f t="shared" si="1201"/>
        <v>F1B019139</v>
      </c>
      <c r="AU1132" s="392">
        <f t="shared" si="1202"/>
        <v>1129</v>
      </c>
    </row>
    <row r="1133" spans="1:47" ht="12.75" customHeight="1">
      <c r="A1133" s="267">
        <f t="shared" si="774"/>
        <v>1130</v>
      </c>
      <c r="B1133" s="465">
        <v>45224</v>
      </c>
      <c r="C1133" s="269" t="str">
        <f>VLOOKUP(D1133,'[9]mhs elektro-kecil'!$B$5:$C$2500,2,0)</f>
        <v>Multahadi</v>
      </c>
      <c r="D1133" s="98" t="s">
        <v>2746</v>
      </c>
      <c r="E1133" s="369" t="s">
        <v>2747</v>
      </c>
      <c r="F1133" s="275" t="str">
        <f t="shared" ref="F1133" si="1232">VLOOKUP(Q1133,dosen,3,0)</f>
        <v>Ir. Agung Budi Muljono, S.T., M.T., IPU.</v>
      </c>
      <c r="G1133" s="275" t="str">
        <f t="shared" ref="G1133" si="1233">IF(ISNA(VLOOKUP(R1133,dosen,3,FALSE)),"-",VLOOKUP(R1133,dosen,3,FALSE))</f>
        <v>Supriyatna, S.T., M.T.</v>
      </c>
      <c r="H1133" s="275" t="str">
        <f t="shared" ref="H1133" si="1234">IF(ISNA(VLOOKUP(S1133,dosen,3,FALSE)),"-",VLOOKUP(S1133,dosen,3,FALSE))</f>
        <v>Sultan, S.T., M.T.</v>
      </c>
      <c r="I1133" s="275" t="str">
        <f t="shared" ref="I1133" si="1235">IF(ISNA(VLOOKUP(T1133,dosen,3,FALSE)),"-",VLOOKUP(T1133,dosen,3,FALSE))</f>
        <v>Sabar Nababan, S.T., M.T.</v>
      </c>
      <c r="J1133" s="467" t="str">
        <f t="shared" ref="J1133" si="1236">IF(ISNA(VLOOKUP(U1133,dosen,3,FALSE)),"-",VLOOKUP(U1133,dosen,3,FALSE))</f>
        <v>Dr. Ir. I Ketut Wiryajati,ST.,MT.,IPU.,ASEAN.Eng.</v>
      </c>
      <c r="K1133" s="473" t="str">
        <f t="shared" ref="K1133" si="1237">CHOOSE(WEEKDAY(L1133),"Minggu","Senin","Selasa","Rabu","Kamis","Jum'at","Sabtu")</f>
        <v>Kamis</v>
      </c>
      <c r="L1133" s="494">
        <v>45225</v>
      </c>
      <c r="M1133" s="459" t="s">
        <v>1622</v>
      </c>
      <c r="N1133" s="98" t="s">
        <v>324</v>
      </c>
      <c r="P1133" s="486">
        <v>794</v>
      </c>
      <c r="Q1133" s="230">
        <v>13</v>
      </c>
      <c r="R1133" s="230">
        <v>2</v>
      </c>
      <c r="S1133" s="199">
        <v>5</v>
      </c>
      <c r="T1133" s="199">
        <v>31</v>
      </c>
      <c r="U1133" s="199">
        <v>3</v>
      </c>
      <c r="AL1133" s="495"/>
      <c r="AM1133" s="212"/>
      <c r="AN1133" s="212"/>
      <c r="AS1133" s="392" t="str">
        <f t="shared" si="1200"/>
        <v>Multahadi</v>
      </c>
      <c r="AT1133" s="392" t="str">
        <f t="shared" si="1201"/>
        <v>F1B019105</v>
      </c>
      <c r="AU1133" s="392">
        <f t="shared" si="1202"/>
        <v>1130</v>
      </c>
    </row>
    <row r="1134" spans="1:47" ht="12.75" customHeight="1">
      <c r="A1134" s="267">
        <f t="shared" si="774"/>
        <v>1131</v>
      </c>
      <c r="B1134" s="465">
        <v>45226</v>
      </c>
      <c r="C1134" s="269" t="str">
        <f>VLOOKUP(D1134,'[9]mhs elektro-kecil'!$B$5:$C$2500,2,0)</f>
        <v>Tegar Atma Hidayat</v>
      </c>
      <c r="D1134" s="369" t="s">
        <v>2748</v>
      </c>
      <c r="E1134" s="369" t="s">
        <v>2749</v>
      </c>
      <c r="F1134" s="275" t="str">
        <f t="shared" ref="F1134" si="1238">VLOOKUP(Q1134,dosen,3,0)</f>
        <v>Paniran, S.T., M.T.</v>
      </c>
      <c r="G1134" s="275" t="str">
        <f t="shared" ref="G1134" si="1239">IF(ISNA(VLOOKUP(R1134,dosen,3,FALSE)),"-",VLOOKUP(R1134,dosen,3,FALSE))</f>
        <v>Ir. I Made Ari Nrartha, S.T., M.T.</v>
      </c>
      <c r="H1134" s="275" t="str">
        <f t="shared" ref="H1134" si="1240">IF(ISNA(VLOOKUP(S1134,dosen,3,FALSE)),"-",VLOOKUP(S1134,dosen,3,FALSE))</f>
        <v>Sultan, S.T., M.T.</v>
      </c>
      <c r="I1134" s="275" t="str">
        <f t="shared" ref="I1134" si="1241">IF(ISNA(VLOOKUP(T1134,dosen,3,FALSE)),"-",VLOOKUP(T1134,dosen,3,FALSE))</f>
        <v>Syafaruddin Ch, S.T., M.T.</v>
      </c>
      <c r="J1134" s="467" t="str">
        <f t="shared" ref="J1134" si="1242">IF(ISNA(VLOOKUP(U1134,dosen,3,FALSE)),"-",VLOOKUP(U1134,dosen,3,FALSE))</f>
        <v>Dr. Ir. I Ketut Wiryajati,ST.,MT.,IPU.,ASEAN.Eng.</v>
      </c>
      <c r="K1134" s="473" t="str">
        <f t="shared" ref="K1134" si="1243">CHOOSE(WEEKDAY(L1134),"Minggu","Senin","Selasa","Rabu","Kamis","Jum'at","Sabtu")</f>
        <v>Kamis</v>
      </c>
      <c r="L1134" s="494">
        <v>45239</v>
      </c>
      <c r="M1134" s="459" t="s">
        <v>1622</v>
      </c>
      <c r="N1134" s="98" t="s">
        <v>449</v>
      </c>
      <c r="P1134" s="486">
        <v>800</v>
      </c>
      <c r="Q1134" s="230">
        <v>28</v>
      </c>
      <c r="R1134" s="230">
        <v>25</v>
      </c>
      <c r="S1134" s="199">
        <v>5</v>
      </c>
      <c r="T1134" s="199">
        <v>4</v>
      </c>
      <c r="U1134" s="199">
        <v>3</v>
      </c>
      <c r="AL1134" s="495"/>
      <c r="AM1134" s="212"/>
      <c r="AN1134" s="212"/>
      <c r="AS1134" s="392" t="str">
        <f t="shared" si="1200"/>
        <v>Tegar Atma Hidayat</v>
      </c>
      <c r="AT1134" s="392" t="str">
        <f t="shared" si="1201"/>
        <v>F1B019137</v>
      </c>
      <c r="AU1134" s="392">
        <f t="shared" si="1202"/>
        <v>1131</v>
      </c>
    </row>
    <row r="1135" spans="1:47" ht="12.75" customHeight="1">
      <c r="A1135" s="267">
        <f t="shared" si="774"/>
        <v>1132</v>
      </c>
      <c r="B1135" s="465">
        <v>45226</v>
      </c>
      <c r="C1135" s="269" t="str">
        <f>VLOOKUP(D1135,'[9]mhs elektro-kecil'!$B$5:$C$2500,2,0)</f>
        <v>Aufa Dhiya Ulhak</v>
      </c>
      <c r="D1135" s="98" t="s">
        <v>2750</v>
      </c>
      <c r="E1135" s="369" t="s">
        <v>2751</v>
      </c>
      <c r="F1135" s="275" t="str">
        <f t="shared" ref="F1135" si="1244">VLOOKUP(Q1135,dosen,3,0)</f>
        <v>I Made Budi Suksmadana, S.T., M.T.</v>
      </c>
      <c r="G1135" s="275" t="str">
        <f t="shared" ref="G1135" si="1245">IF(ISNA(VLOOKUP(R1135,dosen,3,FALSE)),"-",VLOOKUP(R1135,dosen,3,FALSE))</f>
        <v>Lalu A. Syamsul Irfan A., S.T., M.Eng.</v>
      </c>
      <c r="H1135" s="275" t="str">
        <f t="shared" ref="H1135" si="1246">IF(ISNA(VLOOKUP(S1135,dosen,3,FALSE)),"-",VLOOKUP(S1135,dosen,3,FALSE))</f>
        <v>Suthami Ariessaputra, S.T., M.Eng.</v>
      </c>
      <c r="I1135" s="275" t="str">
        <f t="shared" ref="I1135" si="1247">IF(ISNA(VLOOKUP(T1135,dosen,3,FALSE)),"-",VLOOKUP(T1135,dosen,3,FALSE))</f>
        <v>Dr. Ir. I Made Ginarsa, S.T., M.T., IPU.</v>
      </c>
      <c r="J1135" s="467" t="str">
        <f t="shared" ref="J1135" si="1248">IF(ISNA(VLOOKUP(U1135,dosen,3,FALSE)),"-",VLOOKUP(U1135,dosen,3,FALSE))</f>
        <v>A. Sjamsjiar Rachman, S.T., M.T.</v>
      </c>
      <c r="K1135" s="473" t="str">
        <f t="shared" ref="K1135" si="1249">CHOOSE(WEEKDAY(L1135),"Minggu","Senin","Selasa","Rabu","Kamis","Jum'at","Sabtu")</f>
        <v>Selasa</v>
      </c>
      <c r="L1135" s="494">
        <v>45230</v>
      </c>
      <c r="M1135" s="459" t="s">
        <v>1622</v>
      </c>
      <c r="N1135" s="459" t="s">
        <v>1246</v>
      </c>
      <c r="P1135" s="486">
        <v>805</v>
      </c>
      <c r="Q1135" s="230">
        <v>24</v>
      </c>
      <c r="R1135" s="230">
        <v>40</v>
      </c>
      <c r="S1135" s="199">
        <v>42</v>
      </c>
      <c r="T1135" s="199">
        <v>26</v>
      </c>
      <c r="U1135" s="199">
        <v>17</v>
      </c>
      <c r="AL1135" s="495"/>
      <c r="AM1135" s="212"/>
      <c r="AN1135" s="212"/>
      <c r="AS1135" s="392" t="str">
        <f t="shared" si="1200"/>
        <v>Aufa Dhiya Ulhak</v>
      </c>
      <c r="AT1135" s="392" t="str">
        <f t="shared" si="1201"/>
        <v>F1B019029</v>
      </c>
      <c r="AU1135" s="392">
        <f t="shared" si="1202"/>
        <v>1132</v>
      </c>
    </row>
    <row r="1136" spans="1:47" ht="12.75" customHeight="1">
      <c r="A1136" s="267">
        <f t="shared" si="774"/>
        <v>1133</v>
      </c>
      <c r="B1136" s="465">
        <v>45229</v>
      </c>
      <c r="C1136" s="269" t="str">
        <f>VLOOKUP(D1136,'[9]mhs elektro-kecil'!$B$5:$C$2500,2,0)</f>
        <v>Muhammad Irsal Fajriefendy</v>
      </c>
      <c r="D1136" s="369" t="s">
        <v>2752</v>
      </c>
      <c r="E1136" s="369" t="s">
        <v>2753</v>
      </c>
      <c r="F1136" s="275" t="str">
        <f t="shared" ref="F1136" si="1250">VLOOKUP(Q1136,dosen,3,0)</f>
        <v>Dr. rer. nat. Teti Zubaidah, S.T., M.T.</v>
      </c>
      <c r="G1136" s="275" t="str">
        <f t="shared" ref="G1136" si="1251">IF(ISNA(VLOOKUP(R1136,dosen,3,FALSE)),"-",VLOOKUP(R1136,dosen,3,FALSE))</f>
        <v>Cipta Ramadhani, ST., M.Eng.</v>
      </c>
      <c r="H1136" s="275" t="str">
        <f t="shared" ref="H1136" si="1252">IF(ISNA(VLOOKUP(S1136,dosen,3,FALSE)),"-",VLOOKUP(S1136,dosen,3,FALSE))</f>
        <v>Ni Made Seniari, S.T., M.T.</v>
      </c>
      <c r="I1136" s="275" t="str">
        <f t="shared" ref="I1136" si="1253">IF(ISNA(VLOOKUP(T1136,dosen,3,FALSE)),"-",VLOOKUP(T1136,dosen,3,FALSE))</f>
        <v>Supriyatna, S.T., M.T.</v>
      </c>
      <c r="J1136" s="467" t="str">
        <f t="shared" ref="J1136" si="1254">IF(ISNA(VLOOKUP(U1136,dosen,3,FALSE)),"-",VLOOKUP(U1136,dosen,3,FALSE))</f>
        <v>Ir. Agung Budi Muljono, S.T., M.T., IPU.</v>
      </c>
      <c r="K1136" s="473" t="str">
        <f t="shared" ref="K1136" si="1255">CHOOSE(WEEKDAY(L1136),"Minggu","Senin","Selasa","Rabu","Kamis","Jum'at","Sabtu")</f>
        <v>Kamis</v>
      </c>
      <c r="L1136" s="494">
        <v>45232</v>
      </c>
      <c r="M1136" s="459" t="s">
        <v>1577</v>
      </c>
      <c r="N1136" s="98" t="s">
        <v>324</v>
      </c>
      <c r="P1136" s="486">
        <v>810</v>
      </c>
      <c r="Q1136" s="230">
        <v>22</v>
      </c>
      <c r="R1136" s="230">
        <v>44</v>
      </c>
      <c r="S1136" s="199">
        <v>1</v>
      </c>
      <c r="T1136" s="199">
        <v>2</v>
      </c>
      <c r="U1136" s="199">
        <v>13</v>
      </c>
      <c r="AL1136" s="495"/>
      <c r="AM1136" s="212"/>
      <c r="AN1136" s="212"/>
      <c r="AS1136" s="392" t="str">
        <f t="shared" si="1200"/>
        <v>Muhammad Irsal Fajriefendy</v>
      </c>
      <c r="AT1136" s="392" t="str">
        <f t="shared" si="1201"/>
        <v>F1B019097</v>
      </c>
      <c r="AU1136" s="392">
        <f t="shared" si="1202"/>
        <v>1133</v>
      </c>
    </row>
    <row r="1137" spans="1:47" ht="12.75" customHeight="1">
      <c r="A1137" s="267">
        <f t="shared" si="774"/>
        <v>1134</v>
      </c>
      <c r="B1137" s="465">
        <v>45250</v>
      </c>
      <c r="C1137" s="269" t="str">
        <f>VLOOKUP(D1137,'[9]mhs elektro-kecil'!$B$5:$C$2500,2,0)</f>
        <v>M Ramdanil Abidin</v>
      </c>
      <c r="D1137" s="369" t="s">
        <v>2754</v>
      </c>
      <c r="E1137" s="369" t="s">
        <v>2755</v>
      </c>
      <c r="F1137" s="275" t="str">
        <f t="shared" ref="F1137" si="1256">VLOOKUP(Q1137,dosen,3,0)</f>
        <v>Abdul Natsir, S.T., M.T.</v>
      </c>
      <c r="G1137" s="275" t="str">
        <f t="shared" ref="G1137" si="1257">IF(ISNA(VLOOKUP(R1137,dosen,3,FALSE)),"-",VLOOKUP(R1137,dosen,3,FALSE))</f>
        <v>Ir. I Made Ari Nrartha, S.T., M.T.</v>
      </c>
      <c r="H1137" s="275" t="str">
        <f t="shared" ref="H1137" si="1258">IF(ISNA(VLOOKUP(S1137,dosen,3,FALSE)),"-",VLOOKUP(S1137,dosen,3,FALSE))</f>
        <v>Ni Made Seniari, S.T., M.T.</v>
      </c>
      <c r="I1137" s="275" t="str">
        <f t="shared" ref="I1137" si="1259">IF(ISNA(VLOOKUP(T1137,dosen,3,FALSE)),"-",VLOOKUP(T1137,dosen,3,FALSE))</f>
        <v>Supriyatna, S.T., M.T.</v>
      </c>
      <c r="J1137" s="467" t="str">
        <f t="shared" ref="J1137" si="1260">IF(ISNA(VLOOKUP(U1137,dosen,3,FALSE)),"-",VLOOKUP(U1137,dosen,3,FALSE))</f>
        <v>Sultan, S.T., M.T.</v>
      </c>
      <c r="K1137" s="473" t="str">
        <f t="shared" ref="K1137" si="1261">CHOOSE(WEEKDAY(L1137),"Minggu","Senin","Selasa","Rabu","Kamis","Jum'at","Sabtu")</f>
        <v>Rabu</v>
      </c>
      <c r="L1137" s="494">
        <v>45252</v>
      </c>
      <c r="M1137" s="459" t="s">
        <v>1622</v>
      </c>
      <c r="N1137" s="98" t="s">
        <v>324</v>
      </c>
      <c r="P1137" s="486">
        <v>866</v>
      </c>
      <c r="Q1137" s="230">
        <v>14</v>
      </c>
      <c r="R1137" s="230">
        <v>25</v>
      </c>
      <c r="S1137" s="199">
        <v>1</v>
      </c>
      <c r="T1137" s="199">
        <v>2</v>
      </c>
      <c r="U1137" s="199">
        <v>5</v>
      </c>
      <c r="AL1137" s="495"/>
      <c r="AM1137" s="212"/>
      <c r="AN1137" s="212"/>
      <c r="AS1137" s="392" t="str">
        <f t="shared" si="1200"/>
        <v>M Ramdanil Abidin</v>
      </c>
      <c r="AT1137" s="392" t="str">
        <f t="shared" si="1201"/>
        <v>F1B019082</v>
      </c>
      <c r="AU1137" s="392">
        <f t="shared" si="1202"/>
        <v>1134</v>
      </c>
    </row>
    <row r="1138" spans="1:47" ht="12.75" customHeight="1">
      <c r="A1138" s="267">
        <f t="shared" si="774"/>
        <v>1135</v>
      </c>
      <c r="B1138" s="465">
        <v>45250</v>
      </c>
      <c r="C1138" s="269" t="str">
        <f>VLOOKUP(D1138,'[9]mhs elektro-kecil'!$B$5:$C$2500,2,0)</f>
        <v>KHAERUL KUSUMA</v>
      </c>
      <c r="D1138" s="98" t="s">
        <v>2756</v>
      </c>
      <c r="E1138" s="369" t="s">
        <v>2757</v>
      </c>
      <c r="F1138" s="275" t="str">
        <f t="shared" ref="F1138" si="1262">VLOOKUP(Q1138,dosen,3,0)</f>
        <v>Abdul Natsir, S.T., M.T.</v>
      </c>
      <c r="G1138" s="275" t="str">
        <f t="shared" ref="G1138" si="1263">IF(ISNA(VLOOKUP(R1138,dosen,3,FALSE)),"-",VLOOKUP(R1138,dosen,3,FALSE))</f>
        <v>Ir. Agung Budi Muljono, S.T., M.T., IPU.</v>
      </c>
      <c r="H1138" s="275" t="str">
        <f t="shared" ref="H1138" si="1264">IF(ISNA(VLOOKUP(S1138,dosen,3,FALSE)),"-",VLOOKUP(S1138,dosen,3,FALSE))</f>
        <v>Dr. Ir. I Made Ginarsa, S.T., M.T., IPU.</v>
      </c>
      <c r="I1138" s="275" t="str">
        <f t="shared" ref="I1138" si="1265">IF(ISNA(VLOOKUP(T1138,dosen,3,FALSE)),"-",VLOOKUP(T1138,dosen,3,FALSE))</f>
        <v>Sultan, S.T., M.T.</v>
      </c>
      <c r="J1138" s="467" t="str">
        <f t="shared" ref="J1138" si="1266">IF(ISNA(VLOOKUP(U1138,dosen,3,FALSE)),"-",VLOOKUP(U1138,dosen,3,FALSE))</f>
        <v>Ni Made Seniari, S.T., M.T.</v>
      </c>
      <c r="K1138" s="473" t="str">
        <f t="shared" ref="K1138" si="1267">CHOOSE(WEEKDAY(L1138),"Minggu","Senin","Selasa","Rabu","Kamis","Jum'at","Sabtu")</f>
        <v>Selasa</v>
      </c>
      <c r="L1138" s="494">
        <v>45258</v>
      </c>
      <c r="M1138" s="459" t="s">
        <v>1577</v>
      </c>
      <c r="N1138" s="98" t="s">
        <v>324</v>
      </c>
      <c r="P1138" s="486">
        <v>867</v>
      </c>
      <c r="Q1138" s="230">
        <v>14</v>
      </c>
      <c r="R1138" s="230">
        <v>13</v>
      </c>
      <c r="S1138" s="199">
        <v>26</v>
      </c>
      <c r="T1138" s="199">
        <v>5</v>
      </c>
      <c r="U1138" s="199">
        <v>1</v>
      </c>
      <c r="AL1138" s="495"/>
      <c r="AM1138" s="212"/>
      <c r="AN1138" s="212"/>
      <c r="AS1138" s="392" t="str">
        <f t="shared" si="1200"/>
        <v>KHAERUL KUSUMA</v>
      </c>
      <c r="AT1138" s="392" t="str">
        <f t="shared" si="1201"/>
        <v>F1B018032</v>
      </c>
      <c r="AU1138" s="392">
        <f t="shared" si="1202"/>
        <v>1135</v>
      </c>
    </row>
    <row r="1139" spans="1:47" ht="12.75" customHeight="1">
      <c r="A1139" s="267">
        <f t="shared" si="774"/>
        <v>1136</v>
      </c>
      <c r="B1139" s="465">
        <v>45257</v>
      </c>
      <c r="C1139" s="269" t="str">
        <f>VLOOKUP(D1139,'[9]mhs elektro-kecil'!$B$5:$C$2500,2,0)</f>
        <v>ARIEFUDIN</v>
      </c>
      <c r="D1139" s="98" t="s">
        <v>2758</v>
      </c>
      <c r="E1139" s="369" t="s">
        <v>2759</v>
      </c>
      <c r="F1139" s="275" t="str">
        <f t="shared" ref="F1139" si="1268">VLOOKUP(Q1139,dosen,3,0)</f>
        <v>Budi Darmawan, S.T., M.Eng.</v>
      </c>
      <c r="G1139" s="275" t="str">
        <f t="shared" ref="G1139" si="1269">IF(ISNA(VLOOKUP(R1139,dosen,3,FALSE)),"-",VLOOKUP(R1139,dosen,3,FALSE))</f>
        <v>Supriono, S.T., M.T.</v>
      </c>
      <c r="H1139" s="275" t="str">
        <f t="shared" ref="H1139" si="1270">IF(ISNA(VLOOKUP(S1139,dosen,3,FALSE)),"-",VLOOKUP(S1139,dosen,3,FALSE))</f>
        <v>Syafaruddin Ch, S.T., M.T.</v>
      </c>
      <c r="I1139" s="275" t="str">
        <f t="shared" ref="I1139" si="1271">IF(ISNA(VLOOKUP(T1139,dosen,3,FALSE)),"-",VLOOKUP(T1139,dosen,3,FALSE))</f>
        <v>Paniran, S.T., M.T.</v>
      </c>
      <c r="J1139" s="467" t="str">
        <f t="shared" ref="J1139" si="1272">IF(ISNA(VLOOKUP(U1139,dosen,3,FALSE)),"-",VLOOKUP(U1139,dosen,3,FALSE))</f>
        <v>Ir. Agung Budi Muljono, S.T., M.T., IPU.</v>
      </c>
      <c r="K1139" s="473" t="str">
        <f t="shared" ref="K1139" si="1273">CHOOSE(WEEKDAY(L1139),"Minggu","Senin","Selasa","Rabu","Kamis","Jum'at","Sabtu")</f>
        <v>Kamis</v>
      </c>
      <c r="L1139" s="494">
        <v>45260</v>
      </c>
      <c r="M1139" s="459" t="s">
        <v>1622</v>
      </c>
      <c r="N1139" s="459" t="s">
        <v>1246</v>
      </c>
      <c r="P1139" s="486">
        <v>889</v>
      </c>
      <c r="Q1139" s="199">
        <v>43</v>
      </c>
      <c r="R1139" s="199">
        <v>29</v>
      </c>
      <c r="S1139" s="199">
        <v>4</v>
      </c>
      <c r="T1139" s="199">
        <v>28</v>
      </c>
      <c r="U1139" s="199">
        <v>13</v>
      </c>
      <c r="AL1139" s="495"/>
      <c r="AM1139" s="212"/>
      <c r="AN1139" s="212"/>
      <c r="AS1139" s="392" t="str">
        <f t="shared" si="1200"/>
        <v>ARIEFUDIN</v>
      </c>
      <c r="AT1139" s="392" t="str">
        <f t="shared" si="1201"/>
        <v>F1B017018</v>
      </c>
      <c r="AU1139" s="392">
        <f t="shared" si="1202"/>
        <v>1136</v>
      </c>
    </row>
    <row r="1140" spans="1:47" ht="12.75" customHeight="1">
      <c r="A1140" s="267">
        <f t="shared" si="774"/>
        <v>1137</v>
      </c>
      <c r="B1140" s="465">
        <v>45259</v>
      </c>
      <c r="C1140" s="269" t="str">
        <f>VLOOKUP(D1140,'[9]mhs elektro-kecil'!$B$5:$C$2500,2,0)</f>
        <v>Azhar</v>
      </c>
      <c r="D1140" s="98" t="s">
        <v>2760</v>
      </c>
      <c r="E1140" s="369" t="s">
        <v>2761</v>
      </c>
      <c r="F1140" s="275" t="str">
        <f t="shared" ref="F1140" si="1274">VLOOKUP(Q1140,dosen,3,0)</f>
        <v>Sudi M. Al Sasongko, S.T., M.T.</v>
      </c>
      <c r="G1140" s="275" t="str">
        <f t="shared" ref="G1140" si="1275">IF(ISNA(VLOOKUP(R1140,dosen,3,FALSE)),"-",VLOOKUP(R1140,dosen,3,FALSE))</f>
        <v>Djul Fikry  Budiman, S.T., M.T.</v>
      </c>
      <c r="H1140" s="275" t="str">
        <f t="shared" ref="H1140" si="1276">IF(ISNA(VLOOKUP(S1140,dosen,3,FALSE)),"-",VLOOKUP(S1140,dosen,3,FALSE))</f>
        <v>Abdullah Zainuddin, S.T., M.T.</v>
      </c>
      <c r="I1140" s="275" t="str">
        <f t="shared" ref="I1140" si="1277">IF(ISNA(VLOOKUP(T1140,dosen,3,FALSE)),"-",VLOOKUP(T1140,dosen,3,FALSE))</f>
        <v>Made Sutha Yadnya, S.T., M.T.</v>
      </c>
      <c r="J1140" s="467" t="str">
        <f t="shared" ref="J1140" si="1278">IF(ISNA(VLOOKUP(U1140,dosen,3,FALSE)),"-",VLOOKUP(U1140,dosen,3,FALSE))</f>
        <v>Cahyo Mustiko O. M., ST., MSc. Ph.D.</v>
      </c>
      <c r="K1140" s="473" t="str">
        <f t="shared" ref="K1140" si="1279">CHOOSE(WEEKDAY(L1140),"Minggu","Senin","Selasa","Rabu","Kamis","Jum'at","Sabtu")</f>
        <v>Jum'at</v>
      </c>
      <c r="L1140" s="494">
        <v>45261</v>
      </c>
      <c r="M1140" s="459" t="s">
        <v>1577</v>
      </c>
      <c r="N1140" s="98" t="s">
        <v>581</v>
      </c>
      <c r="P1140" s="486">
        <v>896</v>
      </c>
      <c r="Q1140" s="230">
        <v>6</v>
      </c>
      <c r="R1140" s="230">
        <v>35</v>
      </c>
      <c r="S1140" s="199">
        <v>15</v>
      </c>
      <c r="T1140" s="199">
        <v>19</v>
      </c>
      <c r="U1140" s="199">
        <v>9</v>
      </c>
      <c r="AL1140" s="495"/>
      <c r="AM1140" s="212"/>
      <c r="AN1140" s="212"/>
      <c r="AS1140" s="392" t="str">
        <f t="shared" si="1200"/>
        <v>Azhar</v>
      </c>
      <c r="AT1140" s="392" t="str">
        <f t="shared" si="1201"/>
        <v>F1B019033</v>
      </c>
      <c r="AU1140" s="392">
        <f t="shared" si="1202"/>
        <v>1137</v>
      </c>
    </row>
    <row r="1141" spans="1:47" ht="12.75" customHeight="1">
      <c r="A1141" s="267">
        <f t="shared" si="774"/>
        <v>1138</v>
      </c>
      <c r="B1141" s="465">
        <v>45271</v>
      </c>
      <c r="C1141" s="269" t="str">
        <f>VLOOKUP(D1141,'[9]mhs elektro-kecil'!$B$5:$C$2500,2,0)</f>
        <v>Nurholis Majid</v>
      </c>
      <c r="D1141" s="98" t="s">
        <v>2762</v>
      </c>
      <c r="E1141" s="369" t="s">
        <v>2763</v>
      </c>
      <c r="F1141" s="275" t="str">
        <f t="shared" ref="F1141" si="1280">VLOOKUP(Q1141,dosen,3,0)</f>
        <v>Abdul Natsir, S.T., M.T.</v>
      </c>
      <c r="G1141" s="275" t="str">
        <f t="shared" ref="G1141" si="1281">IF(ISNA(VLOOKUP(R1141,dosen,3,FALSE)),"-",VLOOKUP(R1141,dosen,3,FALSE))</f>
        <v>Dr. Ida Ayu Sri Adnyani, S.T., M.Erg.</v>
      </c>
      <c r="H1141" s="275" t="str">
        <f t="shared" ref="H1141" si="1282">IF(ISNA(VLOOKUP(S1141,dosen,3,FALSE)),"-",VLOOKUP(S1141,dosen,3,FALSE))</f>
        <v>Ir. Agung Budi Muljono, S.T., M.T., IPU.</v>
      </c>
      <c r="I1141" s="275" t="str">
        <f t="shared" ref="I1141" si="1283">IF(ISNA(VLOOKUP(T1141,dosen,3,FALSE)),"-",VLOOKUP(T1141,dosen,3,FALSE))</f>
        <v>Dr. Ir. I Made Ginarsa, S.T., M.T., IPU.</v>
      </c>
      <c r="J1141" s="467" t="str">
        <f t="shared" ref="J1141" si="1284">IF(ISNA(VLOOKUP(U1141,dosen,3,FALSE)),"-",VLOOKUP(U1141,dosen,3,FALSE))</f>
        <v>Sabar Nababan, S.T., M.T.</v>
      </c>
      <c r="K1141" s="473" t="str">
        <f t="shared" ref="K1141" si="1285">CHOOSE(WEEKDAY(L1141),"Minggu","Senin","Selasa","Rabu","Kamis","Jum'at","Sabtu")</f>
        <v>Kamis</v>
      </c>
      <c r="L1141" s="494">
        <v>45274</v>
      </c>
      <c r="M1141" s="459" t="s">
        <v>1577</v>
      </c>
      <c r="N1141" s="98" t="s">
        <v>324</v>
      </c>
      <c r="P1141" s="486">
        <v>907</v>
      </c>
      <c r="Q1141" s="230">
        <v>14</v>
      </c>
      <c r="R1141" s="230">
        <v>10</v>
      </c>
      <c r="S1141" s="199">
        <v>13</v>
      </c>
      <c r="T1141" s="199">
        <v>26</v>
      </c>
      <c r="U1141" s="199">
        <v>31</v>
      </c>
      <c r="AL1141" s="495"/>
      <c r="AM1141" s="212"/>
      <c r="AN1141" s="212"/>
      <c r="AS1141" s="392" t="str">
        <f t="shared" si="1200"/>
        <v>Nurholis Majid</v>
      </c>
      <c r="AT1141" s="392" t="str">
        <f t="shared" si="1201"/>
        <v>F1B020111</v>
      </c>
      <c r="AU1141" s="392">
        <f t="shared" si="1202"/>
        <v>1138</v>
      </c>
    </row>
    <row r="1142" spans="1:47" ht="12.75" customHeight="1">
      <c r="A1142" s="267">
        <f t="shared" si="774"/>
        <v>1139</v>
      </c>
      <c r="B1142" s="465">
        <v>45273</v>
      </c>
      <c r="C1142" s="269" t="str">
        <f>VLOOKUP(D1142,'[9]mhs elektro-kecil'!$B$5:$C$2500,2,0)</f>
        <v>MUH FADIL</v>
      </c>
      <c r="D1142" s="98" t="s">
        <v>2764</v>
      </c>
      <c r="E1142" s="369" t="s">
        <v>2765</v>
      </c>
      <c r="F1142" s="275" t="str">
        <f t="shared" ref="F1142" si="1286">VLOOKUP(Q1142,dosen,3,0)</f>
        <v>A. Sjamsjiar Rachman, S.T., M.T.</v>
      </c>
      <c r="G1142" s="275" t="str">
        <f t="shared" ref="G1142" si="1287">IF(ISNA(VLOOKUP(R1142,dosen,3,FALSE)),"-",VLOOKUP(R1142,dosen,3,FALSE))</f>
        <v>I Nyoman Wahyu Satiawan., ST., MSc., Ph.D.</v>
      </c>
      <c r="H1142" s="275" t="str">
        <f t="shared" ref="H1142" si="1288">IF(ISNA(VLOOKUP(S1142,dosen,3,FALSE)),"-",VLOOKUP(S1142,dosen,3,FALSE))</f>
        <v>Made Sutha Yadnya, S.T., M.T.</v>
      </c>
      <c r="I1142" s="275" t="str">
        <f t="shared" ref="I1142" si="1289">IF(ISNA(VLOOKUP(T1142,dosen,3,FALSE)),"-",VLOOKUP(T1142,dosen,3,FALSE))</f>
        <v>I Made Budi Suksmadana, S.T., M.T.</v>
      </c>
      <c r="J1142" s="467" t="str">
        <f t="shared" ref="J1142" si="1290">IF(ISNA(VLOOKUP(U1142,dosen,3,FALSE)),"-",VLOOKUP(U1142,dosen,3,FALSE))</f>
        <v>Ir. I Made Ari Nrartha, S.T., M.T.</v>
      </c>
      <c r="K1142" s="473" t="str">
        <f t="shared" ref="K1142" si="1291">CHOOSE(WEEKDAY(L1142),"Minggu","Senin","Selasa","Rabu","Kamis","Jum'at","Sabtu")</f>
        <v>Senin</v>
      </c>
      <c r="L1142" s="494">
        <v>45278</v>
      </c>
      <c r="M1142" s="459" t="s">
        <v>1952</v>
      </c>
      <c r="N1142" s="459" t="s">
        <v>1246</v>
      </c>
      <c r="P1142" s="486">
        <v>915</v>
      </c>
      <c r="Q1142" s="230">
        <v>17</v>
      </c>
      <c r="R1142" s="230">
        <v>8</v>
      </c>
      <c r="S1142" s="199">
        <v>19</v>
      </c>
      <c r="T1142" s="199">
        <v>24</v>
      </c>
      <c r="U1142" s="199">
        <v>25</v>
      </c>
      <c r="AL1142" s="495"/>
      <c r="AM1142" s="212"/>
      <c r="AN1142" s="212"/>
      <c r="AS1142" s="392" t="str">
        <f t="shared" si="1200"/>
        <v>MUH FADIL</v>
      </c>
      <c r="AT1142" s="392" t="str">
        <f t="shared" si="1201"/>
        <v>F1B017058</v>
      </c>
      <c r="AU1142" s="392">
        <f t="shared" si="1202"/>
        <v>1139</v>
      </c>
    </row>
    <row r="1143" spans="1:47" ht="12.75" customHeight="1">
      <c r="A1143" s="267">
        <f t="shared" si="774"/>
        <v>1140</v>
      </c>
      <c r="B1143" s="465">
        <v>45275</v>
      </c>
      <c r="C1143" s="269" t="str">
        <f>VLOOKUP(D1143,'[9]mhs elektro-kecil'!$B$5:$C$2500,2,0)</f>
        <v>Aulia Adela</v>
      </c>
      <c r="D1143" s="98" t="s">
        <v>2766</v>
      </c>
      <c r="E1143" s="369" t="s">
        <v>2767</v>
      </c>
      <c r="F1143" s="275" t="str">
        <f t="shared" ref="F1143" si="1292">VLOOKUP(Q1143,dosen,3,0)</f>
        <v>Dr. Ir. I Ketut Wiryajati,ST.,MT.,IPU.,ASEAN.Eng.</v>
      </c>
      <c r="G1143" s="275" t="str">
        <f t="shared" ref="G1143" si="1293">IF(ISNA(VLOOKUP(R1143,dosen,3,FALSE)),"-",VLOOKUP(R1143,dosen,3,FALSE))</f>
        <v>I Nyoman Wahyu Satiawan., ST., MSc., Ph.D.</v>
      </c>
      <c r="H1143" s="275" t="str">
        <f t="shared" ref="H1143" si="1294">IF(ISNA(VLOOKUP(S1143,dosen,3,FALSE)),"-",VLOOKUP(S1143,dosen,3,FALSE))</f>
        <v>Ir. I Made Ari Nrartha, S.T., M.T.</v>
      </c>
      <c r="I1143" s="275" t="str">
        <f t="shared" ref="I1143" si="1295">IF(ISNA(VLOOKUP(T1143,dosen,3,FALSE)),"-",VLOOKUP(T1143,dosen,3,FALSE))</f>
        <v>I Made Budi Suksmadana, S.T., M.T.</v>
      </c>
      <c r="J1143" s="467" t="str">
        <f t="shared" ref="J1143" si="1296">IF(ISNA(VLOOKUP(U1143,dosen,3,FALSE)),"-",VLOOKUP(U1143,dosen,3,FALSE))</f>
        <v>Supriono, S.T., M.T.</v>
      </c>
      <c r="K1143" s="473" t="str">
        <f t="shared" ref="K1143" si="1297">CHOOSE(WEEKDAY(L1143),"Minggu","Senin","Selasa","Rabu","Kamis","Jum'at","Sabtu")</f>
        <v>Selasa</v>
      </c>
      <c r="L1143" s="494">
        <v>45279</v>
      </c>
      <c r="M1143" s="459" t="s">
        <v>1610</v>
      </c>
      <c r="N1143" s="98" t="s">
        <v>449</v>
      </c>
      <c r="P1143" s="486">
        <v>922</v>
      </c>
      <c r="Q1143" s="230">
        <v>3</v>
      </c>
      <c r="R1143" s="230">
        <v>8</v>
      </c>
      <c r="S1143" s="199">
        <v>25</v>
      </c>
      <c r="T1143" s="199">
        <v>24</v>
      </c>
      <c r="U1143" s="199">
        <v>29</v>
      </c>
      <c r="AL1143" s="495"/>
      <c r="AM1143" s="212"/>
      <c r="AN1143" s="212"/>
      <c r="AS1143" s="392" t="str">
        <f t="shared" si="1200"/>
        <v>Aulia Adela</v>
      </c>
      <c r="AT1143" s="392" t="str">
        <f t="shared" si="1201"/>
        <v>F1B019030</v>
      </c>
      <c r="AU1143" s="392">
        <f t="shared" si="1202"/>
        <v>1140</v>
      </c>
    </row>
    <row r="1144" spans="1:47" ht="12.75" customHeight="1">
      <c r="A1144" s="267">
        <f t="shared" si="774"/>
        <v>1141</v>
      </c>
      <c r="B1144" s="465">
        <v>45275</v>
      </c>
      <c r="C1144" s="269" t="str">
        <f>VLOOKUP(D1144,'[9]mhs elektro-kecil'!$B$5:$C$2500,2,0)</f>
        <v>BAYU ADE SURYA</v>
      </c>
      <c r="D1144" s="98" t="s">
        <v>2768</v>
      </c>
      <c r="E1144" s="369" t="s">
        <v>2769</v>
      </c>
      <c r="F1144" s="275" t="str">
        <f t="shared" ref="F1144" si="1298">VLOOKUP(Q1144,dosen,3,0)</f>
        <v>Suthami Ariessaputra, S.T., M.Eng.</v>
      </c>
      <c r="G1144" s="275" t="str">
        <f t="shared" ref="G1144" si="1299">IF(ISNA(VLOOKUP(R1144,dosen,3,FALSE)),"-",VLOOKUP(R1144,dosen,3,FALSE))</f>
        <v>Sudi M. Al Sasongko, S.T., M.T.</v>
      </c>
      <c r="H1144" s="275" t="str">
        <f t="shared" ref="H1144" si="1300">IF(ISNA(VLOOKUP(S1144,dosen,3,FALSE)),"-",VLOOKUP(S1144,dosen,3,FALSE))</f>
        <v>Abdullah Zainuddin, S.T., M.T.</v>
      </c>
      <c r="I1144" s="275" t="str">
        <f t="shared" ref="I1144" si="1301">IF(ISNA(VLOOKUP(T1144,dosen,3,FALSE)),"-",VLOOKUP(T1144,dosen,3,FALSE))</f>
        <v>Djul Fikry  Budiman, S.T., M.T.</v>
      </c>
      <c r="J1144" s="467" t="str">
        <f t="shared" ref="J1144" si="1302">IF(ISNA(VLOOKUP(U1144,dosen,3,FALSE)),"-",VLOOKUP(U1144,dosen,3,FALSE))</f>
        <v>Bulkis Kanata, S.T., M.T.</v>
      </c>
      <c r="K1144" s="473" t="str">
        <f t="shared" ref="K1144" si="1303">CHOOSE(WEEKDAY(L1144),"Minggu","Senin","Selasa","Rabu","Kamis","Jum'at","Sabtu")</f>
        <v>Selasa</v>
      </c>
      <c r="L1144" s="494">
        <v>45279</v>
      </c>
      <c r="M1144" s="459" t="s">
        <v>1622</v>
      </c>
      <c r="N1144" s="98" t="s">
        <v>581</v>
      </c>
      <c r="P1144" s="486">
        <v>923</v>
      </c>
      <c r="Q1144" s="230">
        <v>42</v>
      </c>
      <c r="R1144" s="230">
        <v>6</v>
      </c>
      <c r="S1144" s="199">
        <v>15</v>
      </c>
      <c r="T1144" s="199">
        <v>35</v>
      </c>
      <c r="U1144" s="199">
        <v>21</v>
      </c>
      <c r="AL1144" s="495"/>
      <c r="AM1144" s="212"/>
      <c r="AN1144" s="212"/>
      <c r="AS1144" s="392" t="str">
        <f t="shared" si="1200"/>
        <v>BAYU ADE SURYA</v>
      </c>
      <c r="AT1144" s="392" t="str">
        <f t="shared" si="1201"/>
        <v>F1B117011</v>
      </c>
      <c r="AU1144" s="392">
        <f t="shared" si="1202"/>
        <v>1141</v>
      </c>
    </row>
    <row r="1145" spans="1:47" ht="12.75" customHeight="1">
      <c r="A1145" s="267">
        <f t="shared" si="774"/>
        <v>1142</v>
      </c>
      <c r="B1145" s="465">
        <v>45300</v>
      </c>
      <c r="C1145" s="269" t="str">
        <f>VLOOKUP(D1145,'[9]mhs elektro-kecil'!$B$5:$C$2500,2,0)</f>
        <v>Imam Hidayat</v>
      </c>
      <c r="D1145" s="98" t="s">
        <v>2770</v>
      </c>
      <c r="E1145" s="369" t="s">
        <v>2771</v>
      </c>
      <c r="F1145" s="275" t="str">
        <f t="shared" ref="F1145" si="1304">VLOOKUP(Q1145,dosen,3,0)</f>
        <v>Lalu A. Syamsul Irfan A., S.T., M.Eng.</v>
      </c>
      <c r="G1145" s="275" t="str">
        <f t="shared" ref="G1145" si="1305">IF(ISNA(VLOOKUP(R1145,dosen,3,FALSE)),"-",VLOOKUP(R1145,dosen,3,FALSE))</f>
        <v>A. Sjamsjiar Rachman, S.T., M.T.</v>
      </c>
      <c r="H1145" s="275" t="str">
        <f t="shared" ref="H1145" si="1306">IF(ISNA(VLOOKUP(S1145,dosen,3,FALSE)),"-",VLOOKUP(S1145,dosen,3,FALSE))</f>
        <v>Giri Wahyu Wiriasto, S.T., M.T.</v>
      </c>
      <c r="I1145" s="275" t="str">
        <f t="shared" ref="I1145" si="1307">IF(ISNA(VLOOKUP(T1145,dosen,3,FALSE)),"-",VLOOKUP(T1145,dosen,3,FALSE))</f>
        <v>Cipta Ramadhani, ST., M.Eng.</v>
      </c>
      <c r="J1145" s="467" t="str">
        <f t="shared" ref="J1145" si="1308">IF(ISNA(VLOOKUP(U1145,dosen,3,FALSE)),"-",VLOOKUP(U1145,dosen,3,FALSE))</f>
        <v>Dr. Ir. Misbahuddin, S.T., M.T., IPU.</v>
      </c>
      <c r="K1145" s="473" t="str">
        <f t="shared" ref="K1145" si="1309">CHOOSE(WEEKDAY(L1145),"Minggu","Senin","Selasa","Rabu","Kamis","Jum'at","Sabtu")</f>
        <v>Senin</v>
      </c>
      <c r="L1145" s="494">
        <v>45341</v>
      </c>
      <c r="M1145" s="459" t="s">
        <v>1952</v>
      </c>
      <c r="N1145" s="459" t="s">
        <v>1246</v>
      </c>
      <c r="P1145" s="486">
        <v>15</v>
      </c>
      <c r="Q1145" s="230">
        <v>40</v>
      </c>
      <c r="R1145" s="230">
        <v>17</v>
      </c>
      <c r="S1145" s="199">
        <v>41</v>
      </c>
      <c r="T1145" s="199">
        <v>44</v>
      </c>
      <c r="U1145" s="199">
        <v>7</v>
      </c>
      <c r="AL1145" s="495"/>
      <c r="AM1145" s="212"/>
      <c r="AN1145" s="212"/>
      <c r="AS1145" s="392" t="str">
        <f t="shared" si="1200"/>
        <v>Imam Hidayat</v>
      </c>
      <c r="AT1145" s="392" t="str">
        <f t="shared" si="1201"/>
        <v>F1B019070</v>
      </c>
      <c r="AU1145" s="392">
        <f t="shared" si="1202"/>
        <v>1142</v>
      </c>
    </row>
    <row r="1146" spans="1:47" ht="12.75" customHeight="1">
      <c r="A1146" s="267">
        <f t="shared" si="774"/>
        <v>1143</v>
      </c>
      <c r="B1146" s="465">
        <v>45321</v>
      </c>
      <c r="C1146" s="269" t="str">
        <f>VLOOKUP(D1146,'[9]mhs elektro-kecil'!$B$5:$C$2500,2,0)</f>
        <v>Restu Sandi</v>
      </c>
      <c r="D1146" s="98" t="s">
        <v>2772</v>
      </c>
      <c r="E1146" s="369" t="s">
        <v>2773</v>
      </c>
      <c r="F1146" s="275" t="str">
        <f t="shared" ref="F1146" si="1310">VLOOKUP(Q1146,dosen,3,0)</f>
        <v>Dr. Ir. I Made Ginarsa, S.T., M.T., IPU.</v>
      </c>
      <c r="G1146" s="275" t="str">
        <f t="shared" ref="G1146" si="1311">IF(ISNA(VLOOKUP(R1146,dosen,3,FALSE)),"-",VLOOKUP(R1146,dosen,3,FALSE))</f>
        <v>Sabar Nababan, S.T., M.T.</v>
      </c>
      <c r="H1146" s="275" t="str">
        <f t="shared" ref="H1146" si="1312">IF(ISNA(VLOOKUP(S1146,dosen,3,FALSE)),"-",VLOOKUP(S1146,dosen,3,FALSE))</f>
        <v>Dr. Ida Ayu Sri Adnyani, S.T., M.Erg.</v>
      </c>
      <c r="I1146" s="275" t="str">
        <f t="shared" ref="I1146" si="1313">IF(ISNA(VLOOKUP(T1146,dosen,3,FALSE)),"-",VLOOKUP(T1146,dosen,3,FALSE))</f>
        <v>Abdul Natsir, S.T., M.T.</v>
      </c>
      <c r="J1146" s="467" t="str">
        <f t="shared" ref="J1146" si="1314">IF(ISNA(VLOOKUP(U1146,dosen,3,FALSE)),"-",VLOOKUP(U1146,dosen,3,FALSE))</f>
        <v>Dr. Ir. Rosmaliati, S.T., M.T.</v>
      </c>
      <c r="K1146" s="473" t="str">
        <f t="shared" ref="K1146" si="1315">CHOOSE(WEEKDAY(L1146),"Minggu","Senin","Selasa","Rabu","Kamis","Jum'at","Sabtu")</f>
        <v>Kamis</v>
      </c>
      <c r="L1146" s="494">
        <v>45323</v>
      </c>
      <c r="M1146" s="459" t="s">
        <v>1577</v>
      </c>
      <c r="N1146" s="98" t="s">
        <v>324</v>
      </c>
      <c r="P1146" s="486">
        <v>70</v>
      </c>
      <c r="Q1146" s="230">
        <v>26</v>
      </c>
      <c r="R1146" s="230">
        <v>31</v>
      </c>
      <c r="S1146" s="199">
        <v>10</v>
      </c>
      <c r="T1146" s="199">
        <v>14</v>
      </c>
      <c r="U1146" s="199">
        <v>16</v>
      </c>
      <c r="AL1146" s="495"/>
      <c r="AM1146" s="212"/>
      <c r="AN1146" s="212"/>
      <c r="AS1146" s="392" t="str">
        <f t="shared" si="1200"/>
        <v>Restu Sandi</v>
      </c>
      <c r="AT1146" s="392" t="str">
        <f t="shared" si="1201"/>
        <v>F1B017078</v>
      </c>
      <c r="AU1146" s="392">
        <f t="shared" si="1202"/>
        <v>1143</v>
      </c>
    </row>
    <row r="1147" spans="1:47" ht="12.75" customHeight="1">
      <c r="A1147" s="267">
        <f t="shared" si="774"/>
        <v>1144</v>
      </c>
      <c r="B1147" s="465">
        <v>45324</v>
      </c>
      <c r="C1147" s="269" t="str">
        <f>VLOOKUP(D1147,'[9]mhs elektro-kecil'!$B$5:$C$2500,2,0)</f>
        <v>SOFIAN ICHSAN MULADI</v>
      </c>
      <c r="D1147" s="369" t="s">
        <v>2774</v>
      </c>
      <c r="E1147" s="369" t="s">
        <v>2775</v>
      </c>
      <c r="F1147" s="275" t="str">
        <f t="shared" ref="F1147:F1148" si="1316">VLOOKUP(Q1147,dosen,3,0)</f>
        <v>Dr. Ir. I Ketut Wiryajati,ST.,MT.,IPU.,ASEAN.Eng.</v>
      </c>
      <c r="G1147" s="275" t="str">
        <f t="shared" ref="G1147:G1148" si="1317">IF(ISNA(VLOOKUP(R1147,dosen,3,FALSE)),"-",VLOOKUP(R1147,dosen,3,FALSE))</f>
        <v>Supriono, S.T., M.T.</v>
      </c>
      <c r="H1147" s="275" t="str">
        <f t="shared" ref="H1147:H1148" si="1318">IF(ISNA(VLOOKUP(S1147,dosen,3,FALSE)),"-",VLOOKUP(S1147,dosen,3,FALSE))</f>
        <v>I Made Budi Suksmadana, S.T., M.T.</v>
      </c>
      <c r="I1147" s="275" t="str">
        <f t="shared" ref="I1147:I1148" si="1319">IF(ISNA(VLOOKUP(T1147,dosen,3,FALSE)),"-",VLOOKUP(T1147,dosen,3,FALSE))</f>
        <v>I Nyoman Wahyu Satiawan., ST., MSc., Ph.D.</v>
      </c>
      <c r="J1147" s="467" t="str">
        <f t="shared" ref="J1147:J1148" si="1320">IF(ISNA(VLOOKUP(U1147,dosen,3,FALSE)),"-",VLOOKUP(U1147,dosen,3,FALSE))</f>
        <v>Dr. Ida Ayu Sri Adnyani, S.T., M.Erg.</v>
      </c>
      <c r="K1147" s="473" t="str">
        <f t="shared" ref="K1147:K1148" si="1321">CHOOSE(WEEKDAY(L1147),"Minggu","Senin","Selasa","Rabu","Kamis","Jum'at","Sabtu")</f>
        <v>Rabu</v>
      </c>
      <c r="L1147" s="494">
        <v>45329</v>
      </c>
      <c r="M1147" s="459" t="s">
        <v>1577</v>
      </c>
      <c r="N1147" s="98" t="s">
        <v>449</v>
      </c>
      <c r="P1147" s="486">
        <v>89</v>
      </c>
      <c r="Q1147" s="230">
        <v>3</v>
      </c>
      <c r="R1147" s="230">
        <v>29</v>
      </c>
      <c r="S1147" s="199">
        <v>24</v>
      </c>
      <c r="T1147" s="199">
        <v>8</v>
      </c>
      <c r="U1147" s="199">
        <v>10</v>
      </c>
      <c r="AL1147" s="495"/>
      <c r="AM1147" s="212"/>
      <c r="AN1147" s="212"/>
      <c r="AS1147" s="392" t="str">
        <f t="shared" si="1200"/>
        <v>SOFIAN ICHSAN MULADI</v>
      </c>
      <c r="AT1147" s="392" t="str">
        <f t="shared" si="1201"/>
        <v>F1B017083</v>
      </c>
      <c r="AU1147" s="392">
        <f t="shared" si="1202"/>
        <v>1144</v>
      </c>
    </row>
    <row r="1148" spans="1:47" ht="12.75" customHeight="1">
      <c r="A1148" s="267">
        <f t="shared" ref="A1148:A1220" si="1322">A1147+1</f>
        <v>1145</v>
      </c>
      <c r="B1148" s="465">
        <v>45324</v>
      </c>
      <c r="C1148" s="269" t="str">
        <f>VLOOKUP(D1148,'[9]mhs elektro-kecil'!$B$5:$C$2500,2,0)</f>
        <v>MUHAMMAD SATRIAJI AROFA</v>
      </c>
      <c r="D1148" s="369" t="s">
        <v>2776</v>
      </c>
      <c r="E1148" s="369" t="s">
        <v>2777</v>
      </c>
      <c r="F1148" s="275" t="str">
        <f t="shared" si="1316"/>
        <v>Dr. Ir. I Ketut Wiryajati,ST.,MT.,IPU.,ASEAN.Eng.</v>
      </c>
      <c r="G1148" s="275" t="str">
        <f t="shared" si="1317"/>
        <v>I Nyoman Wahyu Satiawan., ST., MSc., Ph.D.</v>
      </c>
      <c r="H1148" s="275" t="str">
        <f t="shared" si="1318"/>
        <v>Ir. I Made Ari Nrartha, S.T., M.T.</v>
      </c>
      <c r="I1148" s="275" t="str">
        <f t="shared" si="1319"/>
        <v>Abdul Natsir, S.T., M.T.</v>
      </c>
      <c r="J1148" s="467" t="str">
        <f t="shared" si="1320"/>
        <v>Ida Bagus Fery Citarsa, S.T., M.T.</v>
      </c>
      <c r="K1148" s="473" t="str">
        <f t="shared" si="1321"/>
        <v>Rabu</v>
      </c>
      <c r="L1148" s="494">
        <v>45329</v>
      </c>
      <c r="M1148" s="459" t="s">
        <v>1622</v>
      </c>
      <c r="N1148" s="98" t="s">
        <v>449</v>
      </c>
      <c r="P1148" s="486">
        <v>90</v>
      </c>
      <c r="Q1148" s="230">
        <v>3</v>
      </c>
      <c r="R1148" s="230">
        <v>8</v>
      </c>
      <c r="S1148" s="199">
        <v>25</v>
      </c>
      <c r="T1148" s="199">
        <v>14</v>
      </c>
      <c r="U1148" s="199">
        <v>12</v>
      </c>
      <c r="AL1148" s="495"/>
      <c r="AM1148" s="212"/>
      <c r="AN1148" s="212"/>
      <c r="AS1148" s="392" t="str">
        <f t="shared" si="1200"/>
        <v>MUHAMMAD SATRIAJI AROFA</v>
      </c>
      <c r="AT1148" s="392" t="str">
        <f t="shared" si="1201"/>
        <v>F1B017071</v>
      </c>
      <c r="AU1148" s="392">
        <f t="shared" si="1202"/>
        <v>1145</v>
      </c>
    </row>
    <row r="1149" spans="1:47" ht="12.75" customHeight="1">
      <c r="A1149" s="267">
        <f t="shared" si="1322"/>
        <v>1146</v>
      </c>
      <c r="B1149" s="465">
        <v>45344</v>
      </c>
      <c r="C1149" s="269" t="str">
        <f>VLOOKUP(D1149,'[9]mhs elektro-kecil'!$B$5:$C$2500,2,0)</f>
        <v>Arya Anang Putra Manggali</v>
      </c>
      <c r="D1149" s="98" t="s">
        <v>2778</v>
      </c>
      <c r="E1149" s="369" t="s">
        <v>2779</v>
      </c>
      <c r="F1149" s="275" t="str">
        <f t="shared" ref="F1149" si="1323">VLOOKUP(Q1149,dosen,3,0)</f>
        <v>Dr. Ir. Misbahuddin, S.T., M.T., IPU.</v>
      </c>
      <c r="G1149" s="275" t="str">
        <f t="shared" ref="G1149" si="1324">IF(ISNA(VLOOKUP(R1149,dosen,3,FALSE)),"-",VLOOKUP(R1149,dosen,3,FALSE))</f>
        <v>Abdullah Zainuddin, S.T., M.T.</v>
      </c>
      <c r="H1149" s="275" t="str">
        <f t="shared" ref="H1149" si="1325">IF(ISNA(VLOOKUP(S1149,dosen,3,FALSE)),"-",VLOOKUP(S1149,dosen,3,FALSE))</f>
        <v>Lalu A. Syamsul Irfan A., S.T., M.Eng.</v>
      </c>
      <c r="I1149" s="275" t="str">
        <f t="shared" ref="I1149" si="1326">IF(ISNA(VLOOKUP(T1149,dosen,3,FALSE)),"-",VLOOKUP(T1149,dosen,3,FALSE))</f>
        <v>Giri Wahyu Wiriasto, S.T., M.T.</v>
      </c>
      <c r="J1149" s="467" t="str">
        <f t="shared" ref="J1149" si="1327">IF(ISNA(VLOOKUP(U1149,dosen,3,FALSE)),"-",VLOOKUP(U1149,dosen,3,FALSE))</f>
        <v>Suthami Ariessaputra, S.T., M.Eng.</v>
      </c>
      <c r="K1149" s="473" t="str">
        <f t="shared" ref="K1149" si="1328">CHOOSE(WEEKDAY(L1149),"Minggu","Senin","Selasa","Rabu","Kamis","Jum'at","Sabtu")</f>
        <v>Senin</v>
      </c>
      <c r="L1149" s="494">
        <v>45348</v>
      </c>
      <c r="M1149" s="459" t="s">
        <v>1577</v>
      </c>
      <c r="N1149" s="459" t="s">
        <v>1246</v>
      </c>
      <c r="P1149" s="486">
        <v>111</v>
      </c>
      <c r="Q1149" s="230">
        <v>7</v>
      </c>
      <c r="R1149" s="230">
        <v>15</v>
      </c>
      <c r="S1149" s="199">
        <v>40</v>
      </c>
      <c r="T1149" s="199">
        <v>41</v>
      </c>
      <c r="U1149" s="199">
        <v>42</v>
      </c>
      <c r="AL1149" s="495"/>
      <c r="AM1149" s="212"/>
      <c r="AN1149" s="212"/>
      <c r="AS1149" s="392" t="str">
        <f t="shared" si="1200"/>
        <v>Arya Anang Putra Manggali</v>
      </c>
      <c r="AT1149" s="392" t="str">
        <f t="shared" si="1201"/>
        <v>F1B017020</v>
      </c>
      <c r="AU1149" s="392">
        <f t="shared" si="1202"/>
        <v>1146</v>
      </c>
    </row>
    <row r="1150" spans="1:47" ht="12.75" customHeight="1">
      <c r="A1150" s="267">
        <f t="shared" si="1322"/>
        <v>1147</v>
      </c>
      <c r="B1150" s="465">
        <v>45352</v>
      </c>
      <c r="C1150" s="269" t="str">
        <f>VLOOKUP(D1150,'[9]mhs elektro-kecil'!$B$5:$C$2500,2,0)</f>
        <v>YUSUF KAUTSAR ROHIMAN</v>
      </c>
      <c r="D1150" s="98" t="s">
        <v>2780</v>
      </c>
      <c r="E1150" s="369" t="s">
        <v>2781</v>
      </c>
      <c r="F1150" s="275" t="str">
        <f t="shared" ref="F1150" si="1329">VLOOKUP(Q1150,dosen,3,0)</f>
        <v>Bulkis Kanata, S.T., M.T.</v>
      </c>
      <c r="G1150" s="275" t="str">
        <f t="shared" ref="G1150" si="1330">IF(ISNA(VLOOKUP(R1150,dosen,3,FALSE)),"-",VLOOKUP(R1150,dosen,3,FALSE))</f>
        <v>Lalu A. Syamsul Irfan A., S.T., M.Eng.</v>
      </c>
      <c r="H1150" s="275" t="str">
        <f t="shared" ref="H1150" si="1331">IF(ISNA(VLOOKUP(S1150,dosen,3,FALSE)),"-",VLOOKUP(S1150,dosen,3,FALSE))</f>
        <v>Giri Wahyu Wiriasto, S.T., M.T.</v>
      </c>
      <c r="I1150" s="275" t="str">
        <f t="shared" ref="I1150" si="1332">IF(ISNA(VLOOKUP(T1150,dosen,3,FALSE)),"-",VLOOKUP(T1150,dosen,3,FALSE))</f>
        <v>Cipta Ramadhani, ST., M.Eng.</v>
      </c>
      <c r="J1150" s="467" t="str">
        <f t="shared" ref="J1150" si="1333">IF(ISNA(VLOOKUP(U1150,dosen,3,FALSE)),"-",VLOOKUP(U1150,dosen,3,FALSE))</f>
        <v>Supriono, S.T., M.T.</v>
      </c>
      <c r="K1150" s="473" t="str">
        <f t="shared" ref="K1150" si="1334">CHOOSE(WEEKDAY(L1150),"Minggu","Senin","Selasa","Rabu","Kamis","Jum'at","Sabtu")</f>
        <v>Rabu</v>
      </c>
      <c r="L1150" s="494">
        <v>45364</v>
      </c>
      <c r="M1150" s="459" t="s">
        <v>1622</v>
      </c>
      <c r="N1150" s="459" t="s">
        <v>1246</v>
      </c>
      <c r="P1150" s="486">
        <v>126</v>
      </c>
      <c r="Q1150" s="230">
        <v>21</v>
      </c>
      <c r="R1150" s="230">
        <v>40</v>
      </c>
      <c r="S1150" s="199">
        <v>41</v>
      </c>
      <c r="T1150" s="199">
        <v>44</v>
      </c>
      <c r="U1150" s="199">
        <v>29</v>
      </c>
      <c r="AL1150" s="495"/>
      <c r="AM1150" s="212"/>
      <c r="AN1150" s="212"/>
      <c r="AS1150" s="392" t="str">
        <f t="shared" si="1200"/>
        <v>YUSUF KAUTSAR ROHIMAN</v>
      </c>
      <c r="AT1150" s="392" t="str">
        <f t="shared" si="1201"/>
        <v>F1B018096</v>
      </c>
      <c r="AU1150" s="392">
        <f t="shared" si="1202"/>
        <v>1147</v>
      </c>
    </row>
    <row r="1151" spans="1:47" ht="12.75" customHeight="1">
      <c r="A1151" s="267">
        <f t="shared" si="1322"/>
        <v>1148</v>
      </c>
      <c r="B1151" s="465">
        <v>45359</v>
      </c>
      <c r="C1151" s="269" t="str">
        <f>VLOOKUP(D1151,'[9]mhs elektro-kecil'!$B$5:$C$2500,2,0)</f>
        <v>MUHAMMAD RIZAL AKBAR</v>
      </c>
      <c r="D1151" s="369" t="s">
        <v>2782</v>
      </c>
      <c r="E1151" s="369" t="s">
        <v>2783</v>
      </c>
      <c r="F1151" s="275" t="str">
        <f t="shared" ref="F1151" si="1335">VLOOKUP(Q1151,dosen,3,0)</f>
        <v>A. Sjamsjiar Rachman, S.T., M.T.</v>
      </c>
      <c r="G1151" s="275" t="str">
        <f t="shared" ref="G1151" si="1336">IF(ISNA(VLOOKUP(R1151,dosen,3,FALSE)),"-",VLOOKUP(R1151,dosen,3,FALSE))</f>
        <v>I Made Budi Suksmadana, S.T., M.T.</v>
      </c>
      <c r="H1151" s="275" t="str">
        <f t="shared" ref="H1151" si="1337">IF(ISNA(VLOOKUP(S1151,dosen,3,FALSE)),"-",VLOOKUP(S1151,dosen,3,FALSE))</f>
        <v>Paniran, S.T., M.T.</v>
      </c>
      <c r="I1151" s="275" t="str">
        <f t="shared" ref="I1151" si="1338">IF(ISNA(VLOOKUP(T1151,dosen,3,FALSE)),"-",VLOOKUP(T1151,dosen,3,FALSE))</f>
        <v>Budi Darmawan, S.T., M.Eng.</v>
      </c>
      <c r="J1151" s="467" t="str">
        <f t="shared" ref="J1151" si="1339">IF(ISNA(VLOOKUP(U1151,dosen,3,FALSE)),"-",VLOOKUP(U1151,dosen,3,FALSE))</f>
        <v>Syafaruddin Ch, S.T., M.T.</v>
      </c>
      <c r="K1151" s="473" t="str">
        <f t="shared" ref="K1151" si="1340">CHOOSE(WEEKDAY(L1151),"Minggu","Senin","Selasa","Rabu","Kamis","Jum'at","Sabtu")</f>
        <v>Rabu</v>
      </c>
      <c r="L1151" s="494">
        <v>45364</v>
      </c>
      <c r="M1151" s="459" t="s">
        <v>1577</v>
      </c>
      <c r="N1151" s="459" t="s">
        <v>543</v>
      </c>
      <c r="P1151" s="486">
        <v>139</v>
      </c>
      <c r="Q1151" s="230">
        <v>17</v>
      </c>
      <c r="R1151" s="230">
        <v>24</v>
      </c>
      <c r="S1151" s="199">
        <v>28</v>
      </c>
      <c r="T1151" s="199">
        <v>43</v>
      </c>
      <c r="U1151" s="199">
        <v>4</v>
      </c>
      <c r="AL1151" s="495"/>
      <c r="AM1151" s="212"/>
      <c r="AN1151" s="212"/>
      <c r="AS1151" s="392" t="str">
        <f t="shared" si="1200"/>
        <v>MUHAMMAD RIZAL AKBAR</v>
      </c>
      <c r="AT1151" s="392" t="str">
        <f t="shared" si="1201"/>
        <v>F1B017068</v>
      </c>
      <c r="AU1151" s="392">
        <f t="shared" si="1202"/>
        <v>1148</v>
      </c>
    </row>
    <row r="1152" spans="1:47" ht="12.75" customHeight="1">
      <c r="A1152" s="267">
        <f t="shared" si="1322"/>
        <v>1149</v>
      </c>
      <c r="B1152" s="465">
        <v>45359</v>
      </c>
      <c r="C1152" s="269" t="str">
        <f>VLOOKUP(D1152,'[9]mhs elektro-kecil'!$B$5:$C$2500,2,0)</f>
        <v>Lalu Alaudin Ibnu Tajuddin Faqih</v>
      </c>
      <c r="D1152" s="98" t="s">
        <v>2784</v>
      </c>
      <c r="E1152" s="369" t="s">
        <v>2785</v>
      </c>
      <c r="F1152" s="275" t="str">
        <f t="shared" ref="F1152" si="1341">VLOOKUP(Q1152,dosen,3,0)</f>
        <v>Abdul Natsir, S.T., M.T.</v>
      </c>
      <c r="G1152" s="275" t="str">
        <f t="shared" ref="G1152" si="1342">IF(ISNA(VLOOKUP(R1152,dosen,3,FALSE)),"-",VLOOKUP(R1152,dosen,3,FALSE))</f>
        <v>Ir. I Made Ari Nrartha, S.T., M.T.</v>
      </c>
      <c r="H1152" s="275" t="str">
        <f t="shared" ref="H1152" si="1343">IF(ISNA(VLOOKUP(S1152,dosen,3,FALSE)),"-",VLOOKUP(S1152,dosen,3,FALSE))</f>
        <v>Supriyatna, S.T., M.T.</v>
      </c>
      <c r="I1152" s="275" t="str">
        <f t="shared" ref="I1152" si="1344">IF(ISNA(VLOOKUP(T1152,dosen,3,FALSE)),"-",VLOOKUP(T1152,dosen,3,FALSE))</f>
        <v>Dr. Ir. I Ketut Wiryajati,ST.,MT.,IPU.,ASEAN.Eng.</v>
      </c>
      <c r="J1152" s="467" t="str">
        <f t="shared" ref="J1152" si="1345">IF(ISNA(VLOOKUP(U1152,dosen,3,FALSE)),"-",VLOOKUP(U1152,dosen,3,FALSE))</f>
        <v>Sabar Nababan, S.T., M.T.</v>
      </c>
      <c r="K1152" s="473" t="str">
        <f t="shared" ref="K1152" si="1346">CHOOSE(WEEKDAY(L1152),"Minggu","Senin","Selasa","Rabu","Kamis","Jum'at","Sabtu")</f>
        <v>Rabu</v>
      </c>
      <c r="L1152" s="494">
        <v>45364</v>
      </c>
      <c r="M1152" s="459" t="s">
        <v>2786</v>
      </c>
      <c r="N1152" s="459" t="s">
        <v>254</v>
      </c>
      <c r="P1152" s="486">
        <v>140</v>
      </c>
      <c r="Q1152" s="230">
        <v>14</v>
      </c>
      <c r="R1152" s="230">
        <v>25</v>
      </c>
      <c r="S1152" s="199">
        <v>2</v>
      </c>
      <c r="T1152" s="199">
        <v>3</v>
      </c>
      <c r="U1152" s="199">
        <v>31</v>
      </c>
      <c r="AL1152" s="495"/>
      <c r="AM1152" s="212"/>
      <c r="AN1152" s="212"/>
      <c r="AS1152" s="392" t="str">
        <f t="shared" si="1200"/>
        <v>Lalu Alaudin Ibnu Tajuddin Faqih</v>
      </c>
      <c r="AT1152" s="392" t="str">
        <f t="shared" si="1201"/>
        <v>F1B020059</v>
      </c>
      <c r="AU1152" s="392">
        <f t="shared" si="1202"/>
        <v>1149</v>
      </c>
    </row>
    <row r="1153" spans="1:47" ht="12.75" customHeight="1">
      <c r="A1153" s="267">
        <f t="shared" si="1322"/>
        <v>1150</v>
      </c>
      <c r="B1153" s="465">
        <v>45359</v>
      </c>
      <c r="C1153" s="269" t="str">
        <f>VLOOKUP(D1153,'[9]mhs elektro-kecil'!$B$5:$C$2500,2,0)</f>
        <v>Arsyika Dwina Chyntia</v>
      </c>
      <c r="D1153" s="98" t="s">
        <v>2787</v>
      </c>
      <c r="E1153" s="369" t="s">
        <v>2788</v>
      </c>
      <c r="F1153" s="275" t="str">
        <f t="shared" ref="F1153" si="1347">VLOOKUP(Q1153,dosen,3,0)</f>
        <v>Supriyatna, S.T., M.T.</v>
      </c>
      <c r="G1153" s="275" t="str">
        <f t="shared" ref="G1153" si="1348">IF(ISNA(VLOOKUP(R1153,dosen,3,FALSE)),"-",VLOOKUP(R1153,dosen,3,FALSE))</f>
        <v>Ir. I Made Ari Nrartha, S.T., M.T.</v>
      </c>
      <c r="H1153" s="275" t="str">
        <f t="shared" ref="H1153" si="1349">IF(ISNA(VLOOKUP(S1153,dosen,3,FALSE)),"-",VLOOKUP(S1153,dosen,3,FALSE))</f>
        <v>Ni Made Seniari, S.T., M.T.</v>
      </c>
      <c r="I1153" s="275" t="str">
        <f t="shared" ref="I1153" si="1350">IF(ISNA(VLOOKUP(T1153,dosen,3,FALSE)),"-",VLOOKUP(T1153,dosen,3,FALSE))</f>
        <v>Sultan, S.T., M.T.</v>
      </c>
      <c r="J1153" s="467" t="str">
        <f t="shared" ref="J1153" si="1351">IF(ISNA(VLOOKUP(U1153,dosen,3,FALSE)),"-",VLOOKUP(U1153,dosen,3,FALSE))</f>
        <v>Ir. Agung Budi Muljono, S.T., M.T., IPU.</v>
      </c>
      <c r="K1153" s="473" t="str">
        <f t="shared" ref="K1153" si="1352">CHOOSE(WEEKDAY(L1153),"Minggu","Senin","Selasa","Rabu","Kamis","Jum'at","Sabtu")</f>
        <v>Jum'at</v>
      </c>
      <c r="L1153" s="494">
        <v>45366</v>
      </c>
      <c r="M1153" s="459" t="s">
        <v>1577</v>
      </c>
      <c r="N1153" s="459" t="s">
        <v>254</v>
      </c>
      <c r="P1153" s="486">
        <v>142</v>
      </c>
      <c r="Q1153" s="230">
        <v>2</v>
      </c>
      <c r="R1153" s="230">
        <v>25</v>
      </c>
      <c r="S1153" s="199">
        <v>1</v>
      </c>
      <c r="T1153" s="199">
        <v>5</v>
      </c>
      <c r="U1153" s="199">
        <v>13</v>
      </c>
      <c r="AL1153" s="495"/>
      <c r="AM1153" s="212"/>
      <c r="AN1153" s="212"/>
      <c r="AS1153" s="392" t="str">
        <f t="shared" si="1200"/>
        <v>Arsyika Dwina Chyntia</v>
      </c>
      <c r="AT1153" s="392" t="str">
        <f t="shared" si="1201"/>
        <v>F1B020019</v>
      </c>
      <c r="AU1153" s="392">
        <f t="shared" si="1202"/>
        <v>1150</v>
      </c>
    </row>
    <row r="1154" spans="1:47" ht="12.75" customHeight="1">
      <c r="A1154" s="267">
        <f t="shared" si="1322"/>
        <v>1151</v>
      </c>
      <c r="B1154" s="465">
        <v>45369</v>
      </c>
      <c r="C1154" s="269" t="str">
        <f>VLOOKUP(D1154,'[9]mhs elektro-kecil'!$B$5:$C$2500,2,0)</f>
        <v>Venny Aprilia Jamal</v>
      </c>
      <c r="D1154" s="98" t="s">
        <v>2789</v>
      </c>
      <c r="E1154" s="369" t="s">
        <v>2790</v>
      </c>
      <c r="F1154" s="275" t="str">
        <f t="shared" ref="F1154" si="1353">VLOOKUP(Q1154,dosen,3,0)</f>
        <v>Suthami Ariessaputra, S.T., M.Eng.</v>
      </c>
      <c r="G1154" s="275" t="str">
        <f t="shared" ref="G1154" si="1354">IF(ISNA(VLOOKUP(R1154,dosen,3,FALSE)),"-",VLOOKUP(R1154,dosen,3,FALSE))</f>
        <v>Cahyo Mustiko O. M., ST., MSc. Ph.D.</v>
      </c>
      <c r="H1154" s="275" t="str">
        <f t="shared" ref="H1154" si="1355">IF(ISNA(VLOOKUP(S1154,dosen,3,FALSE)),"-",VLOOKUP(S1154,dosen,3,FALSE))</f>
        <v>Sudi M. Al Sasongko, S.T., M.T.</v>
      </c>
      <c r="I1154" s="275" t="str">
        <f t="shared" ref="I1154" si="1356">IF(ISNA(VLOOKUP(T1154,dosen,3,FALSE)),"-",VLOOKUP(T1154,dosen,3,FALSE))</f>
        <v>Muhamad Syamsu Iqbal, S.T., M.T., Ph.D.</v>
      </c>
      <c r="J1154" s="467" t="str">
        <f t="shared" ref="J1154" si="1357">IF(ISNA(VLOOKUP(U1154,dosen,3,FALSE)),"-",VLOOKUP(U1154,dosen,3,FALSE))</f>
        <v>Made Sutha Yadnya, S.T., M.T.</v>
      </c>
      <c r="K1154" s="473" t="str">
        <f t="shared" ref="K1154" si="1358">CHOOSE(WEEKDAY(L1154),"Minggu","Senin","Selasa","Rabu","Kamis","Jum'at","Sabtu")</f>
        <v>Kamis</v>
      </c>
      <c r="L1154" s="494">
        <v>45372</v>
      </c>
      <c r="M1154" s="459" t="s">
        <v>1577</v>
      </c>
      <c r="N1154" s="98" t="s">
        <v>581</v>
      </c>
      <c r="P1154" s="486">
        <v>152</v>
      </c>
      <c r="Q1154" s="230">
        <v>42</v>
      </c>
      <c r="R1154" s="230">
        <v>9</v>
      </c>
      <c r="S1154" s="199">
        <v>6</v>
      </c>
      <c r="T1154" s="199">
        <v>18</v>
      </c>
      <c r="U1154" s="199">
        <v>19</v>
      </c>
      <c r="AL1154" s="495"/>
      <c r="AM1154" s="212"/>
      <c r="AN1154" s="212"/>
      <c r="AS1154" s="392" t="str">
        <f t="shared" si="1200"/>
        <v>Venny Aprilia Jamal</v>
      </c>
      <c r="AT1154" s="392" t="str">
        <f t="shared" si="1201"/>
        <v>F1B020142</v>
      </c>
      <c r="AU1154" s="392">
        <f t="shared" si="1202"/>
        <v>1151</v>
      </c>
    </row>
    <row r="1155" spans="1:47" ht="12.75" customHeight="1">
      <c r="A1155" s="267">
        <f t="shared" si="1322"/>
        <v>1152</v>
      </c>
      <c r="B1155" s="465">
        <v>45369</v>
      </c>
      <c r="C1155" s="269" t="str">
        <f>VLOOKUP(D1155,'[9]mhs elektro-kecil'!$B$5:$C$2500,2,0)</f>
        <v>Gladys Fouriza Ibanez</v>
      </c>
      <c r="D1155" s="98" t="s">
        <v>2791</v>
      </c>
      <c r="E1155" s="369" t="s">
        <v>2792</v>
      </c>
      <c r="F1155" s="275" t="str">
        <f t="shared" ref="F1155" si="1359">VLOOKUP(Q1155,dosen,3,0)</f>
        <v>Giri Wahyu Wiriasto, S.T., M.T.</v>
      </c>
      <c r="G1155" s="275" t="str">
        <f t="shared" ref="G1155" si="1360">IF(ISNA(VLOOKUP(R1155,dosen,3,FALSE)),"-",VLOOKUP(R1155,dosen,3,FALSE))</f>
        <v>Dr. Ir. Rosmaliati, S.T., M.T.</v>
      </c>
      <c r="H1155" s="275" t="str">
        <f t="shared" ref="H1155" si="1361">IF(ISNA(VLOOKUP(S1155,dosen,3,FALSE)),"-",VLOOKUP(S1155,dosen,3,FALSE))</f>
        <v>Dr. Ir. Misbahuddin, S.T., M.T., IPU.</v>
      </c>
      <c r="I1155" s="275" t="str">
        <f t="shared" ref="I1155" si="1362">IF(ISNA(VLOOKUP(T1155,dosen,3,FALSE)),"-",VLOOKUP(T1155,dosen,3,FALSE))</f>
        <v>Dr. rer. nat. Teti Zubaidah, S.T., M.T.</v>
      </c>
      <c r="J1155" s="467" t="str">
        <f t="shared" ref="J1155" si="1363">IF(ISNA(VLOOKUP(U1155,dosen,3,FALSE)),"-",VLOOKUP(U1155,dosen,3,FALSE))</f>
        <v>Cipta Ramadhani, ST., M.Eng.</v>
      </c>
      <c r="K1155" s="473" t="str">
        <f t="shared" ref="K1155" si="1364">CHOOSE(WEEKDAY(L1155),"Minggu","Senin","Selasa","Rabu","Kamis","Jum'at","Sabtu")</f>
        <v>Rabu</v>
      </c>
      <c r="L1155" s="494">
        <v>45371</v>
      </c>
      <c r="M1155" s="459" t="s">
        <v>2786</v>
      </c>
      <c r="N1155" s="459" t="s">
        <v>543</v>
      </c>
      <c r="P1155" s="486">
        <v>153</v>
      </c>
      <c r="Q1155" s="230">
        <v>41</v>
      </c>
      <c r="R1155" s="230">
        <v>16</v>
      </c>
      <c r="S1155" s="199">
        <v>7</v>
      </c>
      <c r="T1155" s="199">
        <v>22</v>
      </c>
      <c r="U1155" s="199">
        <v>44</v>
      </c>
      <c r="AL1155" s="495"/>
      <c r="AM1155" s="212"/>
      <c r="AN1155" s="212"/>
      <c r="AS1155" s="392" t="str">
        <f t="shared" si="1200"/>
        <v>Gladys Fouriza Ibanez</v>
      </c>
      <c r="AT1155" s="392" t="str">
        <f t="shared" si="1201"/>
        <v>F1B020047</v>
      </c>
      <c r="AU1155" s="392">
        <f t="shared" si="1202"/>
        <v>1152</v>
      </c>
    </row>
    <row r="1156" spans="1:47" ht="12.75" customHeight="1">
      <c r="A1156" s="267">
        <f t="shared" si="1322"/>
        <v>1153</v>
      </c>
      <c r="B1156" s="465">
        <v>45370</v>
      </c>
      <c r="C1156" s="269" t="str">
        <f>VLOOKUP(D1156,'[9]mhs elektro-kecil'!$B$5:$C$2500,2,0)</f>
        <v>Virgiawan Al Ayubi Pratama</v>
      </c>
      <c r="D1156" s="98" t="s">
        <v>2793</v>
      </c>
      <c r="E1156" s="369" t="s">
        <v>2794</v>
      </c>
      <c r="F1156" s="275" t="str">
        <f t="shared" ref="F1156" si="1365">VLOOKUP(Q1156,dosen,3,0)</f>
        <v>Supriyatna, S.T., M.T.</v>
      </c>
      <c r="G1156" s="275" t="str">
        <f t="shared" ref="G1156" si="1366">IF(ISNA(VLOOKUP(R1156,dosen,3,FALSE)),"-",VLOOKUP(R1156,dosen,3,FALSE))</f>
        <v>Sultan, S.T., M.T.</v>
      </c>
      <c r="H1156" s="275" t="str">
        <f t="shared" ref="H1156" si="1367">IF(ISNA(VLOOKUP(S1156,dosen,3,FALSE)),"-",VLOOKUP(S1156,dosen,3,FALSE))</f>
        <v>Dr. Ir. Rosmaliati, S.T., M.T.</v>
      </c>
      <c r="I1156" s="275" t="str">
        <f t="shared" ref="I1156" si="1368">IF(ISNA(VLOOKUP(T1156,dosen,3,FALSE)),"-",VLOOKUP(T1156,dosen,3,FALSE))</f>
        <v>Sabar Nababan, S.T., M.T.</v>
      </c>
      <c r="J1156" s="467" t="str">
        <f t="shared" ref="J1156" si="1369">IF(ISNA(VLOOKUP(U1156,dosen,3,FALSE)),"-",VLOOKUP(U1156,dosen,3,FALSE))</f>
        <v>Ir. Agung Budi Muljono, S.T., M.T., IPU.</v>
      </c>
      <c r="K1156" s="473" t="str">
        <f t="shared" ref="K1156" si="1370">CHOOSE(WEEKDAY(L1156),"Minggu","Senin","Selasa","Rabu","Kamis","Jum'at","Sabtu")</f>
        <v>Jum'at</v>
      </c>
      <c r="L1156" s="494">
        <v>45373</v>
      </c>
      <c r="M1156" s="459" t="s">
        <v>1577</v>
      </c>
      <c r="N1156" s="459" t="s">
        <v>254</v>
      </c>
      <c r="P1156" s="486">
        <v>154</v>
      </c>
      <c r="Q1156" s="230">
        <v>2</v>
      </c>
      <c r="R1156" s="230">
        <v>5</v>
      </c>
      <c r="S1156" s="199">
        <v>16</v>
      </c>
      <c r="T1156" s="199">
        <v>31</v>
      </c>
      <c r="U1156" s="199">
        <v>13</v>
      </c>
      <c r="AL1156" s="495"/>
      <c r="AM1156" s="212"/>
      <c r="AN1156" s="212"/>
      <c r="AS1156" s="392" t="str">
        <f t="shared" si="1200"/>
        <v>Virgiawan Al Ayubi Pratama</v>
      </c>
      <c r="AT1156" s="392" t="str">
        <f t="shared" si="1201"/>
        <v>F1B020145</v>
      </c>
      <c r="AU1156" s="392">
        <f t="shared" si="1202"/>
        <v>1153</v>
      </c>
    </row>
    <row r="1157" spans="1:47" ht="12.75" customHeight="1">
      <c r="A1157" s="267">
        <f t="shared" si="1322"/>
        <v>1154</v>
      </c>
      <c r="B1157" s="465">
        <v>45373</v>
      </c>
      <c r="C1157" s="269" t="str">
        <f>VLOOKUP(D1157,'[9]mhs elektro-kecil'!$B$5:$C$2500,2,0)</f>
        <v>Rizky Al Varez</v>
      </c>
      <c r="D1157" s="98" t="s">
        <v>2795</v>
      </c>
      <c r="E1157" s="369" t="s">
        <v>2796</v>
      </c>
      <c r="F1157" s="275" t="str">
        <f t="shared" ref="F1157" si="1371">VLOOKUP(Q1157,dosen,3,0)</f>
        <v>Dr. Ir. Misbahuddin, S.T., M.T., IPU.</v>
      </c>
      <c r="G1157" s="275" t="str">
        <f t="shared" ref="G1157" si="1372">IF(ISNA(VLOOKUP(R1157,dosen,3,FALSE)),"-",VLOOKUP(R1157,dosen,3,FALSE))</f>
        <v>Lalu A. Syamsul Irfan A., S.T., M.Eng.</v>
      </c>
      <c r="H1157" s="275" t="str">
        <f t="shared" ref="H1157" si="1373">IF(ISNA(VLOOKUP(S1157,dosen,3,FALSE)),"-",VLOOKUP(S1157,dosen,3,FALSE))</f>
        <v>Cipta Ramadhani, ST., M.Eng.</v>
      </c>
      <c r="I1157" s="275" t="str">
        <f t="shared" ref="I1157" si="1374">IF(ISNA(VLOOKUP(T1157,dosen,3,FALSE)),"-",VLOOKUP(T1157,dosen,3,FALSE))</f>
        <v>Supriono, S.T., M.T.</v>
      </c>
      <c r="J1157" s="467" t="str">
        <f t="shared" ref="J1157" si="1375">IF(ISNA(VLOOKUP(U1157,dosen,3,FALSE)),"-",VLOOKUP(U1157,dosen,3,FALSE))</f>
        <v>Djul Fikry  Budiman, S.T., M.T.</v>
      </c>
      <c r="K1157" s="473" t="str">
        <f t="shared" ref="K1157" si="1376">CHOOSE(WEEKDAY(L1157),"Minggu","Senin","Selasa","Rabu","Kamis","Jum'at","Sabtu")</f>
        <v>Selasa</v>
      </c>
      <c r="L1157" s="494">
        <v>45384</v>
      </c>
      <c r="M1157" s="459" t="s">
        <v>1622</v>
      </c>
      <c r="N1157" s="98" t="s">
        <v>581</v>
      </c>
      <c r="P1157" s="486">
        <v>163</v>
      </c>
      <c r="Q1157" s="199">
        <v>7</v>
      </c>
      <c r="R1157" s="199">
        <v>40</v>
      </c>
      <c r="S1157" s="199">
        <v>44</v>
      </c>
      <c r="T1157" s="199">
        <v>29</v>
      </c>
      <c r="U1157" s="199">
        <v>35</v>
      </c>
      <c r="AL1157" s="495"/>
      <c r="AM1157" s="212"/>
      <c r="AN1157" s="212"/>
      <c r="AS1157" s="392" t="str">
        <f t="shared" si="1200"/>
        <v>Rizky Al Varez</v>
      </c>
      <c r="AT1157" s="392" t="str">
        <f t="shared" si="1201"/>
        <v>F1B020126</v>
      </c>
      <c r="AU1157" s="392">
        <f t="shared" si="1202"/>
        <v>1154</v>
      </c>
    </row>
    <row r="1158" spans="1:47" ht="12.75" customHeight="1">
      <c r="A1158" s="267">
        <f t="shared" si="1322"/>
        <v>1155</v>
      </c>
      <c r="B1158" s="465">
        <v>45379</v>
      </c>
      <c r="C1158" s="269" t="str">
        <f>VLOOKUP(D1158,'[9]mhs elektro-kecil'!$B$5:$C$2500,2,0)</f>
        <v>Wahyu Chandra Parhadi</v>
      </c>
      <c r="D1158" s="98" t="s">
        <v>2797</v>
      </c>
      <c r="E1158" s="369" t="s">
        <v>2798</v>
      </c>
      <c r="F1158" s="275" t="str">
        <f t="shared" ref="F1158" si="1377">VLOOKUP(Q1158,dosen,3,0)</f>
        <v>Made Sutha Yadnya, S.T., M.T.</v>
      </c>
      <c r="G1158" s="275" t="str">
        <f t="shared" ref="G1158" si="1378">IF(ISNA(VLOOKUP(R1158,dosen,3,FALSE)),"-",VLOOKUP(R1158,dosen,3,FALSE))</f>
        <v>Muhamad Syamsu Iqbal, S.T., M.T., Ph.D.</v>
      </c>
      <c r="H1158" s="275" t="str">
        <f t="shared" ref="H1158" si="1379">IF(ISNA(VLOOKUP(S1158,dosen,3,FALSE)),"-",VLOOKUP(S1158,dosen,3,FALSE))</f>
        <v>Sudi M. Al Sasongko, S.T., M.T.</v>
      </c>
      <c r="I1158" s="275" t="str">
        <f t="shared" ref="I1158" si="1380">IF(ISNA(VLOOKUP(T1158,dosen,3,FALSE)),"-",VLOOKUP(T1158,dosen,3,FALSE))</f>
        <v>Bulkis Kanata, S.T., M.T.</v>
      </c>
      <c r="J1158" s="467" t="str">
        <f t="shared" ref="J1158" si="1381">IF(ISNA(VLOOKUP(U1158,dosen,3,FALSE)),"-",VLOOKUP(U1158,dosen,3,FALSE))</f>
        <v>Abdullah Zainuddin, S.T., M.T.</v>
      </c>
      <c r="K1158" s="473" t="str">
        <f t="shared" ref="K1158" si="1382">CHOOSE(WEEKDAY(L1158),"Minggu","Senin","Selasa","Rabu","Kamis","Jum'at","Sabtu")</f>
        <v>Selasa</v>
      </c>
      <c r="L1158" s="494">
        <v>45384</v>
      </c>
      <c r="M1158" s="459" t="s">
        <v>1577</v>
      </c>
      <c r="N1158" s="98" t="s">
        <v>581</v>
      </c>
      <c r="P1158" s="486">
        <v>177</v>
      </c>
      <c r="Q1158" s="230">
        <v>19</v>
      </c>
      <c r="R1158" s="230">
        <v>18</v>
      </c>
      <c r="S1158" s="199">
        <v>6</v>
      </c>
      <c r="T1158" s="199">
        <v>21</v>
      </c>
      <c r="U1158" s="199">
        <v>15</v>
      </c>
      <c r="AL1158" s="495"/>
      <c r="AM1158" s="212"/>
      <c r="AN1158" s="212"/>
      <c r="AS1158" s="392" t="str">
        <f t="shared" si="1200"/>
        <v>Wahyu Chandra Parhadi</v>
      </c>
      <c r="AT1158" s="392" t="str">
        <f t="shared" si="1201"/>
        <v>F1B020146</v>
      </c>
      <c r="AU1158" s="392">
        <f t="shared" si="1202"/>
        <v>1155</v>
      </c>
    </row>
    <row r="1159" spans="1:47" ht="12.75" customHeight="1">
      <c r="A1159" s="267">
        <f t="shared" si="1322"/>
        <v>1156</v>
      </c>
      <c r="B1159" s="465">
        <v>45400</v>
      </c>
      <c r="C1159" s="269" t="str">
        <f>VLOOKUP(D1159,'[9]mhs elektro-kecil'!$B$5:$C$2500,2,0)</f>
        <v>Mujni Ahmad Ali</v>
      </c>
      <c r="D1159" s="98" t="s">
        <v>2799</v>
      </c>
      <c r="E1159" s="369" t="s">
        <v>2800</v>
      </c>
      <c r="F1159" s="275" t="str">
        <f t="shared" ref="F1159" si="1383">VLOOKUP(Q1159,dosen,3,0)</f>
        <v>Bulkis Kanata, S.T., M.T.</v>
      </c>
      <c r="G1159" s="275" t="str">
        <f t="shared" ref="G1159" si="1384">IF(ISNA(VLOOKUP(R1159,dosen,3,FALSE)),"-",VLOOKUP(R1159,dosen,3,FALSE))</f>
        <v>Sudi M. Al Sasongko, S.T., M.T.</v>
      </c>
      <c r="H1159" s="275" t="str">
        <f t="shared" ref="H1159" si="1385">IF(ISNA(VLOOKUP(S1159,dosen,3,FALSE)),"-",VLOOKUP(S1159,dosen,3,FALSE))</f>
        <v>Made Sutha Yadnya, S.T., M.T.</v>
      </c>
      <c r="I1159" s="275" t="str">
        <f t="shared" ref="I1159" si="1386">IF(ISNA(VLOOKUP(T1159,dosen,3,FALSE)),"-",VLOOKUP(T1159,dosen,3,FALSE))</f>
        <v>Suthami Ariessaputra, S.T., M.Eng.</v>
      </c>
      <c r="J1159" s="467" t="str">
        <f t="shared" ref="J1159" si="1387">IF(ISNA(VLOOKUP(U1159,dosen,3,FALSE)),"-",VLOOKUP(U1159,dosen,3,FALSE))</f>
        <v>Abdullah Zainuddin, S.T., M.T.</v>
      </c>
      <c r="K1159" s="473" t="str">
        <f t="shared" ref="K1159" si="1388">CHOOSE(WEEKDAY(L1159),"Minggu","Senin","Selasa","Rabu","Kamis","Jum'at","Sabtu")</f>
        <v>Selasa</v>
      </c>
      <c r="L1159" s="494">
        <v>45405</v>
      </c>
      <c r="M1159" s="459" t="s">
        <v>1610</v>
      </c>
      <c r="N1159" s="98" t="s">
        <v>581</v>
      </c>
      <c r="P1159" s="486">
        <v>186</v>
      </c>
      <c r="Q1159" s="230">
        <v>21</v>
      </c>
      <c r="R1159" s="230">
        <v>6</v>
      </c>
      <c r="S1159" s="199">
        <v>19</v>
      </c>
      <c r="T1159" s="199">
        <v>42</v>
      </c>
      <c r="U1159" s="199">
        <v>15</v>
      </c>
      <c r="AL1159" s="495"/>
      <c r="AM1159" s="212"/>
      <c r="AN1159" s="212"/>
      <c r="AS1159" s="392" t="str">
        <f t="shared" si="1200"/>
        <v>Mujni Ahmad Ali</v>
      </c>
      <c r="AT1159" s="392" t="str">
        <f t="shared" si="1201"/>
        <v>F1B020103</v>
      </c>
      <c r="AU1159" s="392">
        <f t="shared" si="1202"/>
        <v>1156</v>
      </c>
    </row>
    <row r="1160" spans="1:47" ht="12.75" customHeight="1">
      <c r="A1160" s="267">
        <f t="shared" si="1322"/>
        <v>1157</v>
      </c>
      <c r="B1160" s="465">
        <v>45400</v>
      </c>
      <c r="C1160" s="269" t="str">
        <f>VLOOKUP(D1160,'[9]mhs elektro-kecil'!$B$5:$C$2500,2,0)</f>
        <v>Hans Riadhi Syamsi</v>
      </c>
      <c r="D1160" s="369" t="s">
        <v>2801</v>
      </c>
      <c r="E1160" s="369" t="s">
        <v>2802</v>
      </c>
      <c r="F1160" s="275" t="str">
        <f t="shared" ref="F1160" si="1389">VLOOKUP(Q1160,dosen,3,0)</f>
        <v>Budi Darmawan, S.T., M.Eng.</v>
      </c>
      <c r="G1160" s="275" t="str">
        <f t="shared" ref="G1160" si="1390">IF(ISNA(VLOOKUP(R1160,dosen,3,FALSE)),"-",VLOOKUP(R1160,dosen,3,FALSE))</f>
        <v>Djul Fikry  Budiman, S.T., M.T.</v>
      </c>
      <c r="H1160" s="275" t="str">
        <f t="shared" ref="H1160" si="1391">IF(ISNA(VLOOKUP(S1160,dosen,3,FALSE)),"-",VLOOKUP(S1160,dosen,3,FALSE))</f>
        <v>Syafaruddin Ch, S.T., M.T.</v>
      </c>
      <c r="I1160" s="275" t="str">
        <f t="shared" ref="I1160" si="1392">IF(ISNA(VLOOKUP(T1160,dosen,3,FALSE)),"-",VLOOKUP(T1160,dosen,3,FALSE))</f>
        <v>Supriono, S.T., M.T.</v>
      </c>
      <c r="J1160" s="467" t="str">
        <f t="shared" ref="J1160" si="1393">IF(ISNA(VLOOKUP(U1160,dosen,3,FALSE)),"-",VLOOKUP(U1160,dosen,3,FALSE))</f>
        <v>A. Sjamsjiar Rachman, S.T., M.T.</v>
      </c>
      <c r="K1160" s="473" t="str">
        <f t="shared" ref="K1160" si="1394">CHOOSE(WEEKDAY(L1160),"Minggu","Senin","Selasa","Rabu","Kamis","Jum'at","Sabtu")</f>
        <v>Selasa</v>
      </c>
      <c r="L1160" s="494">
        <v>45405</v>
      </c>
      <c r="M1160" s="459" t="s">
        <v>1577</v>
      </c>
      <c r="N1160" s="98" t="s">
        <v>449</v>
      </c>
      <c r="P1160" s="486">
        <v>187</v>
      </c>
      <c r="Q1160" s="230">
        <v>43</v>
      </c>
      <c r="R1160" s="230">
        <v>35</v>
      </c>
      <c r="S1160" s="199">
        <v>4</v>
      </c>
      <c r="T1160" s="199">
        <v>29</v>
      </c>
      <c r="U1160" s="199">
        <v>17</v>
      </c>
      <c r="AL1160" s="495"/>
      <c r="AM1160" s="212"/>
      <c r="AN1160" s="212"/>
      <c r="AS1160" s="392" t="str">
        <f t="shared" si="1200"/>
        <v>Hans Riadhi Syamsi</v>
      </c>
      <c r="AT1160" s="392" t="str">
        <f t="shared" si="1201"/>
        <v>F1B020048</v>
      </c>
      <c r="AU1160" s="392">
        <f t="shared" si="1202"/>
        <v>1157</v>
      </c>
    </row>
    <row r="1161" spans="1:47" ht="12.75" customHeight="1">
      <c r="A1161" s="267">
        <f t="shared" si="1322"/>
        <v>1158</v>
      </c>
      <c r="B1161" s="465">
        <v>45400</v>
      </c>
      <c r="C1161" s="269" t="str">
        <f>VLOOKUP(D1161,'[9]mhs elektro-kecil'!$B$5:$C$2500,2,0)</f>
        <v>Aptana Azmi</v>
      </c>
      <c r="D1161" s="98" t="s">
        <v>2803</v>
      </c>
      <c r="E1161" s="369" t="s">
        <v>2804</v>
      </c>
      <c r="F1161" s="275" t="str">
        <f t="shared" ref="F1161" si="1395">VLOOKUP(Q1161,dosen,3,0)</f>
        <v>Dr. Ir. Misbahuddin, S.T., M.T., IPU.</v>
      </c>
      <c r="G1161" s="275" t="str">
        <f t="shared" ref="G1161" si="1396">IF(ISNA(VLOOKUP(R1161,dosen,3,FALSE)),"-",VLOOKUP(R1161,dosen,3,FALSE))</f>
        <v>Dr. Ir. Rosmaliati, S.T., M.T.</v>
      </c>
      <c r="H1161" s="275" t="str">
        <f t="shared" ref="H1161" si="1397">IF(ISNA(VLOOKUP(S1161,dosen,3,FALSE)),"-",VLOOKUP(S1161,dosen,3,FALSE))</f>
        <v>Paniran, S.T., M.T.</v>
      </c>
      <c r="I1161" s="275" t="str">
        <f t="shared" ref="I1161" si="1398">IF(ISNA(VLOOKUP(T1161,dosen,3,FALSE)),"-",VLOOKUP(T1161,dosen,3,FALSE))</f>
        <v>Dr. rer. nat. Teti Zubaidah, S.T., M.T.</v>
      </c>
      <c r="J1161" s="467" t="str">
        <f t="shared" ref="J1161" si="1399">IF(ISNA(VLOOKUP(U1161,dosen,3,FALSE)),"-",VLOOKUP(U1161,dosen,3,FALSE))</f>
        <v>-</v>
      </c>
      <c r="K1161" s="473" t="str">
        <f t="shared" ref="K1161" si="1400">CHOOSE(WEEKDAY(L1161),"Minggu","Senin","Selasa","Rabu","Kamis","Jum'at","Sabtu")</f>
        <v>Senin</v>
      </c>
      <c r="L1161" s="494">
        <v>45411</v>
      </c>
      <c r="M1161" s="459" t="s">
        <v>1577</v>
      </c>
      <c r="N1161" s="459" t="s">
        <v>543</v>
      </c>
      <c r="P1161" s="486">
        <v>188</v>
      </c>
      <c r="Q1161" s="230">
        <v>7</v>
      </c>
      <c r="R1161" s="230">
        <v>16</v>
      </c>
      <c r="S1161" s="199">
        <v>28</v>
      </c>
      <c r="T1161" s="199">
        <v>22</v>
      </c>
      <c r="AL1161" s="495"/>
      <c r="AM1161" s="212"/>
      <c r="AN1161" s="212"/>
      <c r="AS1161" s="392" t="str">
        <f t="shared" si="1200"/>
        <v>Aptana Azmi</v>
      </c>
      <c r="AT1161" s="392" t="str">
        <f t="shared" si="1201"/>
        <v>F1B019025</v>
      </c>
      <c r="AU1161" s="392">
        <f t="shared" si="1202"/>
        <v>1158</v>
      </c>
    </row>
    <row r="1162" spans="1:47" ht="12.75" customHeight="1">
      <c r="A1162" s="267">
        <f t="shared" si="1322"/>
        <v>1159</v>
      </c>
      <c r="B1162" s="465">
        <v>45400</v>
      </c>
      <c r="C1162" s="269" t="str">
        <f>VLOOKUP(D1162,'[9]mhs elektro-kecil'!$B$5:$C$2500,2,0)</f>
        <v>Nurul Hasanah</v>
      </c>
      <c r="D1162" s="98" t="s">
        <v>2805</v>
      </c>
      <c r="E1162" s="369" t="s">
        <v>2806</v>
      </c>
      <c r="F1162" s="275" t="str">
        <f t="shared" ref="F1162" si="1401">VLOOKUP(Q1162,dosen,3,0)</f>
        <v>Ir. I Made Ari Nrartha, S.T., M.T.</v>
      </c>
      <c r="G1162" s="275" t="str">
        <f t="shared" ref="G1162" si="1402">IF(ISNA(VLOOKUP(R1162,dosen,3,FALSE)),"-",VLOOKUP(R1162,dosen,3,FALSE))</f>
        <v>Supriyatna, S.T., M.T.</v>
      </c>
      <c r="H1162" s="275" t="str">
        <f t="shared" ref="H1162" si="1403">IF(ISNA(VLOOKUP(S1162,dosen,3,FALSE)),"-",VLOOKUP(S1162,dosen,3,FALSE))</f>
        <v>Ni Made Seniari, S.T., M.T.</v>
      </c>
      <c r="I1162" s="275" t="str">
        <f t="shared" ref="I1162" si="1404">IF(ISNA(VLOOKUP(T1162,dosen,3,FALSE)),"-",VLOOKUP(T1162,dosen,3,FALSE))</f>
        <v>Ir. Agung Budi Muljono, S.T., M.T., IPU.</v>
      </c>
      <c r="J1162" s="467" t="str">
        <f t="shared" ref="J1162" si="1405">IF(ISNA(VLOOKUP(U1162,dosen,3,FALSE)),"-",VLOOKUP(U1162,dosen,3,FALSE))</f>
        <v>Sultan, S.T., M.T.</v>
      </c>
      <c r="K1162" s="473" t="str">
        <f t="shared" ref="K1162" si="1406">CHOOSE(WEEKDAY(L1162),"Minggu","Senin","Selasa","Rabu","Kamis","Jum'at","Sabtu")</f>
        <v>Senin</v>
      </c>
      <c r="L1162" s="494">
        <v>45404</v>
      </c>
      <c r="M1162" s="459" t="s">
        <v>1577</v>
      </c>
      <c r="N1162" s="459" t="s">
        <v>254</v>
      </c>
      <c r="P1162" s="486">
        <v>189</v>
      </c>
      <c r="Q1162" s="230">
        <v>25</v>
      </c>
      <c r="R1162" s="230">
        <v>2</v>
      </c>
      <c r="S1162" s="199">
        <v>1</v>
      </c>
      <c r="T1162" s="199">
        <v>13</v>
      </c>
      <c r="U1162" s="199">
        <v>5</v>
      </c>
      <c r="AL1162" s="495"/>
      <c r="AM1162" s="212"/>
      <c r="AN1162" s="212"/>
      <c r="AS1162" s="392" t="str">
        <f t="shared" si="1200"/>
        <v>Nurul Hasanah</v>
      </c>
      <c r="AT1162" s="392" t="str">
        <f t="shared" si="1201"/>
        <v>F1B020112</v>
      </c>
      <c r="AU1162" s="392">
        <f t="shared" si="1202"/>
        <v>1159</v>
      </c>
    </row>
    <row r="1163" spans="1:47" ht="12.75" customHeight="1">
      <c r="A1163" s="267">
        <f t="shared" si="1322"/>
        <v>1160</v>
      </c>
      <c r="B1163" s="465">
        <v>45400</v>
      </c>
      <c r="C1163" s="269" t="str">
        <f>VLOOKUP(D1163,'[9]mhs elektro-kecil'!$B$5:$C$2500,2,0)</f>
        <v>Muhammad Rifqi Aulya</v>
      </c>
      <c r="D1163" s="98" t="s">
        <v>2807</v>
      </c>
      <c r="E1163" s="369" t="s">
        <v>2808</v>
      </c>
      <c r="F1163" s="275" t="str">
        <f t="shared" ref="F1163" si="1407">VLOOKUP(Q1163,dosen,3,0)</f>
        <v>Dr. Ir. I Made Ginarsa, S.T., M.T., IPU.</v>
      </c>
      <c r="G1163" s="275" t="str">
        <f t="shared" ref="G1163" si="1408">IF(ISNA(VLOOKUP(R1163,dosen,3,FALSE)),"-",VLOOKUP(R1163,dosen,3,FALSE))</f>
        <v>Ni Made Seniari, S.T., M.T.</v>
      </c>
      <c r="H1163" s="275" t="str">
        <f t="shared" ref="H1163" si="1409">IF(ISNA(VLOOKUP(S1163,dosen,3,FALSE)),"-",VLOOKUP(S1163,dosen,3,FALSE))</f>
        <v>Ida Bagus Fery Citarsa, S.T., M.T.</v>
      </c>
      <c r="I1163" s="275" t="str">
        <f t="shared" ref="I1163" si="1410">IF(ISNA(VLOOKUP(T1163,dosen,3,FALSE)),"-",VLOOKUP(T1163,dosen,3,FALSE))</f>
        <v>Ir. I Made Ari Nrartha, S.T., M.T.</v>
      </c>
      <c r="J1163" s="467" t="str">
        <f t="shared" ref="J1163" si="1411">IF(ISNA(VLOOKUP(U1163,dosen,3,FALSE)),"-",VLOOKUP(U1163,dosen,3,FALSE))</f>
        <v>-</v>
      </c>
      <c r="K1163" s="473" t="str">
        <f t="shared" ref="K1163" si="1412">CHOOSE(WEEKDAY(L1163),"Minggu","Senin","Selasa","Rabu","Kamis","Jum'at","Sabtu")</f>
        <v>Selasa</v>
      </c>
      <c r="L1163" s="494">
        <v>45405</v>
      </c>
      <c r="M1163" s="459" t="s">
        <v>1952</v>
      </c>
      <c r="N1163" s="459" t="s">
        <v>254</v>
      </c>
      <c r="P1163" s="486">
        <v>190</v>
      </c>
      <c r="Q1163" s="230">
        <v>26</v>
      </c>
      <c r="R1163" s="230">
        <v>1</v>
      </c>
      <c r="S1163" s="199">
        <v>12</v>
      </c>
      <c r="T1163" s="199">
        <v>25</v>
      </c>
      <c r="AL1163" s="495"/>
      <c r="AM1163" s="212"/>
      <c r="AN1163" s="212"/>
      <c r="AS1163" s="392" t="str">
        <f t="shared" si="1200"/>
        <v>Muhammad Rifqi Aulya</v>
      </c>
      <c r="AT1163" s="392" t="str">
        <f t="shared" si="1201"/>
        <v>F1B020099</v>
      </c>
      <c r="AU1163" s="392">
        <f t="shared" si="1202"/>
        <v>1160</v>
      </c>
    </row>
    <row r="1164" spans="1:47" ht="12.75" customHeight="1">
      <c r="A1164" s="267">
        <f t="shared" si="1322"/>
        <v>1161</v>
      </c>
      <c r="B1164" s="465">
        <v>45401</v>
      </c>
      <c r="C1164" s="269" t="str">
        <f>VLOOKUP(D1164,'[9]mhs elektro-kecil'!$B$5:$C$2500,2,0)</f>
        <v>Nova Riana</v>
      </c>
      <c r="D1164" s="369" t="s">
        <v>2809</v>
      </c>
      <c r="E1164" s="369" t="s">
        <v>2810</v>
      </c>
      <c r="F1164" s="275" t="str">
        <f t="shared" ref="F1164" si="1413">VLOOKUP(Q1164,dosen,3,0)</f>
        <v>Paniran, S.T., M.T.</v>
      </c>
      <c r="G1164" s="275" t="str">
        <f t="shared" ref="G1164" si="1414">IF(ISNA(VLOOKUP(R1164,dosen,3,FALSE)),"-",VLOOKUP(R1164,dosen,3,FALSE))</f>
        <v>I Made Budi Suksmadana, S.T., M.T.</v>
      </c>
      <c r="H1164" s="275" t="str">
        <f t="shared" ref="H1164" si="1415">IF(ISNA(VLOOKUP(S1164,dosen,3,FALSE)),"-",VLOOKUP(S1164,dosen,3,FALSE))</f>
        <v>Budi Darmawan, S.T., M.Eng.</v>
      </c>
      <c r="I1164" s="275" t="str">
        <f t="shared" ref="I1164" si="1416">IF(ISNA(VLOOKUP(T1164,dosen,3,FALSE)),"-",VLOOKUP(T1164,dosen,3,FALSE))</f>
        <v>Djul Fikry  Budiman, S.T., M.T.</v>
      </c>
      <c r="J1164" s="467" t="str">
        <f t="shared" ref="J1164" si="1417">IF(ISNA(VLOOKUP(U1164,dosen,3,FALSE)),"-",VLOOKUP(U1164,dosen,3,FALSE))</f>
        <v>Sudi M. Al Sasongko, S.T., M.T.</v>
      </c>
      <c r="K1164" s="473" t="str">
        <f t="shared" ref="K1164" si="1418">CHOOSE(WEEKDAY(L1164),"Minggu","Senin","Selasa","Rabu","Kamis","Jum'at","Sabtu")</f>
        <v>Rabu</v>
      </c>
      <c r="L1164" s="494">
        <v>45406</v>
      </c>
      <c r="M1164" s="459" t="s">
        <v>1610</v>
      </c>
      <c r="N1164" s="98" t="s">
        <v>449</v>
      </c>
      <c r="P1164" s="486">
        <v>191</v>
      </c>
      <c r="Q1164" s="230">
        <v>28</v>
      </c>
      <c r="R1164" s="230">
        <v>24</v>
      </c>
      <c r="S1164" s="199">
        <v>43</v>
      </c>
      <c r="T1164" s="199">
        <v>35</v>
      </c>
      <c r="U1164" s="199">
        <v>6</v>
      </c>
      <c r="AL1164" s="495"/>
      <c r="AM1164" s="212"/>
      <c r="AN1164" s="212"/>
      <c r="AS1164" s="392" t="str">
        <f t="shared" si="1200"/>
        <v>Nova Riana</v>
      </c>
      <c r="AT1164" s="392" t="str">
        <f t="shared" si="1201"/>
        <v>F1B020107</v>
      </c>
      <c r="AU1164" s="392">
        <f t="shared" si="1202"/>
        <v>1161</v>
      </c>
    </row>
    <row r="1165" spans="1:47" ht="12.75" customHeight="1">
      <c r="A1165" s="267">
        <f t="shared" si="1322"/>
        <v>1162</v>
      </c>
      <c r="B1165" s="465">
        <v>45401</v>
      </c>
      <c r="C1165" s="269" t="str">
        <f>VLOOKUP(D1165,'[9]mhs elektro-kecil'!$B$5:$C$2500,2,0)</f>
        <v>Nur Aiza</v>
      </c>
      <c r="D1165" s="98" t="s">
        <v>2811</v>
      </c>
      <c r="E1165" s="369" t="s">
        <v>2812</v>
      </c>
      <c r="F1165" s="275" t="str">
        <f t="shared" ref="F1165" si="1419">VLOOKUP(Q1165,dosen,3,0)</f>
        <v>Ir. I Made Ari Nrartha, S.T., M.T.</v>
      </c>
      <c r="G1165" s="275" t="str">
        <f t="shared" ref="G1165" si="1420">IF(ISNA(VLOOKUP(R1165,dosen,3,FALSE)),"-",VLOOKUP(R1165,dosen,3,FALSE))</f>
        <v>Dr. Ir. I Made Ginarsa, S.T., M.T., IPU.</v>
      </c>
      <c r="H1165" s="275" t="str">
        <f t="shared" ref="H1165" si="1421">IF(ISNA(VLOOKUP(S1165,dosen,3,FALSE)),"-",VLOOKUP(S1165,dosen,3,FALSE))</f>
        <v>Supriyatna, S.T., M.T.</v>
      </c>
      <c r="I1165" s="275" t="str">
        <f t="shared" ref="I1165" si="1422">IF(ISNA(VLOOKUP(T1165,dosen,3,FALSE)),"-",VLOOKUP(T1165,dosen,3,FALSE))</f>
        <v>-</v>
      </c>
      <c r="J1165" s="467" t="str">
        <f t="shared" ref="J1165" si="1423">IF(ISNA(VLOOKUP(U1165,dosen,3,FALSE)),"-",VLOOKUP(U1165,dosen,3,FALSE))</f>
        <v>Ida Bagus Fery Citarsa, S.T., M.T.</v>
      </c>
      <c r="K1165" s="473" t="str">
        <f t="shared" ref="K1165" si="1424">CHOOSE(WEEKDAY(L1165),"Minggu","Senin","Selasa","Rabu","Kamis","Jum'at","Sabtu")</f>
        <v>Selasa</v>
      </c>
      <c r="L1165" s="494">
        <v>45405</v>
      </c>
      <c r="M1165" s="459" t="s">
        <v>1610</v>
      </c>
      <c r="N1165" s="459" t="s">
        <v>254</v>
      </c>
      <c r="P1165" s="486">
        <v>192</v>
      </c>
      <c r="Q1165" s="230">
        <v>25</v>
      </c>
      <c r="R1165" s="230">
        <v>26</v>
      </c>
      <c r="S1165" s="199">
        <v>2</v>
      </c>
      <c r="U1165" s="199">
        <v>12</v>
      </c>
      <c r="AL1165" s="495"/>
      <c r="AM1165" s="212"/>
      <c r="AN1165" s="212"/>
      <c r="AS1165" s="392" t="str">
        <f t="shared" si="1200"/>
        <v>Nur Aiza</v>
      </c>
      <c r="AT1165" s="392" t="str">
        <f t="shared" si="1201"/>
        <v>F1B020110</v>
      </c>
      <c r="AU1165" s="392">
        <f t="shared" si="1202"/>
        <v>1162</v>
      </c>
    </row>
    <row r="1166" spans="1:47" ht="12.75" customHeight="1">
      <c r="A1166" s="267">
        <f t="shared" si="1322"/>
        <v>1163</v>
      </c>
      <c r="B1166" s="465">
        <v>45404</v>
      </c>
      <c r="C1166" s="269" t="str">
        <f>VLOOKUP(D1166,'[9]mhs elektro-kecil'!$B$5:$C$2500,2,0)</f>
        <v>Sayyidis Syariful Halim</v>
      </c>
      <c r="D1166" s="369" t="s">
        <v>2813</v>
      </c>
      <c r="E1166" s="369" t="s">
        <v>2814</v>
      </c>
      <c r="F1166" s="275" t="str">
        <f t="shared" ref="F1166" si="1425">VLOOKUP(Q1166,dosen,3,0)</f>
        <v>Bulkis Kanata, S.T., M.T.</v>
      </c>
      <c r="G1166" s="275" t="str">
        <f t="shared" ref="G1166" si="1426">IF(ISNA(VLOOKUP(R1166,dosen,3,FALSE)),"-",VLOOKUP(R1166,dosen,3,FALSE))</f>
        <v>Lalu A. Syamsul Irfan A., S.T., M.Eng.</v>
      </c>
      <c r="H1166" s="275" t="str">
        <f t="shared" ref="H1166" si="1427">IF(ISNA(VLOOKUP(S1166,dosen,3,FALSE)),"-",VLOOKUP(S1166,dosen,3,FALSE))</f>
        <v>Suthami Ariessaputra, S.T., M.Eng.</v>
      </c>
      <c r="I1166" s="275" t="str">
        <f t="shared" ref="I1166" si="1428">IF(ISNA(VLOOKUP(T1166,dosen,3,FALSE)),"-",VLOOKUP(T1166,dosen,3,FALSE))</f>
        <v>I Made Budi Suksmadana, S.T., M.T.</v>
      </c>
      <c r="J1166" s="467" t="str">
        <f t="shared" ref="J1166" si="1429">IF(ISNA(VLOOKUP(U1166,dosen,3,FALSE)),"-",VLOOKUP(U1166,dosen,3,FALSE))</f>
        <v>Cahyo Mustiko O. M., ST., MSc. Ph.D.</v>
      </c>
      <c r="K1166" s="473" t="str">
        <f t="shared" ref="K1166" si="1430">CHOOSE(WEEKDAY(L1166),"Minggu","Senin","Selasa","Rabu","Kamis","Jum'at","Sabtu")</f>
        <v>Kamis</v>
      </c>
      <c r="L1166" s="494">
        <v>45407</v>
      </c>
      <c r="M1166" s="459" t="s">
        <v>1577</v>
      </c>
      <c r="N1166" s="98" t="s">
        <v>581</v>
      </c>
      <c r="P1166" s="486">
        <v>195</v>
      </c>
      <c r="Q1166" s="230">
        <v>21</v>
      </c>
      <c r="R1166" s="230">
        <v>40</v>
      </c>
      <c r="S1166" s="199">
        <v>42</v>
      </c>
      <c r="T1166" s="199">
        <v>24</v>
      </c>
      <c r="U1166" s="199">
        <v>9</v>
      </c>
      <c r="AL1166" s="495"/>
      <c r="AM1166" s="212"/>
      <c r="AN1166" s="212"/>
      <c r="AS1166" s="392" t="str">
        <f t="shared" si="1200"/>
        <v>Sayyidis Syariful Halim</v>
      </c>
      <c r="AT1166" s="392" t="str">
        <f t="shared" si="1201"/>
        <v>F1B020133</v>
      </c>
      <c r="AU1166" s="392">
        <f t="shared" si="1202"/>
        <v>1163</v>
      </c>
    </row>
    <row r="1167" spans="1:47" ht="12.75" customHeight="1">
      <c r="A1167" s="267">
        <f t="shared" si="1322"/>
        <v>1164</v>
      </c>
      <c r="B1167" s="465">
        <v>45407</v>
      </c>
      <c r="C1167" s="269" t="str">
        <f>VLOOKUP(D1167,'[9]mhs elektro-kecil'!$B$5:$C$2500,2,0)</f>
        <v>Eggy Fahmi Al Bourhanie</v>
      </c>
      <c r="D1167" s="98" t="s">
        <v>2815</v>
      </c>
      <c r="E1167" s="369" t="s">
        <v>2816</v>
      </c>
      <c r="F1167" s="275" t="str">
        <f t="shared" ref="F1167" si="1431">VLOOKUP(Q1167,dosen,3,0)</f>
        <v>Dr. Ir. Misbahuddin, S.T., M.T., IPU.</v>
      </c>
      <c r="G1167" s="275" t="str">
        <f t="shared" ref="G1167" si="1432">IF(ISNA(VLOOKUP(R1167,dosen,3,FALSE)),"-",VLOOKUP(R1167,dosen,3,FALSE))</f>
        <v>Giri Wahyu Wiriasto, S.T., M.T.</v>
      </c>
      <c r="H1167" s="275" t="str">
        <f t="shared" ref="H1167" si="1433">IF(ISNA(VLOOKUP(S1167,dosen,3,FALSE)),"-",VLOOKUP(S1167,dosen,3,FALSE))</f>
        <v>Lalu A. Syamsul Irfan A., S.T., M.Eng.</v>
      </c>
      <c r="I1167" s="275" t="str">
        <f t="shared" ref="I1167" si="1434">IF(ISNA(VLOOKUP(T1167,dosen,3,FALSE)),"-",VLOOKUP(T1167,dosen,3,FALSE))</f>
        <v>Cipta Ramadhani, ST., M.Eng.</v>
      </c>
      <c r="J1167" s="467" t="str">
        <f t="shared" ref="J1167" si="1435">IF(ISNA(VLOOKUP(U1167,dosen,3,FALSE)),"-",VLOOKUP(U1167,dosen,3,FALSE))</f>
        <v>Abdullah Zainuddin, S.T., M.T.</v>
      </c>
      <c r="K1167" s="473" t="str">
        <f t="shared" ref="K1167" si="1436">CHOOSE(WEEKDAY(L1167),"Minggu","Senin","Selasa","Rabu","Kamis","Jum'at","Sabtu")</f>
        <v>Selasa</v>
      </c>
      <c r="L1167" s="494">
        <v>45412</v>
      </c>
      <c r="M1167" s="459" t="s">
        <v>1952</v>
      </c>
      <c r="N1167" s="459" t="s">
        <v>543</v>
      </c>
      <c r="P1167" s="486">
        <v>198</v>
      </c>
      <c r="Q1167" s="230">
        <v>7</v>
      </c>
      <c r="R1167" s="230">
        <v>41</v>
      </c>
      <c r="S1167" s="199">
        <v>40</v>
      </c>
      <c r="T1167" s="199">
        <v>44</v>
      </c>
      <c r="U1167" s="199">
        <v>15</v>
      </c>
      <c r="AL1167" s="495"/>
      <c r="AM1167" s="212"/>
      <c r="AN1167" s="212"/>
      <c r="AS1167" s="392" t="str">
        <f t="shared" si="1200"/>
        <v>Eggy Fahmi Al Bourhanie</v>
      </c>
      <c r="AT1167" s="392" t="str">
        <f t="shared" si="1201"/>
        <v>F1B019045</v>
      </c>
      <c r="AU1167" s="392">
        <f t="shared" si="1202"/>
        <v>1164</v>
      </c>
    </row>
    <row r="1168" spans="1:47" ht="12.75" customHeight="1">
      <c r="A1168" s="267">
        <f t="shared" si="1322"/>
        <v>1165</v>
      </c>
      <c r="B1168" s="465">
        <v>45407</v>
      </c>
      <c r="C1168" s="269" t="str">
        <f>VLOOKUP(D1168,'[9]mhs elektro-kecil'!$B$5:$C$2500,2,0)</f>
        <v>I Gede Dhio Chandhya Narayasa</v>
      </c>
      <c r="D1168" s="98" t="s">
        <v>2817</v>
      </c>
      <c r="E1168" s="369" t="s">
        <v>2818</v>
      </c>
      <c r="F1168" s="275" t="str">
        <f t="shared" ref="F1168" si="1437">VLOOKUP(Q1168,dosen,3,0)</f>
        <v>A. Sjamsjiar Rachman, S.T., M.T.</v>
      </c>
      <c r="G1168" s="275" t="str">
        <f t="shared" ref="G1168" si="1438">IF(ISNA(VLOOKUP(R1168,dosen,3,FALSE)),"-",VLOOKUP(R1168,dosen,3,FALSE))</f>
        <v>Bulkis Kanata, S.T., M.T.</v>
      </c>
      <c r="H1168" s="275" t="str">
        <f t="shared" ref="H1168" si="1439">IF(ISNA(VLOOKUP(S1168,dosen,3,FALSE)),"-",VLOOKUP(S1168,dosen,3,FALSE))</f>
        <v>I Made Budi Suksmadana, S.T., M.T.</v>
      </c>
      <c r="I1168" s="275" t="str">
        <f t="shared" ref="I1168" si="1440">IF(ISNA(VLOOKUP(T1168,dosen,3,FALSE)),"-",VLOOKUP(T1168,dosen,3,FALSE))</f>
        <v>Cipta Ramadhani, ST., M.Eng.</v>
      </c>
      <c r="J1168" s="467" t="str">
        <f t="shared" ref="J1168" si="1441">IF(ISNA(VLOOKUP(U1168,dosen,3,FALSE)),"-",VLOOKUP(U1168,dosen,3,FALSE))</f>
        <v>Dr. Ir. I Made Ginarsa, S.T., M.T., IPU.</v>
      </c>
      <c r="K1168" s="473" t="str">
        <f t="shared" ref="K1168" si="1442">CHOOSE(WEEKDAY(L1168),"Minggu","Senin","Selasa","Rabu","Kamis","Jum'at","Sabtu")</f>
        <v>Senin</v>
      </c>
      <c r="L1168" s="494">
        <v>45411</v>
      </c>
      <c r="M1168" s="459" t="s">
        <v>1622</v>
      </c>
      <c r="N1168" s="459" t="s">
        <v>543</v>
      </c>
      <c r="P1168" s="486">
        <v>200</v>
      </c>
      <c r="Q1168" s="230">
        <v>17</v>
      </c>
      <c r="R1168" s="230">
        <v>21</v>
      </c>
      <c r="S1168" s="199">
        <v>24</v>
      </c>
      <c r="T1168" s="199">
        <v>44</v>
      </c>
      <c r="U1168" s="199">
        <v>26</v>
      </c>
      <c r="AL1168" s="495"/>
      <c r="AM1168" s="212"/>
      <c r="AN1168" s="212"/>
      <c r="AS1168" s="392" t="str">
        <f t="shared" si="1200"/>
        <v>I Gede Dhio Chandhya Narayasa</v>
      </c>
      <c r="AT1168" s="392" t="str">
        <f t="shared" si="1201"/>
        <v>F1B019063</v>
      </c>
      <c r="AU1168" s="392">
        <f t="shared" si="1202"/>
        <v>1165</v>
      </c>
    </row>
    <row r="1169" spans="1:47" ht="12.75" customHeight="1">
      <c r="A1169" s="267">
        <f t="shared" si="1322"/>
        <v>1166</v>
      </c>
      <c r="B1169" s="465">
        <v>45411</v>
      </c>
      <c r="C1169" s="269" t="str">
        <f>VLOOKUP(D1169,'[9]mhs elektro-kecil'!$B$5:$C$2500,2,0)</f>
        <v>Suanggoro Legowo</v>
      </c>
      <c r="D1169" s="98" t="s">
        <v>2819</v>
      </c>
      <c r="E1169" s="369" t="s">
        <v>2820</v>
      </c>
      <c r="F1169" s="275" t="str">
        <f t="shared" ref="F1169" si="1443">VLOOKUP(Q1169,dosen,3,0)</f>
        <v>Ida Bagus Fery Citarsa, S.T., M.T.</v>
      </c>
      <c r="G1169" s="275" t="str">
        <f t="shared" ref="G1169" si="1444">IF(ISNA(VLOOKUP(R1169,dosen,3,FALSE)),"-",VLOOKUP(R1169,dosen,3,FALSE))</f>
        <v>Dr. Ida Ayu Sri Adnyani, S.T., M.Erg.</v>
      </c>
      <c r="H1169" s="275" t="str">
        <f t="shared" ref="H1169" si="1445">IF(ISNA(VLOOKUP(S1169,dosen,3,FALSE)),"-",VLOOKUP(S1169,dosen,3,FALSE))</f>
        <v>Supriyatna, S.T., M.T.</v>
      </c>
      <c r="I1169" s="275" t="str">
        <f t="shared" ref="I1169" si="1446">IF(ISNA(VLOOKUP(T1169,dosen,3,FALSE)),"-",VLOOKUP(T1169,dosen,3,FALSE))</f>
        <v>Abdul Natsir, S.T., M.T.</v>
      </c>
      <c r="J1169" s="467" t="str">
        <f t="shared" ref="J1169" si="1447">IF(ISNA(VLOOKUP(U1169,dosen,3,FALSE)),"-",VLOOKUP(U1169,dosen,3,FALSE))</f>
        <v>I Ketut Perdana Putra, S.T., M.T.</v>
      </c>
      <c r="K1169" s="473" t="str">
        <f t="shared" ref="K1169" si="1448">CHOOSE(WEEKDAY(L1169),"Minggu","Senin","Selasa","Rabu","Kamis","Jum'at","Sabtu")</f>
        <v>Kamis</v>
      </c>
      <c r="L1169" s="494">
        <v>45414</v>
      </c>
      <c r="M1169" s="459" t="s">
        <v>1577</v>
      </c>
      <c r="N1169" s="98" t="s">
        <v>449</v>
      </c>
      <c r="P1169" s="486">
        <v>203</v>
      </c>
      <c r="Q1169" s="230">
        <v>12</v>
      </c>
      <c r="R1169" s="230">
        <v>10</v>
      </c>
      <c r="S1169" s="199">
        <v>2</v>
      </c>
      <c r="T1169" s="199">
        <v>14</v>
      </c>
      <c r="U1169" s="199">
        <v>23</v>
      </c>
      <c r="AL1169" s="495"/>
      <c r="AM1169" s="212"/>
      <c r="AN1169" s="212"/>
      <c r="AS1169" s="392" t="str">
        <f t="shared" si="1200"/>
        <v>Suanggoro Legowo</v>
      </c>
      <c r="AT1169" s="392" t="str">
        <f t="shared" si="1201"/>
        <v>F1B020136</v>
      </c>
      <c r="AU1169" s="392">
        <f t="shared" si="1202"/>
        <v>1166</v>
      </c>
    </row>
    <row r="1170" spans="1:47" ht="12.75" customHeight="1">
      <c r="A1170" s="267">
        <f t="shared" si="1322"/>
        <v>1167</v>
      </c>
      <c r="B1170" s="465">
        <v>45411</v>
      </c>
      <c r="C1170" s="269" t="str">
        <f>VLOOKUP(D1170,'[9]mhs elektro-kecil'!$B$5:$C$2500,2,0)</f>
        <v>Wieny Amalia Pratiwi</v>
      </c>
      <c r="D1170" s="98" t="s">
        <v>2821</v>
      </c>
      <c r="E1170" s="369" t="s">
        <v>2822</v>
      </c>
      <c r="F1170" s="275" t="str">
        <f t="shared" ref="F1170" si="1449">VLOOKUP(Q1170,dosen,3,0)</f>
        <v>Dr. Ir. Misbahuddin, S.T., M.T., IPU.</v>
      </c>
      <c r="G1170" s="275" t="str">
        <f t="shared" ref="G1170" si="1450">IF(ISNA(VLOOKUP(R1170,dosen,3,FALSE)),"-",VLOOKUP(R1170,dosen,3,FALSE))</f>
        <v>Bulkis Kanata, S.T., M.T.</v>
      </c>
      <c r="H1170" s="275" t="str">
        <f t="shared" ref="H1170" si="1451">IF(ISNA(VLOOKUP(S1170,dosen,3,FALSE)),"-",VLOOKUP(S1170,dosen,3,FALSE))</f>
        <v>Lalu A. Syamsul Irfan A., S.T., M.Eng.</v>
      </c>
      <c r="I1170" s="275" t="str">
        <f t="shared" ref="I1170" si="1452">IF(ISNA(VLOOKUP(T1170,dosen,3,FALSE)),"-",VLOOKUP(T1170,dosen,3,FALSE))</f>
        <v>Cipta Ramadhani, ST., M.Eng.</v>
      </c>
      <c r="J1170" s="467" t="str">
        <f t="shared" ref="J1170" si="1453">IF(ISNA(VLOOKUP(U1170,dosen,3,FALSE)),"-",VLOOKUP(U1170,dosen,3,FALSE))</f>
        <v>Abdullah Zainuddin, S.T., M.T.</v>
      </c>
      <c r="K1170" s="473" t="str">
        <f t="shared" ref="K1170" si="1454">CHOOSE(WEEKDAY(L1170),"Minggu","Senin","Selasa","Rabu","Kamis","Jum'at","Sabtu")</f>
        <v>Senin</v>
      </c>
      <c r="L1170" s="494">
        <v>45418</v>
      </c>
      <c r="M1170" s="459" t="s">
        <v>1708</v>
      </c>
      <c r="N1170" s="459" t="s">
        <v>543</v>
      </c>
      <c r="P1170" s="486">
        <v>204</v>
      </c>
      <c r="Q1170" s="230">
        <v>7</v>
      </c>
      <c r="R1170" s="230">
        <v>21</v>
      </c>
      <c r="S1170" s="199">
        <v>40</v>
      </c>
      <c r="T1170" s="199">
        <v>44</v>
      </c>
      <c r="U1170" s="199">
        <v>15</v>
      </c>
      <c r="AL1170" s="495"/>
      <c r="AM1170" s="212"/>
      <c r="AN1170" s="212"/>
      <c r="AS1170" s="392" t="str">
        <f t="shared" si="1200"/>
        <v>Wieny Amalia Pratiwi</v>
      </c>
      <c r="AT1170" s="392" t="str">
        <f t="shared" si="1201"/>
        <v>F1B020147</v>
      </c>
      <c r="AU1170" s="392">
        <f t="shared" si="1202"/>
        <v>1167</v>
      </c>
    </row>
    <row r="1171" spans="1:47" ht="12.75" customHeight="1">
      <c r="A1171" s="267">
        <f t="shared" si="1322"/>
        <v>1168</v>
      </c>
      <c r="B1171" s="465">
        <v>45411</v>
      </c>
      <c r="C1171" s="269" t="str">
        <f>VLOOKUP(D1171,'[9]mhs elektro-kecil'!$B$5:$C$2500,2,0)</f>
        <v>Rosalia Nurhasanah</v>
      </c>
      <c r="D1171" s="98" t="s">
        <v>2823</v>
      </c>
      <c r="E1171" s="369" t="s">
        <v>2824</v>
      </c>
      <c r="F1171" s="275" t="str">
        <f t="shared" ref="F1171" si="1455">VLOOKUP(Q1171,dosen,3,0)</f>
        <v>Ir. I Made Ari Nrartha, S.T., M.T.</v>
      </c>
      <c r="G1171" s="275" t="str">
        <f t="shared" ref="G1171" si="1456">IF(ISNA(VLOOKUP(R1171,dosen,3,FALSE)),"-",VLOOKUP(R1171,dosen,3,FALSE))</f>
        <v>Ir. Agung Budi Muljono, S.T., M.T., IPU.</v>
      </c>
      <c r="H1171" s="275" t="str">
        <f t="shared" ref="H1171" si="1457">IF(ISNA(VLOOKUP(S1171,dosen,3,FALSE)),"-",VLOOKUP(S1171,dosen,3,FALSE))</f>
        <v>Sultan, S.T., M.T.</v>
      </c>
      <c r="I1171" s="275" t="str">
        <f t="shared" ref="I1171" si="1458">IF(ISNA(VLOOKUP(T1171,dosen,3,FALSE)),"-",VLOOKUP(T1171,dosen,3,FALSE))</f>
        <v>Dr. Ida Ayu Sri Adnyani, S.T., M.Erg.</v>
      </c>
      <c r="J1171" s="467" t="str">
        <f t="shared" ref="J1171" si="1459">IF(ISNA(VLOOKUP(U1171,dosen,3,FALSE)),"-",VLOOKUP(U1171,dosen,3,FALSE))</f>
        <v>Ni Made Seniari, S.T., M.T.</v>
      </c>
      <c r="K1171" s="473" t="str">
        <f t="shared" ref="K1171" si="1460">CHOOSE(WEEKDAY(L1171),"Minggu","Senin","Selasa","Rabu","Kamis","Jum'at","Sabtu")</f>
        <v>Senin</v>
      </c>
      <c r="L1171" s="494">
        <v>45418</v>
      </c>
      <c r="M1171" s="459" t="s">
        <v>1622</v>
      </c>
      <c r="N1171" s="98" t="s">
        <v>581</v>
      </c>
      <c r="P1171" s="486">
        <v>206</v>
      </c>
      <c r="Q1171" s="230">
        <v>25</v>
      </c>
      <c r="R1171" s="230">
        <v>13</v>
      </c>
      <c r="S1171" s="199">
        <v>5</v>
      </c>
      <c r="T1171" s="199">
        <v>10</v>
      </c>
      <c r="U1171" s="199">
        <v>1</v>
      </c>
      <c r="AL1171" s="495"/>
      <c r="AM1171" s="212"/>
      <c r="AN1171" s="212"/>
      <c r="AS1171" s="392" t="str">
        <f t="shared" si="1200"/>
        <v>Rosalia Nurhasanah</v>
      </c>
      <c r="AT1171" s="392" t="str">
        <f t="shared" si="1201"/>
        <v>F1B020127</v>
      </c>
      <c r="AU1171" s="392">
        <f t="shared" si="1202"/>
        <v>1168</v>
      </c>
    </row>
    <row r="1172" spans="1:47" ht="12.75" customHeight="1">
      <c r="A1172" s="267">
        <f t="shared" si="1322"/>
        <v>1169</v>
      </c>
      <c r="B1172" s="465">
        <v>45412</v>
      </c>
      <c r="C1172" s="269" t="str">
        <f>VLOOKUP(D1172,'[9]mhs elektro-kecil'!$B$5:$C$2500,2,0)</f>
        <v>Salman Aga Khan</v>
      </c>
      <c r="D1172" s="98" t="s">
        <v>2825</v>
      </c>
      <c r="E1172" s="369" t="s">
        <v>2826</v>
      </c>
      <c r="F1172" s="275" t="str">
        <f t="shared" ref="F1172" si="1461">VLOOKUP(Q1172,dosen,3,0)</f>
        <v>Supriyatna, S.T., M.T.</v>
      </c>
      <c r="G1172" s="275" t="str">
        <f t="shared" ref="G1172" si="1462">IF(ISNA(VLOOKUP(R1172,dosen,3,FALSE)),"-",VLOOKUP(R1172,dosen,3,FALSE))</f>
        <v>Abdul Natsir, S.T., M.T.</v>
      </c>
      <c r="H1172" s="275" t="str">
        <f t="shared" ref="H1172" si="1463">IF(ISNA(VLOOKUP(S1172,dosen,3,FALSE)),"-",VLOOKUP(S1172,dosen,3,FALSE))</f>
        <v>Dr. Ir. I Made Ginarsa, S.T., M.T., IPU.</v>
      </c>
      <c r="I1172" s="275" t="str">
        <f t="shared" ref="I1172" si="1464">IF(ISNA(VLOOKUP(T1172,dosen,3,FALSE)),"-",VLOOKUP(T1172,dosen,3,FALSE))</f>
        <v>Ida Bagus Fery Citarsa, S.T., M.T.</v>
      </c>
      <c r="J1172" s="467" t="str">
        <f t="shared" ref="J1172" si="1465">IF(ISNA(VLOOKUP(U1172,dosen,3,FALSE)),"-",VLOOKUP(U1172,dosen,3,FALSE))</f>
        <v>Dr. Ida Ayu Sri Adnyani, S.T., M.Erg.</v>
      </c>
      <c r="K1172" s="473" t="str">
        <f t="shared" ref="K1172" si="1466">CHOOSE(WEEKDAY(L1172),"Minggu","Senin","Selasa","Rabu","Kamis","Jum'at","Sabtu")</f>
        <v>Selasa</v>
      </c>
      <c r="L1172" s="494">
        <v>45419</v>
      </c>
      <c r="M1172" s="459" t="s">
        <v>1577</v>
      </c>
      <c r="N1172" s="98" t="s">
        <v>449</v>
      </c>
      <c r="P1172" s="486">
        <v>209</v>
      </c>
      <c r="Q1172" s="230">
        <v>2</v>
      </c>
      <c r="R1172" s="230">
        <v>14</v>
      </c>
      <c r="S1172" s="199">
        <v>26</v>
      </c>
      <c r="T1172" s="199">
        <v>12</v>
      </c>
      <c r="U1172" s="199">
        <v>10</v>
      </c>
      <c r="AL1172" s="495"/>
      <c r="AM1172" s="212"/>
      <c r="AN1172" s="212"/>
      <c r="AS1172" s="392" t="str">
        <f t="shared" si="1200"/>
        <v>Salman Aga Khan</v>
      </c>
      <c r="AT1172" s="392" t="str">
        <f t="shared" si="1201"/>
        <v>F1B020131</v>
      </c>
      <c r="AU1172" s="392">
        <f t="shared" si="1202"/>
        <v>1169</v>
      </c>
    </row>
    <row r="1173" spans="1:47" ht="12.75" customHeight="1">
      <c r="A1173" s="267">
        <f t="shared" si="1322"/>
        <v>1170</v>
      </c>
      <c r="B1173" s="465">
        <v>45414</v>
      </c>
      <c r="C1173" s="269" t="str">
        <f>VLOOKUP(D1173,'[9]mhs elektro-kecil'!$B$5:$C$2500,2,0)</f>
        <v>Fitratul Karimah</v>
      </c>
      <c r="D1173" s="98" t="s">
        <v>2827</v>
      </c>
      <c r="E1173" s="369" t="s">
        <v>2828</v>
      </c>
      <c r="F1173" s="275" t="str">
        <f t="shared" ref="F1173" si="1467">VLOOKUP(Q1173,dosen,3,0)</f>
        <v>Supriyatna, S.T., M.T.</v>
      </c>
      <c r="G1173" s="275" t="str">
        <f t="shared" ref="G1173" si="1468">IF(ISNA(VLOOKUP(R1173,dosen,3,FALSE)),"-",VLOOKUP(R1173,dosen,3,FALSE))</f>
        <v>Abdul Natsir, S.T., M.T.</v>
      </c>
      <c r="H1173" s="275" t="str">
        <f t="shared" ref="H1173" si="1469">IF(ISNA(VLOOKUP(S1173,dosen,3,FALSE)),"-",VLOOKUP(S1173,dosen,3,FALSE))</f>
        <v>Ir. I Made Ari Nrartha, S.T., M.T.</v>
      </c>
      <c r="I1173" s="275" t="str">
        <f t="shared" ref="I1173" si="1470">IF(ISNA(VLOOKUP(T1173,dosen,3,FALSE)),"-",VLOOKUP(T1173,dosen,3,FALSE))</f>
        <v>Ni Made Seniari, S.T., M.T.</v>
      </c>
      <c r="J1173" s="467" t="str">
        <f t="shared" ref="J1173" si="1471">IF(ISNA(VLOOKUP(U1173,dosen,3,FALSE)),"-",VLOOKUP(U1173,dosen,3,FALSE))</f>
        <v>Supriono, S.T., M.T.</v>
      </c>
      <c r="K1173" s="473" t="str">
        <f t="shared" ref="K1173" si="1472">CHOOSE(WEEKDAY(L1173),"Minggu","Senin","Selasa","Rabu","Kamis","Jum'at","Sabtu")</f>
        <v>Senin</v>
      </c>
      <c r="L1173" s="494">
        <v>45418</v>
      </c>
      <c r="M1173" s="459" t="s">
        <v>1577</v>
      </c>
      <c r="N1173" s="98" t="s">
        <v>449</v>
      </c>
      <c r="P1173" s="486">
        <v>210</v>
      </c>
      <c r="Q1173" s="230">
        <v>2</v>
      </c>
      <c r="R1173" s="230">
        <v>14</v>
      </c>
      <c r="S1173" s="199">
        <v>25</v>
      </c>
      <c r="T1173" s="199">
        <v>1</v>
      </c>
      <c r="U1173" s="199">
        <v>29</v>
      </c>
      <c r="AL1173" s="495"/>
      <c r="AM1173" s="212"/>
      <c r="AN1173" s="212"/>
      <c r="AS1173" s="392" t="str">
        <f t="shared" si="1200"/>
        <v>Fitratul Karimah</v>
      </c>
      <c r="AT1173" s="392" t="str">
        <f t="shared" si="1201"/>
        <v>F1B020043</v>
      </c>
      <c r="AU1173" s="392">
        <f t="shared" si="1202"/>
        <v>1170</v>
      </c>
    </row>
    <row r="1174" spans="1:47" ht="12.75" customHeight="1">
      <c r="A1174" s="267">
        <f t="shared" si="1322"/>
        <v>1171</v>
      </c>
      <c r="B1174" s="465">
        <v>45415</v>
      </c>
      <c r="C1174" s="269" t="str">
        <f>VLOOKUP(D1174,'[9]mhs elektro-kecil'!$B$5:$C$2500,2,0)</f>
        <v>M. Fajar Wirayudha</v>
      </c>
      <c r="D1174" s="98" t="s">
        <v>2829</v>
      </c>
      <c r="E1174" s="369" t="s">
        <v>2830</v>
      </c>
      <c r="F1174" s="275" t="str">
        <f t="shared" ref="F1174" si="1473">VLOOKUP(Q1174,dosen,3,0)</f>
        <v>Giri Wahyu Wiriasto, S.T., M.T.</v>
      </c>
      <c r="G1174" s="275" t="str">
        <f t="shared" ref="G1174" si="1474">IF(ISNA(VLOOKUP(R1174,dosen,3,FALSE)),"-",VLOOKUP(R1174,dosen,3,FALSE))</f>
        <v>Paniran, S.T., M.T.</v>
      </c>
      <c r="H1174" s="275" t="str">
        <f t="shared" ref="H1174" si="1475">IF(ISNA(VLOOKUP(S1174,dosen,3,FALSE)),"-",VLOOKUP(S1174,dosen,3,FALSE))</f>
        <v>I Made Budi Suksmadana, S.T., M.T.</v>
      </c>
      <c r="I1174" s="275" t="str">
        <f t="shared" ref="I1174" si="1476">IF(ISNA(VLOOKUP(T1174,dosen,3,FALSE)),"-",VLOOKUP(T1174,dosen,3,FALSE))</f>
        <v>Syafaruddin Ch, S.T., M.T.</v>
      </c>
      <c r="J1174" s="467" t="str">
        <f t="shared" ref="J1174" si="1477">IF(ISNA(VLOOKUP(U1174,dosen,3,FALSE)),"-",VLOOKUP(U1174,dosen,3,FALSE))</f>
        <v>Budi Darmawan, S.T., M.Eng.</v>
      </c>
      <c r="K1174" s="473" t="str">
        <f t="shared" ref="K1174" si="1478">CHOOSE(WEEKDAY(L1174),"Minggu","Senin","Selasa","Rabu","Kamis","Jum'at","Sabtu")</f>
        <v>Rabu</v>
      </c>
      <c r="L1174" s="494">
        <v>45420</v>
      </c>
      <c r="M1174" s="459" t="s">
        <v>1577</v>
      </c>
      <c r="N1174" s="459" t="s">
        <v>543</v>
      </c>
      <c r="P1174" s="486">
        <v>213</v>
      </c>
      <c r="Q1174" s="230">
        <v>41</v>
      </c>
      <c r="R1174" s="230">
        <v>28</v>
      </c>
      <c r="S1174" s="199">
        <v>24</v>
      </c>
      <c r="T1174" s="199">
        <v>4</v>
      </c>
      <c r="U1174" s="199">
        <v>43</v>
      </c>
      <c r="AL1174" s="495"/>
      <c r="AM1174" s="212"/>
      <c r="AN1174" s="212"/>
      <c r="AS1174" s="392" t="str">
        <f t="shared" si="1200"/>
        <v>M. Fajar Wirayudha</v>
      </c>
      <c r="AT1174" s="392" t="str">
        <f t="shared" si="1201"/>
        <v>F1B020070</v>
      </c>
      <c r="AU1174" s="392">
        <f t="shared" si="1202"/>
        <v>1171</v>
      </c>
    </row>
    <row r="1175" spans="1:47" ht="12.75" customHeight="1">
      <c r="A1175" s="267">
        <f t="shared" si="1322"/>
        <v>1172</v>
      </c>
      <c r="B1175" s="465">
        <v>45419</v>
      </c>
      <c r="C1175" s="269" t="str">
        <f>VLOOKUP(D1175,'[9]mhs elektro-kecil'!$B$5:$C$2500,2,0)</f>
        <v>M. AL ZAIDIN</v>
      </c>
      <c r="D1175" s="369" t="s">
        <v>2831</v>
      </c>
      <c r="E1175" s="369" t="s">
        <v>2832</v>
      </c>
      <c r="F1175" s="275" t="str">
        <f t="shared" ref="F1175" si="1479">VLOOKUP(Q1175,dosen,3,0)</f>
        <v>Bulkis Kanata, S.T., M.T.</v>
      </c>
      <c r="G1175" s="275" t="str">
        <f t="shared" ref="G1175" si="1480">IF(ISNA(VLOOKUP(R1175,dosen,3,FALSE)),"-",VLOOKUP(R1175,dosen,3,FALSE))</f>
        <v>Ir. I Made Ari Nrartha, S.T., M.T.</v>
      </c>
      <c r="H1175" s="275" t="str">
        <f t="shared" ref="H1175" si="1481">IF(ISNA(VLOOKUP(S1175,dosen,3,FALSE)),"-",VLOOKUP(S1175,dosen,3,FALSE))</f>
        <v>Djul Fikry  Budiman, S.T., M.T.</v>
      </c>
      <c r="I1175" s="275" t="str">
        <f t="shared" ref="I1175" si="1482">IF(ISNA(VLOOKUP(T1175,dosen,3,FALSE)),"-",VLOOKUP(T1175,dosen,3,FALSE))</f>
        <v>Sudi M. Al Sasongko, S.T., M.T.</v>
      </c>
      <c r="J1175" s="467" t="str">
        <f t="shared" ref="J1175" si="1483">IF(ISNA(VLOOKUP(U1175,dosen,3,FALSE)),"-",VLOOKUP(U1175,dosen,3,FALSE))</f>
        <v>Made Sutha Yadnya, S.T., M.T.</v>
      </c>
      <c r="K1175" s="473" t="str">
        <f t="shared" ref="K1175" si="1484">CHOOSE(WEEKDAY(L1175),"Minggu","Senin","Selasa","Rabu","Kamis","Jum'at","Sabtu")</f>
        <v>Senin</v>
      </c>
      <c r="L1175" s="494">
        <v>45425</v>
      </c>
      <c r="M1175" s="459" t="s">
        <v>1610</v>
      </c>
      <c r="N1175" s="98" t="s">
        <v>581</v>
      </c>
      <c r="P1175" s="486">
        <v>214</v>
      </c>
      <c r="Q1175" s="230">
        <v>21</v>
      </c>
      <c r="R1175" s="230">
        <v>25</v>
      </c>
      <c r="S1175" s="199">
        <v>35</v>
      </c>
      <c r="T1175" s="199">
        <v>6</v>
      </c>
      <c r="U1175" s="199">
        <v>19</v>
      </c>
      <c r="AL1175" s="495"/>
      <c r="AM1175" s="212"/>
      <c r="AN1175" s="212"/>
      <c r="AS1175" s="392" t="str">
        <f t="shared" si="1200"/>
        <v>M. AL ZAIDIN</v>
      </c>
      <c r="AT1175" s="392" t="str">
        <f t="shared" si="1201"/>
        <v>F1B117021</v>
      </c>
      <c r="AU1175" s="392">
        <f t="shared" si="1202"/>
        <v>1172</v>
      </c>
    </row>
    <row r="1176" spans="1:47" ht="12.75" customHeight="1">
      <c r="A1176" s="267">
        <f t="shared" si="1322"/>
        <v>1173</v>
      </c>
      <c r="B1176" s="465">
        <v>45427</v>
      </c>
      <c r="C1176" s="269" t="str">
        <f>VLOOKUP(D1176,'[9]mhs elektro-kecil'!$B$5:$C$2500,2,0)</f>
        <v>Zainul Hadi Ramdhani</v>
      </c>
      <c r="D1176" s="173" t="s">
        <v>2833</v>
      </c>
      <c r="E1176" s="173" t="s">
        <v>2834</v>
      </c>
      <c r="F1176" s="275" t="str">
        <f t="shared" ref="F1176" si="1485">VLOOKUP(Q1176,dosen,3,0)</f>
        <v>Supriyatna, S.T., M.T.</v>
      </c>
      <c r="G1176" s="275" t="str">
        <f t="shared" ref="G1176" si="1486">IF(ISNA(VLOOKUP(R1176,dosen,3,FALSE)),"-",VLOOKUP(R1176,dosen,3,FALSE))</f>
        <v>Dr. Ir. I Made Ginarsa, S.T., M.T., IPU.</v>
      </c>
      <c r="H1176" s="275" t="str">
        <f t="shared" ref="H1176" si="1487">IF(ISNA(VLOOKUP(S1176,dosen,3,FALSE)),"-",VLOOKUP(S1176,dosen,3,FALSE))</f>
        <v>Ir. Agung Budi Muljono, S.T., M.T., IPU.</v>
      </c>
      <c r="I1176" s="275" t="str">
        <f t="shared" ref="I1176" si="1488">IF(ISNA(VLOOKUP(T1176,dosen,3,FALSE)),"-",VLOOKUP(T1176,dosen,3,FALSE))</f>
        <v>Ir. I Made Ari Nrartha, S.T., M.T.</v>
      </c>
      <c r="J1176" s="467" t="str">
        <f t="shared" ref="J1176" si="1489">IF(ISNA(VLOOKUP(U1176,dosen,3,FALSE)),"-",VLOOKUP(U1176,dosen,3,FALSE))</f>
        <v>Supriono, S.T., M.T.</v>
      </c>
      <c r="K1176" s="473" t="str">
        <f t="shared" ref="K1176" si="1490">CHOOSE(WEEKDAY(L1176),"Minggu","Senin","Selasa","Rabu","Kamis","Jum'at","Sabtu")</f>
        <v>Senin</v>
      </c>
      <c r="L1176" s="494">
        <v>45432</v>
      </c>
      <c r="M1176" s="459" t="s">
        <v>1577</v>
      </c>
      <c r="N1176" s="98" t="s">
        <v>449</v>
      </c>
      <c r="P1176" s="486">
        <v>224</v>
      </c>
      <c r="Q1176" s="230">
        <v>2</v>
      </c>
      <c r="R1176" s="230">
        <v>26</v>
      </c>
      <c r="S1176" s="199">
        <v>13</v>
      </c>
      <c r="T1176" s="199">
        <v>25</v>
      </c>
      <c r="U1176" s="199">
        <v>29</v>
      </c>
      <c r="AL1176" s="495"/>
      <c r="AM1176" s="212"/>
      <c r="AN1176" s="212"/>
      <c r="AS1176" s="392" t="str">
        <f t="shared" si="1200"/>
        <v>Zainul Hadi Ramdhani</v>
      </c>
      <c r="AT1176" s="392" t="str">
        <f t="shared" si="1201"/>
        <v>F1B020152</v>
      </c>
      <c r="AU1176" s="392">
        <f t="shared" si="1202"/>
        <v>1173</v>
      </c>
    </row>
    <row r="1177" spans="1:47" ht="12.75" customHeight="1">
      <c r="A1177" s="267">
        <f t="shared" si="1322"/>
        <v>1174</v>
      </c>
      <c r="B1177" s="465">
        <v>45429</v>
      </c>
      <c r="C1177" s="269" t="str">
        <f>VLOOKUP(D1177,'[9]mhs elektro-kecil'!$B$5:$C$2500,2,0)</f>
        <v>Diva Septiawan</v>
      </c>
      <c r="D1177" s="98" t="s">
        <v>2835</v>
      </c>
      <c r="E1177" s="369" t="s">
        <v>2836</v>
      </c>
      <c r="F1177" s="275" t="str">
        <f t="shared" ref="F1177" si="1491">VLOOKUP(Q1177,dosen,3,0)</f>
        <v>Dr. Ir. Misbahuddin, S.T., M.T., IPU.</v>
      </c>
      <c r="G1177" s="275" t="str">
        <f t="shared" ref="G1177" si="1492">IF(ISNA(VLOOKUP(R1177,dosen,3,FALSE)),"-",VLOOKUP(R1177,dosen,3,FALSE))</f>
        <v>Giri Wahyu Wiriasto, S.T., M.T.</v>
      </c>
      <c r="H1177" s="275" t="str">
        <f t="shared" ref="H1177" si="1493">IF(ISNA(VLOOKUP(S1177,dosen,3,FALSE)),"-",VLOOKUP(S1177,dosen,3,FALSE))</f>
        <v>Lalu A. Syamsul Irfan A., S.T., M.Eng.</v>
      </c>
      <c r="I1177" s="275" t="str">
        <f t="shared" ref="I1177" si="1494">IF(ISNA(VLOOKUP(T1177,dosen,3,FALSE)),"-",VLOOKUP(T1177,dosen,3,FALSE))</f>
        <v>Djul Fikry  Budiman, S.T., M.T.</v>
      </c>
      <c r="J1177" s="467" t="str">
        <f t="shared" ref="J1177" si="1495">IF(ISNA(VLOOKUP(U1177,dosen,3,FALSE)),"-",VLOOKUP(U1177,dosen,3,FALSE))</f>
        <v>I Made Budi Suksmadana, S.T., M.T.</v>
      </c>
      <c r="K1177" s="473" t="str">
        <f t="shared" ref="K1177" si="1496">CHOOSE(WEEKDAY(L1177),"Minggu","Senin","Selasa","Rabu","Kamis","Jum'at","Sabtu")</f>
        <v>Rabu</v>
      </c>
      <c r="L1177" s="494">
        <v>45434</v>
      </c>
      <c r="M1177" s="459" t="s">
        <v>1708</v>
      </c>
      <c r="N1177" s="459" t="s">
        <v>543</v>
      </c>
      <c r="P1177" s="486">
        <v>235</v>
      </c>
      <c r="Q1177" s="230">
        <v>7</v>
      </c>
      <c r="R1177" s="230">
        <v>41</v>
      </c>
      <c r="S1177" s="199">
        <v>40</v>
      </c>
      <c r="T1177" s="199">
        <v>35</v>
      </c>
      <c r="U1177" s="199">
        <v>24</v>
      </c>
      <c r="AL1177" s="495"/>
      <c r="AM1177" s="212"/>
      <c r="AN1177" s="212"/>
      <c r="AS1177" s="392" t="str">
        <f t="shared" si="1200"/>
        <v>Diva Septiawan</v>
      </c>
      <c r="AT1177" s="392" t="str">
        <f t="shared" si="1201"/>
        <v>F1B020031</v>
      </c>
      <c r="AU1177" s="392">
        <f t="shared" si="1202"/>
        <v>1174</v>
      </c>
    </row>
    <row r="1178" spans="1:47" ht="12.75" customHeight="1">
      <c r="A1178" s="267">
        <f t="shared" si="1322"/>
        <v>1175</v>
      </c>
      <c r="B1178" s="465">
        <v>45429</v>
      </c>
      <c r="C1178" s="269" t="str">
        <f>VLOOKUP(D1178,'[9]mhs elektro-kecil'!$B$5:$C$2500,2,0)</f>
        <v>Muhammad Arif Ramadhan</v>
      </c>
      <c r="D1178" s="98" t="s">
        <v>2837</v>
      </c>
      <c r="E1178" s="369" t="s">
        <v>2838</v>
      </c>
      <c r="F1178" s="275" t="str">
        <f t="shared" ref="F1178" si="1497">VLOOKUP(Q1178,dosen,3,0)</f>
        <v>Dr. Ir. Rosmaliati, S.T., M.T.</v>
      </c>
      <c r="G1178" s="275" t="str">
        <f t="shared" ref="G1178" si="1498">IF(ISNA(VLOOKUP(R1178,dosen,3,FALSE)),"-",VLOOKUP(R1178,dosen,3,FALSE))</f>
        <v>Abdul Natsir, S.T., M.T.</v>
      </c>
      <c r="H1178" s="275" t="str">
        <f t="shared" ref="H1178" si="1499">IF(ISNA(VLOOKUP(S1178,dosen,3,FALSE)),"-",VLOOKUP(S1178,dosen,3,FALSE))</f>
        <v>Dr. Ir. I Made Ginarsa, S.T., M.T., IPU.</v>
      </c>
      <c r="I1178" s="275" t="str">
        <f t="shared" ref="I1178" si="1500">IF(ISNA(VLOOKUP(T1178,dosen,3,FALSE)),"-",VLOOKUP(T1178,dosen,3,FALSE))</f>
        <v>Paniran, S.T., M.T.</v>
      </c>
      <c r="J1178" s="467" t="str">
        <f t="shared" ref="J1178" si="1501">IF(ISNA(VLOOKUP(U1178,dosen,3,FALSE)),"-",VLOOKUP(U1178,dosen,3,FALSE))</f>
        <v>Supriyatna, S.T., M.T.</v>
      </c>
      <c r="K1178" s="473" t="str">
        <f t="shared" ref="K1178" si="1502">CHOOSE(WEEKDAY(L1178),"Minggu","Senin","Selasa","Rabu","Kamis","Jum'at","Sabtu")</f>
        <v>Rabu</v>
      </c>
      <c r="L1178" s="494">
        <v>45434</v>
      </c>
      <c r="M1178" s="459" t="s">
        <v>1577</v>
      </c>
      <c r="N1178" s="98" t="s">
        <v>449</v>
      </c>
      <c r="P1178" s="486">
        <v>237</v>
      </c>
      <c r="Q1178" s="230">
        <v>16</v>
      </c>
      <c r="R1178" s="230">
        <v>14</v>
      </c>
      <c r="S1178" s="199">
        <v>26</v>
      </c>
      <c r="T1178" s="199">
        <v>28</v>
      </c>
      <c r="U1178" s="199">
        <v>2</v>
      </c>
      <c r="AL1178" s="495"/>
      <c r="AM1178" s="212"/>
      <c r="AN1178" s="212"/>
      <c r="AS1178" s="392" t="str">
        <f t="shared" si="1200"/>
        <v>Muhammad Arif Ramadhan</v>
      </c>
      <c r="AT1178" s="392" t="str">
        <f t="shared" si="1201"/>
        <v>F1B020089</v>
      </c>
      <c r="AU1178" s="392">
        <f t="shared" si="1202"/>
        <v>1175</v>
      </c>
    </row>
    <row r="1179" spans="1:47" ht="12.75" customHeight="1">
      <c r="A1179" s="267">
        <f t="shared" si="1322"/>
        <v>1176</v>
      </c>
      <c r="B1179" s="465">
        <v>45434</v>
      </c>
      <c r="C1179" s="269" t="str">
        <f>VLOOKUP(D1179,'[9]mhs elektro-kecil'!$B$5:$C$2500,2,0)</f>
        <v>Radifan Akbar Thirafi Maulana</v>
      </c>
      <c r="D1179" s="98" t="s">
        <v>2839</v>
      </c>
      <c r="E1179" s="369" t="s">
        <v>2840</v>
      </c>
      <c r="F1179" s="275" t="str">
        <f t="shared" ref="F1179" si="1503">VLOOKUP(Q1179,dosen,3,0)</f>
        <v>Suthami Ariessaputra, S.T., M.Eng.</v>
      </c>
      <c r="G1179" s="275" t="str">
        <f t="shared" ref="G1179" si="1504">IF(ISNA(VLOOKUP(R1179,dosen,3,FALSE)),"-",VLOOKUP(R1179,dosen,3,FALSE))</f>
        <v>Abdullah Zainuddin, S.T., M.T.</v>
      </c>
      <c r="H1179" s="275" t="str">
        <f t="shared" ref="H1179" si="1505">IF(ISNA(VLOOKUP(S1179,dosen,3,FALSE)),"-",VLOOKUP(S1179,dosen,3,FALSE))</f>
        <v>Made Sutha Yadnya, S.T., M.T.</v>
      </c>
      <c r="I1179" s="275" t="str">
        <f t="shared" ref="I1179" si="1506">IF(ISNA(VLOOKUP(T1179,dosen,3,FALSE)),"-",VLOOKUP(T1179,dosen,3,FALSE))</f>
        <v>Supriono, S.T., M.T.</v>
      </c>
      <c r="J1179" s="467" t="str">
        <f t="shared" ref="J1179" si="1507">IF(ISNA(VLOOKUP(U1179,dosen,3,FALSE)),"-",VLOOKUP(U1179,dosen,3,FALSE))</f>
        <v>Giri Wahyu Wiriasto, S.T., M.T.</v>
      </c>
      <c r="K1179" s="473" t="str">
        <f t="shared" ref="K1179" si="1508">CHOOSE(WEEKDAY(L1179),"Minggu","Senin","Selasa","Rabu","Kamis","Jum'at","Sabtu")</f>
        <v>Selasa</v>
      </c>
      <c r="L1179" s="494">
        <v>45440</v>
      </c>
      <c r="M1179" s="459" t="s">
        <v>1622</v>
      </c>
      <c r="N1179" s="98" t="s">
        <v>581</v>
      </c>
      <c r="P1179" s="486">
        <v>249</v>
      </c>
      <c r="Q1179" s="230">
        <v>42</v>
      </c>
      <c r="R1179" s="230">
        <v>15</v>
      </c>
      <c r="S1179" s="199">
        <v>19</v>
      </c>
      <c r="T1179" s="199">
        <v>29</v>
      </c>
      <c r="U1179" s="199">
        <v>41</v>
      </c>
      <c r="AL1179" s="495"/>
      <c r="AM1179" s="212"/>
      <c r="AN1179" s="212"/>
      <c r="AS1179" s="392" t="str">
        <f t="shared" si="1200"/>
        <v>Radifan Akbar Thirafi Maulana</v>
      </c>
      <c r="AT1179" s="392" t="str">
        <f t="shared" si="1201"/>
        <v>F1B016078</v>
      </c>
      <c r="AU1179" s="392">
        <f t="shared" si="1202"/>
        <v>1176</v>
      </c>
    </row>
    <row r="1180" spans="1:47" ht="12.75" customHeight="1">
      <c r="A1180" s="267">
        <f t="shared" si="1322"/>
        <v>1177</v>
      </c>
      <c r="B1180" s="465">
        <v>45439</v>
      </c>
      <c r="C1180" s="269" t="str">
        <f>VLOOKUP(D1180,'[9]mhs elektro-kecil'!$B$5:$C$2500,2,0)</f>
        <v>ANDRE PRATAMA</v>
      </c>
      <c r="D1180" s="369" t="s">
        <v>2841</v>
      </c>
      <c r="E1180" s="369" t="s">
        <v>2842</v>
      </c>
      <c r="F1180" s="275" t="str">
        <f t="shared" ref="F1180" si="1509">VLOOKUP(Q1180,dosen,3,0)</f>
        <v>Sudi M. Al Sasongko, S.T., M.T.</v>
      </c>
      <c r="G1180" s="275" t="str">
        <f t="shared" ref="G1180" si="1510">IF(ISNA(VLOOKUP(R1180,dosen,3,FALSE)),"-",VLOOKUP(R1180,dosen,3,FALSE))</f>
        <v>Suthami Ariessaputra, S.T., M.Eng.</v>
      </c>
      <c r="H1180" s="275" t="str">
        <f t="shared" ref="H1180" si="1511">IF(ISNA(VLOOKUP(S1180,dosen,3,FALSE)),"-",VLOOKUP(S1180,dosen,3,FALSE))</f>
        <v>Abdullah Zainuddin, S.T., M.T.</v>
      </c>
      <c r="I1180" s="275" t="str">
        <f t="shared" ref="I1180" si="1512">IF(ISNA(VLOOKUP(T1180,dosen,3,FALSE)),"-",VLOOKUP(T1180,dosen,3,FALSE))</f>
        <v>Dr. Ir. Rosmaliati, S.T., M.T.</v>
      </c>
      <c r="J1180" s="467" t="str">
        <f t="shared" ref="J1180" si="1513">IF(ISNA(VLOOKUP(U1180,dosen,3,FALSE)),"-",VLOOKUP(U1180,dosen,3,FALSE))</f>
        <v>Dr. Ir. Misbahuddin, S.T., M.T., IPU.</v>
      </c>
      <c r="K1180" s="473" t="str">
        <f t="shared" ref="K1180" si="1514">CHOOSE(WEEKDAY(L1180),"Minggu","Senin","Selasa","Rabu","Kamis","Jum'at","Sabtu")</f>
        <v>Rabu</v>
      </c>
      <c r="L1180" s="494">
        <v>45441</v>
      </c>
      <c r="M1180" s="459" t="s">
        <v>1708</v>
      </c>
      <c r="N1180" s="98" t="s">
        <v>581</v>
      </c>
      <c r="P1180" s="486">
        <v>256</v>
      </c>
      <c r="Q1180" s="230">
        <v>6</v>
      </c>
      <c r="R1180" s="230">
        <v>42</v>
      </c>
      <c r="S1180" s="199">
        <v>15</v>
      </c>
      <c r="T1180" s="199">
        <v>16</v>
      </c>
      <c r="U1180" s="199">
        <v>7</v>
      </c>
      <c r="AL1180" s="495"/>
      <c r="AM1180" s="212"/>
      <c r="AN1180" s="212"/>
      <c r="AS1180" s="392" t="str">
        <f t="shared" si="1200"/>
        <v>ANDRE PRATAMA</v>
      </c>
      <c r="AT1180" s="392" t="str">
        <f t="shared" si="1201"/>
        <v>F1B117008</v>
      </c>
      <c r="AU1180" s="392">
        <f t="shared" si="1202"/>
        <v>1177</v>
      </c>
    </row>
    <row r="1181" spans="1:47" ht="12.75" customHeight="1">
      <c r="A1181" s="267">
        <f t="shared" si="1322"/>
        <v>1178</v>
      </c>
      <c r="B1181" s="465">
        <v>45446</v>
      </c>
      <c r="C1181" s="269" t="str">
        <f>VLOOKUP(D1181,'[9]mhs elektro-kecil'!$B$5:$C$2500,2,0)</f>
        <v>Djodi Putra Ramadhan</v>
      </c>
      <c r="D1181" s="98" t="s">
        <v>2843</v>
      </c>
      <c r="E1181" s="497" t="s">
        <v>2844</v>
      </c>
      <c r="F1181" s="275" t="str">
        <f t="shared" ref="F1181" si="1515">VLOOKUP(Q1181,dosen,3,0)</f>
        <v>Ir. Agung Budi Muljono, S.T., M.T., IPU.</v>
      </c>
      <c r="G1181" s="275" t="str">
        <f t="shared" ref="G1181" si="1516">IF(ISNA(VLOOKUP(R1181,dosen,3,FALSE)),"-",VLOOKUP(R1181,dosen,3,FALSE))</f>
        <v>Ni Made Seniari, S.T., M.T.</v>
      </c>
      <c r="H1181" s="275" t="str">
        <f t="shared" ref="H1181" si="1517">IF(ISNA(VLOOKUP(S1181,dosen,3,FALSE)),"-",VLOOKUP(S1181,dosen,3,FALSE))</f>
        <v>Abdul Natsir, S.T., M.T.</v>
      </c>
      <c r="I1181" s="275" t="str">
        <f t="shared" ref="I1181" si="1518">IF(ISNA(VLOOKUP(T1181,dosen,3,FALSE)),"-",VLOOKUP(T1181,dosen,3,FALSE))</f>
        <v>Ida Bagus Fery Citarsa, S.T., M.T.</v>
      </c>
      <c r="J1181" s="467" t="str">
        <f t="shared" ref="J1181" si="1519">IF(ISNA(VLOOKUP(U1181,dosen,3,FALSE)),"-",VLOOKUP(U1181,dosen,3,FALSE))</f>
        <v>Dr. Ida Ayu Sri Adnyani, S.T., M.Erg.</v>
      </c>
      <c r="K1181" s="473" t="str">
        <f t="shared" ref="K1181" si="1520">CHOOSE(WEEKDAY(L1181),"Minggu","Senin","Selasa","Rabu","Kamis","Jum'at","Sabtu")</f>
        <v>Kamis</v>
      </c>
      <c r="L1181" s="494">
        <v>45449</v>
      </c>
      <c r="M1181" s="459" t="s">
        <v>1577</v>
      </c>
      <c r="N1181" s="98" t="s">
        <v>324</v>
      </c>
      <c r="P1181" s="486">
        <v>293</v>
      </c>
      <c r="Q1181" s="230">
        <v>13</v>
      </c>
      <c r="R1181" s="230">
        <v>1</v>
      </c>
      <c r="S1181" s="199">
        <v>14</v>
      </c>
      <c r="T1181" s="199">
        <v>12</v>
      </c>
      <c r="U1181" s="199">
        <v>10</v>
      </c>
      <c r="AL1181" s="495"/>
      <c r="AM1181" s="212"/>
      <c r="AN1181" s="212"/>
      <c r="AS1181" s="392" t="str">
        <f t="shared" si="1200"/>
        <v>Djodi Putra Ramadhan</v>
      </c>
      <c r="AT1181" s="392" t="str">
        <f t="shared" si="1201"/>
        <v>F1B019044</v>
      </c>
      <c r="AU1181" s="392">
        <f t="shared" si="1202"/>
        <v>1178</v>
      </c>
    </row>
    <row r="1182" spans="1:47" ht="12.75" customHeight="1">
      <c r="A1182" s="267">
        <f t="shared" si="1322"/>
        <v>1179</v>
      </c>
      <c r="B1182" s="465">
        <v>45446</v>
      </c>
      <c r="C1182" s="269" t="str">
        <f>VLOOKUP(D1182,'[9]mhs elektro-kecil'!$B$5:$C$2500,2,0)</f>
        <v>Ade Safitra</v>
      </c>
      <c r="D1182" s="98" t="s">
        <v>2845</v>
      </c>
      <c r="E1182" s="369" t="s">
        <v>2846</v>
      </c>
      <c r="F1182" s="275" t="str">
        <f t="shared" ref="F1182" si="1521">VLOOKUP(Q1182,dosen,3,0)</f>
        <v>Dr. Ir. I Ketut Wiryajati,ST.,MT.,IPU.,ASEAN.Eng.</v>
      </c>
      <c r="G1182" s="275" t="str">
        <f t="shared" ref="G1182" si="1522">IF(ISNA(VLOOKUP(R1182,dosen,3,FALSE)),"-",VLOOKUP(R1182,dosen,3,FALSE))</f>
        <v>Ir. I Made Ari Nrartha, S.T., M.T.</v>
      </c>
      <c r="H1182" s="275" t="str">
        <f t="shared" ref="H1182" si="1523">IF(ISNA(VLOOKUP(S1182,dosen,3,FALSE)),"-",VLOOKUP(S1182,dosen,3,FALSE))</f>
        <v>I Nyoman Wahyu Satiawan., ST., MSc., Ph.D.</v>
      </c>
      <c r="I1182" s="275" t="str">
        <f t="shared" ref="I1182" si="1524">IF(ISNA(VLOOKUP(T1182,dosen,3,FALSE)),"-",VLOOKUP(T1182,dosen,3,FALSE))</f>
        <v>I Made Budi Suksmadana, S.T., M.T.</v>
      </c>
      <c r="J1182" s="467" t="str">
        <f t="shared" ref="J1182" si="1525">IF(ISNA(VLOOKUP(U1182,dosen,3,FALSE)),"-",VLOOKUP(U1182,dosen,3,FALSE))</f>
        <v>Supriono, S.T., M.T.</v>
      </c>
      <c r="K1182" s="473" t="str">
        <f t="shared" ref="K1182" si="1526">CHOOSE(WEEKDAY(L1182),"Minggu","Senin","Selasa","Rabu","Kamis","Jum'at","Sabtu")</f>
        <v>Kamis</v>
      </c>
      <c r="L1182" s="494">
        <v>45449</v>
      </c>
      <c r="M1182" s="459" t="s">
        <v>1622</v>
      </c>
      <c r="N1182" s="98" t="s">
        <v>324</v>
      </c>
      <c r="P1182" s="486">
        <v>294</v>
      </c>
      <c r="Q1182" s="230">
        <v>3</v>
      </c>
      <c r="R1182" s="230">
        <v>25</v>
      </c>
      <c r="S1182" s="199">
        <v>8</v>
      </c>
      <c r="T1182" s="199">
        <v>24</v>
      </c>
      <c r="U1182" s="199">
        <v>29</v>
      </c>
      <c r="AL1182" s="495"/>
      <c r="AM1182" s="212"/>
      <c r="AN1182" s="212"/>
      <c r="AS1182" s="392" t="str">
        <f t="shared" si="1200"/>
        <v>Ade Safitra</v>
      </c>
      <c r="AT1182" s="392" t="str">
        <f t="shared" si="1201"/>
        <v>F1B020001</v>
      </c>
      <c r="AU1182" s="392">
        <f t="shared" si="1202"/>
        <v>1179</v>
      </c>
    </row>
    <row r="1183" spans="1:47" ht="12.75" customHeight="1">
      <c r="A1183" s="267">
        <f t="shared" si="1322"/>
        <v>1180</v>
      </c>
      <c r="B1183" s="465">
        <v>45446</v>
      </c>
      <c r="C1183" s="269" t="str">
        <f>VLOOKUP(D1183,'[9]mhs elektro-kecil'!$B$5:$C$2500,2,0)</f>
        <v>Ahmad Satriadi</v>
      </c>
      <c r="D1183" s="98" t="s">
        <v>2847</v>
      </c>
      <c r="E1183" s="497" t="s">
        <v>2848</v>
      </c>
      <c r="F1183" s="275" t="str">
        <f t="shared" ref="F1183" si="1527">VLOOKUP(Q1183,dosen,3,0)</f>
        <v>Dr. Ir. Misbahuddin, S.T., M.T., IPU.</v>
      </c>
      <c r="G1183" s="275" t="str">
        <f t="shared" ref="G1183" si="1528">IF(ISNA(VLOOKUP(R1183,dosen,3,FALSE)),"-",VLOOKUP(R1183,dosen,3,FALSE))</f>
        <v>Giri Wahyu Wiriasto, S.T., M.T.</v>
      </c>
      <c r="H1183" s="275" t="str">
        <f t="shared" ref="H1183" si="1529">IF(ISNA(VLOOKUP(S1183,dosen,3,FALSE)),"-",VLOOKUP(S1183,dosen,3,FALSE))</f>
        <v>Lalu A. Syamsul Irfan A., S.T., M.Eng.</v>
      </c>
      <c r="I1183" s="275" t="str">
        <f t="shared" ref="I1183" si="1530">IF(ISNA(VLOOKUP(T1183,dosen,3,FALSE)),"-",VLOOKUP(T1183,dosen,3,FALSE))</f>
        <v>Cipta Ramadhani, ST., M.Eng.</v>
      </c>
      <c r="J1183" s="467" t="str">
        <f t="shared" ref="J1183" si="1531">IF(ISNA(VLOOKUP(U1183,dosen,3,FALSE)),"-",VLOOKUP(U1183,dosen,3,FALSE))</f>
        <v>Djul Fikry  Budiman, S.T., M.T.</v>
      </c>
      <c r="K1183" s="473" t="str">
        <f t="shared" ref="K1183" si="1532">CHOOSE(WEEKDAY(L1183),"Minggu","Senin","Selasa","Rabu","Kamis","Jum'at","Sabtu")</f>
        <v>Rabu</v>
      </c>
      <c r="L1183" s="494">
        <v>45448</v>
      </c>
      <c r="M1183" s="206" t="s">
        <v>1622</v>
      </c>
      <c r="N1183" s="459" t="s">
        <v>543</v>
      </c>
      <c r="P1183" s="486">
        <v>296</v>
      </c>
      <c r="Q1183" s="230">
        <v>7</v>
      </c>
      <c r="R1183" s="230">
        <v>41</v>
      </c>
      <c r="S1183" s="199">
        <v>40</v>
      </c>
      <c r="T1183" s="199">
        <v>44</v>
      </c>
      <c r="U1183" s="199">
        <v>35</v>
      </c>
      <c r="AL1183" s="495"/>
      <c r="AM1183" s="212"/>
      <c r="AN1183" s="212"/>
      <c r="AS1183" s="392" t="str">
        <f t="shared" si="1200"/>
        <v>Ahmad Satriadi</v>
      </c>
      <c r="AT1183" s="392" t="str">
        <f t="shared" si="1201"/>
        <v>F1B020010</v>
      </c>
      <c r="AU1183" s="392">
        <f t="shared" si="1202"/>
        <v>1180</v>
      </c>
    </row>
    <row r="1184" spans="1:47" ht="12.75" customHeight="1">
      <c r="A1184" s="267">
        <f t="shared" si="1322"/>
        <v>1181</v>
      </c>
      <c r="B1184" s="465">
        <v>45447</v>
      </c>
      <c r="C1184" s="269" t="str">
        <f>VLOOKUP(D1184,'[9]mhs elektro-kecil'!$B$5:$C$2500,2,0)</f>
        <v>Wilad Surya Mandala</v>
      </c>
      <c r="D1184" s="98" t="s">
        <v>2849</v>
      </c>
      <c r="E1184" s="369" t="s">
        <v>2850</v>
      </c>
      <c r="F1184" s="275" t="str">
        <f t="shared" ref="F1184" si="1533">VLOOKUP(Q1184,dosen,3,0)</f>
        <v>Lalu A. Syamsul Irfan A., S.T., M.Eng.</v>
      </c>
      <c r="G1184" s="275" t="str">
        <f t="shared" ref="G1184" si="1534">IF(ISNA(VLOOKUP(R1184,dosen,3,FALSE)),"-",VLOOKUP(R1184,dosen,3,FALSE))</f>
        <v>Cipta Ramadhani, ST., M.Eng.</v>
      </c>
      <c r="H1184" s="275" t="str">
        <f t="shared" ref="H1184" si="1535">IF(ISNA(VLOOKUP(S1184,dosen,3,FALSE)),"-",VLOOKUP(S1184,dosen,3,FALSE))</f>
        <v>Giri Wahyu Wiriasto, S.T., M.T.</v>
      </c>
      <c r="I1184" s="275" t="str">
        <f t="shared" ref="I1184" si="1536">IF(ISNA(VLOOKUP(T1184,dosen,3,FALSE)),"-",VLOOKUP(T1184,dosen,3,FALSE))</f>
        <v>Dr. Ir. Misbahuddin, S.T., M.T., IPU.</v>
      </c>
      <c r="J1184" s="467" t="str">
        <f t="shared" ref="J1184" si="1537">IF(ISNA(VLOOKUP(U1184,dosen,3,FALSE)),"-",VLOOKUP(U1184,dosen,3,FALSE))</f>
        <v>-</v>
      </c>
      <c r="K1184" s="473" t="str">
        <f t="shared" ref="K1184" si="1538">CHOOSE(WEEKDAY(L1184),"Minggu","Senin","Selasa","Rabu","Kamis","Jum'at","Sabtu")</f>
        <v>Rabu</v>
      </c>
      <c r="L1184" s="494">
        <v>45455</v>
      </c>
      <c r="M1184" s="206" t="s">
        <v>1622</v>
      </c>
      <c r="N1184" s="459" t="s">
        <v>543</v>
      </c>
      <c r="P1184" s="486">
        <v>297</v>
      </c>
      <c r="Q1184" s="230">
        <v>40</v>
      </c>
      <c r="R1184" s="230">
        <v>44</v>
      </c>
      <c r="S1184" s="199">
        <v>41</v>
      </c>
      <c r="T1184" s="199">
        <v>7</v>
      </c>
      <c r="AL1184" s="495"/>
      <c r="AM1184" s="212"/>
      <c r="AN1184" s="212"/>
      <c r="AS1184" s="392" t="str">
        <f t="shared" si="1200"/>
        <v>Wilad Surya Mandala</v>
      </c>
      <c r="AT1184" s="392" t="str">
        <f t="shared" si="1201"/>
        <v>F1B020148</v>
      </c>
      <c r="AU1184" s="392">
        <f t="shared" si="1202"/>
        <v>1181</v>
      </c>
    </row>
    <row r="1185" spans="1:47" ht="12.75" customHeight="1">
      <c r="A1185" s="267">
        <f t="shared" si="1322"/>
        <v>1182</v>
      </c>
      <c r="B1185" s="465">
        <v>45447</v>
      </c>
      <c r="C1185" s="269" t="str">
        <f>VLOOKUP(D1185,'[9]mhs elektro-kecil'!$B$5:$C$2500,2,0)</f>
        <v xml:space="preserve">Rafly Hadi Pangestu </v>
      </c>
      <c r="D1185" s="98" t="s">
        <v>2851</v>
      </c>
      <c r="E1185" s="369" t="s">
        <v>2852</v>
      </c>
      <c r="F1185" s="275" t="str">
        <f t="shared" ref="F1185" si="1539">VLOOKUP(Q1185,dosen,3,0)</f>
        <v>Syafaruddin Ch, S.T., M.T.</v>
      </c>
      <c r="G1185" s="275" t="str">
        <f t="shared" ref="G1185" si="1540">IF(ISNA(VLOOKUP(R1185,dosen,3,FALSE)),"-",VLOOKUP(R1185,dosen,3,FALSE))</f>
        <v>Supriono, S.T., M.T.</v>
      </c>
      <c r="H1185" s="275" t="str">
        <f t="shared" ref="H1185" si="1541">IF(ISNA(VLOOKUP(S1185,dosen,3,FALSE)),"-",VLOOKUP(S1185,dosen,3,FALSE))</f>
        <v>I Made Budi Suksmadana, S.T., M.T.</v>
      </c>
      <c r="I1185" s="275" t="str">
        <f t="shared" ref="I1185" si="1542">IF(ISNA(VLOOKUP(T1185,dosen,3,FALSE)),"-",VLOOKUP(T1185,dosen,3,FALSE))</f>
        <v>Budi Darmawan, S.T., M.Eng.</v>
      </c>
      <c r="J1185" s="467" t="str">
        <f t="shared" ref="J1185" si="1543">IF(ISNA(VLOOKUP(U1185,dosen,3,FALSE)),"-",VLOOKUP(U1185,dosen,3,FALSE))</f>
        <v>Paniran, S.T., M.T.</v>
      </c>
      <c r="K1185" s="473" t="str">
        <f t="shared" ref="K1185" si="1544">CHOOSE(WEEKDAY(L1185),"Minggu","Senin","Selasa","Rabu","Kamis","Jum'at","Sabtu")</f>
        <v>Kamis</v>
      </c>
      <c r="L1185" s="494">
        <v>45449</v>
      </c>
      <c r="M1185" s="459" t="s">
        <v>1577</v>
      </c>
      <c r="N1185" s="98" t="s">
        <v>449</v>
      </c>
      <c r="P1185" s="486">
        <v>298</v>
      </c>
      <c r="Q1185" s="230">
        <v>4</v>
      </c>
      <c r="R1185" s="230">
        <v>29</v>
      </c>
      <c r="S1185" s="199">
        <v>24</v>
      </c>
      <c r="T1185" s="199">
        <v>43</v>
      </c>
      <c r="U1185" s="199">
        <v>28</v>
      </c>
      <c r="AL1185" s="495"/>
      <c r="AM1185" s="212"/>
      <c r="AN1185" s="212"/>
      <c r="AS1185" s="392" t="str">
        <f t="shared" si="1200"/>
        <v xml:space="preserve">Rafly Hadi Pangestu </v>
      </c>
      <c r="AT1185" s="392" t="str">
        <f t="shared" si="1201"/>
        <v>F1B020117</v>
      </c>
      <c r="AU1185" s="392">
        <f t="shared" si="1202"/>
        <v>1182</v>
      </c>
    </row>
    <row r="1186" spans="1:47" ht="12.75" customHeight="1">
      <c r="A1186" s="267">
        <f t="shared" si="1322"/>
        <v>1183</v>
      </c>
      <c r="B1186" s="465">
        <v>45448</v>
      </c>
      <c r="C1186" s="269" t="str">
        <f>VLOOKUP(D1186,'[9]mhs elektro-kecil'!$B$5:$C$2500,2,0)</f>
        <v>Winda Sari Aprilia</v>
      </c>
      <c r="D1186" s="98" t="s">
        <v>2853</v>
      </c>
      <c r="E1186" s="497" t="s">
        <v>2854</v>
      </c>
      <c r="F1186" s="275" t="str">
        <f t="shared" ref="F1186" si="1545">VLOOKUP(Q1186,dosen,3,0)</f>
        <v>Paniran, S.T., M.T.</v>
      </c>
      <c r="G1186" s="275" t="str">
        <f t="shared" ref="G1186" si="1546">IF(ISNA(VLOOKUP(R1186,dosen,3,FALSE)),"-",VLOOKUP(R1186,dosen,3,FALSE))</f>
        <v>I Made Budi Suksmadana, S.T., M.T.</v>
      </c>
      <c r="H1186" s="275" t="str">
        <f t="shared" ref="H1186" si="1547">IF(ISNA(VLOOKUP(S1186,dosen,3,FALSE)),"-",VLOOKUP(S1186,dosen,3,FALSE))</f>
        <v>Supriono, S.T., M.T.</v>
      </c>
      <c r="I1186" s="275" t="str">
        <f t="shared" ref="I1186" si="1548">IF(ISNA(VLOOKUP(T1186,dosen,3,FALSE)),"-",VLOOKUP(T1186,dosen,3,FALSE))</f>
        <v>Budi Darmawan, S.T., M.Eng.</v>
      </c>
      <c r="J1186" s="467" t="str">
        <f t="shared" ref="J1186" si="1549">IF(ISNA(VLOOKUP(U1186,dosen,3,FALSE)),"-",VLOOKUP(U1186,dosen,3,FALSE))</f>
        <v>Dr. Ir. I Ketut Wiryajati,ST.,MT.,IPU.,ASEAN.Eng.</v>
      </c>
      <c r="K1186" s="473" t="str">
        <f t="shared" ref="K1186" si="1550">CHOOSE(WEEKDAY(L1186),"Minggu","Senin","Selasa","Rabu","Kamis","Jum'at","Sabtu")</f>
        <v>Selasa</v>
      </c>
      <c r="L1186" s="494">
        <v>45454</v>
      </c>
      <c r="M1186" s="206" t="s">
        <v>1622</v>
      </c>
      <c r="N1186" s="98" t="s">
        <v>449</v>
      </c>
      <c r="P1186" s="486">
        <v>300</v>
      </c>
      <c r="Q1186" s="230">
        <v>28</v>
      </c>
      <c r="R1186" s="230">
        <v>24</v>
      </c>
      <c r="S1186" s="199">
        <v>29</v>
      </c>
      <c r="T1186" s="199">
        <v>43</v>
      </c>
      <c r="U1186" s="199">
        <v>3</v>
      </c>
      <c r="AL1186" s="495"/>
      <c r="AM1186" s="212"/>
      <c r="AN1186" s="212"/>
      <c r="AS1186" s="392"/>
      <c r="AT1186" s="392"/>
      <c r="AU1186" s="392"/>
    </row>
    <row r="1187" spans="1:47" ht="12.75" customHeight="1">
      <c r="A1187" s="267">
        <f t="shared" si="1322"/>
        <v>1184</v>
      </c>
      <c r="B1187" s="465">
        <v>45448</v>
      </c>
      <c r="C1187" s="269" t="str">
        <f>VLOOKUP(D1187,'[9]mhs elektro-kecil'!$B$5:$C$2500,2,0)</f>
        <v>M. Alan W G Sya'ban</v>
      </c>
      <c r="D1187" s="98" t="s">
        <v>2855</v>
      </c>
      <c r="E1187" s="497" t="s">
        <v>2856</v>
      </c>
      <c r="F1187" s="275" t="str">
        <f t="shared" ref="F1187" si="1551">VLOOKUP(Q1187,dosen,3,0)</f>
        <v>I Made Budi Suksmadana, S.T., M.T.</v>
      </c>
      <c r="G1187" s="275" t="str">
        <f t="shared" ref="G1187" si="1552">IF(ISNA(VLOOKUP(R1187,dosen,3,FALSE)),"-",VLOOKUP(R1187,dosen,3,FALSE))</f>
        <v>Ir. I Made Ari Nrartha, S.T., M.T.</v>
      </c>
      <c r="H1187" s="275" t="str">
        <f t="shared" ref="H1187" si="1553">IF(ISNA(VLOOKUP(S1187,dosen,3,FALSE)),"-",VLOOKUP(S1187,dosen,3,FALSE))</f>
        <v>Sabar Nababan, S.T., M.T.</v>
      </c>
      <c r="I1187" s="275" t="str">
        <f t="shared" ref="I1187" si="1554">IF(ISNA(VLOOKUP(T1187,dosen,3,FALSE)),"-",VLOOKUP(T1187,dosen,3,FALSE))</f>
        <v>Dr. Ir. I Made Ginarsa, S.T., M.T., IPU.</v>
      </c>
      <c r="J1187" s="467" t="str">
        <f t="shared" ref="J1187" si="1555">IF(ISNA(VLOOKUP(U1187,dosen,3,FALSE)),"-",VLOOKUP(U1187,dosen,3,FALSE))</f>
        <v>I Nyoman Wahyu Satiawan., ST., MSc., Ph.D.</v>
      </c>
      <c r="K1187" s="473" t="str">
        <f t="shared" ref="K1187" si="1556">CHOOSE(WEEKDAY(L1187),"Minggu","Senin","Selasa","Rabu","Kamis","Jum'at","Sabtu")</f>
        <v>Selasa</v>
      </c>
      <c r="L1187" s="494">
        <v>45454</v>
      </c>
      <c r="M1187" s="459" t="s">
        <v>1708</v>
      </c>
      <c r="N1187" s="98" t="s">
        <v>449</v>
      </c>
      <c r="P1187" s="486">
        <v>301</v>
      </c>
      <c r="Q1187" s="230">
        <v>24</v>
      </c>
      <c r="R1187" s="230">
        <v>25</v>
      </c>
      <c r="S1187" s="199">
        <v>31</v>
      </c>
      <c r="T1187" s="199">
        <v>26</v>
      </c>
      <c r="U1187" s="199">
        <v>8</v>
      </c>
      <c r="AL1187" s="495"/>
      <c r="AM1187" s="212"/>
      <c r="AN1187" s="212"/>
      <c r="AS1187" s="392"/>
      <c r="AT1187" s="392"/>
      <c r="AU1187" s="392"/>
    </row>
    <row r="1188" spans="1:47" ht="12.75" customHeight="1">
      <c r="A1188" s="267">
        <f t="shared" si="1322"/>
        <v>1185</v>
      </c>
      <c r="B1188" s="465">
        <v>45448</v>
      </c>
      <c r="C1188" s="269" t="str">
        <f>VLOOKUP(D1188,'[9]mhs elektro-kecil'!$B$5:$C$2500,2,0)</f>
        <v>Ergi Putra Febtiawan</v>
      </c>
      <c r="D1188" s="98" t="s">
        <v>2857</v>
      </c>
      <c r="E1188" s="369" t="s">
        <v>2858</v>
      </c>
      <c r="F1188" s="275" t="str">
        <f t="shared" ref="F1188" si="1557">VLOOKUP(Q1188,dosen,3,0)</f>
        <v>Lalu A. Syamsul Irfan A., S.T., M.Eng.</v>
      </c>
      <c r="G1188" s="275" t="str">
        <f t="shared" ref="G1188" si="1558">IF(ISNA(VLOOKUP(R1188,dosen,3,FALSE)),"-",VLOOKUP(R1188,dosen,3,FALSE))</f>
        <v>A. Sjamsjiar Rachman, S.T., M.T.</v>
      </c>
      <c r="H1188" s="275" t="str">
        <f t="shared" ref="H1188" si="1559">IF(ISNA(VLOOKUP(S1188,dosen,3,FALSE)),"-",VLOOKUP(S1188,dosen,3,FALSE))</f>
        <v>Giri Wahyu Wiriasto, S.T., M.T.</v>
      </c>
      <c r="I1188" s="275" t="str">
        <f t="shared" ref="I1188" si="1560">IF(ISNA(VLOOKUP(T1188,dosen,3,FALSE)),"-",VLOOKUP(T1188,dosen,3,FALSE))</f>
        <v>Abdul Natsir, S.T., M.T.</v>
      </c>
      <c r="J1188" s="467" t="str">
        <f t="shared" ref="J1188" si="1561">IF(ISNA(VLOOKUP(U1188,dosen,3,FALSE)),"-",VLOOKUP(U1188,dosen,3,FALSE))</f>
        <v>Dr. Ir. Rosmaliati, S.T., M.T.</v>
      </c>
      <c r="K1188" s="473" t="str">
        <f t="shared" ref="K1188" si="1562">CHOOSE(WEEKDAY(L1188),"Minggu","Senin","Selasa","Rabu","Kamis","Jum'at","Sabtu")</f>
        <v>Senin</v>
      </c>
      <c r="L1188" s="494">
        <v>45453</v>
      </c>
      <c r="M1188" s="206" t="s">
        <v>1622</v>
      </c>
      <c r="N1188" s="459" t="s">
        <v>543</v>
      </c>
      <c r="P1188" s="486">
        <v>302</v>
      </c>
      <c r="Q1188" s="230">
        <v>40</v>
      </c>
      <c r="R1188" s="230">
        <v>17</v>
      </c>
      <c r="S1188" s="199">
        <v>41</v>
      </c>
      <c r="T1188" s="199">
        <v>14</v>
      </c>
      <c r="U1188" s="199">
        <v>16</v>
      </c>
      <c r="AL1188" s="495"/>
      <c r="AM1188" s="212"/>
      <c r="AN1188" s="212"/>
      <c r="AS1188" s="392"/>
      <c r="AT1188" s="392"/>
      <c r="AU1188" s="392"/>
    </row>
    <row r="1189" spans="1:47" ht="12.75" customHeight="1">
      <c r="A1189" s="267">
        <f t="shared" si="1322"/>
        <v>1186</v>
      </c>
      <c r="B1189" s="465">
        <v>45448</v>
      </c>
      <c r="C1189" s="269" t="str">
        <f>VLOOKUP(D1189,'[9]mhs elektro-kecil'!$B$5:$C$2500,2,0)</f>
        <v>Bagas Briantara Putra Wiwaha</v>
      </c>
      <c r="D1189" s="98" t="s">
        <v>2859</v>
      </c>
      <c r="E1189" s="369" t="s">
        <v>2860</v>
      </c>
      <c r="F1189" s="275" t="str">
        <f t="shared" ref="F1189" si="1563">VLOOKUP(Q1189,dosen,3,0)</f>
        <v>Dr. Ir. I Ketut Wiryajati,ST.,MT.,IPU.,ASEAN.Eng.</v>
      </c>
      <c r="G1189" s="275" t="str">
        <f t="shared" ref="G1189" si="1564">IF(ISNA(VLOOKUP(R1189,dosen,3,FALSE)),"-",VLOOKUP(R1189,dosen,3,FALSE))</f>
        <v>I Nyoman Wahyu Satiawan., ST., MSc., Ph.D.</v>
      </c>
      <c r="H1189" s="275" t="str">
        <f t="shared" ref="H1189" si="1565">IF(ISNA(VLOOKUP(S1189,dosen,3,FALSE)),"-",VLOOKUP(S1189,dosen,3,FALSE))</f>
        <v>Paniran, S.T., M.T.</v>
      </c>
      <c r="I1189" s="275" t="str">
        <f t="shared" ref="I1189" si="1566">IF(ISNA(VLOOKUP(T1189,dosen,3,FALSE)),"-",VLOOKUP(T1189,dosen,3,FALSE))</f>
        <v>Dr. Ir. I Made Ginarsa, S.T., M.T., IPU.</v>
      </c>
      <c r="J1189" s="467" t="str">
        <f t="shared" ref="J1189" si="1567">IF(ISNA(VLOOKUP(U1189,dosen,3,FALSE)),"-",VLOOKUP(U1189,dosen,3,FALSE))</f>
        <v>Ir. I Made Ari Nrartha, S.T., M.T.</v>
      </c>
      <c r="K1189" s="473" t="str">
        <f t="shared" ref="K1189" si="1568">CHOOSE(WEEKDAY(L1189),"Minggu","Senin","Selasa","Rabu","Kamis","Jum'at","Sabtu")</f>
        <v>Rabu</v>
      </c>
      <c r="L1189" s="494">
        <v>45455</v>
      </c>
      <c r="M1189" s="459" t="s">
        <v>1577</v>
      </c>
      <c r="N1189" s="98" t="s">
        <v>324</v>
      </c>
      <c r="P1189" s="486">
        <v>303</v>
      </c>
      <c r="Q1189" s="230">
        <v>3</v>
      </c>
      <c r="R1189" s="230">
        <v>8</v>
      </c>
      <c r="S1189" s="199">
        <v>28</v>
      </c>
      <c r="T1189" s="199">
        <v>26</v>
      </c>
      <c r="U1189" s="199">
        <v>25</v>
      </c>
      <c r="AL1189" s="495"/>
      <c r="AM1189" s="212"/>
      <c r="AN1189" s="212"/>
      <c r="AS1189" s="392"/>
      <c r="AT1189" s="392"/>
      <c r="AU1189" s="392"/>
    </row>
    <row r="1190" spans="1:47" ht="12.75" customHeight="1">
      <c r="A1190" s="267">
        <f t="shared" si="1322"/>
        <v>1187</v>
      </c>
      <c r="B1190" s="465">
        <v>45448</v>
      </c>
      <c r="C1190" s="269" t="str">
        <f>VLOOKUP(D1190,'[9]mhs elektro-kecil'!$B$5:$C$2500,2,0)</f>
        <v>YANI YUSTIKA MARAWALI</v>
      </c>
      <c r="D1190" s="369" t="s">
        <v>2861</v>
      </c>
      <c r="E1190" t="s">
        <v>2862</v>
      </c>
      <c r="F1190" s="275" t="str">
        <f t="shared" ref="F1190" si="1569">VLOOKUP(Q1190,dosen,3,0)</f>
        <v>Cipta Ramadhani, ST., M.Eng.</v>
      </c>
      <c r="G1190" s="275" t="str">
        <f t="shared" ref="G1190" si="1570">IF(ISNA(VLOOKUP(R1190,dosen,3,FALSE)),"-",VLOOKUP(R1190,dosen,3,FALSE))</f>
        <v>Lalu A. Syamsul Irfan A., S.T., M.Eng.</v>
      </c>
      <c r="H1190" s="275" t="str">
        <f t="shared" ref="H1190" si="1571">IF(ISNA(VLOOKUP(S1190,dosen,3,FALSE)),"-",VLOOKUP(S1190,dosen,3,FALSE))</f>
        <v>Budi Darmawan, S.T., M.Eng.</v>
      </c>
      <c r="I1190" s="275" t="str">
        <f t="shared" ref="I1190" si="1572">IF(ISNA(VLOOKUP(T1190,dosen,3,FALSE)),"-",VLOOKUP(T1190,dosen,3,FALSE))</f>
        <v>A. Sjamsjiar Rachman, S.T., M.T.</v>
      </c>
      <c r="J1190" s="467" t="str">
        <f t="shared" ref="J1190" si="1573">IF(ISNA(VLOOKUP(U1190,dosen,3,FALSE)),"-",VLOOKUP(U1190,dosen,3,FALSE))</f>
        <v>I Nyoman Wahyu Satiawan., ST., MSc., Ph.D.</v>
      </c>
      <c r="K1190" s="473" t="str">
        <f t="shared" ref="K1190" si="1574">CHOOSE(WEEKDAY(L1190),"Minggu","Senin","Selasa","Rabu","Kamis","Jum'at","Sabtu")</f>
        <v>Kamis</v>
      </c>
      <c r="L1190" s="494">
        <v>45449</v>
      </c>
      <c r="M1190" s="206" t="s">
        <v>1454</v>
      </c>
      <c r="N1190" s="459" t="s">
        <v>543</v>
      </c>
      <c r="P1190" s="486">
        <v>304</v>
      </c>
      <c r="Q1190" s="230">
        <v>44</v>
      </c>
      <c r="R1190" s="230">
        <v>40</v>
      </c>
      <c r="S1190" s="199">
        <v>43</v>
      </c>
      <c r="T1190" s="199">
        <v>17</v>
      </c>
      <c r="U1190" s="199">
        <v>8</v>
      </c>
      <c r="AL1190" s="495"/>
      <c r="AM1190" s="212"/>
      <c r="AN1190" s="212"/>
      <c r="AS1190" s="392"/>
      <c r="AT1190" s="392"/>
      <c r="AU1190" s="392"/>
    </row>
    <row r="1191" spans="1:47" ht="12.75" customHeight="1">
      <c r="A1191" s="267">
        <f t="shared" si="1322"/>
        <v>1188</v>
      </c>
      <c r="B1191" s="465">
        <v>45449</v>
      </c>
      <c r="C1191" s="269" t="str">
        <f>VLOOKUP(D1191,'[9]mhs elektro-kecil'!$B$5:$C$2500,2,0)</f>
        <v>Muh. Izzul Islam</v>
      </c>
      <c r="D1191" s="98" t="s">
        <v>2863</v>
      </c>
      <c r="E1191" s="369" t="s">
        <v>2864</v>
      </c>
      <c r="F1191" s="275" t="str">
        <f t="shared" ref="F1191" si="1575">VLOOKUP(Q1191,dosen,3,0)</f>
        <v>Dr. Ir. I Ketut Wiryajati,ST.,MT.,IPU.,ASEAN.Eng.</v>
      </c>
      <c r="G1191" s="275" t="str">
        <f t="shared" ref="G1191" si="1576">IF(ISNA(VLOOKUP(R1191,dosen,3,FALSE)),"-",VLOOKUP(R1191,dosen,3,FALSE))</f>
        <v>I Nyoman Wahyu Satiawan., ST., MSc., Ph.D.</v>
      </c>
      <c r="H1191" s="275" t="str">
        <f t="shared" ref="H1191" si="1577">IF(ISNA(VLOOKUP(S1191,dosen,3,FALSE)),"-",VLOOKUP(S1191,dosen,3,FALSE))</f>
        <v>Ir. I Made Ari Nrartha, S.T., M.T.</v>
      </c>
      <c r="I1191" s="275" t="str">
        <f t="shared" ref="I1191" si="1578">IF(ISNA(VLOOKUP(T1191,dosen,3,FALSE)),"-",VLOOKUP(T1191,dosen,3,FALSE))</f>
        <v>Paniran, S.T., M.T.</v>
      </c>
      <c r="J1191" s="467" t="str">
        <f t="shared" ref="J1191" si="1579">IF(ISNA(VLOOKUP(U1191,dosen,3,FALSE)),"-",VLOOKUP(U1191,dosen,3,FALSE))</f>
        <v>Syafaruddin Ch, S.T., M.T.</v>
      </c>
      <c r="K1191" s="473" t="str">
        <f t="shared" ref="K1191" si="1580">CHOOSE(WEEKDAY(L1191),"Minggu","Senin","Selasa","Rabu","Kamis","Jum'at","Sabtu")</f>
        <v>Rabu</v>
      </c>
      <c r="L1191" s="494">
        <v>45455</v>
      </c>
      <c r="M1191" s="459" t="s">
        <v>1708</v>
      </c>
      <c r="N1191" s="98" t="s">
        <v>324</v>
      </c>
      <c r="P1191" s="486">
        <v>305</v>
      </c>
      <c r="Q1191" s="230">
        <v>3</v>
      </c>
      <c r="R1191" s="230">
        <v>8</v>
      </c>
      <c r="S1191" s="199">
        <v>25</v>
      </c>
      <c r="T1191" s="199">
        <v>28</v>
      </c>
      <c r="U1191" s="199">
        <v>4</v>
      </c>
      <c r="AL1191" s="495"/>
      <c r="AM1191" s="212"/>
      <c r="AN1191" s="212"/>
      <c r="AS1191" s="392"/>
      <c r="AT1191" s="392"/>
      <c r="AU1191" s="392"/>
    </row>
    <row r="1192" spans="1:47" ht="12.75" customHeight="1">
      <c r="A1192" s="267">
        <f t="shared" si="1322"/>
        <v>1189</v>
      </c>
      <c r="B1192" s="465">
        <v>45449</v>
      </c>
      <c r="C1192" s="269" t="str">
        <f>VLOOKUP(D1192,'[9]mhs elektro-kecil'!$B$5:$C$2500,2,0)</f>
        <v>Dion Pratama Putra</v>
      </c>
      <c r="D1192" s="98" t="s">
        <v>2865</v>
      </c>
      <c r="E1192" s="369" t="s">
        <v>2866</v>
      </c>
      <c r="F1192" s="275" t="str">
        <f t="shared" ref="F1192" si="1581">VLOOKUP(Q1192,dosen,3,0)</f>
        <v>Giri Wahyu Wiriasto, S.T., M.T.</v>
      </c>
      <c r="G1192" s="275" t="str">
        <f t="shared" ref="G1192" si="1582">IF(ISNA(VLOOKUP(R1192,dosen,3,FALSE)),"-",VLOOKUP(R1192,dosen,3,FALSE))</f>
        <v>Paniran, S.T., M.T.</v>
      </c>
      <c r="H1192" s="275" t="str">
        <f t="shared" ref="H1192" si="1583">IF(ISNA(VLOOKUP(S1192,dosen,3,FALSE)),"-",VLOOKUP(S1192,dosen,3,FALSE))</f>
        <v>Lalu A. Syamsul Irfan A., S.T., M.Eng.</v>
      </c>
      <c r="I1192" s="275" t="str">
        <f t="shared" ref="I1192" si="1584">IF(ISNA(VLOOKUP(T1192,dosen,3,FALSE)),"-",VLOOKUP(T1192,dosen,3,FALSE))</f>
        <v>Suthami Ariessaputra, S.T., M.Eng.</v>
      </c>
      <c r="J1192" s="467" t="str">
        <f t="shared" ref="J1192" si="1585">IF(ISNA(VLOOKUP(U1192,dosen,3,FALSE)),"-",VLOOKUP(U1192,dosen,3,FALSE))</f>
        <v>-</v>
      </c>
      <c r="K1192" s="473" t="str">
        <f t="shared" ref="K1192" si="1586">CHOOSE(WEEKDAY(L1192),"Minggu","Senin","Selasa","Rabu","Kamis","Jum'at","Sabtu")</f>
        <v>Rabu</v>
      </c>
      <c r="L1192" s="494">
        <v>45455</v>
      </c>
      <c r="M1192" s="206" t="s">
        <v>1708</v>
      </c>
      <c r="N1192" s="459" t="s">
        <v>543</v>
      </c>
      <c r="P1192" s="486">
        <v>306</v>
      </c>
      <c r="Q1192" s="230">
        <v>41</v>
      </c>
      <c r="R1192" s="230">
        <v>28</v>
      </c>
      <c r="S1192" s="199">
        <v>40</v>
      </c>
      <c r="T1192" s="199">
        <v>42</v>
      </c>
      <c r="AL1192" s="495"/>
      <c r="AM1192" s="212"/>
      <c r="AN1192" s="212"/>
      <c r="AS1192" s="392"/>
      <c r="AT1192" s="392"/>
      <c r="AU1192" s="392"/>
    </row>
    <row r="1193" spans="1:47" ht="12.75" customHeight="1">
      <c r="A1193" s="267">
        <f t="shared" si="1322"/>
        <v>1190</v>
      </c>
      <c r="B1193" s="465">
        <v>45449</v>
      </c>
      <c r="C1193" s="269" t="str">
        <f>VLOOKUP(D1193,'[9]mhs elektro-kecil'!$B$5:$C$2500,2,0)</f>
        <v>Noval Aziz Syhabudin</v>
      </c>
      <c r="D1193" s="98" t="s">
        <v>2867</v>
      </c>
      <c r="E1193" s="497" t="s">
        <v>2868</v>
      </c>
      <c r="F1193" s="275" t="str">
        <f t="shared" ref="F1193" si="1587">VLOOKUP(Q1193,dosen,3,0)</f>
        <v>Budi Darmawan, S.T., M.Eng.</v>
      </c>
      <c r="G1193" s="275" t="str">
        <f t="shared" ref="G1193" si="1588">IF(ISNA(VLOOKUP(R1193,dosen,3,FALSE)),"-",VLOOKUP(R1193,dosen,3,FALSE))</f>
        <v>Supriono, S.T., M.T.</v>
      </c>
      <c r="H1193" s="275" t="str">
        <f t="shared" ref="H1193" si="1589">IF(ISNA(VLOOKUP(S1193,dosen,3,FALSE)),"-",VLOOKUP(S1193,dosen,3,FALSE))</f>
        <v>Syafaruddin Ch, S.T., M.T.</v>
      </c>
      <c r="I1193" s="275" t="str">
        <f t="shared" ref="I1193" si="1590">IF(ISNA(VLOOKUP(T1193,dosen,3,FALSE)),"-",VLOOKUP(T1193,dosen,3,FALSE))</f>
        <v>Giri Wahyu Wiriasto, S.T., M.T.</v>
      </c>
      <c r="J1193" s="467" t="str">
        <f t="shared" ref="J1193" si="1591">IF(ISNA(VLOOKUP(U1193,dosen,3,FALSE)),"-",VLOOKUP(U1193,dosen,3,FALSE))</f>
        <v>Cipta Ramadhani, ST., M.Eng.</v>
      </c>
      <c r="K1193" s="473" t="str">
        <f t="shared" ref="K1193" si="1592">CHOOSE(WEEKDAY(L1193),"Minggu","Senin","Selasa","Rabu","Kamis","Jum'at","Sabtu")</f>
        <v>Selasa</v>
      </c>
      <c r="L1193" s="494">
        <v>45454</v>
      </c>
      <c r="M1193" s="459" t="s">
        <v>1708</v>
      </c>
      <c r="N1193" s="98" t="s">
        <v>324</v>
      </c>
      <c r="P1193" s="486">
        <v>307</v>
      </c>
      <c r="Q1193" s="230">
        <v>43</v>
      </c>
      <c r="R1193" s="230">
        <v>29</v>
      </c>
      <c r="S1193" s="199">
        <v>4</v>
      </c>
      <c r="T1193" s="199">
        <v>41</v>
      </c>
      <c r="U1193" s="199">
        <v>44</v>
      </c>
      <c r="AL1193" s="495"/>
      <c r="AM1193" s="212"/>
      <c r="AN1193" s="212"/>
      <c r="AS1193" s="392"/>
      <c r="AT1193" s="392"/>
      <c r="AU1193" s="392"/>
    </row>
    <row r="1194" spans="1:47" ht="12.75" customHeight="1">
      <c r="A1194" s="267">
        <f t="shared" si="1322"/>
        <v>1191</v>
      </c>
      <c r="B1194" s="465">
        <v>45449</v>
      </c>
      <c r="C1194" s="269" t="str">
        <f>VLOOKUP(D1194,'[9]mhs elektro-kecil'!$B$5:$C$2500,2,0)</f>
        <v>Rosihan Adi Wijaya</v>
      </c>
      <c r="D1194" t="s">
        <v>2869</v>
      </c>
      <c r="E1194" s="497" t="s">
        <v>2870</v>
      </c>
      <c r="F1194" s="275" t="str">
        <f t="shared" ref="F1194" si="1593">VLOOKUP(Q1194,dosen,3,0)</f>
        <v>Supriyatna, S.T., M.T.</v>
      </c>
      <c r="G1194" s="275" t="str">
        <f t="shared" ref="G1194" si="1594">IF(ISNA(VLOOKUP(R1194,dosen,3,FALSE)),"-",VLOOKUP(R1194,dosen,3,FALSE))</f>
        <v>Sultan, S.T., M.T.</v>
      </c>
      <c r="H1194" s="275" t="str">
        <f t="shared" ref="H1194" si="1595">IF(ISNA(VLOOKUP(S1194,dosen,3,FALSE)),"-",VLOOKUP(S1194,dosen,3,FALSE))</f>
        <v>Abdul Natsir, S.T., M.T.</v>
      </c>
      <c r="I1194" s="275" t="str">
        <f t="shared" ref="I1194" si="1596">IF(ISNA(VLOOKUP(T1194,dosen,3,FALSE)),"-",VLOOKUP(T1194,dosen,3,FALSE))</f>
        <v>Ni Made Seniari, S.T., M.T.</v>
      </c>
      <c r="J1194" s="467" t="str">
        <f t="shared" ref="J1194" si="1597">IF(ISNA(VLOOKUP(U1194,dosen,3,FALSE)),"-",VLOOKUP(U1194,dosen,3,FALSE))</f>
        <v>Sabar Nababan, S.T., M.T.</v>
      </c>
      <c r="K1194" s="473" t="str">
        <f t="shared" ref="K1194" si="1598">CHOOSE(WEEKDAY(L1194),"Minggu","Senin","Selasa","Rabu","Kamis","Jum'at","Sabtu")</f>
        <v>Senin</v>
      </c>
      <c r="L1194" s="494">
        <v>45453</v>
      </c>
      <c r="M1194" s="206" t="s">
        <v>1708</v>
      </c>
      <c r="N1194" s="98" t="s">
        <v>324</v>
      </c>
      <c r="P1194" s="486">
        <v>308</v>
      </c>
      <c r="Q1194" s="230">
        <v>2</v>
      </c>
      <c r="R1194" s="230">
        <v>5</v>
      </c>
      <c r="S1194" s="199">
        <v>14</v>
      </c>
      <c r="T1194" s="199">
        <v>1</v>
      </c>
      <c r="U1194" s="199">
        <v>31</v>
      </c>
      <c r="AL1194" s="495"/>
      <c r="AM1194" s="212"/>
      <c r="AN1194" s="212"/>
      <c r="AS1194" s="392"/>
      <c r="AT1194" s="392"/>
      <c r="AU1194" s="392"/>
    </row>
    <row r="1195" spans="1:47" ht="12.75" customHeight="1">
      <c r="A1195" s="267">
        <f t="shared" si="1322"/>
        <v>1192</v>
      </c>
      <c r="B1195" s="465">
        <v>45449</v>
      </c>
      <c r="C1195" s="269" t="str">
        <f>VLOOKUP(D1195,'[9]mhs elektro-kecil'!$B$5:$C$2500,2,0)</f>
        <v>Eny Maryani</v>
      </c>
      <c r="D1195" s="173" t="s">
        <v>2871</v>
      </c>
      <c r="E1195" s="173" t="s">
        <v>2872</v>
      </c>
      <c r="F1195" s="275" t="str">
        <f t="shared" ref="F1195" si="1599">VLOOKUP(Q1195,dosen,3,0)</f>
        <v>Dr. Ir. Rosmaliati, S.T., M.T.</v>
      </c>
      <c r="G1195" s="275" t="str">
        <f t="shared" ref="G1195" si="1600">IF(ISNA(VLOOKUP(R1195,dosen,3,FALSE)),"-",VLOOKUP(R1195,dosen,3,FALSE))</f>
        <v>Abdul Natsir, S.T., M.T.</v>
      </c>
      <c r="H1195" s="275" t="str">
        <f t="shared" ref="H1195" si="1601">IF(ISNA(VLOOKUP(S1195,dosen,3,FALSE)),"-",VLOOKUP(S1195,dosen,3,FALSE))</f>
        <v>Sultan, S.T., M.T.</v>
      </c>
      <c r="I1195" s="275" t="str">
        <f t="shared" ref="I1195" si="1602">IF(ISNA(VLOOKUP(T1195,dosen,3,FALSE)),"-",VLOOKUP(T1195,dosen,3,FALSE))</f>
        <v>Dr. Ida Ayu Sri Adnyani, S.T., M.Erg.</v>
      </c>
      <c r="J1195" s="467" t="str">
        <f t="shared" ref="J1195" si="1603">IF(ISNA(VLOOKUP(U1195,dosen,3,FALSE)),"-",VLOOKUP(U1195,dosen,3,FALSE))</f>
        <v>Paniran, S.T., M.T.</v>
      </c>
      <c r="K1195" s="473" t="str">
        <f t="shared" ref="K1195" si="1604">CHOOSE(WEEKDAY(L1195),"Minggu","Senin","Selasa","Rabu","Kamis","Jum'at","Sabtu")</f>
        <v>Selasa</v>
      </c>
      <c r="L1195" s="494">
        <v>45454</v>
      </c>
      <c r="M1195" s="459" t="s">
        <v>1708</v>
      </c>
      <c r="N1195" s="459" t="s">
        <v>254</v>
      </c>
      <c r="P1195" s="486">
        <v>310</v>
      </c>
      <c r="Q1195" s="230">
        <v>16</v>
      </c>
      <c r="R1195" s="230">
        <v>14</v>
      </c>
      <c r="S1195" s="199">
        <v>5</v>
      </c>
      <c r="T1195" s="199">
        <v>10</v>
      </c>
      <c r="U1195" s="199">
        <v>28</v>
      </c>
      <c r="AL1195" s="495"/>
      <c r="AM1195" s="212"/>
      <c r="AN1195" s="212"/>
      <c r="AS1195" s="392"/>
      <c r="AT1195" s="392"/>
      <c r="AU1195" s="392"/>
    </row>
    <row r="1196" spans="1:47" ht="12.75" customHeight="1">
      <c r="A1196" s="267">
        <f t="shared" si="1322"/>
        <v>1193</v>
      </c>
      <c r="B1196" s="465">
        <v>45453</v>
      </c>
      <c r="C1196" s="269" t="str">
        <f>VLOOKUP(D1196,'[9]mhs elektro-kecil'!$B$5:$C$2500,2,0)</f>
        <v>Iffah Fikriana Al Nurin</v>
      </c>
      <c r="D1196" s="98" t="s">
        <v>2873</v>
      </c>
      <c r="E1196" s="497" t="s">
        <v>2874</v>
      </c>
      <c r="F1196" s="275" t="str">
        <f t="shared" ref="F1196" si="1605">VLOOKUP(Q1196,dosen,3,0)</f>
        <v>Dr. Ir. Rosmaliati, S.T., M.T.</v>
      </c>
      <c r="G1196" s="275" t="str">
        <f t="shared" ref="G1196" si="1606">IF(ISNA(VLOOKUP(R1196,dosen,3,FALSE)),"-",VLOOKUP(R1196,dosen,3,FALSE))</f>
        <v>Dr. Ida Ayu Sri Adnyani, S.T., M.Erg.</v>
      </c>
      <c r="H1196" s="275" t="str">
        <f t="shared" ref="H1196" si="1607">IF(ISNA(VLOOKUP(S1196,dosen,3,FALSE)),"-",VLOOKUP(S1196,dosen,3,FALSE))</f>
        <v>Ni Made Seniari, S.T., M.T.</v>
      </c>
      <c r="I1196" s="275" t="str">
        <f t="shared" ref="I1196" si="1608">IF(ISNA(VLOOKUP(T1196,dosen,3,FALSE)),"-",VLOOKUP(T1196,dosen,3,FALSE))</f>
        <v>Sultan, S.T., M.T.</v>
      </c>
      <c r="J1196" s="467" t="str">
        <f t="shared" ref="J1196" si="1609">IF(ISNA(VLOOKUP(U1196,dosen,3,FALSE)),"-",VLOOKUP(U1196,dosen,3,FALSE))</f>
        <v>Ida Bagus Fery Citarsa, S.T., M.T.</v>
      </c>
      <c r="K1196" s="473" t="str">
        <f t="shared" ref="K1196" si="1610">CHOOSE(WEEKDAY(L1196),"Minggu","Senin","Selasa","Rabu","Kamis","Jum'at","Sabtu")</f>
        <v>Kamis</v>
      </c>
      <c r="L1196" s="494">
        <v>45456</v>
      </c>
      <c r="M1196" s="206" t="s">
        <v>1622</v>
      </c>
      <c r="N1196" s="98" t="s">
        <v>324</v>
      </c>
      <c r="P1196" s="486">
        <v>317</v>
      </c>
      <c r="Q1196" s="230">
        <v>16</v>
      </c>
      <c r="R1196" s="230">
        <v>10</v>
      </c>
      <c r="S1196" s="199">
        <v>1</v>
      </c>
      <c r="T1196" s="199">
        <v>5</v>
      </c>
      <c r="U1196" s="199">
        <v>12</v>
      </c>
      <c r="AL1196" s="495"/>
      <c r="AM1196" s="212"/>
      <c r="AN1196" s="212"/>
      <c r="AS1196" s="392"/>
      <c r="AT1196" s="392"/>
      <c r="AU1196" s="392"/>
    </row>
    <row r="1197" spans="1:47" ht="12.75" customHeight="1">
      <c r="A1197" s="267">
        <f t="shared" si="1322"/>
        <v>1194</v>
      </c>
      <c r="B1197" s="465">
        <v>45454</v>
      </c>
      <c r="C1197" s="269" t="str">
        <f>VLOOKUP(D1197,'[9]mhs elektro-kecil'!$B$5:$C$2500,2,0)</f>
        <v>Farhan Ahmad Suharyadi</v>
      </c>
      <c r="D1197" t="s">
        <v>2875</v>
      </c>
      <c r="E1197" s="497" t="s">
        <v>2876</v>
      </c>
      <c r="F1197" s="275" t="str">
        <f t="shared" ref="F1197" si="1611">VLOOKUP(Q1197,dosen,3,0)</f>
        <v>Dr. Ir. Rosmaliati, S.T., M.T.</v>
      </c>
      <c r="G1197" s="275" t="str">
        <f t="shared" ref="G1197" si="1612">IF(ISNA(VLOOKUP(R1197,dosen,3,FALSE)),"-",VLOOKUP(R1197,dosen,3,FALSE))</f>
        <v>A. Sjamsjiar Rachman, S.T., M.T.</v>
      </c>
      <c r="H1197" s="275" t="str">
        <f t="shared" ref="H1197" si="1613">IF(ISNA(VLOOKUP(S1197,dosen,3,FALSE)),"-",VLOOKUP(S1197,dosen,3,FALSE))</f>
        <v>Ir. Agung Budi Muljono, S.T., M.T., IPU.</v>
      </c>
      <c r="I1197" s="275" t="str">
        <f t="shared" ref="I1197" si="1614">IF(ISNA(VLOOKUP(T1197,dosen,3,FALSE)),"-",VLOOKUP(T1197,dosen,3,FALSE))</f>
        <v>Ni Made Seniari, S.T., M.T.</v>
      </c>
      <c r="J1197" s="467" t="str">
        <f t="shared" ref="J1197" si="1615">IF(ISNA(VLOOKUP(U1197,dosen,3,FALSE)),"-",VLOOKUP(U1197,dosen,3,FALSE))</f>
        <v>Supriyatna, S.T., M.T.</v>
      </c>
      <c r="K1197" s="473" t="str">
        <f t="shared" ref="K1197" si="1616">CHOOSE(WEEKDAY(L1197),"Minggu","Senin","Selasa","Rabu","Kamis","Jum'at","Sabtu")</f>
        <v>Kamis</v>
      </c>
      <c r="L1197" s="494">
        <v>45456</v>
      </c>
      <c r="M1197" s="459" t="s">
        <v>1708</v>
      </c>
      <c r="N1197" s="98" t="s">
        <v>449</v>
      </c>
      <c r="P1197" s="486">
        <v>318</v>
      </c>
      <c r="Q1197" s="199">
        <v>16</v>
      </c>
      <c r="R1197" s="199">
        <v>17</v>
      </c>
      <c r="S1197" s="199">
        <v>13</v>
      </c>
      <c r="T1197" s="199">
        <v>1</v>
      </c>
      <c r="U1197" s="199">
        <v>2</v>
      </c>
      <c r="AL1197" s="495"/>
      <c r="AM1197" s="212"/>
      <c r="AN1197" s="212"/>
      <c r="AS1197" s="392"/>
      <c r="AT1197" s="392"/>
      <c r="AU1197" s="392"/>
    </row>
    <row r="1198" spans="1:47" ht="12.75" customHeight="1">
      <c r="A1198" s="267">
        <f t="shared" si="1322"/>
        <v>1195</v>
      </c>
      <c r="B1198" s="465">
        <v>45454</v>
      </c>
      <c r="C1198" s="269" t="str">
        <f>VLOOKUP(D1198,'[9]mhs elektro-kecil'!$B$5:$C$2500,2,0)</f>
        <v>Gilang Ramadhan</v>
      </c>
      <c r="D1198" s="98" t="s">
        <v>2877</v>
      </c>
      <c r="E1198" s="369" t="s">
        <v>2878</v>
      </c>
      <c r="F1198" s="275" t="str">
        <f t="shared" ref="F1198" si="1617">VLOOKUP(Q1198,dosen,3,0)</f>
        <v>I Made Budi Suksmadana, S.T., M.T.</v>
      </c>
      <c r="G1198" s="275" t="str">
        <f t="shared" ref="G1198" si="1618">IF(ISNA(VLOOKUP(R1198,dosen,3,FALSE)),"-",VLOOKUP(R1198,dosen,3,FALSE))</f>
        <v>Syafaruddin Ch, S.T., M.T.</v>
      </c>
      <c r="H1198" s="275" t="str">
        <f t="shared" ref="H1198" si="1619">IF(ISNA(VLOOKUP(S1198,dosen,3,FALSE)),"-",VLOOKUP(S1198,dosen,3,FALSE))</f>
        <v>Budi Darmawan, S.T., M.Eng.</v>
      </c>
      <c r="I1198" s="275" t="str">
        <f t="shared" ref="I1198" si="1620">IF(ISNA(VLOOKUP(T1198,dosen,3,FALSE)),"-",VLOOKUP(T1198,dosen,3,FALSE))</f>
        <v>Dr. Ir. I Ketut Wiryajati,ST.,MT.,IPU.,ASEAN.Eng.</v>
      </c>
      <c r="J1198" s="467" t="str">
        <f t="shared" ref="J1198" si="1621">IF(ISNA(VLOOKUP(U1198,dosen,3,FALSE)),"-",VLOOKUP(U1198,dosen,3,FALSE))</f>
        <v>Sabar Nababan, S.T., M.T.</v>
      </c>
      <c r="K1198" s="473" t="str">
        <f t="shared" ref="K1198" si="1622">CHOOSE(WEEKDAY(L1198),"Minggu","Senin","Selasa","Rabu","Kamis","Jum'at","Sabtu")</f>
        <v>Kamis</v>
      </c>
      <c r="L1198" s="494">
        <v>45456</v>
      </c>
      <c r="M1198" s="459" t="s">
        <v>1577</v>
      </c>
      <c r="N1198" s="98" t="s">
        <v>324</v>
      </c>
      <c r="P1198" s="486">
        <v>321</v>
      </c>
      <c r="Q1198" s="230">
        <v>24</v>
      </c>
      <c r="R1198" s="230">
        <v>4</v>
      </c>
      <c r="S1198" s="199">
        <v>43</v>
      </c>
      <c r="T1198" s="199">
        <v>3</v>
      </c>
      <c r="U1198" s="199">
        <v>31</v>
      </c>
      <c r="AL1198" s="495"/>
      <c r="AM1198" s="212"/>
      <c r="AN1198" s="212"/>
      <c r="AS1198" s="392"/>
      <c r="AT1198" s="392"/>
      <c r="AU1198" s="392"/>
    </row>
    <row r="1199" spans="1:47" ht="12.75" customHeight="1">
      <c r="A1199" s="267">
        <f t="shared" si="1322"/>
        <v>1196</v>
      </c>
      <c r="B1199" s="465">
        <v>45455</v>
      </c>
      <c r="C1199" s="269" t="str">
        <f>VLOOKUP(D1199,'[9]mhs elektro-kecil'!$B$5:$C$2500,2,0)</f>
        <v>Ahmad Nova Alfandi</v>
      </c>
      <c r="D1199" s="98" t="s">
        <v>2879</v>
      </c>
      <c r="E1199" s="369" t="s">
        <v>2880</v>
      </c>
      <c r="F1199" s="275" t="str">
        <f t="shared" ref="F1199" si="1623">VLOOKUP(Q1199,dosen,3,0)</f>
        <v>Dr. Ir. Rosmaliati, S.T., M.T.</v>
      </c>
      <c r="G1199" s="275" t="str">
        <f t="shared" ref="G1199" si="1624">IF(ISNA(VLOOKUP(R1199,dosen,3,FALSE)),"-",VLOOKUP(R1199,dosen,3,FALSE))</f>
        <v>Ir. Agung Budi Muljono, S.T., M.T., IPU.</v>
      </c>
      <c r="H1199" s="275" t="str">
        <f t="shared" ref="H1199" si="1625">IF(ISNA(VLOOKUP(S1199,dosen,3,FALSE)),"-",VLOOKUP(S1199,dosen,3,FALSE))</f>
        <v>Supriyatna, S.T., M.T.</v>
      </c>
      <c r="I1199" s="275" t="str">
        <f t="shared" ref="I1199" si="1626">IF(ISNA(VLOOKUP(T1199,dosen,3,FALSE)),"-",VLOOKUP(T1199,dosen,3,FALSE))</f>
        <v>Ni Made Seniari, S.T., M.T.</v>
      </c>
      <c r="J1199" s="467" t="str">
        <f t="shared" ref="J1199" si="1627">IF(ISNA(VLOOKUP(U1199,dosen,3,FALSE)),"-",VLOOKUP(U1199,dosen,3,FALSE))</f>
        <v>Ida Bagus Fery Citarsa, S.T., M.T.</v>
      </c>
      <c r="K1199" s="473" t="str">
        <f t="shared" ref="K1199" si="1628">CHOOSE(WEEKDAY(L1199),"Minggu","Senin","Selasa","Rabu","Kamis","Jum'at","Sabtu")</f>
        <v>Rabu</v>
      </c>
      <c r="L1199" s="494">
        <v>45462</v>
      </c>
      <c r="M1199" s="206" t="s">
        <v>1577</v>
      </c>
      <c r="N1199" s="98" t="s">
        <v>324</v>
      </c>
      <c r="P1199" s="486">
        <v>322</v>
      </c>
      <c r="Q1199" s="199">
        <v>16</v>
      </c>
      <c r="R1199" s="199">
        <v>13</v>
      </c>
      <c r="S1199" s="199">
        <v>2</v>
      </c>
      <c r="T1199" s="199">
        <v>1</v>
      </c>
      <c r="U1199" s="199">
        <v>12</v>
      </c>
      <c r="AL1199" s="495"/>
      <c r="AM1199" s="212"/>
      <c r="AN1199" s="212"/>
      <c r="AS1199" s="392"/>
      <c r="AT1199" s="392"/>
      <c r="AU1199" s="392"/>
    </row>
    <row r="1200" spans="1:47" ht="12.75" customHeight="1">
      <c r="A1200" s="267">
        <f t="shared" si="1322"/>
        <v>1197</v>
      </c>
      <c r="B1200" s="465">
        <v>45455</v>
      </c>
      <c r="C1200" s="269" t="str">
        <f>VLOOKUP(D1200,'[9]mhs elektro-kecil'!$B$5:$C$2500,2,0)</f>
        <v>M. Rizka Zulfikri</v>
      </c>
      <c r="D1200" t="s">
        <v>2881</v>
      </c>
      <c r="E1200" s="497" t="s">
        <v>2882</v>
      </c>
      <c r="F1200" s="275" t="str">
        <f t="shared" ref="F1200" si="1629">VLOOKUP(Q1200,dosen,3,0)</f>
        <v>Giri Wahyu Wiriasto, S.T., M.T.</v>
      </c>
      <c r="G1200" s="275" t="str">
        <f t="shared" ref="G1200" si="1630">IF(ISNA(VLOOKUP(R1200,dosen,3,FALSE)),"-",VLOOKUP(R1200,dosen,3,FALSE))</f>
        <v>Sudi M. Al Sasongko, S.T., M.T.</v>
      </c>
      <c r="H1200" s="275" t="str">
        <f t="shared" ref="H1200" si="1631">IF(ISNA(VLOOKUP(S1200,dosen,3,FALSE)),"-",VLOOKUP(S1200,dosen,3,FALSE))</f>
        <v>Lalu A. Syamsul Irfan A., S.T., M.Eng.</v>
      </c>
      <c r="I1200" s="275" t="str">
        <f t="shared" ref="I1200" si="1632">IF(ISNA(VLOOKUP(T1200,dosen,3,FALSE)),"-",VLOOKUP(T1200,dosen,3,FALSE))</f>
        <v>A. Sjamsjiar Rachman, S.T., M.T.</v>
      </c>
      <c r="J1200" s="467" t="str">
        <f t="shared" ref="J1200" si="1633">IF(ISNA(VLOOKUP(U1200,dosen,3,FALSE)),"-",VLOOKUP(U1200,dosen,3,FALSE))</f>
        <v>Ir. I Made Ari Nrartha, S.T., M.T.</v>
      </c>
      <c r="K1200" s="473" t="str">
        <f t="shared" ref="K1200" si="1634">CHOOSE(WEEKDAY(L1200),"Minggu","Senin","Selasa","Rabu","Kamis","Jum'at","Sabtu")</f>
        <v>Jum'at</v>
      </c>
      <c r="L1200" s="494">
        <v>45457</v>
      </c>
      <c r="M1200" s="459" t="s">
        <v>1577</v>
      </c>
      <c r="N1200" s="459" t="s">
        <v>543</v>
      </c>
      <c r="P1200" s="486">
        <v>323</v>
      </c>
      <c r="Q1200" s="230">
        <v>41</v>
      </c>
      <c r="R1200" s="230">
        <v>6</v>
      </c>
      <c r="S1200" s="199">
        <v>40</v>
      </c>
      <c r="T1200" s="199">
        <v>17</v>
      </c>
      <c r="U1200" s="199">
        <v>25</v>
      </c>
      <c r="AL1200" s="495"/>
      <c r="AM1200" s="212"/>
      <c r="AN1200" s="212"/>
      <c r="AS1200" s="392"/>
      <c r="AT1200" s="392"/>
      <c r="AU1200" s="392"/>
    </row>
    <row r="1201" spans="1:47" ht="12.75" customHeight="1">
      <c r="A1201" s="267">
        <f t="shared" si="1322"/>
        <v>1198</v>
      </c>
      <c r="B1201" s="465">
        <v>45455</v>
      </c>
      <c r="C1201" s="269" t="str">
        <f>VLOOKUP(D1201,'[9]mhs elektro-kecil'!$B$5:$C$2500,2,0)</f>
        <v>Seftian Aditya Maulana</v>
      </c>
      <c r="D1201" s="98" t="s">
        <v>2883</v>
      </c>
      <c r="E1201" s="497" t="s">
        <v>2884</v>
      </c>
      <c r="F1201" s="275" t="str">
        <f t="shared" ref="F1201" si="1635">VLOOKUP(Q1201,dosen,3,0)</f>
        <v>Abdul Natsir, S.T., M.T.</v>
      </c>
      <c r="G1201" s="275" t="str">
        <f t="shared" ref="G1201" si="1636">IF(ISNA(VLOOKUP(R1201,dosen,3,FALSE)),"-",VLOOKUP(R1201,dosen,3,FALSE))</f>
        <v>Dr. Ir. Rosmaliati, S.T., M.T.</v>
      </c>
      <c r="H1201" s="275" t="str">
        <f t="shared" ref="H1201" si="1637">IF(ISNA(VLOOKUP(S1201,dosen,3,FALSE)),"-",VLOOKUP(S1201,dosen,3,FALSE))</f>
        <v>Ir. Agung Budi Muljono, S.T., M.T., IPU.</v>
      </c>
      <c r="I1201" s="275" t="str">
        <f t="shared" ref="I1201" si="1638">IF(ISNA(VLOOKUP(T1201,dosen,3,FALSE)),"-",VLOOKUP(T1201,dosen,3,FALSE))</f>
        <v>Dr. Ir. I Ketut Wiryajati,ST.,MT.,IPU.,ASEAN.Eng.</v>
      </c>
      <c r="J1201" s="467" t="str">
        <f t="shared" ref="J1201" si="1639">IF(ISNA(VLOOKUP(U1201,dosen,3,FALSE)),"-",VLOOKUP(U1201,dosen,3,FALSE))</f>
        <v>Sabar Nababan, S.T., M.T.</v>
      </c>
      <c r="K1201" s="473" t="str">
        <f t="shared" ref="K1201" si="1640">CHOOSE(WEEKDAY(L1201),"Minggu","Senin","Selasa","Rabu","Kamis","Jum'at","Sabtu")</f>
        <v>Rabu</v>
      </c>
      <c r="L1201" s="494">
        <v>45462</v>
      </c>
      <c r="M1201" s="206" t="s">
        <v>1622</v>
      </c>
      <c r="N1201" s="98" t="s">
        <v>324</v>
      </c>
      <c r="P1201" s="486">
        <v>324</v>
      </c>
      <c r="Q1201" s="230">
        <v>14</v>
      </c>
      <c r="R1201" s="230">
        <v>16</v>
      </c>
      <c r="S1201" s="199">
        <v>13</v>
      </c>
      <c r="T1201" s="199">
        <v>3</v>
      </c>
      <c r="U1201" s="199">
        <v>31</v>
      </c>
      <c r="AL1201" s="495"/>
      <c r="AM1201" s="212"/>
      <c r="AN1201" s="212"/>
      <c r="AS1201" s="392"/>
      <c r="AT1201" s="392"/>
      <c r="AU1201" s="392"/>
    </row>
    <row r="1202" spans="1:47" ht="12.75" customHeight="1">
      <c r="A1202" s="267">
        <f t="shared" si="1322"/>
        <v>1199</v>
      </c>
      <c r="B1202" s="465">
        <v>45455</v>
      </c>
      <c r="C1202" s="269" t="str">
        <f>VLOOKUP(D1202,'[9]mhs elektro-kecil'!$B$5:$C$2500,2,0)</f>
        <v>Arya Kusuma Widana</v>
      </c>
      <c r="D1202" s="173" t="s">
        <v>2885</v>
      </c>
      <c r="E1202" s="173" t="s">
        <v>2886</v>
      </c>
      <c r="F1202" s="275" t="str">
        <f t="shared" ref="F1202" si="1641">VLOOKUP(Q1202,dosen,3,0)</f>
        <v>Dr. Ir. I Ketut Wiryajati,ST.,MT.,IPU.,ASEAN.Eng.</v>
      </c>
      <c r="G1202" s="275" t="str">
        <f t="shared" ref="G1202" si="1642">IF(ISNA(VLOOKUP(R1202,dosen,3,FALSE)),"-",VLOOKUP(R1202,dosen,3,FALSE))</f>
        <v>Dr. Ida Ayu Sri Adnyani, S.T., M.Erg.</v>
      </c>
      <c r="H1202" s="275" t="str">
        <f t="shared" ref="H1202" si="1643">IF(ISNA(VLOOKUP(S1202,dosen,3,FALSE)),"-",VLOOKUP(S1202,dosen,3,FALSE))</f>
        <v>Supriyatna, S.T., M.T.</v>
      </c>
      <c r="I1202" s="275" t="str">
        <f t="shared" ref="I1202" si="1644">IF(ISNA(VLOOKUP(T1202,dosen,3,FALSE)),"-",VLOOKUP(T1202,dosen,3,FALSE))</f>
        <v>I Ketut Perdana Putra, S.T., M.T.</v>
      </c>
      <c r="J1202" s="467" t="str">
        <f t="shared" ref="J1202" si="1645">IF(ISNA(VLOOKUP(U1202,dosen,3,FALSE)),"-",VLOOKUP(U1202,dosen,3,FALSE))</f>
        <v>Dr. Ir. I Made Ginarsa, S.T., M.T., IPU.</v>
      </c>
      <c r="K1202" s="473" t="str">
        <f t="shared" ref="K1202" si="1646">CHOOSE(WEEKDAY(L1202),"Minggu","Senin","Selasa","Rabu","Kamis","Jum'at","Sabtu")</f>
        <v>Kamis</v>
      </c>
      <c r="L1202" s="494">
        <v>45463</v>
      </c>
      <c r="M1202" s="206" t="s">
        <v>1577</v>
      </c>
      <c r="N1202" s="98" t="s">
        <v>324</v>
      </c>
      <c r="P1202" s="486">
        <v>325</v>
      </c>
      <c r="Q1202" s="230">
        <v>3</v>
      </c>
      <c r="R1202" s="230">
        <v>10</v>
      </c>
      <c r="S1202" s="199">
        <v>2</v>
      </c>
      <c r="T1202" s="199">
        <v>23</v>
      </c>
      <c r="U1202" s="199">
        <v>26</v>
      </c>
      <c r="AL1202" s="495"/>
      <c r="AM1202" s="212"/>
      <c r="AN1202" s="212"/>
      <c r="AS1202" s="392"/>
      <c r="AT1202" s="392"/>
      <c r="AU1202" s="392"/>
    </row>
    <row r="1203" spans="1:47" ht="12.75" customHeight="1">
      <c r="A1203" s="267">
        <f t="shared" si="1322"/>
        <v>1200</v>
      </c>
      <c r="B1203" s="465">
        <v>45456</v>
      </c>
      <c r="C1203" s="269" t="str">
        <f>VLOOKUP(D1203,'[9]mhs elektro-kecil'!$B$5:$C$2500,2,0)</f>
        <v>Firdaus Rabbani Romadhan</v>
      </c>
      <c r="D1203" s="98" t="s">
        <v>2887</v>
      </c>
      <c r="E1203" s="497" t="s">
        <v>2888</v>
      </c>
      <c r="F1203" s="275" t="str">
        <f t="shared" ref="F1203" si="1647">VLOOKUP(Q1203,dosen,3,0)</f>
        <v>Dr. Ir. Rosmaliati, S.T., M.T.</v>
      </c>
      <c r="G1203" s="275" t="str">
        <f t="shared" ref="G1203" si="1648">IF(ISNA(VLOOKUP(R1203,dosen,3,FALSE)),"-",VLOOKUP(R1203,dosen,3,FALSE))</f>
        <v>Sultan, S.T., M.T.</v>
      </c>
      <c r="H1203" s="275" t="str">
        <f t="shared" ref="H1203" si="1649">IF(ISNA(VLOOKUP(S1203,dosen,3,FALSE)),"-",VLOOKUP(S1203,dosen,3,FALSE))</f>
        <v>Dr. Ida Ayu Sri Adnyani, S.T., M.Erg.</v>
      </c>
      <c r="I1203" s="275" t="str">
        <f t="shared" ref="I1203" si="1650">IF(ISNA(VLOOKUP(T1203,dosen,3,FALSE)),"-",VLOOKUP(T1203,dosen,3,FALSE))</f>
        <v>Supriyatna, S.T., M.T.</v>
      </c>
      <c r="J1203" s="467" t="str">
        <f t="shared" ref="J1203" si="1651">IF(ISNA(VLOOKUP(U1203,dosen,3,FALSE)),"-",VLOOKUP(U1203,dosen,3,FALSE))</f>
        <v>Ir. Agung Budi Muljono, S.T., M.T., IPU.</v>
      </c>
      <c r="K1203" s="473" t="str">
        <f t="shared" ref="K1203" si="1652">CHOOSE(WEEKDAY(L1203),"Minggu","Senin","Selasa","Rabu","Kamis","Jum'at","Sabtu")</f>
        <v>Kamis</v>
      </c>
      <c r="L1203" s="494">
        <v>45463</v>
      </c>
      <c r="M1203" s="459" t="s">
        <v>1708</v>
      </c>
      <c r="N1203" s="98" t="s">
        <v>324</v>
      </c>
      <c r="P1203" s="486">
        <v>326</v>
      </c>
      <c r="Q1203" s="230">
        <v>16</v>
      </c>
      <c r="R1203" s="230">
        <v>5</v>
      </c>
      <c r="S1203" s="199">
        <v>10</v>
      </c>
      <c r="T1203" s="199">
        <v>2</v>
      </c>
      <c r="U1203" s="199">
        <v>13</v>
      </c>
      <c r="AL1203" s="495"/>
      <c r="AM1203" s="212"/>
      <c r="AN1203" s="212"/>
      <c r="AS1203" s="392"/>
      <c r="AT1203" s="392"/>
      <c r="AU1203" s="392"/>
    </row>
    <row r="1204" spans="1:47" ht="12.75" customHeight="1">
      <c r="A1204" s="267">
        <f t="shared" si="1322"/>
        <v>1201</v>
      </c>
      <c r="B1204" s="465">
        <v>45456</v>
      </c>
      <c r="C1204" s="269" t="str">
        <f>VLOOKUP(D1204,'[9]mhs elektro-kecil'!$B$5:$C$2500,2,0)</f>
        <v>Muhamad Sardi Sopian</v>
      </c>
      <c r="D1204" t="s">
        <v>2889</v>
      </c>
      <c r="E1204" s="497" t="s">
        <v>2890</v>
      </c>
      <c r="F1204" s="275" t="str">
        <f t="shared" ref="F1204" si="1653">VLOOKUP(Q1204,dosen,3,0)</f>
        <v>Ir. I Made Ari Nrartha, S.T., M.T.</v>
      </c>
      <c r="G1204" s="275" t="str">
        <f t="shared" ref="G1204" si="1654">IF(ISNA(VLOOKUP(R1204,dosen,3,FALSE)),"-",VLOOKUP(R1204,dosen,3,FALSE))</f>
        <v>Sabar Nababan, S.T., M.T.</v>
      </c>
      <c r="H1204" s="275" t="str">
        <f t="shared" ref="H1204" si="1655">IF(ISNA(VLOOKUP(S1204,dosen,3,FALSE)),"-",VLOOKUP(S1204,dosen,3,FALSE))</f>
        <v>Abdul Natsir, S.T., M.T.</v>
      </c>
      <c r="I1204" s="275" t="str">
        <f t="shared" ref="I1204" si="1656">IF(ISNA(VLOOKUP(T1204,dosen,3,FALSE)),"-",VLOOKUP(T1204,dosen,3,FALSE))</f>
        <v>Dr. Ida Ayu Sri Adnyani, S.T., M.Erg.</v>
      </c>
      <c r="J1204" s="467" t="str">
        <f t="shared" ref="J1204" si="1657">IF(ISNA(VLOOKUP(U1204,dosen,3,FALSE)),"-",VLOOKUP(U1204,dosen,3,FALSE))</f>
        <v>I Nyoman Wahyu Satiawan., ST., MSc., Ph.D.</v>
      </c>
      <c r="K1204" s="473" t="str">
        <f t="shared" ref="K1204" si="1658">CHOOSE(WEEKDAY(L1204),"Minggu","Senin","Selasa","Rabu","Kamis","Jum'at","Sabtu")</f>
        <v>Rabu</v>
      </c>
      <c r="L1204" s="494">
        <v>45469</v>
      </c>
      <c r="M1204" s="206" t="s">
        <v>1622</v>
      </c>
      <c r="N1204" s="98" t="s">
        <v>324</v>
      </c>
      <c r="P1204" s="486">
        <v>329</v>
      </c>
      <c r="Q1204" s="230">
        <v>25</v>
      </c>
      <c r="R1204" s="230">
        <v>31</v>
      </c>
      <c r="S1204" s="199">
        <v>14</v>
      </c>
      <c r="T1204" s="199">
        <v>10</v>
      </c>
      <c r="U1204" s="199">
        <v>8</v>
      </c>
      <c r="AL1204" s="495"/>
      <c r="AM1204" s="212"/>
      <c r="AN1204" s="212"/>
      <c r="AS1204" s="392"/>
      <c r="AT1204" s="392"/>
      <c r="AU1204" s="392"/>
    </row>
    <row r="1205" spans="1:47" ht="12.75" customHeight="1">
      <c r="A1205" s="267">
        <f t="shared" si="1322"/>
        <v>1202</v>
      </c>
      <c r="B1205" s="465">
        <v>45462</v>
      </c>
      <c r="C1205" s="269" t="str">
        <f>VLOOKUP(D1205,'[9]mhs elektro-kecil'!$B$5:$C$2500,2,0)</f>
        <v>AHMAD RAJABUL AKBAR KHAIRU</v>
      </c>
      <c r="D1205" s="497" t="s">
        <v>2891</v>
      </c>
      <c r="E1205" s="497" t="s">
        <v>2892</v>
      </c>
      <c r="F1205" s="275" t="str">
        <f t="shared" ref="F1205" si="1659">VLOOKUP(Q1205,dosen,3,0)</f>
        <v>Cipta Ramadhani, ST., M.Eng.</v>
      </c>
      <c r="G1205" s="275" t="str">
        <f t="shared" ref="G1205" si="1660">IF(ISNA(VLOOKUP(R1205,dosen,3,FALSE)),"-",VLOOKUP(R1205,dosen,3,FALSE))</f>
        <v>Ida Bagus Fery Citarsa, S.T., M.T.</v>
      </c>
      <c r="H1205" s="275" t="str">
        <f t="shared" ref="H1205" si="1661">IF(ISNA(VLOOKUP(S1205,dosen,3,FALSE)),"-",VLOOKUP(S1205,dosen,3,FALSE))</f>
        <v>Syafaruddin Ch, S.T., M.T.</v>
      </c>
      <c r="I1205" s="275" t="str">
        <f t="shared" ref="I1205" si="1662">IF(ISNA(VLOOKUP(T1205,dosen,3,FALSE)),"-",VLOOKUP(T1205,dosen,3,FALSE))</f>
        <v>I Made Budi Suksmadana, S.T., M.T.</v>
      </c>
      <c r="J1205" s="467" t="str">
        <f t="shared" ref="J1205" si="1663">IF(ISNA(VLOOKUP(U1205,dosen,3,FALSE)),"-",VLOOKUP(U1205,dosen,3,FALSE))</f>
        <v>Sudi M. Al Sasongko, S.T., M.T.</v>
      </c>
      <c r="K1205" s="473" t="str">
        <f t="shared" ref="K1205" si="1664">CHOOSE(WEEKDAY(L1205),"Minggu","Senin","Selasa","Rabu","Kamis","Jum'at","Sabtu")</f>
        <v>Jum'at</v>
      </c>
      <c r="L1205" s="494">
        <v>45464</v>
      </c>
      <c r="M1205" s="206" t="s">
        <v>1614</v>
      </c>
      <c r="N1205" s="459" t="s">
        <v>543</v>
      </c>
      <c r="P1205" s="486">
        <v>331</v>
      </c>
      <c r="Q1205" s="230">
        <v>44</v>
      </c>
      <c r="R1205" s="230">
        <v>12</v>
      </c>
      <c r="S1205" s="199">
        <v>4</v>
      </c>
      <c r="T1205" s="199">
        <v>24</v>
      </c>
      <c r="U1205" s="199">
        <v>6</v>
      </c>
      <c r="AL1205" s="495"/>
      <c r="AM1205" s="212"/>
      <c r="AN1205" s="212"/>
      <c r="AS1205" s="392"/>
      <c r="AT1205" s="392"/>
      <c r="AU1205" s="392"/>
    </row>
    <row r="1206" spans="1:47" ht="12.75" customHeight="1">
      <c r="A1206" s="267">
        <f t="shared" si="1322"/>
        <v>1203</v>
      </c>
      <c r="B1206" s="465">
        <v>45463</v>
      </c>
      <c r="C1206" s="269" t="str">
        <f>VLOOKUP(D1206,'[9]mhs elektro-kecil'!$B$5:$C$2500,2,0)</f>
        <v>Chotibul Umam Wiranda</v>
      </c>
      <c r="D1206" t="s">
        <v>2893</v>
      </c>
      <c r="E1206" s="497" t="s">
        <v>2894</v>
      </c>
      <c r="F1206" s="275" t="str">
        <f t="shared" ref="F1206" si="1665">VLOOKUP(Q1206,dosen,3,0)</f>
        <v>Dr. Ir. Misbahuddin, S.T., M.T., IPU.</v>
      </c>
      <c r="G1206" s="275" t="str">
        <f t="shared" ref="G1206" si="1666">IF(ISNA(VLOOKUP(R1206,dosen,3,FALSE)),"-",VLOOKUP(R1206,dosen,3,FALSE))</f>
        <v>Giri Wahyu Wiriasto, S.T., M.T.</v>
      </c>
      <c r="H1206" s="275" t="str">
        <f t="shared" ref="H1206" si="1667">IF(ISNA(VLOOKUP(S1206,dosen,3,FALSE)),"-",VLOOKUP(S1206,dosen,3,FALSE))</f>
        <v>Lalu A. Syamsul Irfan A., S.T., M.Eng.</v>
      </c>
      <c r="I1206" s="275" t="str">
        <f t="shared" ref="I1206" si="1668">IF(ISNA(VLOOKUP(T1206,dosen,3,FALSE)),"-",VLOOKUP(T1206,dosen,3,FALSE))</f>
        <v>Budi Darmawan, S.T., M.Eng.</v>
      </c>
      <c r="J1206" s="467" t="str">
        <f t="shared" ref="J1206" si="1669">IF(ISNA(VLOOKUP(U1206,dosen,3,FALSE)),"-",VLOOKUP(U1206,dosen,3,FALSE))</f>
        <v>Made Sutha Yadnya, S.T., M.T.</v>
      </c>
      <c r="K1206" s="473" t="str">
        <f t="shared" ref="K1206" si="1670">CHOOSE(WEEKDAY(L1206),"Minggu","Senin","Selasa","Rabu","Kamis","Jum'at","Sabtu")</f>
        <v>Senin</v>
      </c>
      <c r="L1206" s="494">
        <v>45467</v>
      </c>
      <c r="M1206" s="459" t="s">
        <v>1577</v>
      </c>
      <c r="N1206" s="459" t="s">
        <v>543</v>
      </c>
      <c r="P1206" s="486">
        <v>333</v>
      </c>
      <c r="Q1206" s="230">
        <v>7</v>
      </c>
      <c r="R1206" s="230">
        <v>41</v>
      </c>
      <c r="S1206" s="199">
        <v>40</v>
      </c>
      <c r="T1206" s="199">
        <v>43</v>
      </c>
      <c r="U1206" s="199">
        <v>19</v>
      </c>
      <c r="AL1206" s="495"/>
      <c r="AM1206" s="212"/>
      <c r="AN1206" s="212"/>
      <c r="AS1206" s="392"/>
      <c r="AT1206" s="392"/>
      <c r="AU1206" s="392"/>
    </row>
    <row r="1207" spans="1:47" ht="12.75" customHeight="1">
      <c r="A1207" s="267">
        <f t="shared" si="1322"/>
        <v>1204</v>
      </c>
      <c r="B1207" s="465">
        <v>45467</v>
      </c>
      <c r="C1207" s="269" t="str">
        <f>VLOOKUP(D1207,'[9]mhs elektro-kecil'!$B$5:$C$2500,2,0)</f>
        <v xml:space="preserve">Muhamad Rizky Alfian </v>
      </c>
      <c r="D1207" t="s">
        <v>2895</v>
      </c>
      <c r="E1207" s="497" t="s">
        <v>2896</v>
      </c>
      <c r="F1207" s="275" t="str">
        <f t="shared" ref="F1207" si="1671">VLOOKUP(Q1207,dosen,3,0)</f>
        <v>Dr. rer. nat. Teti Zubaidah, S.T., M.T.</v>
      </c>
      <c r="G1207" s="275" t="str">
        <f t="shared" ref="G1207" si="1672">IF(ISNA(VLOOKUP(R1207,dosen,3,FALSE)),"-",VLOOKUP(R1207,dosen,3,FALSE))</f>
        <v>Dr. Ir. Rosmaliati, S.T., M.T.</v>
      </c>
      <c r="H1207" s="275" t="str">
        <f t="shared" ref="H1207" si="1673">IF(ISNA(VLOOKUP(S1207,dosen,3,FALSE)),"-",VLOOKUP(S1207,dosen,3,FALSE))</f>
        <v>Paniran, S.T., M.T.</v>
      </c>
      <c r="I1207" s="275" t="str">
        <f t="shared" ref="I1207" si="1674">IF(ISNA(VLOOKUP(T1207,dosen,3,FALSE)),"-",VLOOKUP(T1207,dosen,3,FALSE))</f>
        <v>Abdul Natsir, S.T., M.T.</v>
      </c>
      <c r="J1207" s="467" t="str">
        <f t="shared" ref="J1207" si="1675">IF(ISNA(VLOOKUP(U1207,dosen,3,FALSE)),"-",VLOOKUP(U1207,dosen,3,FALSE))</f>
        <v>Cipta Ramadhani, ST., M.Eng.</v>
      </c>
      <c r="K1207" s="473" t="str">
        <f t="shared" ref="K1207" si="1676">CHOOSE(WEEKDAY(L1207),"Minggu","Senin","Selasa","Rabu","Kamis","Jum'at","Sabtu")</f>
        <v>Kamis</v>
      </c>
      <c r="L1207" s="494">
        <v>45470</v>
      </c>
      <c r="M1207" s="206" t="s">
        <v>1577</v>
      </c>
      <c r="N1207" s="98" t="s">
        <v>324</v>
      </c>
      <c r="P1207" s="486">
        <v>338</v>
      </c>
      <c r="Q1207" s="230">
        <v>22</v>
      </c>
      <c r="R1207" s="230">
        <v>16</v>
      </c>
      <c r="S1207" s="199">
        <v>28</v>
      </c>
      <c r="T1207" s="199">
        <v>14</v>
      </c>
      <c r="U1207" s="199">
        <v>44</v>
      </c>
      <c r="AL1207" s="495"/>
      <c r="AM1207" s="212"/>
      <c r="AN1207" s="212"/>
      <c r="AS1207" s="392"/>
      <c r="AT1207" s="392"/>
      <c r="AU1207" s="392"/>
    </row>
    <row r="1208" spans="1:47" ht="12.75" customHeight="1">
      <c r="A1208" s="267">
        <f t="shared" si="1322"/>
        <v>1205</v>
      </c>
      <c r="B1208" s="465">
        <v>45467</v>
      </c>
      <c r="C1208" s="269" t="str">
        <f>VLOOKUP(D1208,'[9]mhs elektro-kecil'!$B$5:$C$2500,2,0)</f>
        <v>Muhammad Riyadhus Sholihin</v>
      </c>
      <c r="D1208" s="173" t="s">
        <v>2897</v>
      </c>
      <c r="E1208" s="173" t="s">
        <v>2898</v>
      </c>
      <c r="F1208" s="275" t="str">
        <f t="shared" ref="F1208" si="1677">VLOOKUP(Q1208,dosen,3,0)</f>
        <v>Dr. Ir. Rosmaliati, S.T., M.T.</v>
      </c>
      <c r="G1208" s="275" t="str">
        <f t="shared" ref="G1208" si="1678">IF(ISNA(VLOOKUP(R1208,dosen,3,FALSE)),"-",VLOOKUP(R1208,dosen,3,FALSE))</f>
        <v>Ni Made Seniari, S.T., M.T.</v>
      </c>
      <c r="H1208" s="275" t="str">
        <f t="shared" ref="H1208" si="1679">IF(ISNA(VLOOKUP(S1208,dosen,3,FALSE)),"-",VLOOKUP(S1208,dosen,3,FALSE))</f>
        <v>Abdul Natsir, S.T., M.T.</v>
      </c>
      <c r="I1208" s="275" t="str">
        <f t="shared" ref="I1208" si="1680">IF(ISNA(VLOOKUP(T1208,dosen,3,FALSE)),"-",VLOOKUP(T1208,dosen,3,FALSE))</f>
        <v>Dr. Ir. I Ketut Wiryajati,ST.,MT.,IPU.,ASEAN.Eng.</v>
      </c>
      <c r="J1208" s="467" t="str">
        <f t="shared" ref="J1208" si="1681">IF(ISNA(VLOOKUP(U1208,dosen,3,FALSE)),"-",VLOOKUP(U1208,dosen,3,FALSE))</f>
        <v>I Nyoman Wahyu Satiawan., ST., MSc., Ph.D.</v>
      </c>
      <c r="K1208" s="473" t="str">
        <f t="shared" ref="K1208" si="1682">CHOOSE(WEEKDAY(L1208),"Minggu","Senin","Selasa","Rabu","Kamis","Jum'at","Sabtu")</f>
        <v>Kamis</v>
      </c>
      <c r="L1208" s="494">
        <v>45470</v>
      </c>
      <c r="M1208" s="206" t="s">
        <v>1622</v>
      </c>
      <c r="N1208" s="98" t="s">
        <v>324</v>
      </c>
      <c r="P1208" s="486">
        <v>342</v>
      </c>
      <c r="Q1208" s="230">
        <v>16</v>
      </c>
      <c r="R1208" s="230">
        <v>1</v>
      </c>
      <c r="S1208" s="199">
        <v>14</v>
      </c>
      <c r="T1208" s="199">
        <v>3</v>
      </c>
      <c r="U1208" s="199">
        <v>8</v>
      </c>
      <c r="AL1208" s="495"/>
      <c r="AM1208" s="212"/>
      <c r="AN1208" s="212"/>
      <c r="AS1208" s="392"/>
      <c r="AT1208" s="392"/>
      <c r="AU1208" s="392"/>
    </row>
    <row r="1209" spans="1:47" ht="12.75" customHeight="1">
      <c r="A1209" s="267">
        <f t="shared" si="1322"/>
        <v>1206</v>
      </c>
      <c r="B1209" s="465">
        <v>45468</v>
      </c>
      <c r="C1209" s="269" t="str">
        <f>VLOOKUP(D1209,'[9]mhs elektro-kecil'!$B$5:$C$2500,2,0)</f>
        <v>Alfiyyah Reghina Larasati</v>
      </c>
      <c r="D1209" s="98" t="s">
        <v>2899</v>
      </c>
      <c r="E1209" s="497" t="s">
        <v>2900</v>
      </c>
      <c r="F1209" s="275" t="str">
        <f t="shared" ref="F1209" si="1683">VLOOKUP(Q1209,dosen,3,0)</f>
        <v>Djul Fikry  Budiman, S.T., M.T.</v>
      </c>
      <c r="G1209" s="275" t="str">
        <f t="shared" ref="G1209" si="1684">IF(ISNA(VLOOKUP(R1209,dosen,3,FALSE)),"-",VLOOKUP(R1209,dosen,3,FALSE))</f>
        <v>Made Sutha Yadnya, S.T., M.T.</v>
      </c>
      <c r="H1209" s="275" t="str">
        <f t="shared" ref="H1209" si="1685">IF(ISNA(VLOOKUP(S1209,dosen,3,FALSE)),"-",VLOOKUP(S1209,dosen,3,FALSE))</f>
        <v>Suthami Ariessaputra, S.T., M.Eng.</v>
      </c>
      <c r="I1209" s="275" t="str">
        <f t="shared" ref="I1209" si="1686">IF(ISNA(VLOOKUP(T1209,dosen,3,FALSE)),"-",VLOOKUP(T1209,dosen,3,FALSE))</f>
        <v>Sudi M. Al Sasongko, S.T., M.T.</v>
      </c>
      <c r="J1209" s="467" t="str">
        <f t="shared" ref="J1209" si="1687">IF(ISNA(VLOOKUP(U1209,dosen,3,FALSE)),"-",VLOOKUP(U1209,dosen,3,FALSE))</f>
        <v>Supriono, S.T., M.T.</v>
      </c>
      <c r="K1209" s="473" t="str">
        <f t="shared" ref="K1209" si="1688">CHOOSE(WEEKDAY(L1209),"Minggu","Senin","Selasa","Rabu","Kamis","Jum'at","Sabtu")</f>
        <v>Kamis</v>
      </c>
      <c r="L1209" s="494">
        <v>45470</v>
      </c>
      <c r="M1209" s="459" t="s">
        <v>1622</v>
      </c>
      <c r="N1209" s="98" t="s">
        <v>581</v>
      </c>
      <c r="P1209" s="486">
        <v>345</v>
      </c>
      <c r="Q1209" s="230">
        <v>35</v>
      </c>
      <c r="R1209" s="230">
        <v>19</v>
      </c>
      <c r="S1209" s="199">
        <v>42</v>
      </c>
      <c r="T1209" s="199">
        <v>6</v>
      </c>
      <c r="U1209" s="199">
        <v>29</v>
      </c>
      <c r="AL1209" s="495"/>
      <c r="AM1209" s="212"/>
      <c r="AN1209" s="212"/>
      <c r="AS1209" s="392"/>
      <c r="AT1209" s="392"/>
      <c r="AU1209" s="392"/>
    </row>
    <row r="1210" spans="1:47" ht="12.75" customHeight="1">
      <c r="A1210" s="267">
        <f t="shared" si="1322"/>
        <v>1207</v>
      </c>
      <c r="B1210" s="465">
        <v>45470</v>
      </c>
      <c r="C1210" s="269" t="str">
        <f>VLOOKUP(D1210,'[9]mhs elektro-kecil'!$B$5:$C$2500,2,0)</f>
        <v>Chaeru Rachmadi Putra</v>
      </c>
      <c r="D1210" s="98" t="s">
        <v>2901</v>
      </c>
      <c r="E1210" s="369" t="s">
        <v>2902</v>
      </c>
      <c r="F1210" s="275" t="str">
        <f t="shared" ref="F1210" si="1689">VLOOKUP(Q1210,dosen,3,0)</f>
        <v>A. Sjamsjiar Rachman, S.T., M.T.</v>
      </c>
      <c r="G1210" s="275" t="str">
        <f t="shared" ref="G1210" si="1690">IF(ISNA(VLOOKUP(R1210,dosen,3,FALSE)),"-",VLOOKUP(R1210,dosen,3,FALSE))</f>
        <v>I Made Budi Suksmadana, S.T., M.T.</v>
      </c>
      <c r="H1210" s="275" t="str">
        <f t="shared" ref="H1210" si="1691">IF(ISNA(VLOOKUP(S1210,dosen,3,FALSE)),"-",VLOOKUP(S1210,dosen,3,FALSE))</f>
        <v>Bulkis Kanata, S.T., M.T.</v>
      </c>
      <c r="I1210" s="275" t="str">
        <f t="shared" ref="I1210" si="1692">IF(ISNA(VLOOKUP(T1210,dosen,3,FALSE)),"-",VLOOKUP(T1210,dosen,3,FALSE))</f>
        <v>Djul Fikry  Budiman, S.T., M.T.</v>
      </c>
      <c r="J1210" s="467" t="str">
        <f t="shared" ref="J1210" si="1693">IF(ISNA(VLOOKUP(U1210,dosen,3,FALSE)),"-",VLOOKUP(U1210,dosen,3,FALSE))</f>
        <v>Dr. Ir. I Made Ginarsa, S.T., M.T., IPU.</v>
      </c>
      <c r="K1210" s="473" t="str">
        <f t="shared" ref="K1210" si="1694">CHOOSE(WEEKDAY(L1210),"Minggu","Senin","Selasa","Rabu","Kamis","Jum'at","Sabtu")</f>
        <v>Selasa</v>
      </c>
      <c r="L1210" s="494">
        <v>45475</v>
      </c>
      <c r="M1210" s="206" t="s">
        <v>1622</v>
      </c>
      <c r="N1210" s="459" t="s">
        <v>543</v>
      </c>
      <c r="P1210" s="486">
        <v>358</v>
      </c>
      <c r="Q1210" s="230">
        <v>17</v>
      </c>
      <c r="R1210" s="230">
        <v>24</v>
      </c>
      <c r="S1210" s="199">
        <v>21</v>
      </c>
      <c r="T1210" s="199">
        <v>35</v>
      </c>
      <c r="U1210" s="199">
        <v>26</v>
      </c>
      <c r="AL1210" s="495"/>
      <c r="AM1210" s="212"/>
      <c r="AN1210" s="212"/>
      <c r="AS1210" s="392"/>
      <c r="AT1210" s="392"/>
      <c r="AU1210" s="392"/>
    </row>
    <row r="1211" spans="1:47" ht="12.75" customHeight="1">
      <c r="A1211" s="267">
        <f t="shared" si="1322"/>
        <v>1208</v>
      </c>
      <c r="B1211" s="465">
        <v>45470</v>
      </c>
      <c r="C1211" s="269" t="str">
        <f>VLOOKUP(D1211,'[9]mhs elektro-kecil'!$B$5:$C$2500,2,0)</f>
        <v>Raditia Astarina</v>
      </c>
      <c r="D1211" t="s">
        <v>2903</v>
      </c>
      <c r="E1211" s="497" t="s">
        <v>2904</v>
      </c>
      <c r="F1211" s="275" t="str">
        <f t="shared" ref="F1211" si="1695">VLOOKUP(Q1211,dosen,3,0)</f>
        <v>Lalu A. Syamsul Irfan A., S.T., M.Eng.</v>
      </c>
      <c r="G1211" s="275" t="str">
        <f t="shared" ref="G1211" si="1696">IF(ISNA(VLOOKUP(R1211,dosen,3,FALSE)),"-",VLOOKUP(R1211,dosen,3,FALSE))</f>
        <v>Djul Fikry  Budiman, S.T., M.T.</v>
      </c>
      <c r="H1211" s="275" t="str">
        <f t="shared" ref="H1211" si="1697">IF(ISNA(VLOOKUP(S1211,dosen,3,FALSE)),"-",VLOOKUP(S1211,dosen,3,FALSE))</f>
        <v>Budi Darmawan, S.T., M.Eng.</v>
      </c>
      <c r="I1211" s="275" t="str">
        <f t="shared" ref="I1211" si="1698">IF(ISNA(VLOOKUP(T1211,dosen,3,FALSE)),"-",VLOOKUP(T1211,dosen,3,FALSE))</f>
        <v>Sudi M. Al Sasongko, S.T., M.T.</v>
      </c>
      <c r="J1211" s="467" t="str">
        <f t="shared" ref="J1211" si="1699">IF(ISNA(VLOOKUP(U1211,dosen,3,FALSE)),"-",VLOOKUP(U1211,dosen,3,FALSE))</f>
        <v>Dr. Ir. Misbahuddin, S.T., M.T., IPU.</v>
      </c>
      <c r="K1211" s="473" t="str">
        <f t="shared" ref="K1211" si="1700">CHOOSE(WEEKDAY(L1211),"Minggu","Senin","Selasa","Rabu","Kamis","Jum'at","Sabtu")</f>
        <v>Kamis</v>
      </c>
      <c r="L1211" s="494">
        <v>45477</v>
      </c>
      <c r="M1211" s="459" t="s">
        <v>1577</v>
      </c>
      <c r="N1211" s="459" t="s">
        <v>543</v>
      </c>
      <c r="P1211" s="486">
        <v>359</v>
      </c>
      <c r="Q1211" s="230">
        <v>40</v>
      </c>
      <c r="R1211" s="230">
        <v>35</v>
      </c>
      <c r="S1211" s="199">
        <v>43</v>
      </c>
      <c r="T1211" s="199">
        <v>6</v>
      </c>
      <c r="U1211" s="199">
        <v>7</v>
      </c>
      <c r="AL1211" s="495"/>
      <c r="AM1211" s="212"/>
      <c r="AN1211" s="212"/>
      <c r="AS1211" s="392"/>
      <c r="AT1211" s="392"/>
      <c r="AU1211" s="392"/>
    </row>
    <row r="1212" spans="1:47" ht="12.75" customHeight="1">
      <c r="A1212" s="267">
        <f t="shared" si="1322"/>
        <v>1209</v>
      </c>
      <c r="B1212" s="465">
        <v>45470</v>
      </c>
      <c r="C1212" s="269" t="str">
        <f>VLOOKUP(D1212,'[9]mhs elektro-kecil'!$B$5:$C$2500,2,0)</f>
        <v>Dhafin Rizky Aldino</v>
      </c>
      <c r="D1212" t="s">
        <v>2905</v>
      </c>
      <c r="E1212" s="497" t="s">
        <v>2906</v>
      </c>
      <c r="F1212" s="275" t="str">
        <f t="shared" ref="F1212" si="1701">VLOOKUP(Q1212,dosen,3,0)</f>
        <v>Dr. Ir. Misbahuddin, S.T., M.T., IPU.</v>
      </c>
      <c r="G1212" s="275" t="str">
        <f t="shared" ref="G1212" si="1702">IF(ISNA(VLOOKUP(R1212,dosen,3,FALSE)),"-",VLOOKUP(R1212,dosen,3,FALSE))</f>
        <v>Djul Fikry  Budiman, S.T., M.T.</v>
      </c>
      <c r="H1212" s="275" t="str">
        <f t="shared" ref="H1212" si="1703">IF(ISNA(VLOOKUP(S1212,dosen,3,FALSE)),"-",VLOOKUP(S1212,dosen,3,FALSE))</f>
        <v>Cipta Ramadhani, ST., M.Eng.</v>
      </c>
      <c r="I1212" s="275" t="str">
        <f t="shared" ref="I1212" si="1704">IF(ISNA(VLOOKUP(T1212,dosen,3,FALSE)),"-",VLOOKUP(T1212,dosen,3,FALSE))</f>
        <v>Made Sutha Yadnya, S.T., M.T.</v>
      </c>
      <c r="J1212" s="467" t="str">
        <f t="shared" ref="J1212" si="1705">IF(ISNA(VLOOKUP(U1212,dosen,3,FALSE)),"-",VLOOKUP(U1212,dosen,3,FALSE))</f>
        <v>Paniran, S.T., M.T.</v>
      </c>
      <c r="K1212" s="473" t="str">
        <f t="shared" ref="K1212" si="1706">CHOOSE(WEEKDAY(L1212),"Minggu","Senin","Selasa","Rabu","Kamis","Jum'at","Sabtu")</f>
        <v>Senin</v>
      </c>
      <c r="L1212" s="494">
        <v>45474</v>
      </c>
      <c r="M1212" s="206" t="s">
        <v>1622</v>
      </c>
      <c r="N1212" s="459" t="s">
        <v>543</v>
      </c>
      <c r="P1212" s="486">
        <v>360</v>
      </c>
      <c r="Q1212" s="230">
        <v>7</v>
      </c>
      <c r="R1212" s="230">
        <v>35</v>
      </c>
      <c r="S1212" s="199">
        <v>44</v>
      </c>
      <c r="T1212" s="199">
        <v>19</v>
      </c>
      <c r="U1212" s="199">
        <v>28</v>
      </c>
      <c r="AL1212" s="495"/>
      <c r="AM1212" s="212"/>
      <c r="AN1212" s="212"/>
      <c r="AS1212" s="392"/>
      <c r="AT1212" s="392"/>
      <c r="AU1212" s="392"/>
    </row>
    <row r="1213" spans="1:47" ht="12.75" customHeight="1">
      <c r="A1213" s="267">
        <f t="shared" si="1322"/>
        <v>1210</v>
      </c>
      <c r="B1213" s="465">
        <v>45471</v>
      </c>
      <c r="C1213" s="269" t="str">
        <f>VLOOKUP(D1213,'[9]mhs elektro-kecil'!$B$5:$C$2500,2,0)</f>
        <v>Agnes Dwi Pinalia</v>
      </c>
      <c r="D1213" t="s">
        <v>2907</v>
      </c>
      <c r="E1213" s="497" t="s">
        <v>2908</v>
      </c>
      <c r="F1213" s="275" t="str">
        <f t="shared" ref="F1213" si="1707">VLOOKUP(Q1213,dosen,3,0)</f>
        <v>Ir. I Made Ari Nrartha, S.T., M.T.</v>
      </c>
      <c r="G1213" s="275" t="str">
        <f t="shared" ref="G1213" si="1708">IF(ISNA(VLOOKUP(R1213,dosen,3,FALSE)),"-",VLOOKUP(R1213,dosen,3,FALSE))</f>
        <v>Ir. Agung Budi Muljono, S.T., M.T., IPU.</v>
      </c>
      <c r="H1213" s="275" t="str">
        <f t="shared" ref="H1213" si="1709">IF(ISNA(VLOOKUP(S1213,dosen,3,FALSE)),"-",VLOOKUP(S1213,dosen,3,FALSE))</f>
        <v>Dr. Ir. I Made Ginarsa, S.T., M.T., IPU.</v>
      </c>
      <c r="I1213" s="275" t="str">
        <f t="shared" ref="I1213" si="1710">IF(ISNA(VLOOKUP(T1213,dosen,3,FALSE)),"-",VLOOKUP(T1213,dosen,3,FALSE))</f>
        <v>Dr. Ir. Rosmaliati, S.T., M.T.</v>
      </c>
      <c r="J1213" s="467" t="str">
        <f t="shared" ref="J1213" si="1711">IF(ISNA(VLOOKUP(U1213,dosen,3,FALSE)),"-",VLOOKUP(U1213,dosen,3,FALSE))</f>
        <v>Ida Bagus Fery Citarsa, S.T., M.T.</v>
      </c>
      <c r="K1213" s="473" t="str">
        <f t="shared" ref="K1213" si="1712">CHOOSE(WEEKDAY(L1213),"Minggu","Senin","Selasa","Rabu","Kamis","Jum'at","Sabtu")</f>
        <v>Selasa</v>
      </c>
      <c r="L1213" s="494">
        <v>45475</v>
      </c>
      <c r="M1213" s="459" t="s">
        <v>1577</v>
      </c>
      <c r="N1213" s="98" t="s">
        <v>324</v>
      </c>
      <c r="P1213" s="486">
        <v>364</v>
      </c>
      <c r="Q1213" s="230">
        <v>25</v>
      </c>
      <c r="R1213" s="230">
        <v>13</v>
      </c>
      <c r="S1213" s="199">
        <v>26</v>
      </c>
      <c r="T1213" s="199">
        <v>16</v>
      </c>
      <c r="U1213" s="199">
        <v>12</v>
      </c>
      <c r="AL1213" s="495"/>
      <c r="AM1213" s="212"/>
      <c r="AN1213" s="212"/>
      <c r="AS1213" s="392"/>
      <c r="AT1213" s="392"/>
      <c r="AU1213" s="392"/>
    </row>
    <row r="1214" spans="1:47" ht="12.75" customHeight="1">
      <c r="A1214" s="267">
        <f t="shared" si="1322"/>
        <v>1211</v>
      </c>
      <c r="B1214" s="465">
        <v>45474</v>
      </c>
      <c r="C1214" s="269" t="str">
        <f>VLOOKUP(D1214,'[9]mhs elektro-kecil'!$B$5:$C$2500,2,0)</f>
        <v>Muhammad Attar Bensani Safar</v>
      </c>
      <c r="D1214" t="s">
        <v>2909</v>
      </c>
      <c r="E1214" s="497" t="s">
        <v>2910</v>
      </c>
      <c r="F1214" s="275" t="str">
        <f t="shared" ref="F1214" si="1713">VLOOKUP(Q1214,dosen,3,0)</f>
        <v>Abdul Natsir, S.T., M.T.</v>
      </c>
      <c r="G1214" s="275" t="str">
        <f t="shared" ref="G1214" si="1714">IF(ISNA(VLOOKUP(R1214,dosen,3,FALSE)),"-",VLOOKUP(R1214,dosen,3,FALSE))</f>
        <v>Ir. Agung Budi Muljono, S.T., M.T., IPU.</v>
      </c>
      <c r="H1214" s="275" t="str">
        <f t="shared" ref="H1214" si="1715">IF(ISNA(VLOOKUP(S1214,dosen,3,FALSE)),"-",VLOOKUP(S1214,dosen,3,FALSE))</f>
        <v>Dr. Ida Ayu Sri Adnyani, S.T., M.Erg.</v>
      </c>
      <c r="I1214" s="275" t="str">
        <f t="shared" ref="I1214" si="1716">IF(ISNA(VLOOKUP(T1214,dosen,3,FALSE)),"-",VLOOKUP(T1214,dosen,3,FALSE))</f>
        <v>I Ketut Perdana Putra, S.T., M.T.</v>
      </c>
      <c r="J1214" s="467" t="str">
        <f t="shared" ref="J1214" si="1717">IF(ISNA(VLOOKUP(U1214,dosen,3,FALSE)),"-",VLOOKUP(U1214,dosen,3,FALSE))</f>
        <v>Sultan, S.T., M.T.</v>
      </c>
      <c r="K1214" s="473" t="str">
        <f t="shared" ref="K1214" si="1718">CHOOSE(WEEKDAY(L1214),"Minggu","Senin","Selasa","Rabu","Kamis","Jum'at","Sabtu")</f>
        <v>Rabu</v>
      </c>
      <c r="L1214" s="494">
        <v>45476</v>
      </c>
      <c r="M1214" s="206" t="s">
        <v>1577</v>
      </c>
      <c r="N1214" s="98" t="s">
        <v>324</v>
      </c>
      <c r="P1214" s="486">
        <v>366</v>
      </c>
      <c r="Q1214" s="230">
        <v>14</v>
      </c>
      <c r="R1214" s="230">
        <v>13</v>
      </c>
      <c r="S1214" s="199">
        <v>10</v>
      </c>
      <c r="T1214" s="199">
        <v>23</v>
      </c>
      <c r="U1214" s="199">
        <v>5</v>
      </c>
      <c r="AL1214" s="495"/>
      <c r="AM1214" s="212"/>
      <c r="AN1214" s="212"/>
      <c r="AS1214" s="392"/>
      <c r="AT1214" s="392"/>
      <c r="AU1214" s="392"/>
    </row>
    <row r="1215" spans="1:47" ht="12.75" customHeight="1">
      <c r="A1215" s="267">
        <f t="shared" si="1322"/>
        <v>1212</v>
      </c>
      <c r="B1215" s="465">
        <v>45474</v>
      </c>
      <c r="C1215" s="269" t="str">
        <f>VLOOKUP(D1215,'[9]mhs elektro-kecil'!$B$5:$C$2500,2,0)</f>
        <v>Annisa Ridzky Fajrina. J</v>
      </c>
      <c r="D1215" t="s">
        <v>2911</v>
      </c>
      <c r="E1215" s="497" t="s">
        <v>2912</v>
      </c>
      <c r="F1215" s="275" t="str">
        <f t="shared" ref="F1215" si="1719">VLOOKUP(Q1215,dosen,3,0)</f>
        <v>Supriyatna, S.T., M.T.</v>
      </c>
      <c r="G1215" s="275" t="str">
        <f t="shared" ref="G1215" si="1720">IF(ISNA(VLOOKUP(R1215,dosen,3,FALSE)),"-",VLOOKUP(R1215,dosen,3,FALSE))</f>
        <v>Ir. Agung Budi Muljono, S.T., M.T., IPU.</v>
      </c>
      <c r="H1215" s="275" t="str">
        <f t="shared" ref="H1215" si="1721">IF(ISNA(VLOOKUP(S1215,dosen,3,FALSE)),"-",VLOOKUP(S1215,dosen,3,FALSE))</f>
        <v>Ida Bagus Fery Citarsa, S.T., M.T.</v>
      </c>
      <c r="I1215" s="275" t="str">
        <f t="shared" ref="I1215" si="1722">IF(ISNA(VLOOKUP(T1215,dosen,3,FALSE)),"-",VLOOKUP(T1215,dosen,3,FALSE))</f>
        <v>Sultan, S.T., M.T.</v>
      </c>
      <c r="J1215" s="467" t="str">
        <f t="shared" ref="J1215" si="1723">IF(ISNA(VLOOKUP(U1215,dosen,3,FALSE)),"-",VLOOKUP(U1215,dosen,3,FALSE))</f>
        <v>Dr. Ir. I Ketut Wiryajati,ST.,MT.,IPU.,ASEAN.Eng.</v>
      </c>
      <c r="K1215" s="473" t="str">
        <f t="shared" ref="K1215" si="1724">CHOOSE(WEEKDAY(L1215),"Minggu","Senin","Selasa","Rabu","Kamis","Jum'at","Sabtu")</f>
        <v>Rabu</v>
      </c>
      <c r="L1215" s="494">
        <v>45476</v>
      </c>
      <c r="M1215" s="206" t="s">
        <v>1622</v>
      </c>
      <c r="N1215" s="98" t="s">
        <v>324</v>
      </c>
      <c r="P1215" s="486">
        <v>367</v>
      </c>
      <c r="Q1215" s="230">
        <v>2</v>
      </c>
      <c r="R1215" s="230">
        <v>13</v>
      </c>
      <c r="S1215" s="199">
        <v>12</v>
      </c>
      <c r="T1215" s="199">
        <v>5</v>
      </c>
      <c r="U1215" s="199">
        <v>3</v>
      </c>
      <c r="AL1215" s="495"/>
      <c r="AM1215" s="212"/>
      <c r="AN1215" s="212"/>
      <c r="AS1215" s="392"/>
      <c r="AT1215" s="392"/>
      <c r="AU1215" s="392"/>
    </row>
    <row r="1216" spans="1:47" ht="12.75" customHeight="1">
      <c r="A1216" s="267">
        <f t="shared" si="1322"/>
        <v>1213</v>
      </c>
      <c r="B1216" s="465">
        <v>45481</v>
      </c>
      <c r="C1216" s="269" t="str">
        <f>VLOOKUP(D1216,'[9]mhs elektro-kecil'!$B$5:$C$2500,2,0)</f>
        <v>Dwi Juliadi Kusumayadi</v>
      </c>
      <c r="D1216" t="s">
        <v>2913</v>
      </c>
      <c r="E1216" s="497" t="s">
        <v>2914</v>
      </c>
      <c r="F1216" s="275" t="str">
        <f t="shared" ref="F1216" si="1725">VLOOKUP(Q1216,dosen,3,0)</f>
        <v>Supriyatna, S.T., M.T.</v>
      </c>
      <c r="G1216" s="275" t="str">
        <f t="shared" ref="G1216" si="1726">IF(ISNA(VLOOKUP(R1216,dosen,3,FALSE)),"-",VLOOKUP(R1216,dosen,3,FALSE))</f>
        <v>Abdul Natsir, S.T., M.T.</v>
      </c>
      <c r="H1216" s="275" t="str">
        <f t="shared" ref="H1216" si="1727">IF(ISNA(VLOOKUP(S1216,dosen,3,FALSE)),"-",VLOOKUP(S1216,dosen,3,FALSE))</f>
        <v>Dr. Ir. Rosmaliati, S.T., M.T.</v>
      </c>
      <c r="I1216" s="275" t="str">
        <f t="shared" ref="I1216" si="1728">IF(ISNA(VLOOKUP(T1216,dosen,3,FALSE)),"-",VLOOKUP(T1216,dosen,3,FALSE))</f>
        <v>Dr. Ida Ayu Sri Adnyani, S.T., M.Erg.</v>
      </c>
      <c r="J1216" s="467" t="str">
        <f t="shared" ref="J1216" si="1729">IF(ISNA(VLOOKUP(U1216,dosen,3,FALSE)),"-",VLOOKUP(U1216,dosen,3,FALSE))</f>
        <v>Dr. Ir. I Made Ginarsa, S.T., M.T., IPU.</v>
      </c>
      <c r="K1216" s="473" t="str">
        <f t="shared" ref="K1216" si="1730">CHOOSE(WEEKDAY(L1216),"Minggu","Senin","Selasa","Rabu","Kamis","Jum'at","Sabtu")</f>
        <v>Selasa</v>
      </c>
      <c r="L1216" s="494">
        <v>45489</v>
      </c>
      <c r="M1216" s="206" t="s">
        <v>1622</v>
      </c>
      <c r="N1216" s="98" t="s">
        <v>324</v>
      </c>
      <c r="P1216" s="486">
        <v>374</v>
      </c>
      <c r="Q1216" s="230">
        <v>2</v>
      </c>
      <c r="R1216" s="230">
        <v>14</v>
      </c>
      <c r="S1216" s="199">
        <v>16</v>
      </c>
      <c r="T1216" s="199">
        <v>10</v>
      </c>
      <c r="U1216" s="199">
        <v>26</v>
      </c>
      <c r="AL1216" s="495"/>
      <c r="AM1216" s="212"/>
      <c r="AN1216" s="212"/>
      <c r="AS1216" s="392"/>
      <c r="AT1216" s="392"/>
      <c r="AU1216" s="392"/>
    </row>
    <row r="1217" spans="1:47" ht="12.75" customHeight="1">
      <c r="A1217" s="267">
        <f t="shared" si="1322"/>
        <v>1214</v>
      </c>
      <c r="B1217" s="465">
        <v>45492</v>
      </c>
      <c r="C1217" s="269" t="str">
        <f>VLOOKUP(D1217,'[9]mhs elektro-kecil'!$B$5:$C$2500,2,0)</f>
        <v>Adelia Pramesty Setyaning Putri</v>
      </c>
      <c r="D1217" t="s">
        <v>2915</v>
      </c>
      <c r="E1217" s="497" t="s">
        <v>2916</v>
      </c>
      <c r="F1217" s="275" t="str">
        <f t="shared" ref="F1217" si="1731">VLOOKUP(Q1217,dosen,3,0)</f>
        <v>Dr. Ir. I Made Ginarsa, S.T., M.T., IPU.</v>
      </c>
      <c r="G1217" s="275" t="str">
        <f t="shared" ref="G1217" si="1732">IF(ISNA(VLOOKUP(R1217,dosen,3,FALSE)),"-",VLOOKUP(R1217,dosen,3,FALSE))</f>
        <v>Ir. Agung Budi Muljono, S.T., M.T., IPU.</v>
      </c>
      <c r="H1217" s="275" t="str">
        <f t="shared" ref="H1217" si="1733">IF(ISNA(VLOOKUP(S1217,dosen,3,FALSE)),"-",VLOOKUP(S1217,dosen,3,FALSE))</f>
        <v>Dr. Ir. I Ketut Wiryajati,ST.,MT.,IPU.,ASEAN.Eng.</v>
      </c>
      <c r="I1217" s="275" t="str">
        <f t="shared" ref="I1217" si="1734">IF(ISNA(VLOOKUP(T1217,dosen,3,FALSE)),"-",VLOOKUP(T1217,dosen,3,FALSE))</f>
        <v>Sultan, S.T., M.T.</v>
      </c>
      <c r="J1217" s="467" t="str">
        <f t="shared" ref="J1217" si="1735">IF(ISNA(VLOOKUP(U1217,dosen,3,FALSE)),"-",VLOOKUP(U1217,dosen,3,FALSE))</f>
        <v>Ida Bagus Fery Citarsa, S.T., M.T.</v>
      </c>
      <c r="K1217" s="473" t="str">
        <f t="shared" ref="K1217" si="1736">CHOOSE(WEEKDAY(L1217),"Minggu","Senin","Selasa","Rabu","Kamis","Jum'at","Sabtu")</f>
        <v>Selasa</v>
      </c>
      <c r="L1217" s="494">
        <v>45496</v>
      </c>
      <c r="M1217" s="206" t="s">
        <v>1577</v>
      </c>
      <c r="N1217" s="98" t="s">
        <v>324</v>
      </c>
      <c r="P1217" s="486">
        <v>400</v>
      </c>
      <c r="Q1217" s="230">
        <v>26</v>
      </c>
      <c r="R1217" s="230">
        <v>13</v>
      </c>
      <c r="S1217" s="199">
        <v>3</v>
      </c>
      <c r="T1217" s="199">
        <v>5</v>
      </c>
      <c r="U1217" s="199">
        <v>12</v>
      </c>
      <c r="AL1217" s="495"/>
      <c r="AM1217" s="212"/>
      <c r="AN1217" s="212"/>
      <c r="AS1217" s="392"/>
      <c r="AT1217" s="392"/>
      <c r="AU1217" s="392"/>
    </row>
    <row r="1218" spans="1:47" ht="12.75" customHeight="1">
      <c r="A1218" s="267">
        <f t="shared" si="1322"/>
        <v>1215</v>
      </c>
      <c r="B1218" s="465">
        <v>45492</v>
      </c>
      <c r="C1218" s="269" t="str">
        <f>VLOOKUP(D1218,'[9]mhs elektro-kecil'!$B$5:$C$2500,2,0)</f>
        <v>Ramadhani</v>
      </c>
      <c r="D1218" t="s">
        <v>2917</v>
      </c>
      <c r="E1218" s="497" t="s">
        <v>2918</v>
      </c>
      <c r="F1218" s="275" t="str">
        <f t="shared" ref="F1218" si="1737">VLOOKUP(Q1218,dosen,3,0)</f>
        <v>Dr. Ir. I Ketut Wiryajati,ST.,MT.,IPU.,ASEAN.Eng.</v>
      </c>
      <c r="G1218" s="275" t="str">
        <f t="shared" ref="G1218" si="1738">IF(ISNA(VLOOKUP(R1218,dosen,3,FALSE)),"-",VLOOKUP(R1218,dosen,3,FALSE))</f>
        <v>Ida Bagus Fery Citarsa, S.T., M.T.</v>
      </c>
      <c r="H1218" s="275" t="str">
        <f t="shared" ref="H1218" si="1739">IF(ISNA(VLOOKUP(S1218,dosen,3,FALSE)),"-",VLOOKUP(S1218,dosen,3,FALSE))</f>
        <v>Ir. I Made Ari Nrartha, S.T., M.T.</v>
      </c>
      <c r="I1218" s="275" t="str">
        <f t="shared" ref="I1218" si="1740">IF(ISNA(VLOOKUP(T1218,dosen,3,FALSE)),"-",VLOOKUP(T1218,dosen,3,FALSE))</f>
        <v>Abdul Natsir, S.T., M.T.</v>
      </c>
      <c r="J1218" s="467" t="str">
        <f t="shared" ref="J1218" si="1741">IF(ISNA(VLOOKUP(U1218,dosen,3,FALSE)),"-",VLOOKUP(U1218,dosen,3,FALSE))</f>
        <v>I Ketut Perdana Putra, S.T., M.T.</v>
      </c>
      <c r="K1218" s="473" t="str">
        <f t="shared" ref="K1218" si="1742">CHOOSE(WEEKDAY(L1218),"Minggu","Senin","Selasa","Rabu","Kamis","Jum'at","Sabtu")</f>
        <v>Selasa</v>
      </c>
      <c r="L1218" s="494">
        <v>45496</v>
      </c>
      <c r="M1218" s="206" t="s">
        <v>1622</v>
      </c>
      <c r="N1218" s="98" t="s">
        <v>324</v>
      </c>
      <c r="P1218" s="486">
        <v>401</v>
      </c>
      <c r="Q1218" s="230">
        <v>3</v>
      </c>
      <c r="R1218" s="230">
        <v>12</v>
      </c>
      <c r="S1218" s="199">
        <v>25</v>
      </c>
      <c r="T1218" s="199">
        <v>14</v>
      </c>
      <c r="U1218" s="199">
        <v>23</v>
      </c>
      <c r="AL1218" s="495"/>
      <c r="AM1218" s="212"/>
      <c r="AN1218" s="212"/>
      <c r="AS1218" s="392"/>
      <c r="AT1218" s="392"/>
      <c r="AU1218" s="392"/>
    </row>
    <row r="1219" spans="1:47" ht="12.75" customHeight="1">
      <c r="A1219" s="267">
        <f t="shared" si="1322"/>
        <v>1216</v>
      </c>
      <c r="B1219" s="465">
        <v>45499</v>
      </c>
      <c r="C1219" s="269" t="str">
        <f>VLOOKUP(D1219,'[9]mhs elektro-kecil'!$B$5:$C$2500,2,0)</f>
        <v>Zulkipli</v>
      </c>
      <c r="D1219" t="s">
        <v>2919</v>
      </c>
      <c r="E1219" s="497" t="s">
        <v>2920</v>
      </c>
      <c r="F1219" s="275" t="str">
        <f t="shared" ref="F1219" si="1743">VLOOKUP(Q1219,dosen,3,0)</f>
        <v>Lalu A. Syamsul Irfan A., S.T., M.Eng.</v>
      </c>
      <c r="G1219" s="275" t="str">
        <f t="shared" ref="G1219" si="1744">IF(ISNA(VLOOKUP(R1219,dosen,3,FALSE)),"-",VLOOKUP(R1219,dosen,3,FALSE))</f>
        <v>Bulkis Kanata, S.T., M.T.</v>
      </c>
      <c r="H1219" s="275" t="str">
        <f t="shared" ref="H1219" si="1745">IF(ISNA(VLOOKUP(S1219,dosen,3,FALSE)),"-",VLOOKUP(S1219,dosen,3,FALSE))</f>
        <v>Djul Fikry  Budiman, S.T., M.T.</v>
      </c>
      <c r="I1219" s="275" t="str">
        <f t="shared" ref="I1219" si="1746">IF(ISNA(VLOOKUP(T1219,dosen,3,FALSE)),"-",VLOOKUP(T1219,dosen,3,FALSE))</f>
        <v>I Made Budi Suksmadana, S.T., M.T.</v>
      </c>
      <c r="J1219" s="467" t="str">
        <f t="shared" ref="J1219" si="1747">IF(ISNA(VLOOKUP(U1219,dosen,3,FALSE)),"-",VLOOKUP(U1219,dosen,3,FALSE))</f>
        <v>Budi Darmawan, S.T., M.Eng.</v>
      </c>
      <c r="K1219" s="473" t="str">
        <f t="shared" ref="K1219" si="1748">CHOOSE(WEEKDAY(L1219),"Minggu","Senin","Selasa","Rabu","Kamis","Jum'at","Sabtu")</f>
        <v>Selasa</v>
      </c>
      <c r="L1219" s="494">
        <v>45503</v>
      </c>
      <c r="M1219" s="206" t="s">
        <v>2921</v>
      </c>
      <c r="N1219" s="459" t="s">
        <v>543</v>
      </c>
      <c r="P1219" s="486">
        <v>416</v>
      </c>
      <c r="Q1219" s="230">
        <v>40</v>
      </c>
      <c r="R1219" s="230">
        <v>21</v>
      </c>
      <c r="S1219" s="199">
        <v>35</v>
      </c>
      <c r="T1219" s="199">
        <v>24</v>
      </c>
      <c r="U1219" s="199">
        <v>43</v>
      </c>
      <c r="AL1219" s="495"/>
      <c r="AM1219" s="212"/>
      <c r="AN1219" s="212"/>
      <c r="AS1219" s="392"/>
      <c r="AT1219" s="392"/>
      <c r="AU1219" s="392"/>
    </row>
    <row r="1220" spans="1:47" ht="12.75" customHeight="1">
      <c r="A1220" s="267">
        <f t="shared" si="1322"/>
        <v>1217</v>
      </c>
      <c r="B1220" s="465">
        <v>45502</v>
      </c>
      <c r="C1220" s="269" t="str">
        <f>VLOOKUP(D1220,'[9]mhs elektro-kecil'!$B$5:$C$2500,2,0)</f>
        <v>RIKI SAPUTRA</v>
      </c>
      <c r="D1220" s="98" t="s">
        <v>2922</v>
      </c>
      <c r="E1220" s="497" t="s">
        <v>2923</v>
      </c>
      <c r="F1220" s="275" t="str">
        <f t="shared" ref="F1220" si="1749">VLOOKUP(Q1220,dosen,3,0)</f>
        <v>Syafaruddin Ch, S.T., M.T.</v>
      </c>
      <c r="G1220" s="275" t="str">
        <f t="shared" ref="G1220" si="1750">IF(ISNA(VLOOKUP(R1220,dosen,3,FALSE)),"-",VLOOKUP(R1220,dosen,3,FALSE))</f>
        <v>Paniran, S.T., M.T.</v>
      </c>
      <c r="H1220" s="275" t="str">
        <f t="shared" ref="H1220" si="1751">IF(ISNA(VLOOKUP(S1220,dosen,3,FALSE)),"-",VLOOKUP(S1220,dosen,3,FALSE))</f>
        <v>I Made Budi Suksmadana, S.T., M.T.</v>
      </c>
      <c r="I1220" s="275" t="str">
        <f t="shared" ref="I1220" si="1752">IF(ISNA(VLOOKUP(T1220,dosen,3,FALSE)),"-",VLOOKUP(T1220,dosen,3,FALSE))</f>
        <v>Budi Darmawan, S.T., M.Eng.</v>
      </c>
      <c r="J1220" s="467" t="str">
        <f t="shared" ref="J1220" si="1753">IF(ISNA(VLOOKUP(U1220,dosen,3,FALSE)),"-",VLOOKUP(U1220,dosen,3,FALSE))</f>
        <v>I Nyoman Wahyu Satiawan., ST., MSc., Ph.D.</v>
      </c>
      <c r="K1220" s="473" t="str">
        <f t="shared" ref="K1220" si="1754">CHOOSE(WEEKDAY(L1220),"Minggu","Senin","Selasa","Rabu","Kamis","Jum'at","Sabtu")</f>
        <v>Rabu</v>
      </c>
      <c r="L1220" s="494">
        <v>45504</v>
      </c>
      <c r="M1220" s="206" t="s">
        <v>1622</v>
      </c>
      <c r="N1220" s="98" t="s">
        <v>449</v>
      </c>
      <c r="P1220" s="486">
        <v>420</v>
      </c>
      <c r="Q1220" s="230">
        <v>4</v>
      </c>
      <c r="R1220" s="230">
        <v>28</v>
      </c>
      <c r="S1220" s="199">
        <v>24</v>
      </c>
      <c r="T1220" s="199">
        <v>43</v>
      </c>
      <c r="U1220" s="199">
        <v>8</v>
      </c>
      <c r="AL1220" s="495"/>
      <c r="AM1220" s="212"/>
      <c r="AN1220" s="212"/>
      <c r="AS1220" s="392"/>
      <c r="AT1220" s="392"/>
      <c r="AU1220" s="392"/>
    </row>
    <row r="1221" spans="1:47" ht="12.75" customHeight="1">
      <c r="A1221" s="267">
        <f t="shared" ref="A1221:A1297" si="1755">A1220+1</f>
        <v>1218</v>
      </c>
      <c r="B1221" s="465">
        <v>45502</v>
      </c>
      <c r="C1221" s="269" t="str">
        <f>VLOOKUP(D1221,'[9]mhs elektro-kecil'!$B$5:$C$2500,2,0)</f>
        <v>GURUH KHEDAR NURMAHSYA</v>
      </c>
      <c r="D1221" t="s">
        <v>2924</v>
      </c>
      <c r="E1221" s="497" t="s">
        <v>2925</v>
      </c>
      <c r="F1221" s="275" t="str">
        <f t="shared" ref="F1221" si="1756">VLOOKUP(Q1221,dosen,3,0)</f>
        <v>Dr. Ir. Misbahuddin, S.T., M.T., IPU.</v>
      </c>
      <c r="G1221" s="275" t="str">
        <f t="shared" ref="G1221" si="1757">IF(ISNA(VLOOKUP(R1221,dosen,3,FALSE)),"-",VLOOKUP(R1221,dosen,3,FALSE))</f>
        <v>Paniran, S.T., M.T.</v>
      </c>
      <c r="H1221" s="275" t="str">
        <f t="shared" ref="H1221" si="1758">IF(ISNA(VLOOKUP(S1221,dosen,3,FALSE)),"-",VLOOKUP(S1221,dosen,3,FALSE))</f>
        <v>Cipta Ramadhani, ST., M.Eng.</v>
      </c>
      <c r="I1221" s="275" t="str">
        <f t="shared" ref="I1221" si="1759">IF(ISNA(VLOOKUP(T1221,dosen,3,FALSE)),"-",VLOOKUP(T1221,dosen,3,FALSE))</f>
        <v>Supriono, S.T., M.T.</v>
      </c>
      <c r="J1221" s="467" t="str">
        <f t="shared" ref="J1221" si="1760">IF(ISNA(VLOOKUP(U1221,dosen,3,FALSE)),"-",VLOOKUP(U1221,dosen,3,FALSE))</f>
        <v>Giri Wahyu Wiriasto, S.T., M.T.</v>
      </c>
      <c r="K1221" s="473" t="str">
        <f t="shared" ref="K1221" si="1761">CHOOSE(WEEKDAY(L1221),"Minggu","Senin","Selasa","Rabu","Kamis","Jum'at","Sabtu")</f>
        <v>Rabu</v>
      </c>
      <c r="L1221" s="494">
        <v>45504</v>
      </c>
      <c r="M1221" s="459" t="s">
        <v>1708</v>
      </c>
      <c r="N1221" s="459" t="s">
        <v>543</v>
      </c>
      <c r="P1221" s="486">
        <v>421</v>
      </c>
      <c r="Q1221" s="230">
        <v>7</v>
      </c>
      <c r="R1221" s="230">
        <v>28</v>
      </c>
      <c r="S1221" s="199">
        <v>44</v>
      </c>
      <c r="T1221" s="199">
        <v>29</v>
      </c>
      <c r="U1221" s="199">
        <v>41</v>
      </c>
      <c r="AL1221" s="495"/>
      <c r="AM1221" s="212"/>
      <c r="AN1221" s="212"/>
      <c r="AS1221" s="392"/>
      <c r="AT1221" s="392"/>
      <c r="AU1221" s="392"/>
    </row>
    <row r="1222" spans="1:47" ht="12.75" customHeight="1">
      <c r="A1222" s="267">
        <f t="shared" si="1755"/>
        <v>1219</v>
      </c>
      <c r="B1222" s="465">
        <v>45505</v>
      </c>
      <c r="C1222" s="269" t="str">
        <f>VLOOKUP(D1222,'[9]mhs elektro-kecil'!$B$5:$C$2500,2,0)</f>
        <v>Ni Wayan Gusning Widiawati</v>
      </c>
      <c r="D1222" t="s">
        <v>2926</v>
      </c>
      <c r="E1222" s="497" t="s">
        <v>2927</v>
      </c>
      <c r="F1222" s="275" t="str">
        <f t="shared" ref="F1222" si="1762">VLOOKUP(Q1222,dosen,3,0)</f>
        <v>Dr. Ir. I Ketut Wiryajati,ST.,MT.,IPU.,ASEAN.Eng.</v>
      </c>
      <c r="G1222" s="275" t="str">
        <f t="shared" ref="G1222" si="1763">IF(ISNA(VLOOKUP(R1222,dosen,3,FALSE)),"-",VLOOKUP(R1222,dosen,3,FALSE))</f>
        <v>I Nyoman Wahyu Satiawan., ST., MSc., Ph.D.</v>
      </c>
      <c r="H1222" s="275" t="str">
        <f t="shared" ref="H1222" si="1764">IF(ISNA(VLOOKUP(S1222,dosen,3,FALSE)),"-",VLOOKUP(S1222,dosen,3,FALSE))</f>
        <v>Abdul Natsir, S.T., M.T.</v>
      </c>
      <c r="I1222" s="275" t="str">
        <f t="shared" ref="I1222" si="1765">IF(ISNA(VLOOKUP(T1222,dosen,3,FALSE)),"-",VLOOKUP(T1222,dosen,3,FALSE))</f>
        <v>Ir. I Made Ari Nrartha, S.T., M.T.</v>
      </c>
      <c r="J1222" s="467" t="str">
        <f t="shared" ref="J1222" si="1766">IF(ISNA(VLOOKUP(U1222,dosen,3,FALSE)),"-",VLOOKUP(U1222,dosen,3,FALSE))</f>
        <v>Sabar Nababan, S.T., M.T.</v>
      </c>
      <c r="K1222" s="473" t="str">
        <f t="shared" ref="K1222" si="1767">CHOOSE(WEEKDAY(L1222),"Minggu","Senin","Selasa","Rabu","Kamis","Jum'at","Sabtu")</f>
        <v>Selasa</v>
      </c>
      <c r="L1222" s="494">
        <v>45510</v>
      </c>
      <c r="M1222" s="206" t="s">
        <v>1622</v>
      </c>
      <c r="N1222" s="98" t="s">
        <v>449</v>
      </c>
      <c r="P1222" s="486">
        <v>429</v>
      </c>
      <c r="Q1222" s="230">
        <v>3</v>
      </c>
      <c r="R1222" s="230">
        <v>8</v>
      </c>
      <c r="S1222" s="199">
        <v>14</v>
      </c>
      <c r="T1222" s="199">
        <v>25</v>
      </c>
      <c r="U1222" s="199">
        <v>31</v>
      </c>
      <c r="AL1222" s="495"/>
      <c r="AM1222" s="212"/>
      <c r="AN1222" s="212"/>
      <c r="AS1222" s="392"/>
      <c r="AT1222" s="392"/>
      <c r="AU1222" s="392"/>
    </row>
    <row r="1223" spans="1:47" ht="12.75" customHeight="1">
      <c r="A1223" s="267">
        <f t="shared" si="1755"/>
        <v>1220</v>
      </c>
      <c r="B1223" s="465">
        <v>45510</v>
      </c>
      <c r="C1223" s="269" t="str">
        <f>VLOOKUP(D1223,'[9]mhs elektro-kecil'!$B$5:$C$2500,2,0)</f>
        <v>ISLAHUL ANWAR</v>
      </c>
      <c r="D1223" s="98" t="s">
        <v>2928</v>
      </c>
      <c r="E1223" s="369" t="s">
        <v>2929</v>
      </c>
      <c r="F1223" s="275" t="str">
        <f t="shared" ref="F1223" si="1768">VLOOKUP(Q1223,dosen,3,0)</f>
        <v>Giri Wahyu Wiriasto, S.T., M.T.</v>
      </c>
      <c r="G1223" s="275" t="str">
        <f t="shared" ref="G1223" si="1769">IF(ISNA(VLOOKUP(R1223,dosen,3,FALSE)),"-",VLOOKUP(R1223,dosen,3,FALSE))</f>
        <v>Cipta Ramadhani, ST., M.Eng.</v>
      </c>
      <c r="H1223" s="275" t="str">
        <f t="shared" ref="H1223" si="1770">IF(ISNA(VLOOKUP(S1223,dosen,3,FALSE)),"-",VLOOKUP(S1223,dosen,3,FALSE))</f>
        <v>Lalu A. Syamsul Irfan A., S.T., M.Eng.</v>
      </c>
      <c r="I1223" s="275" t="str">
        <f t="shared" ref="I1223" si="1771">IF(ISNA(VLOOKUP(T1223,dosen,3,FALSE)),"-",VLOOKUP(T1223,dosen,3,FALSE))</f>
        <v>Dr. Ir. Misbahuddin, S.T., M.T., IPU.</v>
      </c>
      <c r="J1223" s="467" t="str">
        <f t="shared" ref="J1223" si="1772">IF(ISNA(VLOOKUP(U1223,dosen,3,FALSE)),"-",VLOOKUP(U1223,dosen,3,FALSE))</f>
        <v>Djul Fikry  Budiman, S.T., M.T.</v>
      </c>
      <c r="K1223" s="473" t="str">
        <f t="shared" ref="K1223" si="1773">CHOOSE(WEEKDAY(L1223),"Minggu","Senin","Selasa","Rabu","Kamis","Jum'at","Sabtu")</f>
        <v>Kamis</v>
      </c>
      <c r="L1223" s="494">
        <v>45512</v>
      </c>
      <c r="M1223" s="206" t="s">
        <v>1622</v>
      </c>
      <c r="N1223" s="459" t="s">
        <v>543</v>
      </c>
      <c r="P1223" s="486">
        <v>437</v>
      </c>
      <c r="Q1223" s="230">
        <v>41</v>
      </c>
      <c r="R1223" s="230">
        <v>44</v>
      </c>
      <c r="S1223" s="199">
        <v>40</v>
      </c>
      <c r="T1223" s="199">
        <v>7</v>
      </c>
      <c r="U1223" s="199">
        <v>35</v>
      </c>
      <c r="AL1223" s="495"/>
      <c r="AM1223" s="212"/>
      <c r="AN1223" s="212"/>
      <c r="AS1223" s="392"/>
      <c r="AT1223" s="392"/>
      <c r="AU1223" s="392"/>
    </row>
    <row r="1224" spans="1:47" ht="12.75" customHeight="1">
      <c r="A1224" s="267">
        <f t="shared" si="1755"/>
        <v>1221</v>
      </c>
      <c r="B1224" s="465">
        <v>45512</v>
      </c>
      <c r="C1224" s="269" t="str">
        <f>VLOOKUP(D1224,'[9]mhs elektro-kecil'!$B$5:$C$2500,2,0)</f>
        <v>I Made Bayu Suarjaya</v>
      </c>
      <c r="D1224" s="98" t="s">
        <v>2930</v>
      </c>
      <c r="E1224" s="497" t="s">
        <v>2931</v>
      </c>
      <c r="F1224" s="275" t="str">
        <f t="shared" ref="F1224" si="1774">VLOOKUP(Q1224,dosen,3,0)</f>
        <v>Giri Wahyu Wiriasto, S.T., M.T.</v>
      </c>
      <c r="G1224" s="275" t="str">
        <f t="shared" ref="G1224" si="1775">IF(ISNA(VLOOKUP(R1224,dosen,3,FALSE)),"-",VLOOKUP(R1224,dosen,3,FALSE))</f>
        <v>Paniran, S.T., M.T.</v>
      </c>
      <c r="H1224" s="275" t="str">
        <f t="shared" ref="H1224" si="1776">IF(ISNA(VLOOKUP(S1224,dosen,3,FALSE)),"-",VLOOKUP(S1224,dosen,3,FALSE))</f>
        <v>Cipta Ramadhani, ST., M.Eng.</v>
      </c>
      <c r="I1224" s="275" t="str">
        <f t="shared" ref="I1224" si="1777">IF(ISNA(VLOOKUP(T1224,dosen,3,FALSE)),"-",VLOOKUP(T1224,dosen,3,FALSE))</f>
        <v>Lalu A. Syamsul Irfan A., S.T., M.Eng.</v>
      </c>
      <c r="J1224" s="467" t="str">
        <f t="shared" ref="J1224" si="1778">IF(ISNA(VLOOKUP(U1224,dosen,3,FALSE)),"-",VLOOKUP(U1224,dosen,3,FALSE))</f>
        <v>Dr. Ir. Misbahuddin, S.T., M.T., IPU.</v>
      </c>
      <c r="K1224" s="473" t="str">
        <f t="shared" ref="K1224" si="1779">CHOOSE(WEEKDAY(L1224),"Minggu","Senin","Selasa","Rabu","Kamis","Jum'at","Sabtu")</f>
        <v>Senin</v>
      </c>
      <c r="L1224" s="494">
        <v>45516</v>
      </c>
      <c r="M1224" s="206" t="s">
        <v>1577</v>
      </c>
      <c r="N1224" s="459" t="s">
        <v>543</v>
      </c>
      <c r="P1224" s="486">
        <v>447</v>
      </c>
      <c r="Q1224" s="230">
        <v>41</v>
      </c>
      <c r="R1224" s="230">
        <v>28</v>
      </c>
      <c r="S1224" s="199">
        <v>44</v>
      </c>
      <c r="T1224" s="199">
        <v>40</v>
      </c>
      <c r="U1224" s="199">
        <v>7</v>
      </c>
      <c r="AL1224" s="495"/>
      <c r="AM1224" s="212"/>
      <c r="AN1224" s="212"/>
      <c r="AS1224" s="392"/>
      <c r="AT1224" s="392"/>
      <c r="AU1224" s="392"/>
    </row>
    <row r="1225" spans="1:47" ht="12.75" customHeight="1">
      <c r="A1225" s="267">
        <f t="shared" si="1755"/>
        <v>1222</v>
      </c>
      <c r="B1225" s="465">
        <v>45512</v>
      </c>
      <c r="C1225" s="269" t="str">
        <f>VLOOKUP(D1225,'[9]mhs elektro-kecil'!$B$5:$C$2500,2,0)</f>
        <v>Sigarsiano Aslam Firmanata</v>
      </c>
      <c r="D1225" t="s">
        <v>2932</v>
      </c>
      <c r="E1225" s="497" t="s">
        <v>2933</v>
      </c>
      <c r="F1225" s="275" t="str">
        <f t="shared" ref="F1225" si="1780">VLOOKUP(Q1225,dosen,3,0)</f>
        <v>Budi Darmawan, S.T., M.Eng.</v>
      </c>
      <c r="G1225" s="275" t="str">
        <f t="shared" ref="G1225" si="1781">IF(ISNA(VLOOKUP(R1225,dosen,3,FALSE)),"-",VLOOKUP(R1225,dosen,3,FALSE))</f>
        <v>Syafaruddin Ch, S.T., M.T.</v>
      </c>
      <c r="H1225" s="275" t="str">
        <f t="shared" ref="H1225" si="1782">IF(ISNA(VLOOKUP(S1225,dosen,3,FALSE)),"-",VLOOKUP(S1225,dosen,3,FALSE))</f>
        <v>Paniran, S.T., M.T.</v>
      </c>
      <c r="I1225" s="275" t="str">
        <f t="shared" ref="I1225" si="1783">IF(ISNA(VLOOKUP(T1225,dosen,3,FALSE)),"-",VLOOKUP(T1225,dosen,3,FALSE))</f>
        <v>I Made Budi Suksmadana, S.T., M.T.</v>
      </c>
      <c r="J1225" s="467" t="str">
        <f t="shared" ref="J1225" si="1784">IF(ISNA(VLOOKUP(U1225,dosen,3,FALSE)),"-",VLOOKUP(U1225,dosen,3,FALSE))</f>
        <v>Sudi M. Al Sasongko, S.T., M.T.</v>
      </c>
      <c r="K1225" s="473" t="str">
        <f t="shared" ref="K1225" si="1785">CHOOSE(WEEKDAY(L1225),"Minggu","Senin","Selasa","Rabu","Kamis","Jum'at","Sabtu")</f>
        <v>Senin</v>
      </c>
      <c r="L1225" s="494">
        <v>45516</v>
      </c>
      <c r="M1225" s="206" t="s">
        <v>1622</v>
      </c>
      <c r="N1225" s="98" t="s">
        <v>449</v>
      </c>
      <c r="P1225" s="486">
        <v>448</v>
      </c>
      <c r="Q1225" s="230">
        <v>43</v>
      </c>
      <c r="R1225" s="230">
        <v>4</v>
      </c>
      <c r="S1225" s="199">
        <v>28</v>
      </c>
      <c r="T1225" s="199">
        <v>24</v>
      </c>
      <c r="U1225" s="199">
        <v>6</v>
      </c>
      <c r="AL1225" s="495"/>
      <c r="AM1225" s="212"/>
      <c r="AN1225" s="212"/>
      <c r="AS1225" s="392"/>
      <c r="AT1225" s="392"/>
      <c r="AU1225" s="392"/>
    </row>
    <row r="1226" spans="1:47" ht="12.75" customHeight="1">
      <c r="A1226" s="267">
        <f t="shared" si="1755"/>
        <v>1223</v>
      </c>
      <c r="B1226" s="465">
        <v>45512</v>
      </c>
      <c r="C1226" s="269" t="str">
        <f>VLOOKUP(D1226,'[9]mhs elektro-kecil'!$B$5:$C$2500,2,0)</f>
        <v>Kevin Asgaryansyah</v>
      </c>
      <c r="D1226" t="s">
        <v>2934</v>
      </c>
      <c r="E1226" s="497" t="s">
        <v>2935</v>
      </c>
      <c r="F1226" s="275" t="str">
        <f t="shared" ref="F1226" si="1786">VLOOKUP(Q1226,dosen,3,0)</f>
        <v>Giri Wahyu Wiriasto, S.T., M.T.</v>
      </c>
      <c r="G1226" s="275" t="str">
        <f t="shared" ref="G1226" si="1787">IF(ISNA(VLOOKUP(R1226,dosen,3,FALSE)),"-",VLOOKUP(R1226,dosen,3,FALSE))</f>
        <v>dr. Ida Lestari Harahap, M.Sc</v>
      </c>
      <c r="H1226" s="275" t="str">
        <f t="shared" ref="H1226" si="1788">IF(ISNA(VLOOKUP(S1226,dosen,3,FALSE)),"-",VLOOKUP(S1226,dosen,3,FALSE))</f>
        <v>Dr. Ir. Misbahuddin, S.T., M.T., IPU.</v>
      </c>
      <c r="I1226" s="275" t="str">
        <f t="shared" ref="I1226" si="1789">IF(ISNA(VLOOKUP(T1226,dosen,3,FALSE)),"-",VLOOKUP(T1226,dosen,3,FALSE))</f>
        <v>Made Sutha Yadnya, S.T., M.T.</v>
      </c>
      <c r="J1226" s="467" t="str">
        <f t="shared" ref="J1226" si="1790">IF(ISNA(VLOOKUP(U1226,dosen,3,FALSE)),"-",VLOOKUP(U1226,dosen,3,FALSE))</f>
        <v>Lalu A. Syamsul Irfan A., S.T., M.Eng.</v>
      </c>
      <c r="K1226" s="473" t="str">
        <f t="shared" ref="K1226" si="1791">CHOOSE(WEEKDAY(L1226),"Minggu","Senin","Selasa","Rabu","Kamis","Jum'at","Sabtu")</f>
        <v>Selasa</v>
      </c>
      <c r="L1226" s="494">
        <v>45517</v>
      </c>
      <c r="M1226" s="206" t="s">
        <v>1622</v>
      </c>
      <c r="N1226" s="459" t="s">
        <v>543</v>
      </c>
      <c r="P1226" s="486">
        <v>449</v>
      </c>
      <c r="Q1226" s="230">
        <v>41</v>
      </c>
      <c r="R1226" s="230">
        <v>50</v>
      </c>
      <c r="S1226" s="199">
        <v>7</v>
      </c>
      <c r="T1226" s="199">
        <v>19</v>
      </c>
      <c r="U1226" s="199">
        <v>40</v>
      </c>
      <c r="AL1226" s="495"/>
      <c r="AM1226" s="212"/>
      <c r="AN1226" s="212"/>
      <c r="AS1226" s="392"/>
      <c r="AT1226" s="392"/>
      <c r="AU1226" s="392"/>
    </row>
    <row r="1227" spans="1:47" ht="12.75" customHeight="1">
      <c r="A1227" s="267">
        <f t="shared" si="1755"/>
        <v>1224</v>
      </c>
      <c r="B1227" s="465">
        <v>45513</v>
      </c>
      <c r="C1227" s="269" t="str">
        <f>VLOOKUP(D1227,'[9]mhs elektro-kecil'!$B$5:$C$2500,2,0)</f>
        <v>Eko Prasetyo Wicaksono</v>
      </c>
      <c r="D1227" t="s">
        <v>2936</v>
      </c>
      <c r="E1227" s="497" t="s">
        <v>2937</v>
      </c>
      <c r="F1227" s="275" t="str">
        <f t="shared" ref="F1227" si="1792">VLOOKUP(Q1227,dosen,3,0)</f>
        <v>Giri Wahyu Wiriasto, S.T., M.T.</v>
      </c>
      <c r="G1227" s="275" t="str">
        <f t="shared" ref="G1227" si="1793">IF(ISNA(VLOOKUP(R1227,dosen,3,FALSE)),"-",VLOOKUP(R1227,dosen,3,FALSE))</f>
        <v>A. Sjamsjiar Rachman, S.T., M.T.</v>
      </c>
      <c r="H1227" s="275" t="str">
        <f t="shared" ref="H1227" si="1794">IF(ISNA(VLOOKUP(S1227,dosen,3,FALSE)),"-",VLOOKUP(S1227,dosen,3,FALSE))</f>
        <v>Bulkis Kanata, S.T., M.T.</v>
      </c>
      <c r="I1227" s="275" t="str">
        <f t="shared" ref="I1227" si="1795">IF(ISNA(VLOOKUP(T1227,dosen,3,FALSE)),"-",VLOOKUP(T1227,dosen,3,FALSE))</f>
        <v>Cipta Ramadhani, ST., M.Eng.</v>
      </c>
      <c r="J1227" s="467" t="str">
        <f t="shared" ref="J1227" si="1796">IF(ISNA(VLOOKUP(U1227,dosen,3,FALSE)),"-",VLOOKUP(U1227,dosen,3,FALSE))</f>
        <v>Paniran, S.T., M.T.</v>
      </c>
      <c r="K1227" s="473" t="str">
        <f t="shared" ref="K1227" si="1797">CHOOSE(WEEKDAY(L1227),"Minggu","Senin","Selasa","Rabu","Kamis","Jum'at","Sabtu")</f>
        <v>Selasa</v>
      </c>
      <c r="L1227" s="494">
        <v>45517</v>
      </c>
      <c r="M1227" s="206" t="s">
        <v>1577</v>
      </c>
      <c r="N1227" s="98" t="s">
        <v>449</v>
      </c>
      <c r="P1227" s="486">
        <v>451</v>
      </c>
      <c r="Q1227" s="230">
        <v>41</v>
      </c>
      <c r="R1227" s="230">
        <v>17</v>
      </c>
      <c r="S1227" s="199">
        <v>21</v>
      </c>
      <c r="T1227" s="199">
        <v>44</v>
      </c>
      <c r="U1227" s="199">
        <v>28</v>
      </c>
      <c r="AL1227" s="495"/>
      <c r="AM1227" s="212"/>
      <c r="AN1227" s="212"/>
      <c r="AS1227" s="392"/>
      <c r="AT1227" s="392"/>
      <c r="AU1227" s="392"/>
    </row>
    <row r="1228" spans="1:47" ht="12.75" customHeight="1">
      <c r="A1228" s="267">
        <f t="shared" si="1755"/>
        <v>1225</v>
      </c>
      <c r="B1228" s="465">
        <v>45513</v>
      </c>
      <c r="C1228" s="269" t="str">
        <f>VLOOKUP(D1228,'[9]mhs elektro-kecil'!$B$5:$C$2500,2,0)</f>
        <v>Muhammad Faizur Rivan</v>
      </c>
      <c r="D1228" t="s">
        <v>2938</v>
      </c>
      <c r="E1228" s="497" t="s">
        <v>2939</v>
      </c>
      <c r="F1228" s="275" t="str">
        <f t="shared" ref="F1228" si="1798">VLOOKUP(Q1228,dosen,3,0)</f>
        <v>Abdul Natsir, S.T., M.T.</v>
      </c>
      <c r="G1228" s="275" t="str">
        <f t="shared" ref="G1228" si="1799">IF(ISNA(VLOOKUP(R1228,dosen,3,FALSE)),"-",VLOOKUP(R1228,dosen,3,FALSE))</f>
        <v>Ir. Agung Budi Muljono, S.T., M.T., IPU.</v>
      </c>
      <c r="H1228" s="275" t="str">
        <f t="shared" ref="H1228" si="1800">IF(ISNA(VLOOKUP(S1228,dosen,3,FALSE)),"-",VLOOKUP(S1228,dosen,3,FALSE))</f>
        <v>Sultan, S.T., M.T.</v>
      </c>
      <c r="I1228" s="275" t="str">
        <f t="shared" ref="I1228" si="1801">IF(ISNA(VLOOKUP(T1228,dosen,3,FALSE)),"-",VLOOKUP(T1228,dosen,3,FALSE))</f>
        <v>Ni Made Seniari, S.T., M.T.</v>
      </c>
      <c r="J1228" s="467" t="str">
        <f t="shared" ref="J1228" si="1802">IF(ISNA(VLOOKUP(U1228,dosen,3,FALSE)),"-",VLOOKUP(U1228,dosen,3,FALSE))</f>
        <v>Supriyatna, S.T., M.T.</v>
      </c>
      <c r="K1228" s="473" t="str">
        <f t="shared" ref="K1228" si="1803">CHOOSE(WEEKDAY(L1228),"Minggu","Senin","Selasa","Rabu","Kamis","Jum'at","Sabtu")</f>
        <v>Jum'at</v>
      </c>
      <c r="L1228" s="494">
        <v>45520</v>
      </c>
      <c r="M1228" s="206" t="s">
        <v>1577</v>
      </c>
      <c r="N1228" s="98" t="s">
        <v>324</v>
      </c>
      <c r="P1228" s="486">
        <v>452</v>
      </c>
      <c r="Q1228" s="230">
        <v>14</v>
      </c>
      <c r="R1228" s="230">
        <v>13</v>
      </c>
      <c r="S1228" s="199">
        <v>5</v>
      </c>
      <c r="T1228" s="199">
        <v>1</v>
      </c>
      <c r="U1228" s="199">
        <v>2</v>
      </c>
      <c r="AL1228" s="495"/>
      <c r="AM1228" s="212"/>
      <c r="AN1228" s="212"/>
      <c r="AS1228" s="392"/>
      <c r="AT1228" s="392"/>
      <c r="AU1228" s="392"/>
    </row>
    <row r="1229" spans="1:47" ht="12.75" customHeight="1">
      <c r="A1229" s="267">
        <f t="shared" si="1755"/>
        <v>1226</v>
      </c>
      <c r="B1229" s="465">
        <v>45516</v>
      </c>
      <c r="C1229" s="269" t="str">
        <f>VLOOKUP(D1229,'[9]mhs elektro-kecil'!$B$5:$C$2500,2,0)</f>
        <v>YUSRIL MAHENDRA</v>
      </c>
      <c r="D1229" s="369" t="s">
        <v>2940</v>
      </c>
      <c r="E1229" s="369" t="s">
        <v>2941</v>
      </c>
      <c r="F1229" s="275" t="str">
        <f t="shared" ref="F1229" si="1804">VLOOKUP(Q1229,dosen,3,0)</f>
        <v>Made Sutha Yadnya, S.T., M.T.</v>
      </c>
      <c r="G1229" s="275" t="str">
        <f t="shared" ref="G1229" si="1805">IF(ISNA(VLOOKUP(R1229,dosen,3,FALSE)),"-",VLOOKUP(R1229,dosen,3,FALSE))</f>
        <v>Sudi M. Al Sasongko, S.T., M.T.</v>
      </c>
      <c r="H1229" s="275" t="str">
        <f t="shared" ref="H1229" si="1806">IF(ISNA(VLOOKUP(S1229,dosen,3,FALSE)),"-",VLOOKUP(S1229,dosen,3,FALSE))</f>
        <v>Bulkis Kanata, S.T., M.T.</v>
      </c>
      <c r="I1229" s="275" t="str">
        <f t="shared" ref="I1229" si="1807">IF(ISNA(VLOOKUP(T1229,dosen,3,FALSE)),"-",VLOOKUP(T1229,dosen,3,FALSE))</f>
        <v>A. Sjamsjiar Rachman, S.T., M.T.</v>
      </c>
      <c r="J1229" s="467" t="str">
        <f t="shared" ref="J1229" si="1808">IF(ISNA(VLOOKUP(U1229,dosen,3,FALSE)),"-",VLOOKUP(U1229,dosen,3,FALSE))</f>
        <v>Djul Fikry  Budiman, S.T., M.T.</v>
      </c>
      <c r="K1229" s="473" t="str">
        <f t="shared" ref="K1229" si="1809">CHOOSE(WEEKDAY(L1229),"Minggu","Senin","Selasa","Rabu","Kamis","Jum'at","Sabtu")</f>
        <v>Selasa</v>
      </c>
      <c r="L1229" s="494">
        <v>45524</v>
      </c>
      <c r="M1229" s="459" t="s">
        <v>1622</v>
      </c>
      <c r="N1229" s="98" t="s">
        <v>581</v>
      </c>
      <c r="P1229" s="486">
        <v>455</v>
      </c>
      <c r="Q1229" s="230">
        <v>19</v>
      </c>
      <c r="R1229" s="230">
        <v>6</v>
      </c>
      <c r="S1229" s="199">
        <v>21</v>
      </c>
      <c r="T1229" s="199">
        <v>17</v>
      </c>
      <c r="U1229" s="199">
        <v>35</v>
      </c>
      <c r="AL1229" s="495"/>
      <c r="AM1229" s="212"/>
      <c r="AN1229" s="212"/>
      <c r="AS1229" s="392"/>
      <c r="AT1229" s="392"/>
      <c r="AU1229" s="392"/>
    </row>
    <row r="1230" spans="1:47" ht="12.75" customHeight="1">
      <c r="A1230" s="267">
        <f t="shared" si="1755"/>
        <v>1227</v>
      </c>
      <c r="B1230" s="465">
        <v>45530</v>
      </c>
      <c r="C1230" s="269" t="str">
        <f>VLOOKUP(D1230,'[9]mhs elektro-kecil'!$B$5:$C$2500,2,0)</f>
        <v>Galih Dimas Aryoso</v>
      </c>
      <c r="D1230" s="497" t="s">
        <v>2942</v>
      </c>
      <c r="E1230" s="173" t="s">
        <v>2943</v>
      </c>
      <c r="F1230" s="275" t="str">
        <f t="shared" ref="F1230" si="1810">VLOOKUP(Q1230,dosen,3,0)</f>
        <v>Bulkis Kanata, S.T., M.T.</v>
      </c>
      <c r="G1230" s="275" t="str">
        <f t="shared" ref="G1230" si="1811">IF(ISNA(VLOOKUP(R1230,dosen,3,FALSE)),"-",VLOOKUP(R1230,dosen,3,FALSE))</f>
        <v>Made Sutha Yadnya, S.T., M.T.</v>
      </c>
      <c r="H1230" s="275" t="str">
        <f t="shared" ref="H1230" si="1812">IF(ISNA(VLOOKUP(S1230,dosen,3,FALSE)),"-",VLOOKUP(S1230,dosen,3,FALSE))</f>
        <v>Abdullah Zainuddin, S.T., M.T.</v>
      </c>
      <c r="I1230" s="275" t="str">
        <f t="shared" ref="I1230" si="1813">IF(ISNA(VLOOKUP(T1230,dosen,3,FALSE)),"-",VLOOKUP(T1230,dosen,3,FALSE))</f>
        <v>Djul Fikry  Budiman, S.T., M.T.</v>
      </c>
      <c r="J1230" s="467" t="str">
        <f t="shared" ref="J1230" si="1814">IF(ISNA(VLOOKUP(U1230,dosen,3,FALSE)),"-",VLOOKUP(U1230,dosen,3,FALSE))</f>
        <v>Dr. Ir. I Ketut Wiryajati,ST.,MT.,IPU.,ASEAN.Eng.</v>
      </c>
      <c r="K1230" s="473" t="str">
        <f t="shared" ref="K1230" si="1815">CHOOSE(WEEKDAY(L1230),"Minggu","Senin","Selasa","Rabu","Kamis","Jum'at","Sabtu")</f>
        <v>Rabu</v>
      </c>
      <c r="L1230" s="494">
        <v>45532</v>
      </c>
      <c r="M1230" s="459" t="s">
        <v>1708</v>
      </c>
      <c r="N1230" s="98" t="s">
        <v>581</v>
      </c>
      <c r="P1230" s="486">
        <v>479</v>
      </c>
      <c r="Q1230" s="230">
        <v>21</v>
      </c>
      <c r="R1230" s="230">
        <v>19</v>
      </c>
      <c r="S1230" s="199">
        <v>15</v>
      </c>
      <c r="T1230" s="199">
        <v>35</v>
      </c>
      <c r="U1230" s="199">
        <v>3</v>
      </c>
      <c r="AL1230" s="495"/>
      <c r="AM1230" s="212"/>
      <c r="AN1230" s="212"/>
      <c r="AS1230" s="392"/>
      <c r="AT1230" s="392"/>
      <c r="AU1230" s="392"/>
    </row>
    <row r="1231" spans="1:47" ht="12.75" customHeight="1">
      <c r="A1231" s="267">
        <f t="shared" si="1755"/>
        <v>1228</v>
      </c>
      <c r="B1231" s="465">
        <v>45530</v>
      </c>
      <c r="C1231" s="269" t="str">
        <f>VLOOKUP(D1231,'[9]mhs elektro-kecil'!$B$5:$C$2500,2,0)</f>
        <v>NANDITA DIANDA</v>
      </c>
      <c r="D1231" t="s">
        <v>2944</v>
      </c>
      <c r="E1231" s="497" t="s">
        <v>2945</v>
      </c>
      <c r="F1231" s="275" t="str">
        <f t="shared" ref="F1231" si="1816">VLOOKUP(Q1231,dosen,3,0)</f>
        <v>A. Sjamsjiar Rachman, S.T., M.T.</v>
      </c>
      <c r="G1231" s="275" t="str">
        <f t="shared" ref="G1231" si="1817">IF(ISNA(VLOOKUP(R1231,dosen,3,FALSE)),"-",VLOOKUP(R1231,dosen,3,FALSE))</f>
        <v>Made Sutha Yadnya, S.T., M.T.</v>
      </c>
      <c r="H1231" s="275" t="str">
        <f t="shared" ref="H1231" si="1818">IF(ISNA(VLOOKUP(S1231,dosen,3,FALSE)),"-",VLOOKUP(S1231,dosen,3,FALSE))</f>
        <v>Lalu A. Syamsul Irfan A., S.T., M.Eng.</v>
      </c>
      <c r="I1231" s="275" t="str">
        <f t="shared" ref="I1231" si="1819">IF(ISNA(VLOOKUP(T1231,dosen,3,FALSE)),"-",VLOOKUP(T1231,dosen,3,FALSE))</f>
        <v>Giri Wahyu Wiriasto, S.T., M.T.</v>
      </c>
      <c r="J1231" s="467" t="str">
        <f t="shared" ref="J1231" si="1820">IF(ISNA(VLOOKUP(U1231,dosen,3,FALSE)),"-",VLOOKUP(U1231,dosen,3,FALSE))</f>
        <v>Dr. Ir. I Made Ginarsa, S.T., M.T., IPU.</v>
      </c>
      <c r="K1231" s="473" t="str">
        <f t="shared" ref="K1231" si="1821">CHOOSE(WEEKDAY(L1231),"Minggu","Senin","Selasa","Rabu","Kamis","Jum'at","Sabtu")</f>
        <v>Rabu</v>
      </c>
      <c r="L1231" s="494">
        <v>45532</v>
      </c>
      <c r="M1231" s="459" t="s">
        <v>1622</v>
      </c>
      <c r="N1231" s="98" t="s">
        <v>581</v>
      </c>
      <c r="P1231" s="486">
        <v>480</v>
      </c>
      <c r="Q1231" s="230">
        <v>17</v>
      </c>
      <c r="R1231" s="230">
        <v>19</v>
      </c>
      <c r="S1231" s="199">
        <v>40</v>
      </c>
      <c r="T1231" s="199">
        <v>41</v>
      </c>
      <c r="U1231" s="199">
        <v>26</v>
      </c>
      <c r="AL1231" s="495"/>
      <c r="AM1231" s="212"/>
      <c r="AN1231" s="212"/>
      <c r="AS1231" s="392"/>
      <c r="AT1231" s="392"/>
      <c r="AU1231" s="392"/>
    </row>
    <row r="1232" spans="1:47" ht="12.75" customHeight="1">
      <c r="A1232" s="267">
        <f t="shared" si="1755"/>
        <v>1229</v>
      </c>
      <c r="B1232" s="465">
        <v>45530</v>
      </c>
      <c r="C1232" s="269" t="str">
        <f>VLOOKUP(D1232,'[9]mhs elektro-kecil'!$B$5:$C$2500,2,0)</f>
        <v>Rachmad Maulana</v>
      </c>
      <c r="D1232" t="s">
        <v>2946</v>
      </c>
      <c r="E1232" s="497" t="s">
        <v>2947</v>
      </c>
      <c r="F1232" s="275" t="str">
        <f t="shared" ref="F1232" si="1822">VLOOKUP(Q1232,dosen,3,0)</f>
        <v>Abdul Natsir, S.T., M.T.</v>
      </c>
      <c r="G1232" s="275" t="str">
        <f t="shared" ref="G1232" si="1823">IF(ISNA(VLOOKUP(R1232,dosen,3,FALSE)),"-",VLOOKUP(R1232,dosen,3,FALSE))</f>
        <v>Ida Bagus Fery Citarsa, S.T., M.T.</v>
      </c>
      <c r="H1232" s="275" t="str">
        <f t="shared" ref="H1232" si="1824">IF(ISNA(VLOOKUP(S1232,dosen,3,FALSE)),"-",VLOOKUP(S1232,dosen,3,FALSE))</f>
        <v>Dr. Ida Ayu Sri Adnyani, S.T., M.Erg.</v>
      </c>
      <c r="I1232" s="275" t="str">
        <f t="shared" ref="I1232" si="1825">IF(ISNA(VLOOKUP(T1232,dosen,3,FALSE)),"-",VLOOKUP(T1232,dosen,3,FALSE))</f>
        <v>I Nyoman Wahyu Satiawan., ST., MSc., Ph.D.</v>
      </c>
      <c r="J1232" s="467" t="str">
        <f t="shared" ref="J1232" si="1826">IF(ISNA(VLOOKUP(U1232,dosen,3,FALSE)),"-",VLOOKUP(U1232,dosen,3,FALSE))</f>
        <v>Supriyatna, S.T., M.T.</v>
      </c>
      <c r="K1232" s="473" t="str">
        <f t="shared" ref="K1232" si="1827">CHOOSE(WEEKDAY(L1232),"Minggu","Senin","Selasa","Rabu","Kamis","Jum'at","Sabtu")</f>
        <v>Rabu</v>
      </c>
      <c r="L1232" s="494">
        <v>45532</v>
      </c>
      <c r="M1232" s="206" t="s">
        <v>1622</v>
      </c>
      <c r="N1232" s="98" t="s">
        <v>324</v>
      </c>
      <c r="P1232" s="486">
        <v>481</v>
      </c>
      <c r="Q1232" s="230">
        <v>14</v>
      </c>
      <c r="R1232" s="230">
        <v>12</v>
      </c>
      <c r="S1232" s="199">
        <v>10</v>
      </c>
      <c r="T1232" s="199">
        <v>8</v>
      </c>
      <c r="U1232" s="199">
        <v>2</v>
      </c>
      <c r="AL1232" s="495"/>
      <c r="AM1232" s="212"/>
      <c r="AN1232" s="212"/>
      <c r="AS1232" s="392"/>
      <c r="AT1232" s="392"/>
      <c r="AU1232" s="392"/>
    </row>
    <row r="1233" spans="1:47" ht="12.75" customHeight="1">
      <c r="A1233" s="267">
        <f t="shared" si="1755"/>
        <v>1230</v>
      </c>
      <c r="B1233" s="465">
        <v>45533</v>
      </c>
      <c r="C1233" s="269" t="str">
        <f>VLOOKUP(D1233,'[9]mhs elektro-kecil'!$B$5:$C$2500,2,0)</f>
        <v>Agung Hardiansyah</v>
      </c>
      <c r="D1233" s="497" t="s">
        <v>2948</v>
      </c>
      <c r="E1233" s="497" t="s">
        <v>2949</v>
      </c>
      <c r="F1233" s="275" t="str">
        <f t="shared" ref="F1233" si="1828">VLOOKUP(Q1233,dosen,3,0)</f>
        <v>Supriyatna, S.T., M.T.</v>
      </c>
      <c r="G1233" s="275" t="str">
        <f t="shared" ref="G1233" si="1829">IF(ISNA(VLOOKUP(R1233,dosen,3,FALSE)),"-",VLOOKUP(R1233,dosen,3,FALSE))</f>
        <v>Abdul Natsir, S.T., M.T.</v>
      </c>
      <c r="H1233" s="275" t="str">
        <f t="shared" ref="H1233" si="1830">IF(ISNA(VLOOKUP(S1233,dosen,3,FALSE)),"-",VLOOKUP(S1233,dosen,3,FALSE))</f>
        <v>Dr. Ir. I Made Ginarsa, S.T., M.T., IPU.</v>
      </c>
      <c r="I1233" s="275" t="str">
        <f t="shared" ref="I1233" si="1831">IF(ISNA(VLOOKUP(T1233,dosen,3,FALSE)),"-",VLOOKUP(T1233,dosen,3,FALSE))</f>
        <v>Sultan, S.T., M.T.</v>
      </c>
      <c r="J1233" s="467" t="str">
        <f t="shared" ref="J1233" si="1832">IF(ISNA(VLOOKUP(U1233,dosen,3,FALSE)),"-",VLOOKUP(U1233,dosen,3,FALSE))</f>
        <v>Dr. Ida Ayu Sri Adnyani, S.T., M.Erg.</v>
      </c>
      <c r="K1233" s="473" t="str">
        <f t="shared" ref="K1233" si="1833">CHOOSE(WEEKDAY(L1233),"Minggu","Senin","Selasa","Rabu","Kamis","Jum'at","Sabtu")</f>
        <v>Rabu</v>
      </c>
      <c r="L1233" s="494">
        <v>45539</v>
      </c>
      <c r="M1233" s="459" t="s">
        <v>1622</v>
      </c>
      <c r="N1233" s="98" t="s">
        <v>324</v>
      </c>
      <c r="P1233" s="486">
        <v>493</v>
      </c>
      <c r="Q1233" s="230">
        <v>2</v>
      </c>
      <c r="R1233" s="230">
        <v>14</v>
      </c>
      <c r="S1233" s="199">
        <v>26</v>
      </c>
      <c r="T1233" s="199">
        <v>5</v>
      </c>
      <c r="U1233" s="199">
        <v>10</v>
      </c>
      <c r="AL1233" s="495"/>
      <c r="AM1233" s="212"/>
      <c r="AN1233" s="212"/>
      <c r="AS1233" s="392"/>
      <c r="AT1233" s="392"/>
      <c r="AU1233" s="392"/>
    </row>
    <row r="1234" spans="1:47" ht="12.75" customHeight="1">
      <c r="A1234" s="267">
        <f t="shared" si="1755"/>
        <v>1231</v>
      </c>
      <c r="B1234" s="465">
        <v>45537</v>
      </c>
      <c r="C1234" s="269" t="str">
        <f>VLOOKUP(D1234,'[9]mhs elektro-kecil'!$B$5:$C$2500,2,0)</f>
        <v>Syahrul Azegap</v>
      </c>
      <c r="D1234" t="s">
        <v>2950</v>
      </c>
      <c r="E1234" s="497" t="s">
        <v>2951</v>
      </c>
      <c r="F1234" s="275" t="str">
        <f t="shared" ref="F1234" si="1834">VLOOKUP(Q1234,dosen,3,0)</f>
        <v>Dr. Ir. Misbahuddin, S.T., M.T., IPU.</v>
      </c>
      <c r="G1234" s="275" t="str">
        <f t="shared" ref="G1234" si="1835">IF(ISNA(VLOOKUP(R1234,dosen,3,FALSE)),"-",VLOOKUP(R1234,dosen,3,FALSE))</f>
        <v>Djul Fikry  Budiman, S.T., M.T.</v>
      </c>
      <c r="H1234" s="275" t="str">
        <f t="shared" ref="H1234" si="1836">IF(ISNA(VLOOKUP(S1234,dosen,3,FALSE)),"-",VLOOKUP(S1234,dosen,3,FALSE))</f>
        <v>Cipta Ramadhani, ST., M.Eng.</v>
      </c>
      <c r="I1234" s="275" t="str">
        <f t="shared" ref="I1234" si="1837">IF(ISNA(VLOOKUP(T1234,dosen,3,FALSE)),"-",VLOOKUP(T1234,dosen,3,FALSE))</f>
        <v>Bulkis Kanata, S.T., M.T.</v>
      </c>
      <c r="J1234" s="467" t="str">
        <f t="shared" ref="J1234" si="1838">IF(ISNA(VLOOKUP(U1234,dosen,3,FALSE)),"-",VLOOKUP(U1234,dosen,3,FALSE))</f>
        <v>Giri Wahyu Wiriasto, S.T., M.T.</v>
      </c>
      <c r="K1234" s="473" t="str">
        <f t="shared" ref="K1234" si="1839">CHOOSE(WEEKDAY(L1234),"Minggu","Senin","Selasa","Rabu","Kamis","Jum'at","Sabtu")</f>
        <v>Rabu</v>
      </c>
      <c r="L1234" s="494">
        <v>45539</v>
      </c>
      <c r="M1234" s="459" t="s">
        <v>1708</v>
      </c>
      <c r="N1234" s="459" t="s">
        <v>1246</v>
      </c>
      <c r="P1234" s="486">
        <v>497</v>
      </c>
      <c r="Q1234" s="230">
        <v>7</v>
      </c>
      <c r="R1234" s="230">
        <v>35</v>
      </c>
      <c r="S1234" s="199">
        <v>44</v>
      </c>
      <c r="T1234" s="199">
        <v>21</v>
      </c>
      <c r="U1234" s="199">
        <v>41</v>
      </c>
      <c r="AL1234" s="495"/>
      <c r="AM1234" s="212"/>
      <c r="AN1234" s="212"/>
      <c r="AS1234" s="392"/>
      <c r="AT1234" s="392"/>
      <c r="AU1234" s="392"/>
    </row>
    <row r="1235" spans="1:47" ht="12.75" customHeight="1">
      <c r="A1235" s="267">
        <f t="shared" si="1755"/>
        <v>1232</v>
      </c>
      <c r="B1235" s="465">
        <v>45540</v>
      </c>
      <c r="C1235" s="269" t="str">
        <f>VLOOKUP(D1235,'[9]mhs elektro-kecil'!$B$5:$C$2500,2,0)</f>
        <v>Ahmad Riki Baihaki</v>
      </c>
      <c r="D1235" s="497" t="s">
        <v>2952</v>
      </c>
      <c r="E1235" s="497" t="s">
        <v>2953</v>
      </c>
      <c r="F1235" s="275" t="str">
        <f t="shared" ref="F1235" si="1840">VLOOKUP(Q1235,dosen,3,0)</f>
        <v>Dr. Ir. I Ketut Wiryajati,ST.,MT.,IPU.,ASEAN.Eng.</v>
      </c>
      <c r="G1235" s="275" t="str">
        <f t="shared" ref="G1235" si="1841">IF(ISNA(VLOOKUP(R1235,dosen,3,FALSE)),"-",VLOOKUP(R1235,dosen,3,FALSE))</f>
        <v>Ida Bagus Fery Citarsa, S.T., M.T.</v>
      </c>
      <c r="H1235" s="275" t="str">
        <f t="shared" ref="H1235" si="1842">IF(ISNA(VLOOKUP(S1235,dosen,3,FALSE)),"-",VLOOKUP(S1235,dosen,3,FALSE))</f>
        <v>Syafaruddin Ch, S.T., M.T.</v>
      </c>
      <c r="I1235" s="275" t="str">
        <f t="shared" ref="I1235" si="1843">IF(ISNA(VLOOKUP(T1235,dosen,3,FALSE)),"-",VLOOKUP(T1235,dosen,3,FALSE))</f>
        <v>Ir. I Made Ari Nrartha, S.T., M.T.</v>
      </c>
      <c r="J1235" s="467" t="str">
        <f t="shared" ref="J1235" si="1844">IF(ISNA(VLOOKUP(U1235,dosen,3,FALSE)),"-",VLOOKUP(U1235,dosen,3,FALSE))</f>
        <v>Ir. Agung Budi Muljono, S.T., M.T., IPU.</v>
      </c>
      <c r="K1235" s="473" t="str">
        <f t="shared" ref="K1235" si="1845">CHOOSE(WEEKDAY(L1235),"Minggu","Senin","Selasa","Rabu","Kamis","Jum'at","Sabtu")</f>
        <v>Rabu</v>
      </c>
      <c r="L1235" s="494">
        <v>45567</v>
      </c>
      <c r="M1235" s="459" t="s">
        <v>1622</v>
      </c>
      <c r="N1235" s="98" t="s">
        <v>324</v>
      </c>
      <c r="P1235" s="486">
        <v>503</v>
      </c>
      <c r="Q1235" s="199">
        <v>3</v>
      </c>
      <c r="R1235" s="199">
        <v>12</v>
      </c>
      <c r="S1235" s="199">
        <v>4</v>
      </c>
      <c r="T1235" s="199">
        <v>25</v>
      </c>
      <c r="U1235" s="199">
        <v>13</v>
      </c>
      <c r="AL1235" s="495"/>
      <c r="AM1235" s="212"/>
      <c r="AN1235" s="212"/>
      <c r="AS1235" s="392"/>
      <c r="AT1235" s="392"/>
      <c r="AU1235" s="392"/>
    </row>
    <row r="1236" spans="1:47" ht="12.75" customHeight="1">
      <c r="A1236" s="267">
        <f t="shared" si="1755"/>
        <v>1233</v>
      </c>
      <c r="B1236" s="465">
        <v>45540</v>
      </c>
      <c r="C1236" s="269" t="str">
        <f>VLOOKUP(D1236,'[9]mhs elektro-kecil'!$B$5:$C$2500,2,0)</f>
        <v>Firda Amelia</v>
      </c>
      <c r="D1236" t="s">
        <v>2954</v>
      </c>
      <c r="E1236" s="497" t="s">
        <v>2955</v>
      </c>
      <c r="F1236" s="275" t="str">
        <f t="shared" ref="F1236" si="1846">VLOOKUP(Q1236,dosen,3,0)</f>
        <v>Dr. Ir. I Ketut Wiryajati,ST.,MT.,IPU.,ASEAN.Eng.</v>
      </c>
      <c r="G1236" s="275" t="str">
        <f t="shared" ref="G1236" si="1847">IF(ISNA(VLOOKUP(R1236,dosen,3,FALSE)),"-",VLOOKUP(R1236,dosen,3,FALSE))</f>
        <v>Supriyatna, S.T., M.T.</v>
      </c>
      <c r="H1236" s="275" t="str">
        <f t="shared" ref="H1236" si="1848">IF(ISNA(VLOOKUP(S1236,dosen,3,FALSE)),"-",VLOOKUP(S1236,dosen,3,FALSE))</f>
        <v>Ir. Agung Budi Muljono, S.T., M.T., IPU.</v>
      </c>
      <c r="I1236" s="275" t="str">
        <f t="shared" ref="I1236" si="1849">IF(ISNA(VLOOKUP(T1236,dosen,3,FALSE)),"-",VLOOKUP(T1236,dosen,3,FALSE))</f>
        <v>Abdul Natsir, S.T., M.T.</v>
      </c>
      <c r="J1236" s="467" t="str">
        <f t="shared" ref="J1236" si="1850">IF(ISNA(VLOOKUP(U1236,dosen,3,FALSE)),"-",VLOOKUP(U1236,dosen,3,FALSE))</f>
        <v>Ida Bagus Fery Citarsa, S.T., M.T.</v>
      </c>
      <c r="K1236" s="473" t="str">
        <f t="shared" ref="K1236" si="1851">CHOOSE(WEEKDAY(L1236),"Minggu","Senin","Selasa","Rabu","Kamis","Jum'at","Sabtu")</f>
        <v>Selasa</v>
      </c>
      <c r="L1236" s="494">
        <v>45573</v>
      </c>
      <c r="M1236" s="459" t="s">
        <v>1622</v>
      </c>
      <c r="N1236" s="98" t="s">
        <v>324</v>
      </c>
      <c r="P1236" s="486">
        <v>505</v>
      </c>
      <c r="Q1236" s="230">
        <v>3</v>
      </c>
      <c r="R1236" s="230">
        <v>2</v>
      </c>
      <c r="S1236" s="199">
        <v>13</v>
      </c>
      <c r="T1236" s="199">
        <v>14</v>
      </c>
      <c r="U1236" s="199">
        <v>12</v>
      </c>
      <c r="AL1236" s="495"/>
      <c r="AM1236" s="212"/>
      <c r="AN1236" s="212"/>
      <c r="AS1236" s="392"/>
      <c r="AT1236" s="392"/>
      <c r="AU1236" s="392"/>
    </row>
    <row r="1237" spans="1:47" ht="12.75" customHeight="1">
      <c r="A1237" s="267">
        <f t="shared" si="1755"/>
        <v>1234</v>
      </c>
      <c r="B1237" s="465">
        <v>45544</v>
      </c>
      <c r="C1237" s="269" t="str">
        <f>VLOOKUP(D1237,'[9]mhs elektro-kecil'!$B$5:$C$2500,2,0)</f>
        <v>Muhamad Nanang Indrajaya Saputra</v>
      </c>
      <c r="D1237" s="497" t="s">
        <v>2956</v>
      </c>
      <c r="E1237" s="173" t="s">
        <v>2957</v>
      </c>
      <c r="F1237" s="275" t="str">
        <f t="shared" ref="F1237" si="1852">VLOOKUP(Q1237,dosen,3,0)</f>
        <v>Dr. Ir. I Ketut Wiryajati,ST.,MT.,IPU.,ASEAN.Eng.</v>
      </c>
      <c r="G1237" s="275" t="str">
        <f t="shared" ref="G1237" si="1853">IF(ISNA(VLOOKUP(R1237,dosen,3,FALSE)),"-",VLOOKUP(R1237,dosen,3,FALSE))</f>
        <v>I Nyoman Wahyu Satiawan., ST., MSc., Ph.D.</v>
      </c>
      <c r="H1237" s="275" t="str">
        <f t="shared" ref="H1237" si="1854">IF(ISNA(VLOOKUP(S1237,dosen,3,FALSE)),"-",VLOOKUP(S1237,dosen,3,FALSE))</f>
        <v>Ida Bagus Fery Citarsa, S.T., M.T.</v>
      </c>
      <c r="I1237" s="275" t="str">
        <f t="shared" ref="I1237" si="1855">IF(ISNA(VLOOKUP(T1237,dosen,3,FALSE)),"-",VLOOKUP(T1237,dosen,3,FALSE))</f>
        <v>Supriono, S.T., M.T.</v>
      </c>
      <c r="J1237" s="467" t="str">
        <f t="shared" ref="J1237" si="1856">IF(ISNA(VLOOKUP(U1237,dosen,3,FALSE)),"-",VLOOKUP(U1237,dosen,3,FALSE))</f>
        <v>Sabar Nababan, S.T., M.T.</v>
      </c>
      <c r="K1237" s="473" t="str">
        <f t="shared" ref="K1237" si="1857">CHOOSE(WEEKDAY(L1237),"Minggu","Senin","Selasa","Rabu","Kamis","Jum'at","Sabtu")</f>
        <v>Kamis</v>
      </c>
      <c r="L1237" s="494">
        <v>45568</v>
      </c>
      <c r="M1237" s="206" t="s">
        <v>1577</v>
      </c>
      <c r="N1237" s="98" t="s">
        <v>324</v>
      </c>
      <c r="P1237" s="486">
        <v>509</v>
      </c>
      <c r="Q1237" s="230">
        <v>3</v>
      </c>
      <c r="R1237" s="230">
        <v>8</v>
      </c>
      <c r="S1237" s="199">
        <v>12</v>
      </c>
      <c r="T1237" s="199">
        <v>29</v>
      </c>
      <c r="U1237" s="199">
        <v>31</v>
      </c>
      <c r="AL1237" s="495"/>
      <c r="AM1237" s="212"/>
      <c r="AN1237" s="212"/>
      <c r="AS1237" s="392"/>
      <c r="AT1237" s="392"/>
      <c r="AU1237" s="392"/>
    </row>
    <row r="1238" spans="1:47" ht="12.75" customHeight="1">
      <c r="A1238" s="267">
        <f t="shared" si="1755"/>
        <v>1235</v>
      </c>
      <c r="B1238" s="465">
        <v>45545</v>
      </c>
      <c r="C1238" s="269" t="str">
        <f>VLOOKUP(D1238,'[9]mhs elektro-kecil'!$B$5:$C$3200,2,0)</f>
        <v xml:space="preserve">Nurhalisa Aprianti </v>
      </c>
      <c r="D1238" t="s">
        <v>2958</v>
      </c>
      <c r="E1238" s="497" t="s">
        <v>2959</v>
      </c>
      <c r="F1238" s="275" t="str">
        <f t="shared" ref="F1238" si="1858">VLOOKUP(Q1238,dosen,3,0)</f>
        <v>Paniran, S.T., M.T.</v>
      </c>
      <c r="G1238" s="275" t="str">
        <f t="shared" ref="G1238" si="1859">IF(ISNA(VLOOKUP(R1238,dosen,3,FALSE)),"-",VLOOKUP(R1238,dosen,3,FALSE))</f>
        <v>I Made Budi Suksmadana, S.T., M.T.</v>
      </c>
      <c r="H1238" s="275" t="str">
        <f t="shared" ref="H1238" si="1860">IF(ISNA(VLOOKUP(S1238,dosen,3,FALSE)),"-",VLOOKUP(S1238,dosen,3,FALSE))</f>
        <v>Budi Darmawan, S.T., M.Eng.</v>
      </c>
      <c r="I1238" s="275" t="str">
        <f t="shared" ref="I1238" si="1861">IF(ISNA(VLOOKUP(T1238,dosen,3,FALSE)),"-",VLOOKUP(T1238,dosen,3,FALSE))</f>
        <v>Ni Made Seniari, S.T., M.T.</v>
      </c>
      <c r="J1238" s="467" t="str">
        <f t="shared" ref="J1238" si="1862">IF(ISNA(VLOOKUP(U1238,dosen,3,FALSE)),"-",VLOOKUP(U1238,dosen,3,FALSE))</f>
        <v>Dr. Ir. Rosmaliati, S.T., M.T.</v>
      </c>
      <c r="K1238" s="473" t="str">
        <f t="shared" ref="K1238" si="1863">CHOOSE(WEEKDAY(L1238),"Minggu","Senin","Selasa","Rabu","Kamis","Jum'at","Sabtu")</f>
        <v>Kamis</v>
      </c>
      <c r="L1238" s="494">
        <v>45547</v>
      </c>
      <c r="M1238" s="206" t="s">
        <v>1622</v>
      </c>
      <c r="N1238" s="98" t="s">
        <v>449</v>
      </c>
      <c r="P1238" s="486">
        <v>515</v>
      </c>
      <c r="Q1238" s="230">
        <v>28</v>
      </c>
      <c r="R1238" s="230">
        <v>24</v>
      </c>
      <c r="S1238" s="199">
        <v>43</v>
      </c>
      <c r="T1238" s="199">
        <v>1</v>
      </c>
      <c r="U1238" s="199">
        <v>16</v>
      </c>
      <c r="AL1238" s="495"/>
      <c r="AM1238" s="212"/>
      <c r="AN1238" s="212"/>
      <c r="AS1238" s="392"/>
      <c r="AT1238" s="392"/>
      <c r="AU1238" s="392"/>
    </row>
    <row r="1239" spans="1:47" ht="12.75" customHeight="1">
      <c r="A1239" s="267">
        <f t="shared" si="1755"/>
        <v>1236</v>
      </c>
      <c r="B1239" s="465">
        <v>45552</v>
      </c>
      <c r="C1239" s="269" t="str">
        <f>VLOOKUP(D1239,'[9]mhs elektro-kecil'!$B$5:$C$3200,2,0)</f>
        <v>M. Akbar Alamsyah</v>
      </c>
      <c r="D1239" t="s">
        <v>2960</v>
      </c>
      <c r="E1239" s="497" t="s">
        <v>2961</v>
      </c>
      <c r="F1239" s="275" t="str">
        <f t="shared" ref="F1239" si="1864">VLOOKUP(Q1239,dosen,3,0)</f>
        <v>Paniran, S.T., M.T.</v>
      </c>
      <c r="G1239" s="275" t="str">
        <f t="shared" ref="G1239" si="1865">IF(ISNA(VLOOKUP(R1239,dosen,3,FALSE)),"-",VLOOKUP(R1239,dosen,3,FALSE))</f>
        <v>I Made Budi Suksmadana, S.T., M.T.</v>
      </c>
      <c r="H1239" s="275" t="str">
        <f t="shared" ref="H1239" si="1866">IF(ISNA(VLOOKUP(S1239,dosen,3,FALSE)),"-",VLOOKUP(S1239,dosen,3,FALSE))</f>
        <v>Dr. Ir. I Ketut Wiryajati,ST.,MT.,IPU.,ASEAN.Eng.</v>
      </c>
      <c r="I1239" s="275" t="str">
        <f t="shared" ref="I1239" si="1867">IF(ISNA(VLOOKUP(T1239,dosen,3,FALSE)),"-",VLOOKUP(T1239,dosen,3,FALSE))</f>
        <v>Ida Bagus Fery Citarsa, S.T., M.T.</v>
      </c>
      <c r="J1239" s="467" t="str">
        <f t="shared" ref="J1239" si="1868">IF(ISNA(VLOOKUP(U1239,dosen,3,FALSE)),"-",VLOOKUP(U1239,dosen,3,FALSE))</f>
        <v>I Nyoman Wahyu Satiawan., ST., MSc., Ph.D.</v>
      </c>
      <c r="K1239" s="473" t="str">
        <f t="shared" ref="K1239" si="1869">CHOOSE(WEEKDAY(L1239),"Minggu","Senin","Selasa","Rabu","Kamis","Jum'at","Sabtu")</f>
        <v>Kamis</v>
      </c>
      <c r="L1239" s="494">
        <v>45554</v>
      </c>
      <c r="M1239" s="206" t="s">
        <v>1577</v>
      </c>
      <c r="N1239" s="98" t="s">
        <v>449</v>
      </c>
      <c r="P1239" s="486">
        <v>518</v>
      </c>
      <c r="Q1239" s="230">
        <v>28</v>
      </c>
      <c r="R1239" s="230">
        <v>24</v>
      </c>
      <c r="S1239" s="199">
        <v>3</v>
      </c>
      <c r="T1239" s="199">
        <v>12</v>
      </c>
      <c r="U1239" s="199">
        <v>8</v>
      </c>
      <c r="AL1239" s="495"/>
      <c r="AM1239" s="212"/>
      <c r="AN1239" s="212"/>
      <c r="AS1239" s="392"/>
      <c r="AT1239" s="392"/>
      <c r="AU1239" s="392"/>
    </row>
    <row r="1240" spans="1:47" ht="12.75" customHeight="1">
      <c r="A1240" s="267">
        <f t="shared" si="1755"/>
        <v>1237</v>
      </c>
      <c r="B1240" s="465">
        <v>45552</v>
      </c>
      <c r="C1240" s="269" t="str">
        <f>VLOOKUP(D1240,'[9]mhs elektro-kecil'!$B$5:$C$3200,2,0)</f>
        <v>Sahid Sultoni</v>
      </c>
      <c r="D1240" t="s">
        <v>2962</v>
      </c>
      <c r="E1240" s="497" t="s">
        <v>2963</v>
      </c>
      <c r="F1240" s="275" t="str">
        <f t="shared" ref="F1240" si="1870">VLOOKUP(Q1240,dosen,3,0)</f>
        <v>Budi Darmawan, S.T., M.Eng.</v>
      </c>
      <c r="G1240" s="275" t="str">
        <f t="shared" ref="G1240" si="1871">IF(ISNA(VLOOKUP(R1240,dosen,3,FALSE)),"-",VLOOKUP(R1240,dosen,3,FALSE))</f>
        <v>Supriono, S.T., M.T.</v>
      </c>
      <c r="H1240" s="275" t="str">
        <f t="shared" ref="H1240" si="1872">IF(ISNA(VLOOKUP(S1240,dosen,3,FALSE)),"-",VLOOKUP(S1240,dosen,3,FALSE))</f>
        <v>Made Sutha Yadnya, S.T., M.T.</v>
      </c>
      <c r="I1240" s="275" t="str">
        <f t="shared" ref="I1240" si="1873">IF(ISNA(VLOOKUP(T1240,dosen,3,FALSE)),"-",VLOOKUP(T1240,dosen,3,FALSE))</f>
        <v>Paniran, S.T., M.T.</v>
      </c>
      <c r="J1240" s="467" t="str">
        <f t="shared" ref="J1240" si="1874">IF(ISNA(VLOOKUP(U1240,dosen,3,FALSE)),"-",VLOOKUP(U1240,dosen,3,FALSE))</f>
        <v>Lalu A. Syamsul Irfan A., S.T., M.Eng.</v>
      </c>
      <c r="K1240" s="473" t="str">
        <f t="shared" ref="K1240" si="1875">CHOOSE(WEEKDAY(L1240),"Minggu","Senin","Selasa","Rabu","Kamis","Jum'at","Sabtu")</f>
        <v>Kamis</v>
      </c>
      <c r="L1240" s="494">
        <v>45554</v>
      </c>
      <c r="M1240" s="206" t="s">
        <v>1622</v>
      </c>
      <c r="N1240" s="98" t="s">
        <v>449</v>
      </c>
      <c r="P1240" s="486">
        <v>519</v>
      </c>
      <c r="Q1240" s="230">
        <v>43</v>
      </c>
      <c r="R1240" s="230">
        <v>29</v>
      </c>
      <c r="S1240" s="199">
        <v>19</v>
      </c>
      <c r="T1240" s="199">
        <v>28</v>
      </c>
      <c r="U1240" s="199">
        <v>40</v>
      </c>
      <c r="AL1240" s="495"/>
      <c r="AM1240" s="212"/>
      <c r="AN1240" s="212"/>
      <c r="AS1240" s="392"/>
      <c r="AT1240" s="392"/>
      <c r="AU1240" s="392"/>
    </row>
    <row r="1241" spans="1:47" ht="12.75" customHeight="1">
      <c r="A1241" s="267">
        <f t="shared" si="1755"/>
        <v>1238</v>
      </c>
      <c r="B1241" s="498">
        <v>45555</v>
      </c>
      <c r="C1241" s="269" t="str">
        <f>VLOOKUP(D1241,'[9]mhs elektro-kecil'!$B$5:$C$3200,2,0)</f>
        <v>Deanaldo Setiawan Aninfento</v>
      </c>
      <c r="D1241" t="s">
        <v>2964</v>
      </c>
      <c r="E1241" s="497" t="s">
        <v>2965</v>
      </c>
      <c r="F1241" s="275" t="str">
        <f t="shared" ref="F1241" si="1876">VLOOKUP(Q1241,dosen,3,0)</f>
        <v>Cahyo Mustiko O. M., ST., MSc. Ph.D.</v>
      </c>
      <c r="G1241" s="275" t="str">
        <f t="shared" ref="G1241" si="1877">IF(ISNA(VLOOKUP(R1241,dosen,3,FALSE)),"-",VLOOKUP(R1241,dosen,3,FALSE))</f>
        <v>Sudi M. Al Sasongko, S.T., M.T.</v>
      </c>
      <c r="H1241" s="275" t="str">
        <f t="shared" ref="H1241" si="1878">IF(ISNA(VLOOKUP(S1241,dosen,3,FALSE)),"-",VLOOKUP(S1241,dosen,3,FALSE))</f>
        <v>Made Sutha Yadnya, S.T., M.T.</v>
      </c>
      <c r="I1241" s="275" t="str">
        <f t="shared" ref="I1241" si="1879">IF(ISNA(VLOOKUP(T1241,dosen,3,FALSE)),"-",VLOOKUP(T1241,dosen,3,FALSE))</f>
        <v>Djul Fikry  Budiman, S.T., M.T.</v>
      </c>
      <c r="J1241" s="467" t="str">
        <f t="shared" ref="J1241" si="1880">IF(ISNA(VLOOKUP(U1241,dosen,3,FALSE)),"-",VLOOKUP(U1241,dosen,3,FALSE))</f>
        <v>Muhamad Syamsu Iqbal, S.T., M.T., Ph.D.</v>
      </c>
      <c r="K1241" s="473" t="str">
        <f t="shared" ref="K1241" si="1881">CHOOSE(WEEKDAY(L1241),"Minggu","Senin","Selasa","Rabu","Kamis","Jum'at","Sabtu")</f>
        <v>Selasa</v>
      </c>
      <c r="L1241" s="494">
        <v>45580</v>
      </c>
      <c r="M1241" s="459" t="s">
        <v>1622</v>
      </c>
      <c r="N1241" s="98" t="s">
        <v>581</v>
      </c>
      <c r="P1241" s="486">
        <v>522</v>
      </c>
      <c r="Q1241" s="230">
        <v>9</v>
      </c>
      <c r="R1241" s="230">
        <v>6</v>
      </c>
      <c r="S1241" s="199">
        <v>19</v>
      </c>
      <c r="T1241" s="199">
        <v>35</v>
      </c>
      <c r="U1241" s="199">
        <v>18</v>
      </c>
      <c r="AL1241" s="495"/>
      <c r="AM1241" s="212"/>
      <c r="AN1241" s="212"/>
      <c r="AS1241" s="392"/>
      <c r="AT1241" s="392"/>
      <c r="AU1241" s="392"/>
    </row>
    <row r="1242" spans="1:47" ht="12.75" customHeight="1">
      <c r="A1242" s="267">
        <f t="shared" si="1755"/>
        <v>1239</v>
      </c>
      <c r="B1242" s="498">
        <v>45562</v>
      </c>
      <c r="C1242" s="269" t="str">
        <f>VLOOKUP(D1242,'[9]mhs elektro-kecil'!$B$5:$C$3200,2,0)</f>
        <v>TOPARANA AMRULLAH</v>
      </c>
      <c r="D1242" t="s">
        <v>2966</v>
      </c>
      <c r="E1242" s="497" t="s">
        <v>2967</v>
      </c>
      <c r="F1242" s="275" t="str">
        <f t="shared" ref="F1242" si="1882">VLOOKUP(Q1242,dosen,3,0)</f>
        <v>Dr. Ida Ayu Sri Adnyani, S.T., M.Erg.</v>
      </c>
      <c r="G1242" s="275" t="str">
        <f t="shared" ref="G1242" si="1883">IF(ISNA(VLOOKUP(R1242,dosen,3,FALSE)),"-",VLOOKUP(R1242,dosen,3,FALSE))</f>
        <v>Dr. Ir. I Ketut Wiryajati,ST.,MT.,IPU.,ASEAN.Eng.</v>
      </c>
      <c r="H1242" s="275" t="str">
        <f t="shared" ref="H1242" si="1884">IF(ISNA(VLOOKUP(S1242,dosen,3,FALSE)),"-",VLOOKUP(S1242,dosen,3,FALSE))</f>
        <v>I Ketut Perdana Putra, S.T., M.T.</v>
      </c>
      <c r="I1242" s="275" t="str">
        <f t="shared" ref="I1242" si="1885">IF(ISNA(VLOOKUP(T1242,dosen,3,FALSE)),"-",VLOOKUP(T1242,dosen,3,FALSE))</f>
        <v>Dr. Ir. I Made Ginarsa, S.T., M.T., IPU.</v>
      </c>
      <c r="J1242" s="467" t="str">
        <f t="shared" ref="J1242" si="1886">IF(ISNA(VLOOKUP(U1242,dosen,3,FALSE)),"-",VLOOKUP(U1242,dosen,3,FALSE))</f>
        <v>Ni Made Seniari, S.T., M.T.</v>
      </c>
      <c r="K1242" s="473" t="str">
        <f t="shared" ref="K1242" si="1887">CHOOSE(WEEKDAY(L1242),"Minggu","Senin","Selasa","Rabu","Kamis","Jum'at","Sabtu")</f>
        <v>Rabu</v>
      </c>
      <c r="L1242" s="494">
        <v>45567</v>
      </c>
      <c r="M1242" s="206" t="s">
        <v>1577</v>
      </c>
      <c r="N1242" s="98" t="s">
        <v>324</v>
      </c>
      <c r="P1242" s="486">
        <v>532</v>
      </c>
      <c r="Q1242" s="230">
        <v>10</v>
      </c>
      <c r="R1242" s="230">
        <v>3</v>
      </c>
      <c r="S1242" s="199">
        <v>23</v>
      </c>
      <c r="T1242" s="199">
        <v>26</v>
      </c>
      <c r="U1242" s="199">
        <v>1</v>
      </c>
      <c r="AL1242" s="495"/>
      <c r="AM1242" s="212"/>
      <c r="AN1242" s="212"/>
      <c r="AS1242" s="392"/>
      <c r="AT1242" s="392"/>
      <c r="AU1242" s="392"/>
    </row>
    <row r="1243" spans="1:47" ht="12.75" customHeight="1">
      <c r="A1243" s="267">
        <f t="shared" si="1755"/>
        <v>1240</v>
      </c>
      <c r="B1243" s="498">
        <v>45565</v>
      </c>
      <c r="C1243" s="269" t="str">
        <f>VLOOKUP(D1243,'[9]mhs elektro-kecil'!$B$5:$C$3200,2,0)</f>
        <v>Vicky Esa Zulpanuri</v>
      </c>
      <c r="D1243" t="s">
        <v>2968</v>
      </c>
      <c r="E1243" s="497" t="s">
        <v>2969</v>
      </c>
      <c r="F1243" s="275" t="str">
        <f t="shared" ref="F1243" si="1888">VLOOKUP(Q1243,dosen,3,0)</f>
        <v>Ir. Agung Budi Muljono, S.T., M.T., IPU.</v>
      </c>
      <c r="G1243" s="275" t="str">
        <f t="shared" ref="G1243" si="1889">IF(ISNA(VLOOKUP(R1243,dosen,3,FALSE)),"-",VLOOKUP(R1243,dosen,3,FALSE))</f>
        <v>Ir. I Made Ari Nrartha, S.T., M.T.</v>
      </c>
      <c r="H1243" s="275" t="str">
        <f t="shared" ref="H1243" si="1890">IF(ISNA(VLOOKUP(S1243,dosen,3,FALSE)),"-",VLOOKUP(S1243,dosen,3,FALSE))</f>
        <v>Dr. Ir. Rosmaliati, S.T., M.T.</v>
      </c>
      <c r="I1243" s="275" t="str">
        <f t="shared" ref="I1243" si="1891">IF(ISNA(VLOOKUP(T1243,dosen,3,FALSE)),"-",VLOOKUP(T1243,dosen,3,FALSE))</f>
        <v>Dr. Ir. I Ketut Wiryajati,ST.,MT.,IPU.,ASEAN.Eng.</v>
      </c>
      <c r="J1243" s="467" t="str">
        <f t="shared" ref="J1243" si="1892">IF(ISNA(VLOOKUP(U1243,dosen,3,FALSE)),"-",VLOOKUP(U1243,dosen,3,FALSE))</f>
        <v>Dr. Ir. I Made Ginarsa, S.T., M.T., IPU.</v>
      </c>
      <c r="K1243" s="473" t="str">
        <f t="shared" ref="K1243" si="1893">CHOOSE(WEEKDAY(L1243),"Minggu","Senin","Selasa","Rabu","Kamis","Jum'at","Sabtu")</f>
        <v>Rabu</v>
      </c>
      <c r="L1243" s="494">
        <v>45567</v>
      </c>
      <c r="M1243" s="459" t="s">
        <v>1708</v>
      </c>
      <c r="N1243" s="98" t="s">
        <v>324</v>
      </c>
      <c r="P1243" s="486">
        <v>533</v>
      </c>
      <c r="Q1243" s="230">
        <v>13</v>
      </c>
      <c r="R1243" s="230">
        <v>25</v>
      </c>
      <c r="S1243" s="199">
        <v>16</v>
      </c>
      <c r="T1243" s="199">
        <v>3</v>
      </c>
      <c r="U1243" s="199">
        <v>26</v>
      </c>
      <c r="AL1243" s="495"/>
      <c r="AM1243" s="212"/>
      <c r="AN1243" s="212"/>
      <c r="AS1243" s="392"/>
      <c r="AT1243" s="392"/>
      <c r="AU1243" s="392"/>
    </row>
    <row r="1244" spans="1:47" ht="12.75" customHeight="1">
      <c r="A1244" s="267">
        <f t="shared" si="1755"/>
        <v>1241</v>
      </c>
      <c r="B1244" s="498">
        <v>45575</v>
      </c>
      <c r="C1244" s="269" t="str">
        <f>VLOOKUP(D1244,'[9]mhs elektro-kecil'!$B$5:$C$3200,2,0)</f>
        <v>ILHAM ZAHIDIN</v>
      </c>
      <c r="D1244" t="s">
        <v>2970</v>
      </c>
      <c r="E1244" s="497" t="s">
        <v>2971</v>
      </c>
      <c r="F1244" s="275" t="str">
        <f t="shared" ref="F1244" si="1894">VLOOKUP(Q1244,dosen,3,0)</f>
        <v>Bulkis Kanata, S.T., M.T.</v>
      </c>
      <c r="G1244" s="275" t="str">
        <f t="shared" ref="G1244" si="1895">IF(ISNA(VLOOKUP(R1244,dosen,3,FALSE)),"-",VLOOKUP(R1244,dosen,3,FALSE))</f>
        <v>Lalu A. Syamsul Irfan A., S.T., M.Eng.</v>
      </c>
      <c r="H1244" s="275" t="str">
        <f t="shared" ref="H1244" si="1896">IF(ISNA(VLOOKUP(S1244,dosen,3,FALSE)),"-",VLOOKUP(S1244,dosen,3,FALSE))</f>
        <v>Dr. Ir. Misbahuddin, S.T., M.T., IPU.</v>
      </c>
      <c r="I1244" s="275" t="str">
        <f t="shared" ref="I1244" si="1897">IF(ISNA(VLOOKUP(T1244,dosen,3,FALSE)),"-",VLOOKUP(T1244,dosen,3,FALSE))</f>
        <v>Cipta Ramadhani, ST., M.Eng.</v>
      </c>
      <c r="J1244" s="467" t="str">
        <f t="shared" ref="J1244" si="1898">IF(ISNA(VLOOKUP(U1244,dosen,3,FALSE)),"-",VLOOKUP(U1244,dosen,3,FALSE))</f>
        <v>Giri Wahyu Wiriasto, S.T., M.T.</v>
      </c>
      <c r="K1244" s="473" t="str">
        <f t="shared" ref="K1244" si="1899">CHOOSE(WEEKDAY(L1244),"Minggu","Senin","Selasa","Rabu","Kamis","Jum'at","Sabtu")</f>
        <v>Senin</v>
      </c>
      <c r="L1244" s="494">
        <v>45579</v>
      </c>
      <c r="M1244" s="206" t="s">
        <v>1622</v>
      </c>
      <c r="N1244" s="459" t="s">
        <v>1246</v>
      </c>
      <c r="P1244" s="486">
        <v>545</v>
      </c>
      <c r="Q1244" s="230">
        <v>21</v>
      </c>
      <c r="R1244" s="230">
        <v>40</v>
      </c>
      <c r="S1244" s="199">
        <v>7</v>
      </c>
      <c r="T1244" s="199">
        <v>44</v>
      </c>
      <c r="U1244" s="199">
        <v>41</v>
      </c>
      <c r="AL1244" s="495"/>
      <c r="AM1244" s="212"/>
      <c r="AN1244" s="212"/>
      <c r="AS1244" s="392"/>
      <c r="AT1244" s="392"/>
      <c r="AU1244" s="392"/>
    </row>
    <row r="1245" spans="1:47" ht="12.75" customHeight="1">
      <c r="A1245" s="267">
        <f t="shared" si="1755"/>
        <v>1242</v>
      </c>
      <c r="B1245" s="498">
        <v>45575</v>
      </c>
      <c r="C1245" s="269" t="str">
        <f>VLOOKUP(D1245,'[9]mhs elektro-kecil'!$B$5:$C$3200,2,0)</f>
        <v>Muhammad Rasidi</v>
      </c>
      <c r="D1245" s="499" t="s">
        <v>2972</v>
      </c>
      <c r="E1245" s="500" t="s">
        <v>2973</v>
      </c>
      <c r="F1245" s="275" t="str">
        <f t="shared" ref="F1245" si="1900">VLOOKUP(Q1245,dosen,3,0)</f>
        <v>Abdul Natsir, S.T., M.T.</v>
      </c>
      <c r="G1245" s="275" t="str">
        <f t="shared" ref="G1245" si="1901">IF(ISNA(VLOOKUP(R1245,dosen,3,FALSE)),"-",VLOOKUP(R1245,dosen,3,FALSE))</f>
        <v>Dr. Ir. I Made Ginarsa, S.T., M.T., IPU.</v>
      </c>
      <c r="H1245" s="275" t="str">
        <f t="shared" ref="H1245" si="1902">IF(ISNA(VLOOKUP(S1245,dosen,3,FALSE)),"-",VLOOKUP(S1245,dosen,3,FALSE))</f>
        <v>Ni Made Seniari, S.T., M.T.</v>
      </c>
      <c r="I1245" s="275" t="str">
        <f t="shared" ref="I1245" si="1903">IF(ISNA(VLOOKUP(T1245,dosen,3,FALSE)),"-",VLOOKUP(T1245,dosen,3,FALSE))</f>
        <v>Supriyatna, S.T., M.T.</v>
      </c>
      <c r="J1245" s="467" t="str">
        <f t="shared" ref="J1245" si="1904">IF(ISNA(VLOOKUP(U1245,dosen,3,FALSE)),"-",VLOOKUP(U1245,dosen,3,FALSE))</f>
        <v>Syafaruddin Ch, S.T., M.T.</v>
      </c>
      <c r="K1245" s="473" t="str">
        <f t="shared" ref="K1245" si="1905">CHOOSE(WEEKDAY(L1245),"Minggu","Senin","Selasa","Rabu","Kamis","Jum'at","Sabtu")</f>
        <v>Rabu</v>
      </c>
      <c r="L1245" s="494">
        <v>45581</v>
      </c>
      <c r="M1245" s="459" t="s">
        <v>1708</v>
      </c>
      <c r="N1245" s="98" t="s">
        <v>324</v>
      </c>
      <c r="P1245" s="486">
        <v>548</v>
      </c>
      <c r="Q1245" s="230">
        <v>14</v>
      </c>
      <c r="R1245" s="230">
        <v>26</v>
      </c>
      <c r="S1245" s="199">
        <v>1</v>
      </c>
      <c r="T1245" s="199">
        <v>2</v>
      </c>
      <c r="U1245" s="199">
        <v>4</v>
      </c>
      <c r="AL1245" s="495"/>
      <c r="AM1245" s="212"/>
      <c r="AN1245" s="212"/>
      <c r="AS1245" s="392"/>
      <c r="AT1245" s="392"/>
      <c r="AU1245" s="392"/>
    </row>
    <row r="1246" spans="1:47" ht="12.75" customHeight="1">
      <c r="A1246" s="267">
        <f t="shared" si="1755"/>
        <v>1243</v>
      </c>
      <c r="B1246" s="498">
        <v>45579</v>
      </c>
      <c r="C1246" s="269" t="str">
        <f>VLOOKUP(D1246,'[9]mhs elektro-kecil'!$B$5:$C$3200,2,0)</f>
        <v>Muhammad Rifky Pratama</v>
      </c>
      <c r="D1246" t="s">
        <v>2974</v>
      </c>
      <c r="E1246" s="497" t="s">
        <v>2975</v>
      </c>
      <c r="F1246" s="275" t="str">
        <f t="shared" ref="F1246" si="1906">VLOOKUP(Q1246,dosen,3,0)</f>
        <v>Abdul Natsir, S.T., M.T.</v>
      </c>
      <c r="G1246" s="275" t="str">
        <f t="shared" ref="G1246" si="1907">IF(ISNA(VLOOKUP(R1246,dosen,3,FALSE)),"-",VLOOKUP(R1246,dosen,3,FALSE))</f>
        <v>Ni Made Seniari, S.T., M.T.</v>
      </c>
      <c r="H1246" s="275" t="str">
        <f t="shared" ref="H1246" si="1908">IF(ISNA(VLOOKUP(S1246,dosen,3,FALSE)),"-",VLOOKUP(S1246,dosen,3,FALSE))</f>
        <v>Ir. Agung Budi Muljono, S.T., M.T., IPU.</v>
      </c>
      <c r="I1246" s="275" t="str">
        <f t="shared" ref="I1246" si="1909">IF(ISNA(VLOOKUP(T1246,dosen,3,FALSE)),"-",VLOOKUP(T1246,dosen,3,FALSE))</f>
        <v>Ir. I Made Ari Nrartha, S.T., M.T.</v>
      </c>
      <c r="J1246" s="467" t="str">
        <f t="shared" ref="J1246" si="1910">IF(ISNA(VLOOKUP(U1246,dosen,3,FALSE)),"-",VLOOKUP(U1246,dosen,3,FALSE))</f>
        <v>Dr. Ida Ayu Sri Adnyani, S.T., M.Erg.</v>
      </c>
      <c r="K1246" s="473" t="str">
        <f t="shared" ref="K1246" si="1911">CHOOSE(WEEKDAY(L1246),"Minggu","Senin","Selasa","Rabu","Kamis","Jum'at","Sabtu")</f>
        <v>Kamis</v>
      </c>
      <c r="L1246" s="494">
        <v>45582</v>
      </c>
      <c r="M1246" s="206" t="s">
        <v>1577</v>
      </c>
      <c r="N1246" s="98" t="s">
        <v>324</v>
      </c>
      <c r="P1246" s="486">
        <v>550</v>
      </c>
      <c r="Q1246" s="230">
        <v>14</v>
      </c>
      <c r="R1246" s="230">
        <v>1</v>
      </c>
      <c r="S1246" s="199">
        <v>13</v>
      </c>
      <c r="T1246" s="199">
        <v>25</v>
      </c>
      <c r="U1246" s="199">
        <v>10</v>
      </c>
      <c r="AL1246" s="495"/>
      <c r="AM1246" s="212"/>
      <c r="AN1246" s="212"/>
      <c r="AS1246" s="392"/>
      <c r="AT1246" s="392"/>
      <c r="AU1246" s="392"/>
    </row>
    <row r="1247" spans="1:47" ht="12.75" customHeight="1">
      <c r="A1247" s="267">
        <f t="shared" si="1755"/>
        <v>1244</v>
      </c>
      <c r="B1247" s="498">
        <v>45586</v>
      </c>
      <c r="C1247" s="269" t="str">
        <f>VLOOKUP(D1247,'[9]mhs elektro-kecil'!$B$5:$C$3200,2,0)</f>
        <v>Lalu Muhamad Roviq Akbar</v>
      </c>
      <c r="D1247" t="s">
        <v>2976</v>
      </c>
      <c r="E1247" s="497" t="s">
        <v>2977</v>
      </c>
      <c r="F1247" s="275" t="str">
        <f t="shared" ref="F1247" si="1912">VLOOKUP(Q1247,dosen,3,0)</f>
        <v>Dr. Ir. Rosmaliati, S.T., M.T.</v>
      </c>
      <c r="G1247" s="275" t="str">
        <f t="shared" ref="G1247" si="1913">IF(ISNA(VLOOKUP(R1247,dosen,3,FALSE)),"-",VLOOKUP(R1247,dosen,3,FALSE))</f>
        <v>Dr. rer. nat. Teti Zubaidah, S.T., M.T.</v>
      </c>
      <c r="H1247" s="275" t="str">
        <f t="shared" ref="H1247" si="1914">IF(ISNA(VLOOKUP(S1247,dosen,3,FALSE)),"-",VLOOKUP(S1247,dosen,3,FALSE))</f>
        <v>Abdul Natsir, S.T., M.T.</v>
      </c>
      <c r="I1247" s="275" t="str">
        <f t="shared" ref="I1247" si="1915">IF(ISNA(VLOOKUP(T1247,dosen,3,FALSE)),"-",VLOOKUP(T1247,dosen,3,FALSE))</f>
        <v>Dr. Ir. I Made Ginarsa, S.T., M.T., IPU.</v>
      </c>
      <c r="J1247" s="467" t="str">
        <f t="shared" ref="J1247" si="1916">IF(ISNA(VLOOKUP(U1247,dosen,3,FALSE)),"-",VLOOKUP(U1247,dosen,3,FALSE))</f>
        <v>Paniran, S.T., M.T.</v>
      </c>
      <c r="K1247" s="473" t="str">
        <f t="shared" ref="K1247" si="1917">CHOOSE(WEEKDAY(L1247),"Minggu","Senin","Selasa","Rabu","Kamis","Jum'at","Sabtu")</f>
        <v>Rabu</v>
      </c>
      <c r="L1247" s="494">
        <v>45595</v>
      </c>
      <c r="M1247" s="206" t="s">
        <v>1577</v>
      </c>
      <c r="N1247" s="98" t="s">
        <v>324</v>
      </c>
      <c r="P1247" s="486">
        <v>563</v>
      </c>
      <c r="Q1247" s="230">
        <v>16</v>
      </c>
      <c r="R1247" s="230">
        <v>22</v>
      </c>
      <c r="S1247" s="199">
        <v>14</v>
      </c>
      <c r="T1247" s="199">
        <v>26</v>
      </c>
      <c r="U1247" s="199">
        <v>28</v>
      </c>
      <c r="AL1247" s="495"/>
      <c r="AM1247" s="212"/>
      <c r="AN1247" s="212"/>
      <c r="AS1247" s="392"/>
      <c r="AT1247" s="392"/>
      <c r="AU1247" s="392"/>
    </row>
    <row r="1248" spans="1:47" ht="12.75" customHeight="1">
      <c r="A1248" s="267">
        <f t="shared" si="1755"/>
        <v>1245</v>
      </c>
      <c r="B1248" s="498">
        <v>45589</v>
      </c>
      <c r="C1248" s="269" t="str">
        <f>VLOOKUP(D1248,'[9]mhs elektro-kecil'!$B$5:$C$3200,2,0)</f>
        <v>Dony Anggara</v>
      </c>
      <c r="D1248" t="s">
        <v>2978</v>
      </c>
      <c r="E1248" s="497" t="s">
        <v>2979</v>
      </c>
      <c r="F1248" s="275" t="str">
        <f t="shared" ref="F1248" si="1918">VLOOKUP(Q1248,dosen,3,0)</f>
        <v>Abdul Natsir, S.T., M.T.</v>
      </c>
      <c r="G1248" s="275" t="str">
        <f t="shared" ref="G1248" si="1919">IF(ISNA(VLOOKUP(R1248,dosen,3,FALSE)),"-",VLOOKUP(R1248,dosen,3,FALSE))</f>
        <v>Dr. Ir. Rosmaliati, S.T., M.T.</v>
      </c>
      <c r="H1248" s="275" t="str">
        <f t="shared" ref="H1248" si="1920">IF(ISNA(VLOOKUP(S1248,dosen,3,FALSE)),"-",VLOOKUP(S1248,dosen,3,FALSE))</f>
        <v>Supriyatna, S.T., M.T.</v>
      </c>
      <c r="I1248" s="275" t="str">
        <f t="shared" ref="I1248" si="1921">IF(ISNA(VLOOKUP(T1248,dosen,3,FALSE)),"-",VLOOKUP(T1248,dosen,3,FALSE))</f>
        <v>Ni Made Seniari, S.T., M.T.</v>
      </c>
      <c r="J1248" s="467" t="str">
        <f t="shared" ref="J1248" si="1922">IF(ISNA(VLOOKUP(U1248,dosen,3,FALSE)),"-",VLOOKUP(U1248,dosen,3,FALSE))</f>
        <v>Ir. Agung Budi Muljono, S.T., M.T., IPU.</v>
      </c>
      <c r="K1248" s="473" t="str">
        <f t="shared" ref="K1248" si="1923">CHOOSE(WEEKDAY(L1248),"Minggu","Senin","Selasa","Rabu","Kamis","Jum'at","Sabtu")</f>
        <v>Senin</v>
      </c>
      <c r="L1248" s="494">
        <v>45593</v>
      </c>
      <c r="M1248" s="206" t="s">
        <v>1577</v>
      </c>
      <c r="N1248" s="98" t="s">
        <v>324</v>
      </c>
      <c r="P1248" s="486">
        <v>567</v>
      </c>
      <c r="Q1248" s="230">
        <v>14</v>
      </c>
      <c r="R1248" s="230">
        <v>16</v>
      </c>
      <c r="S1248" s="199">
        <v>2</v>
      </c>
      <c r="T1248" s="199">
        <v>1</v>
      </c>
      <c r="U1248" s="199">
        <v>13</v>
      </c>
      <c r="AL1248" s="495"/>
      <c r="AM1248" s="212"/>
      <c r="AN1248" s="212"/>
      <c r="AS1248" s="392"/>
      <c r="AT1248" s="392"/>
      <c r="AU1248" s="392"/>
    </row>
    <row r="1249" spans="1:47" ht="12.75" customHeight="1">
      <c r="A1249" s="267">
        <f t="shared" si="1755"/>
        <v>1246</v>
      </c>
      <c r="B1249" s="498">
        <v>45589</v>
      </c>
      <c r="C1249" s="269" t="str">
        <f>VLOOKUP(D1249,'[9]mhs elektro-kecil'!$B$5:$C$3200,2,0)</f>
        <v>Mutiara Indah Permata Hati</v>
      </c>
      <c r="D1249" t="s">
        <v>2980</v>
      </c>
      <c r="E1249" s="497" t="s">
        <v>2981</v>
      </c>
      <c r="F1249" s="275" t="str">
        <f t="shared" ref="F1249" si="1924">VLOOKUP(Q1249,dosen,3,0)</f>
        <v>Dr. Ida Ayu Sri Adnyani, S.T., M.Erg.</v>
      </c>
      <c r="G1249" s="275" t="str">
        <f t="shared" ref="G1249" si="1925">IF(ISNA(VLOOKUP(R1249,dosen,3,FALSE)),"-",VLOOKUP(R1249,dosen,3,FALSE))</f>
        <v>I Ketut Perdana Putra, S.T., M.T.</v>
      </c>
      <c r="H1249" s="275" t="str">
        <f t="shared" ref="H1249" si="1926">IF(ISNA(VLOOKUP(S1249,dosen,3,FALSE)),"-",VLOOKUP(S1249,dosen,3,FALSE))</f>
        <v>I Made Budi Suksmadana, S.T., M.T.</v>
      </c>
      <c r="I1249" s="275" t="str">
        <f t="shared" ref="I1249" si="1927">IF(ISNA(VLOOKUP(T1249,dosen,3,FALSE)),"-",VLOOKUP(T1249,dosen,3,FALSE))</f>
        <v>Sabar Nababan, S.T., M.T.</v>
      </c>
      <c r="J1249" s="467" t="str">
        <f t="shared" ref="J1249" si="1928">IF(ISNA(VLOOKUP(U1249,dosen,3,FALSE)),"-",VLOOKUP(U1249,dosen,3,FALSE))</f>
        <v>Dr. Ir. I Ketut Wiryajati,ST.,MT.,IPU.,ASEAN.Eng.</v>
      </c>
      <c r="K1249" s="473" t="str">
        <f t="shared" ref="K1249" si="1929">CHOOSE(WEEKDAY(L1249),"Minggu","Senin","Selasa","Rabu","Kamis","Jum'at","Sabtu")</f>
        <v>Selasa</v>
      </c>
      <c r="L1249" s="494">
        <v>45594</v>
      </c>
      <c r="M1249" s="459" t="s">
        <v>1708</v>
      </c>
      <c r="N1249" s="98" t="s">
        <v>324</v>
      </c>
      <c r="P1249" s="486">
        <v>568</v>
      </c>
      <c r="Q1249" s="230">
        <v>10</v>
      </c>
      <c r="R1249" s="230">
        <v>23</v>
      </c>
      <c r="S1249" s="199">
        <v>24</v>
      </c>
      <c r="T1249" s="199">
        <v>31</v>
      </c>
      <c r="U1249" s="199">
        <v>3</v>
      </c>
      <c r="AL1249" s="495"/>
      <c r="AM1249" s="212"/>
      <c r="AN1249" s="212"/>
      <c r="AS1249" s="392"/>
      <c r="AT1249" s="392"/>
      <c r="AU1249" s="392"/>
    </row>
    <row r="1250" spans="1:47" ht="12.75" customHeight="1">
      <c r="A1250" s="267">
        <f t="shared" si="1755"/>
        <v>1247</v>
      </c>
      <c r="B1250" s="498">
        <v>45594</v>
      </c>
      <c r="C1250" s="269" t="str">
        <f>VLOOKUP(D1250,'[9]mhs elektro-kecil'!$B$5:$C$3200,2,0)</f>
        <v>Muh Anfal Solihin</v>
      </c>
      <c r="D1250" s="499" t="s">
        <v>2982</v>
      </c>
      <c r="E1250" s="501" t="s">
        <v>2983</v>
      </c>
      <c r="F1250" s="275" t="str">
        <f t="shared" ref="F1250" si="1930">VLOOKUP(Q1250,dosen,3,0)</f>
        <v>Abdul Natsir, S.T., M.T.</v>
      </c>
      <c r="G1250" s="275" t="str">
        <f t="shared" ref="G1250" si="1931">IF(ISNA(VLOOKUP(R1250,dosen,3,FALSE)),"-",VLOOKUP(R1250,dosen,3,FALSE))</f>
        <v>Sabar Nababan, S.T., M.T.</v>
      </c>
      <c r="H1250" s="275" t="str">
        <f t="shared" ref="H1250" si="1932">IF(ISNA(VLOOKUP(S1250,dosen,3,FALSE)),"-",VLOOKUP(S1250,dosen,3,FALSE))</f>
        <v>I Made Budi Suksmadana, S.T., M.T.</v>
      </c>
      <c r="I1250" s="275" t="str">
        <f t="shared" ref="I1250" si="1933">IF(ISNA(VLOOKUP(T1250,dosen,3,FALSE)),"-",VLOOKUP(T1250,dosen,3,FALSE))</f>
        <v>Ir. I Made Ari Nrartha, S.T., M.T.</v>
      </c>
      <c r="J1250" s="467" t="str">
        <f t="shared" ref="J1250" si="1934">IF(ISNA(VLOOKUP(U1250,dosen,3,FALSE)),"-",VLOOKUP(U1250,dosen,3,FALSE))</f>
        <v>Supriono, S.T., M.T.</v>
      </c>
      <c r="K1250" s="473" t="str">
        <f t="shared" ref="K1250" si="1935">CHOOSE(WEEKDAY(L1250),"Minggu","Senin","Selasa","Rabu","Kamis","Jum'at","Sabtu")</f>
        <v>Kamis</v>
      </c>
      <c r="L1250" s="494">
        <v>45596</v>
      </c>
      <c r="M1250" s="459" t="s">
        <v>1622</v>
      </c>
      <c r="N1250" s="98" t="s">
        <v>324</v>
      </c>
      <c r="P1250" s="486">
        <v>575</v>
      </c>
      <c r="Q1250" s="230">
        <v>14</v>
      </c>
      <c r="R1250" s="230">
        <v>31</v>
      </c>
      <c r="S1250" s="199">
        <v>24</v>
      </c>
      <c r="T1250" s="199">
        <v>25</v>
      </c>
      <c r="U1250" s="199">
        <v>29</v>
      </c>
      <c r="AL1250" s="495"/>
      <c r="AM1250" s="212"/>
      <c r="AN1250" s="212"/>
      <c r="AS1250" s="392"/>
      <c r="AT1250" s="392"/>
      <c r="AU1250" s="392"/>
    </row>
    <row r="1251" spans="1:47" ht="12.75" customHeight="1">
      <c r="A1251" s="267">
        <f t="shared" si="1755"/>
        <v>1248</v>
      </c>
      <c r="B1251" s="498">
        <v>45596</v>
      </c>
      <c r="C1251" s="269" t="str">
        <f>VLOOKUP(D1251,'[9]mhs elektro-kecil'!$B$5:$C$3200,2,0)</f>
        <v>I GUSTI BAGUS ADI PRAMANA</v>
      </c>
      <c r="D1251" t="s">
        <v>2984</v>
      </c>
      <c r="E1251" s="497" t="s">
        <v>2985</v>
      </c>
      <c r="F1251" s="275" t="str">
        <f t="shared" ref="F1251" si="1936">VLOOKUP(Q1251,dosen,3,0)</f>
        <v>Lalu A. Syamsul Irfan A., S.T., M.Eng.</v>
      </c>
      <c r="G1251" s="275" t="str">
        <f t="shared" ref="G1251" si="1937">IF(ISNA(VLOOKUP(R1251,dosen,3,FALSE)),"-",VLOOKUP(R1251,dosen,3,FALSE))</f>
        <v>Cipta Ramadhani, ST., M.Eng.</v>
      </c>
      <c r="H1251" s="275" t="str">
        <f t="shared" ref="H1251" si="1938">IF(ISNA(VLOOKUP(S1251,dosen,3,FALSE)),"-",VLOOKUP(S1251,dosen,3,FALSE))</f>
        <v>Giri Wahyu Wiriasto, S.T., M.T.</v>
      </c>
      <c r="I1251" s="275" t="str">
        <f t="shared" ref="I1251" si="1939">IF(ISNA(VLOOKUP(T1251,dosen,3,FALSE)),"-",VLOOKUP(T1251,dosen,3,FALSE))</f>
        <v>Dr. Ir. Misbahuddin, S.T., M.T., IPU.</v>
      </c>
      <c r="J1251" s="467" t="str">
        <f t="shared" ref="J1251" si="1940">IF(ISNA(VLOOKUP(U1251,dosen,3,FALSE)),"-",VLOOKUP(U1251,dosen,3,FALSE))</f>
        <v>Djul Fikry  Budiman, S.T., M.T.</v>
      </c>
      <c r="K1251" s="473" t="str">
        <f t="shared" ref="K1251" si="1941">CHOOSE(WEEKDAY(L1251),"Minggu","Senin","Selasa","Rabu","Kamis","Jum'at","Sabtu")</f>
        <v>Selasa</v>
      </c>
      <c r="L1251" s="494">
        <v>45608</v>
      </c>
      <c r="M1251" s="206" t="s">
        <v>1622</v>
      </c>
      <c r="N1251" s="459" t="s">
        <v>1246</v>
      </c>
      <c r="P1251" s="486">
        <v>581</v>
      </c>
      <c r="Q1251" s="230">
        <v>40</v>
      </c>
      <c r="R1251" s="230">
        <v>44</v>
      </c>
      <c r="S1251" s="199">
        <v>41</v>
      </c>
      <c r="T1251" s="199">
        <v>7</v>
      </c>
      <c r="U1251" s="199">
        <v>35</v>
      </c>
      <c r="AL1251" s="495"/>
      <c r="AM1251" s="212"/>
      <c r="AN1251" s="212"/>
      <c r="AS1251" s="392"/>
      <c r="AT1251" s="392"/>
      <c r="AU1251" s="392"/>
    </row>
    <row r="1252" spans="1:47" ht="12.75" customHeight="1">
      <c r="A1252" s="267">
        <f t="shared" si="1755"/>
        <v>1249</v>
      </c>
      <c r="B1252" s="498">
        <v>45596</v>
      </c>
      <c r="C1252" s="269" t="str">
        <f>VLOOKUP(D1252,'[9]mhs elektro-kecil'!$B$5:$C$3200,2,0)</f>
        <v>Maulana Ridho Alfarizqa</v>
      </c>
      <c r="D1252" t="s">
        <v>2986</v>
      </c>
      <c r="E1252" s="497" t="s">
        <v>2987</v>
      </c>
      <c r="F1252" s="275" t="str">
        <f t="shared" ref="F1252" si="1942">VLOOKUP(Q1252,dosen,3,0)</f>
        <v>Made Sutha Yadnya, S.T., M.T.</v>
      </c>
      <c r="G1252" s="275" t="str">
        <f t="shared" ref="G1252" si="1943">IF(ISNA(VLOOKUP(R1252,dosen,3,FALSE)),"-",VLOOKUP(R1252,dosen,3,FALSE))</f>
        <v>Abdullah Zainuddin, S.T., M.T.</v>
      </c>
      <c r="H1252" s="275" t="str">
        <f t="shared" ref="H1252" si="1944">IF(ISNA(VLOOKUP(S1252,dosen,3,FALSE)),"-",VLOOKUP(S1252,dosen,3,FALSE))</f>
        <v>Bulkis Kanata, S.T., M.T.</v>
      </c>
      <c r="I1252" s="275" t="str">
        <f t="shared" ref="I1252" si="1945">IF(ISNA(VLOOKUP(T1252,dosen,3,FALSE)),"-",VLOOKUP(T1252,dosen,3,FALSE))</f>
        <v>Cahyo Mustiko O. M., ST., MSc. Ph.D.</v>
      </c>
      <c r="J1252" s="467" t="str">
        <f t="shared" ref="J1252" si="1946">IF(ISNA(VLOOKUP(U1252,dosen,3,FALSE)),"-",VLOOKUP(U1252,dosen,3,FALSE))</f>
        <v>I Made Budi Suksmadana, S.T., M.T.</v>
      </c>
      <c r="K1252" s="473" t="str">
        <f t="shared" ref="K1252" si="1947">CHOOSE(WEEKDAY(L1252),"Minggu","Senin","Selasa","Rabu","Kamis","Jum'at","Sabtu")</f>
        <v>Rabu</v>
      </c>
      <c r="L1252" s="494">
        <v>45602</v>
      </c>
      <c r="M1252" s="206" t="s">
        <v>1577</v>
      </c>
      <c r="N1252" s="98" t="s">
        <v>581</v>
      </c>
      <c r="P1252" s="486">
        <v>582</v>
      </c>
      <c r="Q1252" s="230">
        <v>19</v>
      </c>
      <c r="R1252" s="230">
        <v>15</v>
      </c>
      <c r="S1252" s="199">
        <v>21</v>
      </c>
      <c r="T1252" s="199">
        <v>9</v>
      </c>
      <c r="U1252" s="199">
        <v>24</v>
      </c>
      <c r="AL1252" s="495"/>
      <c r="AM1252" s="212"/>
      <c r="AN1252" s="212"/>
      <c r="AS1252" s="392"/>
      <c r="AT1252" s="392"/>
      <c r="AU1252" s="392"/>
    </row>
    <row r="1253" spans="1:47" ht="12.75" customHeight="1">
      <c r="A1253" s="267">
        <f t="shared" si="1755"/>
        <v>1250</v>
      </c>
      <c r="B1253" s="498">
        <v>45597</v>
      </c>
      <c r="C1253" s="269" t="str">
        <f>VLOOKUP(D1253,'[9]mhs elektro-kecil'!$B$5:$C$3200,2,0)</f>
        <v xml:space="preserve">Satriyawan Mandala Putra </v>
      </c>
      <c r="D1253" t="s">
        <v>2988</v>
      </c>
      <c r="E1253" s="497" t="s">
        <v>2989</v>
      </c>
      <c r="F1253" s="275" t="str">
        <f t="shared" ref="F1253" si="1948">VLOOKUP(Q1253,dosen,3,0)</f>
        <v>Dr. Ir. I Ketut Wiryajati,ST.,MT.,IPU.,ASEAN.Eng.</v>
      </c>
      <c r="G1253" s="275" t="str">
        <f t="shared" ref="G1253" si="1949">IF(ISNA(VLOOKUP(R1253,dosen,3,FALSE)),"-",VLOOKUP(R1253,dosen,3,FALSE))</f>
        <v>Dr. Ida Ayu Sri Adnyani, S.T., M.Erg.</v>
      </c>
      <c r="H1253" s="275" t="str">
        <f t="shared" ref="H1253" si="1950">IF(ISNA(VLOOKUP(S1253,dosen,3,FALSE)),"-",VLOOKUP(S1253,dosen,3,FALSE))</f>
        <v>Ida Bagus Fery Citarsa, S.T., M.T.</v>
      </c>
      <c r="I1253" s="275" t="str">
        <f t="shared" ref="I1253" si="1951">IF(ISNA(VLOOKUP(T1253,dosen,3,FALSE)),"-",VLOOKUP(T1253,dosen,3,FALSE))</f>
        <v>Ir. Agung Budi Muljono, S.T., M.T., IPU.</v>
      </c>
      <c r="J1253" s="467" t="str">
        <f t="shared" ref="J1253" si="1952">IF(ISNA(VLOOKUP(U1253,dosen,3,FALSE)),"-",VLOOKUP(U1253,dosen,3,FALSE))</f>
        <v>Made Sutha Yadnya, S.T., M.T.</v>
      </c>
      <c r="K1253" s="473" t="str">
        <f t="shared" ref="K1253" si="1953">CHOOSE(WEEKDAY(L1253),"Minggu","Senin","Selasa","Rabu","Kamis","Jum'at","Sabtu")</f>
        <v>Rabu</v>
      </c>
      <c r="L1253" s="494">
        <v>45602</v>
      </c>
      <c r="M1253" s="206" t="s">
        <v>1622</v>
      </c>
      <c r="N1253" s="98" t="s">
        <v>324</v>
      </c>
      <c r="P1253" s="486">
        <v>588</v>
      </c>
      <c r="Q1253" s="230">
        <v>3</v>
      </c>
      <c r="R1253" s="230">
        <v>10</v>
      </c>
      <c r="S1253" s="199">
        <v>12</v>
      </c>
      <c r="T1253" s="199">
        <v>13</v>
      </c>
      <c r="U1253" s="199">
        <v>19</v>
      </c>
      <c r="AL1253" s="495"/>
      <c r="AM1253" s="212"/>
      <c r="AN1253" s="212"/>
      <c r="AS1253" s="392"/>
      <c r="AT1253" s="392"/>
      <c r="AU1253" s="392"/>
    </row>
    <row r="1254" spans="1:47" ht="12.75" customHeight="1">
      <c r="A1254" s="267">
        <f t="shared" si="1755"/>
        <v>1251</v>
      </c>
      <c r="B1254" s="498">
        <v>45611</v>
      </c>
      <c r="C1254" s="269" t="str">
        <f>VLOOKUP(D1254,'[9]mhs elektro-kecil'!$B$5:$C$3200,2,0)</f>
        <v xml:space="preserve">Yayan Amrullah </v>
      </c>
      <c r="D1254" t="s">
        <v>2990</v>
      </c>
      <c r="E1254" s="369" t="s">
        <v>2991</v>
      </c>
      <c r="F1254" s="275" t="str">
        <f t="shared" ref="F1254" si="1954">VLOOKUP(Q1254,dosen,3,0)</f>
        <v>Abdullah Zainuddin, S.T., M.T.</v>
      </c>
      <c r="G1254" s="275" t="str">
        <f t="shared" ref="G1254" si="1955">IF(ISNA(VLOOKUP(R1254,dosen,3,FALSE)),"-",VLOOKUP(R1254,dosen,3,FALSE))</f>
        <v>Sudi M. Al Sasongko, S.T., M.T.</v>
      </c>
      <c r="H1254" s="275" t="str">
        <f t="shared" ref="H1254" si="1956">IF(ISNA(VLOOKUP(S1254,dosen,3,FALSE)),"-",VLOOKUP(S1254,dosen,3,FALSE))</f>
        <v>Made Sutha Yadnya, S.T., M.T.</v>
      </c>
      <c r="I1254" s="275" t="str">
        <f t="shared" ref="I1254" si="1957">IF(ISNA(VLOOKUP(T1254,dosen,3,FALSE)),"-",VLOOKUP(T1254,dosen,3,FALSE))</f>
        <v>Budi Darmawan, S.T., M.Eng.</v>
      </c>
      <c r="J1254" s="467" t="str">
        <f t="shared" ref="J1254" si="1958">IF(ISNA(VLOOKUP(U1254,dosen,3,FALSE)),"-",VLOOKUP(U1254,dosen,3,FALSE))</f>
        <v>Bulkis Kanata, S.T., M.T.</v>
      </c>
      <c r="K1254" s="473" t="str">
        <f t="shared" ref="K1254" si="1959">CHOOSE(WEEKDAY(L1254),"Minggu","Senin","Selasa","Rabu","Kamis","Jum'at","Sabtu")</f>
        <v>Rabu</v>
      </c>
      <c r="L1254" s="494">
        <v>45616</v>
      </c>
      <c r="M1254" s="459" t="s">
        <v>1622</v>
      </c>
      <c r="N1254" s="98" t="s">
        <v>581</v>
      </c>
      <c r="P1254" s="486">
        <v>614</v>
      </c>
      <c r="Q1254" s="230">
        <v>15</v>
      </c>
      <c r="R1254" s="230">
        <v>6</v>
      </c>
      <c r="S1254" s="199">
        <v>19</v>
      </c>
      <c r="T1254" s="199">
        <v>43</v>
      </c>
      <c r="U1254" s="199">
        <v>21</v>
      </c>
      <c r="AL1254" s="495"/>
      <c r="AM1254" s="212"/>
      <c r="AN1254" s="212"/>
      <c r="AS1254" s="392"/>
      <c r="AT1254" s="392"/>
      <c r="AU1254" s="392"/>
    </row>
    <row r="1255" spans="1:47" ht="12.75" customHeight="1">
      <c r="A1255" s="267">
        <f t="shared" si="1755"/>
        <v>1252</v>
      </c>
      <c r="B1255" s="498">
        <v>45615</v>
      </c>
      <c r="C1255" s="269" t="str">
        <f>VLOOKUP(D1255,'[9]mhs elektro-kecil'!$B$5:$C$3200,2,0)</f>
        <v>Yudi Solahuddin</v>
      </c>
      <c r="D1255" t="s">
        <v>2992</v>
      </c>
      <c r="E1255" s="497" t="s">
        <v>2993</v>
      </c>
      <c r="F1255" s="275" t="str">
        <f t="shared" ref="F1255" si="1960">VLOOKUP(Q1255,dosen,3,0)</f>
        <v>Ir. I Made Ari Nrartha, S.T., M.T.</v>
      </c>
      <c r="G1255" s="275" t="str">
        <f t="shared" ref="G1255" si="1961">IF(ISNA(VLOOKUP(R1255,dosen,3,FALSE)),"-",VLOOKUP(R1255,dosen,3,FALSE))</f>
        <v>Dr. Ir. I Made Ginarsa, S.T., M.T., IPU.</v>
      </c>
      <c r="H1255" s="275" t="str">
        <f t="shared" ref="H1255" si="1962">IF(ISNA(VLOOKUP(S1255,dosen,3,FALSE)),"-",VLOOKUP(S1255,dosen,3,FALSE))</f>
        <v>Budi Darmawan, S.T., M.Eng.</v>
      </c>
      <c r="I1255" s="275" t="str">
        <f t="shared" ref="I1255" si="1963">IF(ISNA(VLOOKUP(T1255,dosen,3,FALSE)),"-",VLOOKUP(T1255,dosen,3,FALSE))</f>
        <v>I Made Budi Suksmadana, S.T., M.T.</v>
      </c>
      <c r="J1255" s="467" t="str">
        <f t="shared" ref="J1255" si="1964">IF(ISNA(VLOOKUP(U1255,dosen,3,FALSE)),"-",VLOOKUP(U1255,dosen,3,FALSE))</f>
        <v>Djul Fikry  Budiman, S.T., M.T.</v>
      </c>
      <c r="K1255" s="473" t="str">
        <f t="shared" ref="K1255" si="1965">CHOOSE(WEEKDAY(L1255),"Minggu","Senin","Selasa","Rabu","Kamis","Jum'at","Sabtu")</f>
        <v>Kamis</v>
      </c>
      <c r="L1255" s="494">
        <v>45617</v>
      </c>
      <c r="M1255" s="459" t="s">
        <v>1622</v>
      </c>
      <c r="N1255" s="98" t="s">
        <v>324</v>
      </c>
      <c r="P1255" s="486">
        <v>620</v>
      </c>
      <c r="Q1255" s="230">
        <v>25</v>
      </c>
      <c r="R1255" s="230">
        <v>26</v>
      </c>
      <c r="S1255" s="199">
        <v>43</v>
      </c>
      <c r="T1255" s="199">
        <v>24</v>
      </c>
      <c r="U1255" s="199">
        <v>35</v>
      </c>
      <c r="AL1255" s="495"/>
      <c r="AM1255" s="212"/>
      <c r="AN1255" s="212"/>
      <c r="AS1255" s="392"/>
      <c r="AT1255" s="392"/>
      <c r="AU1255" s="392"/>
    </row>
    <row r="1256" spans="1:47" ht="12.75" customHeight="1">
      <c r="A1256" s="267">
        <f t="shared" si="1755"/>
        <v>1253</v>
      </c>
      <c r="B1256" s="498">
        <v>45625</v>
      </c>
      <c r="C1256" s="269" t="str">
        <f>VLOOKUP(D1256,'[9]mhs elektro-kecil'!$B$5:$C$3200,2,0)</f>
        <v>PANJI AKBAR</v>
      </c>
      <c r="D1256" s="497" t="s">
        <v>2994</v>
      </c>
      <c r="E1256" s="497" t="s">
        <v>2995</v>
      </c>
      <c r="F1256" s="275" t="str">
        <f t="shared" ref="F1256" si="1966">VLOOKUP(Q1256,dosen,3,0)</f>
        <v>Dr. Ida Ayu Sri Adnyani, S.T., M.Erg.</v>
      </c>
      <c r="G1256" s="275" t="str">
        <f t="shared" ref="G1256" si="1967">IF(ISNA(VLOOKUP(R1256,dosen,3,FALSE)),"-",VLOOKUP(R1256,dosen,3,FALSE))</f>
        <v>Dr. Ir. I Ketut Wiryajati,ST.,MT.,IPU.,ASEAN.Eng.</v>
      </c>
      <c r="H1256" s="275" t="str">
        <f t="shared" ref="H1256" si="1968">IF(ISNA(VLOOKUP(S1256,dosen,3,FALSE)),"-",VLOOKUP(S1256,dosen,3,FALSE))</f>
        <v>I Ketut Perdana Putra, S.T., M.T.</v>
      </c>
      <c r="I1256" s="275" t="str">
        <f t="shared" ref="I1256" si="1969">IF(ISNA(VLOOKUP(T1256,dosen,3,FALSE)),"-",VLOOKUP(T1256,dosen,3,FALSE))</f>
        <v>Ida Bagus Fery Citarsa, S.T., M.T.</v>
      </c>
      <c r="J1256" s="467" t="str">
        <f t="shared" ref="J1256" si="1970">IF(ISNA(VLOOKUP(U1256,dosen,3,FALSE)),"-",VLOOKUP(U1256,dosen,3,FALSE))</f>
        <v>Sudi M. Al Sasongko, S.T., M.T.</v>
      </c>
      <c r="K1256" s="473" t="str">
        <f t="shared" ref="K1256" si="1971">CHOOSE(WEEKDAY(L1256),"Minggu","Senin","Selasa","Rabu","Kamis","Jum'at","Sabtu")</f>
        <v>Selasa</v>
      </c>
      <c r="L1256" s="494">
        <v>45629</v>
      </c>
      <c r="M1256" s="206" t="s">
        <v>1577</v>
      </c>
      <c r="N1256" s="98" t="s">
        <v>324</v>
      </c>
      <c r="P1256" s="486">
        <v>636</v>
      </c>
      <c r="Q1256" s="230">
        <v>10</v>
      </c>
      <c r="R1256" s="230">
        <v>3</v>
      </c>
      <c r="S1256" s="199">
        <v>23</v>
      </c>
      <c r="T1256" s="199">
        <v>12</v>
      </c>
      <c r="U1256" s="199">
        <v>6</v>
      </c>
      <c r="AL1256" s="495"/>
      <c r="AM1256" s="212"/>
      <c r="AN1256" s="212"/>
      <c r="AS1256" s="392"/>
      <c r="AT1256" s="392"/>
      <c r="AU1256" s="392"/>
    </row>
    <row r="1257" spans="1:47" ht="12.75" customHeight="1">
      <c r="A1257" s="267">
        <f t="shared" si="1755"/>
        <v>1254</v>
      </c>
      <c r="B1257" s="498">
        <v>45625</v>
      </c>
      <c r="C1257" s="269" t="str">
        <f>VLOOKUP(D1257,'[9]mhs elektro-kecil'!$B$5:$C$3200,2,0)</f>
        <v>Diky Aryadi</v>
      </c>
      <c r="D1257" t="s">
        <v>2996</v>
      </c>
      <c r="E1257" s="497" t="s">
        <v>2997</v>
      </c>
      <c r="F1257" s="275" t="str">
        <f t="shared" ref="F1257" si="1972">VLOOKUP(Q1257,dosen,3,0)</f>
        <v>Dr. Ir. I Ketut Wiryajati,ST.,MT.,IPU.,ASEAN.Eng.</v>
      </c>
      <c r="G1257" s="275" t="str">
        <f t="shared" ref="G1257" si="1973">IF(ISNA(VLOOKUP(R1257,dosen,3,FALSE)),"-",VLOOKUP(R1257,dosen,3,FALSE))</f>
        <v>Ir. I Made Ari Nrartha, S.T., M.T.</v>
      </c>
      <c r="H1257" s="275" t="str">
        <f t="shared" ref="H1257" si="1974">IF(ISNA(VLOOKUP(S1257,dosen,3,FALSE)),"-",VLOOKUP(S1257,dosen,3,FALSE))</f>
        <v>Dr. Ir. I Made Ginarsa, S.T., M.T., IPU.</v>
      </c>
      <c r="I1257" s="275" t="str">
        <f t="shared" ref="I1257" si="1975">IF(ISNA(VLOOKUP(T1257,dosen,3,FALSE)),"-",VLOOKUP(T1257,dosen,3,FALSE))</f>
        <v>Supriyatna, S.T., M.T.</v>
      </c>
      <c r="J1257" s="467" t="str">
        <f t="shared" ref="J1257" si="1976">IF(ISNA(VLOOKUP(U1257,dosen,3,FALSE)),"-",VLOOKUP(U1257,dosen,3,FALSE))</f>
        <v>Sultan, S.T., M.T.</v>
      </c>
      <c r="K1257" s="473" t="str">
        <f t="shared" ref="K1257" si="1977">CHOOSE(WEEKDAY(L1257),"Minggu","Senin","Selasa","Rabu","Kamis","Jum'at","Sabtu")</f>
        <v>Kamis</v>
      </c>
      <c r="L1257" s="494">
        <v>45631</v>
      </c>
      <c r="M1257" s="206" t="s">
        <v>1622</v>
      </c>
      <c r="N1257" s="98" t="s">
        <v>449</v>
      </c>
      <c r="P1257" s="486">
        <v>637</v>
      </c>
      <c r="Q1257" s="230">
        <v>3</v>
      </c>
      <c r="R1257" s="230">
        <v>25</v>
      </c>
      <c r="S1257" s="199">
        <v>26</v>
      </c>
      <c r="T1257" s="199">
        <v>2</v>
      </c>
      <c r="U1257" s="199">
        <v>5</v>
      </c>
      <c r="AL1257" s="495"/>
      <c r="AM1257" s="212"/>
      <c r="AN1257" s="212"/>
      <c r="AS1257" s="392"/>
      <c r="AT1257" s="392"/>
      <c r="AU1257" s="392"/>
    </row>
    <row r="1258" spans="1:47" ht="12.75" customHeight="1">
      <c r="A1258" s="267">
        <f t="shared" si="1755"/>
        <v>1255</v>
      </c>
      <c r="B1258" s="498">
        <v>45636</v>
      </c>
      <c r="C1258" s="269" t="str">
        <f>VLOOKUP(D1258,'[9]mhs elektro-kecil'!$B$5:$C$3200,2,0)</f>
        <v>Muhammad Ro'Id Al Rafif</v>
      </c>
      <c r="D1258" t="s">
        <v>2998</v>
      </c>
      <c r="E1258" s="497" t="s">
        <v>2999</v>
      </c>
      <c r="F1258" s="275" t="str">
        <f t="shared" ref="F1258" si="1978">VLOOKUP(Q1258,dosen,3,0)</f>
        <v>Paniran, S.T., M.T.</v>
      </c>
      <c r="G1258" s="275" t="str">
        <f t="shared" ref="G1258" si="1979">IF(ISNA(VLOOKUP(R1258,dosen,3,FALSE)),"-",VLOOKUP(R1258,dosen,3,FALSE))</f>
        <v>Giri Wahyu Wiriasto, S.T., M.T.</v>
      </c>
      <c r="H1258" s="275" t="str">
        <f t="shared" ref="H1258" si="1980">IF(ISNA(VLOOKUP(S1258,dosen,3,FALSE)),"-",VLOOKUP(S1258,dosen,3,FALSE))</f>
        <v>Lalu A. Syamsul Irfan A., S.T., M.Eng.</v>
      </c>
      <c r="I1258" s="275" t="str">
        <f t="shared" ref="I1258" si="1981">IF(ISNA(VLOOKUP(T1258,dosen,3,FALSE)),"-",VLOOKUP(T1258,dosen,3,FALSE))</f>
        <v>Dr. Ir. Misbahuddin, S.T., M.T., IPU.</v>
      </c>
      <c r="J1258" s="467" t="str">
        <f t="shared" ref="J1258" si="1982">IF(ISNA(VLOOKUP(U1258,dosen,3,FALSE)),"-",VLOOKUP(U1258,dosen,3,FALSE))</f>
        <v>Sudi M. Al Sasongko, S.T., M.T.</v>
      </c>
      <c r="K1258" s="473" t="str">
        <f t="shared" ref="K1258" si="1983">CHOOSE(WEEKDAY(L1258),"Minggu","Senin","Selasa","Rabu","Kamis","Jum'at","Sabtu")</f>
        <v>Jum'at</v>
      </c>
      <c r="L1258" s="494">
        <v>45639</v>
      </c>
      <c r="M1258" s="206" t="s">
        <v>1577</v>
      </c>
      <c r="N1258" s="98" t="s">
        <v>449</v>
      </c>
      <c r="P1258" s="486">
        <v>652</v>
      </c>
      <c r="Q1258" s="230">
        <v>28</v>
      </c>
      <c r="R1258" s="230">
        <v>41</v>
      </c>
      <c r="S1258" s="199">
        <v>40</v>
      </c>
      <c r="T1258" s="199">
        <v>7</v>
      </c>
      <c r="U1258" s="199">
        <v>6</v>
      </c>
      <c r="AL1258" s="495"/>
      <c r="AM1258" s="212"/>
      <c r="AN1258" s="212"/>
      <c r="AS1258" s="392"/>
      <c r="AT1258" s="392"/>
      <c r="AU1258" s="392"/>
    </row>
    <row r="1259" spans="1:47" ht="12.75" customHeight="1">
      <c r="A1259" s="267">
        <f t="shared" si="1755"/>
        <v>1256</v>
      </c>
      <c r="B1259" s="498">
        <v>45638</v>
      </c>
      <c r="C1259" s="269" t="str">
        <f>VLOOKUP(D1259,'[9]mhs elektro-kecil'!$B$5:$C$3200,2,0)</f>
        <v>Sri Kusmiati</v>
      </c>
      <c r="D1259" t="s">
        <v>3000</v>
      </c>
      <c r="E1259" s="497" t="s">
        <v>3001</v>
      </c>
      <c r="F1259" s="275" t="str">
        <f t="shared" ref="F1259" si="1984">VLOOKUP(Q1259,dosen,3,0)</f>
        <v>Dr. Ida Ayu Sri Adnyani, S.T., M.Erg.</v>
      </c>
      <c r="G1259" s="275" t="str">
        <f t="shared" ref="G1259" si="1985">IF(ISNA(VLOOKUP(R1259,dosen,3,FALSE)),"-",VLOOKUP(R1259,dosen,3,FALSE))</f>
        <v>I Ketut Perdana Putra, S.T., M.T.</v>
      </c>
      <c r="H1259" s="275" t="str">
        <f t="shared" ref="H1259" si="1986">IF(ISNA(VLOOKUP(S1259,dosen,3,FALSE)),"-",VLOOKUP(S1259,dosen,3,FALSE))</f>
        <v>Ni Made Seniari, S.T., M.T.</v>
      </c>
      <c r="I1259" s="275" t="str">
        <f t="shared" ref="I1259" si="1987">IF(ISNA(VLOOKUP(T1259,dosen,3,FALSE)),"-",VLOOKUP(T1259,dosen,3,FALSE))</f>
        <v>Abdul Natsir, S.T., M.T.</v>
      </c>
      <c r="J1259" s="467" t="str">
        <f t="shared" ref="J1259" si="1988">IF(ISNA(VLOOKUP(U1259,dosen,3,FALSE)),"-",VLOOKUP(U1259,dosen,3,FALSE))</f>
        <v>Sabar Nababan, S.T., M.T.</v>
      </c>
      <c r="K1259" s="473" t="str">
        <f t="shared" ref="K1259" si="1989">CHOOSE(WEEKDAY(L1259),"Minggu","Senin","Selasa","Rabu","Kamis","Jum'at","Sabtu")</f>
        <v>Selasa</v>
      </c>
      <c r="L1259" s="494">
        <v>45643</v>
      </c>
      <c r="M1259" s="206" t="s">
        <v>1577</v>
      </c>
      <c r="N1259" s="98" t="s">
        <v>324</v>
      </c>
      <c r="P1259" s="486">
        <v>657</v>
      </c>
      <c r="Q1259" s="230">
        <v>10</v>
      </c>
      <c r="R1259" s="230">
        <v>23</v>
      </c>
      <c r="S1259" s="199">
        <v>1</v>
      </c>
      <c r="T1259" s="199">
        <v>14</v>
      </c>
      <c r="U1259" s="199">
        <v>31</v>
      </c>
      <c r="AL1259" s="495"/>
      <c r="AM1259" s="212"/>
      <c r="AN1259" s="212"/>
      <c r="AS1259" s="392"/>
      <c r="AT1259" s="392"/>
      <c r="AU1259" s="392"/>
    </row>
    <row r="1260" spans="1:47" ht="12.75" customHeight="1">
      <c r="A1260" s="267">
        <f t="shared" si="1755"/>
        <v>1257</v>
      </c>
      <c r="B1260" s="498">
        <v>45638</v>
      </c>
      <c r="C1260" s="269" t="str">
        <f>VLOOKUP(D1260,'[9]mhs elektro-kecil'!$B$5:$C$3200,2,0)</f>
        <v>Andi Tegar Panca Restu</v>
      </c>
      <c r="D1260" t="s">
        <v>3002</v>
      </c>
      <c r="E1260" s="497" t="s">
        <v>3003</v>
      </c>
      <c r="F1260" s="275" t="str">
        <f t="shared" ref="F1260" si="1990">VLOOKUP(Q1260,dosen,3,0)</f>
        <v>Budi Darmawan, S.T., M.Eng.</v>
      </c>
      <c r="G1260" s="275" t="str">
        <f t="shared" ref="G1260" si="1991">IF(ISNA(VLOOKUP(R1260,dosen,3,FALSE)),"-",VLOOKUP(R1260,dosen,3,FALSE))</f>
        <v>Paniran, S.T., M.T.</v>
      </c>
      <c r="H1260" s="275" t="str">
        <f t="shared" ref="H1260" si="1992">IF(ISNA(VLOOKUP(S1260,dosen,3,FALSE)),"-",VLOOKUP(S1260,dosen,3,FALSE))</f>
        <v>Syafaruddin Ch, S.T., M.T.</v>
      </c>
      <c r="I1260" s="275" t="str">
        <f t="shared" ref="I1260" si="1993">IF(ISNA(VLOOKUP(T1260,dosen,3,FALSE)),"-",VLOOKUP(T1260,dosen,3,FALSE))</f>
        <v>A. Sjamsjiar Rachman, S.T., M.T.</v>
      </c>
      <c r="J1260" s="467" t="str">
        <f t="shared" ref="J1260" si="1994">IF(ISNA(VLOOKUP(U1260,dosen,3,FALSE)),"-",VLOOKUP(U1260,dosen,3,FALSE))</f>
        <v>Lalu A. Syamsul Irfan A., S.T., M.Eng.</v>
      </c>
      <c r="K1260" s="473" t="str">
        <f t="shared" ref="K1260" si="1995">CHOOSE(WEEKDAY(L1260),"Minggu","Senin","Selasa","Rabu","Kamis","Jum'at","Sabtu")</f>
        <v>Senin</v>
      </c>
      <c r="L1260" s="494">
        <v>45642</v>
      </c>
      <c r="M1260" s="206" t="s">
        <v>1577</v>
      </c>
      <c r="N1260" s="98" t="s">
        <v>449</v>
      </c>
      <c r="P1260" s="486">
        <v>658</v>
      </c>
      <c r="Q1260" s="230">
        <v>43</v>
      </c>
      <c r="R1260" s="230">
        <v>28</v>
      </c>
      <c r="S1260" s="199">
        <v>4</v>
      </c>
      <c r="T1260" s="199">
        <v>17</v>
      </c>
      <c r="U1260" s="199">
        <v>40</v>
      </c>
      <c r="AL1260" s="495"/>
      <c r="AM1260" s="212"/>
      <c r="AN1260" s="212"/>
      <c r="AS1260" s="392"/>
      <c r="AT1260" s="392"/>
      <c r="AU1260" s="392"/>
    </row>
    <row r="1261" spans="1:47" ht="12.75" customHeight="1">
      <c r="A1261" s="267">
        <f t="shared" si="1755"/>
        <v>1258</v>
      </c>
      <c r="B1261" s="498">
        <v>45638</v>
      </c>
      <c r="C1261" s="269" t="str">
        <f>VLOOKUP(D1261,'[9]mhs elektro-kecil'!$B$5:$C$3200,2,0)</f>
        <v>Saepol Pahmi Idris</v>
      </c>
      <c r="D1261" t="s">
        <v>3004</v>
      </c>
      <c r="E1261" s="497" t="s">
        <v>3005</v>
      </c>
      <c r="F1261" s="275" t="str">
        <f t="shared" ref="F1261" si="1996">VLOOKUP(Q1261,dosen,3,0)</f>
        <v>Abdul Natsir, S.T., M.T.</v>
      </c>
      <c r="G1261" s="275" t="str">
        <f t="shared" ref="G1261" si="1997">IF(ISNA(VLOOKUP(R1261,dosen,3,FALSE)),"-",VLOOKUP(R1261,dosen,3,FALSE))</f>
        <v>Ir. I Made Ari Nrartha, S.T., M.T.</v>
      </c>
      <c r="H1261" s="275" t="str">
        <f t="shared" ref="H1261" si="1998">IF(ISNA(VLOOKUP(S1261,dosen,3,FALSE)),"-",VLOOKUP(S1261,dosen,3,FALSE))</f>
        <v>Supriyatna, S.T., M.T.</v>
      </c>
      <c r="I1261" s="275" t="str">
        <f t="shared" ref="I1261" si="1999">IF(ISNA(VLOOKUP(T1261,dosen,3,FALSE)),"-",VLOOKUP(T1261,dosen,3,FALSE))</f>
        <v>I Made Budi Suksmadana, S.T., M.T.</v>
      </c>
      <c r="J1261" s="467" t="str">
        <f t="shared" ref="J1261" si="2000">IF(ISNA(VLOOKUP(U1261,dosen,3,FALSE)),"-",VLOOKUP(U1261,dosen,3,FALSE))</f>
        <v>I Nyoman Wahyu Satiawan., ST., MSc., Ph.D.</v>
      </c>
      <c r="K1261" s="473" t="str">
        <f t="shared" ref="K1261" si="2001">CHOOSE(WEEKDAY(L1261),"Minggu","Senin","Selasa","Rabu","Kamis","Jum'at","Sabtu")</f>
        <v>Selasa</v>
      </c>
      <c r="L1261" s="494">
        <v>45643</v>
      </c>
      <c r="M1261" s="459" t="s">
        <v>1622</v>
      </c>
      <c r="N1261" s="98" t="s">
        <v>324</v>
      </c>
      <c r="P1261" s="486">
        <v>660</v>
      </c>
      <c r="Q1261" s="230">
        <v>14</v>
      </c>
      <c r="R1261" s="230">
        <v>25</v>
      </c>
      <c r="S1261" s="199">
        <v>2</v>
      </c>
      <c r="T1261" s="199">
        <v>24</v>
      </c>
      <c r="U1261" s="199">
        <v>8</v>
      </c>
      <c r="AL1261" s="495"/>
      <c r="AM1261" s="212"/>
      <c r="AN1261" s="212"/>
      <c r="AS1261" s="392"/>
      <c r="AT1261" s="392"/>
      <c r="AU1261" s="392"/>
    </row>
    <row r="1262" spans="1:47" ht="12.75" customHeight="1">
      <c r="A1262" s="267">
        <f t="shared" si="1755"/>
        <v>1259</v>
      </c>
      <c r="B1262" s="498">
        <v>45638</v>
      </c>
      <c r="C1262" s="269" t="str">
        <f>VLOOKUP(D1262,'[9]mhs elektro-kecil'!$B$5:$C$3200,2,0)</f>
        <v>Faturrahman</v>
      </c>
      <c r="D1262" t="s">
        <v>3006</v>
      </c>
      <c r="E1262" s="497" t="s">
        <v>3007</v>
      </c>
      <c r="F1262" s="275" t="str">
        <f t="shared" ref="F1262" si="2002">VLOOKUP(Q1262,dosen,3,0)</f>
        <v>Dr. Ir. Rosmaliati, S.T., M.T.</v>
      </c>
      <c r="G1262" s="275" t="str">
        <f t="shared" ref="G1262" si="2003">IF(ISNA(VLOOKUP(R1262,dosen,3,FALSE)),"-",VLOOKUP(R1262,dosen,3,FALSE))</f>
        <v>Supriyatna, S.T., M.T.</v>
      </c>
      <c r="H1262" s="275" t="str">
        <f t="shared" ref="H1262" si="2004">IF(ISNA(VLOOKUP(S1262,dosen,3,FALSE)),"-",VLOOKUP(S1262,dosen,3,FALSE))</f>
        <v>Sultan, S.T., M.T.</v>
      </c>
      <c r="I1262" s="275" t="str">
        <f t="shared" ref="I1262" si="2005">IF(ISNA(VLOOKUP(T1262,dosen,3,FALSE)),"-",VLOOKUP(T1262,dosen,3,FALSE))</f>
        <v>Ir. Agung Budi Muljono, S.T., M.T., IPU.</v>
      </c>
      <c r="J1262" s="467" t="str">
        <f t="shared" ref="J1262" si="2006">IF(ISNA(VLOOKUP(U1262,dosen,3,FALSE)),"-",VLOOKUP(U1262,dosen,3,FALSE))</f>
        <v>Ida Bagus Fery Citarsa, S.T., M.T.</v>
      </c>
      <c r="K1262" s="473" t="str">
        <f t="shared" ref="K1262" si="2007">CHOOSE(WEEKDAY(L1262),"Minggu","Senin","Selasa","Rabu","Kamis","Jum'at","Sabtu")</f>
        <v>Selasa</v>
      </c>
      <c r="L1262" s="494">
        <v>45643</v>
      </c>
      <c r="M1262" s="206" t="s">
        <v>1577</v>
      </c>
      <c r="N1262" s="459" t="s">
        <v>254</v>
      </c>
      <c r="P1262" s="486">
        <v>661</v>
      </c>
      <c r="Q1262" s="230">
        <v>16</v>
      </c>
      <c r="R1262" s="230">
        <v>2</v>
      </c>
      <c r="S1262" s="199">
        <v>5</v>
      </c>
      <c r="T1262" s="199">
        <v>13</v>
      </c>
      <c r="U1262" s="199">
        <v>12</v>
      </c>
      <c r="AL1262" s="495"/>
      <c r="AM1262" s="212"/>
      <c r="AN1262" s="212"/>
      <c r="AS1262" s="392"/>
      <c r="AT1262" s="392"/>
      <c r="AU1262" s="392"/>
    </row>
    <row r="1263" spans="1:47" ht="12.75" customHeight="1">
      <c r="A1263" s="267">
        <f t="shared" si="1755"/>
        <v>1260</v>
      </c>
      <c r="B1263" s="498">
        <v>45645</v>
      </c>
      <c r="C1263" s="269" t="str">
        <f>VLOOKUP(D1263,'[9]mhs elektro-kecil'!$B$5:$C$3200,2,0)</f>
        <v>Ridho Budi Prasetyo</v>
      </c>
      <c r="D1263" t="s">
        <v>3008</v>
      </c>
      <c r="E1263" s="497" t="s">
        <v>3009</v>
      </c>
      <c r="F1263" s="275" t="str">
        <f t="shared" ref="F1263" si="2008">VLOOKUP(Q1263,dosen,3,0)</f>
        <v>Supriyatna, S.T., M.T.</v>
      </c>
      <c r="G1263" s="275" t="str">
        <f t="shared" ref="G1263" si="2009">IF(ISNA(VLOOKUP(R1263,dosen,3,FALSE)),"-",VLOOKUP(R1263,dosen,3,FALSE))</f>
        <v>Cipta Ramadhani, ST., M.Eng.</v>
      </c>
      <c r="H1263" s="275" t="str">
        <f t="shared" ref="H1263" si="2010">IF(ISNA(VLOOKUP(S1263,dosen,3,FALSE)),"-",VLOOKUP(S1263,dosen,3,FALSE))</f>
        <v>Sultan, S.T., M.T.</v>
      </c>
      <c r="I1263" s="275" t="str">
        <f t="shared" ref="I1263" si="2011">IF(ISNA(VLOOKUP(T1263,dosen,3,FALSE)),"-",VLOOKUP(T1263,dosen,3,FALSE))</f>
        <v>Ir. Agung Budi Muljono, S.T., M.T., IPU.</v>
      </c>
      <c r="J1263" s="467" t="str">
        <f t="shared" ref="J1263" si="2012">IF(ISNA(VLOOKUP(U1263,dosen,3,FALSE)),"-",VLOOKUP(U1263,dosen,3,FALSE))</f>
        <v>Abdul Natsir, S.T., M.T.</v>
      </c>
      <c r="K1263" s="473" t="str">
        <f t="shared" ref="K1263" si="2013">CHOOSE(WEEKDAY(L1263),"Minggu","Senin","Selasa","Rabu","Kamis","Jum'at","Sabtu")</f>
        <v>Senin</v>
      </c>
      <c r="L1263" s="494">
        <v>45649</v>
      </c>
      <c r="M1263" s="206" t="s">
        <v>1577</v>
      </c>
      <c r="N1263" s="98" t="s">
        <v>324</v>
      </c>
      <c r="P1263" s="486">
        <v>675</v>
      </c>
      <c r="Q1263" s="230">
        <v>2</v>
      </c>
      <c r="R1263" s="230">
        <v>44</v>
      </c>
      <c r="S1263" s="199">
        <v>5</v>
      </c>
      <c r="T1263" s="199">
        <v>13</v>
      </c>
      <c r="U1263" s="199">
        <v>14</v>
      </c>
      <c r="AL1263" s="495"/>
      <c r="AM1263" s="212"/>
      <c r="AN1263" s="212"/>
      <c r="AS1263" s="392"/>
      <c r="AT1263" s="392"/>
      <c r="AU1263" s="392"/>
    </row>
    <row r="1264" spans="1:47" ht="12.75" customHeight="1">
      <c r="A1264" s="267">
        <f t="shared" si="1755"/>
        <v>1261</v>
      </c>
      <c r="B1264" s="498">
        <v>45659</v>
      </c>
      <c r="C1264" s="269" t="str">
        <f>VLOOKUP(D1264,'[9]mhs elektro-kecil'!$B$5:$C$3200,2,0)</f>
        <v>MUH HAFIZIN</v>
      </c>
      <c r="D1264" t="s">
        <v>3010</v>
      </c>
      <c r="E1264" s="497" t="s">
        <v>3011</v>
      </c>
      <c r="F1264" s="275" t="str">
        <f t="shared" ref="F1264" si="2014">VLOOKUP(Q1264,dosen,3,0)</f>
        <v>Dr. Ir. Misbahuddin, S.T., M.T., IPU.</v>
      </c>
      <c r="G1264" s="275" t="str">
        <f t="shared" ref="G1264" si="2015">IF(ISNA(VLOOKUP(R1264,dosen,3,FALSE)),"-",VLOOKUP(R1264,dosen,3,FALSE))</f>
        <v>Dr. Zaenal Abidin, S.Pi., M.Si</v>
      </c>
      <c r="H1264" s="275" t="str">
        <f t="shared" ref="H1264" si="2016">IF(ISNA(VLOOKUP(S1264,dosen,3,FALSE)),"-",VLOOKUP(S1264,dosen,3,FALSE))</f>
        <v>Lalu A. Syamsul Irfan A., S.T., M.Eng.</v>
      </c>
      <c r="I1264" s="275" t="str">
        <f t="shared" ref="I1264" si="2017">IF(ISNA(VLOOKUP(T1264,dosen,3,FALSE)),"-",VLOOKUP(T1264,dosen,3,FALSE))</f>
        <v>Giri Wahyu Wiriasto, S.T., M.T.</v>
      </c>
      <c r="J1264" s="467" t="str">
        <f t="shared" ref="J1264" si="2018">IF(ISNA(VLOOKUP(U1264,dosen,3,FALSE)),"-",VLOOKUP(U1264,dosen,3,FALSE))</f>
        <v>Cipta Ramadhani, ST., M.Eng.</v>
      </c>
      <c r="K1264" s="473" t="str">
        <f t="shared" ref="K1264" si="2019">CHOOSE(WEEKDAY(L1264),"Minggu","Senin","Selasa","Rabu","Kamis","Jum'at","Sabtu")</f>
        <v>Senin</v>
      </c>
      <c r="L1264" s="494">
        <v>45663</v>
      </c>
      <c r="M1264" s="206" t="s">
        <v>1577</v>
      </c>
      <c r="N1264" s="459" t="s">
        <v>1246</v>
      </c>
      <c r="P1264" s="486">
        <v>2</v>
      </c>
      <c r="Q1264" s="230">
        <v>7</v>
      </c>
      <c r="R1264" s="230">
        <v>52</v>
      </c>
      <c r="S1264" s="199">
        <v>40</v>
      </c>
      <c r="T1264" s="199">
        <v>41</v>
      </c>
      <c r="U1264" s="199">
        <v>44</v>
      </c>
      <c r="AL1264" s="495"/>
      <c r="AM1264" s="212"/>
      <c r="AN1264" s="212"/>
      <c r="AS1264" s="392"/>
      <c r="AT1264" s="392"/>
      <c r="AU1264" s="392"/>
    </row>
    <row r="1265" spans="1:47" ht="12.75" customHeight="1">
      <c r="A1265" s="267">
        <f t="shared" si="1755"/>
        <v>1262</v>
      </c>
      <c r="B1265" s="498">
        <v>45659</v>
      </c>
      <c r="C1265" s="269" t="str">
        <f>VLOOKUP(D1265,'[9]mhs elektro-kecil'!$B$5:$C$3200,2,0)</f>
        <v xml:space="preserve">Ardiansyah </v>
      </c>
      <c r="D1265" s="497" t="s">
        <v>3012</v>
      </c>
      <c r="E1265" s="173" t="s">
        <v>3013</v>
      </c>
      <c r="F1265" s="275" t="str">
        <f t="shared" ref="F1265" si="2020">VLOOKUP(Q1265,dosen,3,0)</f>
        <v>A. Sjamsjiar Rachman, S.T., M.T.</v>
      </c>
      <c r="G1265" s="275" t="str">
        <f t="shared" ref="G1265" si="2021">IF(ISNA(VLOOKUP(R1265,dosen,3,FALSE)),"-",VLOOKUP(R1265,dosen,3,FALSE))</f>
        <v>Dr. Ir. Rosmaliati, S.T., M.T.</v>
      </c>
      <c r="H1265" s="275" t="str">
        <f t="shared" ref="H1265" si="2022">IF(ISNA(VLOOKUP(S1265,dosen,3,FALSE)),"-",VLOOKUP(S1265,dosen,3,FALSE))</f>
        <v>Supriono, S.T., M.T.</v>
      </c>
      <c r="I1265" s="275" t="str">
        <f t="shared" ref="I1265" si="2023">IF(ISNA(VLOOKUP(T1265,dosen,3,FALSE)),"-",VLOOKUP(T1265,dosen,3,FALSE))</f>
        <v>Abdul Natsir, S.T., M.T.</v>
      </c>
      <c r="J1265" s="467" t="str">
        <f t="shared" ref="J1265" si="2024">IF(ISNA(VLOOKUP(U1265,dosen,3,FALSE)),"-",VLOOKUP(U1265,dosen,3,FALSE))</f>
        <v>I Ketut Perdana Putra, S.T., M.T.</v>
      </c>
      <c r="K1265" s="473" t="str">
        <f t="shared" ref="K1265" si="2025">CHOOSE(WEEKDAY(L1265),"Minggu","Senin","Selasa","Rabu","Kamis","Jum'at","Sabtu")</f>
        <v>Senin</v>
      </c>
      <c r="L1265" s="494">
        <v>45663</v>
      </c>
      <c r="M1265" s="206" t="s">
        <v>1577</v>
      </c>
      <c r="N1265" s="459" t="s">
        <v>543</v>
      </c>
      <c r="P1265" s="486">
        <v>4</v>
      </c>
      <c r="Q1265" s="230">
        <v>17</v>
      </c>
      <c r="R1265" s="230">
        <v>16</v>
      </c>
      <c r="S1265" s="199">
        <v>29</v>
      </c>
      <c r="T1265" s="199">
        <v>14</v>
      </c>
      <c r="U1265" s="199">
        <v>23</v>
      </c>
      <c r="AL1265" s="495"/>
      <c r="AM1265" s="212"/>
      <c r="AN1265" s="212"/>
      <c r="AS1265" s="392"/>
      <c r="AT1265" s="392"/>
      <c r="AU1265" s="392"/>
    </row>
    <row r="1266" spans="1:47" ht="12.75" customHeight="1">
      <c r="A1266" s="267">
        <f t="shared" si="1755"/>
        <v>1263</v>
      </c>
      <c r="B1266" s="498">
        <v>45659</v>
      </c>
      <c r="C1266" s="269" t="str">
        <f>VLOOKUP(D1266,'[9]mhs elektro-kecil'!$B$5:$C$3200,2,0)</f>
        <v>Zainul Akbar</v>
      </c>
      <c r="D1266" t="s">
        <v>3014</v>
      </c>
      <c r="E1266" s="497" t="s">
        <v>3015</v>
      </c>
      <c r="F1266" s="275" t="str">
        <f t="shared" ref="F1266" si="2026">VLOOKUP(Q1266,dosen,3,0)</f>
        <v>Dr. Ir. Misbahuddin, S.T., M.T., IPU.</v>
      </c>
      <c r="G1266" s="275" t="str">
        <f t="shared" ref="G1266" si="2027">IF(ISNA(VLOOKUP(R1266,dosen,3,FALSE)),"-",VLOOKUP(R1266,dosen,3,FALSE))</f>
        <v>Cipta Ramadhani, ST., M.Eng.</v>
      </c>
      <c r="H1266" s="275" t="str">
        <f t="shared" ref="H1266" si="2028">IF(ISNA(VLOOKUP(S1266,dosen,3,FALSE)),"-",VLOOKUP(S1266,dosen,3,FALSE))</f>
        <v>-</v>
      </c>
      <c r="I1266" s="275" t="str">
        <f t="shared" ref="I1266" si="2029">IF(ISNA(VLOOKUP(T1266,dosen,3,FALSE)),"-",VLOOKUP(T1266,dosen,3,FALSE))</f>
        <v>Lalu A. Syamsul Irfan A., S.T., M.Eng.</v>
      </c>
      <c r="J1266" s="467" t="str">
        <f t="shared" ref="J1266" si="2030">IF(ISNA(VLOOKUP(U1266,dosen,3,FALSE)),"-",VLOOKUP(U1266,dosen,3,FALSE))</f>
        <v>Giri Wahyu Wiriasto, S.T., M.T.</v>
      </c>
      <c r="K1266" s="473" t="str">
        <f t="shared" ref="K1266" si="2031">CHOOSE(WEEKDAY(L1266),"Minggu","Senin","Selasa","Rabu","Kamis","Jum'at","Sabtu")</f>
        <v>Selasa</v>
      </c>
      <c r="L1266" s="494">
        <v>45664</v>
      </c>
      <c r="M1266" s="206" t="s">
        <v>1577</v>
      </c>
      <c r="N1266" s="459" t="s">
        <v>1246</v>
      </c>
      <c r="P1266" s="486">
        <v>5</v>
      </c>
      <c r="Q1266" s="199">
        <v>7</v>
      </c>
      <c r="R1266" s="199">
        <v>44</v>
      </c>
      <c r="T1266" s="199">
        <v>40</v>
      </c>
      <c r="U1266" s="199">
        <v>41</v>
      </c>
      <c r="AL1266" s="495"/>
      <c r="AM1266" s="212"/>
      <c r="AN1266" s="212"/>
      <c r="AS1266" s="392"/>
      <c r="AT1266" s="392"/>
      <c r="AU1266" s="392"/>
    </row>
    <row r="1267" spans="1:47" ht="12.75" customHeight="1">
      <c r="A1267" s="267">
        <f t="shared" si="1755"/>
        <v>1264</v>
      </c>
      <c r="B1267" s="498">
        <v>45660</v>
      </c>
      <c r="C1267" s="269" t="str">
        <f>VLOOKUP(D1267,'[9]mhs elektro-kecil'!$B$5:$C$3200,2,0)</f>
        <v>Fadhillah Umar Rahman</v>
      </c>
      <c r="D1267" t="s">
        <v>3016</v>
      </c>
      <c r="E1267" s="497" t="s">
        <v>3017</v>
      </c>
      <c r="F1267" s="275" t="str">
        <f t="shared" ref="F1267" si="2032">VLOOKUP(Q1267,dosen,3,0)</f>
        <v>Ir. I Made Ari Nrartha, S.T., M.T.</v>
      </c>
      <c r="G1267" s="275" t="str">
        <f t="shared" ref="G1267" si="2033">IF(ISNA(VLOOKUP(R1267,dosen,3,FALSE)),"-",VLOOKUP(R1267,dosen,3,FALSE))</f>
        <v>Sultan, S.T., M.T.</v>
      </c>
      <c r="H1267" s="275" t="str">
        <f t="shared" ref="H1267" si="2034">IF(ISNA(VLOOKUP(S1267,dosen,3,FALSE)),"-",VLOOKUP(S1267,dosen,3,FALSE))</f>
        <v>Ni Made Seniari, S.T., M.T.</v>
      </c>
      <c r="I1267" s="275" t="str">
        <f t="shared" ref="I1267" si="2035">IF(ISNA(VLOOKUP(T1267,dosen,3,FALSE)),"-",VLOOKUP(T1267,dosen,3,FALSE))</f>
        <v>Dr. rer. nat. Teti Zubaidah, S.T., M.T.</v>
      </c>
      <c r="J1267" s="467" t="str">
        <f t="shared" ref="J1267" si="2036">IF(ISNA(VLOOKUP(U1267,dosen,3,FALSE)),"-",VLOOKUP(U1267,dosen,3,FALSE))</f>
        <v>Sabar Nababan, S.T., M.T.</v>
      </c>
      <c r="K1267" s="473" t="str">
        <f t="shared" ref="K1267" si="2037">CHOOSE(WEEKDAY(L1267),"Minggu","Senin","Selasa","Rabu","Kamis","Jum'at","Sabtu")</f>
        <v>Selasa</v>
      </c>
      <c r="L1267" s="494">
        <v>45664</v>
      </c>
      <c r="M1267" s="459" t="s">
        <v>1622</v>
      </c>
      <c r="N1267" s="98" t="s">
        <v>324</v>
      </c>
      <c r="P1267" s="486">
        <v>8</v>
      </c>
      <c r="Q1267" s="230">
        <v>25</v>
      </c>
      <c r="R1267" s="230">
        <v>5</v>
      </c>
      <c r="S1267" s="199">
        <v>1</v>
      </c>
      <c r="T1267" s="199">
        <v>22</v>
      </c>
      <c r="U1267" s="199">
        <v>31</v>
      </c>
      <c r="AL1267" s="495"/>
      <c r="AM1267" s="212"/>
      <c r="AN1267" s="212"/>
      <c r="AS1267" s="392"/>
      <c r="AT1267" s="392"/>
      <c r="AU1267" s="392"/>
    </row>
    <row r="1268" spans="1:47" ht="12.75" customHeight="1">
      <c r="A1268" s="267">
        <f t="shared" si="1755"/>
        <v>1265</v>
      </c>
      <c r="B1268" s="498">
        <v>45665</v>
      </c>
      <c r="C1268" s="269" t="str">
        <f>VLOOKUP(D1268,'[9]mhs elektro-kecil'!$B$5:$C$3200,2,0)</f>
        <v>Muhammad Rafli</v>
      </c>
      <c r="D1268" t="s">
        <v>3018</v>
      </c>
      <c r="E1268" s="369" t="s">
        <v>3019</v>
      </c>
      <c r="F1268" s="275" t="str">
        <f t="shared" ref="F1268" si="2038">VLOOKUP(Q1268,dosen,3,0)</f>
        <v>Dr. Ir. Misbahuddin, S.T., M.T., IPU.</v>
      </c>
      <c r="G1268" s="275" t="str">
        <f t="shared" ref="G1268" si="2039">IF(ISNA(VLOOKUP(R1268,dosen,3,FALSE)),"-",VLOOKUP(R1268,dosen,3,FALSE))</f>
        <v>Bulkis Kanata, S.T., M.T.</v>
      </c>
      <c r="H1268" s="275" t="str">
        <f t="shared" ref="H1268" si="2040">IF(ISNA(VLOOKUP(S1268,dosen,3,FALSE)),"-",VLOOKUP(S1268,dosen,3,FALSE))</f>
        <v>Giri Wahyu Wiriasto, S.T., M.T.</v>
      </c>
      <c r="I1268" s="275" t="str">
        <f t="shared" ref="I1268" si="2041">IF(ISNA(VLOOKUP(T1268,dosen,3,FALSE)),"-",VLOOKUP(T1268,dosen,3,FALSE))</f>
        <v>Cipta Ramadhani, ST., M.Eng.</v>
      </c>
      <c r="J1268" s="467" t="str">
        <f t="shared" ref="J1268" si="2042">IF(ISNA(VLOOKUP(U1268,dosen,3,FALSE)),"-",VLOOKUP(U1268,dosen,3,FALSE))</f>
        <v>Abdullah Zainuddin, S.T., M.T.</v>
      </c>
      <c r="K1268" s="473" t="str">
        <f t="shared" ref="K1268" si="2043">CHOOSE(WEEKDAY(L1268),"Minggu","Senin","Selasa","Rabu","Kamis","Jum'at","Sabtu")</f>
        <v>Selasa</v>
      </c>
      <c r="L1268" s="494">
        <v>45671</v>
      </c>
      <c r="M1268" s="206" t="s">
        <v>1577</v>
      </c>
      <c r="N1268" s="459" t="s">
        <v>1246</v>
      </c>
      <c r="P1268" s="486">
        <v>12</v>
      </c>
      <c r="Q1268" s="230">
        <v>7</v>
      </c>
      <c r="R1268" s="230">
        <v>21</v>
      </c>
      <c r="S1268" s="199">
        <v>41</v>
      </c>
      <c r="T1268" s="199">
        <v>44</v>
      </c>
      <c r="U1268" s="199">
        <v>15</v>
      </c>
      <c r="AL1268" s="495"/>
      <c r="AM1268" s="212"/>
      <c r="AN1268" s="212"/>
      <c r="AS1268" s="392"/>
      <c r="AT1268" s="392"/>
      <c r="AU1268" s="392"/>
    </row>
    <row r="1269" spans="1:47" ht="12.75" customHeight="1">
      <c r="A1269" s="267">
        <f t="shared" si="1755"/>
        <v>1266</v>
      </c>
      <c r="B1269" s="498">
        <v>45666</v>
      </c>
      <c r="C1269" s="269" t="str">
        <f>VLOOKUP(D1269,'[9]mhs elektro-kecil'!$B$5:$C$3200,2,0)</f>
        <v>Putri Iriyani Purnama Sari</v>
      </c>
      <c r="D1269" t="s">
        <v>3020</v>
      </c>
      <c r="E1269" s="497" t="s">
        <v>3021</v>
      </c>
      <c r="F1269" s="275" t="str">
        <f t="shared" ref="F1269" si="2044">VLOOKUP(Q1269,dosen,3,0)</f>
        <v>Ir. I Made Ari Nrartha, S.T., M.T.</v>
      </c>
      <c r="G1269" s="275" t="str">
        <f t="shared" ref="G1269" si="2045">IF(ISNA(VLOOKUP(R1269,dosen,3,FALSE)),"-",VLOOKUP(R1269,dosen,3,FALSE))</f>
        <v>Ir. Agung Budi Muljono, S.T., M.T., IPU.</v>
      </c>
      <c r="H1269" s="275" t="str">
        <f t="shared" ref="H1269" si="2046">IF(ISNA(VLOOKUP(S1269,dosen,3,FALSE)),"-",VLOOKUP(S1269,dosen,3,FALSE))</f>
        <v>Supriyatna, S.T., M.T.</v>
      </c>
      <c r="I1269" s="275" t="str">
        <f t="shared" ref="I1269" si="2047">IF(ISNA(VLOOKUP(T1269,dosen,3,FALSE)),"-",VLOOKUP(T1269,dosen,3,FALSE))</f>
        <v>I Ketut Perdana Putra, S.T., M.T.</v>
      </c>
      <c r="J1269" s="467" t="str">
        <f t="shared" ref="J1269" si="2048">IF(ISNA(VLOOKUP(U1269,dosen,3,FALSE)),"-",VLOOKUP(U1269,dosen,3,FALSE))</f>
        <v>Dr. Ida Ayu Sri Adnyani, S.T., M.Erg.</v>
      </c>
      <c r="K1269" s="473" t="str">
        <f t="shared" ref="K1269" si="2049">CHOOSE(WEEKDAY(L1269),"Minggu","Senin","Selasa","Rabu","Kamis","Jum'at","Sabtu")</f>
        <v>Senin</v>
      </c>
      <c r="L1269" s="494">
        <v>45670</v>
      </c>
      <c r="M1269" s="206" t="s">
        <v>1577</v>
      </c>
      <c r="N1269" s="98" t="s">
        <v>324</v>
      </c>
      <c r="P1269" s="486">
        <v>15</v>
      </c>
      <c r="Q1269" s="230">
        <v>25</v>
      </c>
      <c r="R1269" s="230">
        <v>13</v>
      </c>
      <c r="S1269" s="199">
        <v>2</v>
      </c>
      <c r="T1269" s="199">
        <v>23</v>
      </c>
      <c r="U1269" s="199">
        <v>10</v>
      </c>
      <c r="AL1269" s="495"/>
      <c r="AM1269" s="212"/>
      <c r="AN1269" s="212"/>
      <c r="AS1269" s="392"/>
      <c r="AT1269" s="392"/>
      <c r="AU1269" s="392"/>
    </row>
    <row r="1270" spans="1:47" ht="12.75" customHeight="1">
      <c r="A1270" s="267">
        <f t="shared" si="1755"/>
        <v>1267</v>
      </c>
      <c r="B1270" s="498">
        <v>45666</v>
      </c>
      <c r="C1270" s="269" t="str">
        <f>VLOOKUP(D1270,'[9]mhs elektro-kecil'!$B$5:$C$3200,2,0)</f>
        <v>Muh Rhama Insan Kamil</v>
      </c>
      <c r="D1270" t="s">
        <v>3022</v>
      </c>
      <c r="E1270" s="173" t="s">
        <v>3023</v>
      </c>
      <c r="F1270" s="275" t="str">
        <f t="shared" ref="F1270" si="2050">VLOOKUP(Q1270,dosen,3,0)</f>
        <v>Dr. Ida Ayu Sri Adnyani, S.T., M.Erg.</v>
      </c>
      <c r="G1270" s="275" t="str">
        <f t="shared" ref="G1270" si="2051">IF(ISNA(VLOOKUP(R1270,dosen,3,FALSE)),"-",VLOOKUP(R1270,dosen,3,FALSE))</f>
        <v>Dr. rer. nat. Teti Zubaidah, S.T., M.T.</v>
      </c>
      <c r="H1270" s="275" t="str">
        <f t="shared" ref="H1270" si="2052">IF(ISNA(VLOOKUP(S1270,dosen,3,FALSE)),"-",VLOOKUP(S1270,dosen,3,FALSE))</f>
        <v>Ni Made Seniari, S.T., M.T.</v>
      </c>
      <c r="I1270" s="275" t="str">
        <f t="shared" ref="I1270" si="2053">IF(ISNA(VLOOKUP(T1270,dosen,3,FALSE)),"-",VLOOKUP(T1270,dosen,3,FALSE))</f>
        <v>Ir. Agung Budi Muljono, S.T., M.T., IPU.</v>
      </c>
      <c r="J1270" s="467" t="str">
        <f t="shared" ref="J1270" si="2054">IF(ISNA(VLOOKUP(U1270,dosen,3,FALSE)),"-",VLOOKUP(U1270,dosen,3,FALSE))</f>
        <v>Supriyatna, S.T., M.T.</v>
      </c>
      <c r="K1270" s="473" t="str">
        <f t="shared" ref="K1270" si="2055">CHOOSE(WEEKDAY(L1270),"Minggu","Senin","Selasa","Rabu","Kamis","Jum'at","Sabtu")</f>
        <v>Senin</v>
      </c>
      <c r="L1270" s="494">
        <v>45670</v>
      </c>
      <c r="M1270" s="459" t="s">
        <v>1622</v>
      </c>
      <c r="N1270" s="98" t="s">
        <v>324</v>
      </c>
      <c r="P1270" s="486">
        <v>16</v>
      </c>
      <c r="Q1270" s="230">
        <v>10</v>
      </c>
      <c r="R1270" s="230">
        <v>22</v>
      </c>
      <c r="S1270" s="199">
        <v>1</v>
      </c>
      <c r="T1270" s="199">
        <v>13</v>
      </c>
      <c r="U1270" s="199">
        <v>2</v>
      </c>
      <c r="AL1270" s="495"/>
      <c r="AM1270" s="212"/>
      <c r="AN1270" s="212"/>
      <c r="AS1270" s="392"/>
      <c r="AT1270" s="392"/>
      <c r="AU1270" s="392"/>
    </row>
    <row r="1271" spans="1:47" ht="12.75" customHeight="1">
      <c r="A1271" s="267">
        <f t="shared" si="1755"/>
        <v>1268</v>
      </c>
      <c r="B1271" s="498">
        <v>45670</v>
      </c>
      <c r="C1271" s="269" t="str">
        <f>VLOOKUP(D1271,'[9]mhs elektro-kecil'!$B$5:$C$3200,2,0)</f>
        <v>Zhera Putri Yulianingsih</v>
      </c>
      <c r="D1271" t="s">
        <v>3024</v>
      </c>
      <c r="E1271" s="369" t="s">
        <v>3025</v>
      </c>
      <c r="F1271" s="275" t="str">
        <f t="shared" ref="F1271" si="2056">VLOOKUP(Q1271,dosen,3,0)</f>
        <v>Budi Darmawan, S.T., M.Eng.</v>
      </c>
      <c r="G1271" s="275" t="str">
        <f t="shared" ref="G1271" si="2057">IF(ISNA(VLOOKUP(R1271,dosen,3,FALSE)),"-",VLOOKUP(R1271,dosen,3,FALSE))</f>
        <v>Syafaruddin Ch, S.T., M.T.</v>
      </c>
      <c r="H1271" s="275" t="str">
        <f t="shared" ref="H1271" si="2058">IF(ISNA(VLOOKUP(S1271,dosen,3,FALSE)),"-",VLOOKUP(S1271,dosen,3,FALSE))</f>
        <v>Supriono, S.T., M.T.</v>
      </c>
      <c r="I1271" s="275" t="str">
        <f t="shared" ref="I1271" si="2059">IF(ISNA(VLOOKUP(T1271,dosen,3,FALSE)),"-",VLOOKUP(T1271,dosen,3,FALSE))</f>
        <v>Made Sutha Yadnya, S.T., M.T.</v>
      </c>
      <c r="J1271" s="467" t="str">
        <f t="shared" ref="J1271" si="2060">IF(ISNA(VLOOKUP(U1271,dosen,3,FALSE)),"-",VLOOKUP(U1271,dosen,3,FALSE))</f>
        <v>I Nyoman Wahyu Satiawan., ST., MSc., Ph.D.</v>
      </c>
      <c r="K1271" s="473" t="str">
        <f t="shared" ref="K1271" si="2061">CHOOSE(WEEKDAY(L1271),"Minggu","Senin","Selasa","Rabu","Kamis","Jum'at","Sabtu")</f>
        <v>Rabu</v>
      </c>
      <c r="L1271" s="494">
        <v>45672</v>
      </c>
      <c r="M1271" s="206" t="s">
        <v>1622</v>
      </c>
      <c r="N1271" s="98" t="s">
        <v>449</v>
      </c>
      <c r="P1271" s="486">
        <v>21</v>
      </c>
      <c r="Q1271" s="230">
        <v>43</v>
      </c>
      <c r="R1271" s="230">
        <v>4</v>
      </c>
      <c r="S1271" s="199">
        <v>29</v>
      </c>
      <c r="T1271" s="199">
        <v>19</v>
      </c>
      <c r="U1271" s="199">
        <v>8</v>
      </c>
      <c r="AL1271" s="495"/>
      <c r="AM1271" s="212"/>
      <c r="AN1271" s="212"/>
      <c r="AS1271" s="392"/>
      <c r="AT1271" s="392"/>
      <c r="AU1271" s="392"/>
    </row>
    <row r="1272" spans="1:47" ht="12.75" customHeight="1">
      <c r="A1272" s="267">
        <f t="shared" si="1755"/>
        <v>1269</v>
      </c>
      <c r="B1272" s="498">
        <v>45671</v>
      </c>
      <c r="C1272" s="269" t="str">
        <f>VLOOKUP(D1272,'[9]mhs elektro-kecil'!$B$5:$C$3200,2,0)</f>
        <v>Alfarizal Goro</v>
      </c>
      <c r="D1272" t="s">
        <v>3026</v>
      </c>
      <c r="E1272" s="497" t="s">
        <v>3027</v>
      </c>
      <c r="F1272" s="275" t="str">
        <f t="shared" ref="F1272" si="2062">VLOOKUP(Q1272,dosen,3,0)</f>
        <v>Ir. Agung Budi Muljono, S.T., M.T., IPU.</v>
      </c>
      <c r="G1272" s="275" t="str">
        <f t="shared" ref="G1272" si="2063">IF(ISNA(VLOOKUP(R1272,dosen,3,FALSE)),"-",VLOOKUP(R1272,dosen,3,FALSE))</f>
        <v>Ni Made Seniari, S.T., M.T.</v>
      </c>
      <c r="H1272" s="275" t="str">
        <f t="shared" ref="H1272" si="2064">IF(ISNA(VLOOKUP(S1272,dosen,3,FALSE)),"-",VLOOKUP(S1272,dosen,3,FALSE))</f>
        <v>Ir. I Made Ari Nrartha, S.T., M.T.</v>
      </c>
      <c r="I1272" s="275" t="str">
        <f t="shared" ref="I1272" si="2065">IF(ISNA(VLOOKUP(T1272,dosen,3,FALSE)),"-",VLOOKUP(T1272,dosen,3,FALSE))</f>
        <v>Dr. Ir. I Made Ginarsa, S.T., M.T., IPU.</v>
      </c>
      <c r="J1272" s="467" t="str">
        <f t="shared" ref="J1272" si="2066">IF(ISNA(VLOOKUP(U1272,dosen,3,FALSE)),"-",VLOOKUP(U1272,dosen,3,FALSE))</f>
        <v>Sultan, S.T., M.T.</v>
      </c>
      <c r="K1272" s="473" t="str">
        <f t="shared" ref="K1272" si="2067">CHOOSE(WEEKDAY(L1272),"Minggu","Senin","Selasa","Rabu","Kamis","Jum'at","Sabtu")</f>
        <v>Kamis</v>
      </c>
      <c r="L1272" s="494">
        <v>45673</v>
      </c>
      <c r="M1272" s="459" t="s">
        <v>1622</v>
      </c>
      <c r="N1272" s="98" t="s">
        <v>324</v>
      </c>
      <c r="P1272" s="486">
        <v>23</v>
      </c>
      <c r="Q1272" s="230">
        <v>13</v>
      </c>
      <c r="R1272" s="230">
        <v>1</v>
      </c>
      <c r="S1272" s="199">
        <v>25</v>
      </c>
      <c r="T1272" s="199">
        <v>26</v>
      </c>
      <c r="U1272" s="199">
        <v>5</v>
      </c>
      <c r="AL1272" s="495"/>
      <c r="AM1272" s="212"/>
      <c r="AN1272" s="212"/>
      <c r="AS1272" s="392"/>
      <c r="AT1272" s="392"/>
      <c r="AU1272" s="392"/>
    </row>
    <row r="1273" spans="1:47" ht="12.75" customHeight="1">
      <c r="A1273" s="267">
        <f t="shared" si="1755"/>
        <v>1270</v>
      </c>
      <c r="B1273" s="498">
        <v>45671</v>
      </c>
      <c r="C1273" s="269" t="str">
        <f>VLOOKUP(D1273,'[9]mhs elektro-kecil'!$B$5:$C$3200,2,0)</f>
        <v>M.Yusron Azzahidi</v>
      </c>
      <c r="D1273" t="s">
        <v>3028</v>
      </c>
      <c r="E1273" s="369" t="s">
        <v>3029</v>
      </c>
      <c r="F1273" s="275" t="str">
        <f t="shared" ref="F1273" si="2068">VLOOKUP(Q1273,dosen,3,0)</f>
        <v>Budi Darmawan, S.T., M.Eng.</v>
      </c>
      <c r="G1273" s="275" t="str">
        <f t="shared" ref="G1273" si="2069">IF(ISNA(VLOOKUP(R1273,dosen,3,FALSE)),"-",VLOOKUP(R1273,dosen,3,FALSE))</f>
        <v>Abdullah Zainuddin, S.T., M.T.</v>
      </c>
      <c r="H1273" s="275" t="str">
        <f t="shared" ref="H1273" si="2070">IF(ISNA(VLOOKUP(S1273,dosen,3,FALSE)),"-",VLOOKUP(S1273,dosen,3,FALSE))</f>
        <v>Supriono, S.T., M.T.</v>
      </c>
      <c r="I1273" s="275" t="str">
        <f t="shared" ref="I1273" si="2071">IF(ISNA(VLOOKUP(T1273,dosen,3,FALSE)),"-",VLOOKUP(T1273,dosen,3,FALSE))</f>
        <v>Lalu A. Syamsul Irfan A., S.T., M.Eng.</v>
      </c>
      <c r="J1273" s="467" t="str">
        <f t="shared" ref="J1273" si="2072">IF(ISNA(VLOOKUP(U1273,dosen,3,FALSE)),"-",VLOOKUP(U1273,dosen,3,FALSE))</f>
        <v>Sudi M. Al Sasongko, S.T., M.T.</v>
      </c>
      <c r="K1273" s="473" t="str">
        <f t="shared" ref="K1273" si="2073">CHOOSE(WEEKDAY(L1273),"Minggu","Senin","Selasa","Rabu","Kamis","Jum'at","Sabtu")</f>
        <v>Kamis</v>
      </c>
      <c r="L1273" s="502">
        <v>45673</v>
      </c>
      <c r="M1273" s="206" t="s">
        <v>1622</v>
      </c>
      <c r="N1273" s="98" t="s">
        <v>449</v>
      </c>
      <c r="P1273" s="486">
        <v>26</v>
      </c>
      <c r="Q1273" s="230">
        <v>43</v>
      </c>
      <c r="R1273" s="230">
        <v>15</v>
      </c>
      <c r="S1273" s="199">
        <v>29</v>
      </c>
      <c r="T1273" s="199">
        <v>40</v>
      </c>
      <c r="U1273" s="199">
        <v>6</v>
      </c>
      <c r="AL1273" s="495"/>
      <c r="AM1273" s="212"/>
      <c r="AN1273" s="212"/>
      <c r="AS1273" s="392"/>
      <c r="AT1273" s="392"/>
      <c r="AU1273" s="392"/>
    </row>
    <row r="1274" spans="1:47" ht="12.75" customHeight="1">
      <c r="A1274" s="267">
        <f t="shared" si="1755"/>
        <v>1271</v>
      </c>
      <c r="B1274" s="498">
        <v>45673</v>
      </c>
      <c r="C1274" s="269" t="str">
        <f>VLOOKUP(D1274,'[9]mhs elektro-kecil'!$B$5:$C$3200,2,0)</f>
        <v>Citra Putri Maharani</v>
      </c>
      <c r="D1274" t="s">
        <v>3030</v>
      </c>
      <c r="E1274" s="497" t="s">
        <v>3031</v>
      </c>
      <c r="F1274" s="275" t="str">
        <f t="shared" ref="F1274" si="2074">VLOOKUP(Q1274,dosen,3,0)</f>
        <v>Ir. I Made Ari Nrartha, S.T., M.T.</v>
      </c>
      <c r="G1274" s="275" t="str">
        <f t="shared" ref="G1274" si="2075">IF(ISNA(VLOOKUP(R1274,dosen,3,FALSE)),"-",VLOOKUP(R1274,dosen,3,FALSE))</f>
        <v>Supriono, S.T., M.T.</v>
      </c>
      <c r="H1274" s="275" t="str">
        <f t="shared" ref="H1274" si="2076">IF(ISNA(VLOOKUP(S1274,dosen,3,FALSE)),"-",VLOOKUP(S1274,dosen,3,FALSE))</f>
        <v>Ida Bagus Fery Citarsa, S.T., M.T.</v>
      </c>
      <c r="I1274" s="275" t="str">
        <f t="shared" ref="I1274" si="2077">IF(ISNA(VLOOKUP(T1274,dosen,3,FALSE)),"-",VLOOKUP(T1274,dosen,3,FALSE))</f>
        <v>Abdul Natsir, S.T., M.T.</v>
      </c>
      <c r="J1274" s="467" t="str">
        <f t="shared" ref="J1274" si="2078">IF(ISNA(VLOOKUP(U1274,dosen,3,FALSE)),"-",VLOOKUP(U1274,dosen,3,FALSE))</f>
        <v>Cipta Ramadhani, ST., M.Eng.</v>
      </c>
      <c r="K1274" s="473" t="str">
        <f t="shared" ref="K1274" si="2079">CHOOSE(WEEKDAY(L1274),"Minggu","Senin","Selasa","Rabu","Kamis","Jum'at","Sabtu")</f>
        <v>Senin</v>
      </c>
      <c r="L1274" s="502">
        <v>45677</v>
      </c>
      <c r="M1274" s="206" t="s">
        <v>1577</v>
      </c>
      <c r="N1274" s="98" t="s">
        <v>324</v>
      </c>
      <c r="P1274" s="486">
        <v>29</v>
      </c>
      <c r="Q1274" s="230">
        <v>25</v>
      </c>
      <c r="R1274" s="230">
        <v>29</v>
      </c>
      <c r="S1274" s="199">
        <v>12</v>
      </c>
      <c r="T1274" s="199">
        <v>14</v>
      </c>
      <c r="U1274" s="199">
        <v>44</v>
      </c>
      <c r="AL1274" s="495"/>
      <c r="AM1274" s="212"/>
      <c r="AN1274" s="212"/>
      <c r="AS1274" s="392"/>
      <c r="AT1274" s="392"/>
      <c r="AU1274" s="392"/>
    </row>
    <row r="1275" spans="1:47" ht="12.75" customHeight="1">
      <c r="A1275" s="267">
        <f t="shared" si="1755"/>
        <v>1272</v>
      </c>
      <c r="B1275" s="498">
        <v>45674</v>
      </c>
      <c r="C1275" s="269" t="str">
        <f>VLOOKUP(D1275,'[9]mhs elektro-kecil'!$B$5:$C$3200,2,0)</f>
        <v>Muh. Akmal Hidayatullah</v>
      </c>
      <c r="D1275" t="s">
        <v>3032</v>
      </c>
      <c r="E1275" s="173" t="s">
        <v>3033</v>
      </c>
      <c r="F1275" s="275" t="str">
        <f t="shared" ref="F1275" si="2080">VLOOKUP(Q1275,dosen,3,0)</f>
        <v>Giri Wahyu Wiriasto, S.T., M.T.</v>
      </c>
      <c r="G1275" s="275" t="str">
        <f t="shared" ref="G1275" si="2081">IF(ISNA(VLOOKUP(R1275,dosen,3,FALSE)),"-",VLOOKUP(R1275,dosen,3,FALSE))</f>
        <v>Lalu A. Syamsul Irfan A., S.T., M.Eng.</v>
      </c>
      <c r="H1275" s="275" t="str">
        <f t="shared" ref="H1275" si="2082">IF(ISNA(VLOOKUP(S1275,dosen,3,FALSE)),"-",VLOOKUP(S1275,dosen,3,FALSE))</f>
        <v>Cipta Ramadhani, ST., M.Eng.</v>
      </c>
      <c r="I1275" s="275" t="str">
        <f t="shared" ref="I1275" si="2083">IF(ISNA(VLOOKUP(T1275,dosen,3,FALSE)),"-",VLOOKUP(T1275,dosen,3,FALSE))</f>
        <v>A. Sjamsjiar Rachman, S.T., M.T.</v>
      </c>
      <c r="J1275" s="467" t="str">
        <f t="shared" ref="J1275" si="2084">IF(ISNA(VLOOKUP(U1275,dosen,3,FALSE)),"-",VLOOKUP(U1275,dosen,3,FALSE))</f>
        <v>Djul Fikry  Budiman, S.T., M.T.</v>
      </c>
      <c r="K1275" s="473" t="str">
        <f t="shared" ref="K1275" si="2085">CHOOSE(WEEKDAY(L1275),"Minggu","Senin","Selasa","Rabu","Kamis","Jum'at","Sabtu")</f>
        <v>Selasa</v>
      </c>
      <c r="L1275" s="502">
        <v>45678</v>
      </c>
      <c r="M1275" s="459" t="s">
        <v>1622</v>
      </c>
      <c r="N1275" s="459" t="s">
        <v>1246</v>
      </c>
      <c r="P1275" s="486">
        <v>36</v>
      </c>
      <c r="Q1275" s="230">
        <v>41</v>
      </c>
      <c r="R1275" s="230">
        <v>40</v>
      </c>
      <c r="S1275" s="199">
        <v>44</v>
      </c>
      <c r="T1275" s="199">
        <v>17</v>
      </c>
      <c r="U1275" s="199">
        <v>35</v>
      </c>
      <c r="AL1275" s="495"/>
      <c r="AM1275" s="212"/>
      <c r="AN1275" s="212"/>
      <c r="AS1275" s="392"/>
      <c r="AT1275" s="392"/>
      <c r="AU1275" s="392"/>
    </row>
    <row r="1276" spans="1:47" ht="12.75" customHeight="1">
      <c r="A1276" s="267">
        <f t="shared" si="1755"/>
        <v>1273</v>
      </c>
      <c r="B1276" s="498">
        <v>45688</v>
      </c>
      <c r="C1276" s="269" t="str">
        <f>VLOOKUP(D1276,'[9]mhs elektro-kecil'!$B$5:$C$3200,2,0)</f>
        <v>Alifya Ma'sum</v>
      </c>
      <c r="D1276" t="s">
        <v>3034</v>
      </c>
      <c r="E1276" s="497" t="s">
        <v>3035</v>
      </c>
      <c r="F1276" s="275" t="str">
        <f t="shared" ref="F1276" si="2086">VLOOKUP(Q1276,dosen,3,0)</f>
        <v>Budi Darmawan, S.T., M.Eng.</v>
      </c>
      <c r="G1276" s="275" t="str">
        <f t="shared" ref="G1276" si="2087">IF(ISNA(VLOOKUP(R1276,dosen,3,FALSE)),"-",VLOOKUP(R1276,dosen,3,FALSE))</f>
        <v>Giri Wahyu Wiriasto, S.T., M.T.</v>
      </c>
      <c r="H1276" s="275" t="str">
        <f t="shared" ref="H1276" si="2088">IF(ISNA(VLOOKUP(S1276,dosen,3,FALSE)),"-",VLOOKUP(S1276,dosen,3,FALSE))</f>
        <v>Syafaruddin Ch, S.T., M.T.</v>
      </c>
      <c r="I1276" s="275" t="str">
        <f t="shared" ref="I1276" si="2089">IF(ISNA(VLOOKUP(T1276,dosen,3,FALSE)),"-",VLOOKUP(T1276,dosen,3,FALSE))</f>
        <v>A. Sjamsjiar Rachman, S.T., M.T.</v>
      </c>
      <c r="J1276" s="467" t="str">
        <f t="shared" ref="J1276" si="2090">IF(ISNA(VLOOKUP(U1276,dosen,3,FALSE)),"-",VLOOKUP(U1276,dosen,3,FALSE))</f>
        <v>Paniran, S.T., M.T.</v>
      </c>
      <c r="K1276" s="473" t="str">
        <f t="shared" ref="K1276" si="2091">CHOOSE(WEEKDAY(L1276),"Minggu","Senin","Selasa","Rabu","Kamis","Jum'at","Sabtu")</f>
        <v>Selasa</v>
      </c>
      <c r="L1276" s="502">
        <v>45692</v>
      </c>
      <c r="M1276" s="206" t="s">
        <v>1577</v>
      </c>
      <c r="N1276" s="98" t="s">
        <v>449</v>
      </c>
      <c r="P1276" s="486">
        <v>48</v>
      </c>
      <c r="Q1276" s="230">
        <v>43</v>
      </c>
      <c r="R1276" s="230">
        <v>41</v>
      </c>
      <c r="S1276" s="199">
        <v>4</v>
      </c>
      <c r="T1276" s="199">
        <v>17</v>
      </c>
      <c r="U1276" s="199">
        <v>28</v>
      </c>
      <c r="AL1276" s="495"/>
      <c r="AM1276" s="212"/>
      <c r="AN1276" s="212"/>
      <c r="AS1276" s="392"/>
      <c r="AT1276" s="392"/>
      <c r="AU1276" s="392"/>
    </row>
    <row r="1277" spans="1:47" ht="12.75" customHeight="1">
      <c r="A1277" s="267">
        <f t="shared" si="1755"/>
        <v>1274</v>
      </c>
      <c r="B1277" s="498">
        <v>45688</v>
      </c>
      <c r="C1277" s="269" t="str">
        <f>VLOOKUP(D1277,'[9]mhs elektro-kecil'!$B$5:$C$3200,2,0)</f>
        <v>Saskia Astuti</v>
      </c>
      <c r="D1277" t="s">
        <v>3036</v>
      </c>
      <c r="E1277" s="369" t="s">
        <v>3037</v>
      </c>
      <c r="F1277" s="275" t="str">
        <f t="shared" ref="F1277" si="2092">VLOOKUP(Q1277,dosen,3,0)</f>
        <v>Lalu A. Syamsul Irfan A., S.T., M.Eng.</v>
      </c>
      <c r="G1277" s="275" t="str">
        <f t="shared" ref="G1277" si="2093">IF(ISNA(VLOOKUP(R1277,dosen,3,FALSE)),"-",VLOOKUP(R1277,dosen,3,FALSE))</f>
        <v>Djul Fikry  Budiman, S.T., M.T.</v>
      </c>
      <c r="H1277" s="275" t="str">
        <f t="shared" ref="H1277" si="2094">IF(ISNA(VLOOKUP(S1277,dosen,3,FALSE)),"-",VLOOKUP(S1277,dosen,3,FALSE))</f>
        <v>Cipta Ramadhani, ST., M.Eng.</v>
      </c>
      <c r="I1277" s="275" t="str">
        <f t="shared" ref="I1277" si="2095">IF(ISNA(VLOOKUP(T1277,dosen,3,FALSE)),"-",VLOOKUP(T1277,dosen,3,FALSE))</f>
        <v>Giri Wahyu Wiriasto, S.T., M.T.</v>
      </c>
      <c r="J1277" s="467" t="str">
        <f t="shared" ref="J1277" si="2096">IF(ISNA(VLOOKUP(U1277,dosen,3,FALSE)),"-",VLOOKUP(U1277,dosen,3,FALSE))</f>
        <v>Budi Darmawan, S.T., M.Eng.</v>
      </c>
      <c r="K1277" s="473" t="str">
        <f t="shared" ref="K1277" si="2097">CHOOSE(WEEKDAY(L1277),"Minggu","Senin","Selasa","Rabu","Kamis","Jum'at","Sabtu")</f>
        <v>Selasa</v>
      </c>
      <c r="L1277" s="502">
        <v>45692</v>
      </c>
      <c r="M1277" s="459" t="s">
        <v>1622</v>
      </c>
      <c r="N1277" s="459" t="s">
        <v>1246</v>
      </c>
      <c r="P1277" s="486">
        <v>49</v>
      </c>
      <c r="Q1277" s="230">
        <v>40</v>
      </c>
      <c r="R1277" s="230">
        <v>35</v>
      </c>
      <c r="S1277" s="199">
        <v>44</v>
      </c>
      <c r="T1277" s="199">
        <v>41</v>
      </c>
      <c r="U1277" s="199">
        <v>43</v>
      </c>
      <c r="AL1277" s="495"/>
      <c r="AM1277" s="212"/>
      <c r="AN1277" s="212"/>
      <c r="AS1277" s="392"/>
      <c r="AT1277" s="392"/>
      <c r="AU1277" s="392"/>
    </row>
    <row r="1278" spans="1:47" ht="12.75" customHeight="1">
      <c r="A1278" s="267">
        <f t="shared" si="1755"/>
        <v>1275</v>
      </c>
      <c r="B1278" s="498">
        <v>45688</v>
      </c>
      <c r="C1278" s="269" t="str">
        <f>VLOOKUP(D1278,'[9]mhs elektro-kecil'!$B$5:$C$3200,2,0)</f>
        <v>M. Salman Faris</v>
      </c>
      <c r="D1278" t="s">
        <v>3038</v>
      </c>
      <c r="E1278" s="369" t="s">
        <v>3039</v>
      </c>
      <c r="F1278" s="275" t="str">
        <f t="shared" ref="F1278" si="2098">VLOOKUP(Q1278,dosen,3,0)</f>
        <v>Ir. I Made Ari Nrartha, S.T., M.T.</v>
      </c>
      <c r="G1278" s="275" t="str">
        <f t="shared" ref="G1278" si="2099">IF(ISNA(VLOOKUP(R1278,dosen,3,FALSE)),"-",VLOOKUP(R1278,dosen,3,FALSE))</f>
        <v>Ir. Agung Budi Muljono, S.T., M.T., IPU.</v>
      </c>
      <c r="H1278" s="275" t="str">
        <f t="shared" ref="H1278" si="2100">IF(ISNA(VLOOKUP(S1278,dosen,3,FALSE)),"-",VLOOKUP(S1278,dosen,3,FALSE))</f>
        <v>Ni Made Seniari, S.T., M.T.</v>
      </c>
      <c r="I1278" s="275" t="str">
        <f t="shared" ref="I1278" si="2101">IF(ISNA(VLOOKUP(T1278,dosen,3,FALSE)),"-",VLOOKUP(T1278,dosen,3,FALSE))</f>
        <v>Dr. Ida Ayu Sri Adnyani, S.T., M.Erg.</v>
      </c>
      <c r="J1278" s="467" t="str">
        <f t="shared" ref="J1278" si="2102">IF(ISNA(VLOOKUP(U1278,dosen,3,FALSE)),"-",VLOOKUP(U1278,dosen,3,FALSE))</f>
        <v>Abdul Natsir, S.T., M.T.</v>
      </c>
      <c r="K1278" s="473" t="str">
        <f t="shared" ref="K1278" si="2103">CHOOSE(WEEKDAY(L1278),"Minggu","Senin","Selasa","Rabu","Kamis","Jum'at","Sabtu")</f>
        <v>Selasa</v>
      </c>
      <c r="L1278" s="502">
        <v>45692</v>
      </c>
      <c r="M1278" s="459" t="s">
        <v>1622</v>
      </c>
      <c r="N1278" s="98" t="s">
        <v>324</v>
      </c>
      <c r="P1278" s="486">
        <v>50</v>
      </c>
      <c r="Q1278" s="230">
        <v>25</v>
      </c>
      <c r="R1278" s="230">
        <v>13</v>
      </c>
      <c r="S1278" s="199">
        <v>1</v>
      </c>
      <c r="T1278" s="199">
        <v>10</v>
      </c>
      <c r="U1278" s="199">
        <v>14</v>
      </c>
      <c r="AL1278" s="495"/>
      <c r="AM1278" s="212"/>
      <c r="AN1278" s="212"/>
      <c r="AS1278" s="392"/>
      <c r="AT1278" s="392"/>
      <c r="AU1278" s="392"/>
    </row>
    <row r="1279" spans="1:47" ht="12.75" customHeight="1">
      <c r="A1279" s="267">
        <f t="shared" si="1755"/>
        <v>1276</v>
      </c>
      <c r="B1279" s="498">
        <v>45691</v>
      </c>
      <c r="C1279" s="269" t="str">
        <f>VLOOKUP(D1279,'[9]mhs elektro-kecil'!$B$5:$C$3200,2,0)</f>
        <v xml:space="preserve">Dini Ayuastina </v>
      </c>
      <c r="D1279" t="s">
        <v>3040</v>
      </c>
      <c r="E1279" s="369" t="s">
        <v>3041</v>
      </c>
      <c r="F1279" s="275" t="str">
        <f t="shared" ref="F1279" si="2104">VLOOKUP(Q1279,dosen,3,0)</f>
        <v>Lalu A. Syamsul Irfan A., S.T., M.Eng.</v>
      </c>
      <c r="G1279" s="275" t="str">
        <f t="shared" ref="G1279" si="2105">IF(ISNA(VLOOKUP(R1279,dosen,3,FALSE)),"-",VLOOKUP(R1279,dosen,3,FALSE))</f>
        <v>Djul Fikry  Budiman, S.T., M.T.</v>
      </c>
      <c r="H1279" s="275" t="str">
        <f t="shared" ref="H1279" si="2106">IF(ISNA(VLOOKUP(S1279,dosen,3,FALSE)),"-",VLOOKUP(S1279,dosen,3,FALSE))</f>
        <v>Cipta Ramadhani, ST., M.Eng.</v>
      </c>
      <c r="I1279" s="275" t="str">
        <f t="shared" ref="I1279" si="2107">IF(ISNA(VLOOKUP(T1279,dosen,3,FALSE)),"-",VLOOKUP(T1279,dosen,3,FALSE))</f>
        <v>Made Sutha Yadnya, S.T., M.T.</v>
      </c>
      <c r="J1279" s="467" t="str">
        <f t="shared" ref="J1279" si="2108">IF(ISNA(VLOOKUP(U1279,dosen,3,FALSE)),"-",VLOOKUP(U1279,dosen,3,FALSE))</f>
        <v>Bulkis Kanata, S.T., M.T.</v>
      </c>
      <c r="K1279" s="473" t="str">
        <f t="shared" ref="K1279" si="2109">CHOOSE(WEEKDAY(L1279),"Minggu","Senin","Selasa","Rabu","Kamis","Jum'at","Sabtu")</f>
        <v>Rabu</v>
      </c>
      <c r="L1279" s="502">
        <v>45693</v>
      </c>
      <c r="M1279" s="459" t="s">
        <v>1622</v>
      </c>
      <c r="N1279" s="459" t="s">
        <v>1246</v>
      </c>
      <c r="P1279" s="486">
        <v>52</v>
      </c>
      <c r="Q1279" s="230">
        <v>40</v>
      </c>
      <c r="R1279" s="230">
        <v>35</v>
      </c>
      <c r="S1279" s="199">
        <v>44</v>
      </c>
      <c r="T1279" s="199">
        <v>19</v>
      </c>
      <c r="U1279" s="199">
        <v>21</v>
      </c>
      <c r="AL1279" s="495"/>
      <c r="AM1279" s="212"/>
      <c r="AN1279" s="212"/>
      <c r="AS1279" s="392"/>
      <c r="AT1279" s="392"/>
      <c r="AU1279" s="392"/>
    </row>
    <row r="1280" spans="1:47" ht="12.75" customHeight="1">
      <c r="A1280" s="267">
        <f t="shared" si="1755"/>
        <v>1277</v>
      </c>
      <c r="B1280" s="498">
        <v>45695</v>
      </c>
      <c r="C1280" s="269" t="str">
        <f>VLOOKUP(D1280,'[9]mhs elektro-kecil'!$B$5:$C$3200,2,0)</f>
        <v>Ahmad Sukran Ma'Mun</v>
      </c>
      <c r="D1280" t="s">
        <v>3042</v>
      </c>
      <c r="E1280" s="497" t="s">
        <v>3043</v>
      </c>
      <c r="F1280" s="275" t="str">
        <f t="shared" ref="F1280" si="2110">VLOOKUP(Q1280,dosen,3,0)</f>
        <v>Dr. Ir. I Ketut Wiryajati,ST.,MT.,IPU.,ASEAN.Eng.</v>
      </c>
      <c r="G1280" s="275" t="str">
        <f t="shared" ref="G1280" si="2111">IF(ISNA(VLOOKUP(R1280,dosen,3,FALSE)),"-",VLOOKUP(R1280,dosen,3,FALSE))</f>
        <v>Ir. I Made Ari Nrartha, S.T., M.T.</v>
      </c>
      <c r="H1280" s="275" t="str">
        <f t="shared" ref="H1280" si="2112">IF(ISNA(VLOOKUP(S1280,dosen,3,FALSE)),"-",VLOOKUP(S1280,dosen,3,FALSE))</f>
        <v>Supriono, S.T., M.T.</v>
      </c>
      <c r="I1280" s="275" t="str">
        <f t="shared" ref="I1280" si="2113">IF(ISNA(VLOOKUP(T1280,dosen,3,FALSE)),"-",VLOOKUP(T1280,dosen,3,FALSE))</f>
        <v>Dr. Ir. I Made Ginarsa, S.T., M.T., IPU.</v>
      </c>
      <c r="J1280" s="467" t="str">
        <f t="shared" ref="J1280" si="2114">IF(ISNA(VLOOKUP(U1280,dosen,3,FALSE)),"-",VLOOKUP(U1280,dosen,3,FALSE))</f>
        <v>Budi Darmawan, S.T., M.Eng.</v>
      </c>
      <c r="K1280" s="473" t="str">
        <f t="shared" ref="K1280" si="2115">CHOOSE(WEEKDAY(L1280),"Minggu","Senin","Selasa","Rabu","Kamis","Jum'at","Sabtu")</f>
        <v>Selasa</v>
      </c>
      <c r="L1280" s="502">
        <v>45699</v>
      </c>
      <c r="M1280" s="206" t="s">
        <v>1577</v>
      </c>
      <c r="N1280" s="98" t="s">
        <v>449</v>
      </c>
      <c r="P1280" s="486">
        <v>61</v>
      </c>
      <c r="Q1280" s="230">
        <v>3</v>
      </c>
      <c r="R1280" s="230">
        <v>25</v>
      </c>
      <c r="S1280" s="199">
        <v>29</v>
      </c>
      <c r="T1280" s="199">
        <v>26</v>
      </c>
      <c r="U1280" s="199">
        <v>43</v>
      </c>
      <c r="AL1280" s="495"/>
      <c r="AM1280" s="212"/>
      <c r="AN1280" s="212"/>
      <c r="AS1280" s="392"/>
      <c r="AT1280" s="392"/>
      <c r="AU1280" s="392"/>
    </row>
    <row r="1281" spans="1:47" ht="12.75" customHeight="1">
      <c r="A1281" s="267">
        <f t="shared" si="1755"/>
        <v>1278</v>
      </c>
      <c r="B1281" s="498">
        <v>45695</v>
      </c>
      <c r="C1281" s="269" t="str">
        <f>VLOOKUP(D1281,'[9]mhs elektro-kecil'!$B$5:$C$3200,2,0)</f>
        <v>Muhammad Mirafuddin</v>
      </c>
      <c r="D1281" t="s">
        <v>3044</v>
      </c>
      <c r="E1281" s="497" t="s">
        <v>3045</v>
      </c>
      <c r="F1281" s="275" t="str">
        <f t="shared" ref="F1281" si="2116">VLOOKUP(Q1281,dosen,3,0)</f>
        <v>Lalu A. Syamsul Irfan A., S.T., M.Eng.</v>
      </c>
      <c r="G1281" s="275" t="str">
        <f t="shared" ref="G1281" si="2117">IF(ISNA(VLOOKUP(R1281,dosen,3,FALSE)),"-",VLOOKUP(R1281,dosen,3,FALSE))</f>
        <v>Budi Darmawan, S.T., M.Eng.</v>
      </c>
      <c r="H1281" s="275" t="str">
        <f t="shared" ref="H1281" si="2118">IF(ISNA(VLOOKUP(S1281,dosen,3,FALSE)),"-",VLOOKUP(S1281,dosen,3,FALSE))</f>
        <v>Cipta Ramadhani, ST., M.Eng.</v>
      </c>
      <c r="I1281" s="275" t="str">
        <f t="shared" ref="I1281" si="2119">IF(ISNA(VLOOKUP(T1281,dosen,3,FALSE)),"-",VLOOKUP(T1281,dosen,3,FALSE))</f>
        <v>Giri Wahyu Wiriasto, S.T., M.T.</v>
      </c>
      <c r="J1281" s="467" t="str">
        <f t="shared" ref="J1281" si="2120">IF(ISNA(VLOOKUP(U1281,dosen,3,FALSE)),"-",VLOOKUP(U1281,dosen,3,FALSE))</f>
        <v>-</v>
      </c>
      <c r="K1281" s="473" t="str">
        <f t="shared" ref="K1281" si="2121">CHOOSE(WEEKDAY(L1281),"Minggu","Senin","Selasa","Rabu","Kamis","Jum'at","Sabtu")</f>
        <v>Selasa</v>
      </c>
      <c r="L1281" s="502">
        <v>45699</v>
      </c>
      <c r="M1281" s="459" t="s">
        <v>1622</v>
      </c>
      <c r="N1281" s="459" t="s">
        <v>1246</v>
      </c>
      <c r="P1281" s="486">
        <v>62</v>
      </c>
      <c r="Q1281" s="230">
        <v>40</v>
      </c>
      <c r="R1281" s="230">
        <v>43</v>
      </c>
      <c r="S1281" s="199">
        <v>44</v>
      </c>
      <c r="T1281" s="199">
        <v>41</v>
      </c>
      <c r="AL1281" s="495"/>
      <c r="AM1281" s="212"/>
      <c r="AN1281" s="212"/>
      <c r="AS1281" s="392"/>
      <c r="AT1281" s="392"/>
      <c r="AU1281" s="392"/>
    </row>
    <row r="1282" spans="1:47" ht="12.75" customHeight="1">
      <c r="A1282" s="267">
        <f t="shared" si="1755"/>
        <v>1279</v>
      </c>
      <c r="B1282" s="498">
        <v>45698</v>
      </c>
      <c r="C1282" s="269" t="str">
        <f>VLOOKUP(D1282,'[9]mhs elektro-kecil'!$B$5:$C$3200,2,0)</f>
        <v>Muhammad Arief Fiqron Saputra</v>
      </c>
      <c r="D1282" t="s">
        <v>3046</v>
      </c>
      <c r="E1282" s="369" t="s">
        <v>3047</v>
      </c>
      <c r="F1282" s="275" t="str">
        <f t="shared" ref="F1282" si="2122">VLOOKUP(Q1282,dosen,3,0)</f>
        <v>Lalu A. Syamsul Irfan A., S.T., M.Eng.</v>
      </c>
      <c r="G1282" s="275" t="str">
        <f t="shared" ref="G1282" si="2123">IF(ISNA(VLOOKUP(R1282,dosen,3,FALSE)),"-",VLOOKUP(R1282,dosen,3,FALSE))</f>
        <v>Giri Wahyu Wiriasto, S.T., M.T.</v>
      </c>
      <c r="H1282" s="275" t="str">
        <f t="shared" ref="H1282" si="2124">IF(ISNA(VLOOKUP(S1282,dosen,3,FALSE)),"-",VLOOKUP(S1282,dosen,3,FALSE))</f>
        <v>Cipta Ramadhani, ST., M.Eng.</v>
      </c>
      <c r="I1282" s="275" t="str">
        <f t="shared" ref="I1282" si="2125">IF(ISNA(VLOOKUP(T1282,dosen,3,FALSE)),"-",VLOOKUP(T1282,dosen,3,FALSE))</f>
        <v>Dr. Ir. Misbahuddin, S.T., M.T., IPU.</v>
      </c>
      <c r="J1282" s="467" t="str">
        <f t="shared" ref="J1282" si="2126">IF(ISNA(VLOOKUP(U1282,dosen,3,FALSE)),"-",VLOOKUP(U1282,dosen,3,FALSE))</f>
        <v>Made Sutha Yadnya, S.T., M.T.</v>
      </c>
      <c r="K1282" s="473" t="str">
        <f t="shared" ref="K1282" si="2127">CHOOSE(WEEKDAY(L1282),"Minggu","Senin","Selasa","Rabu","Kamis","Jum'at","Sabtu")</f>
        <v>Rabu</v>
      </c>
      <c r="L1282" s="502">
        <v>45700</v>
      </c>
      <c r="M1282" s="206" t="s">
        <v>1577</v>
      </c>
      <c r="N1282" s="459" t="s">
        <v>3285</v>
      </c>
      <c r="P1282" s="486">
        <v>63</v>
      </c>
      <c r="Q1282" s="230">
        <v>40</v>
      </c>
      <c r="R1282" s="230">
        <v>41</v>
      </c>
      <c r="S1282" s="199">
        <v>44</v>
      </c>
      <c r="T1282" s="199">
        <v>7</v>
      </c>
      <c r="U1282" s="199">
        <v>19</v>
      </c>
      <c r="AL1282" s="495"/>
      <c r="AM1282" s="212"/>
      <c r="AN1282" s="212"/>
      <c r="AS1282" s="392"/>
      <c r="AT1282" s="392"/>
      <c r="AU1282" s="392"/>
    </row>
    <row r="1283" spans="1:47" ht="12.75" customHeight="1">
      <c r="A1283" s="267">
        <f t="shared" si="1755"/>
        <v>1280</v>
      </c>
      <c r="B1283" s="498">
        <v>45698</v>
      </c>
      <c r="C1283" s="269" t="str">
        <f>VLOOKUP(D1283,'[9]mhs elektro-kecil'!$B$5:$C$3200,2,0)</f>
        <v>M. Rifqi</v>
      </c>
      <c r="D1283" t="s">
        <v>3048</v>
      </c>
      <c r="E1283" s="497" t="s">
        <v>3049</v>
      </c>
      <c r="F1283" s="275" t="str">
        <f t="shared" ref="F1283" si="2128">VLOOKUP(Q1283,dosen,3,0)</f>
        <v>Lalu A. Syamsul Irfan A., S.T., M.Eng.</v>
      </c>
      <c r="G1283" s="275" t="str">
        <f t="shared" ref="G1283" si="2129">IF(ISNA(VLOOKUP(R1283,dosen,3,FALSE)),"-",VLOOKUP(R1283,dosen,3,FALSE))</f>
        <v>Muhamad Syamsu Iqbal, S.T., M.T., Ph.D.</v>
      </c>
      <c r="H1283" s="275" t="str">
        <f t="shared" ref="H1283" si="2130">IF(ISNA(VLOOKUP(S1283,dosen,3,FALSE)),"-",VLOOKUP(S1283,dosen,3,FALSE))</f>
        <v>Giri Wahyu Wiriasto, S.T., M.T.</v>
      </c>
      <c r="I1283" s="275" t="str">
        <f t="shared" ref="I1283" si="2131">IF(ISNA(VLOOKUP(T1283,dosen,3,FALSE)),"-",VLOOKUP(T1283,dosen,3,FALSE))</f>
        <v>Paniran, S.T., M.T.</v>
      </c>
      <c r="J1283" s="467" t="str">
        <f t="shared" ref="J1283" si="2132">IF(ISNA(VLOOKUP(U1283,dosen,3,FALSE)),"-",VLOOKUP(U1283,dosen,3,FALSE))</f>
        <v>Abdullah Zainuddin, S.T., M.T.</v>
      </c>
      <c r="K1283" s="473" t="str">
        <f t="shared" ref="K1283" si="2133">CHOOSE(WEEKDAY(L1283),"Minggu","Senin","Selasa","Rabu","Kamis","Jum'at","Sabtu")</f>
        <v>Rabu</v>
      </c>
      <c r="L1283" s="502">
        <v>45714</v>
      </c>
      <c r="M1283" s="459" t="s">
        <v>1622</v>
      </c>
      <c r="N1283" s="459" t="s">
        <v>1246</v>
      </c>
      <c r="P1283" s="486">
        <v>64</v>
      </c>
      <c r="Q1283" s="230">
        <v>40</v>
      </c>
      <c r="R1283" s="230">
        <v>18</v>
      </c>
      <c r="S1283" s="199">
        <v>41</v>
      </c>
      <c r="T1283" s="199">
        <v>28</v>
      </c>
      <c r="U1283" s="199">
        <v>15</v>
      </c>
      <c r="AL1283" s="495"/>
      <c r="AM1283" s="212"/>
      <c r="AN1283" s="212"/>
      <c r="AS1283" s="392"/>
      <c r="AT1283" s="392"/>
      <c r="AU1283" s="392"/>
    </row>
    <row r="1284" spans="1:47" ht="12.75" customHeight="1">
      <c r="A1284" s="267">
        <f t="shared" si="1755"/>
        <v>1281</v>
      </c>
      <c r="B1284" s="498">
        <v>45709</v>
      </c>
      <c r="C1284" s="269" t="str">
        <f>VLOOKUP(D1284,'[9]mhs elektro-kecil'!$B$5:$C$3200,2,0)</f>
        <v>Muhammad Alpan Pratama</v>
      </c>
      <c r="D1284" t="s">
        <v>3050</v>
      </c>
      <c r="E1284" s="497" t="s">
        <v>3051</v>
      </c>
      <c r="F1284" s="275" t="str">
        <f t="shared" ref="F1284" si="2134">VLOOKUP(Q1284,dosen,3,0)</f>
        <v>I Made Budi Suksmadana, S.T., M.T.</v>
      </c>
      <c r="G1284" s="275" t="str">
        <f t="shared" ref="G1284" si="2135">IF(ISNA(VLOOKUP(R1284,dosen,3,FALSE)),"-",VLOOKUP(R1284,dosen,3,FALSE))</f>
        <v>Syafaruddin Ch, S.T., M.T.</v>
      </c>
      <c r="H1284" s="275" t="str">
        <f t="shared" ref="H1284" si="2136">IF(ISNA(VLOOKUP(S1284,dosen,3,FALSE)),"-",VLOOKUP(S1284,dosen,3,FALSE))</f>
        <v>Budi Darmawan, S.T., M.Eng.</v>
      </c>
      <c r="I1284" s="275" t="str">
        <f t="shared" ref="I1284" si="2137">IF(ISNA(VLOOKUP(T1284,dosen,3,FALSE)),"-",VLOOKUP(T1284,dosen,3,FALSE))</f>
        <v>Paniran, S.T., M.T.</v>
      </c>
      <c r="J1284" s="467" t="str">
        <f t="shared" ref="J1284" si="2138">IF(ISNA(VLOOKUP(U1284,dosen,3,FALSE)),"-",VLOOKUP(U1284,dosen,3,FALSE))</f>
        <v>Supriono, S.T., M.T.</v>
      </c>
      <c r="K1284" s="473" t="str">
        <f t="shared" ref="K1284" si="2139">CHOOSE(WEEKDAY(L1284),"Minggu","Senin","Selasa","Rabu","Kamis","Jum'at","Sabtu")</f>
        <v>Rabu</v>
      </c>
      <c r="L1284" s="502">
        <v>45714</v>
      </c>
      <c r="M1284" s="206" t="s">
        <v>1577</v>
      </c>
      <c r="N1284" s="98" t="s">
        <v>449</v>
      </c>
      <c r="P1284" s="486">
        <v>76</v>
      </c>
      <c r="Q1284" s="230">
        <v>24</v>
      </c>
      <c r="R1284" s="230">
        <v>4</v>
      </c>
      <c r="S1284" s="199">
        <v>43</v>
      </c>
      <c r="T1284" s="199">
        <v>28</v>
      </c>
      <c r="U1284" s="199">
        <v>29</v>
      </c>
      <c r="AL1284" s="495"/>
      <c r="AM1284" s="212"/>
      <c r="AN1284" s="212"/>
      <c r="AS1284" s="392"/>
      <c r="AT1284" s="392"/>
      <c r="AU1284" s="392"/>
    </row>
    <row r="1285" spans="1:47" ht="12.75" customHeight="1">
      <c r="A1285" s="267">
        <f t="shared" si="1755"/>
        <v>1282</v>
      </c>
      <c r="B1285" s="498">
        <v>45709</v>
      </c>
      <c r="C1285" s="269" t="str">
        <f>VLOOKUP(D1285,'[9]mhs elektro-kecil'!$B$5:$C$3200,2,0)</f>
        <v>Urief Arsani Atma Putra</v>
      </c>
      <c r="D1285" s="369" t="s">
        <v>3052</v>
      </c>
      <c r="E1285" s="311" t="s">
        <v>3053</v>
      </c>
      <c r="F1285" s="275" t="str">
        <f t="shared" ref="F1285" si="2140">VLOOKUP(Q1285,dosen,3,0)</f>
        <v>Lalu A. Syamsul Irfan A., S.T., M.Eng.</v>
      </c>
      <c r="G1285" s="275" t="str">
        <f t="shared" ref="G1285" si="2141">IF(ISNA(VLOOKUP(R1285,dosen,3,FALSE)),"-",VLOOKUP(R1285,dosen,3,FALSE))</f>
        <v>Cipta Ramadhani, ST., M.Eng.</v>
      </c>
      <c r="H1285" s="275" t="str">
        <f t="shared" ref="H1285" si="2142">IF(ISNA(VLOOKUP(S1285,dosen,3,FALSE)),"-",VLOOKUP(S1285,dosen,3,FALSE))</f>
        <v>Giri Wahyu Wiriasto, S.T., M.T.</v>
      </c>
      <c r="I1285" s="275" t="str">
        <f t="shared" ref="I1285" si="2143">IF(ISNA(VLOOKUP(T1285,dosen,3,FALSE)),"-",VLOOKUP(T1285,dosen,3,FALSE))</f>
        <v>Syafaruddin Ch, S.T., M.T.</v>
      </c>
      <c r="J1285" s="467" t="str">
        <f t="shared" ref="J1285" si="2144">IF(ISNA(VLOOKUP(U1285,dosen,3,FALSE)),"-",VLOOKUP(U1285,dosen,3,FALSE))</f>
        <v>Supriono, S.T., M.T.</v>
      </c>
      <c r="K1285" s="473" t="str">
        <f t="shared" ref="K1285" si="2145">CHOOSE(WEEKDAY(L1285),"Minggu","Senin","Selasa","Rabu","Kamis","Jum'at","Sabtu")</f>
        <v>Selasa</v>
      </c>
      <c r="L1285" s="502">
        <v>45713</v>
      </c>
      <c r="M1285" s="459" t="s">
        <v>1708</v>
      </c>
      <c r="N1285" s="459" t="s">
        <v>1246</v>
      </c>
      <c r="P1285" s="486">
        <v>77</v>
      </c>
      <c r="Q1285" s="230">
        <v>40</v>
      </c>
      <c r="R1285" s="230">
        <v>44</v>
      </c>
      <c r="S1285" s="199">
        <v>41</v>
      </c>
      <c r="T1285" s="199">
        <v>4</v>
      </c>
      <c r="U1285" s="199">
        <v>29</v>
      </c>
      <c r="AL1285" s="495"/>
      <c r="AM1285" s="212"/>
      <c r="AN1285" s="212"/>
      <c r="AS1285" s="392"/>
      <c r="AT1285" s="392"/>
      <c r="AU1285" s="392"/>
    </row>
    <row r="1286" spans="1:47" ht="12.75" customHeight="1">
      <c r="A1286" s="267">
        <f t="shared" si="1755"/>
        <v>1283</v>
      </c>
      <c r="B1286" s="498">
        <v>45709</v>
      </c>
      <c r="C1286" s="269" t="str">
        <f>VLOOKUP(D1286,'[9]mhs elektro-kecil'!$B$5:$C$3200,2,0)</f>
        <v>Tiara Nurul Aziza</v>
      </c>
      <c r="D1286" t="s">
        <v>3054</v>
      </c>
      <c r="E1286" s="497" t="s">
        <v>3055</v>
      </c>
      <c r="F1286" s="275" t="str">
        <f t="shared" ref="F1286" si="2146">VLOOKUP(Q1286,dosen,3,0)</f>
        <v>Ir. Agung Budi Muljono, S.T., M.T., IPU.</v>
      </c>
      <c r="G1286" s="275" t="str">
        <f t="shared" ref="G1286" si="2147">IF(ISNA(VLOOKUP(R1286,dosen,3,FALSE)),"-",VLOOKUP(R1286,dosen,3,FALSE))</f>
        <v>Ida Bagus Fery Citarsa, S.T., M.T.</v>
      </c>
      <c r="H1286" s="275" t="str">
        <f t="shared" ref="H1286" si="2148">IF(ISNA(VLOOKUP(S1286,dosen,3,FALSE)),"-",VLOOKUP(S1286,dosen,3,FALSE))</f>
        <v>Ni Made Seniari, S.T., M.T.</v>
      </c>
      <c r="I1286" s="275" t="str">
        <f t="shared" ref="I1286" si="2149">IF(ISNA(VLOOKUP(T1286,dosen,3,FALSE)),"-",VLOOKUP(T1286,dosen,3,FALSE))</f>
        <v>Supriyatna, S.T., M.T.</v>
      </c>
      <c r="J1286" s="467" t="str">
        <f t="shared" ref="J1286" si="2150">IF(ISNA(VLOOKUP(U1286,dosen,3,FALSE)),"-",VLOOKUP(U1286,dosen,3,FALSE))</f>
        <v>Sultan, S.T., M.T.</v>
      </c>
      <c r="K1286" s="473" t="str">
        <f t="shared" ref="K1286" si="2151">CHOOSE(WEEKDAY(L1286),"Minggu","Senin","Selasa","Rabu","Kamis","Jum'at","Sabtu")</f>
        <v>Rabu</v>
      </c>
      <c r="L1286" s="502">
        <v>45714</v>
      </c>
      <c r="M1286" s="459" t="s">
        <v>1622</v>
      </c>
      <c r="N1286" s="98" t="s">
        <v>324</v>
      </c>
      <c r="P1286" s="486">
        <v>78</v>
      </c>
      <c r="Q1286" s="230">
        <v>13</v>
      </c>
      <c r="R1286" s="230">
        <v>12</v>
      </c>
      <c r="S1286" s="199">
        <v>1</v>
      </c>
      <c r="T1286" s="199">
        <v>2</v>
      </c>
      <c r="U1286" s="199">
        <v>5</v>
      </c>
      <c r="AL1286" s="495"/>
      <c r="AM1286" s="212"/>
      <c r="AN1286" s="212"/>
      <c r="AS1286" s="392"/>
      <c r="AT1286" s="392"/>
      <c r="AU1286" s="392"/>
    </row>
    <row r="1287" spans="1:47" ht="12.75" customHeight="1">
      <c r="A1287" s="267">
        <f t="shared" si="1755"/>
        <v>1284</v>
      </c>
      <c r="B1287" s="498">
        <v>45709</v>
      </c>
      <c r="C1287" s="269" t="str">
        <f>VLOOKUP(D1287,'[9]mhs elektro-kecil'!$B$5:$C$3200,2,0)</f>
        <v>Lalu Deni Urif Sukma</v>
      </c>
      <c r="D1287" t="s">
        <v>3056</v>
      </c>
      <c r="E1287" s="369" t="s">
        <v>3057</v>
      </c>
      <c r="F1287" s="275" t="str">
        <f t="shared" ref="F1287" si="2152">VLOOKUP(Q1287,dosen,3,0)</f>
        <v>Supriyatna, S.T., M.T.</v>
      </c>
      <c r="G1287" s="275" t="str">
        <f t="shared" ref="G1287" si="2153">IF(ISNA(VLOOKUP(R1287,dosen,3,FALSE)),"-",VLOOKUP(R1287,dosen,3,FALSE))</f>
        <v>Sultan, S.T., M.T.</v>
      </c>
      <c r="H1287" s="275" t="str">
        <f t="shared" ref="H1287" si="2154">IF(ISNA(VLOOKUP(S1287,dosen,3,FALSE)),"-",VLOOKUP(S1287,dosen,3,FALSE))</f>
        <v>Abdul Natsir, S.T., M.T.</v>
      </c>
      <c r="I1287" s="275" t="str">
        <f t="shared" ref="I1287" si="2155">IF(ISNA(VLOOKUP(T1287,dosen,3,FALSE)),"-",VLOOKUP(T1287,dosen,3,FALSE))</f>
        <v>Sabar Nababan, S.T., M.T.</v>
      </c>
      <c r="J1287" s="467" t="str">
        <f t="shared" ref="J1287" si="2156">IF(ISNA(VLOOKUP(U1287,dosen,3,FALSE)),"-",VLOOKUP(U1287,dosen,3,FALSE))</f>
        <v>Dr. Ida Ayu Sri Adnyani, S.T., M.Erg.</v>
      </c>
      <c r="K1287" s="473" t="str">
        <f t="shared" ref="K1287" si="2157">CHOOSE(WEEKDAY(L1287),"Minggu","Senin","Selasa","Rabu","Kamis","Jum'at","Sabtu")</f>
        <v>Rabu</v>
      </c>
      <c r="L1287" s="502">
        <v>45714</v>
      </c>
      <c r="M1287" s="459" t="s">
        <v>1708</v>
      </c>
      <c r="N1287" s="98" t="s">
        <v>324</v>
      </c>
      <c r="P1287" s="486">
        <v>80</v>
      </c>
      <c r="Q1287" s="230">
        <v>2</v>
      </c>
      <c r="R1287" s="230">
        <v>5</v>
      </c>
      <c r="S1287" s="199">
        <v>14</v>
      </c>
      <c r="T1287" s="199">
        <v>31</v>
      </c>
      <c r="U1287" s="199">
        <v>10</v>
      </c>
      <c r="AL1287" s="495"/>
      <c r="AM1287" s="212"/>
      <c r="AN1287" s="212"/>
      <c r="AS1287" s="392"/>
      <c r="AT1287" s="392"/>
      <c r="AU1287" s="392"/>
    </row>
    <row r="1288" spans="1:47" ht="12.75" customHeight="1">
      <c r="A1288" s="267">
        <f t="shared" si="1755"/>
        <v>1285</v>
      </c>
      <c r="B1288" s="498">
        <v>45713</v>
      </c>
      <c r="C1288" s="269" t="str">
        <f>VLOOKUP(D1288,'[9]mhs elektro-kecil'!$B$5:$C$3200,2,0)</f>
        <v>I Made Surya Widiajaya Putra</v>
      </c>
      <c r="D1288" t="s">
        <v>3058</v>
      </c>
      <c r="E1288" s="497" t="s">
        <v>3059</v>
      </c>
      <c r="F1288" s="275" t="str">
        <f t="shared" ref="F1288" si="2158">VLOOKUP(Q1288,dosen,3,0)</f>
        <v>Giri Wahyu Wiriasto, S.T., M.T.</v>
      </c>
      <c r="G1288" s="275" t="str">
        <f t="shared" ref="G1288" si="2159">IF(ISNA(VLOOKUP(R1288,dosen,3,FALSE)),"-",VLOOKUP(R1288,dosen,3,FALSE))</f>
        <v>A. Sjamsjiar Rachman, S.T., M.T.</v>
      </c>
      <c r="H1288" s="275" t="str">
        <f t="shared" ref="H1288" si="2160">IF(ISNA(VLOOKUP(S1288,dosen,3,FALSE)),"-",VLOOKUP(S1288,dosen,3,FALSE))</f>
        <v>Lalu A. Syamsul Irfan A., S.T., M.Eng.</v>
      </c>
      <c r="I1288" s="275" t="str">
        <f t="shared" ref="I1288" si="2161">IF(ISNA(VLOOKUP(T1288,dosen,3,FALSE)),"-",VLOOKUP(T1288,dosen,3,FALSE))</f>
        <v>Cipta Ramadhani, ST., M.Eng.</v>
      </c>
      <c r="J1288" s="467" t="str">
        <f t="shared" ref="J1288" si="2162">IF(ISNA(VLOOKUP(U1288,dosen,3,FALSE)),"-",VLOOKUP(U1288,dosen,3,FALSE))</f>
        <v>-</v>
      </c>
      <c r="K1288" s="473" t="str">
        <f t="shared" ref="K1288" si="2163">CHOOSE(WEEKDAY(L1288),"Minggu","Senin","Selasa","Rabu","Kamis","Jum'at","Sabtu")</f>
        <v>Kamis</v>
      </c>
      <c r="L1288" s="502">
        <v>45715</v>
      </c>
      <c r="M1288" s="206" t="s">
        <v>1577</v>
      </c>
      <c r="N1288" s="459" t="s">
        <v>543</v>
      </c>
      <c r="P1288" s="486">
        <v>85</v>
      </c>
      <c r="Q1288" s="230">
        <v>41</v>
      </c>
      <c r="R1288" s="230">
        <v>17</v>
      </c>
      <c r="S1288" s="199">
        <v>40</v>
      </c>
      <c r="T1288" s="199">
        <v>44</v>
      </c>
      <c r="AL1288" s="495"/>
      <c r="AM1288" s="212"/>
      <c r="AN1288" s="212"/>
      <c r="AS1288" s="392"/>
      <c r="AT1288" s="392"/>
      <c r="AU1288" s="392"/>
    </row>
    <row r="1289" spans="1:47" ht="12.75" customHeight="1">
      <c r="A1289" s="267">
        <f t="shared" si="1755"/>
        <v>1286</v>
      </c>
      <c r="B1289" s="498">
        <v>45715</v>
      </c>
      <c r="C1289" s="269" t="str">
        <f>VLOOKUP(D1289,'[9]mhs elektro-kecil'!$B$5:$C$3200,2,0)</f>
        <v>ENRICO ANANTA PRATAMA</v>
      </c>
      <c r="D1289" t="s">
        <v>3060</v>
      </c>
      <c r="E1289" s="173" t="s">
        <v>3061</v>
      </c>
      <c r="F1289" s="275" t="str">
        <f t="shared" ref="F1289:F1290" si="2164">VLOOKUP(Q1289,dosen,3,0)</f>
        <v>Djul Fikry  Budiman, S.T., M.T.</v>
      </c>
      <c r="G1289" s="275" t="str">
        <f t="shared" ref="G1289:G1290" si="2165">IF(ISNA(VLOOKUP(R1289,dosen,3,FALSE)),"-",VLOOKUP(R1289,dosen,3,FALSE))</f>
        <v>Made Sutha Yadnya, S.T., M.T.</v>
      </c>
      <c r="H1289" s="275" t="str">
        <f t="shared" ref="H1289:H1290" si="2166">IF(ISNA(VLOOKUP(S1289,dosen,3,FALSE)),"-",VLOOKUP(S1289,dosen,3,FALSE))</f>
        <v>Sudi M. Al Sasongko, S.T., M.T.</v>
      </c>
      <c r="I1289" s="275" t="str">
        <f t="shared" ref="I1289:I1290" si="2167">IF(ISNA(VLOOKUP(T1289,dosen,3,FALSE)),"-",VLOOKUP(T1289,dosen,3,FALSE))</f>
        <v>Bulkis Kanata, S.T., M.T.</v>
      </c>
      <c r="J1289" s="467" t="str">
        <f t="shared" ref="J1289:J1290" si="2168">IF(ISNA(VLOOKUP(U1289,dosen,3,FALSE)),"-",VLOOKUP(U1289,dosen,3,FALSE))</f>
        <v>Abdullah Zainuddin, S.T., M.T.</v>
      </c>
      <c r="K1289" s="473" t="str">
        <f t="shared" ref="K1289:K1290" si="2169">CHOOSE(WEEKDAY(L1289),"Minggu","Senin","Selasa","Rabu","Kamis","Jum'at","Sabtu")</f>
        <v>Senin</v>
      </c>
      <c r="L1289" s="502">
        <v>45691</v>
      </c>
      <c r="M1289" s="459" t="s">
        <v>1622</v>
      </c>
      <c r="N1289" s="98" t="s">
        <v>581</v>
      </c>
      <c r="P1289" s="486">
        <v>88</v>
      </c>
      <c r="Q1289" s="230">
        <v>35</v>
      </c>
      <c r="R1289" s="230">
        <v>19</v>
      </c>
      <c r="S1289" s="199">
        <v>6</v>
      </c>
      <c r="T1289" s="199">
        <v>21</v>
      </c>
      <c r="U1289" s="199">
        <v>15</v>
      </c>
      <c r="AL1289" s="495"/>
      <c r="AM1289" s="212"/>
      <c r="AN1289" s="212"/>
      <c r="AS1289" s="392"/>
      <c r="AT1289" s="392"/>
      <c r="AU1289" s="392"/>
    </row>
    <row r="1290" spans="1:47" ht="12.75" customHeight="1">
      <c r="A1290" s="267">
        <f t="shared" si="1755"/>
        <v>1287</v>
      </c>
      <c r="B1290" s="498">
        <v>45715</v>
      </c>
      <c r="C1290" s="269" t="str">
        <f>VLOOKUP(D1290,'[9]mhs elektro-kecil'!$B$5:$C$3200,2,0)</f>
        <v>Lalu Sirdi Zunistira</v>
      </c>
      <c r="D1290" t="s">
        <v>3062</v>
      </c>
      <c r="E1290" s="369" t="s">
        <v>3063</v>
      </c>
      <c r="F1290" s="275" t="str">
        <f t="shared" si="2164"/>
        <v>Giri Wahyu Wiriasto, S.T., M.T.</v>
      </c>
      <c r="G1290" s="275" t="str">
        <f t="shared" si="2165"/>
        <v>Cipta Ramadhani, ST., M.Eng.</v>
      </c>
      <c r="H1290" s="275" t="str">
        <f t="shared" si="2166"/>
        <v>Paniran, S.T., M.T.</v>
      </c>
      <c r="I1290" s="275" t="str">
        <f t="shared" si="2167"/>
        <v>Lalu A. Syamsul Irfan A., S.T., M.Eng.</v>
      </c>
      <c r="J1290" s="467" t="str">
        <f t="shared" si="2168"/>
        <v>I Made Budi Suksmadana, S.T., M.T.</v>
      </c>
      <c r="K1290" s="473" t="str">
        <f t="shared" si="2169"/>
        <v>Rabu</v>
      </c>
      <c r="L1290" s="502">
        <v>45721</v>
      </c>
      <c r="M1290" s="459" t="s">
        <v>3064</v>
      </c>
      <c r="N1290" s="459" t="s">
        <v>543</v>
      </c>
      <c r="P1290" s="486">
        <v>89</v>
      </c>
      <c r="Q1290" s="230">
        <v>41</v>
      </c>
      <c r="R1290" s="230">
        <v>44</v>
      </c>
      <c r="S1290" s="199">
        <v>28</v>
      </c>
      <c r="T1290" s="199">
        <v>40</v>
      </c>
      <c r="U1290" s="199">
        <v>24</v>
      </c>
      <c r="AL1290" s="495"/>
      <c r="AM1290" s="212"/>
      <c r="AN1290" s="212"/>
      <c r="AS1290" s="392"/>
      <c r="AT1290" s="392"/>
      <c r="AU1290" s="392"/>
    </row>
    <row r="1291" spans="1:47" ht="12.75" customHeight="1">
      <c r="A1291" s="267">
        <f t="shared" si="1755"/>
        <v>1288</v>
      </c>
      <c r="B1291" s="498">
        <v>45716</v>
      </c>
      <c r="C1291" s="269" t="str">
        <f>VLOOKUP(D1291,'[9]mhs elektro-kecil'!$B$5:$C$3200,2,0)</f>
        <v>Esas Rahmat Muharam</v>
      </c>
      <c r="D1291" t="s">
        <v>3065</v>
      </c>
      <c r="E1291" s="497" t="s">
        <v>3066</v>
      </c>
      <c r="F1291" s="275" t="str">
        <f t="shared" ref="F1291" si="2170">VLOOKUP(Q1291,dosen,3,0)</f>
        <v>Bulkis Kanata, S.T., M.T.</v>
      </c>
      <c r="G1291" s="275" t="str">
        <f t="shared" ref="G1291" si="2171">IF(ISNA(VLOOKUP(R1291,dosen,3,FALSE)),"-",VLOOKUP(R1291,dosen,3,FALSE))</f>
        <v>Lalu A. Syamsul Irfan A., S.T., M.Eng.</v>
      </c>
      <c r="H1291" s="275" t="str">
        <f t="shared" ref="H1291" si="2172">IF(ISNA(VLOOKUP(S1291,dosen,3,FALSE)),"-",VLOOKUP(S1291,dosen,3,FALSE))</f>
        <v>Sudi M. Al Sasongko, S.T., M.T.</v>
      </c>
      <c r="I1291" s="275" t="str">
        <f t="shared" ref="I1291" si="2173">IF(ISNA(VLOOKUP(T1291,dosen,3,FALSE)),"-",VLOOKUP(T1291,dosen,3,FALSE))</f>
        <v>Made Sutha Yadnya, S.T., M.T.</v>
      </c>
      <c r="J1291" s="467" t="str">
        <f t="shared" ref="J1291" si="2174">IF(ISNA(VLOOKUP(U1291,dosen,3,FALSE)),"-",VLOOKUP(U1291,dosen,3,FALSE))</f>
        <v>Muhamad Syamsu Iqbal, S.T., M.T., Ph.D.</v>
      </c>
      <c r="K1291" s="473" t="str">
        <f t="shared" ref="K1291" si="2175">CHOOSE(WEEKDAY(L1291),"Minggu","Senin","Selasa","Rabu","Kamis","Jum'at","Sabtu")</f>
        <v>Selasa</v>
      </c>
      <c r="L1291" s="502">
        <v>45720</v>
      </c>
      <c r="M1291" s="206" t="s">
        <v>1577</v>
      </c>
      <c r="N1291" s="98" t="s">
        <v>581</v>
      </c>
      <c r="P1291" s="486">
        <v>93</v>
      </c>
      <c r="Q1291" s="230">
        <v>21</v>
      </c>
      <c r="R1291" s="230">
        <v>40</v>
      </c>
      <c r="S1291" s="199">
        <v>6</v>
      </c>
      <c r="T1291" s="199">
        <v>19</v>
      </c>
      <c r="U1291" s="199">
        <v>18</v>
      </c>
      <c r="AL1291" s="495"/>
      <c r="AM1291" s="212"/>
      <c r="AN1291" s="212"/>
      <c r="AS1291" s="392"/>
      <c r="AT1291" s="392"/>
      <c r="AU1291" s="392"/>
    </row>
    <row r="1292" spans="1:47" ht="12.75" customHeight="1">
      <c r="A1292" s="267">
        <f t="shared" si="1755"/>
        <v>1289</v>
      </c>
      <c r="B1292" s="498">
        <v>45719</v>
      </c>
      <c r="C1292" s="269" t="str">
        <f>VLOOKUP(D1292,'[9]mhs elektro-kecil'!$B$5:$C$3200,2,0)</f>
        <v>Azwajum Mutohharoh</v>
      </c>
      <c r="D1292" t="s">
        <v>3067</v>
      </c>
      <c r="E1292" s="497" t="s">
        <v>3068</v>
      </c>
      <c r="F1292" s="275" t="str">
        <f t="shared" ref="F1292" si="2176">VLOOKUP(Q1292,dosen,3,0)</f>
        <v>I Made Budi Suksmadana, S.T., M.T.</v>
      </c>
      <c r="G1292" s="275" t="str">
        <f t="shared" ref="G1292" si="2177">IF(ISNA(VLOOKUP(R1292,dosen,3,FALSE)),"-",VLOOKUP(R1292,dosen,3,FALSE))</f>
        <v>Syafaruddin Ch, S.T., M.T.</v>
      </c>
      <c r="H1292" s="275" t="str">
        <f t="shared" ref="H1292" si="2178">IF(ISNA(VLOOKUP(S1292,dosen,3,FALSE)),"-",VLOOKUP(S1292,dosen,3,FALSE))</f>
        <v>Supriono, S.T., M.T.</v>
      </c>
      <c r="I1292" s="275" t="str">
        <f t="shared" ref="I1292" si="2179">IF(ISNA(VLOOKUP(T1292,dosen,3,FALSE)),"-",VLOOKUP(T1292,dosen,3,FALSE))</f>
        <v>Ir. I Made Ari Nrartha, S.T., M.T.</v>
      </c>
      <c r="J1292" s="467" t="str">
        <f t="shared" ref="J1292" si="2180">IF(ISNA(VLOOKUP(U1292,dosen,3,FALSE)),"-",VLOOKUP(U1292,dosen,3,FALSE))</f>
        <v>I Nyoman Wahyu Satiawan., ST., MSc., Ph.D.</v>
      </c>
      <c r="K1292" s="473" t="str">
        <f t="shared" ref="K1292" si="2181">CHOOSE(WEEKDAY(L1292),"Minggu","Senin","Selasa","Rabu","Kamis","Jum'at","Sabtu")</f>
        <v>Kamis</v>
      </c>
      <c r="L1292" s="502">
        <v>45722</v>
      </c>
      <c r="M1292" s="459" t="s">
        <v>3064</v>
      </c>
      <c r="N1292" s="98" t="s">
        <v>449</v>
      </c>
      <c r="P1292" s="486">
        <v>98</v>
      </c>
      <c r="Q1292" s="230">
        <v>24</v>
      </c>
      <c r="R1292" s="230">
        <v>4</v>
      </c>
      <c r="S1292" s="199">
        <v>29</v>
      </c>
      <c r="T1292" s="199">
        <v>25</v>
      </c>
      <c r="U1292" s="199">
        <v>8</v>
      </c>
      <c r="AL1292" s="495"/>
      <c r="AM1292" s="212"/>
      <c r="AN1292" s="212"/>
      <c r="AS1292" s="392"/>
      <c r="AT1292" s="392"/>
      <c r="AU1292" s="392"/>
    </row>
    <row r="1293" spans="1:47" ht="12.75" customHeight="1">
      <c r="A1293" s="267">
        <f t="shared" si="1755"/>
        <v>1290</v>
      </c>
      <c r="B1293" s="498">
        <v>45729</v>
      </c>
      <c r="C1293" s="269" t="str">
        <f>VLOOKUP(D1293,'[9]mhs elektro-kecil'!$B$5:$C$3200,2,0)</f>
        <v>Dea Santika</v>
      </c>
      <c r="D1293" s="369" t="s">
        <v>3069</v>
      </c>
      <c r="E1293" s="311" t="s">
        <v>3070</v>
      </c>
      <c r="F1293" s="275" t="str">
        <f t="shared" ref="F1293" si="2182">VLOOKUP(Q1293,dosen,3,0)</f>
        <v>Supriyatna, S.T., M.T.</v>
      </c>
      <c r="G1293" s="275" t="str">
        <f t="shared" ref="G1293" si="2183">IF(ISNA(VLOOKUP(R1293,dosen,3,FALSE)),"-",VLOOKUP(R1293,dosen,3,FALSE))</f>
        <v>Ida Bagus Fery Citarsa, S.T., M.T.</v>
      </c>
      <c r="H1293" s="275" t="str">
        <f t="shared" ref="H1293" si="2184">IF(ISNA(VLOOKUP(S1293,dosen,3,FALSE)),"-",VLOOKUP(S1293,dosen,3,FALSE))</f>
        <v>Ir. I Made Ari Nrartha, S.T., M.T.</v>
      </c>
      <c r="I1293" s="275" t="str">
        <f t="shared" ref="I1293" si="2185">IF(ISNA(VLOOKUP(T1293,dosen,3,FALSE)),"-",VLOOKUP(T1293,dosen,3,FALSE))</f>
        <v>Abdul Natsir, S.T., M.T.</v>
      </c>
      <c r="J1293" s="467" t="str">
        <f t="shared" ref="J1293" si="2186">IF(ISNA(VLOOKUP(U1293,dosen,3,FALSE)),"-",VLOOKUP(U1293,dosen,3,FALSE))</f>
        <v>Dr. Ir. Rosmaliati, S.T., M.T.</v>
      </c>
      <c r="K1293" s="473" t="str">
        <f t="shared" ref="K1293" si="2187">CHOOSE(WEEKDAY(L1293),"Minggu","Senin","Selasa","Rabu","Kamis","Jum'at","Sabtu")</f>
        <v>Rabu</v>
      </c>
      <c r="L1293" s="502">
        <v>45735</v>
      </c>
      <c r="M1293" s="459" t="s">
        <v>1590</v>
      </c>
      <c r="N1293" s="98" t="s">
        <v>324</v>
      </c>
      <c r="P1293" s="486">
        <v>111</v>
      </c>
      <c r="Q1293" s="230">
        <v>2</v>
      </c>
      <c r="R1293" s="230">
        <v>12</v>
      </c>
      <c r="S1293" s="199">
        <v>25</v>
      </c>
      <c r="T1293" s="199">
        <v>14</v>
      </c>
      <c r="U1293" s="199">
        <v>16</v>
      </c>
      <c r="AL1293" s="495"/>
      <c r="AM1293" s="212"/>
      <c r="AN1293" s="212"/>
      <c r="AS1293" s="392"/>
      <c r="AT1293" s="392"/>
      <c r="AU1293" s="392"/>
    </row>
    <row r="1294" spans="1:47" ht="12.75" customHeight="1">
      <c r="A1294" s="267">
        <f t="shared" si="1755"/>
        <v>1291</v>
      </c>
      <c r="B1294" s="498">
        <v>45729</v>
      </c>
      <c r="C1294" s="269" t="str">
        <f>VLOOKUP(D1294,'[9]mhs elektro-kecil'!$B$5:$C$3200,2,0)</f>
        <v>MAULIDDIN NUR MUHAMMAD</v>
      </c>
      <c r="D1294" s="98" t="s">
        <v>3071</v>
      </c>
      <c r="E1294" s="497" t="s">
        <v>3072</v>
      </c>
      <c r="F1294" s="275" t="str">
        <f t="shared" ref="F1294" si="2188">VLOOKUP(Q1294,dosen,3,0)</f>
        <v>Dr. Ir. Misbahuddin, S.T., M.T., IPU.</v>
      </c>
      <c r="G1294" s="275" t="str">
        <f t="shared" ref="G1294" si="2189">IF(ISNA(VLOOKUP(R1294,dosen,3,FALSE)),"-",VLOOKUP(R1294,dosen,3,FALSE))</f>
        <v>Giri Wahyu Wiriasto, S.T., M.T.</v>
      </c>
      <c r="H1294" s="275" t="str">
        <f t="shared" ref="H1294" si="2190">IF(ISNA(VLOOKUP(S1294,dosen,3,FALSE)),"-",VLOOKUP(S1294,dosen,3,FALSE))</f>
        <v>Cipta Ramadhani, ST., M.Eng.</v>
      </c>
      <c r="I1294" s="275" t="str">
        <f t="shared" ref="I1294" si="2191">IF(ISNA(VLOOKUP(T1294,dosen,3,FALSE)),"-",VLOOKUP(T1294,dosen,3,FALSE))</f>
        <v>Lalu A. Syamsul Irfan A., S.T., M.Eng.</v>
      </c>
      <c r="J1294" s="467" t="str">
        <f t="shared" ref="J1294" si="2192">IF(ISNA(VLOOKUP(U1294,dosen,3,FALSE)),"-",VLOOKUP(U1294,dosen,3,FALSE))</f>
        <v>Djul Fikry  Budiman, S.T., M.T.</v>
      </c>
      <c r="K1294" s="473" t="str">
        <f t="shared" ref="K1294" si="2193">CHOOSE(WEEKDAY(L1294),"Minggu","Senin","Selasa","Rabu","Kamis","Jum'at","Sabtu")</f>
        <v>Selasa</v>
      </c>
      <c r="L1294" s="502">
        <v>45734</v>
      </c>
      <c r="M1294" s="459" t="s">
        <v>1590</v>
      </c>
      <c r="N1294" s="459" t="s">
        <v>543</v>
      </c>
      <c r="P1294" s="486">
        <v>112</v>
      </c>
      <c r="Q1294" s="230">
        <v>7</v>
      </c>
      <c r="R1294" s="230">
        <v>41</v>
      </c>
      <c r="S1294" s="199">
        <v>44</v>
      </c>
      <c r="T1294" s="199">
        <v>40</v>
      </c>
      <c r="U1294" s="199">
        <v>35</v>
      </c>
      <c r="AL1294" s="495"/>
      <c r="AM1294" s="212"/>
      <c r="AN1294" s="212"/>
      <c r="AS1294" s="392"/>
      <c r="AT1294" s="392"/>
      <c r="AU1294" s="392"/>
    </row>
    <row r="1295" spans="1:47" ht="12.75" customHeight="1">
      <c r="A1295" s="267">
        <f t="shared" si="1755"/>
        <v>1292</v>
      </c>
      <c r="B1295" s="498">
        <v>45729</v>
      </c>
      <c r="C1295" s="269" t="str">
        <f>VLOOKUP(D1295,'[9]mhs elektro-kecil'!$B$5:$C$3200,2,0)</f>
        <v>Rahmat Albiyan Samudera</v>
      </c>
      <c r="D1295" t="s">
        <v>3073</v>
      </c>
      <c r="E1295" s="497" t="s">
        <v>3074</v>
      </c>
      <c r="F1295" s="275" t="str">
        <f t="shared" ref="F1295" si="2194">VLOOKUP(Q1295,dosen,3,0)</f>
        <v>Ir. I Made Ari Nrartha, S.T., M.T.</v>
      </c>
      <c r="G1295" s="275" t="str">
        <f t="shared" ref="G1295" si="2195">IF(ISNA(VLOOKUP(R1295,dosen,3,FALSE)),"-",VLOOKUP(R1295,dosen,3,FALSE))</f>
        <v>Abdul Natsir, S.T., M.T.</v>
      </c>
      <c r="H1295" s="275" t="str">
        <f t="shared" ref="H1295" si="2196">IF(ISNA(VLOOKUP(S1295,dosen,3,FALSE)),"-",VLOOKUP(S1295,dosen,3,FALSE))</f>
        <v>Supriyatna, S.T., M.T.</v>
      </c>
      <c r="I1295" s="275" t="str">
        <f t="shared" ref="I1295" si="2197">IF(ISNA(VLOOKUP(T1295,dosen,3,FALSE)),"-",VLOOKUP(T1295,dosen,3,FALSE))</f>
        <v>I Nyoman Wahyu Satiawan., ST., MSc., Ph.D.</v>
      </c>
      <c r="J1295" s="467" t="str">
        <f t="shared" ref="J1295" si="2198">IF(ISNA(VLOOKUP(U1295,dosen,3,FALSE)),"-",VLOOKUP(U1295,dosen,3,FALSE))</f>
        <v>Sudi M. Al Sasongko, S.T., M.T.</v>
      </c>
      <c r="K1295" s="473" t="str">
        <f t="shared" ref="K1295" si="2199">CHOOSE(WEEKDAY(L1295),"Minggu","Senin","Selasa","Rabu","Kamis","Jum'at","Sabtu")</f>
        <v>Senin</v>
      </c>
      <c r="L1295" s="502">
        <v>45733</v>
      </c>
      <c r="M1295" s="459" t="s">
        <v>1610</v>
      </c>
      <c r="N1295" s="98" t="s">
        <v>324</v>
      </c>
      <c r="P1295" s="486">
        <v>117</v>
      </c>
      <c r="Q1295" s="230">
        <v>25</v>
      </c>
      <c r="R1295" s="230">
        <v>14</v>
      </c>
      <c r="S1295" s="199">
        <v>2</v>
      </c>
      <c r="T1295" s="199">
        <v>8</v>
      </c>
      <c r="U1295" s="199">
        <v>6</v>
      </c>
      <c r="AL1295" s="495"/>
      <c r="AM1295" s="212"/>
      <c r="AN1295" s="212"/>
      <c r="AS1295" s="392"/>
      <c r="AT1295" s="392"/>
      <c r="AU1295" s="392"/>
    </row>
    <row r="1296" spans="1:47" ht="12.75" customHeight="1">
      <c r="A1296" s="267">
        <f t="shared" si="1755"/>
        <v>1293</v>
      </c>
      <c r="B1296" s="498">
        <v>45757</v>
      </c>
      <c r="C1296" s="269" t="str">
        <f>VLOOKUP(D1296,'[9]mhs elektro-kecil'!$B$5:$C$3200,2,0)</f>
        <v>M. Ahleyani</v>
      </c>
      <c r="D1296" t="s">
        <v>3075</v>
      </c>
      <c r="E1296" s="497" t="s">
        <v>3076</v>
      </c>
      <c r="F1296" s="275" t="str">
        <f t="shared" ref="F1296" si="2200">VLOOKUP(Q1296,dosen,3,0)</f>
        <v>Dr. Ir. I Ketut Wiryajati,ST.,MT.,IPU.,ASEAN.Eng.</v>
      </c>
      <c r="G1296" s="275" t="str">
        <f t="shared" ref="G1296" si="2201">IF(ISNA(VLOOKUP(R1296,dosen,3,FALSE)),"-",VLOOKUP(R1296,dosen,3,FALSE))</f>
        <v>Sultan, S.T., M.T.</v>
      </c>
      <c r="H1296" s="275" t="str">
        <f t="shared" ref="H1296" si="2202">IF(ISNA(VLOOKUP(S1296,dosen,3,FALSE)),"-",VLOOKUP(S1296,dosen,3,FALSE))</f>
        <v>Dr. rer. nat. Teti Zubaidah, S.T., M.T.</v>
      </c>
      <c r="I1296" s="275" t="str">
        <f t="shared" ref="I1296" si="2203">IF(ISNA(VLOOKUP(T1296,dosen,3,FALSE)),"-",VLOOKUP(T1296,dosen,3,FALSE))</f>
        <v>Ir. I Made Ari Nrartha, S.T., M.T.</v>
      </c>
      <c r="J1296" s="467" t="str">
        <f t="shared" ref="J1296" si="2204">IF(ISNA(VLOOKUP(U1296,dosen,3,FALSE)),"-",VLOOKUP(U1296,dosen,3,FALSE))</f>
        <v>Sabar Nababan, S.T., M.T.</v>
      </c>
      <c r="K1296" s="473" t="str">
        <f t="shared" ref="K1296" si="2205">CHOOSE(WEEKDAY(L1296),"Minggu","Senin","Selasa","Rabu","Kamis","Jum'at","Sabtu")</f>
        <v>Kamis</v>
      </c>
      <c r="L1296" s="502">
        <v>45764</v>
      </c>
      <c r="M1296" s="206" t="s">
        <v>1577</v>
      </c>
      <c r="N1296" s="98" t="s">
        <v>324</v>
      </c>
      <c r="P1296" s="486">
        <v>135</v>
      </c>
      <c r="Q1296" s="230">
        <v>3</v>
      </c>
      <c r="R1296" s="230">
        <v>5</v>
      </c>
      <c r="S1296" s="199">
        <v>22</v>
      </c>
      <c r="T1296" s="199">
        <v>25</v>
      </c>
      <c r="U1296" s="199">
        <v>31</v>
      </c>
      <c r="AL1296" s="495"/>
      <c r="AM1296" s="212"/>
      <c r="AN1296" s="212"/>
      <c r="AS1296" s="392"/>
      <c r="AT1296" s="392"/>
      <c r="AU1296" s="392"/>
    </row>
    <row r="1297" spans="1:47" ht="12.75" customHeight="1">
      <c r="A1297" s="267">
        <f t="shared" si="1755"/>
        <v>1294</v>
      </c>
      <c r="B1297" s="498">
        <v>45757</v>
      </c>
      <c r="C1297" s="269" t="str">
        <f>VLOOKUP(D1297,'[9]mhs elektro-kecil'!$B$5:$C$3200,2,0)</f>
        <v>ARFANDO GRASANANDO</v>
      </c>
      <c r="D1297" s="497" t="s">
        <v>3077</v>
      </c>
      <c r="E1297" s="497" t="s">
        <v>3078</v>
      </c>
      <c r="F1297" s="275" t="str">
        <f t="shared" ref="F1297" si="2206">VLOOKUP(Q1297,dosen,3,0)</f>
        <v>Lalu A. Syamsul Irfan A., S.T., M.Eng.</v>
      </c>
      <c r="G1297" s="275" t="str">
        <f t="shared" ref="G1297" si="2207">IF(ISNA(VLOOKUP(R1297,dosen,3,FALSE)),"-",VLOOKUP(R1297,dosen,3,FALSE))</f>
        <v>Cipta Ramadhani, ST., M.Eng.</v>
      </c>
      <c r="H1297" s="275" t="str">
        <f t="shared" ref="H1297" si="2208">IF(ISNA(VLOOKUP(S1297,dosen,3,FALSE)),"-",VLOOKUP(S1297,dosen,3,FALSE))</f>
        <v>Giri Wahyu Wiriasto, S.T., M.T.</v>
      </c>
      <c r="I1297" s="275" t="str">
        <f t="shared" ref="I1297" si="2209">IF(ISNA(VLOOKUP(T1297,dosen,3,FALSE)),"-",VLOOKUP(T1297,dosen,3,FALSE))</f>
        <v>A. Sjamsjiar Rachman, S.T., M.T.</v>
      </c>
      <c r="J1297" s="467" t="str">
        <f t="shared" ref="J1297" si="2210">IF(ISNA(VLOOKUP(U1297,dosen,3,FALSE)),"-",VLOOKUP(U1297,dosen,3,FALSE))</f>
        <v>Djul Fikry  Budiman, S.T., M.T.</v>
      </c>
      <c r="K1297" s="473" t="str">
        <f t="shared" ref="K1297" si="2211">CHOOSE(WEEKDAY(L1297),"Minggu","Senin","Selasa","Rabu","Kamis","Jum'at","Sabtu")</f>
        <v>Rabu</v>
      </c>
      <c r="L1297" s="502">
        <v>45763</v>
      </c>
      <c r="M1297" s="459" t="s">
        <v>1708</v>
      </c>
      <c r="N1297" s="459" t="s">
        <v>1246</v>
      </c>
      <c r="P1297" s="486">
        <v>136</v>
      </c>
      <c r="Q1297" s="230">
        <v>40</v>
      </c>
      <c r="R1297" s="230">
        <v>44</v>
      </c>
      <c r="S1297" s="199">
        <v>41</v>
      </c>
      <c r="T1297" s="199">
        <v>17</v>
      </c>
      <c r="U1297" s="199">
        <v>35</v>
      </c>
      <c r="AL1297" s="495"/>
      <c r="AM1297" s="212"/>
      <c r="AN1297" s="212"/>
      <c r="AS1297" s="392"/>
      <c r="AT1297" s="392"/>
      <c r="AU1297" s="392"/>
    </row>
    <row r="1298" spans="1:47" ht="12.75" customHeight="1">
      <c r="A1298" s="267">
        <f t="shared" ref="A1298" si="2212">A1297+1</f>
        <v>1295</v>
      </c>
      <c r="B1298" s="498">
        <v>45757</v>
      </c>
      <c r="C1298" s="269" t="str">
        <f>VLOOKUP(D1298,'[9]mhs elektro-kecil'!$B$5:$C$3200,2,0)</f>
        <v>Muhamad Jaesa</v>
      </c>
      <c r="D1298" t="s">
        <v>3079</v>
      </c>
      <c r="E1298" s="497" t="s">
        <v>3080</v>
      </c>
      <c r="F1298" s="275" t="str">
        <f t="shared" ref="F1298:F1299" si="2213">VLOOKUP(Q1298,dosen,3,0)</f>
        <v>Abdul Natsir, S.T., M.T.</v>
      </c>
      <c r="G1298" s="275" t="str">
        <f t="shared" ref="G1298:G1299" si="2214">IF(ISNA(VLOOKUP(R1298,dosen,3,FALSE)),"-",VLOOKUP(R1298,dosen,3,FALSE))</f>
        <v>Ni Made Seniari, S.T., M.T.</v>
      </c>
      <c r="H1298" s="275" t="str">
        <f t="shared" ref="H1298:H1299" si="2215">IF(ISNA(VLOOKUP(S1298,dosen,3,FALSE)),"-",VLOOKUP(S1298,dosen,3,FALSE))</f>
        <v>Ir. I Made Ari Nrartha, S.T., M.T.</v>
      </c>
      <c r="I1298" s="275" t="str">
        <f t="shared" ref="I1298:I1299" si="2216">IF(ISNA(VLOOKUP(T1298,dosen,3,FALSE)),"-",VLOOKUP(T1298,dosen,3,FALSE))</f>
        <v>Ir. Agung Budi Muljono, S.T., M.T., IPU.</v>
      </c>
      <c r="J1298" s="467" t="str">
        <f t="shared" ref="J1298:J1299" si="2217">IF(ISNA(VLOOKUP(U1298,dosen,3,FALSE)),"-",VLOOKUP(U1298,dosen,3,FALSE))</f>
        <v>Ida Bagus Fery Citarsa, S.T., M.T.</v>
      </c>
      <c r="K1298" s="473" t="str">
        <f>CHOOSE(WEEKDAY(L1298),"Minggu","Senin","Selasa","Rabu","Kamis","Jum'at","Sabtu")</f>
        <v>Senin</v>
      </c>
      <c r="L1298" s="502">
        <v>45761</v>
      </c>
      <c r="M1298" s="459" t="s">
        <v>1622</v>
      </c>
      <c r="N1298" s="98" t="s">
        <v>324</v>
      </c>
      <c r="P1298" s="486">
        <v>137</v>
      </c>
      <c r="Q1298" s="230">
        <v>14</v>
      </c>
      <c r="R1298" s="230">
        <v>1</v>
      </c>
      <c r="S1298" s="199">
        <v>25</v>
      </c>
      <c r="T1298" s="199">
        <v>13</v>
      </c>
      <c r="U1298" s="199">
        <v>12</v>
      </c>
      <c r="AL1298" s="495"/>
      <c r="AM1298" s="212"/>
      <c r="AN1298" s="212"/>
      <c r="AS1298" s="392"/>
      <c r="AT1298" s="392"/>
      <c r="AU1298" s="392"/>
    </row>
    <row r="1299" spans="1:47" ht="12.75" customHeight="1">
      <c r="A1299" s="267">
        <f t="shared" ref="A1299:A1304" si="2218">A1298+1</f>
        <v>1296</v>
      </c>
      <c r="B1299" s="498">
        <v>45771</v>
      </c>
      <c r="C1299" s="269" t="str">
        <f>VLOOKUP(D1299,'[9]mhs elektro-kecil'!$B$5:$C$3200,2,0)</f>
        <v>Lalu Muhammad Daffa Adyfari</v>
      </c>
      <c r="D1299" t="s">
        <v>3081</v>
      </c>
      <c r="E1299" s="497" t="s">
        <v>3082</v>
      </c>
      <c r="F1299" s="275" t="str">
        <f t="shared" si="2213"/>
        <v>Sultan, S.T., M.T.</v>
      </c>
      <c r="G1299" s="275" t="str">
        <f t="shared" si="2214"/>
        <v>Ir. I Made Ari Nrartha, S.T., M.T.</v>
      </c>
      <c r="H1299" s="275" t="str">
        <f t="shared" si="2215"/>
        <v>Ir. Agung Budi Muljono, S.T., M.T., IPU.</v>
      </c>
      <c r="I1299" s="275" t="str">
        <f t="shared" si="2216"/>
        <v>I Nyoman Wahyu Satiawan., ST., MSc., Ph.D.</v>
      </c>
      <c r="J1299" s="467" t="str">
        <f t="shared" si="2217"/>
        <v>Dr. Ida Ayu Sri Adnyani, S.T., M.Erg.</v>
      </c>
      <c r="K1299" s="473" t="str">
        <f t="shared" ref="K1299" si="2219">CHOOSE(WEEKDAY(L1299),"Minggu","Senin","Selasa","Rabu","Kamis","Jum'at","Sabtu")</f>
        <v>Senin</v>
      </c>
      <c r="L1299" s="502">
        <v>45775</v>
      </c>
      <c r="M1299" s="206" t="s">
        <v>1577</v>
      </c>
      <c r="N1299" s="459" t="s">
        <v>254</v>
      </c>
      <c r="P1299" s="486">
        <v>144</v>
      </c>
      <c r="Q1299" s="230">
        <v>5</v>
      </c>
      <c r="R1299" s="230">
        <v>25</v>
      </c>
      <c r="S1299" s="199">
        <v>13</v>
      </c>
      <c r="T1299" s="199">
        <v>8</v>
      </c>
      <c r="U1299" s="199">
        <v>10</v>
      </c>
      <c r="AL1299" s="495"/>
      <c r="AM1299" s="212"/>
      <c r="AN1299" s="212"/>
      <c r="AS1299" s="392"/>
      <c r="AT1299" s="392"/>
      <c r="AU1299" s="392"/>
    </row>
    <row r="1300" spans="1:47" ht="12.75" customHeight="1">
      <c r="A1300" s="267">
        <f t="shared" si="2218"/>
        <v>1297</v>
      </c>
      <c r="B1300" s="498">
        <v>45771</v>
      </c>
      <c r="C1300" s="269" t="str">
        <f>VLOOKUP(D1300,'[9]mhs elektro-kecil'!$B$5:$C$3200,2,0)</f>
        <v>Muhammad Iqromul Aziz</v>
      </c>
      <c r="D1300" t="s">
        <v>3217</v>
      </c>
      <c r="E1300" s="497" t="s">
        <v>3958</v>
      </c>
      <c r="F1300" s="275" t="str">
        <f t="shared" ref="F1300" si="2220">VLOOKUP(Q1300,dosen,3,0)</f>
        <v>Budi Darmawan, S.T., M.Eng.</v>
      </c>
      <c r="G1300" s="275" t="str">
        <f t="shared" ref="G1300" si="2221">IF(ISNA(VLOOKUP(R1300,dosen,3,FALSE)),"-",VLOOKUP(R1300,dosen,3,FALSE))</f>
        <v>Paniran, S.T., M.T.</v>
      </c>
      <c r="H1300" s="275" t="str">
        <f t="shared" ref="H1300" si="2222">IF(ISNA(VLOOKUP(S1300,dosen,3,FALSE)),"-",VLOOKUP(S1300,dosen,3,FALSE))</f>
        <v>Syafaruddin Ch, S.T., M.T.</v>
      </c>
      <c r="I1300" s="275" t="str">
        <f t="shared" ref="I1300" si="2223">IF(ISNA(VLOOKUP(T1300,dosen,3,FALSE)),"-",VLOOKUP(T1300,dosen,3,FALSE))</f>
        <v>Dr. Ir. I Ketut Wiryajati,ST.,MT.,IPU.,ASEAN.Eng.</v>
      </c>
      <c r="J1300" s="467" t="str">
        <f t="shared" ref="J1300" si="2224">IF(ISNA(VLOOKUP(U1300,dosen,3,FALSE)),"-",VLOOKUP(U1300,dosen,3,FALSE))</f>
        <v>A. Sjamsjiar Rachman, S.T., M.T.</v>
      </c>
      <c r="K1300" s="473" t="str">
        <f t="shared" ref="K1300" si="2225">CHOOSE(WEEKDAY(L1300),"Minggu","Senin","Selasa","Rabu","Kamis","Jum'at","Sabtu")</f>
        <v>Selasa</v>
      </c>
      <c r="L1300" s="502">
        <v>45776</v>
      </c>
      <c r="M1300" s="206" t="s">
        <v>1952</v>
      </c>
      <c r="N1300" s="98" t="s">
        <v>449</v>
      </c>
      <c r="P1300" s="486">
        <v>145</v>
      </c>
      <c r="Q1300" s="230">
        <v>43</v>
      </c>
      <c r="R1300" s="230">
        <v>28</v>
      </c>
      <c r="S1300" s="199">
        <v>4</v>
      </c>
      <c r="T1300" s="199">
        <v>3</v>
      </c>
      <c r="U1300" s="199">
        <v>17</v>
      </c>
      <c r="AL1300" s="495"/>
      <c r="AM1300" s="212"/>
      <c r="AN1300" s="212"/>
      <c r="AS1300" s="392"/>
      <c r="AT1300" s="392"/>
      <c r="AU1300" s="392"/>
    </row>
    <row r="1301" spans="1:47" ht="12.75" customHeight="1">
      <c r="A1301" s="267">
        <f t="shared" si="2218"/>
        <v>1298</v>
      </c>
      <c r="B1301" s="498">
        <v>45771</v>
      </c>
      <c r="C1301" s="269" t="str">
        <f>VLOOKUP(D1301,'[9]mhs elektro-kecil'!$B$5:$C$3200,2,0)</f>
        <v>Wili Ardianto</v>
      </c>
      <c r="D1301" t="s">
        <v>3231</v>
      </c>
      <c r="E1301" s="497" t="s">
        <v>3959</v>
      </c>
      <c r="F1301" s="275" t="str">
        <f t="shared" ref="F1301" si="2226">VLOOKUP(Q1301,dosen,3,0)</f>
        <v>Ir. Agung Budi Muljono, S.T., M.T., IPU.</v>
      </c>
      <c r="G1301" s="275" t="str">
        <f t="shared" ref="G1301" si="2227">IF(ISNA(VLOOKUP(R1301,dosen,3,FALSE)),"-",VLOOKUP(R1301,dosen,3,FALSE))</f>
        <v>Abdul Natsir, S.T., M.T.</v>
      </c>
      <c r="H1301" s="275" t="str">
        <f t="shared" ref="H1301" si="2228">IF(ISNA(VLOOKUP(S1301,dosen,3,FALSE)),"-",VLOOKUP(S1301,dosen,3,FALSE))</f>
        <v>Ni Made Seniari, S.T., M.T.</v>
      </c>
      <c r="I1301" s="275" t="str">
        <f t="shared" ref="I1301" si="2229">IF(ISNA(VLOOKUP(T1301,dosen,3,FALSE)),"-",VLOOKUP(T1301,dosen,3,FALSE))</f>
        <v>Supriyatna, S.T., M.T.</v>
      </c>
      <c r="J1301" s="467" t="str">
        <f t="shared" ref="J1301" si="2230">IF(ISNA(VLOOKUP(U1301,dosen,3,FALSE)),"-",VLOOKUP(U1301,dosen,3,FALSE))</f>
        <v>I Ketut Perdana Putra, S.T., M.T.</v>
      </c>
      <c r="K1301" s="473" t="str">
        <f t="shared" ref="K1301" si="2231">CHOOSE(WEEKDAY(L1301),"Minggu","Senin","Selasa","Rabu","Kamis","Jum'at","Sabtu")</f>
        <v>Senin</v>
      </c>
      <c r="L1301" s="502">
        <v>45775</v>
      </c>
      <c r="M1301" s="206" t="s">
        <v>1622</v>
      </c>
      <c r="N1301" s="459" t="s">
        <v>254</v>
      </c>
      <c r="P1301" s="486">
        <v>146</v>
      </c>
      <c r="Q1301" s="230">
        <v>13</v>
      </c>
      <c r="R1301" s="230">
        <v>14</v>
      </c>
      <c r="S1301" s="199">
        <v>1</v>
      </c>
      <c r="T1301" s="199">
        <v>2</v>
      </c>
      <c r="U1301" s="199">
        <v>23</v>
      </c>
      <c r="AL1301" s="495"/>
      <c r="AM1301" s="212"/>
      <c r="AN1301" s="212"/>
      <c r="AS1301" s="392"/>
      <c r="AT1301" s="392"/>
      <c r="AU1301" s="392"/>
    </row>
    <row r="1302" spans="1:47" ht="12.75" customHeight="1">
      <c r="A1302" s="267">
        <f t="shared" si="2218"/>
        <v>1299</v>
      </c>
      <c r="B1302" s="498">
        <v>45772</v>
      </c>
      <c r="C1302" s="269" t="str">
        <f>VLOOKUP(D1302,'[9]mhs elektro-kecil'!$B$5:$C$3200,2,0)</f>
        <v>Aldi Anasrullah</v>
      </c>
      <c r="D1302" t="s">
        <v>3218</v>
      </c>
      <c r="E1302" s="497" t="s">
        <v>3219</v>
      </c>
      <c r="F1302" s="275" t="str">
        <f t="shared" ref="F1302" si="2232">VLOOKUP(Q1302,dosen,3,0)</f>
        <v>Djul Fikry  Budiman, S.T., M.T.</v>
      </c>
      <c r="G1302" s="275" t="str">
        <f t="shared" ref="G1302" si="2233">IF(ISNA(VLOOKUP(R1302,dosen,3,FALSE)),"-",VLOOKUP(R1302,dosen,3,FALSE))</f>
        <v>Ir. Agung Budi Muljono, S.T., M.T., IPU.</v>
      </c>
      <c r="H1302" s="275" t="str">
        <f t="shared" ref="H1302" si="2234">IF(ISNA(VLOOKUP(S1302,dosen,3,FALSE)),"-",VLOOKUP(S1302,dosen,3,FALSE))</f>
        <v>Budi Darmawan, S.T., M.Eng.</v>
      </c>
      <c r="I1302" s="275" t="str">
        <f t="shared" ref="I1302" si="2235">IF(ISNA(VLOOKUP(T1302,dosen,3,FALSE)),"-",VLOOKUP(T1302,dosen,3,FALSE))</f>
        <v>Syafaruddin Ch, S.T., M.T.</v>
      </c>
      <c r="J1302" s="467" t="str">
        <f t="shared" ref="J1302" si="2236">IF(ISNA(VLOOKUP(U1302,dosen,3,FALSE)),"-",VLOOKUP(U1302,dosen,3,FALSE))</f>
        <v>Dr. Ir. I Ketut Wiryajati,ST.,MT.,IPU.,ASEAN.Eng.</v>
      </c>
      <c r="K1302" s="473" t="str">
        <f t="shared" ref="K1302" si="2237">CHOOSE(WEEKDAY(L1302),"Minggu","Senin","Selasa","Rabu","Kamis","Jum'at","Sabtu")</f>
        <v>Rabu</v>
      </c>
      <c r="L1302" s="502">
        <v>45777</v>
      </c>
      <c r="M1302" s="206" t="s">
        <v>1577</v>
      </c>
      <c r="N1302" s="459" t="s">
        <v>254</v>
      </c>
      <c r="P1302" s="486">
        <v>147</v>
      </c>
      <c r="Q1302" s="230">
        <v>35</v>
      </c>
      <c r="R1302" s="230">
        <v>13</v>
      </c>
      <c r="S1302" s="199">
        <v>43</v>
      </c>
      <c r="T1302" s="199">
        <v>4</v>
      </c>
      <c r="U1302" s="199">
        <v>3</v>
      </c>
      <c r="AL1302" s="495"/>
      <c r="AM1302" s="212"/>
      <c r="AN1302" s="212"/>
      <c r="AS1302" s="392"/>
      <c r="AT1302" s="392"/>
      <c r="AU1302" s="392"/>
    </row>
    <row r="1303" spans="1:47" ht="12.75" customHeight="1">
      <c r="A1303" s="267">
        <f t="shared" si="2218"/>
        <v>1300</v>
      </c>
      <c r="B1303" s="498">
        <v>45779</v>
      </c>
      <c r="C1303" s="269" t="str">
        <f>VLOOKUP(D1303,'[9]mhs elektro-kecil'!$B$5:$C$3200,2,0)</f>
        <v>Khusnul Mar'Iyah</v>
      </c>
      <c r="D1303" t="s">
        <v>3229</v>
      </c>
      <c r="E1303" s="497" t="s">
        <v>3230</v>
      </c>
      <c r="F1303" s="275" t="str">
        <f t="shared" ref="F1303" si="2238">VLOOKUP(Q1303,dosen,3,0)</f>
        <v>Supriyatna, S.T., M.T.</v>
      </c>
      <c r="G1303" s="275" t="str">
        <f t="shared" ref="G1303" si="2239">IF(ISNA(VLOOKUP(R1303,dosen,3,FALSE)),"-",VLOOKUP(R1303,dosen,3,FALSE))</f>
        <v>I Ketut Perdana Putra, S.T., M.T.</v>
      </c>
      <c r="H1303" s="275" t="str">
        <f t="shared" ref="H1303" si="2240">IF(ISNA(VLOOKUP(S1303,dosen,3,FALSE)),"-",VLOOKUP(S1303,dosen,3,FALSE))</f>
        <v>Ida Bagus Fery Citarsa, S.T., M.T.</v>
      </c>
      <c r="I1303" s="275" t="str">
        <f t="shared" ref="I1303" si="2241">IF(ISNA(VLOOKUP(T1303,dosen,3,FALSE)),"-",VLOOKUP(T1303,dosen,3,FALSE))</f>
        <v>Sultan, S.T., M.T.</v>
      </c>
      <c r="J1303" s="467" t="str">
        <f t="shared" ref="J1303" si="2242">IF(ISNA(VLOOKUP(U1303,dosen,3,FALSE)),"-",VLOOKUP(U1303,dosen,3,FALSE))</f>
        <v>Dr. Ir. I Ketut Wiryajati,ST.,MT.,IPU.,ASEAN.Eng.</v>
      </c>
      <c r="K1303" s="473" t="str">
        <f t="shared" ref="K1303" si="2243">CHOOSE(WEEKDAY(L1303),"Minggu","Senin","Selasa","Rabu","Kamis","Jum'at","Sabtu")</f>
        <v>Selasa</v>
      </c>
      <c r="L1303" s="502">
        <v>45783</v>
      </c>
      <c r="M1303" s="206" t="s">
        <v>1622</v>
      </c>
      <c r="N1303" s="459" t="s">
        <v>254</v>
      </c>
      <c r="P1303" s="486">
        <v>156</v>
      </c>
      <c r="Q1303" s="230">
        <v>2</v>
      </c>
      <c r="R1303" s="230">
        <v>23</v>
      </c>
      <c r="S1303" s="199">
        <v>12</v>
      </c>
      <c r="T1303" s="199">
        <v>5</v>
      </c>
      <c r="U1303" s="199">
        <v>3</v>
      </c>
      <c r="AL1303" s="495"/>
      <c r="AM1303" s="212"/>
      <c r="AN1303" s="212"/>
      <c r="AS1303" s="392"/>
      <c r="AT1303" s="392"/>
      <c r="AU1303" s="392"/>
    </row>
    <row r="1304" spans="1:47" ht="12.75" customHeight="1">
      <c r="A1304" s="267">
        <f t="shared" si="2218"/>
        <v>1301</v>
      </c>
      <c r="B1304" s="498">
        <v>45785</v>
      </c>
      <c r="C1304" s="269" t="str">
        <f>VLOOKUP(D1304,'[9]mhs elektro-kecil'!$B$5:$C$3200,2,0)</f>
        <v>Imam Akbar Pratama</v>
      </c>
      <c r="D1304" t="s">
        <v>3962</v>
      </c>
      <c r="E1304" s="497" t="s">
        <v>3975</v>
      </c>
      <c r="F1304" s="275" t="str">
        <f t="shared" ref="F1304" si="2244">VLOOKUP(Q1304,dosen,3,0)</f>
        <v>Ir. Agung Budi Muljono, S.T., M.T., IPU.</v>
      </c>
      <c r="G1304" s="275" t="str">
        <f t="shared" ref="G1304" si="2245">IF(ISNA(VLOOKUP(R1304,dosen,3,FALSE)),"-",VLOOKUP(R1304,dosen,3,FALSE))</f>
        <v>Dr. Ir. I Made Ginarsa, S.T., M.T., IPU.</v>
      </c>
      <c r="H1304" s="275" t="str">
        <f t="shared" ref="H1304" si="2246">IF(ISNA(VLOOKUP(S1304,dosen,3,FALSE)),"-",VLOOKUP(S1304,dosen,3,FALSE))</f>
        <v>Supriyatna, S.T., M.T.</v>
      </c>
      <c r="I1304" s="275" t="str">
        <f t="shared" ref="I1304" si="2247">IF(ISNA(VLOOKUP(T1304,dosen,3,FALSE)),"-",VLOOKUP(T1304,dosen,3,FALSE))</f>
        <v>Ida Bagus Fery Citarsa, S.T., M.T.</v>
      </c>
      <c r="J1304" s="467" t="str">
        <f t="shared" ref="J1304" si="2248">IF(ISNA(VLOOKUP(U1304,dosen,3,FALSE)),"-",VLOOKUP(U1304,dosen,3,FALSE))</f>
        <v>Abdul Natsir, S.T., M.T.</v>
      </c>
      <c r="K1304" s="473" t="str">
        <f t="shared" ref="K1304" si="2249">CHOOSE(WEEKDAY(L1304),"Minggu","Senin","Selasa","Rabu","Kamis","Jum'at","Sabtu")</f>
        <v>Rabu</v>
      </c>
      <c r="L1304" s="502">
        <v>45791</v>
      </c>
      <c r="M1304" s="206" t="s">
        <v>1577</v>
      </c>
      <c r="N1304" s="98" t="s">
        <v>324</v>
      </c>
      <c r="P1304" s="486">
        <v>164</v>
      </c>
      <c r="Q1304" s="230">
        <v>13</v>
      </c>
      <c r="R1304" s="230">
        <v>26</v>
      </c>
      <c r="S1304" s="199">
        <v>2</v>
      </c>
      <c r="T1304" s="199">
        <v>12</v>
      </c>
      <c r="U1304" s="199">
        <v>14</v>
      </c>
      <c r="AL1304" s="495"/>
      <c r="AM1304" s="212"/>
      <c r="AN1304" s="212"/>
      <c r="AS1304" s="392"/>
      <c r="AT1304" s="392"/>
      <c r="AU1304" s="392"/>
    </row>
    <row r="1305" spans="1:47" ht="12.75" customHeight="1">
      <c r="A1305" s="267">
        <f t="shared" ref="A1305:A1352" si="2250">A1304+1</f>
        <v>1302</v>
      </c>
      <c r="B1305" s="498">
        <v>45786</v>
      </c>
      <c r="C1305" s="269" t="str">
        <f>VLOOKUP(D1305,'[9]mhs elektro-kecil'!$B$5:$C$3200,2,0)</f>
        <v>DIDIN SETIAWAN</v>
      </c>
      <c r="D1305" t="s">
        <v>3967</v>
      </c>
      <c r="E1305" s="497" t="s">
        <v>3968</v>
      </c>
      <c r="F1305" s="275" t="str">
        <f t="shared" ref="F1305" si="2251">VLOOKUP(Q1305,dosen,3,0)</f>
        <v>Lalu A. Syamsul Irfan A., S.T., M.Eng.</v>
      </c>
      <c r="G1305" s="275" t="str">
        <f t="shared" ref="G1305" si="2252">IF(ISNA(VLOOKUP(R1305,dosen,3,FALSE)),"-",VLOOKUP(R1305,dosen,3,FALSE))</f>
        <v>Bulkis Kanata, S.T., M.T.</v>
      </c>
      <c r="H1305" s="275" t="str">
        <f t="shared" ref="H1305" si="2253">IF(ISNA(VLOOKUP(S1305,dosen,3,FALSE)),"-",VLOOKUP(S1305,dosen,3,FALSE))</f>
        <v>Dr. Ir. Misbahuddin, S.T., M.T., IPU.</v>
      </c>
      <c r="I1305" s="275" t="str">
        <f t="shared" ref="I1305" si="2254">IF(ISNA(VLOOKUP(T1305,dosen,3,FALSE)),"-",VLOOKUP(T1305,dosen,3,FALSE))</f>
        <v>Giri Wahyu Wiriasto, S.T., M.T.</v>
      </c>
      <c r="J1305" s="467" t="str">
        <f t="shared" ref="J1305" si="2255">IF(ISNA(VLOOKUP(U1305,dosen,3,FALSE)),"-",VLOOKUP(U1305,dosen,3,FALSE))</f>
        <v>Djul Fikry  Budiman, S.T., M.T.</v>
      </c>
      <c r="K1305" s="473" t="str">
        <f t="shared" ref="K1305" si="2256">CHOOSE(WEEKDAY(L1305),"Minggu","Senin","Selasa","Rabu","Kamis","Jum'at","Sabtu")</f>
        <v>Rabu</v>
      </c>
      <c r="L1305" s="502">
        <v>45791</v>
      </c>
      <c r="M1305" s="459" t="s">
        <v>1708</v>
      </c>
      <c r="N1305" s="459" t="s">
        <v>1246</v>
      </c>
      <c r="P1305" s="486">
        <v>169</v>
      </c>
      <c r="Q1305" s="230">
        <v>40</v>
      </c>
      <c r="R1305" s="230">
        <v>21</v>
      </c>
      <c r="S1305" s="199">
        <v>7</v>
      </c>
      <c r="T1305" s="199">
        <v>41</v>
      </c>
      <c r="U1305" s="199">
        <v>35</v>
      </c>
      <c r="AL1305" s="495"/>
      <c r="AM1305" s="212"/>
      <c r="AN1305" s="212"/>
      <c r="AS1305" s="392"/>
      <c r="AT1305" s="392"/>
      <c r="AU1305" s="392"/>
    </row>
    <row r="1306" spans="1:47" ht="12.75" customHeight="1">
      <c r="A1306" s="267">
        <f t="shared" si="2250"/>
        <v>1303</v>
      </c>
      <c r="B1306" s="498">
        <v>45793</v>
      </c>
      <c r="C1306" s="269" t="str">
        <f>VLOOKUP(D1306,'[9]mhs elektro-kecil'!$B$5:$C$3200,2,0)</f>
        <v>Much. Dede Pratama</v>
      </c>
      <c r="D1306" t="s">
        <v>3216</v>
      </c>
      <c r="E1306" s="497" t="s">
        <v>3987</v>
      </c>
      <c r="F1306" s="275" t="str">
        <f t="shared" ref="F1306" si="2257">VLOOKUP(Q1306,dosen,3,0)</f>
        <v>Ir. I Made Ari Nrartha, S.T., M.T.</v>
      </c>
      <c r="G1306" s="275" t="str">
        <f t="shared" ref="G1306" si="2258">IF(ISNA(VLOOKUP(R1306,dosen,3,FALSE)),"-",VLOOKUP(R1306,dosen,3,FALSE))</f>
        <v>A. Sjamsjiar Rachman, S.T., M.T.</v>
      </c>
      <c r="H1306" s="275" t="str">
        <f t="shared" ref="H1306" si="2259">IF(ISNA(VLOOKUP(S1306,dosen,3,FALSE)),"-",VLOOKUP(S1306,dosen,3,FALSE))</f>
        <v>Dr. Ir. I Made Ginarsa, S.T., M.T., IPU.</v>
      </c>
      <c r="I1306" s="275" t="str">
        <f t="shared" ref="I1306" si="2260">IF(ISNA(VLOOKUP(T1306,dosen,3,FALSE)),"-",VLOOKUP(T1306,dosen,3,FALSE))</f>
        <v>I Ketut Perdana Putra, S.T., M.T.</v>
      </c>
      <c r="J1306" s="467" t="str">
        <f t="shared" ref="J1306" si="2261">IF(ISNA(VLOOKUP(U1306,dosen,3,FALSE)),"-",VLOOKUP(U1306,dosen,3,FALSE))</f>
        <v>I Nyoman Wahyu Satiawan., ST., MSc., Ph.D.</v>
      </c>
      <c r="K1306" s="473" t="str">
        <f t="shared" ref="K1306" si="2262">CHOOSE(WEEKDAY(L1306),"Minggu","Senin","Selasa","Rabu","Kamis","Jum'at","Sabtu")</f>
        <v>Selasa</v>
      </c>
      <c r="L1306" s="502">
        <v>45797</v>
      </c>
      <c r="M1306" s="459" t="s">
        <v>1622</v>
      </c>
      <c r="N1306" s="98" t="s">
        <v>449</v>
      </c>
      <c r="P1306" s="486">
        <v>179</v>
      </c>
      <c r="Q1306" s="230">
        <v>25</v>
      </c>
      <c r="R1306" s="230">
        <v>17</v>
      </c>
      <c r="S1306" s="199">
        <v>26</v>
      </c>
      <c r="T1306" s="199">
        <v>23</v>
      </c>
      <c r="U1306" s="199">
        <v>8</v>
      </c>
      <c r="AL1306" s="495"/>
      <c r="AM1306" s="212"/>
      <c r="AN1306" s="212"/>
      <c r="AS1306" s="392"/>
      <c r="AT1306" s="392"/>
      <c r="AU1306" s="392"/>
    </row>
    <row r="1307" spans="1:47" ht="12.75" customHeight="1">
      <c r="A1307" s="267">
        <f t="shared" si="2250"/>
        <v>1304</v>
      </c>
      <c r="B1307" s="498">
        <v>45793</v>
      </c>
      <c r="C1307" s="269" t="str">
        <f>VLOOKUP(D1307,'[9]mhs elektro-kecil'!$B$5:$C$3200,2,0)</f>
        <v>Lalu Abdurrahman Zulfan</v>
      </c>
      <c r="D1307" t="s">
        <v>3964</v>
      </c>
      <c r="E1307" s="497" t="s">
        <v>3965</v>
      </c>
      <c r="F1307" s="275" t="str">
        <f t="shared" ref="F1307" si="2263">VLOOKUP(Q1307,dosen,3,0)</f>
        <v>Paniran, S.T., M.T.</v>
      </c>
      <c r="G1307" s="275" t="str">
        <f t="shared" ref="G1307" si="2264">IF(ISNA(VLOOKUP(R1307,dosen,3,FALSE)),"-",VLOOKUP(R1307,dosen,3,FALSE))</f>
        <v>I Made Budi Suksmadana, S.T., M.T.</v>
      </c>
      <c r="H1307" s="275" t="str">
        <f t="shared" ref="H1307" si="2265">IF(ISNA(VLOOKUP(S1307,dosen,3,FALSE)),"-",VLOOKUP(S1307,dosen,3,FALSE))</f>
        <v>Budi Darmawan, S.T., M.Eng.</v>
      </c>
      <c r="I1307" s="275" t="str">
        <f t="shared" ref="I1307" si="2266">IF(ISNA(VLOOKUP(T1307,dosen,3,FALSE)),"-",VLOOKUP(T1307,dosen,3,FALSE))</f>
        <v>Syafaruddin Ch, S.T., M.T.</v>
      </c>
      <c r="J1307" s="467" t="str">
        <f t="shared" ref="J1307" si="2267">IF(ISNA(VLOOKUP(U1307,dosen,3,FALSE)),"-",VLOOKUP(U1307,dosen,3,FALSE))</f>
        <v>Ir. I Made Ari Nrartha, S.T., M.T.</v>
      </c>
      <c r="K1307" s="473" t="str">
        <f t="shared" ref="K1307" si="2268">CHOOSE(WEEKDAY(L1307),"Minggu","Senin","Selasa","Rabu","Kamis","Jum'at","Sabtu")</f>
        <v>Rabu</v>
      </c>
      <c r="L1307" s="502">
        <v>45798</v>
      </c>
      <c r="M1307" s="459" t="s">
        <v>1622</v>
      </c>
      <c r="N1307" s="98" t="s">
        <v>449</v>
      </c>
      <c r="P1307" s="486">
        <v>180</v>
      </c>
      <c r="Q1307" s="230">
        <v>28</v>
      </c>
      <c r="R1307" s="230">
        <v>24</v>
      </c>
      <c r="S1307" s="199">
        <v>43</v>
      </c>
      <c r="T1307" s="199">
        <v>4</v>
      </c>
      <c r="U1307" s="199">
        <v>25</v>
      </c>
      <c r="AL1307" s="495"/>
      <c r="AM1307" s="212"/>
      <c r="AN1307" s="212"/>
      <c r="AS1307" s="392"/>
      <c r="AT1307" s="392"/>
      <c r="AU1307" s="392"/>
    </row>
    <row r="1308" spans="1:47" ht="12.75" customHeight="1">
      <c r="A1308" s="267">
        <f t="shared" si="2250"/>
        <v>1305</v>
      </c>
      <c r="B1308" s="498">
        <v>45793</v>
      </c>
      <c r="C1308" s="269" t="str">
        <f>VLOOKUP(D1308,'[9]mhs elektro-kecil'!$B$5:$C$3200,2,0)</f>
        <v>Servy Wahyuningsih</v>
      </c>
      <c r="D1308" t="s">
        <v>3966</v>
      </c>
      <c r="E1308" s="497" t="s">
        <v>3988</v>
      </c>
      <c r="F1308" s="275" t="str">
        <f t="shared" ref="F1308" si="2269">VLOOKUP(Q1308,dosen,3,0)</f>
        <v>Paniran, S.T., M.T.</v>
      </c>
      <c r="G1308" s="275" t="str">
        <f t="shared" ref="G1308" si="2270">IF(ISNA(VLOOKUP(R1308,dosen,3,FALSE)),"-",VLOOKUP(R1308,dosen,3,FALSE))</f>
        <v>Budi Darmawan, S.T., M.Eng.</v>
      </c>
      <c r="H1308" s="275" t="str">
        <f t="shared" ref="H1308" si="2271">IF(ISNA(VLOOKUP(S1308,dosen,3,FALSE)),"-",VLOOKUP(S1308,dosen,3,FALSE))</f>
        <v>Syafaruddin Ch, S.T., M.T.</v>
      </c>
      <c r="I1308" s="275" t="str">
        <f t="shared" ref="I1308" si="2272">IF(ISNA(VLOOKUP(T1308,dosen,3,FALSE)),"-",VLOOKUP(T1308,dosen,3,FALSE))</f>
        <v>Ir. I Made Ari Nrartha, S.T., M.T.</v>
      </c>
      <c r="J1308" s="467" t="str">
        <f t="shared" ref="J1308" si="2273">IF(ISNA(VLOOKUP(U1308,dosen,3,FALSE)),"-",VLOOKUP(U1308,dosen,3,FALSE))</f>
        <v>Dr. Ir. I Ketut Wiryajati,ST.,MT.,IPU.,ASEAN.Eng.</v>
      </c>
      <c r="K1308" s="473" t="str">
        <f t="shared" ref="K1308" si="2274">CHOOSE(WEEKDAY(L1308),"Minggu","Senin","Selasa","Rabu","Kamis","Jum'at","Sabtu")</f>
        <v>Selasa</v>
      </c>
      <c r="L1308" s="502">
        <v>45797</v>
      </c>
      <c r="M1308" s="459" t="s">
        <v>1708</v>
      </c>
      <c r="N1308" s="98" t="s">
        <v>449</v>
      </c>
      <c r="P1308" s="486">
        <v>181</v>
      </c>
      <c r="Q1308" s="230">
        <v>28</v>
      </c>
      <c r="R1308" s="230">
        <v>43</v>
      </c>
      <c r="S1308" s="199">
        <v>4</v>
      </c>
      <c r="T1308" s="199">
        <v>25</v>
      </c>
      <c r="U1308" s="199">
        <v>3</v>
      </c>
      <c r="AL1308" s="495"/>
      <c r="AM1308" s="212"/>
      <c r="AN1308" s="212"/>
      <c r="AS1308" s="392"/>
      <c r="AT1308" s="392"/>
      <c r="AU1308" s="392"/>
    </row>
    <row r="1309" spans="1:47" ht="12.75" customHeight="1">
      <c r="A1309" s="267">
        <f t="shared" si="2250"/>
        <v>1306</v>
      </c>
      <c r="B1309" s="498">
        <v>45797</v>
      </c>
      <c r="C1309" s="269" t="str">
        <f>VLOOKUP(D1309,'[9]mhs elektro-kecil'!$B$5:$C$3200,2,0)</f>
        <v>GALLAN EKA RAMADHANI</v>
      </c>
      <c r="D1309" s="490" t="s">
        <v>3224</v>
      </c>
      <c r="E1309" s="368" t="s">
        <v>3994</v>
      </c>
      <c r="F1309" s="275" t="str">
        <f t="shared" ref="F1309" si="2275">VLOOKUP(Q1309,dosen,3,0)</f>
        <v>Syafaruddin Ch, S.T., M.T.</v>
      </c>
      <c r="G1309" s="275" t="str">
        <f t="shared" ref="G1309" si="2276">IF(ISNA(VLOOKUP(R1309,dosen,3,FALSE)),"-",VLOOKUP(R1309,dosen,3,FALSE))</f>
        <v>Supriono, S.T., M.T.</v>
      </c>
      <c r="H1309" s="275" t="str">
        <f t="shared" ref="H1309" si="2277">IF(ISNA(VLOOKUP(S1309,dosen,3,FALSE)),"-",VLOOKUP(S1309,dosen,3,FALSE))</f>
        <v>A. Sjamsjiar Rachman, S.T., M.T.</v>
      </c>
      <c r="I1309" s="275" t="str">
        <f t="shared" ref="I1309" si="2278">IF(ISNA(VLOOKUP(T1309,dosen,3,FALSE)),"-",VLOOKUP(T1309,dosen,3,FALSE))</f>
        <v>I Nyoman Wahyu Satiawan., ST., MSc., Ph.D.</v>
      </c>
      <c r="J1309" s="467" t="str">
        <f t="shared" ref="J1309" si="2279">IF(ISNA(VLOOKUP(U1309,dosen,3,FALSE)),"-",VLOOKUP(U1309,dosen,3,FALSE))</f>
        <v>Paniran, S.T., M.T.</v>
      </c>
      <c r="K1309" s="473" t="str">
        <f t="shared" ref="K1309" si="2280">CHOOSE(WEEKDAY(L1309),"Minggu","Senin","Selasa","Rabu","Kamis","Jum'at","Sabtu")</f>
        <v>Kamis</v>
      </c>
      <c r="L1309" s="502">
        <v>45799</v>
      </c>
      <c r="M1309" s="206" t="s">
        <v>1577</v>
      </c>
      <c r="N1309" s="98" t="s">
        <v>449</v>
      </c>
      <c r="P1309" s="486">
        <v>187</v>
      </c>
      <c r="Q1309" s="402">
        <v>4</v>
      </c>
      <c r="R1309" s="402">
        <v>29</v>
      </c>
      <c r="S1309" s="464">
        <v>17</v>
      </c>
      <c r="T1309" s="464">
        <v>8</v>
      </c>
      <c r="U1309" s="464">
        <v>28</v>
      </c>
      <c r="AL1309" s="495"/>
      <c r="AM1309" s="212"/>
      <c r="AN1309" s="212"/>
      <c r="AS1309" s="392"/>
      <c r="AT1309" s="392"/>
      <c r="AU1309" s="392"/>
    </row>
    <row r="1310" spans="1:47" ht="12.75" customHeight="1">
      <c r="A1310" s="267">
        <f t="shared" si="2250"/>
        <v>1307</v>
      </c>
      <c r="B1310" s="498">
        <v>45798</v>
      </c>
      <c r="C1310" s="269" t="str">
        <f>VLOOKUP(D1310,'[9]mhs elektro-kecil'!$B$5:$C$3200,2,0)</f>
        <v>Dimas Arya Pratama</v>
      </c>
      <c r="D1310" s="371" t="s">
        <v>3232</v>
      </c>
      <c r="E1310" s="538" t="s">
        <v>3233</v>
      </c>
      <c r="F1310" s="275" t="str">
        <f t="shared" ref="F1310" si="2281">VLOOKUP(Q1310,dosen,3,0)</f>
        <v>Dr. Ir. I Ketut Wiryajati,ST.,MT.,IPU.,ASEAN.Eng.</v>
      </c>
      <c r="G1310" s="275" t="str">
        <f t="shared" ref="G1310" si="2282">IF(ISNA(VLOOKUP(R1310,dosen,3,FALSE)),"-",VLOOKUP(R1310,dosen,3,FALSE))</f>
        <v>Syafaruddin Ch, S.T., M.T.</v>
      </c>
      <c r="H1310" s="275" t="str">
        <f t="shared" ref="H1310" si="2283">IF(ISNA(VLOOKUP(S1310,dosen,3,FALSE)),"-",VLOOKUP(S1310,dosen,3,FALSE))</f>
        <v>Lalu A. Syamsul Irfan A., S.T., M.Eng.</v>
      </c>
      <c r="I1310" s="275" t="str">
        <f t="shared" ref="I1310" si="2284">IF(ISNA(VLOOKUP(T1310,dosen,3,FALSE)),"-",VLOOKUP(T1310,dosen,3,FALSE))</f>
        <v>Dr. Ir. I Made Ginarsa, S.T., M.T., IPU.</v>
      </c>
      <c r="J1310" s="467" t="str">
        <f t="shared" ref="J1310" si="2285">IF(ISNA(VLOOKUP(U1310,dosen,3,FALSE)),"-",VLOOKUP(U1310,dosen,3,FALSE))</f>
        <v>I Made Budi Suksmadana, S.T., M.T.</v>
      </c>
      <c r="K1310" s="473" t="str">
        <f t="shared" ref="K1310" si="2286">CHOOSE(WEEKDAY(L1310),"Minggu","Senin","Selasa","Rabu","Kamis","Jum'at","Sabtu")</f>
        <v>Kamis</v>
      </c>
      <c r="L1310" s="502">
        <v>45799</v>
      </c>
      <c r="M1310" s="459" t="s">
        <v>1708</v>
      </c>
      <c r="N1310" s="98" t="s">
        <v>449</v>
      </c>
      <c r="P1310" s="486">
        <v>189</v>
      </c>
      <c r="Q1310" s="402">
        <v>3</v>
      </c>
      <c r="R1310" s="402">
        <v>4</v>
      </c>
      <c r="S1310" s="464">
        <v>40</v>
      </c>
      <c r="T1310" s="464">
        <v>26</v>
      </c>
      <c r="U1310" s="464">
        <v>24</v>
      </c>
      <c r="AL1310" s="495"/>
      <c r="AM1310" s="212"/>
      <c r="AN1310" s="212"/>
      <c r="AS1310" s="392"/>
      <c r="AT1310" s="392"/>
      <c r="AU1310" s="392"/>
    </row>
    <row r="1311" spans="1:47" ht="12.75" customHeight="1">
      <c r="A1311" s="267">
        <f t="shared" si="2250"/>
        <v>1308</v>
      </c>
      <c r="B1311" s="498">
        <v>45803</v>
      </c>
      <c r="C1311" s="269" t="str">
        <f>VLOOKUP(D1311,'[9]mhs elektro-kecil'!$B$5:$C$3200,2,0)</f>
        <v>RIZZA HALWANI</v>
      </c>
      <c r="D1311" s="490" t="s">
        <v>3985</v>
      </c>
      <c r="E1311" s="368" t="s">
        <v>3986</v>
      </c>
      <c r="F1311" s="275" t="str">
        <f t="shared" ref="F1311" si="2287">VLOOKUP(Q1311,dosen,3,0)</f>
        <v>Dr. Ir. I Ketut Wiryajati,ST.,MT.,IPU.,ASEAN.Eng.</v>
      </c>
      <c r="G1311" s="275" t="str">
        <f t="shared" ref="G1311" si="2288">IF(ISNA(VLOOKUP(R1311,dosen,3,FALSE)),"-",VLOOKUP(R1311,dosen,3,FALSE))</f>
        <v>Dr. Ida Ayu Sri Adnyani, S.T., M.Erg.</v>
      </c>
      <c r="H1311" s="275" t="str">
        <f t="shared" ref="H1311" si="2289">IF(ISNA(VLOOKUP(S1311,dosen,3,FALSE)),"-",VLOOKUP(S1311,dosen,3,FALSE))</f>
        <v>I Made Budi Suksmadana, S.T., M.T.</v>
      </c>
      <c r="I1311" s="275" t="str">
        <f t="shared" ref="I1311" si="2290">IF(ISNA(VLOOKUP(T1311,dosen,3,FALSE)),"-",VLOOKUP(T1311,dosen,3,FALSE))</f>
        <v>I Nyoman Wahyu Satiawan., ST., MSc., Ph.D.</v>
      </c>
      <c r="J1311" s="467" t="str">
        <f t="shared" ref="J1311" si="2291">IF(ISNA(VLOOKUP(U1311,dosen,3,FALSE)),"-",VLOOKUP(U1311,dosen,3,FALSE))</f>
        <v>I Ketut Perdana Putra, S.T., M.T.</v>
      </c>
      <c r="K1311" s="473" t="str">
        <f t="shared" ref="K1311" si="2292">CHOOSE(WEEKDAY(L1311),"Minggu","Senin","Selasa","Rabu","Kamis","Jum'at","Sabtu")</f>
        <v>Selasa</v>
      </c>
      <c r="L1311" s="502">
        <v>45804</v>
      </c>
      <c r="M1311" s="206" t="s">
        <v>1622</v>
      </c>
      <c r="N1311" s="98" t="s">
        <v>324</v>
      </c>
      <c r="P1311" s="486">
        <v>201</v>
      </c>
      <c r="Q1311" s="402">
        <v>3</v>
      </c>
      <c r="R1311" s="402">
        <v>10</v>
      </c>
      <c r="S1311" s="537">
        <v>24</v>
      </c>
      <c r="T1311" s="537">
        <v>8</v>
      </c>
      <c r="U1311" s="537">
        <v>23</v>
      </c>
      <c r="AL1311" s="495"/>
      <c r="AM1311" s="212"/>
      <c r="AN1311" s="212"/>
      <c r="AS1311" s="392"/>
      <c r="AT1311" s="392"/>
      <c r="AU1311" s="392"/>
    </row>
    <row r="1312" spans="1:47" ht="12.75" customHeight="1">
      <c r="A1312" s="267">
        <f t="shared" si="2250"/>
        <v>1309</v>
      </c>
      <c r="B1312" s="498">
        <v>45803</v>
      </c>
      <c r="C1312" s="269" t="str">
        <f>VLOOKUP(D1312,'[9]mhs elektro-kecil'!$B$5:$C$3200,2,0)</f>
        <v>LALU DEAWAN CINDAGE</v>
      </c>
      <c r="D1312" s="490" t="s">
        <v>3222</v>
      </c>
      <c r="E1312" s="538" t="s">
        <v>3223</v>
      </c>
      <c r="F1312" s="275" t="str">
        <f t="shared" ref="F1312" si="2293">VLOOKUP(Q1312,dosen,3,0)</f>
        <v>Sudi M. Al Sasongko, S.T., M.T.</v>
      </c>
      <c r="G1312" s="275" t="str">
        <f t="shared" ref="G1312" si="2294">IF(ISNA(VLOOKUP(R1312,dosen,3,FALSE)),"-",VLOOKUP(R1312,dosen,3,FALSE))</f>
        <v>A. Sjamsjiar Rachman, S.T., M.T.</v>
      </c>
      <c r="H1312" s="275" t="str">
        <f t="shared" ref="H1312" si="2295">IF(ISNA(VLOOKUP(S1312,dosen,3,FALSE)),"-",VLOOKUP(S1312,dosen,3,FALSE))</f>
        <v>Bulkis Kanata, S.T., M.T.</v>
      </c>
      <c r="I1312" s="275" t="str">
        <f t="shared" ref="I1312" si="2296">IF(ISNA(VLOOKUP(T1312,dosen,3,FALSE)),"-",VLOOKUP(T1312,dosen,3,FALSE))</f>
        <v>Made Sutha Yadnya, S.T., M.T.</v>
      </c>
      <c r="J1312" s="467" t="str">
        <f t="shared" ref="J1312" si="2297">IF(ISNA(VLOOKUP(U1312,dosen,3,FALSE)),"-",VLOOKUP(U1312,dosen,3,FALSE))</f>
        <v>I Nyoman Wahyu Satiawan., ST., MSc., Ph.D.</v>
      </c>
      <c r="K1312" s="473" t="str">
        <f t="shared" ref="K1312" si="2298">CHOOSE(WEEKDAY(L1312),"Minggu","Senin","Selasa","Rabu","Kamis","Jum'at","Sabtu")</f>
        <v>Rabu</v>
      </c>
      <c r="L1312" s="502">
        <v>45805</v>
      </c>
      <c r="M1312" s="459" t="s">
        <v>1708</v>
      </c>
      <c r="N1312" s="98" t="s">
        <v>581</v>
      </c>
      <c r="P1312" s="486">
        <v>202</v>
      </c>
      <c r="Q1312" s="402">
        <v>6</v>
      </c>
      <c r="R1312" s="402">
        <v>17</v>
      </c>
      <c r="S1312" s="464">
        <v>21</v>
      </c>
      <c r="T1312" s="464">
        <v>19</v>
      </c>
      <c r="U1312" s="464">
        <v>8</v>
      </c>
      <c r="AL1312" s="495"/>
      <c r="AM1312" s="212"/>
      <c r="AN1312" s="212"/>
      <c r="AS1312" s="392"/>
      <c r="AT1312" s="392"/>
      <c r="AU1312" s="392"/>
    </row>
    <row r="1313" spans="1:47" ht="12.75" customHeight="1">
      <c r="A1313" s="267">
        <f t="shared" si="2250"/>
        <v>1310</v>
      </c>
      <c r="B1313" s="498">
        <v>45804</v>
      </c>
      <c r="C1313" s="269" t="str">
        <f>VLOOKUP(D1313,'[9]mhs elektro-kecil'!$B$5:$C$3200,2,0)</f>
        <v>MASYKURI  YA ZAINURI</v>
      </c>
      <c r="D1313" s="490" t="s">
        <v>3220</v>
      </c>
      <c r="E1313" s="538" t="s">
        <v>3221</v>
      </c>
      <c r="F1313" s="275" t="str">
        <f t="shared" ref="F1313" si="2299">VLOOKUP(Q1313,dosen,3,0)</f>
        <v>Budi Darmawan, S.T., M.Eng.</v>
      </c>
      <c r="G1313" s="275" t="str">
        <f t="shared" ref="G1313" si="2300">IF(ISNA(VLOOKUP(R1313,dosen,3,FALSE)),"-",VLOOKUP(R1313,dosen,3,FALSE))</f>
        <v>Dr. Ir. I Made Ginarsa, S.T., M.T., IPU.</v>
      </c>
      <c r="H1313" s="275" t="str">
        <f t="shared" ref="H1313" si="2301">IF(ISNA(VLOOKUP(S1313,dosen,3,FALSE)),"-",VLOOKUP(S1313,dosen,3,FALSE))</f>
        <v>Paniran, S.T., M.T.</v>
      </c>
      <c r="I1313" s="275" t="str">
        <f t="shared" ref="I1313" si="2302">IF(ISNA(VLOOKUP(T1313,dosen,3,FALSE)),"-",VLOOKUP(T1313,dosen,3,FALSE))</f>
        <v>Syafaruddin Ch, S.T., M.T.</v>
      </c>
      <c r="J1313" s="467" t="str">
        <f t="shared" ref="J1313" si="2303">IF(ISNA(VLOOKUP(U1313,dosen,3,FALSE)),"-",VLOOKUP(U1313,dosen,3,FALSE))</f>
        <v>Dr. Ir. I Ketut Wiryajati,ST.,MT.,IPU.,ASEAN.Eng.</v>
      </c>
      <c r="K1313" s="473" t="str">
        <f t="shared" ref="K1313" si="2304">CHOOSE(WEEKDAY(L1313),"Minggu","Senin","Selasa","Rabu","Kamis","Jum'at","Sabtu")</f>
        <v>Rabu</v>
      </c>
      <c r="L1313" s="502">
        <v>45805</v>
      </c>
      <c r="M1313" s="206" t="s">
        <v>1577</v>
      </c>
      <c r="N1313" s="98" t="s">
        <v>449</v>
      </c>
      <c r="P1313" s="486">
        <v>204</v>
      </c>
      <c r="Q1313" s="402">
        <v>43</v>
      </c>
      <c r="R1313" s="402">
        <v>26</v>
      </c>
      <c r="S1313" s="464">
        <v>28</v>
      </c>
      <c r="T1313" s="464">
        <v>4</v>
      </c>
      <c r="U1313" s="464">
        <v>3</v>
      </c>
      <c r="AL1313" s="495"/>
      <c r="AM1313" s="212"/>
      <c r="AN1313" s="212"/>
      <c r="AS1313" s="392"/>
      <c r="AT1313" s="392"/>
      <c r="AU1313" s="392"/>
    </row>
    <row r="1314" spans="1:47" ht="12.75" customHeight="1">
      <c r="A1314" s="267">
        <f t="shared" si="2250"/>
        <v>1311</v>
      </c>
      <c r="B1314" s="498">
        <v>45805</v>
      </c>
      <c r="C1314" s="269" t="str">
        <f>VLOOKUP(D1314,'[9]mhs elektro-kecil'!$B$5:$C$3200,2,0)</f>
        <v>AYNUL YAQIN</v>
      </c>
      <c r="D1314" s="490" t="s">
        <v>4003</v>
      </c>
      <c r="E1314" s="497" t="s">
        <v>4004</v>
      </c>
      <c r="F1314" s="275" t="str">
        <f t="shared" ref="F1314" si="2305">VLOOKUP(Q1314,dosen,3,0)</f>
        <v>I Nyoman Wahyu Satiawan., ST., MSc., Ph.D.</v>
      </c>
      <c r="G1314" s="275" t="str">
        <f t="shared" ref="G1314" si="2306">IF(ISNA(VLOOKUP(R1314,dosen,3,FALSE)),"-",VLOOKUP(R1314,dosen,3,FALSE))</f>
        <v>Sudi M. Al Sasongko, S.T., M.T.</v>
      </c>
      <c r="H1314" s="275" t="str">
        <f t="shared" ref="H1314" si="2307">IF(ISNA(VLOOKUP(S1314,dosen,3,FALSE)),"-",VLOOKUP(S1314,dosen,3,FALSE))</f>
        <v>Ir. I Made Ari Nrartha, S.T., M.T.</v>
      </c>
      <c r="I1314" s="275" t="str">
        <f t="shared" ref="I1314" si="2308">IF(ISNA(VLOOKUP(T1314,dosen,3,FALSE)),"-",VLOOKUP(T1314,dosen,3,FALSE))</f>
        <v>I Made Budi Suksmadana, S.T., M.T.</v>
      </c>
      <c r="J1314" s="467" t="str">
        <f t="shared" ref="J1314" si="2309">IF(ISNA(VLOOKUP(U1314,dosen,3,FALSE)),"-",VLOOKUP(U1314,dosen,3,FALSE))</f>
        <v>A. Sjamsjiar Rachman, S.T., M.T.</v>
      </c>
      <c r="K1314" s="473" t="str">
        <f t="shared" ref="K1314" si="2310">CHOOSE(WEEKDAY(L1314),"Minggu","Senin","Selasa","Rabu","Kamis","Jum'at","Sabtu")</f>
        <v>Senin</v>
      </c>
      <c r="L1314" s="502">
        <v>45810</v>
      </c>
      <c r="M1314" s="459" t="s">
        <v>1622</v>
      </c>
      <c r="N1314" s="98" t="s">
        <v>449</v>
      </c>
      <c r="P1314" s="486">
        <v>209</v>
      </c>
      <c r="Q1314" s="230">
        <v>8</v>
      </c>
      <c r="R1314" s="230">
        <v>6</v>
      </c>
      <c r="S1314" s="199">
        <v>25</v>
      </c>
      <c r="T1314" s="199">
        <v>24</v>
      </c>
      <c r="U1314" s="199">
        <v>17</v>
      </c>
      <c r="AL1314" s="495"/>
      <c r="AM1314" s="212"/>
      <c r="AN1314" s="212"/>
      <c r="AS1314" s="392"/>
      <c r="AT1314" s="392"/>
      <c r="AU1314" s="392"/>
    </row>
    <row r="1315" spans="1:47" ht="12.6" customHeight="1">
      <c r="A1315" s="267">
        <f t="shared" si="2250"/>
        <v>1312</v>
      </c>
      <c r="B1315" s="498">
        <v>45810</v>
      </c>
      <c r="C1315" s="269" t="str">
        <f>VLOOKUP(D1315,'[9]mhs elektro-kecil'!$B$5:$C$3200,2,0)</f>
        <v>KHUSNUL FITRIANI</v>
      </c>
      <c r="D1315" s="490" t="s">
        <v>4005</v>
      </c>
      <c r="E1315" s="497" t="s">
        <v>4006</v>
      </c>
      <c r="F1315" s="275" t="str">
        <f t="shared" ref="F1315" si="2311">VLOOKUP(Q1315,dosen,3,0)</f>
        <v>Abdul Natsir, S.T., M.T.</v>
      </c>
      <c r="G1315" s="275" t="str">
        <f t="shared" ref="G1315" si="2312">IF(ISNA(VLOOKUP(R1315,dosen,3,FALSE)),"-",VLOOKUP(R1315,dosen,3,FALSE))</f>
        <v>Dr. Ir. Rosmaliati, S.T., M.T.</v>
      </c>
      <c r="H1315" s="275" t="str">
        <f t="shared" ref="H1315" si="2313">IF(ISNA(VLOOKUP(S1315,dosen,3,FALSE)),"-",VLOOKUP(S1315,dosen,3,FALSE))</f>
        <v>Dr. Ida Ayu Sri Adnyani, S.T., M.Erg.</v>
      </c>
      <c r="I1315" s="275" t="str">
        <f t="shared" ref="I1315" si="2314">IF(ISNA(VLOOKUP(T1315,dosen,3,FALSE)),"-",VLOOKUP(T1315,dosen,3,FALSE))</f>
        <v>Dr. Ir. I Made Ginarsa, S.T., M.T., IPU.</v>
      </c>
      <c r="J1315" s="467" t="str">
        <f t="shared" ref="J1315" si="2315">IF(ISNA(VLOOKUP(U1315,dosen,3,FALSE)),"-",VLOOKUP(U1315,dosen,3,FALSE))</f>
        <v>Dr. Ir. I Ketut Wiryajati,ST.,MT.,IPU.,ASEAN.Eng.</v>
      </c>
      <c r="K1315" s="473" t="str">
        <f t="shared" ref="K1315" si="2316">CHOOSE(WEEKDAY(L1315),"Minggu","Senin","Selasa","Rabu","Kamis","Jum'at","Sabtu")</f>
        <v>Rabu</v>
      </c>
      <c r="L1315" s="502">
        <v>45812</v>
      </c>
      <c r="M1315" s="206" t="s">
        <v>1577</v>
      </c>
      <c r="N1315" s="98" t="s">
        <v>324</v>
      </c>
      <c r="P1315" s="486">
        <v>221</v>
      </c>
      <c r="Q1315" s="230">
        <v>14</v>
      </c>
      <c r="R1315" s="230">
        <v>16</v>
      </c>
      <c r="S1315" s="199">
        <v>10</v>
      </c>
      <c r="T1315" s="199">
        <v>26</v>
      </c>
      <c r="U1315" s="199">
        <v>3</v>
      </c>
      <c r="AL1315" s="495"/>
      <c r="AM1315" s="212"/>
      <c r="AN1315" s="212"/>
      <c r="AS1315" s="392"/>
      <c r="AT1315" s="392"/>
      <c r="AU1315" s="392"/>
    </row>
    <row r="1316" spans="1:47" ht="12.75" customHeight="1">
      <c r="A1316" s="267">
        <f t="shared" si="2250"/>
        <v>1313</v>
      </c>
      <c r="B1316" s="498">
        <v>45810</v>
      </c>
      <c r="C1316" s="269" t="str">
        <f>VLOOKUP(D1316,'[9]mhs elektro-kecil'!$B$5:$C$3200,2,0)</f>
        <v>Solianti</v>
      </c>
      <c r="D1316" t="s">
        <v>3238</v>
      </c>
      <c r="E1316" s="369" t="s">
        <v>3239</v>
      </c>
      <c r="F1316" s="275" t="str">
        <f t="shared" ref="F1316" si="2317">VLOOKUP(Q1316,dosen,3,0)</f>
        <v>Budi Darmawan, S.T., M.Eng.</v>
      </c>
      <c r="G1316" s="275" t="str">
        <f t="shared" ref="G1316" si="2318">IF(ISNA(VLOOKUP(R1316,dosen,3,FALSE)),"-",VLOOKUP(R1316,dosen,3,FALSE))</f>
        <v>Paniran, S.T., M.T.</v>
      </c>
      <c r="H1316" s="275" t="str">
        <f t="shared" ref="H1316" si="2319">IF(ISNA(VLOOKUP(S1316,dosen,3,FALSE)),"-",VLOOKUP(S1316,dosen,3,FALSE))</f>
        <v>Syafaruddin Ch, S.T., M.T.</v>
      </c>
      <c r="I1316" s="275" t="str">
        <f t="shared" ref="I1316" si="2320">IF(ISNA(VLOOKUP(T1316,dosen,3,FALSE)),"-",VLOOKUP(T1316,dosen,3,FALSE))</f>
        <v>Ir. I Made Ari Nrartha, S.T., M.T.</v>
      </c>
      <c r="J1316" s="467" t="str">
        <f t="shared" ref="J1316" si="2321">IF(ISNA(VLOOKUP(U1316,dosen,3,FALSE)),"-",VLOOKUP(U1316,dosen,3,FALSE))</f>
        <v>Sudi M. Al Sasongko, S.T., M.T.</v>
      </c>
      <c r="K1316" s="473" t="str">
        <f t="shared" ref="K1316" si="2322">CHOOSE(WEEKDAY(L1316),"Minggu","Senin","Selasa","Rabu","Kamis","Jum'at","Sabtu")</f>
        <v>Kamis</v>
      </c>
      <c r="L1316" s="502">
        <v>45813</v>
      </c>
      <c r="M1316" s="206" t="s">
        <v>1577</v>
      </c>
      <c r="N1316" s="98" t="s">
        <v>449</v>
      </c>
      <c r="P1316" s="486">
        <v>222</v>
      </c>
      <c r="Q1316" s="230">
        <v>43</v>
      </c>
      <c r="R1316" s="230">
        <v>28</v>
      </c>
      <c r="S1316" s="199">
        <v>4</v>
      </c>
      <c r="T1316" s="199">
        <v>25</v>
      </c>
      <c r="U1316" s="199">
        <v>6</v>
      </c>
      <c r="AL1316" s="495"/>
      <c r="AM1316" s="212"/>
      <c r="AN1316" s="212"/>
      <c r="AS1316" s="392"/>
      <c r="AT1316" s="392"/>
      <c r="AU1316" s="392"/>
    </row>
    <row r="1317" spans="1:47" ht="12.75" customHeight="1">
      <c r="A1317" s="267">
        <f t="shared" si="2250"/>
        <v>1314</v>
      </c>
      <c r="B1317" s="498">
        <v>45810</v>
      </c>
      <c r="C1317" s="269" t="str">
        <f>VLOOKUP(D1317,'[9]mhs elektro-kecil'!$B$5:$C$3200,2,0)</f>
        <v>Rahmat Aprial Sabandi</v>
      </c>
      <c r="D1317" t="s">
        <v>3970</v>
      </c>
      <c r="E1317" s="497" t="s">
        <v>4007</v>
      </c>
      <c r="F1317" s="275" t="str">
        <f t="shared" ref="F1317" si="2323">VLOOKUP(Q1317,dosen,3,0)</f>
        <v>Ir. Agung Budi Muljono, S.T., M.T., IPU.</v>
      </c>
      <c r="G1317" s="275" t="str">
        <f t="shared" ref="G1317" si="2324">IF(ISNA(VLOOKUP(R1317,dosen,3,FALSE)),"-",VLOOKUP(R1317,dosen,3,FALSE))</f>
        <v>I Nyoman Wahyu Satiawan., ST., MSc., Ph.D.</v>
      </c>
      <c r="H1317" s="275" t="str">
        <f t="shared" ref="H1317" si="2325">IF(ISNA(VLOOKUP(S1317,dosen,3,FALSE)),"-",VLOOKUP(S1317,dosen,3,FALSE))</f>
        <v>Ida Bagus Fery Citarsa, S.T., M.T.</v>
      </c>
      <c r="I1317" s="275" t="str">
        <f t="shared" ref="I1317" si="2326">IF(ISNA(VLOOKUP(T1317,dosen,3,FALSE)),"-",VLOOKUP(T1317,dosen,3,FALSE))</f>
        <v>Supriyatna, S.T., M.T.</v>
      </c>
      <c r="J1317" s="467" t="str">
        <f t="shared" ref="J1317" si="2327">IF(ISNA(VLOOKUP(U1317,dosen,3,FALSE)),"-",VLOOKUP(U1317,dosen,3,FALSE))</f>
        <v>Dr. Ir. I Made Ginarsa, S.T., M.T., IPU.</v>
      </c>
      <c r="K1317" s="473" t="str">
        <f t="shared" ref="K1317" si="2328">CHOOSE(WEEKDAY(L1317),"Minggu","Senin","Selasa","Rabu","Kamis","Jum'at","Sabtu")</f>
        <v>Rabu</v>
      </c>
      <c r="L1317" s="502">
        <v>45812</v>
      </c>
      <c r="M1317" s="206" t="s">
        <v>1577</v>
      </c>
      <c r="N1317" s="459" t="s">
        <v>254</v>
      </c>
      <c r="P1317" s="486">
        <v>224</v>
      </c>
      <c r="Q1317" s="230">
        <v>13</v>
      </c>
      <c r="R1317" s="230">
        <v>8</v>
      </c>
      <c r="S1317" s="199">
        <v>12</v>
      </c>
      <c r="T1317" s="199">
        <v>2</v>
      </c>
      <c r="U1317" s="199">
        <v>26</v>
      </c>
      <c r="AL1317" s="495"/>
      <c r="AM1317" s="212"/>
      <c r="AN1317" s="212"/>
      <c r="AS1317" s="392"/>
      <c r="AT1317" s="392"/>
      <c r="AU1317" s="392"/>
    </row>
    <row r="1318" spans="1:47" ht="12.75" customHeight="1">
      <c r="A1318" s="267">
        <f t="shared" si="2250"/>
        <v>1315</v>
      </c>
      <c r="B1318" s="498">
        <v>45811</v>
      </c>
      <c r="C1318" s="269" t="str">
        <f>VLOOKUP(D1318,'[9]mhs elektro-kecil'!$B$5:$C$3200,2,0)</f>
        <v>Nur Habiiburrahman</v>
      </c>
      <c r="D1318" s="497" t="s">
        <v>3976</v>
      </c>
      <c r="E1318" s="497" t="s">
        <v>4008</v>
      </c>
      <c r="F1318" s="275" t="str">
        <f t="shared" ref="F1318" si="2329">VLOOKUP(Q1318,dosen,3,0)</f>
        <v>Supriyatna, S.T., M.T.</v>
      </c>
      <c r="G1318" s="275" t="str">
        <f t="shared" ref="G1318" si="2330">IF(ISNA(VLOOKUP(R1318,dosen,3,FALSE)),"-",VLOOKUP(R1318,dosen,3,FALSE))</f>
        <v>Ir. Agung Budi Muljono, S.T., M.T., IPU.</v>
      </c>
      <c r="H1318" s="275" t="str">
        <f t="shared" ref="H1318" si="2331">IF(ISNA(VLOOKUP(S1318,dosen,3,FALSE)),"-",VLOOKUP(S1318,dosen,3,FALSE))</f>
        <v>Ni Made Seniari, S.T., M.T.</v>
      </c>
      <c r="I1318" s="275" t="str">
        <f t="shared" ref="I1318" si="2332">IF(ISNA(VLOOKUP(T1318,dosen,3,FALSE)),"-",VLOOKUP(T1318,dosen,3,FALSE))</f>
        <v>Sultan, S.T., M.T.</v>
      </c>
      <c r="J1318" s="467" t="str">
        <f t="shared" ref="J1318" si="2333">IF(ISNA(VLOOKUP(U1318,dosen,3,FALSE)),"-",VLOOKUP(U1318,dosen,3,FALSE))</f>
        <v>Ida Bagus Fery Citarsa, S.T., M.T.</v>
      </c>
      <c r="K1318" s="473" t="str">
        <f t="shared" ref="K1318" si="2334">CHOOSE(WEEKDAY(L1318),"Minggu","Senin","Selasa","Rabu","Kamis","Jum'at","Sabtu")</f>
        <v>Kamis</v>
      </c>
      <c r="L1318" s="502">
        <v>45813</v>
      </c>
      <c r="M1318" s="206" t="s">
        <v>1952</v>
      </c>
      <c r="N1318" s="98" t="s">
        <v>324</v>
      </c>
      <c r="P1318" s="486">
        <v>226</v>
      </c>
      <c r="Q1318" s="230">
        <v>2</v>
      </c>
      <c r="R1318" s="230">
        <v>13</v>
      </c>
      <c r="S1318" s="199">
        <v>1</v>
      </c>
      <c r="T1318" s="199">
        <v>5</v>
      </c>
      <c r="U1318" s="199">
        <v>12</v>
      </c>
      <c r="AL1318" s="495"/>
      <c r="AM1318" s="212"/>
      <c r="AN1318" s="212"/>
      <c r="AS1318" s="392"/>
      <c r="AT1318" s="392"/>
      <c r="AU1318" s="392"/>
    </row>
    <row r="1319" spans="1:47" ht="12.75" customHeight="1">
      <c r="A1319" s="267">
        <f t="shared" si="2250"/>
        <v>1316</v>
      </c>
      <c r="B1319" s="498">
        <v>45813</v>
      </c>
      <c r="C1319" s="269" t="str">
        <f>VLOOKUP(D1319,'[9]mhs elektro-kecil'!$B$5:$C$3200,2,0)</f>
        <v>Harfani Puidi</v>
      </c>
      <c r="D1319" s="497" t="s">
        <v>3211</v>
      </c>
      <c r="E1319" s="497" t="s">
        <v>3212</v>
      </c>
      <c r="F1319" s="275" t="str">
        <f t="shared" ref="F1319" si="2335">VLOOKUP(Q1319,dosen,3,0)</f>
        <v>Ir. Agung Budi Muljono, S.T., M.T., IPU.</v>
      </c>
      <c r="G1319" s="275" t="str">
        <f t="shared" ref="G1319" si="2336">IF(ISNA(VLOOKUP(R1319,dosen,3,FALSE)),"-",VLOOKUP(R1319,dosen,3,FALSE))</f>
        <v>Ni Made Seniari, S.T., M.T.</v>
      </c>
      <c r="H1319" s="275" t="str">
        <f t="shared" ref="H1319" si="2337">IF(ISNA(VLOOKUP(S1319,dosen,3,FALSE)),"-",VLOOKUP(S1319,dosen,3,FALSE))</f>
        <v>Ida Bagus Fery Citarsa, S.T., M.T.</v>
      </c>
      <c r="I1319" s="275" t="str">
        <f t="shared" ref="I1319" si="2338">IF(ISNA(VLOOKUP(T1319,dosen,3,FALSE)),"-",VLOOKUP(T1319,dosen,3,FALSE))</f>
        <v>Abdul Natsir, S.T., M.T.</v>
      </c>
      <c r="J1319" s="467" t="str">
        <f t="shared" ref="J1319" si="2339">IF(ISNA(VLOOKUP(U1319,dosen,3,FALSE)),"-",VLOOKUP(U1319,dosen,3,FALSE))</f>
        <v>Dr. Ir. I Made Ginarsa, S.T., M.T., IPU.</v>
      </c>
      <c r="K1319" s="473" t="str">
        <f t="shared" ref="K1319" si="2340">CHOOSE(WEEKDAY(L1319),"Minggu","Senin","Selasa","Rabu","Kamis","Jum'at","Sabtu")</f>
        <v>Rabu</v>
      </c>
      <c r="L1319" s="502">
        <v>45819</v>
      </c>
      <c r="M1319" s="206" t="s">
        <v>1952</v>
      </c>
      <c r="N1319" s="459" t="s">
        <v>254</v>
      </c>
      <c r="P1319" s="486">
        <v>228</v>
      </c>
      <c r="Q1319" s="230">
        <v>13</v>
      </c>
      <c r="R1319" s="230">
        <v>1</v>
      </c>
      <c r="S1319" s="199">
        <v>12</v>
      </c>
      <c r="T1319" s="199">
        <v>14</v>
      </c>
      <c r="U1319" s="199">
        <v>26</v>
      </c>
      <c r="AL1319" s="495"/>
      <c r="AM1319" s="212"/>
      <c r="AN1319" s="212"/>
      <c r="AS1319" s="392"/>
      <c r="AT1319" s="392"/>
      <c r="AU1319" s="392"/>
    </row>
    <row r="1320" spans="1:47" ht="12.75" customHeight="1">
      <c r="A1320" s="267">
        <f t="shared" si="2250"/>
        <v>1317</v>
      </c>
      <c r="B1320" s="498">
        <v>45813</v>
      </c>
      <c r="C1320" s="269" t="str">
        <f>VLOOKUP(D1320,'[9]mhs elektro-kecil'!$B$5:$C$3200,2,0)</f>
        <v>Iswanti</v>
      </c>
      <c r="D1320" t="s">
        <v>3969</v>
      </c>
      <c r="E1320" s="497" t="s">
        <v>4020</v>
      </c>
      <c r="F1320" s="275" t="str">
        <f t="shared" ref="F1320:F1321" si="2341">VLOOKUP(Q1320,dosen,3,0)</f>
        <v>Budi Darmawan, S.T., M.Eng.</v>
      </c>
      <c r="G1320" s="275" t="str">
        <f t="shared" ref="G1320:G1321" si="2342">IF(ISNA(VLOOKUP(R1320,dosen,3,FALSE)),"-",VLOOKUP(R1320,dosen,3,FALSE))</f>
        <v>I Made Budi Suksmadana, S.T., M.T.</v>
      </c>
      <c r="H1320" s="275" t="str">
        <f t="shared" ref="H1320:H1321" si="2343">IF(ISNA(VLOOKUP(S1320,dosen,3,FALSE)),"-",VLOOKUP(S1320,dosen,3,FALSE))</f>
        <v>Syafaruddin Ch, S.T., M.T.</v>
      </c>
      <c r="I1320" s="275" t="str">
        <f t="shared" ref="I1320:I1321" si="2344">IF(ISNA(VLOOKUP(T1320,dosen,3,FALSE)),"-",VLOOKUP(T1320,dosen,3,FALSE))</f>
        <v>Paniran, S.T., M.T.</v>
      </c>
      <c r="J1320" s="467" t="str">
        <f t="shared" ref="J1320:J1321" si="2345">IF(ISNA(VLOOKUP(U1320,dosen,3,FALSE)),"-",VLOOKUP(U1320,dosen,3,FALSE))</f>
        <v>A. Sjamsjiar Rachman, S.T., M.T.</v>
      </c>
      <c r="K1320" s="473" t="str">
        <f t="shared" ref="K1320:K1321" si="2346">CHOOSE(WEEKDAY(L1320),"Minggu","Senin","Selasa","Rabu","Kamis","Jum'at","Sabtu")</f>
        <v>Kamis</v>
      </c>
      <c r="L1320" s="502">
        <v>45820</v>
      </c>
      <c r="M1320" s="459" t="s">
        <v>1622</v>
      </c>
      <c r="N1320" s="98" t="s">
        <v>449</v>
      </c>
      <c r="P1320" s="486">
        <v>229</v>
      </c>
      <c r="Q1320" s="230">
        <v>43</v>
      </c>
      <c r="R1320" s="230">
        <v>24</v>
      </c>
      <c r="S1320" s="199">
        <v>4</v>
      </c>
      <c r="T1320" s="199">
        <v>28</v>
      </c>
      <c r="U1320" s="199">
        <v>17</v>
      </c>
      <c r="AL1320" s="495"/>
      <c r="AM1320" s="212"/>
      <c r="AN1320" s="212"/>
      <c r="AS1320" s="392"/>
      <c r="AT1320" s="392"/>
      <c r="AU1320" s="392"/>
    </row>
    <row r="1321" spans="1:47" ht="12.75" customHeight="1">
      <c r="A1321" s="267">
        <f t="shared" si="2250"/>
        <v>1318</v>
      </c>
      <c r="B1321" s="498">
        <v>45813</v>
      </c>
      <c r="C1321" s="269" t="str">
        <f>VLOOKUP(D1321,'[9]mhs elektro-kecil'!$B$5:$C$3200,2,0)</f>
        <v>Muhammad Azmi Atsani</v>
      </c>
      <c r="D1321" t="s">
        <v>3982</v>
      </c>
      <c r="E1321" s="497" t="s">
        <v>4021</v>
      </c>
      <c r="F1321" s="275" t="str">
        <f t="shared" si="2341"/>
        <v>Budi Darmawan, S.T., M.Eng.</v>
      </c>
      <c r="G1321" s="275" t="str">
        <f t="shared" si="2342"/>
        <v>Giri Wahyu Wiriasto, S.T., M.T.</v>
      </c>
      <c r="H1321" s="275" t="str">
        <f t="shared" si="2343"/>
        <v>Cipta Ramadhani, ST., M.Eng.</v>
      </c>
      <c r="I1321" s="275" t="str">
        <f t="shared" si="2344"/>
        <v>Paniran, S.T., M.T.</v>
      </c>
      <c r="J1321" s="467" t="str">
        <f t="shared" si="2345"/>
        <v>Syafaruddin Ch, S.T., M.T.</v>
      </c>
      <c r="K1321" s="473" t="str">
        <f t="shared" si="2346"/>
        <v>Selasa</v>
      </c>
      <c r="L1321" s="502">
        <v>45818</v>
      </c>
      <c r="M1321" s="206" t="s">
        <v>1952</v>
      </c>
      <c r="N1321" s="98" t="s">
        <v>449</v>
      </c>
      <c r="P1321" s="486">
        <v>230</v>
      </c>
      <c r="Q1321" s="230">
        <v>43</v>
      </c>
      <c r="R1321" s="230">
        <v>41</v>
      </c>
      <c r="S1321" s="199">
        <v>44</v>
      </c>
      <c r="T1321" s="199">
        <v>28</v>
      </c>
      <c r="U1321" s="199">
        <v>4</v>
      </c>
      <c r="AL1321" s="495"/>
      <c r="AM1321" s="212"/>
      <c r="AN1321" s="212"/>
      <c r="AS1321" s="392"/>
      <c r="AT1321" s="392"/>
      <c r="AU1321" s="392"/>
    </row>
    <row r="1322" spans="1:47" ht="12.75" customHeight="1">
      <c r="A1322" s="267">
        <f t="shared" si="2250"/>
        <v>1319</v>
      </c>
      <c r="B1322" s="498">
        <v>45813</v>
      </c>
      <c r="C1322" s="269" t="str">
        <f>VLOOKUP(D1322,'[9]mhs elektro-kecil'!$B$5:$C$3200,2,0)</f>
        <v>Muhammad Anis Arrafi</v>
      </c>
      <c r="D1322" t="s">
        <v>3973</v>
      </c>
      <c r="E1322" s="497" t="s">
        <v>3974</v>
      </c>
      <c r="F1322" s="275" t="str">
        <f t="shared" ref="F1322" si="2347">VLOOKUP(Q1322,dosen,3,0)</f>
        <v>Cipta Ramadhani, ST., M.Eng.</v>
      </c>
      <c r="G1322" s="275" t="str">
        <f t="shared" ref="G1322" si="2348">IF(ISNA(VLOOKUP(R1322,dosen,3,FALSE)),"-",VLOOKUP(R1322,dosen,3,FALSE))</f>
        <v>Bulkis Kanata, S.T., M.T.</v>
      </c>
      <c r="H1322" s="275" t="str">
        <f t="shared" ref="H1322" si="2349">IF(ISNA(VLOOKUP(S1322,dosen,3,FALSE)),"-",VLOOKUP(S1322,dosen,3,FALSE))</f>
        <v>Sudi M. Al Sasongko, S.T., M.T.</v>
      </c>
      <c r="I1322" s="275" t="str">
        <f t="shared" ref="I1322" si="2350">IF(ISNA(VLOOKUP(T1322,dosen,3,FALSE)),"-",VLOOKUP(T1322,dosen,3,FALSE))</f>
        <v>Lalu A. Syamsul Irfan A., S.T., M.Eng.</v>
      </c>
      <c r="J1322" s="467" t="str">
        <f t="shared" ref="J1322" si="2351">IF(ISNA(VLOOKUP(U1322,dosen,3,FALSE)),"-",VLOOKUP(U1322,dosen,3,FALSE))</f>
        <v>Djul Fikry  Budiman, S.T., M.T.</v>
      </c>
      <c r="K1322" s="473" t="str">
        <f t="shared" ref="K1322" si="2352">CHOOSE(WEEKDAY(L1322),"Minggu","Senin","Selasa","Rabu","Kamis","Jum'at","Sabtu")</f>
        <v>Rabu</v>
      </c>
      <c r="L1322" s="502">
        <v>45819</v>
      </c>
      <c r="M1322" s="206" t="s">
        <v>1952</v>
      </c>
      <c r="N1322" s="98" t="s">
        <v>581</v>
      </c>
      <c r="P1322" s="486">
        <v>231</v>
      </c>
      <c r="Q1322" s="230">
        <v>44</v>
      </c>
      <c r="R1322" s="230">
        <v>21</v>
      </c>
      <c r="S1322" s="199">
        <v>6</v>
      </c>
      <c r="T1322" s="199">
        <v>40</v>
      </c>
      <c r="U1322" s="199">
        <v>35</v>
      </c>
      <c r="AL1322" s="495"/>
      <c r="AM1322" s="212"/>
      <c r="AN1322" s="212"/>
      <c r="AS1322" s="392"/>
      <c r="AT1322" s="392"/>
      <c r="AU1322" s="392"/>
    </row>
    <row r="1323" spans="1:47" ht="12.75" customHeight="1">
      <c r="A1323" s="267">
        <f t="shared" si="2250"/>
        <v>1320</v>
      </c>
      <c r="B1323" s="498">
        <v>45813</v>
      </c>
      <c r="C1323" s="269" t="str">
        <f>VLOOKUP(D1323,'[9]mhs elektro-kecil'!$B$5:$C$3200,2,0)</f>
        <v>Syahrul Firmansyah</v>
      </c>
      <c r="D1323" t="s">
        <v>3236</v>
      </c>
      <c r="E1323" s="497" t="s">
        <v>4022</v>
      </c>
      <c r="F1323" s="275" t="str">
        <f t="shared" ref="F1323" si="2353">VLOOKUP(Q1323,dosen,3,0)</f>
        <v>Syafaruddin Ch, S.T., M.T.</v>
      </c>
      <c r="G1323" s="275" t="str">
        <f t="shared" ref="G1323" si="2354">IF(ISNA(VLOOKUP(R1323,dosen,3,FALSE)),"-",VLOOKUP(R1323,dosen,3,FALSE))</f>
        <v>Cahyo Mustiko O. M., ST., MSc. Ph.D.</v>
      </c>
      <c r="H1323" s="275" t="str">
        <f t="shared" ref="H1323" si="2355">IF(ISNA(VLOOKUP(S1323,dosen,3,FALSE)),"-",VLOOKUP(S1323,dosen,3,FALSE))</f>
        <v>Paniran, S.T., M.T.</v>
      </c>
      <c r="I1323" s="275" t="str">
        <f t="shared" ref="I1323" si="2356">IF(ISNA(VLOOKUP(T1323,dosen,3,FALSE)),"-",VLOOKUP(T1323,dosen,3,FALSE))</f>
        <v>Dr. Ir. I Made Ginarsa, S.T., M.T., IPU.</v>
      </c>
      <c r="J1323" s="467" t="str">
        <f t="shared" ref="J1323" si="2357">IF(ISNA(VLOOKUP(U1323,dosen,3,FALSE)),"-",VLOOKUP(U1323,dosen,3,FALSE))</f>
        <v>Supriono, S.T., M.T.</v>
      </c>
      <c r="K1323" s="473" t="str">
        <f t="shared" ref="K1323" si="2358">CHOOSE(WEEKDAY(L1323),"Minggu","Senin","Selasa","Rabu","Kamis","Jum'at","Sabtu")</f>
        <v>Kamis</v>
      </c>
      <c r="L1323" s="502">
        <v>45820</v>
      </c>
      <c r="M1323" s="206" t="s">
        <v>1952</v>
      </c>
      <c r="N1323" s="98" t="s">
        <v>449</v>
      </c>
      <c r="P1323" s="486">
        <v>232</v>
      </c>
      <c r="Q1323" s="230">
        <v>4</v>
      </c>
      <c r="R1323" s="230">
        <v>9</v>
      </c>
      <c r="S1323" s="199">
        <v>28</v>
      </c>
      <c r="T1323" s="199">
        <v>26</v>
      </c>
      <c r="U1323" s="199">
        <v>29</v>
      </c>
      <c r="AL1323" s="495"/>
      <c r="AM1323" s="212"/>
      <c r="AN1323" s="212"/>
      <c r="AS1323" s="392"/>
      <c r="AT1323" s="392"/>
      <c r="AU1323" s="392"/>
    </row>
    <row r="1324" spans="1:47" ht="12.75" customHeight="1">
      <c r="A1324" s="267">
        <f t="shared" si="2250"/>
        <v>1321</v>
      </c>
      <c r="B1324" s="498">
        <v>45818</v>
      </c>
      <c r="C1324" s="269" t="str">
        <f>VLOOKUP(D1324,'[9]mhs elektro-kecil'!$B$5:$C$3200,2,0)</f>
        <v>TOMI SAHIDIN</v>
      </c>
      <c r="D1324" t="s">
        <v>4009</v>
      </c>
      <c r="E1324" s="497" t="s">
        <v>4010</v>
      </c>
      <c r="F1324" s="275" t="str">
        <f t="shared" ref="F1324" si="2359">VLOOKUP(Q1324,dosen,3,0)</f>
        <v>Syafaruddin Ch, S.T., M.T.</v>
      </c>
      <c r="G1324" s="275" t="str">
        <f t="shared" ref="G1324" si="2360">IF(ISNA(VLOOKUP(R1324,dosen,3,FALSE)),"-",VLOOKUP(R1324,dosen,3,FALSE))</f>
        <v>I Made Budi Suksmadana, S.T., M.T.</v>
      </c>
      <c r="H1324" s="275" t="str">
        <f t="shared" ref="H1324" si="2361">IF(ISNA(VLOOKUP(S1324,dosen,3,FALSE)),"-",VLOOKUP(S1324,dosen,3,FALSE))</f>
        <v>Paniran, S.T., M.T.</v>
      </c>
      <c r="I1324" s="275" t="str">
        <f t="shared" ref="I1324" si="2362">IF(ISNA(VLOOKUP(T1324,dosen,3,FALSE)),"-",VLOOKUP(T1324,dosen,3,FALSE))</f>
        <v>Lalu A. Syamsul Irfan A., S.T., M.Eng.</v>
      </c>
      <c r="J1324" s="467" t="str">
        <f t="shared" ref="J1324" si="2363">IF(ISNA(VLOOKUP(U1324,dosen,3,FALSE)),"-",VLOOKUP(U1324,dosen,3,FALSE))</f>
        <v>-</v>
      </c>
      <c r="K1324" s="473" t="str">
        <f t="shared" ref="K1324" si="2364">CHOOSE(WEEKDAY(L1324),"Minggu","Senin","Selasa","Rabu","Kamis","Jum'at","Sabtu")</f>
        <v>Jum'at</v>
      </c>
      <c r="L1324" s="502">
        <v>45821</v>
      </c>
      <c r="M1324" s="206" t="s">
        <v>1577</v>
      </c>
      <c r="N1324" s="98" t="s">
        <v>449</v>
      </c>
      <c r="P1324" s="486">
        <v>237</v>
      </c>
      <c r="Q1324" s="230">
        <v>4</v>
      </c>
      <c r="R1324" s="230">
        <v>24</v>
      </c>
      <c r="S1324" s="199">
        <v>28</v>
      </c>
      <c r="T1324" s="199">
        <v>40</v>
      </c>
      <c r="AL1324" s="495"/>
      <c r="AM1324" s="212"/>
      <c r="AN1324" s="212"/>
      <c r="AS1324" s="392"/>
      <c r="AT1324" s="392"/>
      <c r="AU1324" s="392"/>
    </row>
    <row r="1325" spans="1:47" ht="12.75" customHeight="1">
      <c r="A1325" s="267">
        <f t="shared" si="2250"/>
        <v>1322</v>
      </c>
      <c r="B1325" s="498">
        <v>45819</v>
      </c>
      <c r="C1325" s="269" t="str">
        <f>VLOOKUP(D1325,'[9]mhs elektro-kecil'!$B$5:$C$3200,2,0)</f>
        <v>M. Zohri</v>
      </c>
      <c r="D1325" t="s">
        <v>3992</v>
      </c>
      <c r="E1325" s="369" t="s">
        <v>3993</v>
      </c>
      <c r="F1325" s="275" t="str">
        <f t="shared" ref="F1325" si="2365">VLOOKUP(Q1325,dosen,3,0)</f>
        <v>Paniran, S.T., M.T.</v>
      </c>
      <c r="G1325" s="275" t="str">
        <f t="shared" ref="G1325" si="2366">IF(ISNA(VLOOKUP(R1325,dosen,3,FALSE)),"-",VLOOKUP(R1325,dosen,3,FALSE))</f>
        <v>Syafaruddin Ch, S.T., M.T.</v>
      </c>
      <c r="H1325" s="275" t="str">
        <f t="shared" ref="H1325" si="2367">IF(ISNA(VLOOKUP(S1325,dosen,3,FALSE)),"-",VLOOKUP(S1325,dosen,3,FALSE))</f>
        <v>I Made Budi Suksmadana, S.T., M.T.</v>
      </c>
      <c r="I1325" s="275" t="str">
        <f t="shared" ref="I1325" si="2368">IF(ISNA(VLOOKUP(T1325,dosen,3,FALSE)),"-",VLOOKUP(T1325,dosen,3,FALSE))</f>
        <v>Supriono, S.T., M.T.</v>
      </c>
      <c r="J1325" s="467" t="str">
        <f t="shared" ref="J1325" si="2369">IF(ISNA(VLOOKUP(U1325,dosen,3,FALSE)),"-",VLOOKUP(U1325,dosen,3,FALSE))</f>
        <v>Budi Darmawan, S.T., M.Eng.</v>
      </c>
      <c r="K1325" s="473" t="str">
        <f t="shared" ref="K1325" si="2370">CHOOSE(WEEKDAY(L1325),"Minggu","Senin","Selasa","Rabu","Kamis","Jum'at","Sabtu")</f>
        <v>Selasa</v>
      </c>
      <c r="L1325" s="502">
        <v>45825</v>
      </c>
      <c r="M1325" s="206" t="s">
        <v>1952</v>
      </c>
      <c r="N1325" s="98" t="s">
        <v>449</v>
      </c>
      <c r="P1325" s="486">
        <v>240</v>
      </c>
      <c r="Q1325" s="230">
        <v>28</v>
      </c>
      <c r="R1325" s="230">
        <v>4</v>
      </c>
      <c r="S1325" s="199">
        <v>24</v>
      </c>
      <c r="T1325" s="199">
        <v>29</v>
      </c>
      <c r="U1325" s="199">
        <v>43</v>
      </c>
      <c r="AL1325" s="495"/>
      <c r="AM1325" s="212"/>
      <c r="AN1325" s="212"/>
      <c r="AS1325" s="392"/>
      <c r="AT1325" s="392"/>
      <c r="AU1325" s="392"/>
    </row>
    <row r="1326" spans="1:47" ht="12.75" customHeight="1">
      <c r="A1326" s="267">
        <f t="shared" si="2250"/>
        <v>1323</v>
      </c>
      <c r="B1326" s="498">
        <v>45819</v>
      </c>
      <c r="C1326" s="269" t="str">
        <f>VLOOKUP(D1326,'[9]mhs elektro-kecil'!$B$5:$C$3200,2,0)</f>
        <v>I Putu Dinascita Landhidous</v>
      </c>
      <c r="D1326" s="372" t="s">
        <v>3999</v>
      </c>
      <c r="E1326" s="539" t="s">
        <v>4000</v>
      </c>
      <c r="F1326" s="275" t="str">
        <f t="shared" ref="F1326" si="2371">VLOOKUP(Q1326,dosen,3,0)</f>
        <v>I Made Budi Suksmadana, S.T., M.T.</v>
      </c>
      <c r="G1326" s="275" t="str">
        <f t="shared" ref="G1326" si="2372">IF(ISNA(VLOOKUP(R1326,dosen,3,FALSE)),"-",VLOOKUP(R1326,dosen,3,FALSE))</f>
        <v>A. Sjamsjiar Rachman, S.T., M.T.</v>
      </c>
      <c r="H1326" s="275" t="str">
        <f t="shared" ref="H1326" si="2373">IF(ISNA(VLOOKUP(S1326,dosen,3,FALSE)),"-",VLOOKUP(S1326,dosen,3,FALSE))</f>
        <v>Paniran, S.T., M.T.</v>
      </c>
      <c r="I1326" s="275" t="str">
        <f t="shared" ref="I1326" si="2374">IF(ISNA(VLOOKUP(T1326,dosen,3,FALSE)),"-",VLOOKUP(T1326,dosen,3,FALSE))</f>
        <v>Djul Fikry  Budiman, S.T., M.T.</v>
      </c>
      <c r="J1326" s="467" t="str">
        <f t="shared" ref="J1326" si="2375">IF(ISNA(VLOOKUP(U1326,dosen,3,FALSE)),"-",VLOOKUP(U1326,dosen,3,FALSE))</f>
        <v>Giri Wahyu Wiriasto, S.T., M.T.</v>
      </c>
      <c r="K1326" s="473" t="str">
        <f t="shared" ref="K1326" si="2376">CHOOSE(WEEKDAY(L1326),"Minggu","Senin","Selasa","Rabu","Kamis","Jum'at","Sabtu")</f>
        <v>Senin</v>
      </c>
      <c r="L1326" s="502">
        <v>45824</v>
      </c>
      <c r="M1326" s="206" t="s">
        <v>1577</v>
      </c>
      <c r="N1326" s="98" t="s">
        <v>449</v>
      </c>
      <c r="P1326" s="486">
        <v>242</v>
      </c>
      <c r="Q1326" s="541">
        <v>24</v>
      </c>
      <c r="R1326" s="541">
        <v>17</v>
      </c>
      <c r="S1326" s="545">
        <v>28</v>
      </c>
      <c r="T1326" s="545">
        <v>35</v>
      </c>
      <c r="U1326" s="545">
        <v>41</v>
      </c>
      <c r="AL1326" s="495"/>
      <c r="AM1326" s="212"/>
      <c r="AN1326" s="212"/>
      <c r="AS1326" s="392"/>
      <c r="AT1326" s="392"/>
      <c r="AU1326" s="392"/>
    </row>
    <row r="1327" spans="1:47" ht="12.75" customHeight="1">
      <c r="A1327" s="267">
        <f t="shared" si="2250"/>
        <v>1324</v>
      </c>
      <c r="B1327" s="498">
        <v>45819</v>
      </c>
      <c r="C1327" s="269" t="str">
        <f>VLOOKUP(D1327,'[9]mhs elektro-kecil'!$B$5:$C$3200,2,0)</f>
        <v>Muhammad Novrizal</v>
      </c>
      <c r="D1327" t="s">
        <v>3213</v>
      </c>
      <c r="E1327" s="497" t="s">
        <v>3214</v>
      </c>
      <c r="F1327" s="275" t="str">
        <f t="shared" ref="F1327" si="2377">VLOOKUP(Q1327,dosen,3,0)</f>
        <v>Dr. Ir. Misbahuddin, S.T., M.T., IPU.</v>
      </c>
      <c r="G1327" s="275" t="str">
        <f t="shared" ref="G1327" si="2378">IF(ISNA(VLOOKUP(R1327,dosen,3,FALSE)),"-",VLOOKUP(R1327,dosen,3,FALSE))</f>
        <v>Supriono, S.T., M.T.</v>
      </c>
      <c r="H1327" s="275" t="str">
        <f t="shared" ref="H1327" si="2379">IF(ISNA(VLOOKUP(S1327,dosen,3,FALSE)),"-",VLOOKUP(S1327,dosen,3,FALSE))</f>
        <v>Paniran, S.T., M.T.</v>
      </c>
      <c r="I1327" s="275" t="str">
        <f t="shared" ref="I1327" si="2380">IF(ISNA(VLOOKUP(T1327,dosen,3,FALSE)),"-",VLOOKUP(T1327,dosen,3,FALSE))</f>
        <v>I Made Budi Suksmadana, S.T., M.T.</v>
      </c>
      <c r="J1327" s="467" t="str">
        <f t="shared" ref="J1327" si="2381">IF(ISNA(VLOOKUP(U1327,dosen,3,FALSE)),"-",VLOOKUP(U1327,dosen,3,FALSE))</f>
        <v>Lalu A. Syamsul Irfan A., S.T., M.Eng.</v>
      </c>
      <c r="K1327" s="473" t="str">
        <f t="shared" ref="K1327" si="2382">CHOOSE(WEEKDAY(L1327),"Minggu","Senin","Selasa","Rabu","Kamis","Jum'at","Sabtu")</f>
        <v>Selasa</v>
      </c>
      <c r="L1327" s="502">
        <v>45825</v>
      </c>
      <c r="M1327" s="206" t="s">
        <v>1577</v>
      </c>
      <c r="N1327" s="98" t="s">
        <v>581</v>
      </c>
      <c r="P1327" s="486">
        <v>243</v>
      </c>
      <c r="Q1327" s="230">
        <v>7</v>
      </c>
      <c r="R1327" s="230">
        <v>29</v>
      </c>
      <c r="S1327" s="199">
        <v>28</v>
      </c>
      <c r="T1327" s="199">
        <v>24</v>
      </c>
      <c r="U1327" s="199">
        <v>40</v>
      </c>
      <c r="AL1327" s="495"/>
      <c r="AM1327" s="212"/>
      <c r="AN1327" s="212"/>
      <c r="AS1327" s="392"/>
      <c r="AT1327" s="392"/>
      <c r="AU1327" s="392"/>
    </row>
    <row r="1328" spans="1:47" ht="12.75" customHeight="1">
      <c r="A1328" s="267">
        <f t="shared" si="2250"/>
        <v>1325</v>
      </c>
      <c r="B1328" s="498">
        <v>45819</v>
      </c>
      <c r="C1328" s="269" t="str">
        <f>VLOOKUP(D1328,'[9]mhs elektro-kecil'!$B$5:$C$3200,2,0)</f>
        <v>Made Surya Dana</v>
      </c>
      <c r="D1328" t="s">
        <v>3989</v>
      </c>
      <c r="E1328" s="497" t="s">
        <v>3990</v>
      </c>
      <c r="F1328" s="275" t="str">
        <f t="shared" ref="F1328" si="2383">VLOOKUP(Q1328,dosen,3,0)</f>
        <v>Supriyatna, S.T., M.T.</v>
      </c>
      <c r="G1328" s="275" t="str">
        <f t="shared" ref="G1328" si="2384">IF(ISNA(VLOOKUP(R1328,dosen,3,FALSE)),"-",VLOOKUP(R1328,dosen,3,FALSE))</f>
        <v>I Ketut Perdana Putra, S.T., M.T.</v>
      </c>
      <c r="H1328" s="275" t="str">
        <f t="shared" ref="H1328" si="2385">IF(ISNA(VLOOKUP(S1328,dosen,3,FALSE)),"-",VLOOKUP(S1328,dosen,3,FALSE))</f>
        <v>Ir. Agung Budi Muljono, S.T., M.T., IPU.</v>
      </c>
      <c r="I1328" s="275" t="str">
        <f t="shared" ref="I1328" si="2386">IF(ISNA(VLOOKUP(T1328,dosen,3,FALSE)),"-",VLOOKUP(T1328,dosen,3,FALSE))</f>
        <v>Dr. rer. nat. Teti Zubaidah, S.T., M.T.</v>
      </c>
      <c r="J1328" s="467" t="str">
        <f t="shared" ref="J1328" si="2387">IF(ISNA(VLOOKUP(U1328,dosen,3,FALSE)),"-",VLOOKUP(U1328,dosen,3,FALSE))</f>
        <v>Dr. Ida Ayu Sri Adnyani, S.T., M.Erg.</v>
      </c>
      <c r="K1328" s="473" t="str">
        <f t="shared" ref="K1328" si="2388">CHOOSE(WEEKDAY(L1328),"Minggu","Senin","Selasa","Rabu","Kamis","Jum'at","Sabtu")</f>
        <v>Selasa</v>
      </c>
      <c r="L1328" s="502">
        <v>45825</v>
      </c>
      <c r="M1328" s="206" t="s">
        <v>1577</v>
      </c>
      <c r="N1328" s="98" t="s">
        <v>324</v>
      </c>
      <c r="P1328" s="486">
        <v>244</v>
      </c>
      <c r="Q1328" s="230">
        <v>2</v>
      </c>
      <c r="R1328" s="230">
        <v>23</v>
      </c>
      <c r="S1328" s="199">
        <v>13</v>
      </c>
      <c r="T1328" s="199">
        <v>22</v>
      </c>
      <c r="U1328" s="199">
        <v>10</v>
      </c>
      <c r="AL1328" s="495"/>
      <c r="AM1328" s="212"/>
      <c r="AN1328" s="212"/>
      <c r="AS1328" s="392"/>
      <c r="AT1328" s="392"/>
      <c r="AU1328" s="392"/>
    </row>
    <row r="1329" spans="1:47" ht="12.75" customHeight="1">
      <c r="A1329" s="267">
        <f t="shared" si="2250"/>
        <v>1326</v>
      </c>
      <c r="B1329" s="498">
        <v>45819</v>
      </c>
      <c r="C1329" s="269" t="str">
        <f>VLOOKUP(D1329,'[9]mhs elektro-kecil'!$B$5:$C$3200,2,0)</f>
        <v>Umar Mukhtar</v>
      </c>
      <c r="D1329" t="s">
        <v>3997</v>
      </c>
      <c r="E1329" s="497" t="s">
        <v>3998</v>
      </c>
      <c r="F1329" s="275" t="str">
        <f t="shared" ref="F1329" si="2389">VLOOKUP(Q1329,dosen,3,0)</f>
        <v>Paniran, S.T., M.T.</v>
      </c>
      <c r="G1329" s="275" t="str">
        <f t="shared" ref="G1329" si="2390">IF(ISNA(VLOOKUP(R1329,dosen,3,FALSE)),"-",VLOOKUP(R1329,dosen,3,FALSE))</f>
        <v>Sudi M. Al Sasongko, S.T., M.T.</v>
      </c>
      <c r="H1329" s="275" t="str">
        <f t="shared" ref="H1329" si="2391">IF(ISNA(VLOOKUP(S1329,dosen,3,FALSE)),"-",VLOOKUP(S1329,dosen,3,FALSE))</f>
        <v>Syafaruddin Ch, S.T., M.T.</v>
      </c>
      <c r="I1329" s="275" t="str">
        <f t="shared" ref="I1329" si="2392">IF(ISNA(VLOOKUP(T1329,dosen,3,FALSE)),"-",VLOOKUP(T1329,dosen,3,FALSE))</f>
        <v>I Made Budi Suksmadana, S.T., M.T.</v>
      </c>
      <c r="J1329" s="467" t="str">
        <f t="shared" ref="J1329" si="2393">IF(ISNA(VLOOKUP(U1329,dosen,3,FALSE)),"-",VLOOKUP(U1329,dosen,3,FALSE))</f>
        <v>Made Sutha Yadnya, S.T., M.T.</v>
      </c>
      <c r="K1329" s="473" t="str">
        <f t="shared" ref="K1329" si="2394">CHOOSE(WEEKDAY(L1329),"Minggu","Senin","Selasa","Rabu","Kamis","Jum'at","Sabtu")</f>
        <v>Rabu</v>
      </c>
      <c r="L1329" s="502">
        <v>45826</v>
      </c>
      <c r="M1329" s="206" t="s">
        <v>1952</v>
      </c>
      <c r="N1329" s="98" t="s">
        <v>449</v>
      </c>
      <c r="P1329" s="486">
        <v>245</v>
      </c>
      <c r="Q1329" s="230">
        <v>28</v>
      </c>
      <c r="R1329" s="230">
        <v>6</v>
      </c>
      <c r="S1329" s="199">
        <v>4</v>
      </c>
      <c r="T1329" s="199">
        <v>24</v>
      </c>
      <c r="U1329" s="199">
        <v>19</v>
      </c>
      <c r="AL1329" s="495"/>
      <c r="AM1329" s="212"/>
      <c r="AN1329" s="212"/>
      <c r="AS1329" s="392"/>
      <c r="AT1329" s="392"/>
      <c r="AU1329" s="392"/>
    </row>
    <row r="1330" spans="1:47" ht="12.75" customHeight="1">
      <c r="A1330" s="267">
        <f t="shared" si="2250"/>
        <v>1327</v>
      </c>
      <c r="B1330" s="498">
        <v>45819</v>
      </c>
      <c r="C1330" s="269" t="str">
        <f>VLOOKUP(D1330,'[9]mhs elektro-kecil'!$B$5:$C$3200,2,0)</f>
        <v>Alus Rizaldy Oktavianto</v>
      </c>
      <c r="D1330" s="497" t="s">
        <v>3996</v>
      </c>
      <c r="E1330" s="497" t="s">
        <v>4023</v>
      </c>
      <c r="F1330" s="275" t="str">
        <f t="shared" ref="F1330" si="2395">VLOOKUP(Q1330,dosen,3,0)</f>
        <v>Ir. Agung Budi Muljono, S.T., M.T., IPU.</v>
      </c>
      <c r="G1330" s="275" t="str">
        <f t="shared" ref="G1330" si="2396">IF(ISNA(VLOOKUP(R1330,dosen,3,FALSE)),"-",VLOOKUP(R1330,dosen,3,FALSE))</f>
        <v>Supriyatna, S.T., M.T.</v>
      </c>
      <c r="H1330" s="275" t="str">
        <f t="shared" ref="H1330" si="2397">IF(ISNA(VLOOKUP(S1330,dosen,3,FALSE)),"-",VLOOKUP(S1330,dosen,3,FALSE))</f>
        <v>Ni Made Seniari, S.T., M.T.</v>
      </c>
      <c r="I1330" s="275" t="str">
        <f t="shared" ref="I1330" si="2398">IF(ISNA(VLOOKUP(T1330,dosen,3,FALSE)),"-",VLOOKUP(T1330,dosen,3,FALSE))</f>
        <v>I Nyoman Wahyu Satiawan., ST., MSc., Ph.D.</v>
      </c>
      <c r="J1330" s="467" t="str">
        <f t="shared" ref="J1330" si="2399">IF(ISNA(VLOOKUP(U1330,dosen,3,FALSE)),"-",VLOOKUP(U1330,dosen,3,FALSE))</f>
        <v>Sabar Nababan, S.T., M.T.</v>
      </c>
      <c r="K1330" s="473" t="str">
        <f t="shared" ref="K1330" si="2400">CHOOSE(WEEKDAY(L1330),"Minggu","Senin","Selasa","Rabu","Kamis","Jum'at","Sabtu")</f>
        <v>Senin</v>
      </c>
      <c r="L1330" s="502">
        <v>45824</v>
      </c>
      <c r="M1330" s="459" t="s">
        <v>1622</v>
      </c>
      <c r="N1330" s="98" t="s">
        <v>324</v>
      </c>
      <c r="P1330" s="486">
        <v>246</v>
      </c>
      <c r="Q1330" s="199">
        <v>13</v>
      </c>
      <c r="R1330" s="199">
        <v>2</v>
      </c>
      <c r="S1330" s="199">
        <v>1</v>
      </c>
      <c r="T1330" s="199">
        <v>8</v>
      </c>
      <c r="U1330" s="199">
        <v>31</v>
      </c>
      <c r="AL1330" s="495"/>
      <c r="AM1330" s="212"/>
      <c r="AN1330" s="212"/>
      <c r="AS1330" s="392"/>
      <c r="AT1330" s="392"/>
      <c r="AU1330" s="392"/>
    </row>
    <row r="1331" spans="1:47" ht="12.75" customHeight="1">
      <c r="A1331" s="267">
        <f t="shared" si="2250"/>
        <v>1328</v>
      </c>
      <c r="B1331" s="498">
        <v>45819</v>
      </c>
      <c r="C1331" s="269" t="str">
        <f>VLOOKUP(D1331,'[9]mhs elektro-kecil'!$B$5:$C$3200,2,0)</f>
        <v>M. Rifqi Rhf</v>
      </c>
      <c r="D1331" t="s">
        <v>3983</v>
      </c>
      <c r="E1331" s="497" t="s">
        <v>3984</v>
      </c>
      <c r="F1331" s="275" t="str">
        <f t="shared" ref="F1331" si="2401">VLOOKUP(Q1331,dosen,3,0)</f>
        <v>Budi Darmawan, S.T., M.Eng.</v>
      </c>
      <c r="G1331" s="275" t="str">
        <f t="shared" ref="G1331" si="2402">IF(ISNA(VLOOKUP(R1331,dosen,3,FALSE)),"-",VLOOKUP(R1331,dosen,3,FALSE))</f>
        <v>Abdullah Zainuddin, S.T., M.T.</v>
      </c>
      <c r="H1331" s="275" t="str">
        <f t="shared" ref="H1331" si="2403">IF(ISNA(VLOOKUP(S1331,dosen,3,FALSE)),"-",VLOOKUP(S1331,dosen,3,FALSE))</f>
        <v>Syafaruddin Ch, S.T., M.T.</v>
      </c>
      <c r="I1331" s="275" t="str">
        <f t="shared" ref="I1331" si="2404">IF(ISNA(VLOOKUP(T1331,dosen,3,FALSE)),"-",VLOOKUP(T1331,dosen,3,FALSE))</f>
        <v>I Made Budi Suksmadana, S.T., M.T.</v>
      </c>
      <c r="J1331" s="467" t="str">
        <f t="shared" ref="J1331" si="2405">IF(ISNA(VLOOKUP(U1331,dosen,3,FALSE)),"-",VLOOKUP(U1331,dosen,3,FALSE))</f>
        <v>Paniran, S.T., M.T.</v>
      </c>
      <c r="K1331" s="473" t="str">
        <f t="shared" ref="K1331" si="2406">CHOOSE(WEEKDAY(L1331),"Minggu","Senin","Selasa","Rabu","Kamis","Jum'at","Sabtu")</f>
        <v>Kamis</v>
      </c>
      <c r="L1331" s="502">
        <v>45827</v>
      </c>
      <c r="M1331" s="206" t="s">
        <v>1952</v>
      </c>
      <c r="N1331" s="98" t="s">
        <v>449</v>
      </c>
      <c r="P1331" s="486">
        <v>248</v>
      </c>
      <c r="Q1331" s="230">
        <v>43</v>
      </c>
      <c r="R1331" s="230">
        <v>15</v>
      </c>
      <c r="S1331" s="199">
        <v>4</v>
      </c>
      <c r="T1331" s="199">
        <v>24</v>
      </c>
      <c r="U1331" s="199">
        <v>28</v>
      </c>
      <c r="AL1331" s="495"/>
      <c r="AM1331" s="212"/>
      <c r="AN1331" s="212"/>
      <c r="AS1331" s="392"/>
      <c r="AT1331" s="392"/>
      <c r="AU1331" s="392"/>
    </row>
    <row r="1332" spans="1:47" ht="12.75" customHeight="1">
      <c r="A1332" s="267">
        <f t="shared" si="2250"/>
        <v>1329</v>
      </c>
      <c r="B1332" s="498">
        <v>45820</v>
      </c>
      <c r="C1332" s="269" t="str">
        <f>VLOOKUP(D1332,'[9]mhs elektro-kecil'!$B$5:$C$3200,2,0)</f>
        <v>Muhammad Helmi Astianto</v>
      </c>
      <c r="D1332" s="98" t="s">
        <v>4016</v>
      </c>
      <c r="E1332" s="539" t="s">
        <v>4024</v>
      </c>
      <c r="F1332" s="275" t="str">
        <f t="shared" ref="F1332" si="2407">VLOOKUP(Q1332,dosen,3,0)</f>
        <v>Ir. Agung Budi Muljono, S.T., M.T., IPU.</v>
      </c>
      <c r="G1332" s="275" t="str">
        <f t="shared" ref="G1332" si="2408">IF(ISNA(VLOOKUP(R1332,dosen,3,FALSE)),"-",VLOOKUP(R1332,dosen,3,FALSE))</f>
        <v>Ida Bagus Fery Citarsa, S.T., M.T.</v>
      </c>
      <c r="H1332" s="275" t="str">
        <f t="shared" ref="H1332" si="2409">IF(ISNA(VLOOKUP(S1332,dosen,3,FALSE)),"-",VLOOKUP(S1332,dosen,3,FALSE))</f>
        <v>Abdul Natsir, S.T., M.T.</v>
      </c>
      <c r="I1332" s="275" t="str">
        <f t="shared" ref="I1332" si="2410">IF(ISNA(VLOOKUP(T1332,dosen,3,FALSE)),"-",VLOOKUP(T1332,dosen,3,FALSE))</f>
        <v>Dr. Ir. I Ketut Wiryajati,ST.,MT.,IPU.,ASEAN.Eng.</v>
      </c>
      <c r="J1332" s="467" t="str">
        <f t="shared" ref="J1332" si="2411">IF(ISNA(VLOOKUP(U1332,dosen,3,FALSE)),"-",VLOOKUP(U1332,dosen,3,FALSE))</f>
        <v>Sultan, S.T., M.T.</v>
      </c>
      <c r="K1332" s="473" t="str">
        <f t="shared" ref="K1332" si="2412">CHOOSE(WEEKDAY(L1332),"Minggu","Senin","Selasa","Rabu","Kamis","Jum'at","Sabtu")</f>
        <v>Rabu</v>
      </c>
      <c r="L1332" s="502">
        <v>45826</v>
      </c>
      <c r="M1332" s="206" t="s">
        <v>1577</v>
      </c>
      <c r="N1332" s="98" t="s">
        <v>324</v>
      </c>
      <c r="P1332" s="486">
        <v>249</v>
      </c>
      <c r="Q1332" s="541">
        <v>13</v>
      </c>
      <c r="R1332" s="541">
        <v>12</v>
      </c>
      <c r="S1332" s="487">
        <v>14</v>
      </c>
      <c r="T1332" s="487">
        <v>3</v>
      </c>
      <c r="U1332" s="487">
        <v>5</v>
      </c>
      <c r="AL1332" s="495"/>
      <c r="AM1332" s="212"/>
      <c r="AN1332" s="212"/>
      <c r="AS1332" s="392"/>
      <c r="AT1332" s="392"/>
      <c r="AU1332" s="392"/>
    </row>
    <row r="1333" spans="1:47" ht="12.75" customHeight="1">
      <c r="A1333" s="267">
        <f t="shared" si="2250"/>
        <v>1330</v>
      </c>
      <c r="B1333" s="498">
        <v>45820</v>
      </c>
      <c r="C1333" s="269" t="str">
        <f>VLOOKUP(D1333,'[9]mhs elektro-kecil'!$B$5:$C$3200,2,0)</f>
        <v>Muhamad Safari</v>
      </c>
      <c r="D1333" s="497" t="s">
        <v>3995</v>
      </c>
      <c r="E1333" s="497" t="s">
        <v>4025</v>
      </c>
      <c r="F1333" s="275" t="str">
        <f t="shared" ref="F1333" si="2413">VLOOKUP(Q1333,dosen,3,0)</f>
        <v>Dr. Ida Ayu Sri Adnyani, S.T., M.Erg.</v>
      </c>
      <c r="G1333" s="275" t="str">
        <f t="shared" ref="G1333" si="2414">IF(ISNA(VLOOKUP(R1333,dosen,3,FALSE)),"-",VLOOKUP(R1333,dosen,3,FALSE))</f>
        <v>Dr. Ir. I Ketut Wiryajati,ST.,MT.,IPU.,ASEAN.Eng.</v>
      </c>
      <c r="H1333" s="275" t="str">
        <f t="shared" ref="H1333" si="2415">IF(ISNA(VLOOKUP(S1333,dosen,3,FALSE)),"-",VLOOKUP(S1333,dosen,3,FALSE))</f>
        <v>I Ketut Perdana Putra, S.T., M.T.</v>
      </c>
      <c r="I1333" s="275" t="str">
        <f t="shared" ref="I1333" si="2416">IF(ISNA(VLOOKUP(T1333,dosen,3,FALSE)),"-",VLOOKUP(T1333,dosen,3,FALSE))</f>
        <v>Ir. Agung Budi Muljono, S.T., M.T., IPU.</v>
      </c>
      <c r="J1333" s="467" t="str">
        <f t="shared" ref="J1333" si="2417">IF(ISNA(VLOOKUP(U1333,dosen,3,FALSE)),"-",VLOOKUP(U1333,dosen,3,FALSE))</f>
        <v>Ida Bagus Fery Citarsa, S.T., M.T.</v>
      </c>
      <c r="K1333" s="473" t="str">
        <f t="shared" ref="K1333" si="2418">CHOOSE(WEEKDAY(L1333),"Minggu","Senin","Selasa","Rabu","Kamis","Jum'at","Sabtu")</f>
        <v>Selasa</v>
      </c>
      <c r="L1333" s="502">
        <v>45825</v>
      </c>
      <c r="M1333" s="459" t="s">
        <v>1622</v>
      </c>
      <c r="N1333" s="98" t="s">
        <v>324</v>
      </c>
      <c r="P1333" s="486">
        <v>250</v>
      </c>
      <c r="Q1333" s="230">
        <v>10</v>
      </c>
      <c r="R1333" s="230">
        <v>3</v>
      </c>
      <c r="S1333" s="199">
        <v>23</v>
      </c>
      <c r="T1333" s="199">
        <v>13</v>
      </c>
      <c r="U1333" s="199">
        <v>12</v>
      </c>
      <c r="AL1333" s="495"/>
      <c r="AM1333" s="212"/>
      <c r="AN1333" s="212"/>
      <c r="AS1333" s="392"/>
      <c r="AT1333" s="392"/>
      <c r="AU1333" s="392"/>
    </row>
    <row r="1334" spans="1:47" ht="12.75" customHeight="1">
      <c r="A1334" s="267">
        <f t="shared" si="2250"/>
        <v>1331</v>
      </c>
      <c r="B1334" s="498">
        <v>45820</v>
      </c>
      <c r="C1334" s="269" t="str">
        <f>VLOOKUP(D1334,'[9]mhs elektro-kecil'!$B$5:$C$3200,2,0)</f>
        <v>M. Abdul Azis</v>
      </c>
      <c r="D1334" s="497" t="s">
        <v>3206</v>
      </c>
      <c r="E1334" s="311" t="s">
        <v>4026</v>
      </c>
      <c r="F1334" s="275" t="str">
        <f t="shared" ref="F1334" si="2419">VLOOKUP(Q1334,dosen,3,0)</f>
        <v>Syafaruddin Ch, S.T., M.T.</v>
      </c>
      <c r="G1334" s="275" t="str">
        <f t="shared" ref="G1334" si="2420">IF(ISNA(VLOOKUP(R1334,dosen,3,FALSE)),"-",VLOOKUP(R1334,dosen,3,FALSE))</f>
        <v>Paniran, S.T., M.T.</v>
      </c>
      <c r="H1334" s="275" t="str">
        <f t="shared" ref="H1334" si="2421">IF(ISNA(VLOOKUP(S1334,dosen,3,FALSE)),"-",VLOOKUP(S1334,dosen,3,FALSE))</f>
        <v>Ir. I Made Ari Nrartha, S.T., M.T.</v>
      </c>
      <c r="I1334" s="275" t="str">
        <f t="shared" ref="I1334" si="2422">IF(ISNA(VLOOKUP(T1334,dosen,3,FALSE)),"-",VLOOKUP(T1334,dosen,3,FALSE))</f>
        <v>Supriono, S.T., M.T.</v>
      </c>
      <c r="J1334" s="467" t="str">
        <f t="shared" ref="J1334" si="2423">IF(ISNA(VLOOKUP(U1334,dosen,3,FALSE)),"-",VLOOKUP(U1334,dosen,3,FALSE))</f>
        <v>Budi Darmawan, S.T., M.Eng.</v>
      </c>
      <c r="K1334" s="473" t="str">
        <f t="shared" ref="K1334" si="2424">CHOOSE(WEEKDAY(L1334),"Minggu","Senin","Selasa","Rabu","Kamis","Jum'at","Sabtu")</f>
        <v>Senin</v>
      </c>
      <c r="L1334" s="502">
        <v>45824</v>
      </c>
      <c r="M1334" s="459" t="s">
        <v>1622</v>
      </c>
      <c r="N1334" s="98" t="s">
        <v>449</v>
      </c>
      <c r="P1334" s="486">
        <v>251</v>
      </c>
      <c r="Q1334" s="230">
        <v>4</v>
      </c>
      <c r="R1334" s="230">
        <v>28</v>
      </c>
      <c r="S1334" s="199">
        <v>25</v>
      </c>
      <c r="T1334" s="199">
        <v>29</v>
      </c>
      <c r="U1334" s="199">
        <v>43</v>
      </c>
      <c r="AL1334" s="495"/>
      <c r="AM1334" s="212"/>
      <c r="AN1334" s="212"/>
      <c r="AS1334" s="392"/>
      <c r="AT1334" s="392"/>
      <c r="AU1334" s="392"/>
    </row>
    <row r="1335" spans="1:47" ht="12.75" customHeight="1">
      <c r="A1335" s="267">
        <f t="shared" si="2250"/>
        <v>1332</v>
      </c>
      <c r="B1335" s="498">
        <v>45821</v>
      </c>
      <c r="C1335" s="269" t="str">
        <f>VLOOKUP(D1335,'[9]mhs elektro-kecil'!$B$5:$C$3200,2,0)</f>
        <v>Azhari</v>
      </c>
      <c r="D1335" s="497" t="s">
        <v>3209</v>
      </c>
      <c r="E1335" s="173" t="s">
        <v>3210</v>
      </c>
      <c r="F1335" s="275" t="str">
        <f t="shared" ref="F1335" si="2425">VLOOKUP(Q1335,dosen,3,0)</f>
        <v>Supriyatna, S.T., M.T.</v>
      </c>
      <c r="G1335" s="275" t="str">
        <f t="shared" ref="G1335" si="2426">IF(ISNA(VLOOKUP(R1335,dosen,3,FALSE)),"-",VLOOKUP(R1335,dosen,3,FALSE))</f>
        <v>Supriono, S.T., M.T.</v>
      </c>
      <c r="H1335" s="275" t="str">
        <f t="shared" ref="H1335" si="2427">IF(ISNA(VLOOKUP(S1335,dosen,3,FALSE)),"-",VLOOKUP(S1335,dosen,3,FALSE))</f>
        <v>Ni Made Seniari, S.T., M.T.</v>
      </c>
      <c r="I1335" s="275" t="str">
        <f t="shared" ref="I1335" si="2428">IF(ISNA(VLOOKUP(T1335,dosen,3,FALSE)),"-",VLOOKUP(T1335,dosen,3,FALSE))</f>
        <v>Dr. Ida Ayu Sri Adnyani, S.T., M.Erg.</v>
      </c>
      <c r="J1335" s="467" t="str">
        <f t="shared" ref="J1335" si="2429">IF(ISNA(VLOOKUP(U1335,dosen,3,FALSE)),"-",VLOOKUP(U1335,dosen,3,FALSE))</f>
        <v>Dr. Ir. Rosmaliati, S.T., M.T.</v>
      </c>
      <c r="K1335" s="473" t="str">
        <f t="shared" ref="K1335" si="2430">CHOOSE(WEEKDAY(L1335),"Minggu","Senin","Selasa","Rabu","Kamis","Jum'at","Sabtu")</f>
        <v>Rabu</v>
      </c>
      <c r="L1335" s="502">
        <v>45826</v>
      </c>
      <c r="M1335" s="459" t="s">
        <v>1622</v>
      </c>
      <c r="N1335" s="98" t="s">
        <v>324</v>
      </c>
      <c r="P1335" s="486">
        <v>256</v>
      </c>
      <c r="Q1335" s="230">
        <v>2</v>
      </c>
      <c r="R1335" s="230">
        <v>29</v>
      </c>
      <c r="S1335" s="199">
        <v>1</v>
      </c>
      <c r="T1335" s="199">
        <v>10</v>
      </c>
      <c r="U1335" s="199">
        <v>16</v>
      </c>
      <c r="AL1335" s="495"/>
      <c r="AM1335" s="212"/>
      <c r="AN1335" s="212"/>
      <c r="AS1335" s="392"/>
      <c r="AT1335" s="392"/>
      <c r="AU1335" s="392"/>
    </row>
    <row r="1336" spans="1:47" ht="12.75" customHeight="1">
      <c r="A1336" s="267">
        <f t="shared" si="2250"/>
        <v>1333</v>
      </c>
      <c r="B1336" s="498">
        <v>45821</v>
      </c>
      <c r="C1336" s="269" t="str">
        <f>VLOOKUP(D1336,'[9]mhs elektro-kecil'!$B$5:$C$3200,2,0)</f>
        <v>Harsandi Hidayatullah</v>
      </c>
      <c r="D1336" s="497" t="s">
        <v>3980</v>
      </c>
      <c r="E1336" s="497" t="s">
        <v>3981</v>
      </c>
      <c r="F1336" s="275" t="str">
        <f t="shared" ref="F1336" si="2431">VLOOKUP(Q1336,dosen,3,0)</f>
        <v>Ir. Agung Budi Muljono, S.T., M.T., IPU.</v>
      </c>
      <c r="G1336" s="275" t="str">
        <f t="shared" ref="G1336" si="2432">IF(ISNA(VLOOKUP(R1336,dosen,3,FALSE)),"-",VLOOKUP(R1336,dosen,3,FALSE))</f>
        <v>Dr. Ir. I Made Ginarsa, S.T., M.T., IPU.</v>
      </c>
      <c r="H1336" s="275" t="str">
        <f t="shared" ref="H1336" si="2433">IF(ISNA(VLOOKUP(S1336,dosen,3,FALSE)),"-",VLOOKUP(S1336,dosen,3,FALSE))</f>
        <v>Supriono, S.T., M.T.</v>
      </c>
      <c r="I1336" s="275" t="str">
        <f t="shared" ref="I1336" si="2434">IF(ISNA(VLOOKUP(T1336,dosen,3,FALSE)),"-",VLOOKUP(T1336,dosen,3,FALSE))</f>
        <v>I Nyoman Wahyu Satiawan., ST., MSc., Ph.D.</v>
      </c>
      <c r="J1336" s="467" t="str">
        <f t="shared" ref="J1336" si="2435">IF(ISNA(VLOOKUP(U1336,dosen,3,FALSE)),"-",VLOOKUP(U1336,dosen,3,FALSE))</f>
        <v>Sabar Nababan, S.T., M.T.</v>
      </c>
      <c r="K1336" s="473" t="str">
        <f t="shared" ref="K1336" si="2436">CHOOSE(WEEKDAY(L1336),"Minggu","Senin","Selasa","Rabu","Kamis","Jum'at","Sabtu")</f>
        <v>Kamis</v>
      </c>
      <c r="L1336" s="502">
        <v>45827</v>
      </c>
      <c r="M1336" s="206" t="s">
        <v>1952</v>
      </c>
      <c r="N1336" s="98" t="s">
        <v>324</v>
      </c>
      <c r="P1336" s="486">
        <v>257</v>
      </c>
      <c r="Q1336" s="230">
        <v>13</v>
      </c>
      <c r="R1336" s="230">
        <v>26</v>
      </c>
      <c r="S1336" s="199">
        <v>29</v>
      </c>
      <c r="T1336" s="199">
        <v>8</v>
      </c>
      <c r="U1336" s="199">
        <v>31</v>
      </c>
      <c r="AL1336" s="495"/>
      <c r="AM1336" s="212"/>
      <c r="AN1336" s="212"/>
      <c r="AS1336" s="392"/>
      <c r="AT1336" s="392"/>
      <c r="AU1336" s="392"/>
    </row>
    <row r="1337" spans="1:47" ht="12.75" customHeight="1">
      <c r="A1337" s="267">
        <f t="shared" si="2250"/>
        <v>1334</v>
      </c>
      <c r="B1337" s="498">
        <v>45821</v>
      </c>
      <c r="C1337" s="269" t="str">
        <f>VLOOKUP(D1337,'[9]mhs elektro-kecil'!$B$5:$C$3200,2,0)</f>
        <v>Ihda Adhevina</v>
      </c>
      <c r="D1337" s="497" t="s">
        <v>3977</v>
      </c>
      <c r="E1337" s="497" t="s">
        <v>3978</v>
      </c>
      <c r="F1337" s="275" t="str">
        <f t="shared" ref="F1337" si="2437">VLOOKUP(Q1337,dosen,3,0)</f>
        <v>Abdul Natsir, S.T., M.T.</v>
      </c>
      <c r="G1337" s="275" t="str">
        <f t="shared" ref="G1337" si="2438">IF(ISNA(VLOOKUP(R1337,dosen,3,FALSE)),"-",VLOOKUP(R1337,dosen,3,FALSE))</f>
        <v>Dr. Ida Ayu Sri Adnyani, S.T., M.Erg.</v>
      </c>
      <c r="H1337" s="275" t="str">
        <f t="shared" ref="H1337" si="2439">IF(ISNA(VLOOKUP(S1337,dosen,3,FALSE)),"-",VLOOKUP(S1337,dosen,3,FALSE))</f>
        <v>Supriyatna, S.T., M.T.</v>
      </c>
      <c r="I1337" s="275" t="str">
        <f t="shared" ref="I1337" si="2440">IF(ISNA(VLOOKUP(T1337,dosen,3,FALSE)),"-",VLOOKUP(T1337,dosen,3,FALSE))</f>
        <v>Ida Bagus Fery Citarsa, S.T., M.T.</v>
      </c>
      <c r="J1337" s="467" t="str">
        <f t="shared" ref="J1337" si="2441">IF(ISNA(VLOOKUP(U1337,dosen,3,FALSE)),"-",VLOOKUP(U1337,dosen,3,FALSE))</f>
        <v>Supriono, S.T., M.T.</v>
      </c>
      <c r="K1337" s="473" t="str">
        <f t="shared" ref="K1337" si="2442">CHOOSE(WEEKDAY(L1337),"Minggu","Senin","Selasa","Rabu","Kamis","Jum'at","Sabtu")</f>
        <v>Rabu</v>
      </c>
      <c r="L1337" s="502">
        <v>45826</v>
      </c>
      <c r="M1337" s="206" t="s">
        <v>1952</v>
      </c>
      <c r="N1337" s="98" t="s">
        <v>324</v>
      </c>
      <c r="P1337" s="486">
        <v>258</v>
      </c>
      <c r="Q1337" s="230">
        <v>14</v>
      </c>
      <c r="R1337" s="230">
        <v>10</v>
      </c>
      <c r="S1337" s="199">
        <v>2</v>
      </c>
      <c r="T1337" s="199">
        <v>12</v>
      </c>
      <c r="U1337" s="199">
        <v>29</v>
      </c>
      <c r="AL1337" s="495"/>
      <c r="AM1337" s="212"/>
      <c r="AN1337" s="212"/>
      <c r="AS1337" s="392"/>
      <c r="AT1337" s="392"/>
      <c r="AU1337" s="392"/>
    </row>
    <row r="1338" spans="1:47" ht="12.75" customHeight="1">
      <c r="A1338" s="267">
        <f t="shared" si="2250"/>
        <v>1335</v>
      </c>
      <c r="B1338" s="498">
        <v>45824</v>
      </c>
      <c r="C1338" s="269" t="str">
        <f>VLOOKUP(D1338,'[9]mhs elektro-kecil'!$B$5:$C$3200,2,0)</f>
        <v>I Made Gita Yoga</v>
      </c>
      <c r="D1338" t="s">
        <v>3960</v>
      </c>
      <c r="E1338" s="497" t="s">
        <v>3961</v>
      </c>
      <c r="F1338" s="275" t="str">
        <f t="shared" ref="F1338" si="2443">VLOOKUP(Q1338,dosen,3,0)</f>
        <v>Made Sutha Yadnya, S.T., M.T.</v>
      </c>
      <c r="G1338" s="275" t="str">
        <f t="shared" ref="G1338" si="2444">IF(ISNA(VLOOKUP(R1338,dosen,3,FALSE)),"-",VLOOKUP(R1338,dosen,3,FALSE))</f>
        <v>Sudi M. Al Sasongko, S.T., M.T.</v>
      </c>
      <c r="H1338" s="275" t="str">
        <f t="shared" ref="H1338" si="2445">IF(ISNA(VLOOKUP(S1338,dosen,3,FALSE)),"-",VLOOKUP(S1338,dosen,3,FALSE))</f>
        <v>Abdullah Zainuddin, S.T., M.T.</v>
      </c>
      <c r="I1338" s="275" t="str">
        <f t="shared" ref="I1338" si="2446">IF(ISNA(VLOOKUP(T1338,dosen,3,FALSE)),"-",VLOOKUP(T1338,dosen,3,FALSE))</f>
        <v>Cahyo Mustiko O. M., ST., MSc. Ph.D.</v>
      </c>
      <c r="J1338" s="467" t="str">
        <f t="shared" ref="J1338" si="2447">IF(ISNA(VLOOKUP(U1338,dosen,3,FALSE)),"-",VLOOKUP(U1338,dosen,3,FALSE))</f>
        <v>Bulkis Kanata, S.T., M.T.</v>
      </c>
      <c r="K1338" s="473" t="str">
        <f t="shared" ref="K1338" si="2448">CHOOSE(WEEKDAY(L1338),"Minggu","Senin","Selasa","Rabu","Kamis","Jum'at","Sabtu")</f>
        <v>Kamis</v>
      </c>
      <c r="L1338" s="502">
        <v>45834</v>
      </c>
      <c r="M1338" s="459" t="s">
        <v>1622</v>
      </c>
      <c r="N1338" s="98" t="s">
        <v>581</v>
      </c>
      <c r="P1338" s="486">
        <v>261</v>
      </c>
      <c r="Q1338" s="230">
        <v>19</v>
      </c>
      <c r="R1338" s="230">
        <v>6</v>
      </c>
      <c r="S1338" s="199">
        <v>15</v>
      </c>
      <c r="T1338" s="199">
        <v>9</v>
      </c>
      <c r="U1338" s="199">
        <v>21</v>
      </c>
      <c r="AL1338" s="495"/>
      <c r="AM1338" s="212"/>
      <c r="AN1338" s="212"/>
      <c r="AS1338" s="392"/>
      <c r="AT1338" s="392"/>
      <c r="AU1338" s="392"/>
    </row>
    <row r="1339" spans="1:47" ht="12.75" customHeight="1">
      <c r="A1339" s="267">
        <f t="shared" si="2250"/>
        <v>1336</v>
      </c>
      <c r="B1339" s="498">
        <v>45834</v>
      </c>
      <c r="C1339" s="269" t="str">
        <f>VLOOKUP(D1339,'[9]mhs elektro-kecil'!$B$5:$C$3200,2,0)</f>
        <v>I Gede Yudhistira Prabawa</v>
      </c>
      <c r="D1339" s="497" t="s">
        <v>3979</v>
      </c>
      <c r="E1339" s="497" t="s">
        <v>4047</v>
      </c>
      <c r="F1339" s="275" t="str">
        <f t="shared" ref="F1339" si="2449">VLOOKUP(Q1339,dosen,3,0)</f>
        <v>Abdul Natsir, S.T., M.T.</v>
      </c>
      <c r="G1339" s="275" t="str">
        <f t="shared" ref="G1339" si="2450">IF(ISNA(VLOOKUP(R1339,dosen,3,FALSE)),"-",VLOOKUP(R1339,dosen,3,FALSE))</f>
        <v>Dr. Ir. I Ketut Wiryajati,ST.,MT.,IPU.,ASEAN.Eng.</v>
      </c>
      <c r="H1339" s="275" t="str">
        <f t="shared" ref="H1339" si="2451">IF(ISNA(VLOOKUP(S1339,dosen,3,FALSE)),"-",VLOOKUP(S1339,dosen,3,FALSE))</f>
        <v>Sultan, S.T., M.T.</v>
      </c>
      <c r="I1339" s="275" t="str">
        <f t="shared" ref="I1339" si="2452">IF(ISNA(VLOOKUP(T1339,dosen,3,FALSE)),"-",VLOOKUP(T1339,dosen,3,FALSE))</f>
        <v>Ir. I Made Ari Nrartha, S.T., M.T.</v>
      </c>
      <c r="J1339" s="467" t="str">
        <f t="shared" ref="J1339" si="2453">IF(ISNA(VLOOKUP(U1339,dosen,3,FALSE)),"-",VLOOKUP(U1339,dosen,3,FALSE))</f>
        <v>Dr. Ir. Rosmaliati, S.T., M.T.</v>
      </c>
      <c r="K1339" s="473" t="str">
        <f t="shared" ref="K1339" si="2454">CHOOSE(WEEKDAY(L1339),"Minggu","Senin","Selasa","Rabu","Kamis","Jum'at","Sabtu")</f>
        <v>Rabu</v>
      </c>
      <c r="L1339" s="502">
        <v>45840</v>
      </c>
      <c r="M1339" s="459" t="s">
        <v>1622</v>
      </c>
      <c r="N1339" s="98" t="s">
        <v>324</v>
      </c>
      <c r="P1339" s="486">
        <v>272</v>
      </c>
      <c r="Q1339" s="199">
        <v>14</v>
      </c>
      <c r="R1339" s="199">
        <v>3</v>
      </c>
      <c r="S1339" s="199">
        <v>5</v>
      </c>
      <c r="T1339" s="199">
        <v>25</v>
      </c>
      <c r="U1339" s="199">
        <v>16</v>
      </c>
      <c r="AL1339" s="495"/>
      <c r="AM1339" s="212"/>
      <c r="AN1339" s="212"/>
      <c r="AS1339" s="392"/>
      <c r="AT1339" s="392"/>
      <c r="AU1339" s="392"/>
    </row>
    <row r="1340" spans="1:47" ht="12.75" customHeight="1">
      <c r="A1340" s="267">
        <f t="shared" si="2250"/>
        <v>1337</v>
      </c>
      <c r="B1340" s="498">
        <v>45834</v>
      </c>
      <c r="C1340" s="269" t="str">
        <f>VLOOKUP(D1340,'[9]mhs elektro-kecil'!$B$5:$C$3200,2,0)</f>
        <v>Kurniawati</v>
      </c>
      <c r="D1340" t="s">
        <v>4001</v>
      </c>
      <c r="E1340" s="544" t="s">
        <v>4002</v>
      </c>
      <c r="F1340" s="275" t="str">
        <f t="shared" ref="F1340" si="2455">VLOOKUP(Q1340,dosen,3,0)</f>
        <v>Supriyatna, S.T., M.T.</v>
      </c>
      <c r="G1340" s="275" t="str">
        <f t="shared" ref="G1340" si="2456">IF(ISNA(VLOOKUP(R1340,dosen,3,FALSE)),"-",VLOOKUP(R1340,dosen,3,FALSE))</f>
        <v>Sultan, S.T., M.T.</v>
      </c>
      <c r="H1340" s="275" t="str">
        <f t="shared" ref="H1340" si="2457">IF(ISNA(VLOOKUP(S1340,dosen,3,FALSE)),"-",VLOOKUP(S1340,dosen,3,FALSE))</f>
        <v>Abdul Natsir, S.T., M.T.</v>
      </c>
      <c r="I1340" s="275" t="str">
        <f t="shared" ref="I1340" si="2458">IF(ISNA(VLOOKUP(T1340,dosen,3,FALSE)),"-",VLOOKUP(T1340,dosen,3,FALSE))</f>
        <v>Ni Made Seniari, S.T., M.T.</v>
      </c>
      <c r="J1340" s="467" t="str">
        <f t="shared" ref="J1340" si="2459">IF(ISNA(VLOOKUP(U1340,dosen,3,FALSE)),"-",VLOOKUP(U1340,dosen,3,FALSE))</f>
        <v>Ir. Agung Budi Muljono, S.T., M.T., IPU.</v>
      </c>
      <c r="K1340" s="473" t="str">
        <f t="shared" ref="K1340" si="2460">CHOOSE(WEEKDAY(L1340),"Minggu","Senin","Selasa","Rabu","Kamis","Jum'at","Sabtu")</f>
        <v>Kamis</v>
      </c>
      <c r="L1340" s="502">
        <v>45841</v>
      </c>
      <c r="M1340" s="459" t="s">
        <v>1622</v>
      </c>
      <c r="N1340" s="98" t="s">
        <v>324</v>
      </c>
      <c r="P1340" s="486">
        <v>274</v>
      </c>
      <c r="Q1340" s="541">
        <v>2</v>
      </c>
      <c r="R1340" s="541">
        <v>5</v>
      </c>
      <c r="S1340" s="487">
        <v>14</v>
      </c>
      <c r="T1340" s="487">
        <v>1</v>
      </c>
      <c r="U1340" s="487">
        <v>13</v>
      </c>
      <c r="AL1340" s="495"/>
      <c r="AM1340" s="212"/>
      <c r="AN1340" s="212"/>
      <c r="AS1340" s="392"/>
      <c r="AT1340" s="392"/>
      <c r="AU1340" s="392"/>
    </row>
    <row r="1341" spans="1:47" s="372" customFormat="1" ht="12.75" customHeight="1">
      <c r="A1341" s="547">
        <f t="shared" si="2250"/>
        <v>1338</v>
      </c>
      <c r="B1341" s="548">
        <v>45838</v>
      </c>
      <c r="C1341" s="476" t="str">
        <f>VLOOKUP(D1341,'[9]mhs elektro-kecil'!$B$5:$C$3200,2,0)</f>
        <v>Muhammad Fathul Hadi</v>
      </c>
      <c r="D1341" s="482" t="s">
        <v>4015</v>
      </c>
      <c r="E1341" s="544" t="s">
        <v>4049</v>
      </c>
      <c r="F1341" s="477" t="str">
        <f t="shared" ref="F1341" si="2461">VLOOKUP(Q1341,dosen,3,0)</f>
        <v>Bulkis Kanata, S.T., M.T.</v>
      </c>
      <c r="G1341" s="477" t="str">
        <f t="shared" ref="G1341" si="2462">IF(ISNA(VLOOKUP(R1341,dosen,3,FALSE)),"-",VLOOKUP(R1341,dosen,3,FALSE))</f>
        <v>Made Sutha Yadnya, S.T., M.T.</v>
      </c>
      <c r="H1341" s="477" t="str">
        <f t="shared" ref="H1341" si="2463">IF(ISNA(VLOOKUP(S1341,dosen,3,FALSE)),"-",VLOOKUP(S1341,dosen,3,FALSE))</f>
        <v>Sudi M. Al Sasongko, S.T., M.T.</v>
      </c>
      <c r="I1341" s="477" t="str">
        <f t="shared" ref="I1341" si="2464">IF(ISNA(VLOOKUP(T1341,dosen,3,FALSE)),"-",VLOOKUP(T1341,dosen,3,FALSE))</f>
        <v>I Made Budi Suksmadana, S.T., M.T.</v>
      </c>
      <c r="J1341" s="479" t="str">
        <f t="shared" ref="J1341" si="2465">IF(ISNA(VLOOKUP(U1341,dosen,3,FALSE)),"-",VLOOKUP(U1341,dosen,3,FALSE))</f>
        <v>Abdullah Zainuddin, S.T., M.T.</v>
      </c>
      <c r="K1341" s="480" t="str">
        <f t="shared" ref="K1341" si="2466">CHOOSE(WEEKDAY(L1341),"Minggu","Senin","Selasa","Rabu","Kamis","Jum'at","Sabtu")</f>
        <v>Selasa</v>
      </c>
      <c r="L1341" s="549">
        <v>45846</v>
      </c>
      <c r="M1341" s="550" t="s">
        <v>1622</v>
      </c>
      <c r="N1341" s="482" t="s">
        <v>581</v>
      </c>
      <c r="P1341" s="551">
        <v>279</v>
      </c>
      <c r="Q1341" s="541">
        <v>21</v>
      </c>
      <c r="R1341" s="541">
        <v>19</v>
      </c>
      <c r="S1341" s="487">
        <v>6</v>
      </c>
      <c r="T1341" s="487">
        <v>24</v>
      </c>
      <c r="U1341" s="487">
        <v>15</v>
      </c>
      <c r="Z1341" s="487"/>
      <c r="AA1341" s="487"/>
      <c r="AB1341" s="487"/>
      <c r="AL1341" s="542"/>
      <c r="AM1341" s="543"/>
      <c r="AN1341" s="543"/>
      <c r="AS1341" s="552"/>
      <c r="AT1341" s="552"/>
      <c r="AU1341" s="552"/>
    </row>
    <row r="1342" spans="1:47" ht="12.75" customHeight="1">
      <c r="A1342" s="267">
        <f t="shared" si="2250"/>
        <v>1339</v>
      </c>
      <c r="B1342" s="498">
        <v>45838</v>
      </c>
      <c r="C1342" s="269" t="str">
        <f>VLOOKUP(D1342,'[9]mhs elektro-kecil'!$B$5:$C$3200,2,0)</f>
        <v>Khaerul Umam</v>
      </c>
      <c r="D1342" s="98" t="s">
        <v>4011</v>
      </c>
      <c r="E1342" s="497" t="s">
        <v>4012</v>
      </c>
      <c r="F1342" s="275" t="str">
        <f t="shared" ref="F1342" si="2467">VLOOKUP(Q1342,dosen,3,0)</f>
        <v>Syafaruddin Ch, S.T., M.T.</v>
      </c>
      <c r="G1342" s="275" t="str">
        <f t="shared" ref="G1342" si="2468">IF(ISNA(VLOOKUP(R1342,dosen,3,FALSE)),"-",VLOOKUP(R1342,dosen,3,FALSE))</f>
        <v>Budi Darmawan, S.T., M.Eng.</v>
      </c>
      <c r="H1342" s="275" t="str">
        <f t="shared" ref="H1342" si="2469">IF(ISNA(VLOOKUP(S1342,dosen,3,FALSE)),"-",VLOOKUP(S1342,dosen,3,FALSE))</f>
        <v>Dr. Ir. I Ketut Wiryajati,ST.,MT.,IPU.,ASEAN.Eng.</v>
      </c>
      <c r="I1342" s="275" t="str">
        <f t="shared" ref="I1342" si="2470">IF(ISNA(VLOOKUP(T1342,dosen,3,FALSE)),"-",VLOOKUP(T1342,dosen,3,FALSE))</f>
        <v>Ir. I Made Ari Nrartha, S.T., M.T.</v>
      </c>
      <c r="J1342" s="467" t="str">
        <f t="shared" ref="J1342" si="2471">IF(ISNA(VLOOKUP(U1342,dosen,3,FALSE)),"-",VLOOKUP(U1342,dosen,3,FALSE))</f>
        <v>Paniran, S.T., M.T.</v>
      </c>
      <c r="K1342" s="473" t="str">
        <f t="shared" ref="K1342" si="2472">CHOOSE(WEEKDAY(L1342),"Minggu","Senin","Selasa","Rabu","Kamis","Jum'at","Sabtu")</f>
        <v>Kamis</v>
      </c>
      <c r="L1342" s="502">
        <v>45841</v>
      </c>
      <c r="M1342" s="206" t="s">
        <v>1577</v>
      </c>
      <c r="N1342" s="98" t="s">
        <v>449</v>
      </c>
      <c r="P1342" s="486">
        <v>280</v>
      </c>
      <c r="Q1342" s="230">
        <v>4</v>
      </c>
      <c r="R1342" s="230">
        <v>43</v>
      </c>
      <c r="S1342" s="199">
        <v>3</v>
      </c>
      <c r="T1342" s="199">
        <v>25</v>
      </c>
      <c r="U1342" s="199">
        <v>28</v>
      </c>
      <c r="AL1342" s="495"/>
      <c r="AM1342" s="212"/>
      <c r="AN1342" s="212"/>
      <c r="AS1342" s="392"/>
      <c r="AT1342" s="392"/>
      <c r="AU1342" s="392"/>
    </row>
    <row r="1343" spans="1:47" ht="12.75" customHeight="1">
      <c r="A1343" s="267">
        <f t="shared" si="2250"/>
        <v>1340</v>
      </c>
      <c r="B1343" s="498">
        <v>45838</v>
      </c>
      <c r="C1343" s="269" t="str">
        <f>VLOOKUP(D1343,'[9]mhs elektro-kecil'!$B$5:$C$3200,2,0)</f>
        <v>Dicky Rangga Satrio Aprian</v>
      </c>
      <c r="D1343" s="482" t="s">
        <v>4013</v>
      </c>
      <c r="E1343" s="544" t="s">
        <v>4014</v>
      </c>
      <c r="F1343" s="275" t="str">
        <f t="shared" ref="F1343" si="2473">VLOOKUP(Q1343,dosen,3,0)</f>
        <v>Ir. I Made Ari Nrartha, S.T., M.T.</v>
      </c>
      <c r="G1343" s="275" t="str">
        <f t="shared" ref="G1343" si="2474">IF(ISNA(VLOOKUP(R1343,dosen,3,FALSE)),"-",VLOOKUP(R1343,dosen,3,FALSE))</f>
        <v>I Made Budi Suksmadana, S.T., M.T.</v>
      </c>
      <c r="H1343" s="275" t="str">
        <f t="shared" ref="H1343" si="2475">IF(ISNA(VLOOKUP(S1343,dosen,3,FALSE)),"-",VLOOKUP(S1343,dosen,3,FALSE))</f>
        <v>Dr. Ir. I Ketut Wiryajati,ST.,MT.,IPU.,ASEAN.Eng.</v>
      </c>
      <c r="I1343" s="275" t="str">
        <f t="shared" ref="I1343" si="2476">IF(ISNA(VLOOKUP(T1343,dosen,3,FALSE)),"-",VLOOKUP(T1343,dosen,3,FALSE))</f>
        <v>I Ketut Perdana Putra, S.T., M.T.</v>
      </c>
      <c r="J1343" s="467" t="str">
        <f t="shared" ref="J1343" si="2477">IF(ISNA(VLOOKUP(U1343,dosen,3,FALSE)),"-",VLOOKUP(U1343,dosen,3,FALSE))</f>
        <v>Supriono, S.T., M.T.</v>
      </c>
      <c r="K1343" s="473" t="str">
        <f t="shared" ref="K1343" si="2478">CHOOSE(WEEKDAY(L1343),"Minggu","Senin","Selasa","Rabu","Kamis","Jum'at","Sabtu")</f>
        <v>Kamis</v>
      </c>
      <c r="L1343" s="502">
        <v>45841</v>
      </c>
      <c r="M1343" s="459" t="s">
        <v>1622</v>
      </c>
      <c r="N1343" s="459" t="s">
        <v>254</v>
      </c>
      <c r="P1343" s="486">
        <v>281</v>
      </c>
      <c r="Q1343" s="541">
        <v>25</v>
      </c>
      <c r="R1343" s="541">
        <v>24</v>
      </c>
      <c r="S1343" s="487">
        <v>3</v>
      </c>
      <c r="T1343" s="487">
        <v>23</v>
      </c>
      <c r="U1343" s="487">
        <v>29</v>
      </c>
      <c r="AL1343" s="495"/>
      <c r="AM1343" s="212"/>
      <c r="AN1343" s="212"/>
      <c r="AS1343" s="392"/>
      <c r="AT1343" s="392"/>
      <c r="AU1343" s="392"/>
    </row>
    <row r="1344" spans="1:47" s="372" customFormat="1" ht="12.75" customHeight="1">
      <c r="A1344" s="547">
        <f t="shared" si="2250"/>
        <v>1341</v>
      </c>
      <c r="B1344" s="548">
        <v>45841</v>
      </c>
      <c r="C1344" s="476" t="str">
        <f>VLOOKUP(D1344,'[9]mhs elektro-kecil'!$B$5:$C$3200,2,0)</f>
        <v>M. Rafif Akhdan</v>
      </c>
      <c r="D1344" s="539" t="s">
        <v>4036</v>
      </c>
      <c r="E1344" s="544" t="s">
        <v>4037</v>
      </c>
      <c r="F1344" s="477" t="str">
        <f t="shared" ref="F1344" si="2479">VLOOKUP(Q1344,dosen,3,0)</f>
        <v>Bulkis Kanata, S.T., M.T.</v>
      </c>
      <c r="G1344" s="477" t="str">
        <f t="shared" ref="G1344" si="2480">IF(ISNA(VLOOKUP(R1344,dosen,3,FALSE)),"-",VLOOKUP(R1344,dosen,3,FALSE))</f>
        <v>Dr. Ir. Misbahuddin, S.T., M.T., IPU.</v>
      </c>
      <c r="H1344" s="477" t="str">
        <f t="shared" ref="H1344" si="2481">IF(ISNA(VLOOKUP(S1344,dosen,3,FALSE)),"-",VLOOKUP(S1344,dosen,3,FALSE))</f>
        <v>Djul Fikry  Budiman, S.T., M.T.</v>
      </c>
      <c r="I1344" s="477" t="str">
        <f t="shared" ref="I1344" si="2482">IF(ISNA(VLOOKUP(T1344,dosen,3,FALSE)),"-",VLOOKUP(T1344,dosen,3,FALSE))</f>
        <v>A. Sjamsjiar Rachman, S.T., M.T.</v>
      </c>
      <c r="J1344" s="479" t="str">
        <f t="shared" ref="J1344" si="2483">IF(ISNA(VLOOKUP(U1344,dosen,3,FALSE)),"-",VLOOKUP(U1344,dosen,3,FALSE))</f>
        <v>Sudi M. Al Sasongko, S.T., M.T.</v>
      </c>
      <c r="K1344" s="480" t="str">
        <f t="shared" ref="K1344" si="2484">CHOOSE(WEEKDAY(L1344),"Minggu","Senin","Selasa","Rabu","Kamis","Jum'at","Sabtu")</f>
        <v>Rabu</v>
      </c>
      <c r="L1344" s="549">
        <v>45847</v>
      </c>
      <c r="M1344" s="550" t="s">
        <v>1622</v>
      </c>
      <c r="N1344" s="482" t="s">
        <v>581</v>
      </c>
      <c r="P1344" s="551">
        <v>282</v>
      </c>
      <c r="Q1344" s="541">
        <v>21</v>
      </c>
      <c r="R1344" s="541">
        <v>7</v>
      </c>
      <c r="S1344" s="487">
        <v>35</v>
      </c>
      <c r="T1344" s="487">
        <v>17</v>
      </c>
      <c r="U1344" s="487">
        <v>6</v>
      </c>
      <c r="Z1344" s="487"/>
      <c r="AA1344" s="487"/>
      <c r="AB1344" s="487"/>
      <c r="AL1344" s="542"/>
      <c r="AM1344" s="543"/>
      <c r="AN1344" s="543"/>
      <c r="AS1344" s="552"/>
      <c r="AT1344" s="552"/>
      <c r="AU1344" s="552"/>
    </row>
    <row r="1345" spans="1:47" ht="12.75" customHeight="1">
      <c r="A1345" s="547">
        <f t="shared" si="2250"/>
        <v>1342</v>
      </c>
      <c r="B1345" s="548">
        <v>45841</v>
      </c>
      <c r="C1345" s="476" t="str">
        <f>VLOOKUP(D1345,'[9]mhs elektro-kecil'!$B$5:$C$3200,2,0)</f>
        <v>M. Iqballul Haq</v>
      </c>
      <c r="D1345" s="369" t="s">
        <v>4031</v>
      </c>
      <c r="E1345" s="369" t="s">
        <v>4048</v>
      </c>
      <c r="F1345" s="477" t="str">
        <f t="shared" ref="F1345" si="2485">VLOOKUP(Q1345,dosen,3,0)</f>
        <v>Budi Darmawan, S.T., M.Eng.</v>
      </c>
      <c r="G1345" s="477" t="str">
        <f t="shared" ref="G1345" si="2486">IF(ISNA(VLOOKUP(R1345,dosen,3,FALSE)),"-",VLOOKUP(R1345,dosen,3,FALSE))</f>
        <v>Paniran, S.T., M.T.</v>
      </c>
      <c r="H1345" s="477" t="str">
        <f t="shared" ref="H1345" si="2487">IF(ISNA(VLOOKUP(S1345,dosen,3,FALSE)),"-",VLOOKUP(S1345,dosen,3,FALSE))</f>
        <v>Supriono, S.T., M.T.</v>
      </c>
      <c r="I1345" s="477" t="str">
        <f t="shared" ref="I1345" si="2488">IF(ISNA(VLOOKUP(T1345,dosen,3,FALSE)),"-",VLOOKUP(T1345,dosen,3,FALSE))</f>
        <v>I Made Budi Suksmadana, S.T., M.T.</v>
      </c>
      <c r="J1345" s="479" t="str">
        <f t="shared" ref="J1345" si="2489">IF(ISNA(VLOOKUP(U1345,dosen,3,FALSE)),"-",VLOOKUP(U1345,dosen,3,FALSE))</f>
        <v>Dr. Ir. I Ketut Wiryajati,ST.,MT.,IPU.,ASEAN.Eng.</v>
      </c>
      <c r="K1345" s="480" t="str">
        <f t="shared" ref="K1345" si="2490">CHOOSE(WEEKDAY(L1345),"Minggu","Senin","Selasa","Rabu","Kamis","Jum'at","Sabtu")</f>
        <v>Selasa</v>
      </c>
      <c r="L1345" s="549">
        <v>45846</v>
      </c>
      <c r="M1345" s="206" t="s">
        <v>1577</v>
      </c>
      <c r="N1345" s="98" t="s">
        <v>449</v>
      </c>
      <c r="P1345" s="486">
        <v>283</v>
      </c>
      <c r="Q1345" s="230">
        <v>43</v>
      </c>
      <c r="R1345" s="230">
        <v>28</v>
      </c>
      <c r="S1345" s="199">
        <v>29</v>
      </c>
      <c r="T1345" s="199">
        <v>24</v>
      </c>
      <c r="U1345" s="199">
        <v>3</v>
      </c>
      <c r="AL1345" s="495"/>
      <c r="AM1345" s="212"/>
      <c r="AN1345" s="212"/>
      <c r="AS1345" s="392"/>
      <c r="AT1345" s="392"/>
      <c r="AU1345" s="392"/>
    </row>
    <row r="1346" spans="1:47" ht="12.75" customHeight="1">
      <c r="A1346" s="547">
        <f t="shared" si="2250"/>
        <v>1343</v>
      </c>
      <c r="B1346" s="548">
        <v>45849</v>
      </c>
      <c r="C1346" s="476" t="str">
        <f>VLOOKUP(D1346,'[9]mhs elektro-kecil'!$B$5:$C$3200,2,0)</f>
        <v>Susanti</v>
      </c>
      <c r="D1346" s="369" t="s">
        <v>4038</v>
      </c>
      <c r="E1346" s="497" t="s">
        <v>4067</v>
      </c>
      <c r="F1346" s="477" t="str">
        <f t="shared" ref="F1346" si="2491">VLOOKUP(Q1346,dosen,3,0)</f>
        <v>Bulkis Kanata, S.T., M.T.</v>
      </c>
      <c r="G1346" s="477" t="str">
        <f t="shared" ref="G1346" si="2492">IF(ISNA(VLOOKUP(R1346,dosen,3,FALSE)),"-",VLOOKUP(R1346,dosen,3,FALSE))</f>
        <v>Sudi M. Al Sasongko, S.T., M.T.</v>
      </c>
      <c r="H1346" s="477" t="str">
        <f t="shared" ref="H1346" si="2493">IF(ISNA(VLOOKUP(S1346,dosen,3,FALSE)),"-",VLOOKUP(S1346,dosen,3,FALSE))</f>
        <v>Made Sutha Yadnya, S.T., M.T.</v>
      </c>
      <c r="I1346" s="477" t="str">
        <f t="shared" ref="I1346" si="2494">IF(ISNA(VLOOKUP(T1346,dosen,3,FALSE)),"-",VLOOKUP(T1346,dosen,3,FALSE))</f>
        <v>Syafaruddin Ch, S.T., M.T.</v>
      </c>
      <c r="J1346" s="479" t="str">
        <f t="shared" ref="J1346" si="2495">IF(ISNA(VLOOKUP(U1346,dosen,3,FALSE)),"-",VLOOKUP(U1346,dosen,3,FALSE))</f>
        <v>Cipta Ramadhani, ST., M.Eng.</v>
      </c>
      <c r="K1346" s="480" t="str">
        <f t="shared" ref="K1346" si="2496">CHOOSE(WEEKDAY(L1346),"Minggu","Senin","Selasa","Rabu","Kamis","Jum'at","Sabtu")</f>
        <v>Selasa</v>
      </c>
      <c r="L1346" s="549">
        <v>45853</v>
      </c>
      <c r="M1346" s="206" t="s">
        <v>1577</v>
      </c>
      <c r="N1346" s="482" t="s">
        <v>581</v>
      </c>
      <c r="P1346" s="486">
        <v>294</v>
      </c>
      <c r="Q1346" s="230">
        <v>21</v>
      </c>
      <c r="R1346" s="230">
        <v>6</v>
      </c>
      <c r="S1346" s="199">
        <v>19</v>
      </c>
      <c r="T1346" s="199">
        <v>4</v>
      </c>
      <c r="U1346" s="199">
        <v>44</v>
      </c>
      <c r="AL1346" s="495"/>
      <c r="AM1346" s="212"/>
      <c r="AN1346" s="212"/>
      <c r="AS1346" s="392"/>
      <c r="AT1346" s="392"/>
      <c r="AU1346" s="392"/>
    </row>
    <row r="1347" spans="1:47" ht="12.75" customHeight="1">
      <c r="A1347" s="547">
        <f t="shared" si="2250"/>
        <v>1344</v>
      </c>
      <c r="B1347" s="548">
        <v>45849</v>
      </c>
      <c r="C1347" s="476" t="str">
        <f>VLOOKUP(D1347,'[9]mhs elektro-kecil'!$B$5:$C$3200,2,0)</f>
        <v>Ahmad Zunun Tabrani</v>
      </c>
      <c r="D1347" t="s">
        <v>4041</v>
      </c>
      <c r="E1347" s="497" t="s">
        <v>4042</v>
      </c>
      <c r="F1347" s="477" t="str">
        <f t="shared" ref="F1347" si="2497">VLOOKUP(Q1347,dosen,3,0)</f>
        <v>Budi Darmawan, S.T., M.Eng.</v>
      </c>
      <c r="G1347" s="477" t="str">
        <f t="shared" ref="G1347" si="2498">IF(ISNA(VLOOKUP(R1347,dosen,3,FALSE)),"-",VLOOKUP(R1347,dosen,3,FALSE))</f>
        <v>I Made Budi Suksmadana, S.T., M.T.</v>
      </c>
      <c r="H1347" s="477" t="str">
        <f t="shared" ref="H1347" si="2499">IF(ISNA(VLOOKUP(S1347,dosen,3,FALSE)),"-",VLOOKUP(S1347,dosen,3,FALSE))</f>
        <v>Paniran, S.T., M.T.</v>
      </c>
      <c r="I1347" s="477" t="str">
        <f t="shared" ref="I1347" si="2500">IF(ISNA(VLOOKUP(T1347,dosen,3,FALSE)),"-",VLOOKUP(T1347,dosen,3,FALSE))</f>
        <v>Syafaruddin Ch, S.T., M.T.</v>
      </c>
      <c r="J1347" s="479" t="str">
        <f t="shared" ref="J1347" si="2501">IF(ISNA(VLOOKUP(U1347,dosen,3,FALSE)),"-",VLOOKUP(U1347,dosen,3,FALSE))</f>
        <v>Ir. I Made Ari Nrartha, S.T., M.T.</v>
      </c>
      <c r="K1347" s="480" t="str">
        <f t="shared" ref="K1347" si="2502">CHOOSE(WEEKDAY(L1347),"Minggu","Senin","Selasa","Rabu","Kamis","Jum'at","Sabtu")</f>
        <v>Senin</v>
      </c>
      <c r="L1347" s="549">
        <v>45852</v>
      </c>
      <c r="M1347" s="459" t="s">
        <v>1622</v>
      </c>
      <c r="N1347" s="98" t="s">
        <v>449</v>
      </c>
      <c r="P1347" s="486">
        <v>295</v>
      </c>
      <c r="Q1347" s="230">
        <v>43</v>
      </c>
      <c r="R1347" s="230">
        <v>24</v>
      </c>
      <c r="S1347" s="199">
        <v>28</v>
      </c>
      <c r="T1347" s="199">
        <v>4</v>
      </c>
      <c r="U1347" s="199">
        <v>25</v>
      </c>
      <c r="AL1347" s="495"/>
      <c r="AM1347" s="212"/>
      <c r="AN1347" s="212"/>
      <c r="AS1347" s="392"/>
      <c r="AT1347" s="392"/>
      <c r="AU1347" s="392"/>
    </row>
    <row r="1348" spans="1:47" ht="12.75" customHeight="1">
      <c r="A1348" s="547">
        <f t="shared" si="2250"/>
        <v>1345</v>
      </c>
      <c r="B1348" s="548">
        <v>45849</v>
      </c>
      <c r="C1348" s="476" t="str">
        <f>VLOOKUP(D1348,'[9]mhs elektro-kecil'!$B$5:$C$3200,2,0)</f>
        <v>Subhan Hidayat</v>
      </c>
      <c r="D1348" t="s">
        <v>3991</v>
      </c>
      <c r="E1348" s="369" t="s">
        <v>4070</v>
      </c>
      <c r="F1348" s="477" t="str">
        <f t="shared" ref="F1348" si="2503">VLOOKUP(Q1348,dosen,3,0)</f>
        <v>Budi Darmawan, S.T., M.Eng.</v>
      </c>
      <c r="G1348" s="477" t="str">
        <f t="shared" ref="G1348" si="2504">IF(ISNA(VLOOKUP(R1348,dosen,3,FALSE)),"-",VLOOKUP(R1348,dosen,3,FALSE))</f>
        <v>Ir. I Made Ari Nrartha, S.T., M.T.</v>
      </c>
      <c r="H1348" s="477" t="str">
        <f t="shared" ref="H1348" si="2505">IF(ISNA(VLOOKUP(S1348,dosen,3,FALSE)),"-",VLOOKUP(S1348,dosen,3,FALSE))</f>
        <v>Supriyatna, S.T., M.T.</v>
      </c>
      <c r="I1348" s="477" t="str">
        <f t="shared" ref="I1348" si="2506">IF(ISNA(VLOOKUP(T1348,dosen,3,FALSE)),"-",VLOOKUP(T1348,dosen,3,FALSE))</f>
        <v>Dr. Ir. Rosmaliati, S.T., M.T.</v>
      </c>
      <c r="J1348" s="479" t="str">
        <f t="shared" ref="J1348" si="2507">IF(ISNA(VLOOKUP(U1348,dosen,3,FALSE)),"-",VLOOKUP(U1348,dosen,3,FALSE))</f>
        <v>Abdul Natsir, S.T., M.T.</v>
      </c>
      <c r="K1348" s="480" t="str">
        <f t="shared" ref="K1348" si="2508">CHOOSE(WEEKDAY(L1348),"Minggu","Senin","Selasa","Rabu","Kamis","Jum'at","Sabtu")</f>
        <v>Selasa</v>
      </c>
      <c r="L1348" s="549">
        <v>45853</v>
      </c>
      <c r="M1348" s="459" t="s">
        <v>1622</v>
      </c>
      <c r="N1348" s="98" t="s">
        <v>324</v>
      </c>
      <c r="P1348" s="486">
        <v>297</v>
      </c>
      <c r="Q1348" s="230">
        <v>43</v>
      </c>
      <c r="R1348" s="230">
        <v>25</v>
      </c>
      <c r="S1348" s="199">
        <v>2</v>
      </c>
      <c r="T1348" s="199">
        <v>16</v>
      </c>
      <c r="U1348" s="199">
        <v>14</v>
      </c>
      <c r="AL1348" s="495"/>
      <c r="AM1348" s="212"/>
      <c r="AN1348" s="212"/>
      <c r="AS1348" s="392"/>
      <c r="AT1348" s="392"/>
      <c r="AU1348" s="392"/>
    </row>
    <row r="1349" spans="1:47" ht="12.75" customHeight="1">
      <c r="A1349" s="547">
        <f t="shared" si="2250"/>
        <v>1346</v>
      </c>
      <c r="B1349" s="548">
        <v>45849</v>
      </c>
      <c r="C1349" s="476" t="str">
        <f>VLOOKUP(D1349,'[9]mhs elektro-kecil'!$B$5:$C$3200,2,0)</f>
        <v>Baiq Sri Dewi Hartanti</v>
      </c>
      <c r="D1349" t="s">
        <v>4051</v>
      </c>
      <c r="E1349" s="497" t="s">
        <v>4052</v>
      </c>
      <c r="F1349" s="477" t="str">
        <f t="shared" ref="F1349" si="2509">VLOOKUP(Q1349,dosen,3,0)</f>
        <v>I Nyoman Wahyu Satiawan., ST., MSc., Ph.D.</v>
      </c>
      <c r="G1349" s="477" t="str">
        <f t="shared" ref="G1349" si="2510">IF(ISNA(VLOOKUP(R1349,dosen,3,FALSE)),"-",VLOOKUP(R1349,dosen,3,FALSE))</f>
        <v>Ir. Agung Budi Muljono, S.T., M.T., IPU.</v>
      </c>
      <c r="H1349" s="477" t="str">
        <f t="shared" ref="H1349" si="2511">IF(ISNA(VLOOKUP(S1349,dosen,3,FALSE)),"-",VLOOKUP(S1349,dosen,3,FALSE))</f>
        <v>Sabar Nababan, S.T., M.T.</v>
      </c>
      <c r="I1349" s="477" t="str">
        <f t="shared" ref="I1349" si="2512">IF(ISNA(VLOOKUP(T1349,dosen,3,FALSE)),"-",VLOOKUP(T1349,dosen,3,FALSE))</f>
        <v>Ida Bagus Fery Citarsa, S.T., M.T.</v>
      </c>
      <c r="J1349" s="479" t="str">
        <f t="shared" ref="J1349" si="2513">IF(ISNA(VLOOKUP(U1349,dosen,3,FALSE)),"-",VLOOKUP(U1349,dosen,3,FALSE))</f>
        <v>Ni Made Seniari, S.T., M.T.</v>
      </c>
      <c r="K1349" s="480" t="str">
        <f t="shared" ref="K1349" si="2514">CHOOSE(WEEKDAY(L1349),"Minggu","Senin","Selasa","Rabu","Kamis","Jum'at","Sabtu")</f>
        <v>Senin</v>
      </c>
      <c r="L1349" s="549">
        <v>45852</v>
      </c>
      <c r="M1349" s="459" t="s">
        <v>1622</v>
      </c>
      <c r="N1349" s="98" t="s">
        <v>324</v>
      </c>
      <c r="P1349" s="486">
        <v>298</v>
      </c>
      <c r="Q1349" s="230">
        <v>8</v>
      </c>
      <c r="R1349" s="230">
        <v>13</v>
      </c>
      <c r="S1349" s="199">
        <v>31</v>
      </c>
      <c r="T1349" s="199">
        <v>12</v>
      </c>
      <c r="U1349" s="199">
        <v>1</v>
      </c>
      <c r="AL1349" s="495"/>
      <c r="AM1349" s="212"/>
      <c r="AN1349" s="212"/>
      <c r="AS1349" s="392"/>
      <c r="AT1349" s="392"/>
      <c r="AU1349" s="392"/>
    </row>
    <row r="1350" spans="1:47" ht="12.75" customHeight="1">
      <c r="A1350" s="547">
        <f t="shared" si="2250"/>
        <v>1347</v>
      </c>
      <c r="B1350" s="548">
        <v>45849</v>
      </c>
      <c r="C1350" s="476" t="str">
        <f>VLOOKUP(D1350,'[9]mhs elektro-kecil'!$B$5:$C$3200,2,0)</f>
        <v>Beni Nungroho Sudiantoro</v>
      </c>
      <c r="D1350" t="s">
        <v>4019</v>
      </c>
      <c r="E1350" s="497" t="s">
        <v>4071</v>
      </c>
      <c r="F1350" s="477" t="str">
        <f t="shared" ref="F1350" si="2515">VLOOKUP(Q1350,dosen,3,0)</f>
        <v>Budi Darmawan, S.T., M.Eng.</v>
      </c>
      <c r="G1350" s="477" t="str">
        <f t="shared" ref="G1350" si="2516">IF(ISNA(VLOOKUP(R1350,dosen,3,FALSE)),"-",VLOOKUP(R1350,dosen,3,FALSE))</f>
        <v>Supriono, S.T., M.T.</v>
      </c>
      <c r="H1350" s="477" t="str">
        <f t="shared" ref="H1350" si="2517">IF(ISNA(VLOOKUP(S1350,dosen,3,FALSE)),"-",VLOOKUP(S1350,dosen,3,FALSE))</f>
        <v>Paniran, S.T., M.T.</v>
      </c>
      <c r="I1350" s="477" t="str">
        <f t="shared" ref="I1350" si="2518">IF(ISNA(VLOOKUP(T1350,dosen,3,FALSE)),"-",VLOOKUP(T1350,dosen,3,FALSE))</f>
        <v>Syafaruddin Ch, S.T., M.T.</v>
      </c>
      <c r="J1350" s="479" t="str">
        <f t="shared" ref="J1350" si="2519">IF(ISNA(VLOOKUP(U1350,dosen,3,FALSE)),"-",VLOOKUP(U1350,dosen,3,FALSE))</f>
        <v>A. Sjamsjiar Rachman, S.T., M.T.</v>
      </c>
      <c r="K1350" s="480" t="str">
        <f t="shared" ref="K1350" si="2520">CHOOSE(WEEKDAY(L1350),"Minggu","Senin","Selasa","Rabu","Kamis","Jum'at","Sabtu")</f>
        <v>Rabu</v>
      </c>
      <c r="L1350" s="549">
        <v>45854</v>
      </c>
      <c r="M1350" s="206" t="s">
        <v>1577</v>
      </c>
      <c r="N1350" s="98" t="s">
        <v>324</v>
      </c>
      <c r="P1350" s="486">
        <v>299</v>
      </c>
      <c r="Q1350" s="230">
        <v>43</v>
      </c>
      <c r="R1350" s="230">
        <v>29</v>
      </c>
      <c r="S1350" s="199">
        <v>28</v>
      </c>
      <c r="T1350" s="199">
        <v>4</v>
      </c>
      <c r="U1350" s="199">
        <v>17</v>
      </c>
      <c r="AL1350" s="495"/>
      <c r="AM1350" s="212"/>
      <c r="AN1350" s="212"/>
      <c r="AS1350" s="392"/>
      <c r="AT1350" s="392"/>
      <c r="AU1350" s="392"/>
    </row>
    <row r="1351" spans="1:47" ht="12.75" customHeight="1">
      <c r="A1351" s="547">
        <f t="shared" si="2250"/>
        <v>1348</v>
      </c>
      <c r="B1351" s="548">
        <v>45849</v>
      </c>
      <c r="C1351" s="476" t="str">
        <f>VLOOKUP(D1351,'[9]mhs elektro-kecil'!$B$5:$C$3200,2,0)</f>
        <v>Maelani Fauziah</v>
      </c>
      <c r="D1351" t="s">
        <v>4043</v>
      </c>
      <c r="E1351" s="497" t="s">
        <v>4044</v>
      </c>
      <c r="F1351" s="477" t="str">
        <f t="shared" ref="F1351" si="2521">VLOOKUP(Q1351,dosen,3,0)</f>
        <v>Budi Darmawan, S.T., M.Eng.</v>
      </c>
      <c r="G1351" s="477" t="str">
        <f t="shared" ref="G1351" si="2522">IF(ISNA(VLOOKUP(R1351,dosen,3,FALSE)),"-",VLOOKUP(R1351,dosen,3,FALSE))</f>
        <v>Syafaruddin Ch, S.T., M.T.</v>
      </c>
      <c r="H1351" s="477" t="str">
        <f t="shared" ref="H1351" si="2523">IF(ISNA(VLOOKUP(S1351,dosen,3,FALSE)),"-",VLOOKUP(S1351,dosen,3,FALSE))</f>
        <v>I Made Budi Suksmadana, S.T., M.T.</v>
      </c>
      <c r="I1351" s="477" t="str">
        <f t="shared" ref="I1351" si="2524">IF(ISNA(VLOOKUP(T1351,dosen,3,FALSE)),"-",VLOOKUP(T1351,dosen,3,FALSE))</f>
        <v>Paniran, S.T., M.T.</v>
      </c>
      <c r="J1351" s="479" t="str">
        <f t="shared" ref="J1351" si="2525">IF(ISNA(VLOOKUP(U1351,dosen,3,FALSE)),"-",VLOOKUP(U1351,dosen,3,FALSE))</f>
        <v>Ir. I Made Ari Nrartha, S.T., M.T.</v>
      </c>
      <c r="K1351" s="480" t="str">
        <f t="shared" ref="K1351" si="2526">CHOOSE(WEEKDAY(L1351),"Minggu","Senin","Selasa","Rabu","Kamis","Jum'at","Sabtu")</f>
        <v>Rabu</v>
      </c>
      <c r="L1351" s="549">
        <v>45854</v>
      </c>
      <c r="M1351" s="459" t="s">
        <v>1622</v>
      </c>
      <c r="N1351" s="98" t="s">
        <v>449</v>
      </c>
      <c r="P1351" s="486">
        <v>301</v>
      </c>
      <c r="Q1351" s="230">
        <v>43</v>
      </c>
      <c r="R1351" s="230">
        <v>4</v>
      </c>
      <c r="S1351" s="199">
        <v>24</v>
      </c>
      <c r="T1351" s="199">
        <v>28</v>
      </c>
      <c r="U1351" s="199">
        <v>25</v>
      </c>
      <c r="AL1351" s="495"/>
      <c r="AM1351" s="212"/>
      <c r="AN1351" s="212"/>
      <c r="AS1351" s="392"/>
      <c r="AT1351" s="392"/>
      <c r="AU1351" s="392"/>
    </row>
    <row r="1352" spans="1:47" ht="12.75" customHeight="1">
      <c r="A1352" s="547">
        <f t="shared" si="2250"/>
        <v>1349</v>
      </c>
      <c r="B1352" s="548">
        <v>45853</v>
      </c>
      <c r="C1352" s="476" t="str">
        <f>VLOOKUP(D1352,'[9]mhs elektro-kecil'!$B$5:$C$3200,2,0)</f>
        <v>Fadil Al Zurais</v>
      </c>
      <c r="D1352" s="369" t="s">
        <v>4032</v>
      </c>
      <c r="E1352" s="369" t="s">
        <v>4033</v>
      </c>
      <c r="F1352" s="477" t="str">
        <f t="shared" ref="F1352" si="2527">VLOOKUP(Q1352,dosen,3,0)</f>
        <v>Bulkis Kanata, S.T., M.T.</v>
      </c>
      <c r="G1352" s="477" t="str">
        <f t="shared" ref="G1352" si="2528">IF(ISNA(VLOOKUP(R1352,dosen,3,FALSE)),"-",VLOOKUP(R1352,dosen,3,FALSE))</f>
        <v>A. Sjamsjiar Rachman, S.T., M.T.</v>
      </c>
      <c r="H1352" s="477" t="str">
        <f t="shared" ref="H1352" si="2529">IF(ISNA(VLOOKUP(S1352,dosen,3,FALSE)),"-",VLOOKUP(S1352,dosen,3,FALSE))</f>
        <v>Made Sutha Yadnya, S.T., M.T.</v>
      </c>
      <c r="I1352" s="477" t="str">
        <f t="shared" ref="I1352" si="2530">IF(ISNA(VLOOKUP(T1352,dosen,3,FALSE)),"-",VLOOKUP(T1352,dosen,3,FALSE))</f>
        <v>Sudi M. Al Sasongko, S.T., M.T.</v>
      </c>
      <c r="J1352" s="479" t="str">
        <f t="shared" ref="J1352" si="2531">IF(ISNA(VLOOKUP(U1352,dosen,3,FALSE)),"-",VLOOKUP(U1352,dosen,3,FALSE))</f>
        <v>Djul Fikry  Budiman, S.T., M.T.</v>
      </c>
      <c r="K1352" s="480" t="str">
        <f t="shared" ref="K1352" si="2532">CHOOSE(WEEKDAY(L1352),"Minggu","Senin","Selasa","Rabu","Kamis","Jum'at","Sabtu")</f>
        <v>Kamis</v>
      </c>
      <c r="L1352" s="549">
        <v>45855</v>
      </c>
      <c r="M1352" s="550" t="s">
        <v>1622</v>
      </c>
      <c r="N1352" s="482" t="s">
        <v>581</v>
      </c>
      <c r="P1352" s="486">
        <v>303</v>
      </c>
      <c r="Q1352" s="230">
        <v>21</v>
      </c>
      <c r="R1352" s="230">
        <v>17</v>
      </c>
      <c r="S1352" s="199">
        <v>19</v>
      </c>
      <c r="T1352" s="199">
        <v>6</v>
      </c>
      <c r="U1352" s="199">
        <v>35</v>
      </c>
      <c r="AL1352" s="495"/>
      <c r="AM1352" s="212"/>
      <c r="AN1352" s="212"/>
      <c r="AS1352" s="392"/>
      <c r="AT1352" s="392"/>
      <c r="AU1352" s="392"/>
    </row>
    <row r="1353" spans="1:47" ht="12.75" customHeight="1">
      <c r="A1353" s="230"/>
      <c r="B1353" s="465"/>
      <c r="C1353" s="269"/>
      <c r="D1353" s="98"/>
      <c r="E1353" s="497"/>
      <c r="F1353" s="369"/>
      <c r="G1353" s="369"/>
      <c r="H1353" s="369"/>
      <c r="I1353" s="369"/>
      <c r="J1353" s="369"/>
      <c r="K1353" s="473"/>
      <c r="L1353" s="494"/>
      <c r="M1353" s="459"/>
      <c r="N1353" s="98"/>
      <c r="P1353" s="486"/>
      <c r="Q1353" s="230"/>
      <c r="R1353" s="230"/>
      <c r="AL1353" s="495"/>
      <c r="AM1353" s="212"/>
      <c r="AN1353" s="212"/>
      <c r="AS1353" s="392"/>
      <c r="AT1353" s="392"/>
      <c r="AU1353" s="392"/>
    </row>
    <row r="1354" spans="1:47" ht="12.75" customHeight="1">
      <c r="A1354" s="230"/>
      <c r="B1354" s="465"/>
      <c r="C1354" s="269"/>
      <c r="D1354" s="98"/>
      <c r="E1354" s="497"/>
      <c r="F1354" s="369"/>
      <c r="G1354" s="369"/>
      <c r="H1354" s="369"/>
      <c r="I1354" s="369"/>
      <c r="J1354" s="369"/>
      <c r="K1354" s="473"/>
      <c r="L1354" s="494"/>
      <c r="M1354" s="459"/>
      <c r="N1354" s="98"/>
      <c r="P1354" s="486"/>
      <c r="Q1354" s="230"/>
      <c r="R1354" s="230"/>
      <c r="AL1354" s="495"/>
      <c r="AM1354" s="212"/>
      <c r="AN1354" s="212"/>
      <c r="AS1354" s="392"/>
      <c r="AT1354" s="392"/>
      <c r="AU1354" s="392"/>
    </row>
    <row r="1355" spans="1:47" ht="12.75" customHeight="1">
      <c r="A1355" s="230"/>
      <c r="B1355" s="465"/>
      <c r="C1355" s="269"/>
      <c r="D1355" s="98"/>
      <c r="E1355" s="497"/>
      <c r="F1355" s="369"/>
      <c r="G1355" s="369"/>
      <c r="H1355" s="369"/>
      <c r="I1355" s="369"/>
      <c r="J1355" s="369"/>
      <c r="K1355" s="473"/>
      <c r="L1355" s="494"/>
      <c r="M1355" s="459"/>
      <c r="N1355" s="98"/>
      <c r="P1355" s="486"/>
      <c r="Q1355" s="230"/>
      <c r="R1355" s="230"/>
      <c r="AL1355" s="495"/>
      <c r="AM1355" s="212"/>
      <c r="AN1355" s="212"/>
      <c r="AS1355" s="392"/>
      <c r="AT1355" s="392"/>
      <c r="AU1355" s="392"/>
    </row>
    <row r="1356" spans="1:47" ht="12.75" customHeight="1">
      <c r="A1356" s="230"/>
      <c r="B1356" s="465"/>
      <c r="C1356" s="269"/>
      <c r="D1356" s="98"/>
      <c r="E1356" s="497"/>
      <c r="F1356" s="369"/>
      <c r="G1356" s="369"/>
      <c r="H1356" s="369"/>
      <c r="I1356" s="369"/>
      <c r="J1356" s="369"/>
      <c r="K1356" s="473"/>
      <c r="L1356" s="494"/>
      <c r="M1356" s="459"/>
      <c r="N1356" s="98"/>
      <c r="P1356" s="486"/>
      <c r="Q1356" s="230"/>
      <c r="R1356" s="230"/>
      <c r="AL1356" s="495"/>
      <c r="AM1356" s="212"/>
      <c r="AN1356" s="212"/>
      <c r="AS1356" s="392"/>
      <c r="AT1356" s="392"/>
      <c r="AU1356" s="392"/>
    </row>
    <row r="1357" spans="1:47" ht="12.75" customHeight="1">
      <c r="A1357" s="230"/>
      <c r="B1357" s="465"/>
      <c r="C1357" s="269"/>
      <c r="D1357" s="98"/>
      <c r="E1357" s="497"/>
      <c r="F1357" s="369"/>
      <c r="G1357" s="369"/>
      <c r="H1357" s="369"/>
      <c r="I1357" s="369"/>
      <c r="J1357" s="369"/>
      <c r="K1357" s="473"/>
      <c r="L1357" s="494"/>
      <c r="M1357" s="459"/>
      <c r="N1357" s="98"/>
      <c r="P1357" s="486"/>
      <c r="Q1357" s="230"/>
      <c r="R1357" s="230"/>
      <c r="AL1357" s="495"/>
      <c r="AM1357" s="212"/>
      <c r="AN1357" s="212"/>
      <c r="AS1357" s="392"/>
      <c r="AT1357" s="392"/>
      <c r="AU1357" s="392"/>
    </row>
    <row r="1358" spans="1:47" ht="12.75" customHeight="1">
      <c r="A1358" s="230"/>
      <c r="B1358" s="465"/>
      <c r="C1358" s="269"/>
      <c r="D1358" s="98"/>
      <c r="E1358" s="497"/>
      <c r="F1358" s="369"/>
      <c r="G1358" s="369"/>
      <c r="H1358" s="369"/>
      <c r="I1358" s="369"/>
      <c r="J1358" s="369"/>
      <c r="K1358" s="473"/>
      <c r="L1358" s="494"/>
      <c r="M1358" s="459"/>
      <c r="N1358" s="98"/>
      <c r="P1358" s="486"/>
      <c r="Q1358" s="230"/>
      <c r="R1358" s="230"/>
      <c r="AL1358" s="495"/>
      <c r="AM1358" s="212"/>
      <c r="AN1358" s="212"/>
      <c r="AS1358" s="392"/>
      <c r="AT1358" s="392"/>
      <c r="AU1358" s="392"/>
    </row>
    <row r="1359" spans="1:47" ht="12.75" customHeight="1">
      <c r="A1359" s="230"/>
      <c r="B1359" s="465"/>
      <c r="C1359" s="269"/>
      <c r="D1359" s="98"/>
      <c r="E1359" s="497"/>
      <c r="F1359" s="369"/>
      <c r="G1359" s="369"/>
      <c r="H1359" s="369"/>
      <c r="I1359" s="369"/>
      <c r="J1359" s="369"/>
      <c r="K1359" s="473"/>
      <c r="L1359" s="494"/>
      <c r="M1359" s="459"/>
      <c r="N1359" s="98"/>
      <c r="P1359" s="486"/>
      <c r="Q1359" s="230"/>
      <c r="R1359" s="230"/>
      <c r="AL1359" s="495"/>
      <c r="AM1359" s="212"/>
      <c r="AN1359" s="212"/>
      <c r="AS1359" s="392"/>
      <c r="AT1359" s="392"/>
      <c r="AU1359" s="392"/>
    </row>
    <row r="1360" spans="1:47" ht="12.75" customHeight="1">
      <c r="A1360" s="230"/>
      <c r="B1360" s="465"/>
      <c r="C1360" s="269"/>
      <c r="D1360" s="98"/>
      <c r="E1360" s="497"/>
      <c r="F1360" s="369"/>
      <c r="G1360" s="369"/>
      <c r="H1360" s="369"/>
      <c r="I1360" s="369"/>
      <c r="J1360" s="369"/>
      <c r="K1360" s="473"/>
      <c r="L1360" s="494"/>
      <c r="M1360" s="459"/>
      <c r="N1360" s="98"/>
      <c r="P1360" s="486"/>
      <c r="Q1360" s="230"/>
      <c r="R1360" s="230"/>
      <c r="AL1360" s="495"/>
      <c r="AM1360" s="212"/>
      <c r="AN1360" s="212"/>
      <c r="AS1360" s="392"/>
      <c r="AT1360" s="392"/>
      <c r="AU1360" s="392"/>
    </row>
    <row r="1361" spans="1:47" ht="12.75" customHeight="1">
      <c r="A1361" s="230"/>
      <c r="B1361" s="465"/>
      <c r="C1361" s="269"/>
      <c r="D1361" s="98"/>
      <c r="E1361" s="497"/>
      <c r="F1361" s="369"/>
      <c r="G1361" s="369"/>
      <c r="H1361" s="369"/>
      <c r="I1361" s="369"/>
      <c r="J1361" s="369"/>
      <c r="K1361" s="473"/>
      <c r="L1361" s="494"/>
      <c r="M1361" s="459"/>
      <c r="N1361" s="98"/>
      <c r="P1361" s="486"/>
      <c r="Q1361" s="230"/>
      <c r="R1361" s="230"/>
      <c r="AL1361" s="495"/>
      <c r="AM1361" s="212"/>
      <c r="AN1361" s="212"/>
      <c r="AS1361" s="392"/>
      <c r="AT1361" s="392"/>
      <c r="AU1361" s="392"/>
    </row>
    <row r="1362" spans="1:47" ht="12.75" customHeight="1">
      <c r="A1362" s="230"/>
      <c r="B1362" s="465"/>
      <c r="C1362" s="269"/>
      <c r="D1362" s="98"/>
      <c r="E1362" s="497"/>
      <c r="F1362" s="369"/>
      <c r="G1362" s="369"/>
      <c r="H1362" s="369"/>
      <c r="I1362" s="369"/>
      <c r="J1362" s="369"/>
      <c r="K1362" s="473"/>
      <c r="L1362" s="494"/>
      <c r="M1362" s="459"/>
      <c r="N1362" s="98"/>
      <c r="P1362" s="486"/>
      <c r="Q1362" s="230"/>
      <c r="R1362" s="230"/>
      <c r="AL1362" s="495"/>
      <c r="AM1362" s="212"/>
      <c r="AN1362" s="212"/>
      <c r="AS1362" s="392"/>
      <c r="AT1362" s="392"/>
      <c r="AU1362" s="392"/>
    </row>
    <row r="1363" spans="1:47" ht="12.75" customHeight="1">
      <c r="A1363" s="230"/>
      <c r="B1363" s="465"/>
      <c r="C1363" s="269"/>
      <c r="D1363" s="98"/>
      <c r="E1363" s="497"/>
      <c r="F1363" s="369"/>
      <c r="G1363" s="369"/>
      <c r="H1363" s="369"/>
      <c r="I1363" s="369"/>
      <c r="J1363" s="369"/>
      <c r="K1363" s="473"/>
      <c r="L1363" s="494"/>
      <c r="M1363" s="459"/>
      <c r="N1363" s="98"/>
      <c r="P1363" s="486"/>
      <c r="Q1363" s="230"/>
      <c r="R1363" s="230"/>
      <c r="AL1363" s="495"/>
      <c r="AM1363" s="212"/>
      <c r="AN1363" s="212"/>
      <c r="AS1363" s="392"/>
      <c r="AT1363" s="392"/>
      <c r="AU1363" s="392"/>
    </row>
    <row r="1364" spans="1:47" ht="12.75" customHeight="1">
      <c r="A1364" s="230"/>
      <c r="B1364" s="465"/>
      <c r="C1364" s="269"/>
      <c r="D1364" s="98"/>
      <c r="E1364" s="497"/>
      <c r="F1364" s="369"/>
      <c r="G1364" s="369"/>
      <c r="H1364" s="369"/>
      <c r="I1364" s="369"/>
      <c r="J1364" s="369"/>
      <c r="K1364" s="473"/>
      <c r="L1364" s="494"/>
      <c r="M1364" s="459"/>
      <c r="N1364" s="98"/>
      <c r="P1364" s="486"/>
      <c r="Q1364" s="230"/>
      <c r="R1364" s="230"/>
      <c r="AL1364" s="495"/>
      <c r="AM1364" s="212"/>
      <c r="AN1364" s="212"/>
      <c r="AS1364" s="392"/>
      <c r="AT1364" s="392"/>
      <c r="AU1364" s="392"/>
    </row>
    <row r="1365" spans="1:47" ht="12.75" customHeight="1">
      <c r="A1365" s="230"/>
      <c r="B1365" s="465"/>
      <c r="C1365" s="269"/>
      <c r="D1365" s="98"/>
      <c r="E1365" s="497"/>
      <c r="F1365" s="369"/>
      <c r="G1365" s="369"/>
      <c r="H1365" s="369"/>
      <c r="I1365" s="369"/>
      <c r="J1365" s="369"/>
      <c r="K1365" s="473"/>
      <c r="L1365" s="494"/>
      <c r="M1365" s="459"/>
      <c r="N1365" s="98"/>
      <c r="P1365" s="486"/>
      <c r="Q1365" s="230"/>
      <c r="R1365" s="230"/>
      <c r="AL1365" s="495"/>
      <c r="AM1365" s="212"/>
      <c r="AN1365" s="212"/>
      <c r="AS1365" s="392"/>
      <c r="AT1365" s="392"/>
      <c r="AU1365" s="392"/>
    </row>
    <row r="1366" spans="1:47" ht="12.75" customHeight="1">
      <c r="A1366" s="230"/>
      <c r="B1366" s="465"/>
      <c r="C1366" s="269"/>
      <c r="D1366" s="98"/>
      <c r="E1366" s="497"/>
      <c r="F1366" s="369"/>
      <c r="G1366" s="369"/>
      <c r="H1366" s="369"/>
      <c r="I1366" s="369"/>
      <c r="J1366" s="369"/>
      <c r="K1366" s="473"/>
      <c r="L1366" s="494"/>
      <c r="M1366" s="459"/>
      <c r="N1366" s="98"/>
      <c r="P1366" s="486"/>
      <c r="Q1366" s="230"/>
      <c r="R1366" s="230"/>
      <c r="AL1366" s="495"/>
      <c r="AM1366" s="212"/>
      <c r="AN1366" s="212"/>
      <c r="AS1366" s="392"/>
      <c r="AT1366" s="392"/>
      <c r="AU1366" s="392"/>
    </row>
    <row r="1367" spans="1:47" ht="12.75" customHeight="1">
      <c r="A1367" s="230"/>
      <c r="B1367" s="465"/>
      <c r="C1367" s="269"/>
      <c r="D1367" s="98"/>
      <c r="E1367" s="497"/>
      <c r="F1367" s="369"/>
      <c r="G1367" s="369"/>
      <c r="H1367" s="369"/>
      <c r="I1367" s="369"/>
      <c r="J1367" s="369"/>
      <c r="K1367" s="473"/>
      <c r="L1367" s="494"/>
      <c r="M1367" s="459"/>
      <c r="N1367" s="98"/>
      <c r="P1367" s="486"/>
      <c r="Q1367" s="230"/>
      <c r="R1367" s="230"/>
      <c r="AL1367" s="495"/>
      <c r="AM1367" s="212"/>
      <c r="AN1367" s="212"/>
      <c r="AS1367" s="392"/>
      <c r="AT1367" s="392"/>
      <c r="AU1367" s="392"/>
    </row>
    <row r="1368" spans="1:47" ht="12.75" customHeight="1">
      <c r="A1368" s="230"/>
      <c r="B1368" s="465"/>
      <c r="C1368" s="269"/>
      <c r="D1368" s="98"/>
      <c r="E1368" s="497"/>
      <c r="F1368" s="369"/>
      <c r="G1368" s="369"/>
      <c r="H1368" s="369"/>
      <c r="I1368" s="369"/>
      <c r="J1368" s="369"/>
      <c r="K1368" s="473"/>
      <c r="L1368" s="494"/>
      <c r="M1368" s="459"/>
      <c r="N1368" s="98"/>
      <c r="P1368" s="486"/>
      <c r="Q1368" s="230"/>
      <c r="R1368" s="230"/>
      <c r="AL1368" s="495"/>
      <c r="AM1368" s="212"/>
      <c r="AN1368" s="212"/>
      <c r="AS1368" s="392"/>
      <c r="AT1368" s="392"/>
      <c r="AU1368" s="392"/>
    </row>
    <row r="1369" spans="1:47" ht="12.75" customHeight="1">
      <c r="A1369" s="230"/>
      <c r="B1369" s="465"/>
      <c r="C1369" s="269"/>
      <c r="D1369" s="98"/>
      <c r="E1369" s="497"/>
      <c r="F1369" s="369"/>
      <c r="G1369" s="369"/>
      <c r="H1369" s="369"/>
      <c r="I1369" s="369"/>
      <c r="J1369" s="369"/>
      <c r="K1369" s="473"/>
      <c r="L1369" s="494"/>
      <c r="M1369" s="459"/>
      <c r="N1369" s="98"/>
      <c r="P1369" s="486"/>
      <c r="Q1369" s="230"/>
      <c r="R1369" s="230"/>
      <c r="AL1369" s="495"/>
      <c r="AM1369" s="212"/>
      <c r="AN1369" s="212"/>
      <c r="AS1369" s="392"/>
      <c r="AT1369" s="392"/>
      <c r="AU1369" s="392"/>
    </row>
    <row r="1370" spans="1:47" ht="12.75" customHeight="1">
      <c r="A1370" s="230"/>
      <c r="B1370" s="465"/>
      <c r="C1370" s="269"/>
      <c r="D1370" s="98"/>
      <c r="E1370" s="497"/>
      <c r="F1370" s="369"/>
      <c r="G1370" s="369"/>
      <c r="H1370" s="369"/>
      <c r="I1370" s="369"/>
      <c r="J1370" s="369"/>
      <c r="K1370" s="473"/>
      <c r="L1370" s="494"/>
      <c r="M1370" s="459"/>
      <c r="N1370" s="98"/>
      <c r="P1370" s="486"/>
      <c r="Q1370" s="230"/>
      <c r="R1370" s="230"/>
      <c r="AL1370" s="495"/>
      <c r="AM1370" s="212"/>
      <c r="AN1370" s="212"/>
      <c r="AS1370" s="392"/>
      <c r="AT1370" s="392"/>
      <c r="AU1370" s="392"/>
    </row>
    <row r="1371" spans="1:47" ht="12.75" customHeight="1">
      <c r="A1371" s="230"/>
      <c r="B1371" s="465"/>
      <c r="C1371" s="269"/>
      <c r="D1371" s="98"/>
      <c r="E1371" s="497"/>
      <c r="F1371" s="369"/>
      <c r="G1371" s="369"/>
      <c r="H1371" s="369"/>
      <c r="I1371" s="369"/>
      <c r="J1371" s="369"/>
      <c r="K1371" s="473"/>
      <c r="L1371" s="494"/>
      <c r="M1371" s="459"/>
      <c r="N1371" s="98"/>
      <c r="P1371" s="486"/>
      <c r="Q1371" s="230"/>
      <c r="R1371" s="230"/>
      <c r="AL1371" s="495"/>
      <c r="AM1371" s="212"/>
      <c r="AN1371" s="212"/>
      <c r="AS1371" s="392"/>
      <c r="AT1371" s="392"/>
      <c r="AU1371" s="392"/>
    </row>
    <row r="1372" spans="1:47" ht="12.75" customHeight="1">
      <c r="A1372" s="230"/>
      <c r="B1372" s="465"/>
      <c r="C1372" s="269"/>
      <c r="D1372" s="98"/>
      <c r="E1372" s="497"/>
      <c r="F1372" s="369"/>
      <c r="G1372" s="369"/>
      <c r="H1372" s="369"/>
      <c r="I1372" s="369"/>
      <c r="J1372" s="369"/>
      <c r="K1372" s="473"/>
      <c r="L1372" s="494"/>
      <c r="M1372" s="459"/>
      <c r="N1372" s="98"/>
      <c r="P1372" s="486"/>
      <c r="Q1372" s="230"/>
      <c r="R1372" s="230"/>
      <c r="AL1372" s="495"/>
      <c r="AM1372" s="212"/>
      <c r="AN1372" s="212"/>
      <c r="AS1372" s="392"/>
      <c r="AT1372" s="392"/>
      <c r="AU1372" s="392"/>
    </row>
    <row r="1373" spans="1:47" ht="12.75" customHeight="1">
      <c r="A1373" s="230"/>
      <c r="B1373" s="465"/>
      <c r="C1373" s="269"/>
      <c r="D1373" s="98"/>
      <c r="E1373" s="497"/>
      <c r="F1373" s="369"/>
      <c r="G1373" s="369"/>
      <c r="H1373" s="369"/>
      <c r="I1373" s="369"/>
      <c r="J1373" s="369"/>
      <c r="K1373" s="473"/>
      <c r="L1373" s="494"/>
      <c r="M1373" s="459"/>
      <c r="N1373" s="98"/>
      <c r="P1373" s="486"/>
      <c r="Q1373" s="230"/>
      <c r="R1373" s="230"/>
      <c r="AL1373" s="495"/>
      <c r="AM1373" s="212"/>
      <c r="AN1373" s="212"/>
      <c r="AS1373" s="392"/>
      <c r="AT1373" s="392"/>
      <c r="AU1373" s="392"/>
    </row>
    <row r="1374" spans="1:47" ht="12.75" customHeight="1">
      <c r="A1374" s="230"/>
      <c r="B1374" s="465"/>
      <c r="C1374" s="269"/>
      <c r="D1374" s="98"/>
      <c r="E1374" s="497"/>
      <c r="F1374" s="369"/>
      <c r="G1374" s="369"/>
      <c r="H1374" s="369"/>
      <c r="I1374" s="369"/>
      <c r="J1374" s="369"/>
      <c r="K1374" s="473"/>
      <c r="L1374" s="494"/>
      <c r="M1374" s="459"/>
      <c r="N1374" s="98"/>
      <c r="P1374" s="486"/>
      <c r="Q1374" s="230"/>
      <c r="R1374" s="230"/>
      <c r="AL1374" s="495"/>
      <c r="AM1374" s="212"/>
      <c r="AN1374" s="212"/>
      <c r="AS1374" s="392"/>
      <c r="AT1374" s="392"/>
      <c r="AU1374" s="392"/>
    </row>
    <row r="1375" spans="1:47" ht="12.75" customHeight="1">
      <c r="A1375" s="230"/>
      <c r="B1375" s="465"/>
      <c r="C1375" s="269"/>
      <c r="D1375" s="98"/>
      <c r="E1375" s="497"/>
      <c r="F1375" s="369"/>
      <c r="G1375" s="369"/>
      <c r="H1375" s="369"/>
      <c r="I1375" s="369"/>
      <c r="J1375" s="369"/>
      <c r="K1375" s="473"/>
      <c r="L1375" s="494"/>
      <c r="M1375" s="459"/>
      <c r="N1375" s="98"/>
      <c r="P1375" s="486"/>
      <c r="Q1375" s="230"/>
      <c r="R1375" s="230"/>
      <c r="AL1375" s="495"/>
      <c r="AM1375" s="212"/>
      <c r="AN1375" s="212"/>
      <c r="AS1375" s="392"/>
      <c r="AT1375" s="392"/>
      <c r="AU1375" s="392"/>
    </row>
    <row r="1376" spans="1:47" ht="12.75" customHeight="1">
      <c r="A1376" s="230"/>
      <c r="B1376" s="465"/>
      <c r="C1376" s="269"/>
      <c r="D1376" s="98"/>
      <c r="E1376" s="497"/>
      <c r="F1376" s="369"/>
      <c r="G1376" s="369"/>
      <c r="H1376" s="369"/>
      <c r="I1376" s="369"/>
      <c r="J1376" s="369"/>
      <c r="K1376" s="473"/>
      <c r="L1376" s="494"/>
      <c r="M1376" s="459"/>
      <c r="N1376" s="98"/>
      <c r="P1376" s="486"/>
      <c r="Q1376" s="230"/>
      <c r="R1376" s="230"/>
      <c r="AL1376" s="495"/>
      <c r="AM1376" s="212"/>
      <c r="AN1376" s="212"/>
      <c r="AS1376" s="392"/>
      <c r="AT1376" s="392"/>
      <c r="AU1376" s="392"/>
    </row>
    <row r="1377" spans="1:47" ht="12.75" customHeight="1">
      <c r="A1377" s="230"/>
      <c r="B1377" s="465"/>
      <c r="C1377" s="269"/>
      <c r="D1377" s="98"/>
      <c r="E1377" s="497"/>
      <c r="F1377" s="369"/>
      <c r="G1377" s="369"/>
      <c r="H1377" s="369"/>
      <c r="I1377" s="369"/>
      <c r="J1377" s="369"/>
      <c r="K1377" s="473"/>
      <c r="L1377" s="494"/>
      <c r="M1377" s="459"/>
      <c r="N1377" s="98"/>
      <c r="P1377" s="486"/>
      <c r="Q1377" s="230"/>
      <c r="R1377" s="230"/>
      <c r="AL1377" s="495"/>
      <c r="AM1377" s="212"/>
      <c r="AN1377" s="212"/>
      <c r="AS1377" s="392"/>
      <c r="AT1377" s="392"/>
      <c r="AU1377" s="392"/>
    </row>
    <row r="1378" spans="1:47" ht="12.75" customHeight="1">
      <c r="A1378" s="230"/>
      <c r="B1378" s="465"/>
      <c r="C1378" s="269"/>
      <c r="D1378" s="98"/>
      <c r="E1378" s="497"/>
      <c r="F1378" s="369"/>
      <c r="G1378" s="369"/>
      <c r="H1378" s="369"/>
      <c r="I1378" s="369"/>
      <c r="J1378" s="369"/>
      <c r="K1378" s="473"/>
      <c r="L1378" s="494"/>
      <c r="M1378" s="459"/>
      <c r="N1378" s="98"/>
      <c r="P1378" s="486"/>
      <c r="Q1378" s="230"/>
      <c r="R1378" s="230"/>
      <c r="AL1378" s="495"/>
      <c r="AM1378" s="212"/>
      <c r="AN1378" s="212"/>
      <c r="AS1378" s="392"/>
      <c r="AT1378" s="392"/>
      <c r="AU1378" s="392"/>
    </row>
    <row r="1379" spans="1:47" ht="12.75" customHeight="1">
      <c r="A1379" s="230"/>
      <c r="B1379" s="465"/>
      <c r="C1379" s="269"/>
      <c r="D1379" s="98"/>
      <c r="E1379" s="497"/>
      <c r="F1379" s="369"/>
      <c r="G1379" s="369"/>
      <c r="H1379" s="369"/>
      <c r="I1379" s="369"/>
      <c r="J1379" s="369"/>
      <c r="K1379" s="473"/>
      <c r="L1379" s="494"/>
      <c r="M1379" s="459"/>
      <c r="N1379" s="98"/>
      <c r="P1379" s="486"/>
      <c r="Q1379" s="230"/>
      <c r="R1379" s="230"/>
      <c r="AL1379" s="495"/>
      <c r="AM1379" s="212"/>
      <c r="AN1379" s="212"/>
      <c r="AS1379" s="392"/>
      <c r="AT1379" s="392"/>
      <c r="AU1379" s="392"/>
    </row>
    <row r="1380" spans="1:47" ht="12.75" customHeight="1">
      <c r="A1380" s="230"/>
      <c r="B1380" s="465"/>
      <c r="C1380" s="269"/>
      <c r="D1380" s="98"/>
      <c r="E1380" s="497"/>
      <c r="F1380" s="369"/>
      <c r="G1380" s="369"/>
      <c r="H1380" s="369"/>
      <c r="I1380" s="369"/>
      <c r="J1380" s="369"/>
      <c r="K1380" s="473"/>
      <c r="L1380" s="494"/>
      <c r="M1380" s="459"/>
      <c r="N1380" s="98"/>
      <c r="P1380" s="486"/>
      <c r="Q1380" s="230"/>
      <c r="R1380" s="230"/>
      <c r="AL1380" s="495"/>
      <c r="AM1380" s="212"/>
      <c r="AN1380" s="212"/>
      <c r="AS1380" s="392"/>
      <c r="AT1380" s="392"/>
      <c r="AU1380" s="392"/>
    </row>
    <row r="1381" spans="1:47" ht="12.75" customHeight="1">
      <c r="A1381" s="230"/>
      <c r="B1381" s="465"/>
      <c r="C1381" s="269"/>
      <c r="D1381" s="98"/>
      <c r="E1381" s="497"/>
      <c r="F1381" s="369"/>
      <c r="G1381" s="369"/>
      <c r="H1381" s="369"/>
      <c r="I1381" s="369"/>
      <c r="J1381" s="369"/>
      <c r="K1381" s="473"/>
      <c r="L1381" s="494"/>
      <c r="M1381" s="459"/>
      <c r="N1381" s="98"/>
      <c r="P1381" s="486"/>
      <c r="Q1381" s="230"/>
      <c r="R1381" s="230"/>
      <c r="AL1381" s="495"/>
      <c r="AM1381" s="212"/>
      <c r="AN1381" s="212"/>
      <c r="AS1381" s="392"/>
      <c r="AT1381" s="392"/>
      <c r="AU1381" s="392"/>
    </row>
    <row r="1382" spans="1:47" ht="12.75" customHeight="1">
      <c r="A1382" s="230"/>
      <c r="B1382" s="465"/>
      <c r="C1382" s="269"/>
      <c r="D1382" s="98"/>
      <c r="E1382" s="497"/>
      <c r="F1382" s="369"/>
      <c r="G1382" s="369"/>
      <c r="H1382" s="369"/>
      <c r="I1382" s="369"/>
      <c r="J1382" s="369"/>
      <c r="K1382" s="473"/>
      <c r="L1382" s="494"/>
      <c r="M1382" s="459"/>
      <c r="N1382" s="98"/>
      <c r="P1382" s="486"/>
      <c r="Q1382" s="230"/>
      <c r="R1382" s="230"/>
      <c r="AL1382" s="495"/>
      <c r="AM1382" s="212"/>
      <c r="AN1382" s="212"/>
      <c r="AS1382" s="392"/>
      <c r="AT1382" s="392"/>
      <c r="AU1382" s="392"/>
    </row>
    <row r="1383" spans="1:47" ht="12.75" customHeight="1">
      <c r="A1383" s="230"/>
      <c r="B1383" s="465"/>
      <c r="C1383" s="269"/>
      <c r="D1383" s="98"/>
      <c r="E1383" s="497"/>
      <c r="F1383" s="369"/>
      <c r="G1383" s="369"/>
      <c r="H1383" s="369"/>
      <c r="I1383" s="369"/>
      <c r="J1383" s="369"/>
      <c r="K1383" s="473"/>
      <c r="L1383" s="494"/>
      <c r="M1383" s="459"/>
      <c r="N1383" s="98"/>
      <c r="P1383" s="486"/>
      <c r="Q1383" s="230"/>
      <c r="R1383" s="230"/>
      <c r="AL1383" s="495"/>
      <c r="AM1383" s="212"/>
      <c r="AN1383" s="212"/>
      <c r="AS1383" s="392"/>
      <c r="AT1383" s="392"/>
      <c r="AU1383" s="392"/>
    </row>
    <row r="1384" spans="1:47" ht="12.75" customHeight="1">
      <c r="A1384" s="230"/>
      <c r="B1384" s="465"/>
      <c r="C1384" s="269"/>
      <c r="D1384" s="98"/>
      <c r="E1384" s="497"/>
      <c r="F1384" s="369"/>
      <c r="G1384" s="369"/>
      <c r="H1384" s="369"/>
      <c r="I1384" s="369"/>
      <c r="J1384" s="369"/>
      <c r="K1384" s="473"/>
      <c r="L1384" s="494"/>
      <c r="M1384" s="459"/>
      <c r="N1384" s="98"/>
      <c r="P1384" s="486"/>
      <c r="Q1384" s="230"/>
      <c r="R1384" s="230"/>
      <c r="AL1384" s="495"/>
      <c r="AM1384" s="212"/>
      <c r="AN1384" s="212"/>
      <c r="AS1384" s="392"/>
      <c r="AT1384" s="392"/>
      <c r="AU1384" s="392"/>
    </row>
    <row r="1385" spans="1:47" ht="12.75" customHeight="1">
      <c r="A1385" s="230"/>
      <c r="B1385" s="465"/>
      <c r="C1385" s="269"/>
      <c r="D1385" s="98"/>
      <c r="E1385" s="497"/>
      <c r="F1385" s="369"/>
      <c r="G1385" s="369"/>
      <c r="H1385" s="369"/>
      <c r="I1385" s="369"/>
      <c r="J1385" s="369"/>
      <c r="K1385" s="473"/>
      <c r="L1385" s="494"/>
      <c r="M1385" s="459"/>
      <c r="N1385" s="98"/>
      <c r="P1385" s="486"/>
      <c r="Q1385" s="230"/>
      <c r="R1385" s="230"/>
      <c r="AL1385" s="495"/>
      <c r="AM1385" s="212"/>
      <c r="AN1385" s="212"/>
      <c r="AS1385" s="392"/>
      <c r="AT1385" s="392"/>
      <c r="AU1385" s="392"/>
    </row>
    <row r="1386" spans="1:47" ht="12.75" customHeight="1">
      <c r="A1386" s="230"/>
      <c r="B1386" s="465"/>
      <c r="C1386" s="269"/>
      <c r="D1386" s="98"/>
      <c r="E1386" s="497"/>
      <c r="F1386" s="369"/>
      <c r="G1386" s="369"/>
      <c r="H1386" s="369"/>
      <c r="I1386" s="369"/>
      <c r="J1386" s="369"/>
      <c r="K1386" s="473"/>
      <c r="L1386" s="494"/>
      <c r="M1386" s="459"/>
      <c r="N1386" s="98"/>
      <c r="P1386" s="486"/>
      <c r="Q1386" s="230"/>
      <c r="R1386" s="230"/>
      <c r="AL1386" s="495"/>
      <c r="AM1386" s="212"/>
      <c r="AN1386" s="212"/>
      <c r="AS1386" s="392"/>
      <c r="AT1386" s="392"/>
      <c r="AU1386" s="392"/>
    </row>
    <row r="1387" spans="1:47" ht="12.75" customHeight="1">
      <c r="A1387" s="230"/>
      <c r="B1387" s="465"/>
      <c r="C1387" s="269"/>
      <c r="D1387" s="98"/>
      <c r="E1387" s="497"/>
      <c r="F1387" s="369"/>
      <c r="G1387" s="369"/>
      <c r="H1387" s="369"/>
      <c r="I1387" s="369"/>
      <c r="J1387" s="369"/>
      <c r="K1387" s="473"/>
      <c r="L1387" s="494"/>
      <c r="M1387" s="459"/>
      <c r="N1387" s="98"/>
      <c r="P1387" s="486"/>
      <c r="Q1387" s="230"/>
      <c r="R1387" s="230"/>
      <c r="AL1387" s="495"/>
      <c r="AM1387" s="212"/>
      <c r="AN1387" s="212"/>
      <c r="AS1387" s="392"/>
      <c r="AT1387" s="392"/>
      <c r="AU1387" s="392"/>
    </row>
    <row r="1388" spans="1:47" ht="12.75" customHeight="1">
      <c r="A1388" s="230"/>
      <c r="B1388" s="465"/>
      <c r="C1388" s="269"/>
      <c r="D1388" s="98"/>
      <c r="E1388" s="497"/>
      <c r="F1388" s="369"/>
      <c r="G1388" s="369"/>
      <c r="H1388" s="369"/>
      <c r="I1388" s="369"/>
      <c r="J1388" s="369"/>
      <c r="K1388" s="473"/>
      <c r="L1388" s="494"/>
      <c r="M1388" s="459"/>
      <c r="N1388" s="98"/>
      <c r="P1388" s="486"/>
      <c r="Q1388" s="230"/>
      <c r="R1388" s="230"/>
      <c r="AL1388" s="495"/>
      <c r="AM1388" s="212"/>
      <c r="AN1388" s="212"/>
      <c r="AS1388" s="392"/>
      <c r="AT1388" s="392"/>
      <c r="AU1388" s="392"/>
    </row>
    <row r="1389" spans="1:47" ht="12.75" customHeight="1">
      <c r="A1389" s="230"/>
      <c r="B1389" s="465"/>
      <c r="C1389" s="269"/>
      <c r="D1389" s="98"/>
      <c r="E1389" s="497"/>
      <c r="F1389" s="369"/>
      <c r="G1389" s="369"/>
      <c r="H1389" s="369"/>
      <c r="I1389" s="369"/>
      <c r="J1389" s="369"/>
      <c r="K1389" s="473"/>
      <c r="L1389" s="494"/>
      <c r="M1389" s="459"/>
      <c r="N1389" s="98"/>
      <c r="P1389" s="486"/>
      <c r="Q1389" s="230"/>
      <c r="R1389" s="230"/>
      <c r="AL1389" s="495"/>
      <c r="AM1389" s="212"/>
      <c r="AN1389" s="212"/>
      <c r="AS1389" s="392"/>
      <c r="AT1389" s="392"/>
      <c r="AU1389" s="392"/>
    </row>
    <row r="1390" spans="1:47" ht="12.75" customHeight="1">
      <c r="A1390" s="230"/>
      <c r="B1390" s="465"/>
      <c r="C1390" s="269"/>
      <c r="D1390" s="98"/>
      <c r="E1390" s="497"/>
      <c r="F1390" s="369"/>
      <c r="G1390" s="369"/>
      <c r="H1390" s="369"/>
      <c r="I1390" s="369"/>
      <c r="J1390" s="369"/>
      <c r="K1390" s="473"/>
      <c r="L1390" s="494"/>
      <c r="M1390" s="459"/>
      <c r="N1390" s="98"/>
      <c r="P1390" s="486"/>
      <c r="Q1390" s="230"/>
      <c r="R1390" s="230"/>
      <c r="AL1390" s="495"/>
      <c r="AM1390" s="212"/>
      <c r="AN1390" s="212"/>
      <c r="AS1390" s="392"/>
      <c r="AT1390" s="392"/>
      <c r="AU1390" s="392"/>
    </row>
    <row r="1391" spans="1:47" ht="12.75" customHeight="1">
      <c r="A1391" s="230"/>
      <c r="B1391" s="465"/>
      <c r="C1391" s="269"/>
      <c r="D1391" s="98"/>
      <c r="E1391" s="497"/>
      <c r="F1391" s="369"/>
      <c r="G1391" s="369"/>
      <c r="H1391" s="369"/>
      <c r="I1391" s="369"/>
      <c r="J1391" s="369"/>
      <c r="K1391" s="473"/>
      <c r="L1391" s="494"/>
      <c r="M1391" s="459"/>
      <c r="N1391" s="98"/>
      <c r="P1391" s="486"/>
      <c r="Q1391" s="230"/>
      <c r="R1391" s="230"/>
      <c r="AL1391" s="495"/>
      <c r="AM1391" s="212"/>
      <c r="AN1391" s="212"/>
      <c r="AS1391" s="392"/>
      <c r="AT1391" s="392"/>
      <c r="AU1391" s="392"/>
    </row>
    <row r="1392" spans="1:47" ht="12.75" customHeight="1">
      <c r="A1392" s="230"/>
      <c r="B1392" s="465"/>
      <c r="C1392" s="269"/>
      <c r="D1392" s="98"/>
      <c r="E1392" s="497"/>
      <c r="F1392" s="369"/>
      <c r="G1392" s="369"/>
      <c r="H1392" s="369"/>
      <c r="I1392" s="369"/>
      <c r="J1392" s="369"/>
      <c r="K1392" s="473"/>
      <c r="L1392" s="494"/>
      <c r="M1392" s="459"/>
      <c r="N1392" s="98"/>
      <c r="P1392" s="486"/>
      <c r="Q1392" s="230"/>
      <c r="R1392" s="230"/>
      <c r="AL1392" s="495"/>
      <c r="AM1392" s="212"/>
      <c r="AN1392" s="212"/>
      <c r="AS1392" s="392"/>
      <c r="AT1392" s="392"/>
      <c r="AU1392" s="392"/>
    </row>
    <row r="1393" spans="1:47" ht="12.75" customHeight="1">
      <c r="A1393" s="230"/>
      <c r="B1393" s="465"/>
      <c r="C1393" s="269"/>
      <c r="D1393" s="98"/>
      <c r="E1393" s="497"/>
      <c r="F1393" s="369"/>
      <c r="G1393" s="369"/>
      <c r="H1393" s="369"/>
      <c r="I1393" s="369"/>
      <c r="J1393" s="369"/>
      <c r="K1393" s="473"/>
      <c r="L1393" s="494"/>
      <c r="M1393" s="459"/>
      <c r="N1393" s="98"/>
      <c r="P1393" s="486"/>
      <c r="Q1393" s="230"/>
      <c r="R1393" s="230"/>
      <c r="AL1393" s="495"/>
      <c r="AM1393" s="212"/>
      <c r="AN1393" s="212"/>
      <c r="AS1393" s="392"/>
      <c r="AT1393" s="392"/>
      <c r="AU1393" s="392"/>
    </row>
    <row r="1394" spans="1:47" ht="12.75" customHeight="1">
      <c r="A1394" s="230"/>
      <c r="B1394" s="465"/>
      <c r="C1394" s="269"/>
      <c r="D1394" s="98"/>
      <c r="E1394" s="497"/>
      <c r="F1394" s="369"/>
      <c r="G1394" s="369"/>
      <c r="H1394" s="369"/>
      <c r="I1394" s="369"/>
      <c r="J1394" s="369"/>
      <c r="K1394" s="473"/>
      <c r="L1394" s="494"/>
      <c r="M1394" s="459"/>
      <c r="N1394" s="98"/>
      <c r="P1394" s="486"/>
      <c r="Q1394" s="230"/>
      <c r="R1394" s="230"/>
      <c r="AL1394" s="495"/>
      <c r="AM1394" s="212"/>
      <c r="AN1394" s="212"/>
      <c r="AS1394" s="392"/>
      <c r="AT1394" s="392"/>
      <c r="AU1394" s="392"/>
    </row>
    <row r="1395" spans="1:47" ht="12.75" customHeight="1">
      <c r="A1395" s="230"/>
      <c r="B1395" s="465"/>
      <c r="C1395" s="269"/>
      <c r="D1395" s="98"/>
      <c r="E1395" s="497"/>
      <c r="F1395" s="369"/>
      <c r="G1395" s="369"/>
      <c r="H1395" s="369"/>
      <c r="I1395" s="369"/>
      <c r="J1395" s="369"/>
      <c r="K1395" s="473"/>
      <c r="L1395" s="494"/>
      <c r="M1395" s="459"/>
      <c r="N1395" s="98"/>
      <c r="P1395" s="486"/>
      <c r="Q1395" s="230"/>
      <c r="R1395" s="230"/>
      <c r="AL1395" s="495"/>
      <c r="AM1395" s="212"/>
      <c r="AN1395" s="212"/>
      <c r="AS1395" s="392"/>
      <c r="AT1395" s="392"/>
      <c r="AU1395" s="392"/>
    </row>
    <row r="1396" spans="1:47" ht="12.75" customHeight="1">
      <c r="A1396" s="230"/>
      <c r="B1396" s="465"/>
      <c r="C1396" s="269"/>
      <c r="D1396" s="98"/>
      <c r="E1396" s="497"/>
      <c r="F1396" s="369"/>
      <c r="G1396" s="369"/>
      <c r="H1396" s="369"/>
      <c r="I1396" s="369"/>
      <c r="J1396" s="369"/>
      <c r="K1396" s="473"/>
      <c r="L1396" s="494"/>
      <c r="M1396" s="459"/>
      <c r="N1396" s="98"/>
      <c r="P1396" s="486"/>
      <c r="Q1396" s="230"/>
      <c r="R1396" s="230"/>
      <c r="AL1396" s="495"/>
      <c r="AM1396" s="212"/>
      <c r="AN1396" s="212"/>
      <c r="AS1396" s="392"/>
      <c r="AT1396" s="392"/>
      <c r="AU1396" s="392"/>
    </row>
    <row r="1397" spans="1:47" ht="12.75" customHeight="1">
      <c r="A1397" s="230"/>
      <c r="B1397" s="465"/>
      <c r="C1397" s="269"/>
      <c r="D1397" s="98"/>
      <c r="E1397" s="497"/>
      <c r="F1397" s="369"/>
      <c r="G1397" s="369"/>
      <c r="H1397" s="369"/>
      <c r="I1397" s="369"/>
      <c r="J1397" s="369"/>
      <c r="K1397" s="473"/>
      <c r="L1397" s="494"/>
      <c r="M1397" s="459"/>
      <c r="N1397" s="98"/>
      <c r="P1397" s="486"/>
      <c r="Q1397" s="230"/>
      <c r="R1397" s="230"/>
      <c r="AL1397" s="495"/>
      <c r="AM1397" s="212"/>
      <c r="AN1397" s="212"/>
      <c r="AS1397" s="392"/>
      <c r="AT1397" s="392"/>
      <c r="AU1397" s="392"/>
    </row>
    <row r="1398" spans="1:47" ht="12.75" customHeight="1">
      <c r="A1398" s="230"/>
      <c r="B1398" s="465"/>
      <c r="C1398" s="269"/>
      <c r="D1398" s="98"/>
      <c r="E1398" s="497"/>
      <c r="F1398" s="369"/>
      <c r="G1398" s="369"/>
      <c r="H1398" s="369"/>
      <c r="I1398" s="369"/>
      <c r="J1398" s="369"/>
      <c r="K1398" s="473"/>
      <c r="L1398" s="494"/>
      <c r="M1398" s="459"/>
      <c r="N1398" s="98"/>
      <c r="P1398" s="486"/>
      <c r="Q1398" s="230"/>
      <c r="R1398" s="230"/>
      <c r="AL1398" s="495"/>
      <c r="AM1398" s="212"/>
      <c r="AN1398" s="212"/>
      <c r="AS1398" s="392"/>
      <c r="AT1398" s="392"/>
      <c r="AU1398" s="392"/>
    </row>
    <row r="1399" spans="1:47" ht="12.75" customHeight="1">
      <c r="A1399" s="230"/>
      <c r="B1399" s="465"/>
      <c r="C1399" s="269"/>
      <c r="D1399" s="98"/>
      <c r="E1399" s="497"/>
      <c r="F1399" s="369"/>
      <c r="G1399" s="369"/>
      <c r="H1399" s="369"/>
      <c r="I1399" s="369"/>
      <c r="J1399" s="369"/>
      <c r="K1399" s="473"/>
      <c r="L1399" s="494"/>
      <c r="M1399" s="459"/>
      <c r="N1399" s="98"/>
      <c r="P1399" s="486"/>
      <c r="Q1399" s="230"/>
      <c r="R1399" s="230"/>
      <c r="AL1399" s="495"/>
      <c r="AM1399" s="212"/>
      <c r="AN1399" s="212"/>
      <c r="AS1399" s="392"/>
      <c r="AT1399" s="392"/>
      <c r="AU1399" s="392"/>
    </row>
    <row r="1400" spans="1:47" ht="12.75" customHeight="1">
      <c r="A1400" s="230"/>
      <c r="B1400" s="465"/>
      <c r="C1400" s="269"/>
      <c r="D1400" s="98"/>
      <c r="E1400" s="497"/>
      <c r="F1400" s="369"/>
      <c r="G1400" s="369"/>
      <c r="H1400" s="369"/>
      <c r="I1400" s="369"/>
      <c r="J1400" s="369"/>
      <c r="K1400" s="473"/>
      <c r="L1400" s="494"/>
      <c r="M1400" s="459"/>
      <c r="N1400" s="98"/>
      <c r="P1400" s="486"/>
      <c r="Q1400" s="230"/>
      <c r="R1400" s="230"/>
      <c r="AL1400" s="495"/>
      <c r="AM1400" s="212"/>
      <c r="AN1400" s="212"/>
      <c r="AS1400" s="392"/>
      <c r="AT1400" s="392"/>
      <c r="AU1400" s="392"/>
    </row>
    <row r="1401" spans="1:47" ht="12.75" customHeight="1">
      <c r="A1401" s="230"/>
      <c r="B1401" s="465"/>
      <c r="C1401" s="269"/>
      <c r="D1401" s="98"/>
      <c r="E1401" s="497"/>
      <c r="F1401" s="369"/>
      <c r="G1401" s="369"/>
      <c r="H1401" s="369"/>
      <c r="I1401" s="369"/>
      <c r="J1401" s="369"/>
      <c r="K1401" s="473"/>
      <c r="L1401" s="494"/>
      <c r="M1401" s="459"/>
      <c r="N1401" s="98"/>
      <c r="P1401" s="486"/>
      <c r="Q1401" s="230"/>
      <c r="R1401" s="230"/>
      <c r="AL1401" s="495"/>
      <c r="AM1401" s="212"/>
      <c r="AN1401" s="212"/>
      <c r="AS1401" s="392"/>
      <c r="AT1401" s="392"/>
      <c r="AU1401" s="392"/>
    </row>
    <row r="1402" spans="1:47" ht="12.75" customHeight="1">
      <c r="A1402" s="230"/>
      <c r="B1402" s="465"/>
      <c r="C1402" s="269"/>
      <c r="D1402" s="98"/>
      <c r="E1402" s="497"/>
      <c r="F1402" s="369"/>
      <c r="G1402" s="369"/>
      <c r="H1402" s="369"/>
      <c r="I1402" s="369"/>
      <c r="J1402" s="369"/>
      <c r="K1402" s="473"/>
      <c r="L1402" s="494"/>
      <c r="M1402" s="459"/>
      <c r="N1402" s="98"/>
      <c r="P1402" s="486"/>
      <c r="Q1402" s="230"/>
      <c r="R1402" s="230"/>
      <c r="AL1402" s="495"/>
      <c r="AM1402" s="212"/>
      <c r="AN1402" s="212"/>
      <c r="AS1402" s="392"/>
      <c r="AT1402" s="392"/>
      <c r="AU1402" s="392"/>
    </row>
    <row r="1403" spans="1:47" ht="12.75" customHeight="1">
      <c r="A1403" s="230"/>
      <c r="B1403" s="465"/>
      <c r="C1403" s="269"/>
      <c r="D1403" s="98"/>
      <c r="E1403" s="497"/>
      <c r="F1403" s="369"/>
      <c r="G1403" s="369"/>
      <c r="H1403" s="369"/>
      <c r="I1403" s="369"/>
      <c r="J1403" s="369"/>
      <c r="K1403" s="473"/>
      <c r="L1403" s="494"/>
      <c r="M1403" s="459"/>
      <c r="N1403" s="98"/>
      <c r="P1403" s="486"/>
      <c r="Q1403" s="230"/>
      <c r="R1403" s="230"/>
      <c r="AL1403" s="495"/>
      <c r="AM1403" s="212"/>
      <c r="AN1403" s="212"/>
      <c r="AS1403" s="392"/>
      <c r="AT1403" s="392"/>
      <c r="AU1403" s="392"/>
    </row>
    <row r="1404" spans="1:47" ht="12.75" customHeight="1">
      <c r="A1404" s="230"/>
      <c r="B1404" s="465"/>
      <c r="C1404" s="269"/>
      <c r="D1404" s="98"/>
      <c r="E1404" s="497"/>
      <c r="F1404" s="369"/>
      <c r="G1404" s="369"/>
      <c r="H1404" s="369"/>
      <c r="I1404" s="369"/>
      <c r="J1404" s="369"/>
      <c r="K1404" s="473"/>
      <c r="L1404" s="494"/>
      <c r="M1404" s="459"/>
      <c r="N1404" s="98"/>
      <c r="P1404" s="486"/>
      <c r="Q1404" s="230"/>
      <c r="R1404" s="230"/>
      <c r="AL1404" s="495"/>
      <c r="AM1404" s="212"/>
      <c r="AN1404" s="212"/>
      <c r="AS1404" s="392"/>
      <c r="AT1404" s="392"/>
      <c r="AU1404" s="392"/>
    </row>
    <row r="1405" spans="1:47" ht="12.75" customHeight="1">
      <c r="A1405" s="230"/>
      <c r="B1405" s="465"/>
      <c r="C1405" s="269"/>
      <c r="D1405" s="98"/>
      <c r="E1405" s="497"/>
      <c r="F1405" s="369"/>
      <c r="G1405" s="369"/>
      <c r="H1405" s="369"/>
      <c r="I1405" s="369"/>
      <c r="J1405" s="369"/>
      <c r="K1405" s="473"/>
      <c r="L1405" s="494"/>
      <c r="M1405" s="459"/>
      <c r="N1405" s="98"/>
      <c r="P1405" s="486"/>
      <c r="Q1405" s="230"/>
      <c r="R1405" s="230"/>
      <c r="AL1405" s="495"/>
      <c r="AM1405" s="212"/>
      <c r="AN1405" s="212"/>
      <c r="AS1405" s="392"/>
      <c r="AT1405" s="392"/>
      <c r="AU1405" s="392"/>
    </row>
    <row r="1406" spans="1:47" ht="12.75" customHeight="1">
      <c r="A1406" s="230"/>
      <c r="B1406" s="465"/>
      <c r="C1406" s="269"/>
      <c r="D1406" s="98"/>
      <c r="E1406" s="497"/>
      <c r="F1406" s="369"/>
      <c r="G1406" s="369"/>
      <c r="H1406" s="369"/>
      <c r="I1406" s="369"/>
      <c r="J1406" s="369"/>
      <c r="K1406" s="473"/>
      <c r="L1406" s="494"/>
      <c r="M1406" s="459"/>
      <c r="N1406" s="98"/>
      <c r="P1406" s="486"/>
      <c r="Q1406" s="230"/>
      <c r="R1406" s="230"/>
      <c r="AL1406" s="495"/>
      <c r="AM1406" s="212"/>
      <c r="AN1406" s="212"/>
      <c r="AS1406" s="392"/>
      <c r="AT1406" s="392"/>
      <c r="AU1406" s="392"/>
    </row>
    <row r="1407" spans="1:47" ht="12.75" customHeight="1">
      <c r="A1407" s="230"/>
      <c r="B1407" s="465"/>
      <c r="C1407" s="269"/>
      <c r="D1407" s="98"/>
      <c r="E1407" s="497"/>
      <c r="F1407" s="369"/>
      <c r="G1407" s="369"/>
      <c r="H1407" s="369"/>
      <c r="I1407" s="369"/>
      <c r="J1407" s="369"/>
      <c r="K1407" s="473"/>
      <c r="L1407" s="494"/>
      <c r="M1407" s="459"/>
      <c r="N1407" s="98"/>
      <c r="P1407" s="486"/>
      <c r="Q1407" s="230"/>
      <c r="R1407" s="230"/>
      <c r="AL1407" s="495"/>
      <c r="AM1407" s="212"/>
      <c r="AN1407" s="212"/>
      <c r="AS1407" s="392"/>
      <c r="AT1407" s="392"/>
      <c r="AU1407" s="392"/>
    </row>
    <row r="1408" spans="1:47" ht="12.75" customHeight="1">
      <c r="A1408" s="230"/>
      <c r="B1408" s="465"/>
      <c r="C1408" s="269"/>
      <c r="D1408" s="98"/>
      <c r="E1408" s="497"/>
      <c r="F1408" s="369"/>
      <c r="G1408" s="369"/>
      <c r="H1408" s="369"/>
      <c r="I1408" s="369"/>
      <c r="J1408" s="369"/>
      <c r="K1408" s="473"/>
      <c r="L1408" s="494"/>
      <c r="M1408" s="459"/>
      <c r="N1408" s="98"/>
      <c r="P1408" s="486"/>
      <c r="Q1408" s="230"/>
      <c r="R1408" s="230"/>
      <c r="AL1408" s="495"/>
      <c r="AM1408" s="212"/>
      <c r="AN1408" s="212"/>
      <c r="AS1408" s="392"/>
      <c r="AT1408" s="392"/>
      <c r="AU1408" s="392"/>
    </row>
    <row r="1409" spans="1:47" ht="12.75" customHeight="1">
      <c r="A1409" s="230"/>
      <c r="B1409" s="465"/>
      <c r="C1409" s="269"/>
      <c r="D1409" s="98"/>
      <c r="E1409" s="497"/>
      <c r="F1409" s="369"/>
      <c r="G1409" s="369"/>
      <c r="H1409" s="369"/>
      <c r="I1409" s="369"/>
      <c r="J1409" s="369"/>
      <c r="K1409" s="473"/>
      <c r="L1409" s="494"/>
      <c r="M1409" s="459"/>
      <c r="N1409" s="98"/>
      <c r="P1409" s="486"/>
      <c r="Q1409" s="230"/>
      <c r="R1409" s="230"/>
      <c r="AL1409" s="495"/>
      <c r="AM1409" s="212"/>
      <c r="AN1409" s="212"/>
      <c r="AS1409" s="392"/>
      <c r="AT1409" s="392"/>
      <c r="AU1409" s="392"/>
    </row>
    <row r="1410" spans="1:47" ht="12.75" customHeight="1">
      <c r="A1410" s="230"/>
      <c r="B1410" s="465"/>
      <c r="C1410" s="269"/>
      <c r="D1410" s="98"/>
      <c r="E1410" s="497"/>
      <c r="F1410" s="369"/>
      <c r="G1410" s="369"/>
      <c r="H1410" s="369"/>
      <c r="I1410" s="369"/>
      <c r="J1410" s="369"/>
      <c r="K1410" s="473"/>
      <c r="L1410" s="494"/>
      <c r="M1410" s="459"/>
      <c r="N1410" s="98"/>
      <c r="P1410" s="486"/>
      <c r="Q1410" s="230"/>
      <c r="R1410" s="230"/>
      <c r="AL1410" s="495"/>
      <c r="AM1410" s="212"/>
      <c r="AN1410" s="212"/>
      <c r="AS1410" s="392"/>
      <c r="AT1410" s="392"/>
      <c r="AU1410" s="392"/>
    </row>
    <row r="1411" spans="1:47" ht="12.75" customHeight="1">
      <c r="A1411" s="230"/>
      <c r="B1411" s="465"/>
      <c r="C1411" s="269"/>
      <c r="D1411" s="98"/>
      <c r="E1411" s="497"/>
      <c r="F1411" s="369"/>
      <c r="G1411" s="369"/>
      <c r="H1411" s="369"/>
      <c r="I1411" s="369"/>
      <c r="J1411" s="369"/>
      <c r="K1411" s="473"/>
      <c r="L1411" s="494"/>
      <c r="M1411" s="459"/>
      <c r="N1411" s="98"/>
      <c r="P1411" s="486"/>
      <c r="Q1411" s="230"/>
      <c r="R1411" s="230"/>
      <c r="AL1411" s="495"/>
      <c r="AM1411" s="212"/>
      <c r="AN1411" s="212"/>
      <c r="AS1411" s="392"/>
      <c r="AT1411" s="392"/>
      <c r="AU1411" s="392"/>
    </row>
    <row r="1412" spans="1:47" ht="12.75" customHeight="1">
      <c r="A1412" s="230"/>
      <c r="B1412" s="465"/>
      <c r="C1412" s="269"/>
      <c r="D1412" s="98"/>
      <c r="E1412" s="497"/>
      <c r="F1412" s="369"/>
      <c r="G1412" s="369"/>
      <c r="H1412" s="369"/>
      <c r="I1412" s="369"/>
      <c r="J1412" s="369"/>
      <c r="K1412" s="473"/>
      <c r="L1412" s="494"/>
      <c r="M1412" s="459"/>
      <c r="N1412" s="98"/>
      <c r="P1412" s="486"/>
      <c r="Q1412" s="230"/>
      <c r="R1412" s="230"/>
      <c r="AL1412" s="495"/>
      <c r="AM1412" s="212"/>
      <c r="AN1412" s="212"/>
      <c r="AS1412" s="392"/>
      <c r="AT1412" s="392"/>
      <c r="AU1412" s="392"/>
    </row>
    <row r="1413" spans="1:47" ht="12.75" customHeight="1">
      <c r="A1413" s="230"/>
      <c r="B1413" s="465"/>
      <c r="C1413" s="269"/>
      <c r="D1413" s="98"/>
      <c r="E1413" s="497"/>
      <c r="F1413" s="369"/>
      <c r="G1413" s="369"/>
      <c r="H1413" s="369"/>
      <c r="I1413" s="369"/>
      <c r="J1413" s="369"/>
      <c r="K1413" s="473"/>
      <c r="L1413" s="494"/>
      <c r="M1413" s="459"/>
      <c r="N1413" s="98"/>
      <c r="P1413" s="486"/>
      <c r="Q1413" s="230"/>
      <c r="R1413" s="230"/>
      <c r="AL1413" s="495"/>
      <c r="AM1413" s="212"/>
      <c r="AN1413" s="212"/>
      <c r="AS1413" s="392"/>
      <c r="AT1413" s="392"/>
      <c r="AU1413" s="392"/>
    </row>
    <row r="1414" spans="1:47" ht="12.75" customHeight="1">
      <c r="A1414" s="230"/>
      <c r="B1414" s="465"/>
      <c r="C1414" s="269"/>
      <c r="D1414" s="98"/>
      <c r="E1414" s="497"/>
      <c r="F1414" s="369"/>
      <c r="G1414" s="369"/>
      <c r="H1414" s="369"/>
      <c r="I1414" s="369"/>
      <c r="J1414" s="369"/>
      <c r="K1414" s="473"/>
      <c r="L1414" s="494"/>
      <c r="M1414" s="459"/>
      <c r="N1414" s="98"/>
      <c r="P1414" s="486"/>
      <c r="Q1414" s="230"/>
      <c r="R1414" s="230"/>
      <c r="AL1414" s="495"/>
      <c r="AM1414" s="212"/>
      <c r="AN1414" s="212"/>
      <c r="AS1414" s="392"/>
      <c r="AT1414" s="392"/>
      <c r="AU1414" s="392"/>
    </row>
    <row r="1415" spans="1:47" ht="12.75" customHeight="1">
      <c r="A1415" s="230"/>
      <c r="B1415" s="465"/>
      <c r="C1415" s="269"/>
      <c r="D1415" s="98"/>
      <c r="E1415" s="497"/>
      <c r="F1415" s="369"/>
      <c r="G1415" s="369"/>
      <c r="H1415" s="369"/>
      <c r="I1415" s="369"/>
      <c r="J1415" s="369"/>
      <c r="K1415" s="473"/>
      <c r="L1415" s="494"/>
      <c r="M1415" s="459"/>
      <c r="N1415" s="98"/>
      <c r="P1415" s="486"/>
      <c r="Q1415" s="230"/>
      <c r="R1415" s="230"/>
      <c r="AL1415" s="495"/>
      <c r="AM1415" s="212"/>
      <c r="AN1415" s="212"/>
      <c r="AS1415" s="392"/>
      <c r="AT1415" s="392"/>
      <c r="AU1415" s="392"/>
    </row>
    <row r="1416" spans="1:47" ht="12.75" customHeight="1">
      <c r="A1416" s="230"/>
      <c r="B1416" s="465"/>
      <c r="C1416" s="269"/>
      <c r="D1416" s="98"/>
      <c r="E1416" s="497"/>
      <c r="F1416" s="369"/>
      <c r="G1416" s="369"/>
      <c r="H1416" s="369"/>
      <c r="I1416" s="369"/>
      <c r="J1416" s="369"/>
      <c r="K1416" s="473"/>
      <c r="L1416" s="494"/>
      <c r="M1416" s="459"/>
      <c r="N1416" s="98"/>
      <c r="P1416" s="486"/>
      <c r="Q1416" s="230"/>
      <c r="R1416" s="230"/>
      <c r="AL1416" s="495"/>
      <c r="AM1416" s="212"/>
      <c r="AN1416" s="212"/>
      <c r="AS1416" s="392"/>
      <c r="AT1416" s="392"/>
      <c r="AU1416" s="392"/>
    </row>
    <row r="1417" spans="1:47" ht="12.75" customHeight="1">
      <c r="A1417" s="230"/>
      <c r="B1417" s="465"/>
      <c r="C1417" s="269"/>
      <c r="D1417" s="98"/>
      <c r="E1417" s="497"/>
      <c r="F1417" s="369"/>
      <c r="G1417" s="369"/>
      <c r="H1417" s="369"/>
      <c r="I1417" s="369"/>
      <c r="J1417" s="369"/>
      <c r="K1417" s="473"/>
      <c r="L1417" s="494"/>
      <c r="M1417" s="459"/>
      <c r="N1417" s="98"/>
      <c r="P1417" s="486"/>
      <c r="Q1417" s="230"/>
      <c r="R1417" s="230"/>
      <c r="AL1417" s="495"/>
      <c r="AM1417" s="212"/>
      <c r="AN1417" s="212"/>
      <c r="AS1417" s="392"/>
      <c r="AT1417" s="392"/>
      <c r="AU1417" s="392"/>
    </row>
    <row r="1418" spans="1:47" ht="12.75" customHeight="1">
      <c r="A1418" s="230"/>
      <c r="B1418" s="465"/>
      <c r="C1418" s="269"/>
      <c r="D1418" s="98"/>
      <c r="E1418" s="497"/>
      <c r="F1418" s="369"/>
      <c r="G1418" s="369"/>
      <c r="H1418" s="369"/>
      <c r="I1418" s="369"/>
      <c r="J1418" s="369"/>
      <c r="K1418" s="473"/>
      <c r="L1418" s="494"/>
      <c r="M1418" s="459"/>
      <c r="N1418" s="98"/>
      <c r="P1418" s="486"/>
      <c r="Q1418" s="230"/>
      <c r="R1418" s="230"/>
      <c r="AL1418" s="495"/>
      <c r="AM1418" s="212"/>
      <c r="AN1418" s="212"/>
      <c r="AS1418" s="392"/>
      <c r="AT1418" s="392"/>
      <c r="AU1418" s="392"/>
    </row>
    <row r="1419" spans="1:47" ht="12.75" customHeight="1">
      <c r="A1419" s="230"/>
      <c r="B1419" s="465"/>
      <c r="C1419" s="269"/>
      <c r="D1419" s="98"/>
      <c r="E1419" s="497"/>
      <c r="F1419" s="369"/>
      <c r="G1419" s="369"/>
      <c r="H1419" s="369"/>
      <c r="I1419" s="369"/>
      <c r="J1419" s="369"/>
      <c r="K1419" s="473"/>
      <c r="L1419" s="494"/>
      <c r="M1419" s="459"/>
      <c r="N1419" s="98"/>
      <c r="P1419" s="486"/>
      <c r="Q1419" s="230"/>
      <c r="R1419" s="230"/>
      <c r="AL1419" s="495"/>
      <c r="AM1419" s="212"/>
      <c r="AN1419" s="212"/>
      <c r="AS1419" s="392"/>
      <c r="AT1419" s="392"/>
      <c r="AU1419" s="392"/>
    </row>
    <row r="1420" spans="1:47" ht="12.75" customHeight="1">
      <c r="A1420" s="230"/>
      <c r="B1420" s="465"/>
      <c r="C1420" s="269"/>
      <c r="D1420" s="98"/>
      <c r="E1420" s="497"/>
      <c r="F1420" s="369"/>
      <c r="G1420" s="369"/>
      <c r="H1420" s="369"/>
      <c r="I1420" s="369"/>
      <c r="J1420" s="369"/>
      <c r="K1420" s="473"/>
      <c r="L1420" s="494"/>
      <c r="M1420" s="459"/>
      <c r="N1420" s="98"/>
      <c r="P1420" s="486"/>
      <c r="Q1420" s="230"/>
      <c r="R1420" s="230"/>
      <c r="AL1420" s="495"/>
      <c r="AM1420" s="212"/>
      <c r="AN1420" s="212"/>
      <c r="AS1420" s="392"/>
      <c r="AT1420" s="392"/>
      <c r="AU1420" s="392"/>
    </row>
    <row r="1421" spans="1:47" ht="12.75" customHeight="1">
      <c r="A1421" s="230"/>
      <c r="B1421" s="465"/>
      <c r="C1421" s="269"/>
      <c r="D1421" s="98"/>
      <c r="E1421" s="497"/>
      <c r="F1421" s="369"/>
      <c r="G1421" s="369"/>
      <c r="H1421" s="369"/>
      <c r="I1421" s="369"/>
      <c r="J1421" s="369"/>
      <c r="K1421" s="473"/>
      <c r="L1421" s="494"/>
      <c r="M1421" s="459"/>
      <c r="N1421" s="98"/>
      <c r="P1421" s="486"/>
      <c r="Q1421" s="230"/>
      <c r="R1421" s="230"/>
      <c r="AL1421" s="495"/>
      <c r="AM1421" s="212"/>
      <c r="AN1421" s="212"/>
      <c r="AS1421" s="392"/>
      <c r="AT1421" s="392"/>
      <c r="AU1421" s="392"/>
    </row>
    <row r="1422" spans="1:47" ht="12.75" customHeight="1">
      <c r="A1422" s="230"/>
      <c r="B1422" s="465"/>
      <c r="C1422" s="269"/>
      <c r="D1422" s="98"/>
      <c r="E1422" s="497"/>
      <c r="F1422" s="369"/>
      <c r="G1422" s="369"/>
      <c r="H1422" s="369"/>
      <c r="I1422" s="369"/>
      <c r="J1422" s="369"/>
      <c r="K1422" s="473"/>
      <c r="L1422" s="494"/>
      <c r="M1422" s="459"/>
      <c r="N1422" s="98"/>
      <c r="P1422" s="486"/>
      <c r="Q1422" s="230"/>
      <c r="R1422" s="230"/>
      <c r="AL1422" s="495"/>
      <c r="AM1422" s="212"/>
      <c r="AN1422" s="212"/>
      <c r="AS1422" s="392"/>
      <c r="AT1422" s="392"/>
      <c r="AU1422" s="392"/>
    </row>
    <row r="1423" spans="1:47" ht="12.75" customHeight="1">
      <c r="A1423" s="230"/>
      <c r="B1423" s="465"/>
      <c r="C1423" s="269"/>
      <c r="D1423" s="98"/>
      <c r="E1423" s="497"/>
      <c r="F1423" s="369"/>
      <c r="G1423" s="369"/>
      <c r="H1423" s="369"/>
      <c r="I1423" s="369"/>
      <c r="J1423" s="369"/>
      <c r="K1423" s="473"/>
      <c r="L1423" s="494"/>
      <c r="M1423" s="459"/>
      <c r="N1423" s="98"/>
      <c r="P1423" s="486"/>
      <c r="Q1423" s="230"/>
      <c r="R1423" s="230"/>
      <c r="AL1423" s="495"/>
      <c r="AM1423" s="212"/>
      <c r="AN1423" s="212"/>
      <c r="AS1423" s="392"/>
      <c r="AT1423" s="392"/>
      <c r="AU1423" s="392"/>
    </row>
    <row r="1424" spans="1:47" ht="12.75" customHeight="1">
      <c r="A1424" s="230"/>
      <c r="B1424" s="465"/>
      <c r="C1424" s="269"/>
      <c r="D1424" s="98"/>
      <c r="E1424" s="497"/>
      <c r="F1424" s="369"/>
      <c r="G1424" s="369"/>
      <c r="H1424" s="369"/>
      <c r="I1424" s="369"/>
      <c r="J1424" s="369"/>
      <c r="K1424" s="473"/>
      <c r="L1424" s="494"/>
      <c r="M1424" s="459"/>
      <c r="N1424" s="98"/>
      <c r="P1424" s="486"/>
      <c r="Q1424" s="230"/>
      <c r="R1424" s="230"/>
      <c r="AL1424" s="495"/>
      <c r="AM1424" s="212"/>
      <c r="AN1424" s="212"/>
      <c r="AS1424" s="392"/>
      <c r="AT1424" s="392"/>
      <c r="AU1424" s="392"/>
    </row>
    <row r="1425" spans="1:47" ht="12.75" customHeight="1">
      <c r="A1425" s="230"/>
      <c r="B1425" s="465"/>
      <c r="C1425" s="269"/>
      <c r="D1425" s="98"/>
      <c r="E1425" s="497"/>
      <c r="F1425" s="369"/>
      <c r="G1425" s="369"/>
      <c r="H1425" s="369"/>
      <c r="I1425" s="369"/>
      <c r="J1425" s="369"/>
      <c r="K1425" s="473"/>
      <c r="L1425" s="494"/>
      <c r="M1425" s="459"/>
      <c r="N1425" s="98"/>
      <c r="P1425" s="486"/>
      <c r="Q1425" s="230"/>
      <c r="R1425" s="230"/>
      <c r="AL1425" s="495"/>
      <c r="AM1425" s="212"/>
      <c r="AN1425" s="212"/>
      <c r="AS1425" s="392"/>
      <c r="AT1425" s="392"/>
      <c r="AU1425" s="392"/>
    </row>
    <row r="1426" spans="1:47" ht="12.75" customHeight="1">
      <c r="A1426" s="230"/>
      <c r="B1426" s="465"/>
      <c r="C1426" s="269"/>
      <c r="D1426" s="98"/>
      <c r="E1426" s="497"/>
      <c r="F1426" s="369"/>
      <c r="G1426" s="369"/>
      <c r="H1426" s="369"/>
      <c r="I1426" s="369"/>
      <c r="J1426" s="369"/>
      <c r="K1426" s="473"/>
      <c r="L1426" s="494"/>
      <c r="M1426" s="459"/>
      <c r="N1426" s="98"/>
      <c r="P1426" s="486"/>
      <c r="Q1426" s="230"/>
      <c r="R1426" s="230"/>
      <c r="AL1426" s="495"/>
      <c r="AM1426" s="212"/>
      <c r="AN1426" s="212"/>
      <c r="AS1426" s="392"/>
      <c r="AT1426" s="392"/>
      <c r="AU1426" s="392"/>
    </row>
    <row r="1427" spans="1:47" ht="12.75" customHeight="1">
      <c r="A1427" s="230"/>
      <c r="B1427" s="465"/>
      <c r="C1427" s="269"/>
      <c r="D1427" s="98"/>
      <c r="E1427" s="497"/>
      <c r="F1427" s="369"/>
      <c r="G1427" s="369"/>
      <c r="H1427" s="369"/>
      <c r="I1427" s="369"/>
      <c r="J1427" s="369"/>
      <c r="K1427" s="473"/>
      <c r="L1427" s="494"/>
      <c r="M1427" s="459"/>
      <c r="N1427" s="98"/>
      <c r="P1427" s="486"/>
      <c r="Q1427" s="230"/>
      <c r="R1427" s="230"/>
      <c r="AL1427" s="495"/>
      <c r="AM1427" s="212"/>
      <c r="AN1427" s="212"/>
      <c r="AS1427" s="392"/>
      <c r="AT1427" s="392"/>
      <c r="AU1427" s="392"/>
    </row>
    <row r="1428" spans="1:47" ht="12.75" customHeight="1">
      <c r="A1428" s="230"/>
      <c r="B1428" s="465"/>
      <c r="C1428" s="269"/>
      <c r="D1428" s="98"/>
      <c r="E1428" s="497"/>
      <c r="F1428" s="369"/>
      <c r="G1428" s="369"/>
      <c r="H1428" s="369"/>
      <c r="I1428" s="369"/>
      <c r="J1428" s="369"/>
      <c r="K1428" s="473"/>
      <c r="L1428" s="494"/>
      <c r="M1428" s="459"/>
      <c r="N1428" s="98"/>
      <c r="P1428" s="486"/>
      <c r="Q1428" s="230"/>
      <c r="R1428" s="230"/>
      <c r="AL1428" s="495"/>
      <c r="AM1428" s="212"/>
      <c r="AN1428" s="212"/>
      <c r="AS1428" s="392"/>
      <c r="AT1428" s="392"/>
      <c r="AU1428" s="392"/>
    </row>
    <row r="1429" spans="1:47" ht="12.75" customHeight="1">
      <c r="A1429" s="230"/>
      <c r="B1429" s="465"/>
      <c r="C1429" s="269"/>
      <c r="D1429" s="369"/>
      <c r="E1429" s="369"/>
      <c r="F1429" s="369"/>
      <c r="G1429" s="369"/>
      <c r="H1429" s="369"/>
      <c r="I1429" s="369"/>
      <c r="J1429" s="369"/>
      <c r="K1429" s="473"/>
      <c r="L1429" s="494"/>
      <c r="P1429" s="486"/>
      <c r="Q1429" s="230"/>
      <c r="R1429" s="230"/>
      <c r="AL1429" s="495"/>
      <c r="AM1429" s="212"/>
      <c r="AN1429" s="212"/>
      <c r="AS1429" s="392">
        <f t="shared" si="1089"/>
        <v>0</v>
      </c>
      <c r="AT1429" s="392">
        <f t="shared" si="1090"/>
        <v>0</v>
      </c>
      <c r="AU1429" s="392">
        <f t="shared" si="1091"/>
        <v>0</v>
      </c>
    </row>
    <row r="1430" spans="1:47" ht="12.75" customHeight="1">
      <c r="A1430" s="230"/>
      <c r="B1430" s="465"/>
      <c r="C1430" s="269"/>
      <c r="D1430" s="369"/>
      <c r="E1430" s="369"/>
      <c r="F1430" s="369"/>
      <c r="G1430" s="369"/>
      <c r="H1430" s="369"/>
      <c r="I1430" s="369"/>
      <c r="J1430" s="369"/>
      <c r="K1430" s="473"/>
      <c r="L1430" s="494"/>
      <c r="P1430" s="486"/>
      <c r="Q1430" s="230"/>
      <c r="R1430" s="230"/>
      <c r="AL1430" s="495"/>
      <c r="AM1430" s="212"/>
      <c r="AN1430" s="212"/>
      <c r="AS1430" s="392">
        <f t="shared" si="1089"/>
        <v>0</v>
      </c>
      <c r="AT1430" s="392">
        <f t="shared" si="1090"/>
        <v>0</v>
      </c>
      <c r="AU1430" s="392">
        <f t="shared" si="1091"/>
        <v>0</v>
      </c>
    </row>
    <row r="1431" spans="1:47" ht="12.75" customHeight="1">
      <c r="A1431" s="230"/>
      <c r="B1431" s="465"/>
      <c r="C1431" s="269"/>
      <c r="D1431" s="369"/>
      <c r="F1431" s="369"/>
      <c r="G1431" s="369"/>
      <c r="H1431" s="369"/>
      <c r="I1431" s="369"/>
      <c r="J1431" s="369"/>
      <c r="K1431" s="473"/>
      <c r="P1431" s="486"/>
      <c r="Q1431" s="230"/>
      <c r="AL1431" s="495"/>
      <c r="AM1431" s="212"/>
      <c r="AN1431" s="212" t="e">
        <f>COUNTIF([7]daftar!$D$4:$D$885,D1431)</f>
        <v>#VALUE!</v>
      </c>
      <c r="AS1431" s="392">
        <f t="shared" si="1089"/>
        <v>0</v>
      </c>
      <c r="AT1431" s="392">
        <f t="shared" si="1090"/>
        <v>0</v>
      </c>
      <c r="AU1431" s="392">
        <f t="shared" si="1091"/>
        <v>0</v>
      </c>
    </row>
    <row r="1432" spans="1:47" ht="12.75" customHeight="1">
      <c r="A1432" s="230"/>
      <c r="B1432" s="465"/>
      <c r="C1432" s="269"/>
      <c r="D1432" s="369"/>
      <c r="E1432" t="str">
        <f>PROPER(E1434)</f>
        <v xml:space="preserve">Analisis Setting Rele Diferensial Pada Main Transformator 60 Mva Pltu Jeranjang </v>
      </c>
      <c r="F1432" s="369"/>
      <c r="G1432" s="369"/>
      <c r="H1432" s="369"/>
      <c r="I1432" s="369"/>
      <c r="J1432" s="369"/>
      <c r="P1432" s="486"/>
      <c r="Q1432" s="230"/>
      <c r="X1432" s="373" t="str">
        <f>IFERROR(VLOOKUP(D1432,'[5]mhs elektro-kecil'!$B$5:$E$2151,3,0),"CEK")</f>
        <v>CEK</v>
      </c>
      <c r="Y1432" s="374" t="str">
        <f>IFERROR(VLOOKUP(D1432,'[5]mhs elektro-kecil'!$B$5:$E$2151,4,0),"CEK")</f>
        <v>CEK</v>
      </c>
      <c r="AL1432" s="495"/>
      <c r="AN1432" s="212" t="e">
        <f>COUNTIF([7]daftar!$D$4:$D$885,D1432)</f>
        <v>#VALUE!</v>
      </c>
    </row>
    <row r="1433" spans="1:47" ht="12.75" customHeight="1">
      <c r="A1433" s="230"/>
      <c r="B1433" s="465"/>
      <c r="C1433" s="269"/>
      <c r="D1433" s="369"/>
      <c r="F1433" s="369"/>
      <c r="G1433" s="369"/>
      <c r="H1433" s="369"/>
      <c r="I1433" s="369"/>
      <c r="J1433" s="369"/>
      <c r="P1433" s="486"/>
      <c r="Q1433" s="230"/>
      <c r="X1433" s="373" t="str">
        <f>IFERROR(VLOOKUP(D1433,'[5]mhs elektro-kecil'!$B$5:$E$2151,3,0),"CEK")</f>
        <v>CEK</v>
      </c>
      <c r="Y1433" s="374" t="str">
        <f>IFERROR(VLOOKUP(D1433,'[5]mhs elektro-kecil'!$B$5:$E$2151,4,0),"CEK")</f>
        <v>CEK</v>
      </c>
      <c r="AL1433" s="495"/>
      <c r="AN1433" s="212" t="e">
        <f>COUNTIF([7]daftar!$D$4:$D$885,D1433)</f>
        <v>#VALUE!</v>
      </c>
    </row>
    <row r="1434" spans="1:47" ht="12.75" customHeight="1">
      <c r="A1434" s="230"/>
      <c r="B1434" s="465"/>
      <c r="C1434" s="269"/>
      <c r="D1434" s="369"/>
      <c r="E1434" s="98" t="s">
        <v>3083</v>
      </c>
      <c r="F1434" s="369"/>
      <c r="G1434" s="369"/>
      <c r="H1434" s="369"/>
      <c r="I1434" s="369"/>
      <c r="J1434" s="369"/>
      <c r="P1434" s="486"/>
      <c r="Q1434" s="230"/>
      <c r="X1434" s="373" t="str">
        <f>IFERROR(VLOOKUP(D1434,'[5]mhs elektro-kecil'!$B$5:$E$2151,3,0),"CEK")</f>
        <v>CEK</v>
      </c>
      <c r="Y1434" s="374" t="str">
        <f>IFERROR(VLOOKUP(D1434,'[5]mhs elektro-kecil'!$B$5:$E$2151,4,0),"CEK")</f>
        <v>CEK</v>
      </c>
      <c r="AL1434" s="495"/>
      <c r="AN1434" s="212" t="e">
        <f>COUNTIF([7]daftar!$D$4:$D$885,D1434)</f>
        <v>#VALUE!</v>
      </c>
    </row>
    <row r="1435" spans="1:47">
      <c r="B1435" s="374" t="s">
        <v>3084</v>
      </c>
      <c r="C1435" s="269"/>
      <c r="P1435" s="503" t="s">
        <v>3085</v>
      </c>
      <c r="X1435" s="373" t="str">
        <f>IFERROR(VLOOKUP(D1435,'[5]mhs elektro-kecil'!$B$5:$E$2151,3,0),"CEK")</f>
        <v>CEK</v>
      </c>
      <c r="Y1435" s="374" t="str">
        <f>IFERROR(VLOOKUP(D1435,'[5]mhs elektro-kecil'!$B$5:$E$2151,4,0),"CEK")</f>
        <v>CEK</v>
      </c>
      <c r="AN1435" s="212" t="e">
        <f>COUNTIF([7]daftar!$D$4:$D$885,D1435)</f>
        <v>#VALUE!</v>
      </c>
    </row>
    <row r="1436" spans="1:47" hidden="1">
      <c r="B1436" t="s">
        <v>3086</v>
      </c>
      <c r="C1436" s="269" t="e">
        <f>VLOOKUP(D1436,'[9]mhs elektro-kecil'!$B$5:$C$2500,2,0)</f>
        <v>#N/A</v>
      </c>
      <c r="D1436" s="369"/>
      <c r="F1436" s="275" t="e">
        <f>VLOOKUP(Q1436,dosen,3,0)</f>
        <v>#N/A</v>
      </c>
      <c r="G1436" s="275" t="str">
        <f t="shared" ref="G1436:J1436" si="2533">IF(ISNA(VLOOKUP(R1436,dosen,3,FALSE)),"-",VLOOKUP(R1436,dosen,3,FALSE))</f>
        <v>-</v>
      </c>
      <c r="H1436" s="275" t="str">
        <f t="shared" si="2533"/>
        <v>-</v>
      </c>
      <c r="I1436" s="275" t="str">
        <f t="shared" si="2533"/>
        <v>-</v>
      </c>
      <c r="J1436" s="467" t="str">
        <f t="shared" si="2533"/>
        <v>-</v>
      </c>
      <c r="P1436" t="e">
        <f>VLOOKUP(D1436,'[10]mhs elektro-kecil'!$B$5:$D$2151,3,0)</f>
        <v>#N/A</v>
      </c>
      <c r="X1436" s="373" t="str">
        <f>IFERROR(VLOOKUP(D1436,'[5]mhs elektro-kecil'!$B$5:$E$2151,3,0),"CEK")</f>
        <v>CEK</v>
      </c>
      <c r="Y1436" s="374" t="str">
        <f>IFERROR(VLOOKUP(D1436,'[5]mhs elektro-kecil'!$B$5:$E$2151,4,0),"CEK")</f>
        <v>CEK</v>
      </c>
      <c r="AL1436" s="495">
        <f t="shared" ref="AL1436:AL1469" si="2534">IF(MID(D1436,5,2)="06",2006,IF(MID(D1436,5,2)="07",2007,IF(MID(D1436,5,2)="08",2008,IF(MID(D1436,5,2)="09",2009,IF(MID(D1436,5,2)="10",2010,IF(MID(D1436,5,2)="11",2011,IF(MID(D1436,5,2)="12",2012,IF(MID(D1436,5,2)="05",2005,IF(MID(D1436,5,2)="04",2004,IF(MID(D1436,5,2)="03",2003,IF(MID(D1436,5,2)="13",2013,IF(MID(D1436,5,2)="14",2014,IF(MID(D1436,5,2)="15",2015,IF(MID(D1436,5,2)="16",2016,IF(MID(D1436,5,2)="17",2017,IF(MID(D1436,5,2)="18",2018,2019))))))))))))))))</f>
        <v>2019</v>
      </c>
      <c r="AN1436" s="212" t="e">
        <f>COUNTIF([7]daftar!$D$4:$D$885,D1436)</f>
        <v>#VALUE!</v>
      </c>
    </row>
    <row r="1437" spans="1:47" hidden="1">
      <c r="A1437" s="369"/>
      <c r="B1437" s="465">
        <v>44370</v>
      </c>
      <c r="C1437" s="269" t="str">
        <f>VLOOKUP(D1437,'[9]mhs elektro-kecil'!$B$5:$C$2500,2,0)</f>
        <v>Abdul Karim</v>
      </c>
      <c r="D1437" s="369" t="s">
        <v>3087</v>
      </c>
      <c r="E1437" s="369" t="s">
        <v>2203</v>
      </c>
      <c r="F1437" s="275" t="str">
        <f t="shared" ref="F1437" si="2535">VLOOKUP(Q1437,dosen,3,0)</f>
        <v>I Made Budi Suksmadana, S.T., M.T.</v>
      </c>
      <c r="G1437" s="275" t="str">
        <f t="shared" ref="G1437" si="2536">IF(ISNA(VLOOKUP(R1437,dosen,3,FALSE)),"-",VLOOKUP(R1437,dosen,3,FALSE))</f>
        <v>Cahyo Mustiko O. M., ST., MSc. Ph.D.</v>
      </c>
      <c r="H1437" s="275" t="str">
        <f t="shared" ref="H1437" si="2537">IF(ISNA(VLOOKUP(S1437,dosen,3,FALSE)),"-",VLOOKUP(S1437,dosen,3,FALSE))</f>
        <v>Dr. Warindi, S.T., M.Eng.</v>
      </c>
      <c r="I1437" s="275" t="str">
        <f t="shared" ref="I1437" si="2538">IF(ISNA(VLOOKUP(T1437,dosen,3,FALSE)),"-",VLOOKUP(T1437,dosen,3,FALSE))</f>
        <v>Syafaruddin Ch, S.T., M.T.</v>
      </c>
      <c r="J1437" s="467" t="str">
        <f t="shared" ref="J1437" si="2539">IF(ISNA(VLOOKUP(U1437,dosen,3,FALSE)),"-",VLOOKUP(U1437,dosen,3,FALSE))</f>
        <v>Muhamad Irwan, S.T., M.T.</v>
      </c>
      <c r="P1437" t="str">
        <f>VLOOKUP(D1437,'[10]mhs elektro-kecil'!$B$5:$D$2151,3,0)</f>
        <v>Teknik Sistem Tenaga</v>
      </c>
      <c r="Q1437" s="230">
        <v>24</v>
      </c>
      <c r="R1437" s="230">
        <v>9</v>
      </c>
      <c r="S1437" s="199">
        <v>37</v>
      </c>
      <c r="T1437" s="199">
        <v>4</v>
      </c>
      <c r="U1437" s="199">
        <v>39</v>
      </c>
      <c r="X1437" s="373" t="str">
        <f>IFERROR(VLOOKUP(D1437,'[5]mhs elektro-kecil'!$B$5:$E$2151,3,0),"CEK")</f>
        <v>Teknik Sistem Tenaga</v>
      </c>
      <c r="Y1437" s="374" t="str">
        <f>IFERROR(VLOOKUP(D1437,'[5]mhs elektro-kecil'!$B$5:$E$2151,4,0),"CEK")</f>
        <v>Ni Made Seniari, ST., MT.</v>
      </c>
      <c r="AL1437" s="495">
        <f t="shared" si="2534"/>
        <v>2017</v>
      </c>
      <c r="AN1437" s="212" t="e">
        <f>COUNTIF([7]daftar!$D$4:$D$885,D1437)</f>
        <v>#VALUE!</v>
      </c>
    </row>
    <row r="1438" spans="1:47" hidden="1">
      <c r="A1438" s="369"/>
      <c r="B1438" s="465">
        <v>44375</v>
      </c>
      <c r="C1438" s="269" t="str">
        <f>VLOOKUP(D1438,'[9]mhs elektro-kecil'!$B$5:$C$2500,2,0)</f>
        <v>ABID ADIKA JUHARSA</v>
      </c>
      <c r="D1438" s="369" t="s">
        <v>3088</v>
      </c>
      <c r="E1438" s="369" t="s">
        <v>2181</v>
      </c>
      <c r="F1438" s="275" t="str">
        <f t="shared" ref="F1438:F1445" si="2540">VLOOKUP(Q1438,dosen,3,0)</f>
        <v>Ir. Agung Budi Muljono, S.T., M.T., IPU.</v>
      </c>
      <c r="G1438" s="275" t="str">
        <f t="shared" ref="G1438:G1445" si="2541">IF(ISNA(VLOOKUP(R1438,dosen,3,FALSE)),"-",VLOOKUP(R1438,dosen,3,FALSE))</f>
        <v>Sultan, S.T., M.T.</v>
      </c>
      <c r="H1438" s="275" t="str">
        <f t="shared" ref="H1438:H1445" si="2542">IF(ISNA(VLOOKUP(S1438,dosen,3,FALSE)),"-",VLOOKUP(S1438,dosen,3,FALSE))</f>
        <v>Dr. Ir. Rosmaliati, S.T., M.T.</v>
      </c>
      <c r="I1438" s="275" t="str">
        <f t="shared" ref="I1438:I1445" si="2543">IF(ISNA(VLOOKUP(T1438,dosen,3,FALSE)),"-",VLOOKUP(T1438,dosen,3,FALSE))</f>
        <v>Dr. Ir. I Made Ginarsa, S.T., M.T., IPU.</v>
      </c>
      <c r="J1438" s="467" t="str">
        <f t="shared" ref="J1438:J1445" si="2544">IF(ISNA(VLOOKUP(U1438,dosen,3,FALSE)),"-",VLOOKUP(U1438,dosen,3,FALSE))</f>
        <v>Ida Bagus Fery Citarsa, S.T., M.T.</v>
      </c>
      <c r="P1438" t="str">
        <f>VLOOKUP(D1438,'[10]mhs elektro-kecil'!$B$5:$D$2151,3,0)</f>
        <v>-</v>
      </c>
      <c r="Q1438" s="230">
        <v>13</v>
      </c>
      <c r="R1438" s="230">
        <v>5</v>
      </c>
      <c r="S1438" s="199">
        <v>16</v>
      </c>
      <c r="T1438" s="199">
        <v>26</v>
      </c>
      <c r="U1438" s="199">
        <v>12</v>
      </c>
      <c r="X1438" s="373" t="str">
        <f>IFERROR(VLOOKUP(D1438,'[5]mhs elektro-kecil'!$B$5:$E$2151,3,0),"CEK")</f>
        <v>-</v>
      </c>
      <c r="Y1438" s="374" t="str">
        <f>IFERROR(VLOOKUP(D1438,'[5]mhs elektro-kecil'!$B$5:$E$2151,4,0),"CEK")</f>
        <v>Supriyatna, ST., MT.</v>
      </c>
      <c r="AL1438" s="495">
        <f t="shared" si="2534"/>
        <v>2017</v>
      </c>
      <c r="AN1438" s="212" t="e">
        <f>COUNTIF([7]daftar!$D$4:$D$885,D1438)</f>
        <v>#VALUE!</v>
      </c>
    </row>
    <row r="1439" spans="1:47" hidden="1">
      <c r="A1439" s="369"/>
      <c r="B1439" s="465">
        <v>44375</v>
      </c>
      <c r="C1439" s="269" t="e">
        <f>VLOOKUP(D1439,'[9]mhs elektro-kecil'!$B$5:$C$2500,2,0)</f>
        <v>#N/A</v>
      </c>
      <c r="D1439" s="369"/>
      <c r="E1439" s="369"/>
      <c r="F1439" s="275" t="e">
        <f t="shared" si="2540"/>
        <v>#N/A</v>
      </c>
      <c r="G1439" s="275" t="str">
        <f t="shared" si="2541"/>
        <v>-</v>
      </c>
      <c r="H1439" s="275" t="str">
        <f t="shared" si="2542"/>
        <v>-</v>
      </c>
      <c r="I1439" s="275" t="str">
        <f t="shared" si="2543"/>
        <v>-</v>
      </c>
      <c r="J1439" s="467" t="str">
        <f t="shared" si="2544"/>
        <v>-</v>
      </c>
      <c r="P1439" t="e">
        <f>VLOOKUP(D1439,'[10]mhs elektro-kecil'!$B$5:$D$2151,3,0)</f>
        <v>#N/A</v>
      </c>
      <c r="Q1439" s="230"/>
      <c r="R1439" s="230"/>
      <c r="X1439" s="373" t="str">
        <f>IFERROR(VLOOKUP(D1439,'[5]mhs elektro-kecil'!$B$5:$E$2151,3,0),"CEK")</f>
        <v>CEK</v>
      </c>
      <c r="Y1439" s="374" t="str">
        <f>IFERROR(VLOOKUP(D1439,'[5]mhs elektro-kecil'!$B$5:$E$2151,4,0),"CEK")</f>
        <v>CEK</v>
      </c>
      <c r="AL1439" s="495">
        <f t="shared" si="2534"/>
        <v>2019</v>
      </c>
      <c r="AN1439" s="212" t="e">
        <f>COUNTIF([7]daftar!$D$4:$D$885,D1439)</f>
        <v>#VALUE!</v>
      </c>
    </row>
    <row r="1440" spans="1:47" hidden="1">
      <c r="A1440" s="369"/>
      <c r="B1440" s="465">
        <v>44378</v>
      </c>
      <c r="C1440" s="269" t="e">
        <f>VLOOKUP(D1440,'[9]mhs elektro-kecil'!$B$5:$C$2500,2,0)</f>
        <v>#N/A</v>
      </c>
      <c r="D1440" s="369"/>
      <c r="E1440" s="369"/>
      <c r="F1440" s="275" t="e">
        <f t="shared" si="2540"/>
        <v>#N/A</v>
      </c>
      <c r="G1440" s="275" t="str">
        <f t="shared" si="2541"/>
        <v>-</v>
      </c>
      <c r="H1440" s="275" t="str">
        <f t="shared" si="2542"/>
        <v>-</v>
      </c>
      <c r="I1440" s="275" t="str">
        <f t="shared" si="2543"/>
        <v>-</v>
      </c>
      <c r="J1440" s="467" t="str">
        <f t="shared" si="2544"/>
        <v>-</v>
      </c>
      <c r="P1440" t="e">
        <f>VLOOKUP(D1440,'[10]mhs elektro-kecil'!$B$5:$D$2151,3,0)</f>
        <v>#N/A</v>
      </c>
      <c r="Q1440" s="230"/>
      <c r="R1440" s="230"/>
      <c r="X1440" s="373" t="str">
        <f>IFERROR(VLOOKUP(D1440,'[5]mhs elektro-kecil'!$B$5:$E$2151,3,0),"CEK")</f>
        <v>CEK</v>
      </c>
      <c r="Y1440" s="374" t="str">
        <f>IFERROR(VLOOKUP(D1440,'[5]mhs elektro-kecil'!$B$5:$E$2151,4,0),"CEK")</f>
        <v>CEK</v>
      </c>
      <c r="AL1440" s="495">
        <f t="shared" si="2534"/>
        <v>2019</v>
      </c>
      <c r="AN1440" s="212" t="e">
        <f>COUNTIF([7]daftar!$D$4:$D$885,D1440)</f>
        <v>#VALUE!</v>
      </c>
    </row>
    <row r="1441" spans="1:40" hidden="1">
      <c r="A1441" s="369"/>
      <c r="B1441" s="465">
        <v>44382</v>
      </c>
      <c r="C1441" s="269" t="str">
        <f>VLOOKUP(D1441,'[9]mhs elektro-kecil'!$B$5:$C$2500,2,0)</f>
        <v>ADITYA RIZKI KURNIAWAN</v>
      </c>
      <c r="D1441" s="369" t="s">
        <v>3089</v>
      </c>
      <c r="E1441" s="369" t="s">
        <v>3090</v>
      </c>
      <c r="F1441" s="275" t="str">
        <f t="shared" si="2540"/>
        <v>Dr. Ir. Rosmaliati, S.T., M.T.</v>
      </c>
      <c r="G1441" s="275" t="str">
        <f t="shared" si="2541"/>
        <v>Ida Bagus Fery Citarsa, S.T., M.T.</v>
      </c>
      <c r="H1441" s="275" t="str">
        <f t="shared" si="2542"/>
        <v>Dr. Ir. I Made Ginarsa, S.T., M.T., IPU.</v>
      </c>
      <c r="I1441" s="275" t="str">
        <f t="shared" si="2543"/>
        <v>Ni Made Seniari, S.T., M.T.</v>
      </c>
      <c r="J1441" s="467" t="str">
        <f t="shared" si="2544"/>
        <v>Supriono, S.T., M.T.</v>
      </c>
      <c r="P1441" t="str">
        <f>VLOOKUP(D1441,'[10]mhs elektro-kecil'!$B$5:$D$2151,3,0)</f>
        <v>-</v>
      </c>
      <c r="Q1441" s="230">
        <v>16</v>
      </c>
      <c r="R1441" s="230">
        <v>12</v>
      </c>
      <c r="S1441" s="199">
        <v>26</v>
      </c>
      <c r="T1441" s="199">
        <v>1</v>
      </c>
      <c r="U1441" s="199">
        <v>29</v>
      </c>
      <c r="X1441" s="373" t="str">
        <f>IFERROR(VLOOKUP(D1441,'[5]mhs elektro-kecil'!$B$5:$E$2151,3,0),"CEK")</f>
        <v>-</v>
      </c>
      <c r="Y1441" s="374" t="str">
        <f>IFERROR(VLOOKUP(D1441,'[5]mhs elektro-kecil'!$B$5:$E$2151,4,0),"CEK")</f>
        <v>I Ketut Wiryajati, ST., MT.</v>
      </c>
      <c r="AL1441" s="495">
        <f t="shared" si="2534"/>
        <v>2017</v>
      </c>
      <c r="AN1441" s="212" t="e">
        <f>COUNTIF([7]daftar!$D$4:$D$885,D1441)</f>
        <v>#VALUE!</v>
      </c>
    </row>
    <row r="1442" spans="1:40" hidden="1">
      <c r="A1442" s="369"/>
      <c r="B1442" s="465">
        <v>44391</v>
      </c>
      <c r="C1442" s="269" t="e">
        <f>VLOOKUP(D1442,'[9]mhs elektro-kecil'!$B$5:$C$2500,2,0)</f>
        <v>#N/A</v>
      </c>
      <c r="D1442" s="369"/>
      <c r="E1442" s="369"/>
      <c r="F1442" s="275" t="e">
        <f t="shared" si="2540"/>
        <v>#N/A</v>
      </c>
      <c r="G1442" s="275" t="str">
        <f t="shared" si="2541"/>
        <v>-</v>
      </c>
      <c r="H1442" s="275" t="str">
        <f t="shared" si="2542"/>
        <v>-</v>
      </c>
      <c r="I1442" s="275" t="str">
        <f t="shared" si="2543"/>
        <v>-</v>
      </c>
      <c r="J1442" s="467" t="str">
        <f t="shared" si="2544"/>
        <v>-</v>
      </c>
      <c r="P1442" t="e">
        <f>VLOOKUP(D1442,'[10]mhs elektro-kecil'!$B$5:$D$2151,3,0)</f>
        <v>#N/A</v>
      </c>
      <c r="Q1442" s="230"/>
      <c r="R1442" s="230"/>
      <c r="X1442" s="373" t="str">
        <f>IFERROR(VLOOKUP(D1442,'[5]mhs elektro-kecil'!$B$5:$E$2151,3,0),"CEK")</f>
        <v>CEK</v>
      </c>
      <c r="Y1442" s="374" t="str">
        <f>IFERROR(VLOOKUP(D1442,'[5]mhs elektro-kecil'!$B$5:$E$2151,4,0),"CEK")</f>
        <v>CEK</v>
      </c>
      <c r="AL1442" s="495">
        <f t="shared" si="2534"/>
        <v>2019</v>
      </c>
      <c r="AN1442" s="212" t="e">
        <f>COUNTIF([7]daftar!$D$4:$D$885,D1442)</f>
        <v>#VALUE!</v>
      </c>
    </row>
    <row r="1443" spans="1:40" hidden="1">
      <c r="A1443" s="369"/>
      <c r="B1443" s="465">
        <v>44393</v>
      </c>
      <c r="C1443" s="269" t="str">
        <f>VLOOKUP(D1443,'[9]mhs elektro-kecil'!$B$5:$C$2500,2,0)</f>
        <v>Ahmad Gozali</v>
      </c>
      <c r="D1443" s="369" t="s">
        <v>3091</v>
      </c>
      <c r="E1443" s="369" t="s">
        <v>3092</v>
      </c>
      <c r="F1443" s="275" t="str">
        <f t="shared" si="2540"/>
        <v>Dr. Ir. Misbahuddin, S.T., M.T., IPU.</v>
      </c>
      <c r="G1443" s="275" t="str">
        <f t="shared" si="2541"/>
        <v>Paniran, S.T., M.T.</v>
      </c>
      <c r="H1443" s="275" t="str">
        <f t="shared" si="2542"/>
        <v>Giri Wahyu Wiriasto, S.T., M.T.</v>
      </c>
      <c r="I1443" s="275" t="str">
        <f t="shared" si="2543"/>
        <v>Budi Darmawan, S.T., M.Eng.</v>
      </c>
      <c r="J1443" s="467" t="str">
        <f t="shared" si="2544"/>
        <v>Cipta Ramadhani, ST., M.Eng.</v>
      </c>
      <c r="P1443" t="str">
        <f>VLOOKUP(D1443,'[10]mhs elektro-kecil'!$B$5:$D$2151,3,0)</f>
        <v>Teknik Telekomunikasi</v>
      </c>
      <c r="Q1443" s="230">
        <v>7</v>
      </c>
      <c r="R1443" s="230">
        <v>28</v>
      </c>
      <c r="S1443" s="199">
        <v>41</v>
      </c>
      <c r="T1443" s="199">
        <v>43</v>
      </c>
      <c r="U1443" s="199">
        <v>44</v>
      </c>
      <c r="X1443" s="373" t="str">
        <f>IFERROR(VLOOKUP(D1443,'[5]mhs elektro-kecil'!$B$5:$E$2151,3,0),"CEK")</f>
        <v>Teknik Telekomunikasi</v>
      </c>
      <c r="Y1443" s="374" t="str">
        <f>IFERROR(VLOOKUP(D1443,'[5]mhs elektro-kecil'!$B$5:$E$2151,4,0),"CEK")</f>
        <v>Syafaruddin Ch., ST., MT.</v>
      </c>
      <c r="AL1443" s="495">
        <f t="shared" si="2534"/>
        <v>2017</v>
      </c>
      <c r="AN1443" s="212" t="e">
        <f>COUNTIF([7]daftar!$D$4:$D$885,D1443)</f>
        <v>#VALUE!</v>
      </c>
    </row>
    <row r="1444" spans="1:40" hidden="1">
      <c r="A1444" s="369"/>
      <c r="B1444" s="465">
        <v>44398</v>
      </c>
      <c r="C1444" s="269" t="e">
        <f>VLOOKUP(D1444,'[9]mhs elektro-kecil'!$B$5:$C$2500,2,0)</f>
        <v>#N/A</v>
      </c>
      <c r="D1444" s="369"/>
      <c r="E1444" s="369"/>
      <c r="F1444" s="275" t="e">
        <f t="shared" si="2540"/>
        <v>#N/A</v>
      </c>
      <c r="G1444" s="275" t="str">
        <f t="shared" si="2541"/>
        <v>-</v>
      </c>
      <c r="H1444" s="275" t="str">
        <f t="shared" si="2542"/>
        <v>-</v>
      </c>
      <c r="I1444" s="275" t="str">
        <f t="shared" si="2543"/>
        <v>-</v>
      </c>
      <c r="J1444" s="467" t="str">
        <f t="shared" si="2544"/>
        <v>-</v>
      </c>
      <c r="P1444" t="e">
        <f>VLOOKUP(D1444,'[10]mhs elektro-kecil'!$B$5:$D$2151,3,0)</f>
        <v>#N/A</v>
      </c>
      <c r="Q1444" s="230"/>
      <c r="R1444" s="230"/>
      <c r="X1444" s="373" t="str">
        <f>IFERROR(VLOOKUP(D1444,'[5]mhs elektro-kecil'!$B$5:$E$2151,3,0),"CEK")</f>
        <v>CEK</v>
      </c>
      <c r="Y1444" s="374" t="str">
        <f>IFERROR(VLOOKUP(D1444,'[5]mhs elektro-kecil'!$B$5:$E$2151,4,0),"CEK")</f>
        <v>CEK</v>
      </c>
      <c r="AL1444" s="495">
        <f t="shared" si="2534"/>
        <v>2019</v>
      </c>
      <c r="AN1444" s="212" t="e">
        <f>COUNTIF([7]daftar!$D$4:$D$885,D1444)</f>
        <v>#VALUE!</v>
      </c>
    </row>
    <row r="1445" spans="1:40" hidden="1">
      <c r="A1445" s="369"/>
      <c r="B1445" s="465">
        <v>44403</v>
      </c>
      <c r="C1445" s="269" t="str">
        <f>VLOOKUP(D1445,'[9]mhs elektro-kecil'!$B$5:$C$2500,2,0)</f>
        <v>AKBAR RAIHAN HILMY</v>
      </c>
      <c r="D1445" s="369" t="s">
        <v>3093</v>
      </c>
      <c r="E1445" s="369" t="s">
        <v>2207</v>
      </c>
      <c r="F1445" s="275" t="str">
        <f t="shared" si="2540"/>
        <v>Dr. Ir. I Ketut Wiryajati,ST.,MT.,IPU.,ASEAN.Eng.</v>
      </c>
      <c r="G1445" s="275" t="str">
        <f t="shared" si="2541"/>
        <v>Sultan, S.T., M.T.</v>
      </c>
      <c r="H1445" s="275" t="str">
        <f t="shared" si="2542"/>
        <v>Ir. Agung Budi Muljono, S.T., M.T., IPU.</v>
      </c>
      <c r="I1445" s="275" t="str">
        <f t="shared" si="2543"/>
        <v>Ni Made Seniari, S.T., M.T.</v>
      </c>
      <c r="J1445" s="467" t="str">
        <f t="shared" si="2544"/>
        <v>Supriono, S.T., M.T.</v>
      </c>
      <c r="P1445" t="str">
        <f>VLOOKUP(D1445,'[10]mhs elektro-kecil'!$B$5:$D$2151,3,0)</f>
        <v>-</v>
      </c>
      <c r="Q1445" s="230">
        <v>3</v>
      </c>
      <c r="R1445" s="230">
        <v>5</v>
      </c>
      <c r="S1445" s="199">
        <v>13</v>
      </c>
      <c r="T1445" s="199">
        <v>1</v>
      </c>
      <c r="U1445" s="199">
        <v>29</v>
      </c>
      <c r="X1445" s="373" t="str">
        <f>IFERROR(VLOOKUP(D1445,'[5]mhs elektro-kecil'!$B$5:$E$2151,3,0),"CEK")</f>
        <v>-</v>
      </c>
      <c r="Y1445" s="374" t="str">
        <f>IFERROR(VLOOKUP(D1445,'[5]mhs elektro-kecil'!$B$5:$E$2151,4,0),"CEK")</f>
        <v>Sultan, ST., MT.</v>
      </c>
      <c r="AL1445" s="495">
        <f t="shared" si="2534"/>
        <v>2017</v>
      </c>
      <c r="AN1445" s="212" t="e">
        <f>COUNTIF([7]daftar!$D$4:$D$885,D1445)</f>
        <v>#VALUE!</v>
      </c>
    </row>
    <row r="1446" spans="1:40" hidden="1">
      <c r="A1446" s="369"/>
      <c r="B1446" s="453"/>
      <c r="C1446" s="269"/>
      <c r="D1446" s="369"/>
      <c r="E1446" s="369"/>
      <c r="F1446" s="275"/>
      <c r="G1446" s="275"/>
      <c r="H1446" s="275"/>
      <c r="I1446" s="275"/>
      <c r="J1446" s="467"/>
      <c r="Q1446" s="230"/>
      <c r="R1446" s="230"/>
      <c r="AL1446" s="495"/>
      <c r="AN1446" s="212"/>
    </row>
    <row r="1447" spans="1:40" hidden="1">
      <c r="A1447" s="369"/>
      <c r="B1447" s="465">
        <v>44410</v>
      </c>
      <c r="C1447" s="269" t="e">
        <f>VLOOKUP(D1447,'[9]mhs elektro-kecil'!$B$5:$C$2500,2,0)</f>
        <v>#N/A</v>
      </c>
      <c r="D1447" s="369"/>
      <c r="E1447" s="369"/>
      <c r="F1447" s="275" t="e">
        <f t="shared" ref="F1447:F1458" si="2545">VLOOKUP(Q1447,dosen,3,0)</f>
        <v>#N/A</v>
      </c>
      <c r="G1447" s="275" t="str">
        <f t="shared" ref="G1447:G1458" si="2546">IF(ISNA(VLOOKUP(R1447,dosen,3,FALSE)),"-",VLOOKUP(R1447,dosen,3,FALSE))</f>
        <v>-</v>
      </c>
      <c r="H1447" s="275" t="str">
        <f t="shared" ref="H1447:H1458" si="2547">IF(ISNA(VLOOKUP(S1447,dosen,3,FALSE)),"-",VLOOKUP(S1447,dosen,3,FALSE))</f>
        <v>-</v>
      </c>
      <c r="I1447" s="275" t="str">
        <f t="shared" ref="I1447:I1458" si="2548">IF(ISNA(VLOOKUP(T1447,dosen,3,FALSE)),"-",VLOOKUP(T1447,dosen,3,FALSE))</f>
        <v>-</v>
      </c>
      <c r="J1447" s="467" t="str">
        <f t="shared" ref="J1447:J1458" si="2549">IF(ISNA(VLOOKUP(U1447,dosen,3,FALSE)),"-",VLOOKUP(U1447,dosen,3,FALSE))</f>
        <v>-</v>
      </c>
      <c r="P1447" t="e">
        <f>VLOOKUP(D1447,'[10]mhs elektro-kecil'!$B$5:$D$2151,3,0)</f>
        <v>#N/A</v>
      </c>
      <c r="Q1447" s="230"/>
      <c r="R1447" s="230"/>
      <c r="X1447" s="373" t="str">
        <f>IFERROR(VLOOKUP(D1447,'[5]mhs elektro-kecil'!$B$5:$E$2151,3,0),"CEK")</f>
        <v>CEK</v>
      </c>
      <c r="Y1447" s="374" t="str">
        <f>IFERROR(VLOOKUP(D1447,'[5]mhs elektro-kecil'!$B$5:$E$2151,4,0),"CEK")</f>
        <v>CEK</v>
      </c>
      <c r="AL1447" s="495">
        <f t="shared" si="2534"/>
        <v>2019</v>
      </c>
      <c r="AN1447" s="212" t="e">
        <f>COUNTIF([7]daftar!$D$4:$D$885,D1447)</f>
        <v>#VALUE!</v>
      </c>
    </row>
    <row r="1448" spans="1:40" hidden="1">
      <c r="A1448" s="369"/>
      <c r="B1448" s="465">
        <v>44412</v>
      </c>
      <c r="C1448" s="269" t="str">
        <f>VLOOKUP(D1448,'[9]mhs elektro-kecil'!$B$5:$C$2500,2,0)</f>
        <v>ANGGRIANI</v>
      </c>
      <c r="D1448" s="369" t="s">
        <v>3094</v>
      </c>
      <c r="E1448" s="369" t="s">
        <v>2215</v>
      </c>
      <c r="F1448" s="275" t="str">
        <f t="shared" si="2545"/>
        <v>Budi Darmawan, S.T., M.Eng.</v>
      </c>
      <c r="G1448" s="275" t="str">
        <f t="shared" si="2546"/>
        <v>Lalu A. Syamsul Irfan A., S.T., M.Eng.</v>
      </c>
      <c r="H1448" s="275" t="str">
        <f t="shared" si="2547"/>
        <v>Syafaruddin Ch, S.T., M.T.</v>
      </c>
      <c r="I1448" s="275" t="str">
        <f t="shared" si="2548"/>
        <v>Cipta Ramadhani, ST., M.Eng.</v>
      </c>
      <c r="J1448" s="467" t="str">
        <f t="shared" si="2549"/>
        <v>Djul Fikry  Budiman, S.T., M.T.</v>
      </c>
      <c r="P1448" t="str">
        <f>VLOOKUP(D1448,'[10]mhs elektro-kecil'!$B$5:$D$2151,3,0)</f>
        <v>Teknik Informatika &amp; Komputer</v>
      </c>
      <c r="Q1448" s="230">
        <v>43</v>
      </c>
      <c r="R1448" s="230">
        <v>40</v>
      </c>
      <c r="S1448" s="199">
        <v>4</v>
      </c>
      <c r="T1448" s="199">
        <v>44</v>
      </c>
      <c r="U1448" s="199">
        <v>35</v>
      </c>
      <c r="X1448" s="373" t="str">
        <f>IFERROR(VLOOKUP(D1448,'[5]mhs elektro-kecil'!$B$5:$E$2151,3,0),"CEK")</f>
        <v>Teknik Informatika &amp; Komputer</v>
      </c>
      <c r="Y1448" s="374" t="str">
        <f>IFERROR(VLOOKUP(D1448,'[5]mhs elektro-kecil'!$B$5:$E$2151,4,0),"CEK")</f>
        <v>Dr. Misbahuddin, ST., MT.</v>
      </c>
      <c r="AL1448" s="495">
        <f t="shared" si="2534"/>
        <v>2017</v>
      </c>
      <c r="AN1448" s="212" t="e">
        <f>COUNTIF([7]daftar!$D$4:$D$885,D1448)</f>
        <v>#VALUE!</v>
      </c>
    </row>
    <row r="1449" spans="1:40" hidden="1">
      <c r="A1449" s="369"/>
      <c r="B1449" s="465">
        <v>44414</v>
      </c>
      <c r="C1449" s="269" t="str">
        <f>VLOOKUP(D1449,'[9]mhs elektro-kecil'!$B$5:$C$2500,2,0)</f>
        <v>ANTHORUL HAKIM MASRI</v>
      </c>
      <c r="D1449" s="369" t="s">
        <v>3095</v>
      </c>
      <c r="E1449" s="369" t="s">
        <v>2205</v>
      </c>
      <c r="F1449" s="275" t="str">
        <f t="shared" si="2545"/>
        <v>Giri Wahyu Wiriasto, S.T., M.T.</v>
      </c>
      <c r="G1449" s="275" t="str">
        <f t="shared" si="2546"/>
        <v>Dwi Ratnasari, S.Kom., MT.</v>
      </c>
      <c r="H1449" s="275" t="str">
        <f t="shared" si="2547"/>
        <v>A. Sjamsjiar Rachman, S.T., M.T.</v>
      </c>
      <c r="I1449" s="275" t="str">
        <f t="shared" si="2548"/>
        <v>Lalu A. Syamsul Irfan A., S.T., M.Eng.</v>
      </c>
      <c r="J1449" s="467" t="str">
        <f t="shared" si="2549"/>
        <v>Cipta Ramadhani, ST., M.Eng.</v>
      </c>
      <c r="P1449" t="str">
        <f>VLOOKUP(D1449,'[10]mhs elektro-kecil'!$B$5:$D$2151,3,0)</f>
        <v>-</v>
      </c>
      <c r="Q1449" s="230">
        <v>41</v>
      </c>
      <c r="R1449" s="230">
        <v>45</v>
      </c>
      <c r="S1449" s="199">
        <v>17</v>
      </c>
      <c r="T1449" s="199">
        <v>40</v>
      </c>
      <c r="U1449" s="199">
        <v>44</v>
      </c>
      <c r="X1449" s="373" t="str">
        <f>IFERROR(VLOOKUP(D1449,'[5]mhs elektro-kecil'!$B$5:$E$2151,3,0),"CEK")</f>
        <v>-</v>
      </c>
      <c r="Y1449" s="374" t="str">
        <f>IFERROR(VLOOKUP(D1449,'[5]mhs elektro-kecil'!$B$5:$E$2151,4,0),"CEK")</f>
        <v>Dr. Misbahuddin, ST., MT.</v>
      </c>
      <c r="AL1449" s="495">
        <f t="shared" si="2534"/>
        <v>2017</v>
      </c>
      <c r="AN1449" s="212" t="e">
        <f>COUNTIF([7]daftar!$D$4:$D$885,D1449)</f>
        <v>#VALUE!</v>
      </c>
    </row>
    <row r="1450" spans="1:40" hidden="1">
      <c r="A1450" s="369"/>
      <c r="B1450" s="465">
        <v>44414</v>
      </c>
      <c r="C1450" s="269" t="str">
        <f>VLOOKUP(D1450,'[9]mhs elektro-kecil'!$B$5:$C$2500,2,0)</f>
        <v>APRIALDY BUDI SAPUTRA</v>
      </c>
      <c r="D1450" s="369" t="s">
        <v>2270</v>
      </c>
      <c r="E1450" s="369" t="s">
        <v>3096</v>
      </c>
      <c r="F1450" s="275" t="str">
        <f t="shared" si="2545"/>
        <v>A. Sjamsjiar Rachman, S.T., M.T.</v>
      </c>
      <c r="G1450" s="275" t="str">
        <f t="shared" si="2546"/>
        <v>Suthami Ariessaputra, S.T., M.Eng.</v>
      </c>
      <c r="H1450" s="275" t="str">
        <f t="shared" si="2547"/>
        <v>Dwi Ratnasari, S.Kom., MT.</v>
      </c>
      <c r="I1450" s="275" t="str">
        <f t="shared" si="2548"/>
        <v>Dr. Ir. Misbahuddin, S.T., M.T., IPU.</v>
      </c>
      <c r="J1450" s="467" t="str">
        <f t="shared" si="2549"/>
        <v>Muhamad Irwan, S.T., M.T.</v>
      </c>
      <c r="P1450" t="str">
        <f>VLOOKUP(D1450,'[10]mhs elektro-kecil'!$B$5:$D$2151,3,0)</f>
        <v>Teknik Telekomunikasi</v>
      </c>
      <c r="Q1450" s="230">
        <v>17</v>
      </c>
      <c r="R1450" s="230">
        <v>42</v>
      </c>
      <c r="S1450" s="199">
        <v>45</v>
      </c>
      <c r="T1450" s="199">
        <v>7</v>
      </c>
      <c r="U1450" s="199">
        <v>39</v>
      </c>
      <c r="X1450" s="373" t="str">
        <f>IFERROR(VLOOKUP(D1450,'[5]mhs elektro-kecil'!$B$5:$E$2151,3,0),"CEK")</f>
        <v>Teknik Telekomunikasi</v>
      </c>
      <c r="Y1450" s="374" t="str">
        <f>IFERROR(VLOOKUP(D1450,'[5]mhs elektro-kecil'!$B$5:$E$2151,4,0),"CEK")</f>
        <v>I Nyoman Wahyu S., ST., M.Sc., Ph.D.</v>
      </c>
      <c r="AL1450" s="495">
        <f t="shared" si="2534"/>
        <v>2017</v>
      </c>
      <c r="AN1450" s="212" t="e">
        <f>COUNTIF([7]daftar!$D$4:$D$885,D1450)</f>
        <v>#VALUE!</v>
      </c>
    </row>
    <row r="1451" spans="1:40" hidden="1">
      <c r="A1451" s="369"/>
      <c r="B1451" s="465">
        <v>44416</v>
      </c>
      <c r="C1451" s="269" t="str">
        <f>VLOOKUP(D1451,'[9]mhs elektro-kecil'!$B$5:$C$2500,2,0)</f>
        <v>ARDIANTO</v>
      </c>
      <c r="D1451" s="369" t="s">
        <v>2256</v>
      </c>
      <c r="E1451" s="369" t="s">
        <v>3097</v>
      </c>
      <c r="F1451" s="275" t="str">
        <f t="shared" si="2545"/>
        <v>Bulkis Kanata, S.T., M.T.</v>
      </c>
      <c r="G1451" s="275" t="str">
        <f t="shared" si="2546"/>
        <v>Abdullah Zainuddin, S.T., M.T.</v>
      </c>
      <c r="H1451" s="275" t="str">
        <f t="shared" si="2547"/>
        <v>Sudi M. Al Sasongko, S.T., M.T.</v>
      </c>
      <c r="I1451" s="275" t="str">
        <f t="shared" si="2548"/>
        <v>Djul Fikry  Budiman, S.T., M.T.</v>
      </c>
      <c r="J1451" s="467" t="str">
        <f t="shared" si="2549"/>
        <v>Dr. rer. nat. Teti Zubaidah, S.T., M.T.</v>
      </c>
      <c r="P1451" t="str">
        <f>VLOOKUP(D1451,'[10]mhs elektro-kecil'!$B$5:$D$2151,3,0)</f>
        <v>Teknik Informatika &amp; Komputer</v>
      </c>
      <c r="Q1451" s="230">
        <v>21</v>
      </c>
      <c r="R1451" s="230">
        <v>15</v>
      </c>
      <c r="S1451" s="199">
        <v>6</v>
      </c>
      <c r="T1451" s="199">
        <v>35</v>
      </c>
      <c r="U1451" s="199">
        <v>22</v>
      </c>
      <c r="X1451" s="373" t="str">
        <f>IFERROR(VLOOKUP(D1451,'[5]mhs elektro-kecil'!$B$5:$E$2151,3,0),"CEK")</f>
        <v>Teknik Informatika &amp; Komputer</v>
      </c>
      <c r="Y1451" s="374" t="str">
        <f>IFERROR(VLOOKUP(D1451,'[5]mhs elektro-kecil'!$B$5:$E$2151,4,0),"CEK")</f>
        <v>I Nyoman Wahyu S., ST., M.Sc., Ph.D.</v>
      </c>
      <c r="AL1451" s="495">
        <f t="shared" si="2534"/>
        <v>2017</v>
      </c>
      <c r="AN1451" s="212" t="e">
        <f>COUNTIF([7]daftar!$D$4:$D$885,D1451)</f>
        <v>#VALUE!</v>
      </c>
    </row>
    <row r="1452" spans="1:40" hidden="1">
      <c r="A1452" s="369"/>
      <c r="B1452" s="465">
        <v>44423</v>
      </c>
      <c r="C1452" s="269" t="str">
        <f>VLOOKUP(D1452,'[9]mhs elektro-kecil'!$B$5:$C$2500,2,0)</f>
        <v>ARI SUBAGYO</v>
      </c>
      <c r="D1452" s="369" t="s">
        <v>3098</v>
      </c>
      <c r="E1452" s="369" t="s">
        <v>3099</v>
      </c>
      <c r="F1452" s="275" t="str">
        <f>VLOOKUP(Q1452,dosen,3,0)</f>
        <v>Dr. Ida Ayu Sri Adnyani, S.T., M.Erg.</v>
      </c>
      <c r="G1452" s="275" t="str">
        <f>IF(ISNA(VLOOKUP(R1452,dosen,3,FALSE)),"-",VLOOKUP(R1452,dosen,3,FALSE))</f>
        <v>Abdul Natsir, S.T., M.T.</v>
      </c>
      <c r="H1452" s="275" t="str">
        <f>IF(ISNA(VLOOKUP(S1452,dosen,3,FALSE)),"-",VLOOKUP(S1452,dosen,3,FALSE))</f>
        <v>Ir. Agung Budi Muljono, S.T., M.T., IPU.</v>
      </c>
      <c r="I1452" s="275" t="str">
        <f>IF(ISNA(VLOOKUP(T1452,dosen,3,FALSE)),"-",VLOOKUP(T1452,dosen,3,FALSE))</f>
        <v>I Nyoman Wahyu Satiawan., ST., MSc., Ph.D.</v>
      </c>
      <c r="J1452" s="467" t="str">
        <f>IF(ISNA(VLOOKUP(U1452,dosen,3,FALSE)),"-",VLOOKUP(U1452,dosen,3,FALSE))</f>
        <v>Dr. Ir. Rosmaliati, S.T., M.T.</v>
      </c>
      <c r="P1452" t="str">
        <f>VLOOKUP(D1452,'[10]mhs elektro-kecil'!$B$5:$D$2151,3,0)</f>
        <v>-</v>
      </c>
      <c r="Q1452" s="230">
        <v>10</v>
      </c>
      <c r="R1452" s="230">
        <v>14</v>
      </c>
      <c r="S1452" s="199">
        <v>13</v>
      </c>
      <c r="T1452" s="199">
        <v>8</v>
      </c>
      <c r="U1452" s="199">
        <v>16</v>
      </c>
      <c r="X1452" s="373" t="str">
        <f>IFERROR(VLOOKUP(D1452,'[5]mhs elektro-kecil'!$B$5:$E$2151,3,0),"CEK")</f>
        <v>-</v>
      </c>
      <c r="Y1452" s="374" t="str">
        <f>IFERROR(VLOOKUP(D1452,'[5]mhs elektro-kecil'!$B$5:$E$2151,4,0),"CEK")</f>
        <v>Cahyo Mustiko O.M., ST., M.Sc., Ph.D.</v>
      </c>
      <c r="AL1452" s="495">
        <f t="shared" si="2534"/>
        <v>2017</v>
      </c>
      <c r="AN1452" s="212" t="e">
        <f>COUNTIF([7]daftar!$D$4:$D$885,D1452)</f>
        <v>#VALUE!</v>
      </c>
    </row>
    <row r="1453" spans="1:40" hidden="1">
      <c r="A1453" s="369"/>
      <c r="B1453" s="465">
        <v>44426</v>
      </c>
      <c r="C1453" s="269" t="str">
        <f>VLOOKUP(D1453,'[9]mhs elektro-kecil'!$B$5:$C$2500,2,0)</f>
        <v>ARIEFUDIN</v>
      </c>
      <c r="D1453" s="369" t="s">
        <v>2758</v>
      </c>
      <c r="E1453" s="369" t="s">
        <v>3100</v>
      </c>
      <c r="F1453" s="275" t="str">
        <f t="shared" si="2545"/>
        <v>I Made Budi Suksmadana, S.T., M.T.</v>
      </c>
      <c r="G1453" s="275" t="str">
        <f t="shared" si="2546"/>
        <v>Suthami Ariessaputra, S.T., M.Eng.</v>
      </c>
      <c r="H1453" s="275" t="str">
        <f t="shared" si="2547"/>
        <v>Paniran, S.T., M.T.</v>
      </c>
      <c r="I1453" s="275" t="str">
        <f t="shared" si="2548"/>
        <v>Dwi Ratnasari, S.Kom., MT.</v>
      </c>
      <c r="J1453" s="467" t="str">
        <f t="shared" si="2549"/>
        <v>Made Sutha Yadnya, S.T., M.T.</v>
      </c>
      <c r="P1453" t="str">
        <f>VLOOKUP(D1453,'[10]mhs elektro-kecil'!$B$5:$D$2151,3,0)</f>
        <v>Teknik Informatika &amp; Komputer</v>
      </c>
      <c r="Q1453" s="230">
        <v>24</v>
      </c>
      <c r="R1453" s="230">
        <v>42</v>
      </c>
      <c r="S1453" s="199">
        <v>28</v>
      </c>
      <c r="T1453" s="199">
        <v>45</v>
      </c>
      <c r="U1453" s="199">
        <v>19</v>
      </c>
      <c r="X1453" s="373" t="str">
        <f>IFERROR(VLOOKUP(D1453,'[5]mhs elektro-kecil'!$B$5:$E$2151,3,0),"CEK")</f>
        <v>Teknik Informatika &amp; Komputer</v>
      </c>
      <c r="Y1453" s="374" t="str">
        <f>IFERROR(VLOOKUP(D1453,'[5]mhs elektro-kecil'!$B$5:$E$2151,4,0),"CEK")</f>
        <v>Cahyo Mustiko O.M., ST., M.Sc., Ph.D.</v>
      </c>
      <c r="AL1453" s="495">
        <f t="shared" si="2534"/>
        <v>2017</v>
      </c>
      <c r="AN1453" s="212" t="e">
        <f>COUNTIF([7]daftar!$D$4:$D$885,D1453)</f>
        <v>#VALUE!</v>
      </c>
    </row>
    <row r="1454" spans="1:40" hidden="1">
      <c r="A1454" s="369"/>
      <c r="B1454" s="465">
        <v>44431</v>
      </c>
      <c r="C1454" s="269" t="str">
        <f>VLOOKUP(D1454,'[9]mhs elektro-kecil'!$B$5:$C$2500,2,0)</f>
        <v>ARMAN HIDAYAT</v>
      </c>
      <c r="D1454" s="369" t="s">
        <v>2202</v>
      </c>
      <c r="E1454" s="369" t="s">
        <v>3101</v>
      </c>
      <c r="F1454" s="275" t="str">
        <f t="shared" si="2545"/>
        <v>Dr. Ir. Misbahuddin, S.T., M.T., IPU.</v>
      </c>
      <c r="G1454" s="275" t="str">
        <f t="shared" si="2546"/>
        <v>Abdullah Zainuddin, S.T., M.T.</v>
      </c>
      <c r="H1454" s="275" t="str">
        <f t="shared" si="2547"/>
        <v>Budi Darmawan, S.T., M.Eng.</v>
      </c>
      <c r="I1454" s="275" t="str">
        <f t="shared" si="2548"/>
        <v>Cipta Ramadhani, ST., M.Eng.</v>
      </c>
      <c r="J1454" s="467" t="str">
        <f t="shared" si="2549"/>
        <v>Syafaruddin Ch, S.T., M.T.</v>
      </c>
      <c r="P1454" t="str">
        <f>VLOOKUP(D1454,'[10]mhs elektro-kecil'!$B$5:$D$2151,3,0)</f>
        <v>Teknik Elektronika &amp; Digital</v>
      </c>
      <c r="Q1454" s="230">
        <v>7</v>
      </c>
      <c r="R1454" s="230">
        <v>15</v>
      </c>
      <c r="S1454" s="199">
        <v>43</v>
      </c>
      <c r="T1454" s="199">
        <v>44</v>
      </c>
      <c r="U1454" s="199">
        <v>4</v>
      </c>
      <c r="X1454" s="373" t="str">
        <f>IFERROR(VLOOKUP(D1454,'[5]mhs elektro-kecil'!$B$5:$E$2151,3,0),"CEK")</f>
        <v>Teknik Elektronika &amp; Digital</v>
      </c>
      <c r="Y1454" s="374" t="str">
        <f>IFERROR(VLOOKUP(D1454,'[5]mhs elektro-kecil'!$B$5:$E$2151,4,0),"CEK")</f>
        <v>Dr. Ida Ayu Sri Adnyani, ST., MErg.</v>
      </c>
      <c r="AL1454" s="495">
        <f t="shared" si="2534"/>
        <v>2017</v>
      </c>
      <c r="AN1454" s="212" t="e">
        <f>COUNTIF([7]daftar!$D$4:$D$885,D1454)</f>
        <v>#VALUE!</v>
      </c>
    </row>
    <row r="1455" spans="1:40" hidden="1">
      <c r="A1455" s="369"/>
      <c r="B1455" s="465">
        <v>44432</v>
      </c>
      <c r="C1455" s="269" t="str">
        <f>VLOOKUP(D1455,'[9]mhs elektro-kecil'!$B$5:$C$2500,2,0)</f>
        <v>Arya Anang Putra Manggali</v>
      </c>
      <c r="D1455" s="369" t="s">
        <v>2778</v>
      </c>
      <c r="E1455" s="369" t="s">
        <v>3102</v>
      </c>
      <c r="F1455" s="275" t="str">
        <f t="shared" si="2545"/>
        <v>Giri Wahyu Wiriasto, S.T., M.T.</v>
      </c>
      <c r="G1455" s="275" t="str">
        <f t="shared" si="2546"/>
        <v>A. Sjamsjiar Rachman, S.T., M.T.</v>
      </c>
      <c r="H1455" s="275" t="str">
        <f t="shared" si="2547"/>
        <v>Dwi Ratnasari, S.Kom., MT.</v>
      </c>
      <c r="I1455" s="275" t="str">
        <f t="shared" si="2548"/>
        <v>Cipta Ramadhani, ST., M.Eng.</v>
      </c>
      <c r="J1455" s="467" t="str">
        <f t="shared" si="2549"/>
        <v>Lalu A. Syamsul Irfan A., S.T., M.Eng.</v>
      </c>
      <c r="P1455" t="str">
        <f>VLOOKUP(D1455,'[5]mhs elektro-kecil'!$B$5:$E$2457,3,0)</f>
        <v>Teknik Informatika &amp; Komputer</v>
      </c>
      <c r="Q1455" s="230">
        <v>41</v>
      </c>
      <c r="R1455" s="230">
        <v>17</v>
      </c>
      <c r="S1455" s="199">
        <v>45</v>
      </c>
      <c r="T1455" s="199">
        <v>44</v>
      </c>
      <c r="U1455" s="199">
        <v>40</v>
      </c>
      <c r="X1455" s="373" t="str">
        <f>IFERROR(VLOOKUP(D1455,'[5]mhs elektro-kecil'!$B$5:$E$2151,3,0),"CEK")</f>
        <v>Teknik Informatika &amp; Komputer</v>
      </c>
      <c r="Y1455" s="374" t="str">
        <f>IFERROR(VLOOKUP(D1455,'[5]mhs elektro-kecil'!$B$5:$E$2151,4,0),"CEK")</f>
        <v>Dr. Ida Ayu Sri Adnyani, ST., MErg.</v>
      </c>
      <c r="AL1455" s="495">
        <f t="shared" si="2534"/>
        <v>2017</v>
      </c>
      <c r="AN1455" s="212" t="e">
        <f>COUNTIF([7]daftar!$D$4:$D$885,D1455)</f>
        <v>#VALUE!</v>
      </c>
    </row>
    <row r="1456" spans="1:40" hidden="1">
      <c r="A1456" s="369"/>
      <c r="B1456" s="465">
        <v>44434</v>
      </c>
      <c r="C1456" s="269" t="str">
        <f>VLOOKUP(D1456,'[9]mhs elektro-kecil'!$B$5:$C$2151,2,0)</f>
        <v>As'ad Zaenul Arham</v>
      </c>
      <c r="D1456" s="369" t="s">
        <v>3103</v>
      </c>
      <c r="E1456" s="369" t="s">
        <v>3104</v>
      </c>
      <c r="F1456" s="275" t="str">
        <f t="shared" si="2545"/>
        <v>Dr. Ir. I Made Ginarsa, S.T., M.T., IPU.</v>
      </c>
      <c r="G1456" s="275" t="str">
        <f t="shared" si="2546"/>
        <v>Dr. Ir. Rosmaliati, S.T., M.T.</v>
      </c>
      <c r="H1456" s="275" t="str">
        <f t="shared" si="2547"/>
        <v>Ir. I Made Ari Nrartha, S.T., M.T.</v>
      </c>
      <c r="I1456" s="275" t="str">
        <f t="shared" si="2548"/>
        <v>Dr. rer. nat. Teti Zubaidah, S.T., M.T.</v>
      </c>
      <c r="J1456" s="467" t="str">
        <f t="shared" si="2549"/>
        <v>Ida Bagus Fery Citarsa, S.T., M.T.</v>
      </c>
      <c r="P1456" t="str">
        <f>VLOOKUP(D1456,'[5]mhs elektro-kecil'!$B$5:$E$2457,3,0)</f>
        <v>-</v>
      </c>
      <c r="Q1456" s="230">
        <v>26</v>
      </c>
      <c r="R1456" s="230">
        <v>16</v>
      </c>
      <c r="S1456" s="199">
        <v>25</v>
      </c>
      <c r="T1456" s="199">
        <v>22</v>
      </c>
      <c r="U1456" s="199">
        <v>12</v>
      </c>
      <c r="X1456" s="373" t="str">
        <f>IFERROR(VLOOKUP(D1456,'[5]mhs elektro-kecil'!$B$5:$E$2151,3,0),"CEK")</f>
        <v>-</v>
      </c>
      <c r="Y1456" s="374" t="str">
        <f>IFERROR(VLOOKUP(D1456,'[5]mhs elektro-kecil'!$B$5:$E$2151,4,0),"CEK")</f>
        <v>Ida Bagus Fery Citarsa, ST., MT.</v>
      </c>
      <c r="AL1456" s="495">
        <f t="shared" si="2534"/>
        <v>2017</v>
      </c>
      <c r="AN1456" s="212" t="e">
        <f>COUNTIF([7]daftar!$D$4:$D$885,D1456)</f>
        <v>#VALUE!</v>
      </c>
    </row>
    <row r="1457" spans="1:40" hidden="1">
      <c r="A1457" s="369"/>
      <c r="B1457" s="465">
        <v>44441</v>
      </c>
      <c r="C1457" s="269" t="str">
        <f>VLOOKUP(D1457,'[9]mhs elektro-kecil'!$B$5:$C$2151,2,0)</f>
        <v>Bayu Hermawan</v>
      </c>
      <c r="D1457" s="369" t="s">
        <v>2316</v>
      </c>
      <c r="E1457" s="369" t="s">
        <v>2245</v>
      </c>
      <c r="F1457" s="275" t="str">
        <f t="shared" si="2545"/>
        <v>Lalu A. Syamsul Irfan A., S.T., M.Eng.</v>
      </c>
      <c r="G1457" s="275" t="str">
        <f t="shared" si="2546"/>
        <v>Giri Wahyu Wiriasto, S.T., M.T.</v>
      </c>
      <c r="H1457" s="275" t="str">
        <f t="shared" si="2547"/>
        <v>A. Sjamsjiar Rachman, S.T., M.T.</v>
      </c>
      <c r="I1457" s="275" t="str">
        <f t="shared" si="2548"/>
        <v>Cipta Ramadhani, ST., M.Eng.</v>
      </c>
      <c r="J1457" s="467" t="str">
        <f t="shared" si="2549"/>
        <v>Dwi Ratnasari, S.Kom., MT.</v>
      </c>
      <c r="P1457" t="str">
        <f>VLOOKUP(D1457,'[5]mhs elektro-kecil'!$B$5:$E$2457,3,0)</f>
        <v>Teknik Informatika &amp; Komputer</v>
      </c>
      <c r="Q1457" s="230">
        <v>40</v>
      </c>
      <c r="R1457" s="230">
        <v>41</v>
      </c>
      <c r="S1457" s="199">
        <v>17</v>
      </c>
      <c r="T1457" s="199">
        <v>44</v>
      </c>
      <c r="U1457" s="199">
        <v>45</v>
      </c>
      <c r="X1457" s="373" t="str">
        <f>IFERROR(VLOOKUP(D1457,'[5]mhs elektro-kecil'!$B$5:$E$2151,3,0),"CEK")</f>
        <v>Teknik Informatika &amp; Komputer</v>
      </c>
      <c r="Y1457" s="374" t="str">
        <f>IFERROR(VLOOKUP(D1457,'[5]mhs elektro-kecil'!$B$5:$E$2151,4,0),"CEK")</f>
        <v>Ida Bagus Fery Citarsa, ST., MT.</v>
      </c>
      <c r="AL1457" s="495">
        <f t="shared" si="2534"/>
        <v>2017</v>
      </c>
      <c r="AN1457" s="212" t="e">
        <f>COUNTIF([7]daftar!$D$4:$D$885,D1457)</f>
        <v>#VALUE!</v>
      </c>
    </row>
    <row r="1458" spans="1:40" hidden="1">
      <c r="A1458" s="369"/>
      <c r="B1458" s="465">
        <v>44446</v>
      </c>
      <c r="C1458" s="269" t="str">
        <f>VLOOKUP(D1458,'[9]mhs elektro-kecil'!$B$5:$C$2151,2,0)</f>
        <v>BUNGA AGITA LITYA PRIBADI</v>
      </c>
      <c r="D1458" s="369" t="s">
        <v>3105</v>
      </c>
      <c r="E1458" s="369" t="s">
        <v>3106</v>
      </c>
      <c r="F1458" s="275" t="str">
        <f t="shared" si="2545"/>
        <v>Budi Darmawan, S.T., M.Eng.</v>
      </c>
      <c r="G1458" s="275" t="str">
        <f t="shared" si="2546"/>
        <v>Syafaruddin Ch, S.T., M.T.</v>
      </c>
      <c r="H1458" s="275" t="str">
        <f t="shared" si="2547"/>
        <v>Paniran, S.T., M.T.</v>
      </c>
      <c r="I1458" s="275" t="str">
        <f t="shared" si="2548"/>
        <v>A. Sjamsjiar Rachman, S.T., M.T.</v>
      </c>
      <c r="J1458" s="467" t="str">
        <f t="shared" si="2549"/>
        <v>Giri Wahyu Wiriasto, S.T., M.T.</v>
      </c>
      <c r="P1458" t="str">
        <f>VLOOKUP(D1458,'[5]mhs elektro-kecil'!$B$5:$E$2457,3,0)</f>
        <v>-</v>
      </c>
      <c r="Q1458" s="230">
        <v>43</v>
      </c>
      <c r="R1458" s="230">
        <v>4</v>
      </c>
      <c r="S1458" s="199">
        <v>28</v>
      </c>
      <c r="T1458" s="199">
        <v>17</v>
      </c>
      <c r="U1458" s="199">
        <v>41</v>
      </c>
      <c r="X1458" s="373" t="str">
        <f>IFERROR(VLOOKUP(D1458,'[5]mhs elektro-kecil'!$B$5:$E$2151,3,0),"CEK")</f>
        <v>-</v>
      </c>
      <c r="Y1458" s="374" t="str">
        <f>IFERROR(VLOOKUP(D1458,'[5]mhs elektro-kecil'!$B$5:$E$2151,4,0),"CEK")</f>
        <v>Agung Budi Muljono, ST., MT.</v>
      </c>
      <c r="AL1458" s="495">
        <f t="shared" si="2534"/>
        <v>2017</v>
      </c>
      <c r="AN1458" s="212" t="e">
        <f>COUNTIF([7]daftar!$D$4:$D$885,D1458)</f>
        <v>#VALUE!</v>
      </c>
    </row>
    <row r="1459" spans="1:40" hidden="1">
      <c r="A1459" s="369"/>
      <c r="B1459" s="465">
        <v>44447</v>
      </c>
      <c r="C1459" s="269" t="str">
        <f>VLOOKUP(D1459,'[9]mhs elektro-kecil'!$B$5:$C$2151,2,0)</f>
        <v>DENY RAHMAN</v>
      </c>
      <c r="D1459" s="369" t="s">
        <v>3107</v>
      </c>
      <c r="E1459" s="369" t="s">
        <v>3108</v>
      </c>
      <c r="F1459" s="275" t="str">
        <f t="shared" ref="F1459:F1466" si="2550">VLOOKUP(Q1459,dosen,3,0)</f>
        <v>Made Sutha Yadnya, S.T., M.T.</v>
      </c>
      <c r="G1459" s="275" t="str">
        <f t="shared" ref="G1459:G1466" si="2551">IF(ISNA(VLOOKUP(R1459,dosen,3,FALSE)),"-",VLOOKUP(R1459,dosen,3,FALSE))</f>
        <v>Suthami Ariessaputra, S.T., M.Eng.</v>
      </c>
      <c r="H1459" s="275" t="str">
        <f t="shared" ref="H1459:H1466" si="2552">IF(ISNA(VLOOKUP(S1459,dosen,3,FALSE)),"-",VLOOKUP(S1459,dosen,3,FALSE))</f>
        <v>Bulkis Kanata, S.T., M.T.</v>
      </c>
      <c r="I1459" s="275" t="str">
        <f t="shared" ref="I1459:I1466" si="2553">IF(ISNA(VLOOKUP(T1459,dosen,3,FALSE)),"-",VLOOKUP(T1459,dosen,3,FALSE))</f>
        <v>Sudi M. Al Sasongko, S.T., M.T.</v>
      </c>
      <c r="J1459" s="467" t="str">
        <f t="shared" ref="J1459:J1466" si="2554">IF(ISNA(VLOOKUP(U1459,dosen,3,FALSE)),"-",VLOOKUP(U1459,dosen,3,FALSE))</f>
        <v>Cahyo Mustiko O. M., ST., MSc. Ph.D.</v>
      </c>
      <c r="P1459" t="str">
        <f>VLOOKUP(D1459,'[5]mhs elektro-kecil'!$B$5:$E$2457,3,0)</f>
        <v>-</v>
      </c>
      <c r="Q1459" s="230">
        <v>19</v>
      </c>
      <c r="R1459" s="230">
        <v>42</v>
      </c>
      <c r="S1459" s="199">
        <v>21</v>
      </c>
      <c r="T1459" s="199">
        <v>6</v>
      </c>
      <c r="U1459" s="199">
        <v>9</v>
      </c>
      <c r="X1459" s="373" t="str">
        <f>IFERROR(VLOOKUP(D1459,'[5]mhs elektro-kecil'!$B$5:$E$2151,3,0),"CEK")</f>
        <v>-</v>
      </c>
      <c r="Y1459" s="374" t="str">
        <f>IFERROR(VLOOKUP(D1459,'[5]mhs elektro-kecil'!$B$5:$E$2151,4,0),"CEK")</f>
        <v>Agung Budi Muljono, ST., MT.</v>
      </c>
      <c r="AL1459" s="495">
        <f t="shared" si="2534"/>
        <v>2017</v>
      </c>
      <c r="AN1459" s="212" t="e">
        <f>COUNTIF([7]daftar!$D$4:$D$885,D1459)</f>
        <v>#VALUE!</v>
      </c>
    </row>
    <row r="1460" spans="1:40" hidden="1">
      <c r="A1460" s="369"/>
      <c r="B1460" s="465">
        <v>44454</v>
      </c>
      <c r="C1460" s="269" t="str">
        <f>VLOOKUP(D1460,'[9]mhs elektro-kecil'!$B$5:$C$2151,2,0)</f>
        <v>DIKA PRATAMA</v>
      </c>
      <c r="D1460" s="369" t="s">
        <v>3109</v>
      </c>
      <c r="E1460" s="369" t="s">
        <v>3110</v>
      </c>
      <c r="F1460" s="275" t="str">
        <f t="shared" si="2550"/>
        <v>Abdullah Zainuddin, S.T., M.T.</v>
      </c>
      <c r="G1460" s="275" t="str">
        <f t="shared" si="2551"/>
        <v>Bulkis Kanata, S.T., M.T.</v>
      </c>
      <c r="H1460" s="275" t="str">
        <f t="shared" si="2552"/>
        <v>Suthami Ariessaputra, S.T., M.Eng.</v>
      </c>
      <c r="I1460" s="275" t="str">
        <f t="shared" si="2553"/>
        <v>Cahyo Mustiko O. M., ST., MSc. Ph.D.</v>
      </c>
      <c r="J1460" s="467" t="str">
        <f t="shared" si="2554"/>
        <v>Made Sutha Yadnya, S.T., M.T.</v>
      </c>
      <c r="P1460" t="str">
        <f>VLOOKUP(D1460,'[5]mhs elektro-kecil'!$B$5:$E$2457,3,0)</f>
        <v>-</v>
      </c>
      <c r="Q1460" s="230">
        <v>15</v>
      </c>
      <c r="R1460" s="230">
        <v>21</v>
      </c>
      <c r="S1460" s="199">
        <v>42</v>
      </c>
      <c r="T1460" s="199">
        <v>9</v>
      </c>
      <c r="U1460" s="199">
        <v>19</v>
      </c>
      <c r="X1460" s="373" t="str">
        <f>IFERROR(VLOOKUP(D1460,'[5]mhs elektro-kecil'!$B$5:$E$2151,3,0),"CEK")</f>
        <v>-</v>
      </c>
      <c r="Y1460" s="374" t="str">
        <f>IFERROR(VLOOKUP(D1460,'[5]mhs elektro-kecil'!$B$5:$E$2151,4,0),"CEK")</f>
        <v>Abdul Natsir, ST., MT.</v>
      </c>
      <c r="AL1460" s="495">
        <f t="shared" si="2534"/>
        <v>2017</v>
      </c>
      <c r="AN1460" s="212" t="e">
        <f>COUNTIF([7]daftar!$D$4:$D$885,D1460)</f>
        <v>#VALUE!</v>
      </c>
    </row>
    <row r="1461" spans="1:40" hidden="1">
      <c r="A1461" s="369"/>
      <c r="B1461" s="465">
        <v>44454</v>
      </c>
      <c r="C1461" s="269" t="str">
        <f>VLOOKUP(D1461,'[9]mhs elektro-kecil'!$B$5:$C$2151,2,0)</f>
        <v>ELVIRA SEPTIANA HASBI</v>
      </c>
      <c r="D1461" s="369" t="s">
        <v>3111</v>
      </c>
      <c r="E1461" s="369" t="s">
        <v>2283</v>
      </c>
      <c r="F1461" s="275" t="str">
        <f t="shared" si="2550"/>
        <v>Paniran, S.T., M.T.</v>
      </c>
      <c r="G1461" s="275" t="str">
        <f t="shared" si="2551"/>
        <v>Muhamad Irwan, S.T., M.T.</v>
      </c>
      <c r="H1461" s="275" t="str">
        <f t="shared" si="2552"/>
        <v>Budi Darmawan, S.T., M.Eng.</v>
      </c>
      <c r="I1461" s="275" t="str">
        <f t="shared" si="2553"/>
        <v>Syafaruddin Ch, S.T., M.T.</v>
      </c>
      <c r="J1461" s="467" t="str">
        <f t="shared" si="2554"/>
        <v>Dr. Ir. Misbahuddin, S.T., M.T., IPU.</v>
      </c>
      <c r="P1461" t="str">
        <f>VLOOKUP(D1461,'[5]mhs elektro-kecil'!$B$5:$E$2457,3,0)</f>
        <v>-</v>
      </c>
      <c r="Q1461" s="230">
        <v>28</v>
      </c>
      <c r="R1461" s="230">
        <v>39</v>
      </c>
      <c r="S1461" s="199">
        <v>43</v>
      </c>
      <c r="T1461" s="199">
        <v>4</v>
      </c>
      <c r="U1461" s="199">
        <v>7</v>
      </c>
      <c r="X1461" s="373" t="str">
        <f>IFERROR(VLOOKUP(D1461,'[5]mhs elektro-kecil'!$B$5:$E$2151,3,0),"CEK")</f>
        <v>-</v>
      </c>
      <c r="Y1461" s="374" t="str">
        <f>IFERROR(VLOOKUP(D1461,'[5]mhs elektro-kecil'!$B$5:$E$2151,4,0),"CEK")</f>
        <v>Abdul Natsir, ST., MT.</v>
      </c>
      <c r="AL1461" s="495">
        <f t="shared" si="2534"/>
        <v>2017</v>
      </c>
      <c r="AN1461" s="212" t="e">
        <f>COUNTIF([7]daftar!$D$4:$D$885,D1461)</f>
        <v>#VALUE!</v>
      </c>
    </row>
    <row r="1462" spans="1:40" hidden="1">
      <c r="A1462" s="369"/>
      <c r="B1462" s="465">
        <v>44456</v>
      </c>
      <c r="C1462" s="269" t="str">
        <f>VLOOKUP(D1462,'[9]mhs elektro-kecil'!$B$5:$C$2151,2,0)</f>
        <v>ERLANGGA DWIVIDI PUTRA</v>
      </c>
      <c r="D1462" s="369" t="s">
        <v>3112</v>
      </c>
      <c r="E1462" s="369" t="s">
        <v>2231</v>
      </c>
      <c r="F1462" s="275" t="str">
        <f t="shared" si="2550"/>
        <v>Made Sutha Yadnya, S.T., M.T.</v>
      </c>
      <c r="G1462" s="275" t="str">
        <f t="shared" si="2551"/>
        <v>Abdullah Zainuddin, S.T., M.T.</v>
      </c>
      <c r="H1462" s="275" t="str">
        <f t="shared" si="2552"/>
        <v>Suthami Ariessaputra, S.T., M.Eng.</v>
      </c>
      <c r="I1462" s="275" t="str">
        <f t="shared" si="2553"/>
        <v>Bulkis Kanata, S.T., M.T.</v>
      </c>
      <c r="J1462" s="467" t="str">
        <f t="shared" si="2554"/>
        <v>Djul Fikry  Budiman, S.T., M.T.</v>
      </c>
      <c r="P1462" t="str">
        <f>VLOOKUP(D1462,'[5]mhs elektro-kecil'!$B$5:$E$2457,3,0)</f>
        <v>-</v>
      </c>
      <c r="Q1462" s="230">
        <v>19</v>
      </c>
      <c r="R1462" s="230">
        <v>15</v>
      </c>
      <c r="S1462" s="199">
        <v>42</v>
      </c>
      <c r="T1462" s="199">
        <v>21</v>
      </c>
      <c r="U1462" s="199">
        <v>35</v>
      </c>
      <c r="X1462" s="373" t="str">
        <f>IFERROR(VLOOKUP(D1462,'[5]mhs elektro-kecil'!$B$5:$E$2151,3,0),"CEK")</f>
        <v>-</v>
      </c>
      <c r="Y1462" s="374" t="str">
        <f>IFERROR(VLOOKUP(D1462,'[5]mhs elektro-kecil'!$B$5:$E$2151,4,0),"CEK")</f>
        <v>Abdullah Zainuddin, ST., MT.</v>
      </c>
      <c r="AL1462" s="495">
        <f t="shared" si="2534"/>
        <v>2017</v>
      </c>
      <c r="AN1462" s="212" t="e">
        <f>COUNTIF([7]daftar!$D$4:$D$885,D1462)</f>
        <v>#VALUE!</v>
      </c>
    </row>
    <row r="1463" spans="1:40" hidden="1">
      <c r="A1463" s="369"/>
      <c r="B1463" s="465">
        <v>44459</v>
      </c>
      <c r="C1463" s="269" t="str">
        <f>VLOOKUP(D1463,'[9]mhs elektro-kecil'!$B$5:$C$2151,2,0)</f>
        <v>Faisal Ahmadi</v>
      </c>
      <c r="D1463" s="369" t="s">
        <v>3113</v>
      </c>
      <c r="E1463" s="369" t="s">
        <v>2227</v>
      </c>
      <c r="F1463" s="275" t="str">
        <f t="shared" si="2550"/>
        <v>Giri Wahyu Wiriasto, S.T., M.T.</v>
      </c>
      <c r="G1463" s="275" t="str">
        <f t="shared" si="2551"/>
        <v>I Made Budi Suksmadana, S.T., M.T.</v>
      </c>
      <c r="H1463" s="275" t="str">
        <f t="shared" si="2552"/>
        <v>A. Sjamsjiar Rachman, S.T., M.T.</v>
      </c>
      <c r="I1463" s="275" t="str">
        <f t="shared" si="2553"/>
        <v>Cipta Ramadhani, ST., M.Eng.</v>
      </c>
      <c r="J1463" s="467" t="str">
        <f t="shared" si="2554"/>
        <v>Dwi Ratnasari, S.Kom., MT.</v>
      </c>
      <c r="P1463" t="str">
        <f>VLOOKUP(D1463,'[5]mhs elektro-kecil'!$B$5:$E$2457,3,0)</f>
        <v>-</v>
      </c>
      <c r="Q1463" s="230">
        <v>41</v>
      </c>
      <c r="R1463" s="230">
        <v>24</v>
      </c>
      <c r="S1463" s="199">
        <v>17</v>
      </c>
      <c r="T1463" s="199">
        <v>44</v>
      </c>
      <c r="U1463" s="199">
        <v>45</v>
      </c>
      <c r="X1463" s="373" t="str">
        <f>IFERROR(VLOOKUP(D1463,'[5]mhs elektro-kecil'!$B$5:$E$2151,3,0),"CEK")</f>
        <v>-</v>
      </c>
      <c r="Y1463" s="374" t="str">
        <f>IFERROR(VLOOKUP(D1463,'[5]mhs elektro-kecil'!$B$5:$E$2151,4,0),"CEK")</f>
        <v>Abdullah Zainuddin, ST., MT.</v>
      </c>
      <c r="AL1463" s="495">
        <f t="shared" si="2534"/>
        <v>2017</v>
      </c>
      <c r="AN1463" s="212" t="e">
        <f>COUNTIF([7]daftar!$D$4:$D$885,D1463)</f>
        <v>#VALUE!</v>
      </c>
    </row>
    <row r="1464" spans="1:40" hidden="1">
      <c r="A1464" s="369"/>
      <c r="B1464" s="465">
        <v>44459</v>
      </c>
      <c r="C1464" s="269" t="str">
        <f>VLOOKUP(D1464,'[9]mhs elektro-kecil'!$B$5:$C$2151,2,0)</f>
        <v>FEBIA NINGRUM SOSROWIJOYO</v>
      </c>
      <c r="D1464" s="369" t="s">
        <v>3114</v>
      </c>
      <c r="E1464" s="369" t="s">
        <v>3115</v>
      </c>
      <c r="F1464" s="275" t="str">
        <f t="shared" si="2550"/>
        <v>Dr. Warindi, S.T., M.Eng.</v>
      </c>
      <c r="G1464" s="275" t="str">
        <f t="shared" si="2551"/>
        <v>Dr. Ir. I Ketut Wiryajati,ST.,MT.,IPU.,ASEAN.Eng.</v>
      </c>
      <c r="H1464" s="275" t="str">
        <f t="shared" si="2552"/>
        <v>Supriyatna, S.T., M.T.</v>
      </c>
      <c r="I1464" s="275" t="str">
        <f t="shared" si="2553"/>
        <v>Abdul Natsir, S.T., M.T.</v>
      </c>
      <c r="J1464" s="467" t="str">
        <f t="shared" si="2554"/>
        <v>Sabar Nababan, S.T., M.T.</v>
      </c>
      <c r="P1464" t="str">
        <f>VLOOKUP(D1464,'[5]mhs elektro-kecil'!$B$5:$E$2457,3,0)</f>
        <v>-</v>
      </c>
      <c r="Q1464" s="230">
        <v>37</v>
      </c>
      <c r="R1464" s="230">
        <v>3</v>
      </c>
      <c r="S1464" s="199">
        <v>2</v>
      </c>
      <c r="T1464" s="199">
        <v>14</v>
      </c>
      <c r="U1464" s="199">
        <v>31</v>
      </c>
      <c r="X1464" s="373" t="str">
        <f>IFERROR(VLOOKUP(D1464,'[5]mhs elektro-kecil'!$B$5:$E$2151,3,0),"CEK")</f>
        <v>-</v>
      </c>
      <c r="Y1464" s="374" t="str">
        <f>IFERROR(VLOOKUP(D1464,'[5]mhs elektro-kecil'!$B$5:$E$2151,4,0),"CEK")</f>
        <v>A. Sjamsjiar Rachman, ST., MT.</v>
      </c>
      <c r="AL1464" s="495">
        <f t="shared" si="2534"/>
        <v>2017</v>
      </c>
      <c r="AN1464" s="212" t="e">
        <f>COUNTIF([7]daftar!$D$4:$D$885,D1464)</f>
        <v>#VALUE!</v>
      </c>
    </row>
    <row r="1465" spans="1:40" hidden="1">
      <c r="A1465" s="369"/>
      <c r="B1465" s="465">
        <v>44462</v>
      </c>
      <c r="C1465" s="269" t="str">
        <f>VLOOKUP(D1465,'[9]mhs elektro-kecil'!$B$5:$C$2151,2,0)</f>
        <v>Haetun Nissa</v>
      </c>
      <c r="D1465" s="369" t="s">
        <v>2174</v>
      </c>
      <c r="E1465" s="369" t="s">
        <v>2259</v>
      </c>
      <c r="F1465" s="275" t="str">
        <f t="shared" si="2550"/>
        <v>Dr. Ir. I Ketut Wiryajati,ST.,MT.,IPU.,ASEAN.Eng.</v>
      </c>
      <c r="G1465" s="275" t="str">
        <f t="shared" si="2551"/>
        <v>Ida Bagus Fery Citarsa, S.T., M.T.</v>
      </c>
      <c r="H1465" s="275" t="str">
        <f t="shared" si="2552"/>
        <v>Sultan, S.T., M.T.</v>
      </c>
      <c r="I1465" s="275" t="str">
        <f t="shared" si="2553"/>
        <v>Supriono, S.T., M.T.</v>
      </c>
      <c r="J1465" s="467" t="str">
        <f t="shared" si="2554"/>
        <v>Ir. I Made Ari Nrartha, S.T., M.T.</v>
      </c>
      <c r="P1465" t="str">
        <f>VLOOKUP(D1465,'[5]mhs elektro-kecil'!$B$5:$E$2457,3,0)</f>
        <v>Teknik Elektronika &amp; Digital</v>
      </c>
      <c r="Q1465" s="230">
        <v>3</v>
      </c>
      <c r="R1465" s="230">
        <v>12</v>
      </c>
      <c r="S1465" s="199">
        <v>5</v>
      </c>
      <c r="T1465" s="199">
        <v>29</v>
      </c>
      <c r="U1465" s="199">
        <v>25</v>
      </c>
      <c r="X1465" s="373" t="str">
        <f>IFERROR(VLOOKUP(D1465,'[5]mhs elektro-kecil'!$B$5:$E$2151,3,0),"CEK")</f>
        <v>Teknik Elektronika &amp; Digital</v>
      </c>
      <c r="Y1465" s="374" t="str">
        <f>IFERROR(VLOOKUP(D1465,'[5]mhs elektro-kecil'!$B$5:$E$2151,4,0),"CEK")</f>
        <v>A. Sjamsjiar Rachman, ST., MT.</v>
      </c>
      <c r="AL1465" s="495">
        <f t="shared" si="2534"/>
        <v>2017</v>
      </c>
      <c r="AN1465" s="212" t="e">
        <f>COUNTIF([7]daftar!$D$4:$D$885,D1465)</f>
        <v>#VALUE!</v>
      </c>
    </row>
    <row r="1466" spans="1:40" hidden="1">
      <c r="A1466" s="369"/>
      <c r="B1466" s="465">
        <v>44462</v>
      </c>
      <c r="C1466" s="269" t="str">
        <f>VLOOKUP(D1466,'[9]mhs elektro-kecil'!$B$5:$C$2151,2,0)</f>
        <v>HASBI WIRIAN</v>
      </c>
      <c r="D1466" s="369" t="s">
        <v>3116</v>
      </c>
      <c r="E1466" s="369" t="s">
        <v>3117</v>
      </c>
      <c r="F1466" s="275" t="str">
        <f t="shared" si="2550"/>
        <v>Dr. Ir. I Ketut Wiryajati,ST.,MT.,IPU.,ASEAN.Eng.</v>
      </c>
      <c r="G1466" s="275" t="str">
        <f t="shared" si="2551"/>
        <v>I Nyoman Wahyu Satiawan., ST., MSc., Ph.D.</v>
      </c>
      <c r="H1466" s="275" t="str">
        <f t="shared" si="2552"/>
        <v>Ir. Agung Budi Muljono, S.T., M.T., IPU.</v>
      </c>
      <c r="I1466" s="275" t="str">
        <f t="shared" si="2553"/>
        <v>Ni Made Seniari, S.T., M.T.</v>
      </c>
      <c r="J1466" s="467" t="str">
        <f t="shared" si="2554"/>
        <v>Dr. Ir. I Made Ginarsa, S.T., M.T., IPU.</v>
      </c>
      <c r="P1466" t="str">
        <f>VLOOKUP(D1466,'[5]mhs elektro-kecil'!$B$5:$E$2457,3,0)</f>
        <v>-</v>
      </c>
      <c r="Q1466" s="230">
        <v>3</v>
      </c>
      <c r="R1466" s="230">
        <v>8</v>
      </c>
      <c r="S1466" s="199">
        <v>13</v>
      </c>
      <c r="T1466" s="199">
        <v>1</v>
      </c>
      <c r="U1466" s="199">
        <v>26</v>
      </c>
      <c r="X1466" s="373" t="str">
        <f>IFERROR(VLOOKUP(D1466,'[5]mhs elektro-kecil'!$B$5:$E$2151,3,0),"CEK")</f>
        <v>-</v>
      </c>
      <c r="Y1466" s="374" t="str">
        <f>IFERROR(VLOOKUP(D1466,'[5]mhs elektro-kecil'!$B$5:$E$2151,4,0),"CEK")</f>
        <v>Muhamad Syamsu Iqbal, ST., MT., Ph.D.</v>
      </c>
      <c r="AL1466" s="495">
        <f t="shared" si="2534"/>
        <v>2017</v>
      </c>
      <c r="AN1466" s="212" t="e">
        <f>COUNTIF([7]daftar!$D$4:$D$885,D1466)</f>
        <v>#VALUE!</v>
      </c>
    </row>
    <row r="1467" spans="1:40" hidden="1">
      <c r="A1467" s="369"/>
      <c r="B1467" s="465">
        <v>44463</v>
      </c>
      <c r="C1467" s="269" t="str">
        <f>VLOOKUP(D1467,'[9]mhs elektro-kecil'!$B$5:$C$2151,2,0)</f>
        <v>Hoti Atabia</v>
      </c>
      <c r="D1467" s="369" t="s">
        <v>2105</v>
      </c>
      <c r="E1467" s="369" t="s">
        <v>2275</v>
      </c>
      <c r="F1467" s="275" t="str">
        <f t="shared" ref="F1467:F1477" si="2555">VLOOKUP(Q1467,dosen,3,0)</f>
        <v>Dr. Ir. I Ketut Wiryajati,ST.,MT.,IPU.,ASEAN.Eng.</v>
      </c>
      <c r="G1467" s="275" t="str">
        <f t="shared" ref="G1467:G1477" si="2556">IF(ISNA(VLOOKUP(R1467,dosen,3,FALSE)),"-",VLOOKUP(R1467,dosen,3,FALSE))</f>
        <v>Ida Bagus Fery Citarsa, S.T., M.T.</v>
      </c>
      <c r="H1467" s="275" t="str">
        <f t="shared" ref="H1467:H1477" si="2557">IF(ISNA(VLOOKUP(S1467,dosen,3,FALSE)),"-",VLOOKUP(S1467,dosen,3,FALSE))</f>
        <v>Dr. Ida Ayu Sri Adnyani, S.T., M.Erg.</v>
      </c>
      <c r="I1467" s="275" t="str">
        <f t="shared" ref="I1467:I1477" si="2558">IF(ISNA(VLOOKUP(T1467,dosen,3,FALSE)),"-",VLOOKUP(T1467,dosen,3,FALSE))</f>
        <v>Dr. rer. nat. Teti Zubaidah, S.T., M.T.</v>
      </c>
      <c r="J1467" s="467" t="str">
        <f t="shared" ref="J1467:J1477" si="2559">IF(ISNA(VLOOKUP(U1467,dosen,3,FALSE)),"-",VLOOKUP(U1467,dosen,3,FALSE))</f>
        <v>Supriono, S.T., M.T.</v>
      </c>
      <c r="P1467" t="str">
        <f>VLOOKUP(D1467,'[5]mhs elektro-kecil'!$B$5:$E$2457,3,0)</f>
        <v>Teknik Elektronika &amp; Digital</v>
      </c>
      <c r="Q1467" s="230">
        <v>3</v>
      </c>
      <c r="R1467" s="230">
        <v>12</v>
      </c>
      <c r="S1467" s="199">
        <v>10</v>
      </c>
      <c r="T1467" s="199">
        <v>22</v>
      </c>
      <c r="U1467" s="199">
        <v>29</v>
      </c>
      <c r="X1467" s="373" t="str">
        <f>IFERROR(VLOOKUP(D1467,'[5]mhs elektro-kecil'!$B$5:$E$2151,3,0),"CEK")</f>
        <v>Teknik Elektronika &amp; Digital</v>
      </c>
      <c r="Y1467" s="374" t="str">
        <f>IFERROR(VLOOKUP(D1467,'[5]mhs elektro-kecil'!$B$5:$E$2151,4,0),"CEK")</f>
        <v>Muhamad Syamsu Iqbal, ST., MT., Ph.D.</v>
      </c>
      <c r="AL1467" s="495">
        <f t="shared" si="2534"/>
        <v>2017</v>
      </c>
      <c r="AN1467" s="212" t="e">
        <f>COUNTIF([7]daftar!$D$4:$D$885,D1467)</f>
        <v>#VALUE!</v>
      </c>
    </row>
    <row r="1468" spans="1:40" hidden="1">
      <c r="A1468" s="369"/>
      <c r="B1468" s="465">
        <v>44473</v>
      </c>
      <c r="C1468" s="269" t="str">
        <f>VLOOKUP(D1468,'[9]mhs elektro-kecil'!$B$5:$C$2151,2,0)</f>
        <v>I MADE HENDRA ARIAMBAWA</v>
      </c>
      <c r="D1468" s="369" t="s">
        <v>2384</v>
      </c>
      <c r="E1468" s="369" t="s">
        <v>3118</v>
      </c>
      <c r="F1468" s="275" t="str">
        <f t="shared" si="2555"/>
        <v>Dr. Ir. Misbahuddin, S.T., M.T., IPU.</v>
      </c>
      <c r="G1468" s="275" t="str">
        <f t="shared" si="2556"/>
        <v>Muhamad Irwan, S.T., M.T.</v>
      </c>
      <c r="H1468" s="275" t="str">
        <f t="shared" si="2557"/>
        <v>Bulkis Kanata, S.T., M.T.</v>
      </c>
      <c r="I1468" s="275" t="str">
        <f t="shared" si="2558"/>
        <v>I Made Budi Suksmadana, S.T., M.T.</v>
      </c>
      <c r="J1468" s="467" t="str">
        <f t="shared" si="2559"/>
        <v>Dwi Ratnasari, S.Kom., MT.</v>
      </c>
      <c r="P1468" t="str">
        <f>VLOOKUP(D1468,'[5]mhs elektro-kecil'!$B$5:$E$2457,3,0)</f>
        <v>Teknik Elektronika &amp; Digital</v>
      </c>
      <c r="Q1468" s="230">
        <v>7</v>
      </c>
      <c r="R1468" s="230">
        <v>39</v>
      </c>
      <c r="S1468" s="199">
        <v>21</v>
      </c>
      <c r="T1468" s="199">
        <v>24</v>
      </c>
      <c r="U1468" s="199">
        <v>45</v>
      </c>
      <c r="X1468" s="373" t="str">
        <f>IFERROR(VLOOKUP(D1468,'[5]mhs elektro-kecil'!$B$5:$E$2151,3,0),"CEK")</f>
        <v>Teknik Elektronika &amp; Digital</v>
      </c>
      <c r="Y1468" s="374" t="str">
        <f>IFERROR(VLOOKUP(D1468,'[5]mhs elektro-kecil'!$B$5:$E$2151,4,0),"CEK")</f>
        <v>Made Sutha Yadnya, ST., MT.</v>
      </c>
      <c r="AL1468" s="495">
        <f t="shared" si="2534"/>
        <v>2017</v>
      </c>
      <c r="AN1468" s="212" t="e">
        <f>COUNTIF([7]daftar!$D$4:$D$885,D1468)</f>
        <v>#VALUE!</v>
      </c>
    </row>
    <row r="1469" spans="1:40" hidden="1">
      <c r="A1469" s="369"/>
      <c r="B1469" s="465">
        <v>44473</v>
      </c>
      <c r="C1469" s="269" t="str">
        <f>VLOOKUP(D1469,'[9]mhs elektro-kecil'!$B$5:$C$2151,2,0)</f>
        <v>I Made Wisnu Kusuma Putra</v>
      </c>
      <c r="D1469" s="369" t="s">
        <v>2268</v>
      </c>
      <c r="E1469" s="369" t="s">
        <v>3119</v>
      </c>
      <c r="F1469" s="275" t="str">
        <f t="shared" si="2555"/>
        <v>I Nyoman Wahyu Satiawan., ST., MSc., Ph.D.</v>
      </c>
      <c r="G1469" s="275" t="str">
        <f t="shared" si="2556"/>
        <v>Abdul Natsir, S.T., M.T.</v>
      </c>
      <c r="H1469" s="275" t="str">
        <f t="shared" si="2557"/>
        <v>Ida Bagus Fery Citarsa, S.T., M.T.</v>
      </c>
      <c r="I1469" s="275" t="str">
        <f t="shared" si="2558"/>
        <v>Sabar Nababan, S.T., M.T.</v>
      </c>
      <c r="J1469" s="467" t="str">
        <f t="shared" si="2559"/>
        <v>Dr. Ir. Rosmaliati, S.T., M.T.</v>
      </c>
      <c r="P1469" t="str">
        <f>VLOOKUP(D1469,'[5]mhs elektro-kecil'!$B$5:$E$2457,3,0)</f>
        <v>Teknik Informatika &amp; Komputer</v>
      </c>
      <c r="Q1469" s="230">
        <v>8</v>
      </c>
      <c r="R1469" s="230">
        <v>14</v>
      </c>
      <c r="S1469" s="199">
        <v>12</v>
      </c>
      <c r="T1469" s="199">
        <v>31</v>
      </c>
      <c r="U1469" s="199">
        <v>16</v>
      </c>
      <c r="X1469" s="373" t="str">
        <f>IFERROR(VLOOKUP(D1469,'[5]mhs elektro-kecil'!$B$5:$E$2151,3,0),"CEK")</f>
        <v>Teknik Informatika &amp; Komputer</v>
      </c>
      <c r="Y1469" s="374" t="str">
        <f>IFERROR(VLOOKUP(D1469,'[5]mhs elektro-kecil'!$B$5:$E$2151,4,0),"CEK")</f>
        <v>Made Sutha Yadnya, ST., MT.</v>
      </c>
      <c r="AL1469" s="495">
        <f t="shared" si="2534"/>
        <v>2017</v>
      </c>
      <c r="AN1469" s="212" t="e">
        <f>COUNTIF([7]daftar!$D$4:$D$885,D1469)</f>
        <v>#VALUE!</v>
      </c>
    </row>
    <row r="1470" spans="1:40" hidden="1">
      <c r="A1470" s="369"/>
      <c r="B1470" s="465">
        <v>44480</v>
      </c>
      <c r="C1470" s="269" t="str">
        <f>VLOOKUP(D1470,'[9]mhs elektro-kecil'!$B$5:$C$2151,2,0)</f>
        <v>I PUTU DENNY WAHYU KURNIAWAN</v>
      </c>
      <c r="D1470" s="369" t="s">
        <v>2208</v>
      </c>
      <c r="E1470" s="369" t="s">
        <v>3120</v>
      </c>
      <c r="F1470" s="275" t="str">
        <f t="shared" si="2555"/>
        <v>Bulkis Kanata, S.T., M.T.</v>
      </c>
      <c r="G1470" s="275" t="str">
        <f t="shared" si="2556"/>
        <v>A. Sjamsjiar Rachman, S.T., M.T.</v>
      </c>
      <c r="H1470" s="275" t="str">
        <f t="shared" si="2557"/>
        <v>Suthami Ariessaputra, S.T., M.Eng.</v>
      </c>
      <c r="I1470" s="275" t="str">
        <f t="shared" si="2558"/>
        <v>I Made Budi Suksmadana, S.T., M.T.</v>
      </c>
      <c r="J1470" s="467" t="str">
        <f t="shared" si="2559"/>
        <v>Djul Fikry  Budiman, S.T., M.T.</v>
      </c>
      <c r="P1470" t="str">
        <f>VLOOKUP(D1470,'[5]mhs elektro-kecil'!$B$5:$E$2457,3,0)</f>
        <v>Teknik Informatika &amp; Komputer</v>
      </c>
      <c r="Q1470" s="230">
        <v>21</v>
      </c>
      <c r="R1470" s="230">
        <v>17</v>
      </c>
      <c r="S1470" s="199">
        <v>42</v>
      </c>
      <c r="T1470" s="199">
        <v>24</v>
      </c>
      <c r="U1470" s="199">
        <v>35</v>
      </c>
      <c r="X1470" s="373" t="str">
        <f>IFERROR(VLOOKUP(D1470,'[5]mhs elektro-kecil'!$B$5:$E$2151,3,0),"CEK")</f>
        <v>Teknik Informatika &amp; Komputer</v>
      </c>
      <c r="Y1470" s="374" t="str">
        <f>IFERROR(VLOOKUP(D1470,'[5]mhs elektro-kecil'!$B$5:$E$2151,4,0),"CEK")</f>
        <v>Bulkis Kanata, ST., MT.</v>
      </c>
      <c r="AL1470" s="495">
        <f t="shared" ref="AL1470:AL1550" si="2560">IF(MID(D1470,5,2)="06",2006,IF(MID(D1470,5,2)="07",2007,IF(MID(D1470,5,2)="08",2008,IF(MID(D1470,5,2)="09",2009,IF(MID(D1470,5,2)="10",2010,IF(MID(D1470,5,2)="11",2011,IF(MID(D1470,5,2)="12",2012,IF(MID(D1470,5,2)="05",2005,IF(MID(D1470,5,2)="04",2004,IF(MID(D1470,5,2)="03",2003,IF(MID(D1470,5,2)="13",2013,IF(MID(D1470,5,2)="14",2014,IF(MID(D1470,5,2)="15",2015,IF(MID(D1470,5,2)="16",2016,IF(MID(D1470,5,2)="17",2017,IF(MID(D1470,5,2)="18",2018,2019))))))))))))))))</f>
        <v>2017</v>
      </c>
      <c r="AN1470" s="212" t="e">
        <f>COUNTIF([7]daftar!$D$4:$D$885,D1470)</f>
        <v>#VALUE!</v>
      </c>
    </row>
    <row r="1471" spans="1:40" hidden="1">
      <c r="A1471" s="369"/>
      <c r="B1471" s="465">
        <v>44482</v>
      </c>
      <c r="C1471" s="269" t="str">
        <f>VLOOKUP(D1471,'[9]mhs elektro-kecil'!$B$5:$C$2151,2,0)</f>
        <v>I Wayan Erik Jayantika</v>
      </c>
      <c r="D1471" s="369" t="s">
        <v>3121</v>
      </c>
      <c r="E1471" s="369" t="s">
        <v>3122</v>
      </c>
      <c r="F1471" s="275" t="str">
        <f t="shared" si="2555"/>
        <v>Sudi M. Al Sasongko, S.T., M.T.</v>
      </c>
      <c r="G1471" s="275" t="str">
        <f t="shared" si="2556"/>
        <v>Djul Fikry  Budiman, S.T., M.T.</v>
      </c>
      <c r="H1471" s="275" t="str">
        <f t="shared" si="2557"/>
        <v>Suthami Ariessaputra, S.T., M.Eng.</v>
      </c>
      <c r="I1471" s="275" t="str">
        <f t="shared" si="2558"/>
        <v>Bulkis Kanata, S.T., M.T.</v>
      </c>
      <c r="J1471" s="467" t="str">
        <f t="shared" si="2559"/>
        <v>Made Sutha Yadnya, S.T., M.T.</v>
      </c>
      <c r="P1471" t="str">
        <f>VLOOKUP(D1471,'[5]mhs elektro-kecil'!$B$5:$E$2457,3,0)</f>
        <v>-</v>
      </c>
      <c r="Q1471" s="230">
        <v>6</v>
      </c>
      <c r="R1471" s="230">
        <v>35</v>
      </c>
      <c r="S1471" s="199">
        <v>42</v>
      </c>
      <c r="T1471" s="199">
        <v>21</v>
      </c>
      <c r="U1471" s="199">
        <v>19</v>
      </c>
      <c r="X1471" s="373" t="str">
        <f>IFERROR(VLOOKUP(D1471,'[5]mhs elektro-kecil'!$B$5:$E$2151,3,0),"CEK")</f>
        <v>-</v>
      </c>
      <c r="Y1471" s="374" t="str">
        <f>IFERROR(VLOOKUP(D1471,'[5]mhs elektro-kecil'!$B$5:$E$2151,4,0),"CEK")</f>
        <v>Bulkis Kanata, ST., MT.</v>
      </c>
      <c r="AL1471" s="495">
        <f t="shared" si="2560"/>
        <v>2017</v>
      </c>
      <c r="AN1471" s="212" t="e">
        <f>COUNTIF([7]daftar!$D$4:$D$885,D1471)</f>
        <v>#VALUE!</v>
      </c>
    </row>
    <row r="1472" spans="1:40" hidden="1">
      <c r="A1472" s="369"/>
      <c r="B1472" s="465">
        <v>44474</v>
      </c>
      <c r="C1472" s="269" t="str">
        <f>VLOOKUP(D1472,'[9]mhs elektro-kecil'!$B$5:$C$2151,2,0)</f>
        <v>IKHWANI SYAHBANA</v>
      </c>
      <c r="D1472" s="369" t="s">
        <v>2236</v>
      </c>
      <c r="E1472" s="369" t="s">
        <v>3123</v>
      </c>
      <c r="F1472" s="275" t="str">
        <f>VLOOKUP(Q904,dosen,3,0)</f>
        <v>Dr. Ir. I Made Ginarsa, S.T., M.T., IPU.</v>
      </c>
      <c r="G1472" s="275" t="str">
        <f>IF(ISNA(VLOOKUP(R904,dosen,3,FALSE)),"-",VLOOKUP(R904,dosen,3,FALSE))</f>
        <v>Dr. Ir. Rosmaliati, S.T., M.T.</v>
      </c>
      <c r="H1472" s="275" t="str">
        <f>IF(ISNA(VLOOKUP(S904,dosen,3,FALSE)),"-",VLOOKUP(S904,dosen,3,FALSE))</f>
        <v>Ir. I Made Ari Nrartha, S.T., M.T.</v>
      </c>
      <c r="I1472" s="275" t="str">
        <f>IF(ISNA(VLOOKUP(T904,dosen,3,FALSE)),"-",VLOOKUP(T904,dosen,3,FALSE))</f>
        <v>Dr. rer. nat. Teti Zubaidah, S.T., M.T.</v>
      </c>
      <c r="J1472" s="467" t="str">
        <f>IF(ISNA(VLOOKUP(U904,dosen,3,FALSE)),"-",VLOOKUP(U904,dosen,3,FALSE))</f>
        <v>Ida Bagus Fery Citarsa, S.T., M.T.</v>
      </c>
      <c r="P1472" t="str">
        <f>VLOOKUP(D1472,'[5]mhs elektro-kecil'!$B$5:$E$2457,3,0)</f>
        <v>Teknik Informatika &amp; Komputer</v>
      </c>
      <c r="X1472" s="373" t="str">
        <f>IFERROR(VLOOKUP(D1472,'[5]mhs elektro-kecil'!$B$5:$E$2151,3,0),"CEK")</f>
        <v>Teknik Informatika &amp; Komputer</v>
      </c>
      <c r="Y1472" s="374" t="str">
        <f>IFERROR(VLOOKUP(D1472,'[5]mhs elektro-kecil'!$B$5:$E$2151,4,0),"CEK")</f>
        <v>Dr. rer.nat. Teti Zubaidah, ST., MT.</v>
      </c>
      <c r="AL1472" s="495">
        <f t="shared" si="2560"/>
        <v>2017</v>
      </c>
      <c r="AN1472" s="212" t="e">
        <f>COUNTIF([7]daftar!$D$4:$D$885,D1472)</f>
        <v>#VALUE!</v>
      </c>
    </row>
    <row r="1473" spans="1:40" hidden="1">
      <c r="A1473" s="369"/>
      <c r="B1473" s="465">
        <v>44487</v>
      </c>
      <c r="C1473" s="269" t="str">
        <f>VLOOKUP(D1473,'[9]mhs elektro-kecil'!$B$5:$C$2151,2,0)</f>
        <v>INDRA TRI OKTAVIANSYAH</v>
      </c>
      <c r="D1473" s="369" t="s">
        <v>2143</v>
      </c>
      <c r="E1473" s="369" t="s">
        <v>3124</v>
      </c>
      <c r="F1473" s="275" t="str">
        <f t="shared" si="2555"/>
        <v>Dr. Warindi, S.T., M.Eng.</v>
      </c>
      <c r="G1473" s="275" t="str">
        <f t="shared" si="2556"/>
        <v>Dr. Ida Ayu Sri Adnyani, S.T., M.Erg.</v>
      </c>
      <c r="H1473" s="275" t="str">
        <f t="shared" si="2557"/>
        <v>Abdul Natsir, S.T., M.T.</v>
      </c>
      <c r="I1473" s="275" t="str">
        <f t="shared" si="2558"/>
        <v>Paniran, S.T., M.T.</v>
      </c>
      <c r="J1473" s="467" t="str">
        <f t="shared" si="2559"/>
        <v>Ir. I Made Ari Nrartha, S.T., M.T.</v>
      </c>
      <c r="P1473" t="str">
        <f>VLOOKUP(D1473,'[5]mhs elektro-kecil'!$B$5:$E$2457,3,0)</f>
        <v>Teknik Sistem Tenaga</v>
      </c>
      <c r="Q1473" s="230">
        <v>37</v>
      </c>
      <c r="R1473" s="230">
        <v>10</v>
      </c>
      <c r="S1473" s="199">
        <v>14</v>
      </c>
      <c r="T1473" s="199">
        <v>28</v>
      </c>
      <c r="U1473" s="199">
        <v>25</v>
      </c>
      <c r="X1473" s="373" t="str">
        <f>IFERROR(VLOOKUP(D1473,'[5]mhs elektro-kecil'!$B$5:$E$2151,3,0),"CEK")</f>
        <v>Teknik Sistem Tenaga</v>
      </c>
      <c r="Y1473" s="374" t="str">
        <f>IFERROR(VLOOKUP(D1473,'[5]mhs elektro-kecil'!$B$5:$E$2151,4,0),"CEK")</f>
        <v>Dr. rer.nat. Teti Zubaidah, ST., MT.</v>
      </c>
      <c r="AL1473" s="495">
        <f t="shared" si="2560"/>
        <v>2017</v>
      </c>
      <c r="AN1473" s="212" t="e">
        <f>COUNTIF([7]daftar!$D$4:$D$885,D1473)</f>
        <v>#VALUE!</v>
      </c>
    </row>
    <row r="1474" spans="1:40" hidden="1">
      <c r="A1474" s="369"/>
      <c r="B1474" s="465">
        <v>44490</v>
      </c>
      <c r="C1474" s="269" t="str">
        <f>VLOOKUP(D1474,'[9]mhs elektro-kecil'!$B$5:$C$2151,2,0)</f>
        <v>Irga Difani</v>
      </c>
      <c r="D1474" s="369" t="s">
        <v>2272</v>
      </c>
      <c r="E1474" s="369" t="s">
        <v>3125</v>
      </c>
      <c r="F1474" s="275" t="str">
        <f t="shared" si="2555"/>
        <v>A. Sjamsjiar Rachman, S.T., M.T.</v>
      </c>
      <c r="G1474" s="275" t="str">
        <f t="shared" si="2556"/>
        <v>Budi Darmawan, S.T., M.Eng.</v>
      </c>
      <c r="H1474" s="275" t="str">
        <f t="shared" si="2557"/>
        <v>Dwi Ratnasari, S.Kom., MT.</v>
      </c>
      <c r="I1474" s="275" t="str">
        <f t="shared" si="2558"/>
        <v>Cipta Ramadhani, ST., M.Eng.</v>
      </c>
      <c r="J1474" s="467" t="str">
        <f t="shared" si="2559"/>
        <v>Syafaruddin Ch, S.T., M.T.</v>
      </c>
      <c r="P1474" t="str">
        <f>VLOOKUP(D1474,'[5]mhs elektro-kecil'!$B$5:$E$2457,3,0)</f>
        <v>Teknik Elektronika &amp; Digital</v>
      </c>
      <c r="Q1474" s="230">
        <v>17</v>
      </c>
      <c r="R1474" s="230">
        <v>43</v>
      </c>
      <c r="S1474" s="199">
        <v>45</v>
      </c>
      <c r="T1474" s="199">
        <v>44</v>
      </c>
      <c r="U1474" s="199">
        <v>4</v>
      </c>
      <c r="X1474" s="373" t="str">
        <f>IFERROR(VLOOKUP(D1474,'[5]mhs elektro-kecil'!$B$5:$E$2151,3,0),"CEK")</f>
        <v>Teknik Elektronika &amp; Digital</v>
      </c>
      <c r="Y1474" s="374" t="str">
        <f>IFERROR(VLOOKUP(D1474,'[5]mhs elektro-kecil'!$B$5:$E$2151,4,0),"CEK")</f>
        <v>I Made Budi Suksmadana, ST., MT.</v>
      </c>
      <c r="AL1474" s="495">
        <f t="shared" si="2560"/>
        <v>2017</v>
      </c>
      <c r="AN1474" s="212" t="e">
        <f>COUNTIF([7]daftar!$D$4:$D$885,D1474)</f>
        <v>#VALUE!</v>
      </c>
    </row>
    <row r="1475" spans="1:40" hidden="1">
      <c r="A1475" s="369"/>
      <c r="B1475" s="465">
        <v>44491</v>
      </c>
      <c r="C1475" s="269" t="str">
        <f>VLOOKUP(D1475,'[9]mhs elektro-kecil'!$B$5:$C$2151,2,0)</f>
        <v>IRMAN ZAKARIYA</v>
      </c>
      <c r="D1475" s="369" t="s">
        <v>3126</v>
      </c>
      <c r="E1475" s="369" t="s">
        <v>3127</v>
      </c>
      <c r="F1475" s="275" t="str">
        <f t="shared" si="2555"/>
        <v>Suthami Ariessaputra, S.T., M.Eng.</v>
      </c>
      <c r="G1475" s="275" t="str">
        <f t="shared" si="2556"/>
        <v>Djul Fikry  Budiman, S.T., M.T.</v>
      </c>
      <c r="H1475" s="275" t="str">
        <f t="shared" si="2557"/>
        <v>Made Sutha Yadnya, S.T., M.T.</v>
      </c>
      <c r="I1475" s="275" t="str">
        <f t="shared" si="2558"/>
        <v>Abdullah Zainuddin, S.T., M.T.</v>
      </c>
      <c r="J1475" s="467" t="str">
        <f t="shared" si="2559"/>
        <v>Cahyo Mustiko O. M., ST., MSc. Ph.D.</v>
      </c>
      <c r="P1475" t="str">
        <f>VLOOKUP(D1475,'[5]mhs elektro-kecil'!$B$5:$E$2457,3,0)</f>
        <v>-</v>
      </c>
      <c r="Q1475" s="230">
        <v>42</v>
      </c>
      <c r="R1475" s="230">
        <v>35</v>
      </c>
      <c r="S1475" s="199">
        <v>19</v>
      </c>
      <c r="T1475" s="199">
        <v>15</v>
      </c>
      <c r="U1475" s="199">
        <v>9</v>
      </c>
      <c r="X1475" s="373" t="str">
        <f>IFERROR(VLOOKUP(D1475,'[5]mhs elektro-kecil'!$B$5:$E$2151,3,0),"CEK")</f>
        <v>-</v>
      </c>
      <c r="Y1475" s="374" t="str">
        <f>IFERROR(VLOOKUP(D1475,'[5]mhs elektro-kecil'!$B$5:$E$2151,4,0),"CEK")</f>
        <v>I Made Budi Suksmadana, ST., MT.</v>
      </c>
      <c r="AL1475" s="495">
        <f t="shared" si="2560"/>
        <v>2017</v>
      </c>
      <c r="AN1475" s="212" t="e">
        <f>COUNTIF([7]daftar!$D$4:$D$885,D1475)</f>
        <v>#VALUE!</v>
      </c>
    </row>
    <row r="1476" spans="1:40" hidden="1">
      <c r="A1476" s="369"/>
      <c r="B1476" s="465">
        <v>44494</v>
      </c>
      <c r="C1476" s="269" t="str">
        <f>VLOOKUP(D1476,'[9]mhs elektro-kecil'!$B$5:$C$2151,2,0)</f>
        <v>JOSHUA HENRY RIVALDO SIANTURI</v>
      </c>
      <c r="D1476" s="369" t="s">
        <v>3128</v>
      </c>
      <c r="E1476" s="369" t="s">
        <v>3129</v>
      </c>
      <c r="F1476" s="275" t="str">
        <f t="shared" si="2555"/>
        <v>Dr. Ir. Misbahuddin, S.T., M.T., IPU.</v>
      </c>
      <c r="G1476" s="275" t="str">
        <f t="shared" si="2556"/>
        <v>Suthami Ariessaputra, S.T., M.Eng.</v>
      </c>
      <c r="H1476" s="275" t="str">
        <f t="shared" si="2557"/>
        <v>I Made Budi Suksmadana, S.T., M.T.</v>
      </c>
      <c r="I1476" s="275" t="str">
        <f t="shared" si="2558"/>
        <v>Abdullah Zainuddin, S.T., M.T.</v>
      </c>
      <c r="J1476" s="467" t="str">
        <f t="shared" si="2559"/>
        <v>Sudi M. Al Sasongko, S.T., M.T.</v>
      </c>
      <c r="P1476" t="str">
        <f>VLOOKUP(D1476,'[5]mhs elektro-kecil'!$B$5:$E$2457,3,0)</f>
        <v>-</v>
      </c>
      <c r="Q1476" s="230">
        <v>7</v>
      </c>
      <c r="R1476" s="230">
        <v>42</v>
      </c>
      <c r="S1476" s="199">
        <v>24</v>
      </c>
      <c r="T1476" s="199">
        <v>15</v>
      </c>
      <c r="U1476" s="199">
        <v>6</v>
      </c>
      <c r="X1476" s="373" t="str">
        <f>IFERROR(VLOOKUP(D1476,'[5]mhs elektro-kecil'!$B$5:$E$2151,3,0),"CEK")</f>
        <v>-</v>
      </c>
      <c r="Y1476" s="374" t="str">
        <f>IFERROR(VLOOKUP(D1476,'[5]mhs elektro-kecil'!$B$5:$E$2151,4,0),"CEK")</f>
        <v>I Made Ari Nrartha, ST., MT.</v>
      </c>
      <c r="AL1476" s="495">
        <f t="shared" si="2560"/>
        <v>2017</v>
      </c>
      <c r="AN1476" s="212" t="e">
        <f>COUNTIF([7]daftar!$D$4:$D$885,D1476)</f>
        <v>#VALUE!</v>
      </c>
    </row>
    <row r="1477" spans="1:40" hidden="1">
      <c r="A1477" s="369"/>
      <c r="B1477" s="465">
        <v>44496</v>
      </c>
      <c r="C1477" s="269" t="str">
        <f>VLOOKUP(D1477,'[9]mhs elektro-kecil'!$B$5:$C$2151,2,0)</f>
        <v>JULIA KAMILATIN</v>
      </c>
      <c r="D1477" s="369" t="s">
        <v>2059</v>
      </c>
      <c r="E1477" s="369" t="s">
        <v>2265</v>
      </c>
      <c r="F1477" s="275" t="str">
        <f t="shared" si="2555"/>
        <v>Budi Darmawan, S.T., M.Eng.</v>
      </c>
      <c r="G1477" s="275" t="str">
        <f t="shared" si="2556"/>
        <v>Suthami Ariessaputra, S.T., M.Eng.</v>
      </c>
      <c r="H1477" s="275" t="str">
        <f t="shared" si="2557"/>
        <v>Paniran, S.T., M.T.</v>
      </c>
      <c r="I1477" s="275" t="str">
        <f t="shared" si="2558"/>
        <v>Syafaruddin Ch, S.T., M.T.</v>
      </c>
      <c r="J1477" s="467" t="str">
        <f t="shared" si="2559"/>
        <v>Muhamad Irwan, S.T., M.T.</v>
      </c>
      <c r="P1477" t="str">
        <f>VLOOKUP(D1477,'[5]mhs elektro-kecil'!$B$5:$E$2457,3,0)</f>
        <v>Teknik Sistem Tenaga</v>
      </c>
      <c r="Q1477" s="230">
        <v>43</v>
      </c>
      <c r="R1477" s="230">
        <v>42</v>
      </c>
      <c r="S1477" s="199">
        <v>28</v>
      </c>
      <c r="T1477" s="199">
        <v>4</v>
      </c>
      <c r="U1477" s="199">
        <v>39</v>
      </c>
      <c r="X1477" s="373" t="str">
        <f>IFERROR(VLOOKUP(D1477,'[5]mhs elektro-kecil'!$B$5:$E$2151,3,0),"CEK")</f>
        <v>Teknik Sistem Tenaga</v>
      </c>
      <c r="Y1477" s="374" t="str">
        <f>IFERROR(VLOOKUP(D1477,'[5]mhs elektro-kecil'!$B$5:$E$2151,4,0),"CEK")</f>
        <v>I Made Ari Nrartha, ST., MT.</v>
      </c>
      <c r="AL1477" s="495">
        <f t="shared" si="2560"/>
        <v>2017</v>
      </c>
      <c r="AN1477" s="212" t="e">
        <f>COUNTIF([7]daftar!$D$4:$D$885,D1477)</f>
        <v>#VALUE!</v>
      </c>
    </row>
    <row r="1478" spans="1:40" hidden="1">
      <c r="A1478" s="369"/>
      <c r="B1478" s="465">
        <v>44504</v>
      </c>
      <c r="C1478" s="269" t="e">
        <f>VLOOKUP(D1478,'[9]mhs elektro-kecil'!$B$5:$C$2151,2,0)</f>
        <v>#N/A</v>
      </c>
      <c r="D1478" s="369"/>
      <c r="E1478" s="369"/>
      <c r="F1478" s="275" t="e">
        <f t="shared" ref="F1478:F1488" si="2561">VLOOKUP(Q1478,dosen,3,0)</f>
        <v>#N/A</v>
      </c>
      <c r="G1478" s="275" t="str">
        <f t="shared" ref="G1478:G1488" si="2562">IF(ISNA(VLOOKUP(R1478,dosen,3,FALSE)),"-",VLOOKUP(R1478,dosen,3,FALSE))</f>
        <v>-</v>
      </c>
      <c r="H1478" s="275" t="str">
        <f t="shared" ref="H1478:H1488" si="2563">IF(ISNA(VLOOKUP(S1478,dosen,3,FALSE)),"-",VLOOKUP(S1478,dosen,3,FALSE))</f>
        <v>-</v>
      </c>
      <c r="I1478" s="275" t="str">
        <f t="shared" ref="I1478:I1488" si="2564">IF(ISNA(VLOOKUP(T1478,dosen,3,FALSE)),"-",VLOOKUP(T1478,dosen,3,FALSE))</f>
        <v>-</v>
      </c>
      <c r="J1478" s="467" t="str">
        <f t="shared" ref="J1478:J1488" si="2565">IF(ISNA(VLOOKUP(U1478,dosen,3,FALSE)),"-",VLOOKUP(U1478,dosen,3,FALSE))</f>
        <v>-</v>
      </c>
      <c r="P1478" t="e">
        <f>VLOOKUP(D1478,'[5]mhs elektro-kecil'!$B$5:$E$2457,3,0)</f>
        <v>#N/A</v>
      </c>
      <c r="Q1478" s="230"/>
      <c r="R1478" s="230"/>
      <c r="X1478" s="373" t="str">
        <f>IFERROR(VLOOKUP(D1478,'[5]mhs elektro-kecil'!$B$5:$E$2151,3,0),"CEK")</f>
        <v>CEK</v>
      </c>
      <c r="Y1478" s="374" t="str">
        <f>IFERROR(VLOOKUP(D1478,'[5]mhs elektro-kecil'!$B$5:$E$2151,4,0),"CEK")</f>
        <v>CEK</v>
      </c>
      <c r="AL1478" s="495">
        <f t="shared" si="2560"/>
        <v>2019</v>
      </c>
      <c r="AN1478" s="212" t="e">
        <f>COUNTIF([7]daftar!$D$4:$D$885,D1478)</f>
        <v>#VALUE!</v>
      </c>
    </row>
    <row r="1479" spans="1:40" hidden="1">
      <c r="A1479" s="369"/>
      <c r="B1479" s="465">
        <v>44504</v>
      </c>
      <c r="C1479" s="269" t="str">
        <f>VLOOKUP(D1479,'[9]mhs elektro-kecil'!$B$5:$C$2151,2,0)</f>
        <v>KHAERUL MAJDI ASH-SHIDDIQY</v>
      </c>
      <c r="D1479" s="369" t="s">
        <v>3130</v>
      </c>
      <c r="E1479" s="369" t="s">
        <v>2261</v>
      </c>
      <c r="F1479" s="275" t="str">
        <f t="shared" si="2561"/>
        <v>Budi Darmawan, S.T., M.Eng.</v>
      </c>
      <c r="G1479" s="275" t="str">
        <f t="shared" si="2562"/>
        <v>Syafaruddin Ch, S.T., M.T.</v>
      </c>
      <c r="H1479" s="275" t="str">
        <f t="shared" si="2563"/>
        <v>Paniran, S.T., M.T.</v>
      </c>
      <c r="I1479" s="275" t="str">
        <f t="shared" si="2564"/>
        <v>Ir. I Made Ari Nrartha, S.T., M.T.</v>
      </c>
      <c r="J1479" s="467" t="str">
        <f t="shared" si="2565"/>
        <v>Djul Fikry  Budiman, S.T., M.T.</v>
      </c>
      <c r="P1479" t="str">
        <f>VLOOKUP(D1479,'[5]mhs elektro-kecil'!$B$5:$E$2457,3,0)</f>
        <v>-</v>
      </c>
      <c r="Q1479" s="230">
        <v>43</v>
      </c>
      <c r="R1479" s="230">
        <v>4</v>
      </c>
      <c r="S1479" s="199">
        <v>28</v>
      </c>
      <c r="T1479" s="199">
        <v>25</v>
      </c>
      <c r="U1479" s="199">
        <v>35</v>
      </c>
      <c r="X1479" s="373" t="str">
        <f>IFERROR(VLOOKUP(D1479,'[5]mhs elektro-kecil'!$B$5:$E$2151,3,0),"CEK")</f>
        <v>-</v>
      </c>
      <c r="Y1479" s="374" t="str">
        <f>IFERROR(VLOOKUP(D1479,'[5]mhs elektro-kecil'!$B$5:$E$2151,4,0),"CEK")</f>
        <v>Dr. I Made Ginarsa, ST., MT.</v>
      </c>
      <c r="AL1479" s="495">
        <f t="shared" si="2560"/>
        <v>2017</v>
      </c>
      <c r="AN1479" s="212" t="e">
        <f>COUNTIF([7]daftar!$D$4:$D$885,D1479)</f>
        <v>#VALUE!</v>
      </c>
    </row>
    <row r="1480" spans="1:40" hidden="1">
      <c r="A1480" s="369"/>
      <c r="B1480" s="465">
        <v>44508</v>
      </c>
      <c r="C1480" s="269" t="str">
        <f>VLOOKUP(D1480,'[9]mhs elektro-kecil'!$B$5:$C$2151,2,0)</f>
        <v>KOMANG AGUS TRI ARTHAWAN RADIN</v>
      </c>
      <c r="D1480" s="369" t="s">
        <v>3131</v>
      </c>
      <c r="E1480" s="369" t="s">
        <v>3132</v>
      </c>
      <c r="F1480" s="275" t="str">
        <f t="shared" si="2561"/>
        <v>Djul Fikry  Budiman, S.T., M.T.</v>
      </c>
      <c r="G1480" s="275" t="str">
        <f t="shared" si="2562"/>
        <v>Made Sutha Yadnya, S.T., M.T.</v>
      </c>
      <c r="H1480" s="275" t="str">
        <f t="shared" si="2563"/>
        <v>Suthami Ariessaputra, S.T., M.Eng.</v>
      </c>
      <c r="I1480" s="275" t="str">
        <f t="shared" si="2564"/>
        <v>Sudi M. Al Sasongko, S.T., M.T.</v>
      </c>
      <c r="J1480" s="467" t="str">
        <f t="shared" si="2565"/>
        <v>Abdullah Zainuddin, S.T., M.T.</v>
      </c>
      <c r="P1480" t="str">
        <f>VLOOKUP(D1480,'[5]mhs elektro-kecil'!$B$5:$E$2457,3,0)</f>
        <v>-</v>
      </c>
      <c r="Q1480" s="230">
        <v>35</v>
      </c>
      <c r="R1480" s="230">
        <v>19</v>
      </c>
      <c r="S1480" s="199">
        <v>42</v>
      </c>
      <c r="T1480" s="199">
        <v>6</v>
      </c>
      <c r="U1480" s="199">
        <v>15</v>
      </c>
      <c r="X1480" s="373" t="str">
        <f>IFERROR(VLOOKUP(D1480,'[5]mhs elektro-kecil'!$B$5:$E$2151,3,0),"CEK")</f>
        <v>-</v>
      </c>
      <c r="Y1480" s="374" t="str">
        <f>IFERROR(VLOOKUP(D1480,'[5]mhs elektro-kecil'!$B$5:$E$2151,4,0),"CEK")</f>
        <v>Paniran, ST., MT.</v>
      </c>
      <c r="AL1480" s="495">
        <f t="shared" si="2560"/>
        <v>2017</v>
      </c>
      <c r="AN1480" s="212" t="e">
        <f>COUNTIF([7]daftar!$D$4:$D$885,D1480)</f>
        <v>#VALUE!</v>
      </c>
    </row>
    <row r="1481" spans="1:40" hidden="1">
      <c r="A1481" s="369"/>
      <c r="B1481" s="465">
        <v>44508</v>
      </c>
      <c r="C1481" s="269" t="str">
        <f>VLOOKUP(D1481,'[9]mhs elektro-kecil'!$B$5:$C$2151,2,0)</f>
        <v>KUSMANTO MANSYUR</v>
      </c>
      <c r="D1481" s="369" t="s">
        <v>2192</v>
      </c>
      <c r="E1481" s="369" t="s">
        <v>3133</v>
      </c>
      <c r="F1481" s="275" t="str">
        <f t="shared" si="2561"/>
        <v>Budi Darmawan, S.T., M.Eng.</v>
      </c>
      <c r="G1481" s="275" t="str">
        <f t="shared" si="2562"/>
        <v>Paniran, S.T., M.T.</v>
      </c>
      <c r="H1481" s="275" t="str">
        <f t="shared" si="2563"/>
        <v>Cipta Ramadhani, ST., M.Eng.</v>
      </c>
      <c r="I1481" s="275" t="str">
        <f t="shared" si="2564"/>
        <v>Dr. Ir. Misbahuddin, S.T., M.T., IPU.</v>
      </c>
      <c r="J1481" s="467" t="str">
        <f t="shared" si="2565"/>
        <v>Muhamad Irwan, S.T., M.T.</v>
      </c>
      <c r="P1481" t="str">
        <f>VLOOKUP(D1481,'[5]mhs elektro-kecil'!$B$5:$E$2457,3,0)</f>
        <v>Teknik Sistem Tenaga</v>
      </c>
      <c r="Q1481" s="230">
        <v>43</v>
      </c>
      <c r="R1481" s="230">
        <v>28</v>
      </c>
      <c r="S1481" s="199">
        <v>44</v>
      </c>
      <c r="T1481" s="199">
        <v>7</v>
      </c>
      <c r="U1481" s="199">
        <v>39</v>
      </c>
      <c r="X1481" s="373" t="str">
        <f>IFERROR(VLOOKUP(D1481,'[5]mhs elektro-kecil'!$B$5:$E$2151,3,0),"CEK")</f>
        <v>Teknik Sistem Tenaga</v>
      </c>
      <c r="Y1481" s="374" t="str">
        <f>IFERROR(VLOOKUP(D1481,'[5]mhs elektro-kecil'!$B$5:$E$2151,4,0),"CEK")</f>
        <v>Paniran, ST., MT.</v>
      </c>
      <c r="AL1481" s="495">
        <f t="shared" si="2560"/>
        <v>2017</v>
      </c>
      <c r="AN1481" s="212" t="e">
        <f>COUNTIF([7]daftar!$D$4:$D$885,D1481)</f>
        <v>#VALUE!</v>
      </c>
    </row>
    <row r="1482" spans="1:40" hidden="1">
      <c r="A1482" s="369"/>
      <c r="B1482" s="465">
        <v>44509</v>
      </c>
      <c r="C1482" s="269" t="str">
        <f>VLOOKUP(D1482,'[9]mhs elektro-kecil'!$B$5:$C$2151,2,0)</f>
        <v>Laliza Ulwani</v>
      </c>
      <c r="D1482" s="369" t="s">
        <v>3134</v>
      </c>
      <c r="E1482" s="369" t="s">
        <v>3135</v>
      </c>
      <c r="F1482" s="275" t="str">
        <f t="shared" si="2561"/>
        <v>Abdul Natsir, S.T., M.T.</v>
      </c>
      <c r="G1482" s="275" t="str">
        <f t="shared" si="2562"/>
        <v>Ida Bagus Fery Citarsa, S.T., M.T.</v>
      </c>
      <c r="H1482" s="275" t="str">
        <f t="shared" si="2563"/>
        <v>Dr. Ir. Rosmaliati, S.T., M.T.</v>
      </c>
      <c r="I1482" s="275" t="str">
        <f t="shared" si="2564"/>
        <v>Dr. rer. nat. Teti Zubaidah, S.T., M.T.</v>
      </c>
      <c r="J1482" s="467" t="str">
        <f t="shared" si="2565"/>
        <v>Dr. Ir. I Ketut Wiryajati,ST.,MT.,IPU.,ASEAN.Eng.</v>
      </c>
      <c r="P1482" t="str">
        <f>VLOOKUP(D1482,'[5]mhs elektro-kecil'!$B$5:$E$2457,3,0)</f>
        <v>Teknik Telekomunikasi</v>
      </c>
      <c r="Q1482" s="230">
        <v>14</v>
      </c>
      <c r="R1482" s="230">
        <v>12</v>
      </c>
      <c r="S1482" s="199">
        <v>16</v>
      </c>
      <c r="T1482" s="199">
        <v>22</v>
      </c>
      <c r="U1482" s="199">
        <v>3</v>
      </c>
      <c r="X1482" s="373" t="str">
        <f>IFERROR(VLOOKUP(D1482,'[5]mhs elektro-kecil'!$B$5:$E$2151,3,0),"CEK")</f>
        <v>Teknik Telekomunikasi</v>
      </c>
      <c r="Y1482" s="374" t="str">
        <f>IFERROR(VLOOKUP(D1482,'[5]mhs elektro-kecil'!$B$5:$E$2151,4,0),"CEK")</f>
        <v>Supriono, ST., MT.</v>
      </c>
      <c r="AL1482" s="495">
        <f t="shared" si="2560"/>
        <v>2017</v>
      </c>
      <c r="AN1482" s="212" t="e">
        <f>COUNTIF([7]daftar!$D$4:$D$885,D1482)</f>
        <v>#VALUE!</v>
      </c>
    </row>
    <row r="1483" spans="1:40" hidden="1">
      <c r="A1483" s="369"/>
      <c r="B1483" s="465">
        <v>44512</v>
      </c>
      <c r="C1483" s="269" t="str">
        <f>VLOOKUP(D1483,'[9]mhs elektro-kecil'!$B$5:$C$2151,2,0)</f>
        <v>LALU ISHADI DARWINATA</v>
      </c>
      <c r="D1483" s="369" t="s">
        <v>2258</v>
      </c>
      <c r="E1483" s="369" t="s">
        <v>3136</v>
      </c>
      <c r="F1483" s="275" t="str">
        <f t="shared" si="2561"/>
        <v>Dr. Warindi, S.T., M.Eng.</v>
      </c>
      <c r="G1483" s="275" t="str">
        <f t="shared" si="2562"/>
        <v>Abdul Natsir, S.T., M.T.</v>
      </c>
      <c r="H1483" s="275" t="str">
        <f t="shared" si="2563"/>
        <v>Ir. Agung Budi Muljono, S.T., M.T., IPU.</v>
      </c>
      <c r="I1483" s="275" t="str">
        <f t="shared" si="2564"/>
        <v>Dr. Ir. Rosmaliati, S.T., M.T.</v>
      </c>
      <c r="J1483" s="467" t="str">
        <f t="shared" si="2565"/>
        <v>Sultan, S.T., M.T.</v>
      </c>
      <c r="P1483" t="str">
        <f>VLOOKUP(D1483,'[5]mhs elektro-kecil'!$B$5:$E$2457,3,0)</f>
        <v>Teknik Sistem Tenaga</v>
      </c>
      <c r="Q1483" s="230">
        <v>37</v>
      </c>
      <c r="R1483" s="230">
        <v>14</v>
      </c>
      <c r="S1483" s="199">
        <v>13</v>
      </c>
      <c r="T1483" s="199">
        <v>16</v>
      </c>
      <c r="U1483" s="199">
        <v>5</v>
      </c>
      <c r="X1483" s="373" t="str">
        <f>IFERROR(VLOOKUP(D1483,'[5]mhs elektro-kecil'!$B$5:$E$2151,3,0),"CEK")</f>
        <v>Teknik Sistem Tenaga</v>
      </c>
      <c r="Y1483" s="374" t="str">
        <f>IFERROR(VLOOKUP(D1483,'[5]mhs elektro-kecil'!$B$5:$E$2151,4,0),"CEK")</f>
        <v>Supriono, ST., MT.</v>
      </c>
      <c r="AL1483" s="495">
        <f t="shared" si="2560"/>
        <v>2017</v>
      </c>
      <c r="AN1483" s="212" t="e">
        <f>COUNTIF([7]daftar!$D$4:$D$885,D1483)</f>
        <v>#VALUE!</v>
      </c>
    </row>
    <row r="1484" spans="1:40" hidden="1">
      <c r="A1484" s="369"/>
      <c r="B1484" s="465">
        <v>44515</v>
      </c>
      <c r="C1484" s="269" t="str">
        <f>VLOOKUP(D1484,'[9]mhs elektro-kecil'!$B$5:$C$2151,2,0)</f>
        <v>Lalu Moh.Junaidi Idris</v>
      </c>
      <c r="D1484" s="369" t="s">
        <v>2086</v>
      </c>
      <c r="E1484" s="369" t="s">
        <v>3137</v>
      </c>
      <c r="F1484" s="275" t="str">
        <f t="shared" si="2561"/>
        <v>Djul Fikry  Budiman, S.T., M.T.</v>
      </c>
      <c r="G1484" s="275" t="str">
        <f t="shared" si="2562"/>
        <v>Dr. Ir. Misbahuddin, S.T., M.T., IPU.</v>
      </c>
      <c r="H1484" s="275" t="str">
        <f t="shared" si="2563"/>
        <v>Paniran, S.T., M.T.</v>
      </c>
      <c r="I1484" s="275" t="str">
        <f t="shared" si="2564"/>
        <v>Cipta Ramadhani, ST., M.Eng.</v>
      </c>
      <c r="J1484" s="467" t="str">
        <f t="shared" si="2565"/>
        <v>Made Sutha Yadnya, S.T., M.T.</v>
      </c>
      <c r="P1484" t="str">
        <f>VLOOKUP(D1484,'[5]mhs elektro-kecil'!$B$5:$E$2457,3,0)</f>
        <v>Teknik Sistem Tenaga</v>
      </c>
      <c r="Q1484" s="230">
        <v>35</v>
      </c>
      <c r="R1484" s="230">
        <v>7</v>
      </c>
      <c r="S1484" s="199">
        <v>28</v>
      </c>
      <c r="T1484" s="199">
        <v>44</v>
      </c>
      <c r="U1484" s="199">
        <v>19</v>
      </c>
      <c r="X1484" s="373" t="str">
        <f>IFERROR(VLOOKUP(D1484,'[5]mhs elektro-kecil'!$B$5:$E$2151,3,0),"CEK")</f>
        <v>Teknik Sistem Tenaga</v>
      </c>
      <c r="Y1484" s="374" t="str">
        <f>IFERROR(VLOOKUP(D1484,'[5]mhs elektro-kecil'!$B$5:$E$2151,4,0),"CEK")</f>
        <v>Sabar Nababan, ST., MT.</v>
      </c>
      <c r="AL1484" s="495">
        <f t="shared" si="2560"/>
        <v>2017</v>
      </c>
      <c r="AN1484" s="212" t="e">
        <f>COUNTIF([7]daftar!$D$4:$D$885,D1484)</f>
        <v>#VALUE!</v>
      </c>
    </row>
    <row r="1485" spans="1:40" hidden="1">
      <c r="A1485" s="369"/>
      <c r="B1485" s="465">
        <v>44517</v>
      </c>
      <c r="C1485" s="269" t="str">
        <f>VLOOKUP(D1485,'[9]mhs elektro-kecil'!$B$5:$C$2151,2,0)</f>
        <v>Lalu Muhammad Iqbal Herdianto</v>
      </c>
      <c r="D1485" s="369" t="s">
        <v>2254</v>
      </c>
      <c r="E1485" s="369" t="s">
        <v>3138</v>
      </c>
      <c r="F1485" s="275" t="str">
        <f t="shared" si="2561"/>
        <v>Dr. Ir. I Made Ginarsa, S.T., M.T., IPU.</v>
      </c>
      <c r="G1485" s="275" t="str">
        <f t="shared" si="2562"/>
        <v>Supriyatna, S.T., M.T.</v>
      </c>
      <c r="H1485" s="275" t="str">
        <f t="shared" si="2563"/>
        <v>Ir. I Made Ari Nrartha, S.T., M.T.</v>
      </c>
      <c r="I1485" s="275" t="str">
        <f t="shared" si="2564"/>
        <v>Ni Made Seniari, S.T., M.T.</v>
      </c>
      <c r="J1485" s="467" t="str">
        <f t="shared" si="2565"/>
        <v>Ir. Agung Budi Muljono, S.T., M.T., IPU.</v>
      </c>
      <c r="P1485" t="str">
        <f>VLOOKUP(D1485,'[5]mhs elektro-kecil'!$B$5:$E$2457,3,0)</f>
        <v>Teknik Telekomunikasi</v>
      </c>
      <c r="Q1485" s="230">
        <v>26</v>
      </c>
      <c r="R1485" s="230">
        <v>2</v>
      </c>
      <c r="S1485" s="199">
        <v>25</v>
      </c>
      <c r="T1485" s="199">
        <v>1</v>
      </c>
      <c r="U1485" s="199">
        <v>13</v>
      </c>
      <c r="X1485" s="373" t="str">
        <f>IFERROR(VLOOKUP(D1485,'[5]mhs elektro-kecil'!$B$5:$E$2151,3,0),"CEK")</f>
        <v>Teknik Telekomunikasi</v>
      </c>
      <c r="Y1485" s="374" t="str">
        <f>IFERROR(VLOOKUP(D1485,'[5]mhs elektro-kecil'!$B$5:$E$2151,4,0),"CEK")</f>
        <v>Sabar Nababan, ST., MT.</v>
      </c>
      <c r="AL1485" s="495">
        <f t="shared" si="2560"/>
        <v>2017</v>
      </c>
      <c r="AN1485" s="212" t="e">
        <f>COUNTIF([7]daftar!$D$4:$D$885,D1485)</f>
        <v>#VALUE!</v>
      </c>
    </row>
    <row r="1486" spans="1:40" hidden="1">
      <c r="A1486" s="369"/>
      <c r="B1486" s="465">
        <v>44519</v>
      </c>
      <c r="C1486" s="269" t="str">
        <f>VLOOKUP(D1486,'[9]mhs elektro-kecil'!$B$5:$C$2151,2,0)</f>
        <v>Lalu Yuda Ardika</v>
      </c>
      <c r="D1486" s="369" t="s">
        <v>2101</v>
      </c>
      <c r="E1486" s="369" t="s">
        <v>3139</v>
      </c>
      <c r="F1486" s="275" t="str">
        <f t="shared" si="2561"/>
        <v>Dr. rer. nat. Teti Zubaidah, S.T., M.T.</v>
      </c>
      <c r="G1486" s="275" t="str">
        <f t="shared" si="2562"/>
        <v>Dwi Ratnasari, S.Kom., MT.</v>
      </c>
      <c r="H1486" s="275" t="str">
        <f t="shared" si="2563"/>
        <v>Cipta Ramadhani, ST., M.Eng.</v>
      </c>
      <c r="I1486" s="275" t="str">
        <f t="shared" si="2564"/>
        <v>A. Sjamsjiar Rachman, S.T., M.T.</v>
      </c>
      <c r="J1486" s="467" t="str">
        <f t="shared" si="2565"/>
        <v>Dr. Ir. Rosmaliati, S.T., M.T.</v>
      </c>
      <c r="P1486" t="str">
        <f>VLOOKUP(D1486,'[5]mhs elektro-kecil'!$B$5:$E$2457,3,0)</f>
        <v>Teknik Elektronika &amp; Digital</v>
      </c>
      <c r="Q1486" s="230">
        <v>22</v>
      </c>
      <c r="R1486" s="230">
        <v>45</v>
      </c>
      <c r="S1486" s="199">
        <v>44</v>
      </c>
      <c r="T1486" s="199">
        <v>17</v>
      </c>
      <c r="U1486" s="199">
        <v>16</v>
      </c>
      <c r="X1486" s="373" t="str">
        <f>IFERROR(VLOOKUP(D1486,'[5]mhs elektro-kecil'!$B$5:$E$2151,3,0),"CEK")</f>
        <v>Teknik Elektronika &amp; Digital</v>
      </c>
      <c r="Y1486" s="374" t="str">
        <f>IFERROR(VLOOKUP(D1486,'[5]mhs elektro-kecil'!$B$5:$E$2151,4,0),"CEK")</f>
        <v>Paniran, ST., MT.</v>
      </c>
      <c r="AL1486" s="495">
        <f t="shared" si="2560"/>
        <v>2017</v>
      </c>
      <c r="AN1486" s="212" t="e">
        <f>COUNTIF([7]daftar!$D$4:$D$885,D1486)</f>
        <v>#VALUE!</v>
      </c>
    </row>
    <row r="1487" spans="1:40" hidden="1">
      <c r="A1487" s="369"/>
      <c r="B1487" s="488">
        <v>44525</v>
      </c>
      <c r="C1487" s="269" t="str">
        <f>VLOOKUP(D1487,'[9]mhs elektro-kecil'!$B$5:$C$2151,2,0)</f>
        <v>Lista Intan Pratiwi</v>
      </c>
      <c r="D1487" s="369" t="s">
        <v>2186</v>
      </c>
      <c r="E1487" s="369" t="s">
        <v>3140</v>
      </c>
      <c r="F1487" s="275" t="str">
        <f t="shared" si="2561"/>
        <v>Abdul Natsir, S.T., M.T.</v>
      </c>
      <c r="G1487" s="275" t="str">
        <f t="shared" si="2562"/>
        <v>Supriyatna, S.T., M.T.</v>
      </c>
      <c r="H1487" s="275" t="str">
        <f t="shared" si="2563"/>
        <v>Ni Made Seniari, S.T., M.T.</v>
      </c>
      <c r="I1487" s="275" t="str">
        <f t="shared" si="2564"/>
        <v>Sultan, S.T., M.T.</v>
      </c>
      <c r="J1487" s="467" t="str">
        <f t="shared" si="2565"/>
        <v>Dr. Ida Ayu Sri Adnyani, S.T., M.Erg.</v>
      </c>
      <c r="P1487" t="str">
        <f>VLOOKUP(D1487,'[5]mhs elektro-kecil'!$B$5:$E$2457,3,0)</f>
        <v>Teknik Elektronika &amp; Digital</v>
      </c>
      <c r="Q1487" s="230">
        <v>14</v>
      </c>
      <c r="R1487" s="230">
        <v>2</v>
      </c>
      <c r="S1487" s="199">
        <v>1</v>
      </c>
      <c r="T1487" s="199">
        <v>5</v>
      </c>
      <c r="U1487" s="199">
        <v>10</v>
      </c>
      <c r="X1487" s="373" t="str">
        <f>IFERROR(VLOOKUP(D1487,'[5]mhs elektro-kecil'!$B$5:$E$2151,3,0),"CEK")</f>
        <v>Teknik Elektronika &amp; Digital</v>
      </c>
      <c r="Y1487" s="374" t="str">
        <f>IFERROR(VLOOKUP(D1487,'[5]mhs elektro-kecil'!$B$5:$E$2151,4,0),"CEK")</f>
        <v>Paniran, ST., MT.</v>
      </c>
      <c r="AL1487" s="495">
        <f t="shared" si="2560"/>
        <v>2017</v>
      </c>
      <c r="AN1487" s="212" t="e">
        <f>COUNTIF([7]daftar!$D$4:$D$885,D1487)</f>
        <v>#VALUE!</v>
      </c>
    </row>
    <row r="1488" spans="1:40" hidden="1">
      <c r="A1488" s="369"/>
      <c r="B1488" s="465">
        <v>44529</v>
      </c>
      <c r="C1488" s="269" t="str">
        <f>VLOOKUP(D1488,'[9]mhs elektro-kecil'!$B$5:$C$2151,2,0)</f>
        <v>M. ALFI ASHABANA</v>
      </c>
      <c r="D1488" s="369" t="s">
        <v>3141</v>
      </c>
      <c r="E1488" s="369" t="s">
        <v>2271</v>
      </c>
      <c r="F1488" s="275" t="str">
        <f t="shared" si="2561"/>
        <v>Dr. Ir. Misbahuddin, S.T., M.T., IPU.</v>
      </c>
      <c r="G1488" s="275" t="str">
        <f t="shared" si="2562"/>
        <v>Djul Fikry  Budiman, S.T., M.T.</v>
      </c>
      <c r="H1488" s="275" t="str">
        <f t="shared" si="2563"/>
        <v>Made Sutha Yadnya, S.T., M.T.</v>
      </c>
      <c r="I1488" s="275" t="str">
        <f t="shared" si="2564"/>
        <v>Bulkis Kanata, S.T., M.T.</v>
      </c>
      <c r="J1488" s="467" t="str">
        <f t="shared" si="2565"/>
        <v>Giri Wahyu Wiriasto, S.T., M.T.</v>
      </c>
      <c r="P1488" t="str">
        <f>VLOOKUP(D1488,'[5]mhs elektro-kecil'!$B$5:$E$2457,3,0)</f>
        <v>Teknik Informatika &amp; Komputer</v>
      </c>
      <c r="Q1488" s="230">
        <v>7</v>
      </c>
      <c r="R1488" s="230">
        <v>35</v>
      </c>
      <c r="S1488" s="199">
        <v>19</v>
      </c>
      <c r="T1488" s="199">
        <v>21</v>
      </c>
      <c r="U1488" s="199">
        <v>41</v>
      </c>
      <c r="X1488" s="373" t="str">
        <f>IFERROR(VLOOKUP(D1488,'[5]mhs elektro-kecil'!$B$5:$E$2151,3,0),"CEK")</f>
        <v>Teknik Informatika &amp; Komputer</v>
      </c>
      <c r="Y1488" s="374" t="str">
        <f>IFERROR(VLOOKUP(D1488,'[5]mhs elektro-kecil'!$B$5:$E$2151,4,0),"CEK")</f>
        <v>Dwi Ratnasari. S.Kom., MT.</v>
      </c>
      <c r="AL1488" s="495">
        <f t="shared" si="2560"/>
        <v>2017</v>
      </c>
      <c r="AN1488" s="212" t="e">
        <f>COUNTIF([7]daftar!$D$4:$D$885,D1488)</f>
        <v>#VALUE!</v>
      </c>
    </row>
    <row r="1489" spans="1:40" hidden="1">
      <c r="A1489" s="369"/>
      <c r="B1489" s="465">
        <v>44530</v>
      </c>
      <c r="C1489" s="269" t="str">
        <f>VLOOKUP(D1489,'[9]mhs elektro-kecil'!$B$5:$C$2151,2,0)</f>
        <v>M. RILAN AMPURAMA R</v>
      </c>
      <c r="D1489" s="369" t="s">
        <v>3142</v>
      </c>
      <c r="E1489" s="369" t="s">
        <v>3143</v>
      </c>
      <c r="F1489" s="275" t="str">
        <f t="shared" ref="F1489:F1502" si="2566">VLOOKUP(Q1489,dosen,3,0)</f>
        <v>Dr. Warindi, S.T., M.Eng.</v>
      </c>
      <c r="G1489" s="275" t="str">
        <f t="shared" ref="G1489:G1502" si="2567">IF(ISNA(VLOOKUP(R1489,dosen,3,FALSE)),"-",VLOOKUP(R1489,dosen,3,FALSE))</f>
        <v>Paniran, S.T., M.T.</v>
      </c>
      <c r="H1489" s="275" t="str">
        <f t="shared" ref="H1489:H1502" si="2568">IF(ISNA(VLOOKUP(S1489,dosen,3,FALSE)),"-",VLOOKUP(S1489,dosen,3,FALSE))</f>
        <v>I Nyoman Wahyu Satiawan., ST., MSc., Ph.D.</v>
      </c>
      <c r="I1489" s="275" t="str">
        <f t="shared" ref="I1489:I1502" si="2569">IF(ISNA(VLOOKUP(T1489,dosen,3,FALSE)),"-",VLOOKUP(T1489,dosen,3,FALSE))</f>
        <v>I Made Budi Suksmadana, S.T., M.T.</v>
      </c>
      <c r="J1489" s="467" t="str">
        <f t="shared" ref="J1489:J1502" si="2570">IF(ISNA(VLOOKUP(U1489,dosen,3,FALSE)),"-",VLOOKUP(U1489,dosen,3,FALSE))</f>
        <v>Ni Made Seniari, S.T., M.T.</v>
      </c>
      <c r="P1489" t="str">
        <f>VLOOKUP(D1489,'[5]mhs elektro-kecil'!$B$5:$E$2457,3,0)</f>
        <v>-</v>
      </c>
      <c r="Q1489" s="230">
        <v>37</v>
      </c>
      <c r="R1489" s="230">
        <v>28</v>
      </c>
      <c r="S1489" s="199">
        <v>8</v>
      </c>
      <c r="T1489" s="199">
        <v>24</v>
      </c>
      <c r="U1489" s="199">
        <v>1</v>
      </c>
      <c r="X1489" s="373" t="str">
        <f>IFERROR(VLOOKUP(D1489,'[5]mhs elektro-kecil'!$B$5:$E$2151,3,0),"CEK")</f>
        <v>-</v>
      </c>
      <c r="Y1489" s="374" t="str">
        <f>IFERROR(VLOOKUP(D1489,'[5]mhs elektro-kecil'!$B$5:$E$2151,4,0),"CEK")</f>
        <v>Sayidiman, ST., M.Eng</v>
      </c>
      <c r="AL1489" s="495">
        <f t="shared" si="2560"/>
        <v>2017</v>
      </c>
      <c r="AN1489" s="212" t="e">
        <f>COUNTIF([7]daftar!$D$4:$D$885,D1489)</f>
        <v>#VALUE!</v>
      </c>
    </row>
    <row r="1490" spans="1:40" hidden="1">
      <c r="A1490" s="369"/>
      <c r="B1490" s="465">
        <v>44537</v>
      </c>
      <c r="C1490" s="269" t="str">
        <f>VLOOKUP(D1490,'[9]mhs elektro-kecil'!$B$5:$C$2151,2,0)</f>
        <v>M. Rizka Zulfikri</v>
      </c>
      <c r="D1490" s="369" t="s">
        <v>2881</v>
      </c>
      <c r="E1490" s="369" t="s">
        <v>3144</v>
      </c>
      <c r="F1490" s="275" t="str">
        <f t="shared" si="2566"/>
        <v>Budi Darmawan, S.T., M.Eng.</v>
      </c>
      <c r="G1490" s="275" t="str">
        <f t="shared" si="2567"/>
        <v>I Made Budi Suksmadana, S.T., M.T.</v>
      </c>
      <c r="H1490" s="275" t="str">
        <f t="shared" si="2568"/>
        <v>Paniran, S.T., M.T.</v>
      </c>
      <c r="I1490" s="275" t="str">
        <f t="shared" si="2569"/>
        <v>Syafaruddin Ch, S.T., M.T.</v>
      </c>
      <c r="J1490" s="467" t="str">
        <f t="shared" si="2570"/>
        <v>Djul Fikry  Budiman, S.T., M.T.</v>
      </c>
      <c r="P1490" t="str">
        <f>VLOOKUP(D1490,'[5]mhs elektro-kecil'!$B$5:$E$2457,3,0)</f>
        <v>Teknik Informatika &amp; Komputer</v>
      </c>
      <c r="Q1490" s="230">
        <v>43</v>
      </c>
      <c r="R1490" s="230">
        <v>24</v>
      </c>
      <c r="S1490" s="199">
        <v>28</v>
      </c>
      <c r="T1490" s="199">
        <v>4</v>
      </c>
      <c r="U1490" s="199">
        <v>35</v>
      </c>
      <c r="X1490" s="373" t="str">
        <f>IFERROR(VLOOKUP(D1490,'[5]mhs elektro-kecil'!$B$5:$E$2151,3,0),"CEK")</f>
        <v>Teknik Informatika &amp; Komputer</v>
      </c>
      <c r="Y1490" s="374" t="str">
        <f>IFERROR(VLOOKUP(D1490,'[5]mhs elektro-kecil'!$B$5:$E$2151,4,0),"CEK")</f>
        <v>Djul Fikry Budiman, ST., MT.</v>
      </c>
      <c r="AL1490" s="495">
        <f t="shared" si="2560"/>
        <v>2017</v>
      </c>
      <c r="AN1490" s="212" t="e">
        <f>COUNTIF([7]daftar!$D$4:$D$885,D1490)</f>
        <v>#VALUE!</v>
      </c>
    </row>
    <row r="1491" spans="1:40" hidden="1">
      <c r="A1491" s="369"/>
      <c r="B1491" s="465">
        <v>44550</v>
      </c>
      <c r="C1491" s="269" t="str">
        <f>VLOOKUP(D1491,'[9]mhs elektro-kecil'!$B$5:$C$2151,2,0)</f>
        <v>M.YUNUS</v>
      </c>
      <c r="D1491" s="369" t="s">
        <v>3145</v>
      </c>
      <c r="E1491" s="369" t="s">
        <v>3146</v>
      </c>
      <c r="F1491" s="275" t="str">
        <f t="shared" si="2566"/>
        <v>I Made Budi Suksmadana, S.T., M.T.</v>
      </c>
      <c r="G1491" s="275" t="str">
        <f t="shared" si="2567"/>
        <v>Giri Wahyu Wiriasto, S.T., M.T.</v>
      </c>
      <c r="H1491" s="275" t="str">
        <f t="shared" si="2568"/>
        <v>Budi Darmawan, S.T., M.Eng.</v>
      </c>
      <c r="I1491" s="275" t="str">
        <f t="shared" si="2569"/>
        <v>Lalu A. Syamsul Irfan A., S.T., M.Eng.</v>
      </c>
      <c r="J1491" s="467" t="str">
        <f t="shared" si="2570"/>
        <v>A. Sjamsjiar Rachman, S.T., M.T.</v>
      </c>
      <c r="P1491" t="str">
        <f>VLOOKUP(D1491,'[5]mhs elektro-kecil'!$B$5:$E$2457,3,0)</f>
        <v>Teknik Informatika &amp; Komputer</v>
      </c>
      <c r="Q1491" s="230">
        <v>24</v>
      </c>
      <c r="R1491" s="230">
        <v>41</v>
      </c>
      <c r="S1491" s="199">
        <v>43</v>
      </c>
      <c r="T1491" s="199">
        <v>40</v>
      </c>
      <c r="U1491" s="199">
        <v>17</v>
      </c>
      <c r="X1491" s="373" t="str">
        <f>IFERROR(VLOOKUP(D1491,'[5]mhs elektro-kecil'!$B$5:$E$2151,3,0),"CEK")</f>
        <v>Teknik Informatika &amp; Komputer</v>
      </c>
      <c r="Y1491" s="374" t="str">
        <f>IFERROR(VLOOKUP(D1491,'[5]mhs elektro-kecil'!$B$5:$E$2151,4,0),"CEK")</f>
        <v>Djul Fikry Budiman, ST., MT.</v>
      </c>
      <c r="AL1491" s="495">
        <f t="shared" si="2560"/>
        <v>2017</v>
      </c>
      <c r="AN1491" s="212" t="e">
        <f>COUNTIF([7]daftar!$D$4:$D$885,D1491)</f>
        <v>#VALUE!</v>
      </c>
    </row>
    <row r="1492" spans="1:40" hidden="1">
      <c r="A1492" s="369"/>
      <c r="B1492" s="465">
        <v>44558</v>
      </c>
      <c r="C1492" s="269" t="str">
        <f>VLOOKUP(D1492,'[9]mhs elektro-kecil'!$B$5:$C$2151,2,0)</f>
        <v>MAULANA ABDILLAH</v>
      </c>
      <c r="D1492" s="369" t="s">
        <v>2260</v>
      </c>
      <c r="E1492" s="369" t="s">
        <v>2317</v>
      </c>
      <c r="F1492" s="275" t="str">
        <f t="shared" si="2566"/>
        <v>Giri Wahyu Wiriasto, S.T., M.T.</v>
      </c>
      <c r="G1492" s="275" t="str">
        <f t="shared" si="2567"/>
        <v>Lalu A. Syamsul Irfan A., S.T., M.Eng.</v>
      </c>
      <c r="H1492" s="275" t="str">
        <f t="shared" si="2568"/>
        <v>Cipta Ramadhani, ST., M.Eng.</v>
      </c>
      <c r="I1492" s="275" t="str">
        <f t="shared" si="2569"/>
        <v>Dwi Ratnasari, S.Kom., MT.</v>
      </c>
      <c r="J1492" s="467" t="str">
        <f t="shared" si="2570"/>
        <v>Abdullah Zainuddin, S.T., M.T.</v>
      </c>
      <c r="P1492" t="str">
        <f>VLOOKUP(D1492,'[5]mhs elektro-kecil'!$B$5:$E$2457,3,0)</f>
        <v>Teknik Elektronika &amp; Digital</v>
      </c>
      <c r="Q1492" s="230">
        <v>41</v>
      </c>
      <c r="R1492" s="230">
        <v>40</v>
      </c>
      <c r="S1492" s="199">
        <v>44</v>
      </c>
      <c r="T1492" s="199">
        <v>45</v>
      </c>
      <c r="U1492" s="199">
        <v>15</v>
      </c>
      <c r="X1492" s="373" t="str">
        <f>IFERROR(VLOOKUP(D1492,'[5]mhs elektro-kecil'!$B$5:$E$2151,3,0),"CEK")</f>
        <v>Teknik Elektronika &amp; Digital</v>
      </c>
      <c r="Y1492" s="374" t="str">
        <f>IFERROR(VLOOKUP(D1492,'[5]mhs elektro-kecil'!$B$5:$E$2151,4,0),"CEK")</f>
        <v>Muhamad Irwan. ST., MT.</v>
      </c>
      <c r="AL1492" s="495">
        <f t="shared" si="2560"/>
        <v>2017</v>
      </c>
      <c r="AN1492" s="212" t="e">
        <f>COUNTIF([7]daftar!$D$4:$D$885,D1492)</f>
        <v>#VALUE!</v>
      </c>
    </row>
    <row r="1493" spans="1:40" hidden="1">
      <c r="A1493" s="369"/>
      <c r="B1493" s="465"/>
      <c r="C1493" s="269" t="e">
        <f>VLOOKUP(D1493,'[9]mhs elektro-kecil'!$B$5:$C$2500,2,0)</f>
        <v>#N/A</v>
      </c>
      <c r="D1493" s="369"/>
      <c r="E1493" s="369"/>
      <c r="F1493" s="275" t="e">
        <f t="shared" si="2566"/>
        <v>#N/A</v>
      </c>
      <c r="G1493" s="275" t="str">
        <f t="shared" si="2567"/>
        <v>-</v>
      </c>
      <c r="H1493" s="275" t="str">
        <f t="shared" si="2568"/>
        <v>-</v>
      </c>
      <c r="I1493" s="275" t="str">
        <f t="shared" si="2569"/>
        <v>-</v>
      </c>
      <c r="J1493" s="467" t="str">
        <f t="shared" si="2570"/>
        <v>-</v>
      </c>
      <c r="P1493" t="e">
        <f>VLOOKUP(D1493,'[5]mhs elektro-kecil'!$B$5:$E$2457,3,0)</f>
        <v>#N/A</v>
      </c>
      <c r="Q1493" s="230"/>
      <c r="R1493" s="230"/>
      <c r="X1493" s="373" t="str">
        <f>IFERROR(VLOOKUP(D1493,'[5]mhs elektro-kecil'!$B$5:$E$2151,3,0),"CEK")</f>
        <v>CEK</v>
      </c>
      <c r="Y1493" s="374" t="str">
        <f>IFERROR(VLOOKUP(D1493,'[5]mhs elektro-kecil'!$B$5:$E$2151,4,0),"CEK")</f>
        <v>CEK</v>
      </c>
      <c r="AL1493" s="495">
        <f t="shared" si="2560"/>
        <v>2019</v>
      </c>
      <c r="AN1493" s="212" t="e">
        <f>COUNTIF([7]daftar!$D$4:$D$885,D1493)</f>
        <v>#VALUE!</v>
      </c>
    </row>
    <row r="1494" spans="1:40" hidden="1">
      <c r="A1494" s="369"/>
      <c r="B1494" s="465">
        <v>44559</v>
      </c>
      <c r="C1494" s="269" t="str">
        <f>VLOOKUP(D1494,'[9]mhs elektro-kecil'!$B$5:$C$2500,2,0)</f>
        <v>Muhamad Fachrul Amri</v>
      </c>
      <c r="D1494" s="369" t="s">
        <v>2218</v>
      </c>
      <c r="E1494" s="369" t="s">
        <v>3147</v>
      </c>
      <c r="F1494" s="275" t="str">
        <f t="shared" si="2566"/>
        <v>Djul Fikry  Budiman, S.T., M.T.</v>
      </c>
      <c r="G1494" s="275" t="str">
        <f t="shared" si="2567"/>
        <v>Abdul Natsir, S.T., M.T.</v>
      </c>
      <c r="H1494" s="275" t="str">
        <f t="shared" si="2568"/>
        <v>Sudi M. Al Sasongko, S.T., M.T.</v>
      </c>
      <c r="I1494" s="275" t="str">
        <f t="shared" si="2569"/>
        <v>Abdullah Zainuddin, S.T., M.T.</v>
      </c>
      <c r="J1494" s="467" t="str">
        <f t="shared" si="2570"/>
        <v>Suthami Ariessaputra, S.T., M.Eng.</v>
      </c>
      <c r="P1494" t="str">
        <f>VLOOKUP(D1494,'[5]mhs elektro-kecil'!$B$5:$E$2457,3,0)</f>
        <v>Teknik Informatika &amp; Komputer</v>
      </c>
      <c r="Q1494" s="230">
        <v>35</v>
      </c>
      <c r="R1494" s="230">
        <v>14</v>
      </c>
      <c r="S1494" s="199">
        <v>6</v>
      </c>
      <c r="T1494" s="199">
        <v>15</v>
      </c>
      <c r="U1494" s="199">
        <v>42</v>
      </c>
      <c r="X1494" s="373" t="str">
        <f>IFERROR(VLOOKUP(D1494,'[5]mhs elektro-kecil'!$B$5:$E$2151,3,0),"CEK")</f>
        <v>Teknik Informatika &amp; Komputer</v>
      </c>
      <c r="Y1494" s="374" t="str">
        <f>IFERROR(VLOOKUP(D1494,'[5]mhs elektro-kecil'!$B$5:$E$2151,4,0),"CEK")</f>
        <v>L. A. Syamsul Irfan Akbar, ST., M.Eng.</v>
      </c>
      <c r="AL1494" s="495">
        <f t="shared" si="2560"/>
        <v>2017</v>
      </c>
      <c r="AN1494" s="212" t="e">
        <f>COUNTIF([7]daftar!$D$4:$D$885,D1494)</f>
        <v>#VALUE!</v>
      </c>
    </row>
    <row r="1495" spans="1:40" hidden="1">
      <c r="A1495" s="369"/>
      <c r="B1495" s="465">
        <v>44574</v>
      </c>
      <c r="C1495" s="269" t="str">
        <f>VLOOKUP(D1495,'[9]mhs elektro-kecil'!$B$5:$C$2500,2,0)</f>
        <v>MUHAMAD FAJRIN AKBAR</v>
      </c>
      <c r="D1495" s="369" t="s">
        <v>2344</v>
      </c>
      <c r="E1495" s="369" t="s">
        <v>3148</v>
      </c>
      <c r="F1495" s="275" t="str">
        <f t="shared" si="2566"/>
        <v>Giri Wahyu Wiriasto, S.T., M.T.</v>
      </c>
      <c r="G1495" s="275" t="str">
        <f t="shared" si="2567"/>
        <v>A. Sjamsjiar Rachman, S.T., M.T.</v>
      </c>
      <c r="H1495" s="275" t="str">
        <f t="shared" si="2568"/>
        <v>Lalu A. Syamsul Irfan A., S.T., M.Eng.</v>
      </c>
      <c r="I1495" s="275" t="str">
        <f t="shared" si="2569"/>
        <v>Cipta Ramadhani, ST., M.Eng.</v>
      </c>
      <c r="J1495" s="467" t="str">
        <f t="shared" si="2570"/>
        <v>Abdul Natsir, S.T., M.T.</v>
      </c>
      <c r="P1495" t="str">
        <f>VLOOKUP(D1495,'[5]mhs elektro-kecil'!$B$5:$E$2457,3,0)</f>
        <v>Teknik Telekomunikasi</v>
      </c>
      <c r="Q1495" s="230">
        <v>41</v>
      </c>
      <c r="R1495" s="230">
        <v>17</v>
      </c>
      <c r="S1495" s="199">
        <v>40</v>
      </c>
      <c r="T1495" s="199">
        <v>44</v>
      </c>
      <c r="U1495" s="199">
        <v>14</v>
      </c>
      <c r="X1495" s="373" t="str">
        <f>IFERROR(VLOOKUP(D1495,'[5]mhs elektro-kecil'!$B$5:$E$2151,3,0),"CEK")</f>
        <v>Teknik Telekomunikasi</v>
      </c>
      <c r="Y1495" s="374" t="str">
        <f>IFERROR(VLOOKUP(D1495,'[5]mhs elektro-kecil'!$B$5:$E$2151,4,0),"CEK")</f>
        <v>L. A. Syamsul Irfan Akbar, ST., M.Eng.</v>
      </c>
      <c r="AL1495" s="495">
        <f t="shared" si="2560"/>
        <v>2017</v>
      </c>
      <c r="AN1495" s="212" t="e">
        <f>COUNTIF([7]daftar!$D$4:$D$885,D1495)</f>
        <v>#VALUE!</v>
      </c>
    </row>
    <row r="1496" spans="1:40" hidden="1">
      <c r="A1496" s="369"/>
      <c r="B1496" s="465">
        <v>44578</v>
      </c>
      <c r="C1496" s="269" t="str">
        <f>VLOOKUP(D1496,'[9]mhs elektro-kecil'!$B$5:$C$2500,2,0)</f>
        <v>Muhammad Abdul Haris Ramdan</v>
      </c>
      <c r="D1496" s="369" t="s">
        <v>2171</v>
      </c>
      <c r="E1496" s="369" t="s">
        <v>3149</v>
      </c>
      <c r="F1496" s="275" t="str">
        <f t="shared" si="2566"/>
        <v>Lalu A. Syamsul Irfan A., S.T., M.Eng.</v>
      </c>
      <c r="G1496" s="275" t="str">
        <f t="shared" si="2567"/>
        <v>Cipta Ramadhani, ST., M.Eng.</v>
      </c>
      <c r="H1496" s="275" t="str">
        <f t="shared" si="2568"/>
        <v>A. Sjamsjiar Rachman, S.T., M.T.</v>
      </c>
      <c r="I1496" s="275" t="str">
        <f t="shared" si="2569"/>
        <v>Dwi Ratnasari, S.Kom., MT.</v>
      </c>
      <c r="J1496" s="467" t="str">
        <f t="shared" si="2570"/>
        <v>Suthami Ariessaputra, S.T., M.Eng.</v>
      </c>
      <c r="P1496" t="str">
        <f>VLOOKUP(D1496,'[5]mhs elektro-kecil'!$B$5:$E$2457,3,0)</f>
        <v>Teknik Elektronika &amp; Digital</v>
      </c>
      <c r="Q1496" s="230">
        <v>40</v>
      </c>
      <c r="R1496" s="230">
        <v>44</v>
      </c>
      <c r="S1496" s="199">
        <v>17</v>
      </c>
      <c r="T1496" s="199">
        <v>45</v>
      </c>
      <c r="U1496" s="199">
        <v>42</v>
      </c>
      <c r="X1496" s="373" t="str">
        <f>IFERROR(VLOOKUP(D1496,'[5]mhs elektro-kecil'!$B$5:$E$2151,3,0),"CEK")</f>
        <v>Teknik Elektronika &amp; Digital</v>
      </c>
      <c r="Y1496" s="374" t="str">
        <f>IFERROR(VLOOKUP(D1496,'[5]mhs elektro-kecil'!$B$5:$E$2151,4,0),"CEK")</f>
        <v>Giri Wahyu Wiriasto, ST., MT.</v>
      </c>
      <c r="AL1496" s="495">
        <f t="shared" si="2560"/>
        <v>2017</v>
      </c>
      <c r="AN1496" s="212" t="e">
        <f>COUNTIF([7]daftar!$D$4:$D$885,D1496)</f>
        <v>#VALUE!</v>
      </c>
    </row>
    <row r="1497" spans="1:40" hidden="1">
      <c r="A1497" s="369"/>
      <c r="B1497" s="465">
        <v>44589</v>
      </c>
      <c r="C1497" s="269" t="str">
        <f>VLOOKUP(D1497,'[9]mhs elektro-kecil'!$B$5:$C$2500,2,0)</f>
        <v>MUHAMMAD ABDULLOH HAMZAN</v>
      </c>
      <c r="D1497" s="369" t="s">
        <v>2132</v>
      </c>
      <c r="E1497" s="369" t="s">
        <v>2294</v>
      </c>
      <c r="F1497" s="275" t="str">
        <f t="shared" si="2566"/>
        <v>Dr. Ir. Misbahuddin, S.T., M.T., IPU.</v>
      </c>
      <c r="G1497" s="275" t="str">
        <f t="shared" si="2567"/>
        <v>Giri Wahyu Wiriasto, S.T., M.T.</v>
      </c>
      <c r="H1497" s="275" t="str">
        <f t="shared" si="2568"/>
        <v>Lalu A. Syamsul Irfan A., S.T., M.Eng.</v>
      </c>
      <c r="I1497" s="275" t="str">
        <f t="shared" si="2569"/>
        <v>Cipta Ramadhani, ST., M.Eng.</v>
      </c>
      <c r="J1497" s="467" t="str">
        <f t="shared" si="2570"/>
        <v>Djul Fikry  Budiman, S.T., M.T.</v>
      </c>
      <c r="P1497" t="str">
        <f>VLOOKUP(D1497,'[5]mhs elektro-kecil'!$B$5:$E$2457,3,0)</f>
        <v>Teknik Sistem Tenaga</v>
      </c>
      <c r="Q1497" s="230">
        <v>7</v>
      </c>
      <c r="R1497" s="230">
        <v>41</v>
      </c>
      <c r="S1497" s="199">
        <v>40</v>
      </c>
      <c r="T1497" s="199">
        <v>44</v>
      </c>
      <c r="U1497" s="199">
        <v>35</v>
      </c>
      <c r="X1497" s="373" t="str">
        <f>IFERROR(VLOOKUP(D1497,'[5]mhs elektro-kecil'!$B$5:$E$2151,3,0),"CEK")</f>
        <v>Teknik Sistem Tenaga</v>
      </c>
      <c r="Y1497" s="374" t="str">
        <f>IFERROR(VLOOKUP(D1497,'[5]mhs elektro-kecil'!$B$5:$E$2151,4,0),"CEK")</f>
        <v>Giri Wahyu Wiriasto, ST., MT.</v>
      </c>
      <c r="AL1497" s="495">
        <f t="shared" si="2560"/>
        <v>2017</v>
      </c>
      <c r="AN1497" s="212" t="e">
        <f>COUNTIF([7]daftar!$D$4:$D$885,D1497)</f>
        <v>#VALUE!</v>
      </c>
    </row>
    <row r="1498" spans="1:40" hidden="1">
      <c r="A1498" s="369"/>
      <c r="B1498" s="465">
        <v>44589</v>
      </c>
      <c r="C1498" s="269" t="str">
        <f>VLOOKUP(D1498,'[9]mhs elektro-kecil'!$B$5:$C$2500,2,0)</f>
        <v>MUHAMMAD ALFARIZI PUTRA</v>
      </c>
      <c r="D1498" s="369" t="s">
        <v>2264</v>
      </c>
      <c r="E1498" s="369" t="s">
        <v>2308</v>
      </c>
      <c r="F1498" s="275" t="str">
        <f t="shared" si="2566"/>
        <v>Dr. Ir. Rosmaliati, S.T., M.T.</v>
      </c>
      <c r="G1498" s="275" t="str">
        <f t="shared" si="2567"/>
        <v>Bulkis Kanata, S.T., M.T.</v>
      </c>
      <c r="H1498" s="275" t="str">
        <f t="shared" si="2568"/>
        <v>Abdul Natsir, S.T., M.T.</v>
      </c>
      <c r="I1498" s="275" t="str">
        <f t="shared" si="2569"/>
        <v>Sabar Nababan, S.T., M.T.</v>
      </c>
      <c r="J1498" s="467" t="str">
        <f t="shared" si="2570"/>
        <v>Ni Made Seniari, S.T., M.T.</v>
      </c>
      <c r="P1498" t="str">
        <f>VLOOKUP(D1498,'[5]mhs elektro-kecil'!$B$5:$E$2457,3,0)</f>
        <v>Teknik Elektronika &amp; Digital</v>
      </c>
      <c r="Q1498" s="230">
        <v>16</v>
      </c>
      <c r="R1498" s="230">
        <v>21</v>
      </c>
      <c r="S1498" s="199">
        <v>14</v>
      </c>
      <c r="T1498" s="199">
        <v>31</v>
      </c>
      <c r="U1498" s="199">
        <v>1</v>
      </c>
      <c r="X1498" s="373" t="str">
        <f>IFERROR(VLOOKUP(D1498,'[5]mhs elektro-kecil'!$B$5:$E$2151,3,0),"CEK")</f>
        <v>Teknik Elektronika &amp; Digital</v>
      </c>
      <c r="Y1498" s="374" t="str">
        <f>IFERROR(VLOOKUP(D1498,'[5]mhs elektro-kecil'!$B$5:$E$2151,4,0),"CEK")</f>
        <v>Suthami Ariessaputra, ST., M.Eng.</v>
      </c>
      <c r="AL1498" s="495">
        <f t="shared" si="2560"/>
        <v>2017</v>
      </c>
      <c r="AN1498" s="212" t="e">
        <f>COUNTIF([7]daftar!$D$4:$D$885,D1498)</f>
        <v>#VALUE!</v>
      </c>
    </row>
    <row r="1499" spans="1:40" hidden="1">
      <c r="A1499" s="369"/>
      <c r="B1499" s="465">
        <v>44592</v>
      </c>
      <c r="C1499" s="269" t="str">
        <f>VLOOKUP(D1499,'[9]mhs elektro-kecil'!$B$5:$C$2500,2,0)</f>
        <v>Muhammad Fikriansyah</v>
      </c>
      <c r="D1499" s="369" t="s">
        <v>2314</v>
      </c>
      <c r="E1499" s="369" t="s">
        <v>3150</v>
      </c>
      <c r="F1499" s="275" t="str">
        <f t="shared" si="2566"/>
        <v>Dr. Warindi, S.T., M.Eng.</v>
      </c>
      <c r="G1499" s="275" t="str">
        <f t="shared" si="2567"/>
        <v>Budi Darmawan, S.T., M.Eng.</v>
      </c>
      <c r="H1499" s="275" t="str">
        <f t="shared" si="2568"/>
        <v>Dr. Ida Ayu Sri Adnyani, S.T., M.Erg.</v>
      </c>
      <c r="I1499" s="275" t="str">
        <f t="shared" si="2569"/>
        <v>Syafaruddin Ch, S.T., M.T.</v>
      </c>
      <c r="J1499" s="467" t="str">
        <f t="shared" si="2570"/>
        <v>A. Sjamsjiar Rachman, S.T., M.T.</v>
      </c>
      <c r="P1499" t="str">
        <f>VLOOKUP(D1499,'[5]mhs elektro-kecil'!$B$5:$E$2457,3,0)</f>
        <v>Teknik Informatika &amp; Komputer</v>
      </c>
      <c r="Q1499" s="230">
        <v>37</v>
      </c>
      <c r="R1499" s="230">
        <v>43</v>
      </c>
      <c r="S1499" s="199">
        <v>10</v>
      </c>
      <c r="T1499" s="199">
        <v>4</v>
      </c>
      <c r="U1499" s="199">
        <v>17</v>
      </c>
      <c r="X1499" s="373" t="str">
        <f>IFERROR(VLOOKUP(D1499,'[5]mhs elektro-kecil'!$B$5:$E$2151,3,0),"CEK")</f>
        <v>Teknik Informatika &amp; Komputer</v>
      </c>
      <c r="Y1499" s="374" t="str">
        <f>IFERROR(VLOOKUP(D1499,'[5]mhs elektro-kecil'!$B$5:$E$2151,4,0),"CEK")</f>
        <v>Suthami Ariessaputra, ST., M.Eng.</v>
      </c>
      <c r="AL1499" s="495">
        <f t="shared" si="2560"/>
        <v>2017</v>
      </c>
      <c r="AN1499" s="212" t="e">
        <f>COUNTIF([7]daftar!$D$4:$D$885,D1499)</f>
        <v>#VALUE!</v>
      </c>
    </row>
    <row r="1500" spans="1:40" hidden="1">
      <c r="A1500" s="369"/>
      <c r="B1500" s="465">
        <v>44594</v>
      </c>
      <c r="C1500" s="269" t="str">
        <f>VLOOKUP(D1500,'[9]mhs elektro-kecil'!$B$5:$C$2500,2,0)</f>
        <v>MUHAMMAD HAMDANI</v>
      </c>
      <c r="D1500" s="369" t="s">
        <v>2252</v>
      </c>
      <c r="E1500" s="369" t="s">
        <v>2304</v>
      </c>
      <c r="F1500" s="275" t="str">
        <f t="shared" si="2566"/>
        <v>Dr. Ir. I Made Ginarsa, S.T., M.T., IPU.</v>
      </c>
      <c r="G1500" s="275" t="str">
        <f t="shared" si="2567"/>
        <v>Giri Wahyu Wiriasto, S.T., M.T.</v>
      </c>
      <c r="H1500" s="275" t="str">
        <f t="shared" si="2568"/>
        <v>I Nyoman Wahyu Satiawan., ST., MSc., Ph.D.</v>
      </c>
      <c r="I1500" s="275" t="str">
        <f t="shared" si="2569"/>
        <v>A. Sjamsjiar Rachman, S.T., M.T.</v>
      </c>
      <c r="J1500" s="467" t="str">
        <f t="shared" si="2570"/>
        <v>Syafaruddin Ch, S.T., M.T.</v>
      </c>
      <c r="P1500" t="str">
        <f>VLOOKUP(D1500,'[5]mhs elektro-kecil'!$B$5:$E$2457,3,0)</f>
        <v>Teknik Elektronika &amp; Digital</v>
      </c>
      <c r="Q1500" s="230">
        <v>26</v>
      </c>
      <c r="R1500" s="230">
        <v>41</v>
      </c>
      <c r="S1500" s="199">
        <v>8</v>
      </c>
      <c r="T1500" s="199">
        <v>17</v>
      </c>
      <c r="U1500" s="199">
        <v>4</v>
      </c>
      <c r="X1500" s="373" t="str">
        <f>IFERROR(VLOOKUP(D1500,'[5]mhs elektro-kecil'!$B$5:$E$2151,3,0),"CEK")</f>
        <v>Teknik Elektronika &amp; Digital</v>
      </c>
      <c r="Y1500" s="374" t="str">
        <f>IFERROR(VLOOKUP(D1500,'[5]mhs elektro-kecil'!$B$5:$E$2151,4,0),"CEK")</f>
        <v>Budi Darmawan, ST., M.Eng.</v>
      </c>
      <c r="AL1500" s="495">
        <f t="shared" si="2560"/>
        <v>2017</v>
      </c>
      <c r="AN1500" s="212" t="e">
        <f>COUNTIF([7]daftar!$D$4:$D$885,D1500)</f>
        <v>#VALUE!</v>
      </c>
    </row>
    <row r="1501" spans="1:40" hidden="1">
      <c r="A1501" s="369"/>
      <c r="B1501" s="465">
        <v>44599</v>
      </c>
      <c r="C1501" s="269" t="str">
        <f>VLOOKUP(D1501,'[9]mhs elektro-kecil'!$B$5:$C$2500,2,0)</f>
        <v>MUHAMMAD IQBAL FIRDAUS</v>
      </c>
      <c r="D1501" s="369" t="s">
        <v>2220</v>
      </c>
      <c r="E1501" s="369" t="s">
        <v>3151</v>
      </c>
      <c r="F1501" s="275" t="str">
        <f t="shared" si="2566"/>
        <v>Paniran, S.T., M.T.</v>
      </c>
      <c r="G1501" s="275" t="str">
        <f t="shared" si="2567"/>
        <v>Muhamad Irwan, S.T., M.T.</v>
      </c>
      <c r="H1501" s="275" t="str">
        <f t="shared" si="2568"/>
        <v>Budi Darmawan, S.T., M.Eng.</v>
      </c>
      <c r="I1501" s="275" t="str">
        <f t="shared" si="2569"/>
        <v>Syafaruddin Ch, S.T., M.T.</v>
      </c>
      <c r="J1501" s="467" t="str">
        <f t="shared" si="2570"/>
        <v>Djul Fikry  Budiman, S.T., M.T.</v>
      </c>
      <c r="P1501" t="str">
        <f>VLOOKUP(D1501,'[5]mhs elektro-kecil'!$B$5:$E$2457,3,0)</f>
        <v>Teknik Elektronika &amp; Digital</v>
      </c>
      <c r="Q1501" s="230">
        <v>28</v>
      </c>
      <c r="R1501" s="230">
        <v>39</v>
      </c>
      <c r="S1501" s="199">
        <v>43</v>
      </c>
      <c r="T1501" s="199">
        <v>4</v>
      </c>
      <c r="U1501" s="199">
        <v>35</v>
      </c>
      <c r="X1501" s="373" t="str">
        <f>IFERROR(VLOOKUP(D1501,'[5]mhs elektro-kecil'!$B$5:$E$2151,3,0),"CEK")</f>
        <v>Teknik Elektronika &amp; Digital</v>
      </c>
      <c r="Y1501" s="374" t="str">
        <f>IFERROR(VLOOKUP(D1501,'[5]mhs elektro-kecil'!$B$5:$E$2151,4,0),"CEK")</f>
        <v>Budi Darmawan, ST., M.Eng.</v>
      </c>
      <c r="AL1501" s="495">
        <f t="shared" si="2560"/>
        <v>2017</v>
      </c>
      <c r="AN1501" s="212" t="e">
        <f>COUNTIF([7]daftar!$D$4:$D$885,D1501)</f>
        <v>#VALUE!</v>
      </c>
    </row>
    <row r="1502" spans="1:40" hidden="1">
      <c r="A1502" s="369"/>
      <c r="B1502" s="465">
        <v>44608</v>
      </c>
      <c r="C1502" s="269" t="str">
        <f>VLOOKUP(D1502,'[9]mhs elektro-kecil'!$B$5:$C$2500,2,0)</f>
        <v>Muhammad Rafly Junizar Ratuloly</v>
      </c>
      <c r="D1502" s="369" t="s">
        <v>2332</v>
      </c>
      <c r="E1502" s="369" t="s">
        <v>3152</v>
      </c>
      <c r="F1502" s="275" t="str">
        <f t="shared" si="2566"/>
        <v>Dwi Ratnasari, S.Kom., MT.</v>
      </c>
      <c r="G1502" s="275" t="str">
        <f t="shared" si="2567"/>
        <v>Bulkis Kanata, S.T., M.T.</v>
      </c>
      <c r="H1502" s="275" t="str">
        <f t="shared" si="2568"/>
        <v>Cipta Ramadhani, ST., M.Eng.</v>
      </c>
      <c r="I1502" s="275" t="str">
        <f t="shared" si="2569"/>
        <v>Lalu A. Syamsul Irfan A., S.T., M.Eng.</v>
      </c>
      <c r="J1502" s="467" t="str">
        <f t="shared" si="2570"/>
        <v>Muhamad Irwan, S.T., M.T.</v>
      </c>
      <c r="P1502" t="str">
        <f>VLOOKUP(D1502,'[5]mhs elektro-kecil'!$B$5:$E$2457,3,0)</f>
        <v>Teknik Informatika &amp; Komputer</v>
      </c>
      <c r="Q1502" s="230">
        <v>45</v>
      </c>
      <c r="R1502" s="230">
        <v>21</v>
      </c>
      <c r="S1502" s="199">
        <v>44</v>
      </c>
      <c r="T1502" s="199">
        <v>40</v>
      </c>
      <c r="U1502" s="199">
        <v>39</v>
      </c>
      <c r="X1502" s="373" t="str">
        <f>IFERROR(VLOOKUP(D1502,'[5]mhs elektro-kecil'!$B$5:$E$2151,3,0),"CEK")</f>
        <v>Teknik Informatika &amp; Komputer</v>
      </c>
      <c r="Y1502" s="374" t="str">
        <f>IFERROR(VLOOKUP(D1502,'[5]mhs elektro-kecil'!$B$5:$E$2151,4,0),"CEK")</f>
        <v>Supriyatna, ST., MT.</v>
      </c>
      <c r="AL1502" s="495">
        <f t="shared" si="2560"/>
        <v>2017</v>
      </c>
      <c r="AN1502" s="212" t="e">
        <f>COUNTIF([7]daftar!$D$4:$D$885,D1502)</f>
        <v>#VALUE!</v>
      </c>
    </row>
    <row r="1503" spans="1:40">
      <c r="A1503" s="369"/>
      <c r="B1503" s="465"/>
      <c r="C1503" s="269" t="e">
        <f>VLOOKUP(D1503,'[9]mhs elektro-kecil'!$B$5:$C$2500,2,0)</f>
        <v>#N/A</v>
      </c>
      <c r="D1503" s="497"/>
      <c r="E1503" s="369"/>
      <c r="F1503" s="275" t="e">
        <f t="shared" ref="F1503:F1550" si="2571">VLOOKUP(Q1503,dosen,3,0)</f>
        <v>#N/A</v>
      </c>
      <c r="G1503" s="275" t="str">
        <f t="shared" ref="G1503:G1550" si="2572">IF(ISNA(VLOOKUP(R1503,dosen,3,FALSE)),"-",VLOOKUP(R1503,dosen,3,FALSE))</f>
        <v>-</v>
      </c>
      <c r="H1503" s="275" t="str">
        <f t="shared" ref="H1503:H1550" si="2573">IF(ISNA(VLOOKUP(S1503,dosen,3,FALSE)),"-",VLOOKUP(S1503,dosen,3,FALSE))</f>
        <v>-</v>
      </c>
      <c r="I1503" s="275" t="str">
        <f t="shared" ref="I1503:I1550" si="2574">IF(ISNA(VLOOKUP(T1503,dosen,3,FALSE)),"-",VLOOKUP(T1503,dosen,3,FALSE))</f>
        <v>-</v>
      </c>
      <c r="J1503" s="467" t="str">
        <f t="shared" ref="J1503:J1550" si="2575">IF(ISNA(VLOOKUP(U1503,dosen,3,FALSE)),"-",VLOOKUP(U1503,dosen,3,FALSE))</f>
        <v>-</v>
      </c>
      <c r="P1503" t="e">
        <f>VLOOKUP(D1503,'[5]mhs elektro-kecil'!$B$5:$E$2457,3,0)</f>
        <v>#N/A</v>
      </c>
      <c r="Q1503" s="230"/>
      <c r="R1503" s="230"/>
      <c r="X1503" s="373" t="str">
        <f>IFERROR(VLOOKUP(D1503,'[5]mhs elektro-kecil'!$B$5:$E$2151,3,0),"CEK")</f>
        <v>CEK</v>
      </c>
      <c r="Y1503" s="374" t="str">
        <f>IFERROR(VLOOKUP(D1503,'[5]mhs elektro-kecil'!$B$5:$E$2151,4,0),"CEK")</f>
        <v>CEK</v>
      </c>
      <c r="AL1503" s="495">
        <f t="shared" si="2560"/>
        <v>2019</v>
      </c>
      <c r="AN1503" s="212" t="e">
        <f>COUNTIF([7]daftar!$D$4:$D$885,D1503)</f>
        <v>#VALUE!</v>
      </c>
    </row>
    <row r="1504" spans="1:40">
      <c r="A1504" s="369"/>
      <c r="B1504" s="465"/>
      <c r="C1504" s="269" t="str">
        <f>VLOOKUP(D1504,'[9]mhs elektro-kecil'!$B$5:$C$2500,2,0)</f>
        <v>MUHAMMAD RIZKY PRASETYA</v>
      </c>
      <c r="D1504" s="369" t="s">
        <v>3153</v>
      </c>
      <c r="E1504" s="369" t="s">
        <v>2319</v>
      </c>
      <c r="F1504" s="275" t="str">
        <f t="shared" si="2571"/>
        <v>Suthami Ariessaputra, S.T., M.Eng.</v>
      </c>
      <c r="G1504" s="275" t="str">
        <f t="shared" si="2572"/>
        <v>Cahyo Mustiko O. M., ST., MSc. Ph.D.</v>
      </c>
      <c r="H1504" s="275" t="str">
        <f t="shared" si="2573"/>
        <v>Lalu A. Syamsul Irfan A., S.T., M.Eng.</v>
      </c>
      <c r="I1504" s="275" t="str">
        <f t="shared" si="2574"/>
        <v>Djul Fikry  Budiman, S.T., M.T.</v>
      </c>
      <c r="J1504" s="467" t="str">
        <f t="shared" si="2575"/>
        <v>Bulkis Kanata, S.T., M.T.</v>
      </c>
      <c r="P1504" t="str">
        <f>VLOOKUP(D1504,'[5]mhs elektro-kecil'!$B$5:$E$2457,3,0)</f>
        <v>-</v>
      </c>
      <c r="Q1504" s="230">
        <v>42</v>
      </c>
      <c r="R1504" s="230">
        <v>9</v>
      </c>
      <c r="S1504" s="199">
        <v>40</v>
      </c>
      <c r="T1504" s="199">
        <v>35</v>
      </c>
      <c r="U1504" s="199">
        <v>21</v>
      </c>
      <c r="X1504" s="373" t="str">
        <f>IFERROR(VLOOKUP(D1504,'[5]mhs elektro-kecil'!$B$5:$E$2151,3,0),"CEK")</f>
        <v>-</v>
      </c>
      <c r="Y1504" s="374" t="str">
        <f>IFERROR(VLOOKUP(D1504,'[5]mhs elektro-kecil'!$B$5:$E$2151,4,0),"CEK")</f>
        <v>Dr. Misbahuddin, ST., MT.</v>
      </c>
      <c r="AL1504" s="495">
        <f t="shared" si="2560"/>
        <v>2017</v>
      </c>
      <c r="AN1504" s="212" t="e">
        <f>COUNTIF([7]daftar!$D$4:$D$885,D1504)</f>
        <v>#VALUE!</v>
      </c>
    </row>
    <row r="1505" spans="1:40">
      <c r="A1505" s="369"/>
      <c r="B1505" s="465"/>
      <c r="C1505" s="269" t="e">
        <f>VLOOKUP(D1505,'[9]mhs elektro-kecil'!$B$5:$C$2500,2,0)</f>
        <v>#N/A</v>
      </c>
      <c r="D1505" s="369"/>
      <c r="E1505" s="369"/>
      <c r="F1505" s="275" t="e">
        <f t="shared" si="2571"/>
        <v>#N/A</v>
      </c>
      <c r="G1505" s="275" t="str">
        <f t="shared" si="2572"/>
        <v>-</v>
      </c>
      <c r="H1505" s="275" t="str">
        <f t="shared" si="2573"/>
        <v>-</v>
      </c>
      <c r="I1505" s="275" t="str">
        <f t="shared" si="2574"/>
        <v>-</v>
      </c>
      <c r="J1505" s="467" t="str">
        <f t="shared" si="2575"/>
        <v>-</v>
      </c>
      <c r="P1505" t="e">
        <f>VLOOKUP(D1505,'[5]mhs elektro-kecil'!$B$5:$E$2457,3,0)</f>
        <v>#N/A</v>
      </c>
      <c r="Q1505" s="230"/>
      <c r="R1505" s="230"/>
      <c r="X1505" s="373" t="str">
        <f>IFERROR(VLOOKUP(D1505,'[5]mhs elektro-kecil'!$B$5:$E$2151,3,0),"CEK")</f>
        <v>CEK</v>
      </c>
      <c r="Y1505" s="374" t="str">
        <f>IFERROR(VLOOKUP(D1505,'[5]mhs elektro-kecil'!$B$5:$E$2151,4,0),"CEK")</f>
        <v>CEK</v>
      </c>
      <c r="AL1505" s="495">
        <f t="shared" si="2560"/>
        <v>2019</v>
      </c>
      <c r="AN1505" s="212" t="e">
        <f>COUNTIF([7]daftar!$D$4:$D$885,D1505)</f>
        <v>#VALUE!</v>
      </c>
    </row>
    <row r="1506" spans="1:40" hidden="1">
      <c r="A1506" s="369"/>
      <c r="B1506" s="465"/>
      <c r="C1506" s="269" t="e">
        <f>VLOOKUP(D1506,'[9]mhs elektro-kecil'!$B$5:$C$2500,2,0)</f>
        <v>#N/A</v>
      </c>
      <c r="D1506" s="369"/>
      <c r="E1506" s="369"/>
      <c r="F1506" s="275" t="e">
        <f t="shared" ref="F1506" si="2576">VLOOKUP(Q1506,dosen,3,0)</f>
        <v>#N/A</v>
      </c>
      <c r="G1506" s="275" t="str">
        <f t="shared" ref="G1506" si="2577">IF(ISNA(VLOOKUP(R1506,dosen,3,FALSE)),"-",VLOOKUP(R1506,dosen,3,FALSE))</f>
        <v>-</v>
      </c>
      <c r="H1506" s="275" t="str">
        <f t="shared" ref="H1506" si="2578">IF(ISNA(VLOOKUP(S1506,dosen,3,FALSE)),"-",VLOOKUP(S1506,dosen,3,FALSE))</f>
        <v>-</v>
      </c>
      <c r="I1506" s="275" t="str">
        <f t="shared" ref="I1506" si="2579">IF(ISNA(VLOOKUP(T1506,dosen,3,FALSE)),"-",VLOOKUP(T1506,dosen,3,FALSE))</f>
        <v>-</v>
      </c>
      <c r="J1506" s="467" t="str">
        <f t="shared" ref="J1506" si="2580">IF(ISNA(VLOOKUP(U1506,dosen,3,FALSE)),"-",VLOOKUP(U1506,dosen,3,FALSE))</f>
        <v>-</v>
      </c>
      <c r="P1506" t="e">
        <f>VLOOKUP(D1506,'[5]mhs elektro-kecil'!$B$5:$E$2457,3,0)</f>
        <v>#N/A</v>
      </c>
      <c r="Q1506" s="230"/>
      <c r="R1506" s="230"/>
      <c r="AL1506" s="495"/>
      <c r="AN1506" s="212"/>
    </row>
    <row r="1507" spans="1:40" hidden="1">
      <c r="A1507" s="369"/>
      <c r="B1507" s="465">
        <v>44617</v>
      </c>
      <c r="C1507" s="269" t="str">
        <f>VLOOKUP(D1507,'[9]mhs elektro-kecil'!$B$5:$C$2500,2,0)</f>
        <v>Muhammad Vergiawan Saputra</v>
      </c>
      <c r="D1507" s="369" t="s">
        <v>2274</v>
      </c>
      <c r="E1507" s="369" t="s">
        <v>2321</v>
      </c>
      <c r="F1507" s="275" t="str">
        <f t="shared" si="2571"/>
        <v>Suthami Ariessaputra, S.T., M.Eng.</v>
      </c>
      <c r="G1507" s="275" t="str">
        <f t="shared" si="2572"/>
        <v>Cahyo Mustiko O. M., ST., MSc. Ph.D.</v>
      </c>
      <c r="H1507" s="275" t="str">
        <f t="shared" si="2573"/>
        <v>Sudi M. Al Sasongko, S.T., M.T.</v>
      </c>
      <c r="I1507" s="275" t="str">
        <f t="shared" si="2574"/>
        <v>Abdullah Zainuddin, S.T., M.T.</v>
      </c>
      <c r="J1507" s="467" t="str">
        <f t="shared" si="2575"/>
        <v>Bulkis Kanata, S.T., M.T.</v>
      </c>
      <c r="P1507" t="str">
        <f>VLOOKUP(D1507,'[5]mhs elektro-kecil'!$B$5:$E$2457,3,0)</f>
        <v>Teknik Sistem Tenaga</v>
      </c>
      <c r="Q1507" s="230">
        <v>42</v>
      </c>
      <c r="R1507" s="230">
        <v>9</v>
      </c>
      <c r="S1507" s="199">
        <v>6</v>
      </c>
      <c r="T1507" s="199">
        <v>15</v>
      </c>
      <c r="U1507" s="199">
        <v>21</v>
      </c>
      <c r="X1507" s="373" t="str">
        <f>IFERROR(VLOOKUP(D1507,'[5]mhs elektro-kecil'!$B$5:$E$2151,3,0),"CEK")</f>
        <v>Teknik Sistem Tenaga</v>
      </c>
      <c r="Y1507" s="374" t="str">
        <f>IFERROR(VLOOKUP(D1507,'[5]mhs elektro-kecil'!$B$5:$E$2151,4,0),"CEK")</f>
        <v>I Nyoman Wahyu S., ST., M.Sc., Ph.D.</v>
      </c>
      <c r="AL1507" s="495">
        <f t="shared" si="2560"/>
        <v>2017</v>
      </c>
      <c r="AN1507" s="212" t="e">
        <f>COUNTIF([7]daftar!$D$4:$D$885,D1507)</f>
        <v>#VALUE!</v>
      </c>
    </row>
    <row r="1508" spans="1:40" hidden="1">
      <c r="A1508" s="369"/>
      <c r="B1508" s="465">
        <v>44629</v>
      </c>
      <c r="C1508" s="269" t="str">
        <f>VLOOKUP(D1508,'[9]mhs elektro-kecil'!$B$5:$C$2500,2,0)</f>
        <v>Muhammad Ziyad Al Kautsar</v>
      </c>
      <c r="D1508" s="369" t="s">
        <v>3154</v>
      </c>
      <c r="E1508" s="369" t="s">
        <v>2327</v>
      </c>
      <c r="F1508" s="275" t="str">
        <f t="shared" si="2571"/>
        <v>Budi Darmawan, S.T., M.Eng.</v>
      </c>
      <c r="G1508" s="275" t="str">
        <f t="shared" si="2572"/>
        <v>Muhamad Irwan, S.T., M.T.</v>
      </c>
      <c r="H1508" s="275" t="str">
        <f t="shared" si="2573"/>
        <v>I Made Budi Suksmadana, S.T., M.T.</v>
      </c>
      <c r="I1508" s="275" t="str">
        <f t="shared" si="2574"/>
        <v>Syafaruddin Ch, S.T., M.T.</v>
      </c>
      <c r="J1508" s="467" t="str">
        <f t="shared" si="2575"/>
        <v>Dr. Warindi, S.T., M.Eng.</v>
      </c>
      <c r="P1508" t="str">
        <f>VLOOKUP(D1508,'[5]mhs elektro-kecil'!$B$5:$E$2457,3,0)</f>
        <v>-</v>
      </c>
      <c r="Q1508" s="230">
        <v>43</v>
      </c>
      <c r="R1508" s="230">
        <v>39</v>
      </c>
      <c r="S1508" s="199">
        <v>24</v>
      </c>
      <c r="T1508" s="199">
        <v>4</v>
      </c>
      <c r="U1508" s="199">
        <v>37</v>
      </c>
      <c r="X1508" s="373" t="str">
        <f>IFERROR(VLOOKUP(D1508,'[5]mhs elektro-kecil'!$B$5:$E$2151,3,0),"CEK")</f>
        <v>-</v>
      </c>
      <c r="Y1508" s="374" t="str">
        <f>IFERROR(VLOOKUP(D1508,'[5]mhs elektro-kecil'!$B$5:$E$2151,4,0),"CEK")</f>
        <v>Dr. rer.nat. Teti Zubaidah, ST., MT.</v>
      </c>
      <c r="AL1508" s="495">
        <f t="shared" si="2560"/>
        <v>2017</v>
      </c>
      <c r="AN1508" s="212" t="e">
        <f>COUNTIF([7]daftar!$D$4:$D$885,D1508)</f>
        <v>#VALUE!</v>
      </c>
    </row>
    <row r="1509" spans="1:40" hidden="1">
      <c r="A1509" s="369"/>
      <c r="B1509" s="465">
        <v>44633</v>
      </c>
      <c r="C1509" s="269" t="str">
        <f>VLOOKUP(D1509,'[9]mhs elektro-kecil'!$B$5:$C$2500,2,0)</f>
        <v>Mujabir</v>
      </c>
      <c r="D1509" s="369" t="s">
        <v>3155</v>
      </c>
      <c r="E1509" s="369" t="s">
        <v>2329</v>
      </c>
      <c r="F1509" s="275" t="str">
        <f t="shared" si="2571"/>
        <v>I Nyoman Wahyu Satiawan., ST., MSc., Ph.D.</v>
      </c>
      <c r="G1509" s="275" t="str">
        <f t="shared" si="2572"/>
        <v>Supriono, S.T., M.T.</v>
      </c>
      <c r="H1509" s="275" t="str">
        <f t="shared" si="2573"/>
        <v>Sabar Nababan, S.T., M.T.</v>
      </c>
      <c r="I1509" s="275" t="str">
        <f t="shared" si="2574"/>
        <v>Ida Bagus Fery Citarsa, S.T., M.T.</v>
      </c>
      <c r="J1509" s="467" t="str">
        <f t="shared" si="2575"/>
        <v>Ir. Agung Budi Muljono, S.T., M.T., IPU.</v>
      </c>
      <c r="P1509" t="str">
        <f>VLOOKUP(D1509,'[5]mhs elektro-kecil'!$B$5:$E$2457,3,0)</f>
        <v>-</v>
      </c>
      <c r="Q1509" s="230">
        <v>8</v>
      </c>
      <c r="R1509" s="230">
        <v>29</v>
      </c>
      <c r="S1509" s="199">
        <v>31</v>
      </c>
      <c r="T1509" s="199">
        <v>12</v>
      </c>
      <c r="U1509" s="199">
        <v>13</v>
      </c>
      <c r="X1509" s="373" t="str">
        <f>IFERROR(VLOOKUP(D1509,'[5]mhs elektro-kecil'!$B$5:$E$2151,3,0),"CEK")</f>
        <v>-</v>
      </c>
      <c r="Y1509" s="374" t="str">
        <f>IFERROR(VLOOKUP(D1509,'[5]mhs elektro-kecil'!$B$5:$E$2151,4,0),"CEK")</f>
        <v>Dr. rer.nat. Teti Zubaidah, ST., MT.</v>
      </c>
      <c r="AL1509" s="495">
        <f t="shared" si="2560"/>
        <v>2017</v>
      </c>
      <c r="AN1509" s="212" t="e">
        <f>COUNTIF([7]daftar!$D$4:$D$885,D1509)</f>
        <v>#VALUE!</v>
      </c>
    </row>
    <row r="1510" spans="1:40" hidden="1">
      <c r="A1510" s="369"/>
      <c r="B1510" s="465">
        <v>44634</v>
      </c>
      <c r="C1510" s="269" t="str">
        <f>VLOOKUP(D1510,'[9]mhs elektro-kecil'!$B$5:$C$2500,2,0)</f>
        <v>MUSTAIN NASRULLAH</v>
      </c>
      <c r="D1510" s="369" t="s">
        <v>2234</v>
      </c>
      <c r="E1510" s="369" t="s">
        <v>3156</v>
      </c>
      <c r="F1510" s="275" t="str">
        <f t="shared" si="2571"/>
        <v>Supriyatna, S.T., M.T.</v>
      </c>
      <c r="G1510" s="275" t="str">
        <f t="shared" si="2572"/>
        <v>Ir. I Made Ari Nrartha, S.T., M.T.</v>
      </c>
      <c r="H1510" s="275" t="str">
        <f t="shared" si="2573"/>
        <v>Sultan, S.T., M.T.</v>
      </c>
      <c r="I1510" s="275" t="str">
        <f t="shared" si="2574"/>
        <v>Dr. Ir. I Made Ginarsa, S.T., M.T., IPU.</v>
      </c>
      <c r="J1510" s="467" t="str">
        <f t="shared" si="2575"/>
        <v>Sabar Nababan, S.T., M.T.</v>
      </c>
      <c r="P1510" t="str">
        <f>VLOOKUP(D1510,'[5]mhs elektro-kecil'!$B$5:$E$2457,3,0)</f>
        <v>Teknik Telekomunikasi</v>
      </c>
      <c r="Q1510" s="230">
        <v>2</v>
      </c>
      <c r="R1510" s="230">
        <v>25</v>
      </c>
      <c r="S1510" s="199">
        <v>5</v>
      </c>
      <c r="T1510" s="199">
        <v>26</v>
      </c>
      <c r="U1510" s="199">
        <v>31</v>
      </c>
      <c r="X1510" s="373" t="str">
        <f>IFERROR(VLOOKUP(D1510,'[5]mhs elektro-kecil'!$B$5:$E$2151,3,0),"CEK")</f>
        <v>Teknik Telekomunikasi</v>
      </c>
      <c r="Y1510" s="374" t="str">
        <f>IFERROR(VLOOKUP(D1510,'[5]mhs elektro-kecil'!$B$5:$E$2151,4,0),"CEK")</f>
        <v>Sabar Nababan, ST., MT.</v>
      </c>
      <c r="AL1510" s="495">
        <f t="shared" si="2560"/>
        <v>2017</v>
      </c>
      <c r="AN1510" s="212" t="e">
        <f>COUNTIF([7]daftar!$D$4:$D$885,D1510)</f>
        <v>#VALUE!</v>
      </c>
    </row>
    <row r="1511" spans="1:40" hidden="1">
      <c r="A1511" s="369"/>
      <c r="B1511" s="465">
        <v>44636</v>
      </c>
      <c r="C1511" s="269" t="str">
        <f>VLOOKUP(D1511,'[9]mhs elektro-kecil'!$B$5:$C$2500,2,0)</f>
        <v>Nindu Warda Tiara Putri</v>
      </c>
      <c r="D1511" s="369" t="s">
        <v>2238</v>
      </c>
      <c r="E1511" s="369" t="s">
        <v>3157</v>
      </c>
      <c r="F1511" s="275" t="str">
        <f t="shared" si="2571"/>
        <v>A. Sjamsjiar Rachman, S.T., M.T.</v>
      </c>
      <c r="G1511" s="275" t="str">
        <f t="shared" si="2572"/>
        <v>Dwi Ratnasari, S.Kom., MT.</v>
      </c>
      <c r="H1511" s="275" t="str">
        <f t="shared" si="2573"/>
        <v>Cipta Ramadhani, ST., M.Eng.</v>
      </c>
      <c r="I1511" s="275" t="str">
        <f t="shared" si="2574"/>
        <v>Dr. Ir. Misbahuddin, S.T., M.T., IPU.</v>
      </c>
      <c r="J1511" s="467" t="str">
        <f t="shared" si="2575"/>
        <v>Djul Fikry  Budiman, S.T., M.T.</v>
      </c>
      <c r="P1511" t="str">
        <f>VLOOKUP(D1511,'[5]mhs elektro-kecil'!$B$5:$E$2457,3,0)</f>
        <v>Teknik Informatika &amp; Komputer</v>
      </c>
      <c r="Q1511" s="230">
        <v>17</v>
      </c>
      <c r="R1511" s="230">
        <v>45</v>
      </c>
      <c r="S1511" s="199">
        <v>44</v>
      </c>
      <c r="T1511" s="199">
        <v>7</v>
      </c>
      <c r="U1511" s="199">
        <v>35</v>
      </c>
      <c r="X1511" s="373" t="str">
        <f>IFERROR(VLOOKUP(D1511,'[5]mhs elektro-kecil'!$B$5:$E$2151,3,0),"CEK")</f>
        <v>Teknik Informatika &amp; Komputer</v>
      </c>
      <c r="Y1511" s="374" t="str">
        <f>IFERROR(VLOOKUP(D1511,'[5]mhs elektro-kecil'!$B$5:$E$2151,4,0),"CEK")</f>
        <v>Sabar Nababan, ST., MT.</v>
      </c>
      <c r="AL1511" s="495">
        <f t="shared" si="2560"/>
        <v>2017</v>
      </c>
      <c r="AN1511" s="212" t="e">
        <f>COUNTIF([7]daftar!$D$4:$D$885,D1511)</f>
        <v>#VALUE!</v>
      </c>
    </row>
    <row r="1512" spans="1:40" hidden="1">
      <c r="A1512" s="369"/>
      <c r="B1512" s="465">
        <v>44643</v>
      </c>
      <c r="C1512" s="269" t="str">
        <f>VLOOKUP(D1512,'[9]mhs elektro-kecil'!$B$5:$C$2500,2,0)</f>
        <v>RACHMAD ADITYA BARUNA PUTRA</v>
      </c>
      <c r="D1512" s="369" t="s">
        <v>3158</v>
      </c>
      <c r="E1512" s="369" t="s">
        <v>2339</v>
      </c>
      <c r="F1512" s="275" t="str">
        <f t="shared" si="2571"/>
        <v>Dr. Ir. Misbahuddin, S.T., M.T., IPU.</v>
      </c>
      <c r="G1512" s="275" t="str">
        <f t="shared" si="2572"/>
        <v>Lalu A. Syamsul Irfan A., S.T., M.Eng.</v>
      </c>
      <c r="H1512" s="275" t="str">
        <f t="shared" si="2573"/>
        <v>Cipta Ramadhani, ST., M.Eng.</v>
      </c>
      <c r="I1512" s="275" t="str">
        <f t="shared" si="2574"/>
        <v>Dwi Ratnasari, S.Kom., MT.</v>
      </c>
      <c r="J1512" s="467" t="str">
        <f t="shared" si="2575"/>
        <v>Djul Fikry  Budiman, S.T., M.T.</v>
      </c>
      <c r="P1512" t="str">
        <f>VLOOKUP(D1512,'[5]mhs elektro-kecil'!$B$5:$E$2457,3,0)</f>
        <v>-</v>
      </c>
      <c r="Q1512" s="230">
        <v>7</v>
      </c>
      <c r="R1512" s="230">
        <v>40</v>
      </c>
      <c r="S1512" s="199">
        <v>44</v>
      </c>
      <c r="T1512" s="199">
        <v>45</v>
      </c>
      <c r="U1512" s="199">
        <v>35</v>
      </c>
      <c r="X1512" s="373" t="str">
        <f>IFERROR(VLOOKUP(D1512,'[5]mhs elektro-kecil'!$B$5:$E$2151,3,0),"CEK")</f>
        <v>-</v>
      </c>
      <c r="Y1512" s="374" t="str">
        <f>IFERROR(VLOOKUP(D1512,'[5]mhs elektro-kecil'!$B$5:$E$2151,4,0),"CEK")</f>
        <v>Dr. Misbahuddin, ST., MT.</v>
      </c>
      <c r="AL1512" s="495">
        <f t="shared" si="2560"/>
        <v>2017</v>
      </c>
      <c r="AN1512" s="212" t="e">
        <f>COUNTIF([7]daftar!$D$4:$D$885,D1512)</f>
        <v>#VALUE!</v>
      </c>
    </row>
    <row r="1513" spans="1:40" hidden="1">
      <c r="A1513" s="369"/>
      <c r="B1513" s="465"/>
      <c r="C1513" s="269" t="str">
        <f>VLOOKUP(D1513,'[9]mhs elektro-kecil'!$B$5:$C$2500,2,0)</f>
        <v>Restu Sandi</v>
      </c>
      <c r="D1513" s="369" t="s">
        <v>2772</v>
      </c>
      <c r="E1513" s="369"/>
      <c r="F1513" s="275" t="e">
        <f t="shared" si="2571"/>
        <v>#N/A</v>
      </c>
      <c r="G1513" s="275" t="str">
        <f t="shared" si="2572"/>
        <v>-</v>
      </c>
      <c r="H1513" s="275" t="str">
        <f t="shared" si="2573"/>
        <v>-</v>
      </c>
      <c r="I1513" s="275" t="str">
        <f t="shared" si="2574"/>
        <v>-</v>
      </c>
      <c r="J1513" s="467" t="str">
        <f t="shared" si="2575"/>
        <v>-</v>
      </c>
      <c r="P1513" t="str">
        <f>VLOOKUP(D1513,'[5]mhs elektro-kecil'!$B$5:$E$2457,3,0)</f>
        <v>Teknik Sistem Tenaga</v>
      </c>
      <c r="Q1513" s="230"/>
      <c r="R1513" s="230"/>
      <c r="X1513" s="373" t="str">
        <f>IFERROR(VLOOKUP(D1513,'[5]mhs elektro-kecil'!$B$5:$E$2151,3,0),"CEK")</f>
        <v>Teknik Sistem Tenaga</v>
      </c>
      <c r="Y1513" s="374" t="str">
        <f>IFERROR(VLOOKUP(D1513,'[5]mhs elektro-kecil'!$B$5:$E$2151,4,0),"CEK")</f>
        <v>Dr. Misbahuddin, ST., MT.</v>
      </c>
      <c r="AL1513" s="495">
        <f t="shared" si="2560"/>
        <v>2017</v>
      </c>
      <c r="AN1513" s="212" t="e">
        <f>COUNTIF([7]daftar!$D$4:$D$885,D1513)</f>
        <v>#VALUE!</v>
      </c>
    </row>
    <row r="1514" spans="1:40" hidden="1">
      <c r="A1514" s="369"/>
      <c r="B1514" s="465">
        <v>44649</v>
      </c>
      <c r="C1514" s="269" t="str">
        <f>VLOOKUP(D1514,'[9]mhs elektro-kecil'!$B$5:$C$2500,2,0)</f>
        <v>Rifalda Fadilla Lady</v>
      </c>
      <c r="D1514" s="369" t="s">
        <v>2145</v>
      </c>
      <c r="E1514" s="369" t="s">
        <v>3159</v>
      </c>
      <c r="F1514" s="275" t="str">
        <f t="shared" si="2571"/>
        <v>Bulkis Kanata, S.T., M.T.</v>
      </c>
      <c r="G1514" s="275" t="str">
        <f t="shared" si="2572"/>
        <v>Dr. Ir. Rosmaliati, S.T., M.T.</v>
      </c>
      <c r="H1514" s="275" t="str">
        <f t="shared" si="2573"/>
        <v>Dwi Ratnasari, S.Kom., MT.</v>
      </c>
      <c r="I1514" s="275" t="str">
        <f t="shared" si="2574"/>
        <v>Dr. rer. nat. Teti Zubaidah, S.T., M.T.</v>
      </c>
      <c r="J1514" s="467" t="str">
        <f t="shared" si="2575"/>
        <v>Cipta Ramadhani, ST., M.Eng.</v>
      </c>
      <c r="P1514" t="str">
        <f>VLOOKUP(D1514,'[5]mhs elektro-kecil'!$B$5:$E$2457,3,0)</f>
        <v>Teknik Elektronika &amp; Digital</v>
      </c>
      <c r="Q1514" s="230">
        <v>21</v>
      </c>
      <c r="R1514" s="230">
        <v>16</v>
      </c>
      <c r="S1514" s="199">
        <v>45</v>
      </c>
      <c r="T1514" s="199">
        <v>22</v>
      </c>
      <c r="U1514" s="199">
        <v>44</v>
      </c>
      <c r="X1514" s="373" t="str">
        <f>IFERROR(VLOOKUP(D1514,'[5]mhs elektro-kecil'!$B$5:$E$2151,3,0),"CEK")</f>
        <v>Teknik Elektronika &amp; Digital</v>
      </c>
      <c r="Y1514" s="374" t="str">
        <f>IFERROR(VLOOKUP(D1514,'[5]mhs elektro-kecil'!$B$5:$E$2151,4,0),"CEK")</f>
        <v>Supriyatna, ST., MT.</v>
      </c>
      <c r="AL1514" s="495">
        <f t="shared" si="2560"/>
        <v>2017</v>
      </c>
      <c r="AN1514" s="212" t="e">
        <f>COUNTIF([7]daftar!$D$4:$D$885,D1514)</f>
        <v>#VALUE!</v>
      </c>
    </row>
    <row r="1515" spans="1:40" hidden="1">
      <c r="A1515" s="369"/>
      <c r="B1515" s="465">
        <v>44655</v>
      </c>
      <c r="C1515" s="269" t="str">
        <f>VLOOKUP(D1515,'[9]mhs elektro-kecil'!$B$5:$C$2500,2,0)</f>
        <v>RIZKI AMRIYANSYAH</v>
      </c>
      <c r="D1515" s="369" t="s">
        <v>2266</v>
      </c>
      <c r="E1515" s="369" t="s">
        <v>3160</v>
      </c>
      <c r="F1515" s="275" t="str">
        <f t="shared" si="2571"/>
        <v>Dr. Ir. Misbahuddin, S.T., M.T., IPU.</v>
      </c>
      <c r="G1515" s="275" t="str">
        <f t="shared" si="2572"/>
        <v>Bulkis Kanata, S.T., M.T.</v>
      </c>
      <c r="H1515" s="275" t="str">
        <f t="shared" si="2573"/>
        <v>A. Sjamsjiar Rachman, S.T., M.T.</v>
      </c>
      <c r="I1515" s="275" t="str">
        <f t="shared" si="2574"/>
        <v>Lalu A. Syamsul Irfan A., S.T., M.Eng.</v>
      </c>
      <c r="J1515" s="467" t="str">
        <f t="shared" si="2575"/>
        <v>Giri Wahyu Wiriasto, S.T., M.T.</v>
      </c>
      <c r="P1515" t="str">
        <f>VLOOKUP(D1515,'[5]mhs elektro-kecil'!$B$5:$E$2457,3,0)</f>
        <v>Teknik Telekomunikasi</v>
      </c>
      <c r="Q1515" s="230">
        <v>7</v>
      </c>
      <c r="R1515" s="230">
        <v>21</v>
      </c>
      <c r="S1515" s="199">
        <v>17</v>
      </c>
      <c r="T1515" s="199">
        <v>40</v>
      </c>
      <c r="U1515" s="199">
        <v>41</v>
      </c>
      <c r="X1515" s="373" t="str">
        <f>IFERROR(VLOOKUP(D1515,'[5]mhs elektro-kecil'!$B$5:$E$2151,3,0),"CEK")</f>
        <v>Teknik Telekomunikasi</v>
      </c>
      <c r="Y1515" s="374" t="str">
        <f>IFERROR(VLOOKUP(D1515,'[5]mhs elektro-kecil'!$B$5:$E$2151,4,0),"CEK")</f>
        <v>I Ketut Wiryajati, ST., MT.</v>
      </c>
      <c r="AL1515" s="495">
        <f t="shared" si="2560"/>
        <v>2017</v>
      </c>
      <c r="AN1515" s="212" t="e">
        <f>COUNTIF([7]daftar!$D$4:$D$885,D1515)</f>
        <v>#VALUE!</v>
      </c>
    </row>
    <row r="1516" spans="1:40" hidden="1">
      <c r="A1516" s="369"/>
      <c r="B1516" s="465">
        <v>44655</v>
      </c>
      <c r="C1516" s="269" t="str">
        <f>VLOOKUP(D1516,'[9]mhs elektro-kecil'!$B$5:$C$2500,2,0)</f>
        <v>ROSDIANA</v>
      </c>
      <c r="D1516" s="369" t="s">
        <v>2212</v>
      </c>
      <c r="E1516" s="369" t="s">
        <v>3161</v>
      </c>
      <c r="F1516" s="275" t="str">
        <f t="shared" si="2571"/>
        <v>Dr. Ir. Misbahuddin, S.T., M.T., IPU.</v>
      </c>
      <c r="G1516" s="275" t="str">
        <f t="shared" si="2572"/>
        <v>Bulkis Kanata, S.T., M.T.</v>
      </c>
      <c r="H1516" s="275" t="str">
        <f t="shared" si="2573"/>
        <v>Lalu A. Syamsul Irfan A., S.T., M.Eng.</v>
      </c>
      <c r="I1516" s="275" t="str">
        <f t="shared" si="2574"/>
        <v>A. Sjamsjiar Rachman, S.T., M.T.</v>
      </c>
      <c r="J1516" s="467" t="str">
        <f t="shared" si="2575"/>
        <v>Syafaruddin Ch, S.T., M.T.</v>
      </c>
      <c r="P1516" t="str">
        <f>VLOOKUP(D1516,'[5]mhs elektro-kecil'!$B$5:$E$2457,3,0)</f>
        <v>Teknik Telekomunikasi</v>
      </c>
      <c r="Q1516" s="230">
        <v>7</v>
      </c>
      <c r="R1516" s="230">
        <v>21</v>
      </c>
      <c r="S1516" s="199">
        <v>40</v>
      </c>
      <c r="T1516" s="199">
        <v>17</v>
      </c>
      <c r="U1516" s="199">
        <v>4</v>
      </c>
      <c r="X1516" s="373" t="str">
        <f>IFERROR(VLOOKUP(D1516,'[5]mhs elektro-kecil'!$B$5:$E$2151,3,0),"CEK")</f>
        <v>Teknik Telekomunikasi</v>
      </c>
      <c r="Y1516" s="374" t="str">
        <f>IFERROR(VLOOKUP(D1516,'[5]mhs elektro-kecil'!$B$5:$E$2151,4,0),"CEK")</f>
        <v>Sultan, ST., MT.</v>
      </c>
      <c r="AL1516" s="495">
        <f t="shared" si="2560"/>
        <v>2017</v>
      </c>
      <c r="AN1516" s="212" t="e">
        <f>COUNTIF([7]daftar!$D$4:$D$885,D1516)</f>
        <v>#VALUE!</v>
      </c>
    </row>
    <row r="1517" spans="1:40" hidden="1">
      <c r="A1517" s="369"/>
      <c r="B1517" s="465">
        <v>44655</v>
      </c>
      <c r="C1517" s="269" t="str">
        <f>VLOOKUP(D1517,'[9]mhs elektro-kecil'!$B$5:$C$2500,2,0)</f>
        <v>SARIF FAISAL</v>
      </c>
      <c r="D1517" s="369" t="s">
        <v>2246</v>
      </c>
      <c r="E1517" s="369" t="s">
        <v>2341</v>
      </c>
      <c r="F1517" s="275" t="str">
        <f t="shared" si="2571"/>
        <v>Lalu A. Syamsul Irfan A., S.T., M.Eng.</v>
      </c>
      <c r="G1517" s="275" t="str">
        <f t="shared" si="2572"/>
        <v>Dwi Ratnasari, S.Kom., MT.</v>
      </c>
      <c r="H1517" s="275" t="str">
        <f t="shared" si="2573"/>
        <v>Cipta Ramadhani, ST., M.Eng.</v>
      </c>
      <c r="I1517" s="275" t="str">
        <f t="shared" si="2574"/>
        <v>Muhamad Irwan, S.T., M.T.</v>
      </c>
      <c r="J1517" s="467" t="str">
        <f t="shared" si="2575"/>
        <v>Giri Wahyu Wiriasto, S.T., M.T.</v>
      </c>
      <c r="P1517" t="str">
        <f>VLOOKUP(D1517,'[5]mhs elektro-kecil'!$B$5:$E$2457,3,0)</f>
        <v>Teknik Informatika &amp; Komputer</v>
      </c>
      <c r="Q1517" s="230">
        <v>40</v>
      </c>
      <c r="R1517" s="230">
        <v>45</v>
      </c>
      <c r="S1517" s="199">
        <v>44</v>
      </c>
      <c r="T1517" s="199">
        <v>39</v>
      </c>
      <c r="U1517" s="199">
        <v>41</v>
      </c>
      <c r="X1517" s="373" t="str">
        <f>IFERROR(VLOOKUP(D1517,'[5]mhs elektro-kecil'!$B$5:$E$2151,3,0),"CEK")</f>
        <v>Teknik Informatika &amp; Komputer</v>
      </c>
      <c r="Y1517" s="374" t="str">
        <f>IFERROR(VLOOKUP(D1517,'[5]mhs elektro-kecil'!$B$5:$E$2151,4,0),"CEK")</f>
        <v>Dr. Misbahuddin, ST., MT.</v>
      </c>
      <c r="AL1517" s="495">
        <f t="shared" si="2560"/>
        <v>2017</v>
      </c>
      <c r="AN1517" s="212" t="e">
        <f>COUNTIF([7]daftar!$D$4:$D$885,D1517)</f>
        <v>#VALUE!</v>
      </c>
    </row>
    <row r="1518" spans="1:40" hidden="1">
      <c r="A1518" s="369"/>
      <c r="B1518" s="465">
        <v>44655</v>
      </c>
      <c r="C1518" s="269" t="str">
        <f>VLOOKUP(D1518,'[9]mhs elektro-kecil'!$B$5:$C$2500,2,0)</f>
        <v>SOFIAN ICHSAN MULADI</v>
      </c>
      <c r="D1518" s="369" t="s">
        <v>2774</v>
      </c>
      <c r="E1518" s="369" t="s">
        <v>2343</v>
      </c>
      <c r="F1518" s="275" t="str">
        <f t="shared" si="2571"/>
        <v>Ir. I Made Ari Nrartha, S.T., M.T.</v>
      </c>
      <c r="G1518" s="275" t="str">
        <f t="shared" si="2572"/>
        <v>Abdul Natsir, S.T., M.T.</v>
      </c>
      <c r="H1518" s="275" t="str">
        <f t="shared" si="2573"/>
        <v>I Nyoman Wahyu Satiawan., ST., MSc., Ph.D.</v>
      </c>
      <c r="I1518" s="275" t="str">
        <f t="shared" si="2574"/>
        <v>Ir. Agung Budi Muljono, S.T., M.T., IPU.</v>
      </c>
      <c r="J1518" s="467" t="str">
        <f t="shared" si="2575"/>
        <v>Supriono, S.T., M.T.</v>
      </c>
      <c r="P1518" t="str">
        <f>VLOOKUP(D1518,'[5]mhs elektro-kecil'!$B$5:$E$2457,3,0)</f>
        <v>Teknik Elektronika &amp; Digital</v>
      </c>
      <c r="Q1518" s="230">
        <v>25</v>
      </c>
      <c r="R1518" s="230">
        <v>14</v>
      </c>
      <c r="S1518" s="199">
        <v>8</v>
      </c>
      <c r="T1518" s="199">
        <v>13</v>
      </c>
      <c r="U1518" s="199">
        <v>29</v>
      </c>
      <c r="X1518" s="373" t="str">
        <f>IFERROR(VLOOKUP(D1518,'[5]mhs elektro-kecil'!$B$5:$E$2151,3,0),"CEK")</f>
        <v>Teknik Elektronika &amp; Digital</v>
      </c>
      <c r="Y1518" s="374" t="str">
        <f>IFERROR(VLOOKUP(D1518,'[5]mhs elektro-kecil'!$B$5:$E$2151,4,0),"CEK")</f>
        <v>Dr. Misbahuddin, ST., MT.</v>
      </c>
      <c r="AL1518" s="495">
        <f t="shared" si="2560"/>
        <v>2017</v>
      </c>
      <c r="AN1518" s="212" t="e">
        <f>COUNTIF([7]daftar!$D$4:$D$885,D1518)</f>
        <v>#VALUE!</v>
      </c>
    </row>
    <row r="1519" spans="1:40" hidden="1">
      <c r="A1519" s="369"/>
      <c r="B1519" s="465">
        <v>44656</v>
      </c>
      <c r="C1519" s="269" t="str">
        <f>VLOOKUP(D1519,'[9]mhs elektro-kecil'!$B$5:$C$2500,2,0)</f>
        <v>Subhawal Chair</v>
      </c>
      <c r="D1519" s="369" t="s">
        <v>3162</v>
      </c>
      <c r="E1519" s="369" t="s">
        <v>3163</v>
      </c>
      <c r="F1519" s="275" t="str">
        <f t="shared" si="2571"/>
        <v>Abdullah Zainuddin, S.T., M.T.</v>
      </c>
      <c r="G1519" s="275" t="str">
        <f t="shared" si="2572"/>
        <v>Djul Fikry  Budiman, S.T., M.T.</v>
      </c>
      <c r="H1519" s="275" t="str">
        <f t="shared" si="2573"/>
        <v>Sudi M. Al Sasongko, S.T., M.T.</v>
      </c>
      <c r="I1519" s="275" t="str">
        <f t="shared" si="2574"/>
        <v>Suthami Ariessaputra, S.T., M.Eng.</v>
      </c>
      <c r="J1519" s="467" t="str">
        <f t="shared" si="2575"/>
        <v>Made Sutha Yadnya, S.T., M.T.</v>
      </c>
      <c r="P1519" t="str">
        <f>VLOOKUP(D1519,'[5]mhs elektro-kecil'!$B$5:$E$2457,3,0)</f>
        <v>-</v>
      </c>
      <c r="Q1519" s="230">
        <v>15</v>
      </c>
      <c r="R1519" s="230">
        <v>35</v>
      </c>
      <c r="S1519" s="199">
        <v>6</v>
      </c>
      <c r="T1519" s="199">
        <v>42</v>
      </c>
      <c r="U1519" s="199">
        <v>19</v>
      </c>
      <c r="X1519" s="373" t="str">
        <f>IFERROR(VLOOKUP(D1519,'[5]mhs elektro-kecil'!$B$5:$E$2151,3,0),"CEK")</f>
        <v>-</v>
      </c>
      <c r="Y1519" s="374" t="str">
        <f>IFERROR(VLOOKUP(D1519,'[5]mhs elektro-kecil'!$B$5:$E$2151,4,0),"CEK")</f>
        <v>I Nyoman Wahyu S., ST., M.Sc., Ph.D.</v>
      </c>
      <c r="AL1519" s="495">
        <f t="shared" si="2560"/>
        <v>2017</v>
      </c>
      <c r="AN1519" s="212" t="e">
        <f>COUNTIF([7]daftar!$D$4:$D$885,D1519)</f>
        <v>#VALUE!</v>
      </c>
    </row>
    <row r="1520" spans="1:40" hidden="1">
      <c r="A1520" s="369"/>
      <c r="B1520" s="465">
        <v>44657</v>
      </c>
      <c r="C1520" s="269" t="str">
        <f>VLOOKUP(D1520,'[9]mhs elektro-kecil'!$B$5:$C$2500,2,0)</f>
        <v>SUGANDA ALPAYUS</v>
      </c>
      <c r="D1520" s="369" t="s">
        <v>2115</v>
      </c>
      <c r="E1520" s="369" t="s">
        <v>3164</v>
      </c>
      <c r="F1520" s="275" t="str">
        <f t="shared" si="2571"/>
        <v>Dwi Ratnasari, S.Kom., MT.</v>
      </c>
      <c r="G1520" s="275" t="str">
        <f t="shared" si="2572"/>
        <v>Giri Wahyu Wiriasto, S.T., M.T.</v>
      </c>
      <c r="H1520" s="275" t="str">
        <f t="shared" si="2573"/>
        <v>Lalu A. Syamsul Irfan A., S.T., M.Eng.</v>
      </c>
      <c r="I1520" s="275" t="str">
        <f t="shared" si="2574"/>
        <v>A. Sjamsjiar Rachman, S.T., M.T.</v>
      </c>
      <c r="J1520" s="467" t="str">
        <f t="shared" si="2575"/>
        <v>Cipta Ramadhani, ST., M.Eng.</v>
      </c>
      <c r="P1520" t="str">
        <f>VLOOKUP(D1520,'[5]mhs elektro-kecil'!$B$5:$E$2457,3,0)</f>
        <v>Teknik Sistem Tenaga</v>
      </c>
      <c r="Q1520" s="230">
        <v>45</v>
      </c>
      <c r="R1520" s="230">
        <v>41</v>
      </c>
      <c r="S1520" s="199">
        <v>40</v>
      </c>
      <c r="T1520" s="199">
        <v>17</v>
      </c>
      <c r="U1520" s="199">
        <v>44</v>
      </c>
      <c r="X1520" s="373" t="str">
        <f>IFERROR(VLOOKUP(D1520,'[5]mhs elektro-kecil'!$B$5:$E$2151,3,0),"CEK")</f>
        <v>Teknik Sistem Tenaga</v>
      </c>
      <c r="Y1520" s="374" t="str">
        <f>IFERROR(VLOOKUP(D1520,'[5]mhs elektro-kecil'!$B$5:$E$2151,4,0),"CEK")</f>
        <v>Ida Bagus Fery Citarsa, ST., MT.</v>
      </c>
      <c r="AL1520" s="495">
        <f t="shared" si="2560"/>
        <v>2017</v>
      </c>
      <c r="AN1520" s="212" t="e">
        <f>COUNTIF([7]daftar!$D$4:$D$885,D1520)</f>
        <v>#VALUE!</v>
      </c>
    </row>
    <row r="1521" spans="1:40" hidden="1">
      <c r="A1521" s="369"/>
      <c r="B1521" s="465">
        <v>44662</v>
      </c>
      <c r="C1521" s="269" t="str">
        <f>VLOOKUP(D1521,'[9]mhs elektro-kecil'!$B$5:$C$2500,2,0)</f>
        <v>SYAMSUL RIZQY</v>
      </c>
      <c r="D1521" s="369" t="s">
        <v>2163</v>
      </c>
      <c r="E1521" s="369" t="s">
        <v>3165</v>
      </c>
      <c r="F1521" s="275" t="str">
        <f t="shared" si="2571"/>
        <v>Budi Darmawan, S.T., M.Eng.</v>
      </c>
      <c r="G1521" s="275" t="str">
        <f t="shared" si="2572"/>
        <v>Paniran, S.T., M.T.</v>
      </c>
      <c r="H1521" s="275" t="str">
        <f t="shared" si="2573"/>
        <v>I Made Budi Suksmadana, S.T., M.T.</v>
      </c>
      <c r="I1521" s="275" t="str">
        <f t="shared" si="2574"/>
        <v>Syafaruddin Ch, S.T., M.T.</v>
      </c>
      <c r="J1521" s="467" t="str">
        <f t="shared" si="2575"/>
        <v>Dr. Ir. Misbahuddin, S.T., M.T., IPU.</v>
      </c>
      <c r="P1521" t="str">
        <f>VLOOKUP(D1521,'[5]mhs elektro-kecil'!$B$5:$E$2457,3,0)</f>
        <v>Teknik Sistem Tenaga</v>
      </c>
      <c r="Q1521" s="230">
        <v>43</v>
      </c>
      <c r="R1521" s="230">
        <v>28</v>
      </c>
      <c r="S1521" s="199">
        <v>24</v>
      </c>
      <c r="T1521" s="199">
        <v>4</v>
      </c>
      <c r="U1521" s="199">
        <v>7</v>
      </c>
      <c r="X1521" s="373" t="str">
        <f>IFERROR(VLOOKUP(D1521,'[5]mhs elektro-kecil'!$B$5:$E$2151,3,0),"CEK")</f>
        <v>Teknik Sistem Tenaga</v>
      </c>
      <c r="Y1521" s="374" t="str">
        <f>IFERROR(VLOOKUP(D1521,'[5]mhs elektro-kecil'!$B$5:$E$2151,4,0),"CEK")</f>
        <v>Agung Budi Muljono, ST., MT.</v>
      </c>
      <c r="AL1521" s="495">
        <f t="shared" si="2560"/>
        <v>2017</v>
      </c>
      <c r="AN1521" s="212" t="e">
        <f>COUNTIF([7]daftar!$D$4:$D$885,D1521)</f>
        <v>#VALUE!</v>
      </c>
    </row>
    <row r="1522" spans="1:40" hidden="1">
      <c r="A1522" s="369"/>
      <c r="B1522" s="465">
        <v>44662</v>
      </c>
      <c r="C1522" s="269" t="str">
        <f>VLOOKUP(D1522,'[9]mhs elektro-kecil'!$B$5:$C$2500,2,0)</f>
        <v>Syarif Hidayatullah</v>
      </c>
      <c r="D1522" s="369" t="s">
        <v>3166</v>
      </c>
      <c r="E1522" s="369" t="s">
        <v>3167</v>
      </c>
      <c r="F1522" s="275" t="str">
        <f t="shared" si="2571"/>
        <v>Dr. Warindi, S.T., M.Eng.</v>
      </c>
      <c r="G1522" s="275" t="str">
        <f t="shared" si="2572"/>
        <v>Abdul Natsir, S.T., M.T.</v>
      </c>
      <c r="H1522" s="275" t="str">
        <f t="shared" si="2573"/>
        <v>Dr. Ida Ayu Sri Adnyani, S.T., M.Erg.</v>
      </c>
      <c r="I1522" s="275" t="str">
        <f t="shared" si="2574"/>
        <v>Dr. Ir. Rosmaliati, S.T., M.T.</v>
      </c>
      <c r="J1522" s="467" t="str">
        <f t="shared" si="2575"/>
        <v>Dr. Ir. I Made Ginarsa, S.T., M.T., IPU.</v>
      </c>
      <c r="P1522" t="str">
        <f>VLOOKUP(D1522,'[5]mhs elektro-kecil'!$B$5:$E$2457,3,0)</f>
        <v>Teknik Informatika &amp; Komputer</v>
      </c>
      <c r="Q1522" s="230">
        <v>37</v>
      </c>
      <c r="R1522" s="230">
        <v>14</v>
      </c>
      <c r="S1522" s="199">
        <v>10</v>
      </c>
      <c r="T1522" s="199">
        <v>16</v>
      </c>
      <c r="U1522" s="199">
        <v>26</v>
      </c>
      <c r="X1522" s="373" t="str">
        <f>IFERROR(VLOOKUP(D1522,'[5]mhs elektro-kecil'!$B$5:$E$2151,3,0),"CEK")</f>
        <v>Teknik Informatika &amp; Komputer</v>
      </c>
      <c r="Y1522" s="374" t="str">
        <f>IFERROR(VLOOKUP(D1522,'[5]mhs elektro-kecil'!$B$5:$E$2151,4,0),"CEK")</f>
        <v>Abdul Natsir, ST., MT.</v>
      </c>
      <c r="AL1522" s="495">
        <f t="shared" si="2560"/>
        <v>2017</v>
      </c>
      <c r="AN1522" s="212" t="e">
        <f>COUNTIF([7]daftar!$D$4:$D$885,D1522)</f>
        <v>#VALUE!</v>
      </c>
    </row>
    <row r="1523" spans="1:40" hidden="1">
      <c r="A1523" s="369"/>
      <c r="B1523" s="465">
        <v>44663</v>
      </c>
      <c r="C1523" s="269" t="str">
        <f>VLOOKUP(D1523,'[9]mhs elektro-kecil'!$B$5:$C$2500,2,0)</f>
        <v>Tanda Wardana</v>
      </c>
      <c r="D1523" s="369" t="s">
        <v>3168</v>
      </c>
      <c r="E1523" s="369" t="s">
        <v>2383</v>
      </c>
      <c r="F1523" s="275" t="str">
        <f t="shared" ref="F1523:F1549" si="2581">VLOOKUP(Q1523,dosen,3,0)</f>
        <v>A. Sjamsjiar Rachman, S.T., M.T.</v>
      </c>
      <c r="G1523" s="275" t="str">
        <f t="shared" ref="G1523:G1549" si="2582">IF(ISNA(VLOOKUP(R1523,dosen,3,FALSE)),"-",VLOOKUP(R1523,dosen,3,FALSE))</f>
        <v>Suthami Ariessaputra, S.T., M.Eng.</v>
      </c>
      <c r="H1523" s="275" t="str">
        <f t="shared" ref="H1523:H1549" si="2583">IF(ISNA(VLOOKUP(S1523,dosen,3,FALSE)),"-",VLOOKUP(S1523,dosen,3,FALSE))</f>
        <v>Made Sutha Yadnya, S.T., M.T.</v>
      </c>
      <c r="I1523" s="275" t="str">
        <f t="shared" ref="I1523:I1549" si="2584">IF(ISNA(VLOOKUP(T1523,dosen,3,FALSE)),"-",VLOOKUP(T1523,dosen,3,FALSE))</f>
        <v>Sudi M. Al Sasongko, S.T., M.T.</v>
      </c>
      <c r="J1523" s="467" t="str">
        <f t="shared" ref="J1523:J1549" si="2585">IF(ISNA(VLOOKUP(U1523,dosen,3,FALSE)),"-",VLOOKUP(U1523,dosen,3,FALSE))</f>
        <v>Abdullah Zainuddin, S.T., M.T.</v>
      </c>
      <c r="P1523" t="str">
        <f>VLOOKUP(D1523,'[5]mhs elektro-kecil'!$B$5:$E$2457,3,0)</f>
        <v>Teknik Telekomunikasi</v>
      </c>
      <c r="Q1523" s="230">
        <v>17</v>
      </c>
      <c r="R1523" s="230">
        <v>42</v>
      </c>
      <c r="S1523" s="199">
        <v>19</v>
      </c>
      <c r="T1523" s="199">
        <v>6</v>
      </c>
      <c r="U1523" s="199">
        <v>15</v>
      </c>
      <c r="X1523" s="373" t="str">
        <f>IFERROR(VLOOKUP(D1523,'[5]mhs elektro-kecil'!$B$5:$E$2151,3,0),"CEK")</f>
        <v>Teknik Telekomunikasi</v>
      </c>
      <c r="Y1523" s="374" t="str">
        <f>IFERROR(VLOOKUP(D1523,'[5]mhs elektro-kecil'!$B$5:$E$2151,4,0),"CEK")</f>
        <v>Abdullah Zainuddin, ST., MT.</v>
      </c>
      <c r="AL1523" s="495">
        <f t="shared" ref="AL1523:AL1549" si="2586">IF(MID(D1523,5,2)="06",2006,IF(MID(D1523,5,2)="07",2007,IF(MID(D1523,5,2)="08",2008,IF(MID(D1523,5,2)="09",2009,IF(MID(D1523,5,2)="10",2010,IF(MID(D1523,5,2)="11",2011,IF(MID(D1523,5,2)="12",2012,IF(MID(D1523,5,2)="05",2005,IF(MID(D1523,5,2)="04",2004,IF(MID(D1523,5,2)="03",2003,IF(MID(D1523,5,2)="13",2013,IF(MID(D1523,5,2)="14",2014,IF(MID(D1523,5,2)="15",2015,IF(MID(D1523,5,2)="16",2016,IF(MID(D1523,5,2)="17",2017,IF(MID(D1523,5,2)="18",2018,2019))))))))))))))))</f>
        <v>2017</v>
      </c>
      <c r="AN1523" s="212" t="e">
        <f>COUNTIF([7]daftar!$D$4:$D$885,D1523)</f>
        <v>#VALUE!</v>
      </c>
    </row>
    <row r="1524" spans="1:40" hidden="1">
      <c r="A1524" s="369"/>
      <c r="B1524" s="465">
        <v>44664</v>
      </c>
      <c r="C1524" s="269" t="str">
        <f>VLOOKUP(D1524,'[9]mhs elektro-kecil'!$B$5:$C$2500,2,0)</f>
        <v>TONI YAZID ALBUSTON</v>
      </c>
      <c r="D1524" s="369" t="s">
        <v>2206</v>
      </c>
      <c r="E1524" s="369" t="s">
        <v>3169</v>
      </c>
      <c r="F1524" s="275" t="str">
        <f t="shared" si="2581"/>
        <v>A. Sjamsjiar Rachman, S.T., M.T.</v>
      </c>
      <c r="G1524" s="275" t="str">
        <f t="shared" si="2582"/>
        <v>Dr. Ir. Misbahuddin, S.T., M.T., IPU.</v>
      </c>
      <c r="H1524" s="275" t="str">
        <f t="shared" si="2583"/>
        <v>Lalu A. Syamsul Irfan A., S.T., M.Eng.</v>
      </c>
      <c r="I1524" s="275" t="str">
        <f t="shared" si="2584"/>
        <v>Budi Darmawan, S.T., M.Eng.</v>
      </c>
      <c r="J1524" s="467" t="str">
        <f t="shared" si="2585"/>
        <v>Giri Wahyu Wiriasto, S.T., M.T.</v>
      </c>
      <c r="P1524" t="str">
        <f>VLOOKUP(D1524,'[5]mhs elektro-kecil'!$B$5:$E$2457,3,0)</f>
        <v>Teknik Sistem Tenaga</v>
      </c>
      <c r="Q1524" s="230">
        <v>17</v>
      </c>
      <c r="R1524" s="230">
        <v>7</v>
      </c>
      <c r="S1524" s="199">
        <v>40</v>
      </c>
      <c r="T1524" s="199">
        <v>43</v>
      </c>
      <c r="U1524" s="199">
        <v>41</v>
      </c>
      <c r="X1524" s="373" t="str">
        <f>IFERROR(VLOOKUP(D1524,'[5]mhs elektro-kecil'!$B$5:$E$2151,3,0),"CEK")</f>
        <v>Teknik Sistem Tenaga</v>
      </c>
      <c r="Y1524" s="374" t="str">
        <f>IFERROR(VLOOKUP(D1524,'[5]mhs elektro-kecil'!$B$5:$E$2151,4,0),"CEK")</f>
        <v>Muhamad Syamsu Iqbal, ST., MT., Ph.D.</v>
      </c>
      <c r="AL1524" s="495">
        <f t="shared" si="2586"/>
        <v>2017</v>
      </c>
      <c r="AN1524" s="212" t="e">
        <f>COUNTIF([7]daftar!$D$4:$D$885,D1524)</f>
        <v>#VALUE!</v>
      </c>
    </row>
    <row r="1525" spans="1:40" hidden="1">
      <c r="A1525" s="369"/>
      <c r="B1525" s="465">
        <v>44664</v>
      </c>
      <c r="C1525" s="269" t="str">
        <f>VLOOKUP(D1525,'[9]mhs elektro-kecil'!$B$5:$C$2500,2,0)</f>
        <v>TRI NAFISAH HIDAYATI</v>
      </c>
      <c r="D1525" s="369" t="s">
        <v>2129</v>
      </c>
      <c r="E1525" s="369" t="s">
        <v>3170</v>
      </c>
      <c r="F1525" s="275" t="str">
        <f t="shared" si="2581"/>
        <v>Dr. Ir. Misbahuddin, S.T., M.T., IPU.</v>
      </c>
      <c r="G1525" s="275" t="str">
        <f t="shared" si="2582"/>
        <v>Djul Fikry  Budiman, S.T., M.T.</v>
      </c>
      <c r="H1525" s="275" t="str">
        <f t="shared" si="2583"/>
        <v>Lalu A. Syamsul Irfan A., S.T., M.Eng.</v>
      </c>
      <c r="I1525" s="275" t="str">
        <f t="shared" si="2584"/>
        <v>A. Sjamsjiar Rachman, S.T., M.T.</v>
      </c>
      <c r="J1525" s="467" t="str">
        <f t="shared" si="2585"/>
        <v>Giri Wahyu Wiriasto, S.T., M.T.</v>
      </c>
      <c r="P1525" t="str">
        <f>VLOOKUP(D1525,'[5]mhs elektro-kecil'!$B$5:$E$2457,3,0)</f>
        <v>Teknik Sistem Tenaga</v>
      </c>
      <c r="Q1525" s="230">
        <v>7</v>
      </c>
      <c r="R1525" s="230">
        <v>35</v>
      </c>
      <c r="S1525" s="199">
        <v>40</v>
      </c>
      <c r="T1525" s="199">
        <v>17</v>
      </c>
      <c r="U1525" s="199">
        <v>41</v>
      </c>
      <c r="X1525" s="373" t="str">
        <f>IFERROR(VLOOKUP(D1525,'[5]mhs elektro-kecil'!$B$5:$E$2151,3,0),"CEK")</f>
        <v>Teknik Sistem Tenaga</v>
      </c>
      <c r="Y1525" s="374" t="str">
        <f>IFERROR(VLOOKUP(D1525,'[5]mhs elektro-kecil'!$B$5:$E$2151,4,0),"CEK")</f>
        <v>Made Sutha Yadnya, ST., MT.</v>
      </c>
      <c r="AL1525" s="495">
        <f t="shared" si="2586"/>
        <v>2017</v>
      </c>
      <c r="AN1525" s="212" t="e">
        <f>COUNTIF([7]daftar!$D$4:$D$885,D1525)</f>
        <v>#VALUE!</v>
      </c>
    </row>
    <row r="1526" spans="1:40" hidden="1">
      <c r="A1526" s="369"/>
      <c r="B1526" s="465">
        <v>44665</v>
      </c>
      <c r="C1526" s="269" t="str">
        <f>VLOOKUP(D1526,'[9]mhs elektro-kecil'!$B$5:$C$2500,2,0)</f>
        <v>Virgian Puji Hadianto</v>
      </c>
      <c r="D1526" s="369" t="s">
        <v>2155</v>
      </c>
      <c r="E1526" s="369"/>
      <c r="F1526" s="275" t="e">
        <f t="shared" si="2581"/>
        <v>#N/A</v>
      </c>
      <c r="G1526" s="275" t="str">
        <f t="shared" si="2582"/>
        <v>-</v>
      </c>
      <c r="H1526" s="275" t="str">
        <f t="shared" si="2583"/>
        <v>-</v>
      </c>
      <c r="I1526" s="275" t="str">
        <f t="shared" si="2584"/>
        <v>-</v>
      </c>
      <c r="J1526" s="467" t="str">
        <f t="shared" si="2585"/>
        <v>-</v>
      </c>
      <c r="P1526" t="str">
        <f>VLOOKUP(D1526,'[5]mhs elektro-kecil'!$B$5:$E$2457,3,0)</f>
        <v>Teknik Sistem Tenaga</v>
      </c>
      <c r="Q1526" s="230"/>
      <c r="R1526" s="230"/>
      <c r="X1526" s="373" t="str">
        <f>IFERROR(VLOOKUP(D1526,'[5]mhs elektro-kecil'!$B$5:$E$2151,3,0),"CEK")</f>
        <v>Teknik Sistem Tenaga</v>
      </c>
      <c r="Y1526" s="374" t="str">
        <f>IFERROR(VLOOKUP(D1526,'[5]mhs elektro-kecil'!$B$5:$E$2151,4,0),"CEK")</f>
        <v>Dr. rer.nat. Teti Zubaidah, ST., MT.</v>
      </c>
      <c r="AL1526" s="495">
        <f t="shared" si="2586"/>
        <v>2017</v>
      </c>
      <c r="AN1526" s="212" t="e">
        <f>COUNTIF([7]daftar!$D$4:$D$885,D1526)</f>
        <v>#VALUE!</v>
      </c>
    </row>
    <row r="1527" spans="1:40" hidden="1">
      <c r="A1527" s="369"/>
      <c r="B1527" s="465"/>
      <c r="C1527" s="269"/>
      <c r="D1527" s="369" t="s">
        <v>3171</v>
      </c>
      <c r="E1527" s="369"/>
      <c r="F1527" s="275"/>
      <c r="G1527" s="275"/>
      <c r="H1527" s="275"/>
      <c r="I1527" s="275"/>
      <c r="J1527" s="467"/>
      <c r="P1527" t="str">
        <f>VLOOKUP(D1527,'[5]mhs elektro-kecil'!$B$5:$E$2457,3,0)</f>
        <v>-</v>
      </c>
      <c r="Q1527" s="230"/>
      <c r="R1527" s="230"/>
      <c r="AL1527" s="495"/>
      <c r="AN1527" s="212"/>
    </row>
    <row r="1528" spans="1:40" hidden="1">
      <c r="A1528" s="369"/>
      <c r="B1528" s="465">
        <v>44669</v>
      </c>
      <c r="C1528" s="269" t="e">
        <f>VLOOKUP(D1528,'[9]mhs elektro-kecil'!$B$5:$C$2500,2,0)</f>
        <v>#N/A</v>
      </c>
      <c r="D1528" s="369"/>
      <c r="E1528" s="98"/>
      <c r="F1528" s="275" t="e">
        <f t="shared" si="2581"/>
        <v>#N/A</v>
      </c>
      <c r="G1528" s="275" t="str">
        <f t="shared" si="2582"/>
        <v>-</v>
      </c>
      <c r="H1528" s="275" t="str">
        <f t="shared" si="2583"/>
        <v>-</v>
      </c>
      <c r="I1528" s="275" t="str">
        <f t="shared" si="2584"/>
        <v>-</v>
      </c>
      <c r="J1528" s="467" t="str">
        <f t="shared" si="2585"/>
        <v>-</v>
      </c>
      <c r="P1528" t="e">
        <f>VLOOKUP(D1528,'[5]mhs elektro-kecil'!$B$5:$E$2457,3,0)</f>
        <v>#N/A</v>
      </c>
      <c r="Q1528" s="230"/>
      <c r="R1528" s="230"/>
      <c r="X1528" s="373" t="str">
        <f>IFERROR(VLOOKUP(D1528,'[5]mhs elektro-kecil'!$B$5:$E$2151,3,0),"CEK")</f>
        <v>CEK</v>
      </c>
      <c r="Y1528" s="374" t="str">
        <f>IFERROR(VLOOKUP(D1528,'[5]mhs elektro-kecil'!$B$5:$E$2151,4,0),"CEK")</f>
        <v>CEK</v>
      </c>
      <c r="AL1528" s="495">
        <f t="shared" si="2586"/>
        <v>2019</v>
      </c>
      <c r="AN1528" s="212" t="e">
        <f>COUNTIF([7]daftar!$D$4:$D$885,D1528)</f>
        <v>#VALUE!</v>
      </c>
    </row>
    <row r="1529" spans="1:40" hidden="1">
      <c r="A1529" s="369"/>
      <c r="B1529" s="465">
        <v>44669</v>
      </c>
      <c r="C1529" s="269" t="str">
        <f>VLOOKUP(D1529,'[9]mhs elektro-kecil'!$B$5:$C$2500,2,0)</f>
        <v>YURANATA</v>
      </c>
      <c r="D1529" s="369" t="s">
        <v>3172</v>
      </c>
      <c r="E1529" s="98" t="s">
        <v>3173</v>
      </c>
      <c r="F1529" s="275" t="str">
        <f t="shared" si="2581"/>
        <v>Paniran, S.T., M.T.</v>
      </c>
      <c r="G1529" s="275" t="str">
        <f t="shared" si="2582"/>
        <v>Dr. Ida Ayu Sri Adnyani, S.T., M.Erg.</v>
      </c>
      <c r="H1529" s="275" t="str">
        <f t="shared" si="2583"/>
        <v>Syafaruddin Ch, S.T., M.T.</v>
      </c>
      <c r="I1529" s="275" t="str">
        <f t="shared" si="2584"/>
        <v>Muhamad Irwan, S.T., M.T.</v>
      </c>
      <c r="J1529" s="467" t="str">
        <f t="shared" si="2585"/>
        <v>Dr. Warindi, S.T., M.Eng.</v>
      </c>
      <c r="P1529" t="str">
        <f>VLOOKUP(D1529,'[5]mhs elektro-kecil'!$B$5:$E$2457,3,0)</f>
        <v>-</v>
      </c>
      <c r="Q1529" s="230">
        <v>28</v>
      </c>
      <c r="R1529" s="230">
        <v>10</v>
      </c>
      <c r="S1529" s="199">
        <v>4</v>
      </c>
      <c r="T1529" s="199">
        <v>39</v>
      </c>
      <c r="U1529" s="199">
        <v>37</v>
      </c>
      <c r="X1529" s="373" t="str">
        <f>IFERROR(VLOOKUP(D1529,'[5]mhs elektro-kecil'!$B$5:$E$2151,3,0),"CEK")</f>
        <v>-</v>
      </c>
      <c r="Y1529" s="374" t="str">
        <f>IFERROR(VLOOKUP(D1529,'[5]mhs elektro-kecil'!$B$5:$E$2151,4,0),"CEK")</f>
        <v>Supriono, ST., MT.</v>
      </c>
      <c r="AL1529" s="495">
        <f t="shared" si="2586"/>
        <v>2017</v>
      </c>
      <c r="AN1529" s="212" t="e">
        <f>COUNTIF([7]daftar!$D$4:$D$885,D1529)</f>
        <v>#VALUE!</v>
      </c>
    </row>
    <row r="1530" spans="1:40" hidden="1">
      <c r="A1530" s="369"/>
      <c r="B1530" s="465">
        <v>44671</v>
      </c>
      <c r="C1530" s="269" t="str">
        <f>VLOOKUP(D1530,'[9]mhs elektro-kecil'!$B$5:$C$2500,2,0)</f>
        <v>YUSRIL IHZA MAHENDRA</v>
      </c>
      <c r="D1530" s="369" t="s">
        <v>2626</v>
      </c>
      <c r="E1530" s="369" t="s">
        <v>2387</v>
      </c>
      <c r="F1530" s="275" t="str">
        <f t="shared" si="2581"/>
        <v>A. Sjamsjiar Rachman, S.T., M.T.</v>
      </c>
      <c r="G1530" s="275" t="str">
        <f t="shared" si="2582"/>
        <v>Giri Wahyu Wiriasto, S.T., M.T.</v>
      </c>
      <c r="H1530" s="275" t="str">
        <f t="shared" si="2583"/>
        <v>Lalu A. Syamsul Irfan A., S.T., M.Eng.</v>
      </c>
      <c r="I1530" s="275" t="str">
        <f t="shared" si="2584"/>
        <v>Cipta Ramadhani, ST., M.Eng.</v>
      </c>
      <c r="J1530" s="467" t="str">
        <f t="shared" si="2585"/>
        <v>I Made Budi Suksmadana, S.T., M.T.</v>
      </c>
      <c r="P1530" t="str">
        <f>VLOOKUP(D1530,'[5]mhs elektro-kecil'!$B$5:$E$2457,3,0)</f>
        <v>Teknik Sistem Tenaga</v>
      </c>
      <c r="Q1530" s="230">
        <v>17</v>
      </c>
      <c r="R1530" s="230">
        <v>41</v>
      </c>
      <c r="S1530" s="199">
        <v>40</v>
      </c>
      <c r="T1530" s="199">
        <v>44</v>
      </c>
      <c r="U1530" s="199">
        <v>24</v>
      </c>
      <c r="X1530" s="373" t="str">
        <f>IFERROR(VLOOKUP(D1530,'[5]mhs elektro-kecil'!$B$5:$E$2151,3,0),"CEK")</f>
        <v>Teknik Sistem Tenaga</v>
      </c>
      <c r="Y1530" s="374" t="str">
        <f>IFERROR(VLOOKUP(D1530,'[5]mhs elektro-kecil'!$B$5:$E$2151,4,0),"CEK")</f>
        <v>Sabar Nababan, ST., MT.</v>
      </c>
      <c r="AL1530" s="495">
        <f t="shared" si="2586"/>
        <v>2017</v>
      </c>
      <c r="AN1530" s="212" t="e">
        <f>COUNTIF([7]daftar!$D$4:$D$885,D1530)</f>
        <v>#VALUE!</v>
      </c>
    </row>
    <row r="1531" spans="1:40" hidden="1">
      <c r="A1531" s="369"/>
      <c r="B1531" s="465">
        <v>44673</v>
      </c>
      <c r="C1531" s="269" t="str">
        <f>VLOOKUP(D1531,'[9]mhs elektro-kecil'!$B$5:$C$2500,2,0)</f>
        <v>YUSRIL SAEFURRASYID</v>
      </c>
      <c r="D1531" s="369" t="s">
        <v>2248</v>
      </c>
      <c r="E1531" s="369" t="s">
        <v>2379</v>
      </c>
      <c r="F1531" s="275" t="str">
        <f t="shared" si="2581"/>
        <v>Abdul Natsir, S.T., M.T.</v>
      </c>
      <c r="G1531" s="275" t="str">
        <f t="shared" si="2582"/>
        <v>Supriyatna, S.T., M.T.</v>
      </c>
      <c r="H1531" s="275" t="str">
        <f t="shared" si="2583"/>
        <v>Ni Made Seniari, S.T., M.T.</v>
      </c>
      <c r="I1531" s="275" t="str">
        <f t="shared" si="2584"/>
        <v>Dr. Ida Ayu Sri Adnyani, S.T., M.Erg.</v>
      </c>
      <c r="J1531" s="467" t="str">
        <f t="shared" si="2585"/>
        <v>Dr. Ir. Rosmaliati, S.T., M.T.</v>
      </c>
      <c r="P1531" t="str">
        <f>VLOOKUP(D1531,'[5]mhs elektro-kecil'!$B$5:$E$2457,3,0)</f>
        <v>Teknik Telekomunikasi</v>
      </c>
      <c r="Q1531" s="230">
        <v>14</v>
      </c>
      <c r="R1531" s="230">
        <v>2</v>
      </c>
      <c r="S1531" s="199">
        <v>1</v>
      </c>
      <c r="T1531" s="199">
        <v>10</v>
      </c>
      <c r="U1531" s="199">
        <v>16</v>
      </c>
      <c r="X1531" s="373" t="str">
        <f>IFERROR(VLOOKUP(D1531,'[5]mhs elektro-kecil'!$B$5:$E$2151,3,0),"CEK")</f>
        <v>Teknik Telekomunikasi</v>
      </c>
      <c r="Y1531" s="374" t="str">
        <f>IFERROR(VLOOKUP(D1531,'[5]mhs elektro-kecil'!$B$5:$E$2151,4,0),"CEK")</f>
        <v>Ni Made Seniari, ST., MT.</v>
      </c>
      <c r="AL1531" s="495">
        <f t="shared" si="2586"/>
        <v>2017</v>
      </c>
      <c r="AN1531" s="212" t="e">
        <f>COUNTIF([7]daftar!$D$4:$D$885,D1531)</f>
        <v>#VALUE!</v>
      </c>
    </row>
    <row r="1532" spans="1:40" hidden="1">
      <c r="A1532" s="369"/>
      <c r="B1532" s="465">
        <v>44673</v>
      </c>
      <c r="C1532" s="269" t="str">
        <f>VLOOKUP(D1532,'[9]mhs elektro-kecil'!$B$5:$C$2500,2,0)</f>
        <v>Zihan Rizky Parawansyah</v>
      </c>
      <c r="D1532" s="369" t="s">
        <v>2200</v>
      </c>
      <c r="E1532" s="369" t="s">
        <v>2391</v>
      </c>
      <c r="F1532" s="275" t="str">
        <f t="shared" si="2581"/>
        <v>Dr. Ir. Rosmaliati, S.T., M.T.</v>
      </c>
      <c r="G1532" s="275" t="str">
        <f t="shared" si="2582"/>
        <v>Abdul Natsir, S.T., M.T.</v>
      </c>
      <c r="H1532" s="275" t="str">
        <f t="shared" si="2583"/>
        <v>Sabar Nababan, S.T., M.T.</v>
      </c>
      <c r="I1532" s="275" t="str">
        <f t="shared" si="2584"/>
        <v>Ida Bagus Fery Citarsa, S.T., M.T.</v>
      </c>
      <c r="J1532" s="467" t="str">
        <f t="shared" si="2585"/>
        <v>Supriyatna, S.T., M.T.</v>
      </c>
      <c r="P1532" t="str">
        <f>VLOOKUP(D1532,'[5]mhs elektro-kecil'!$B$5:$E$2457,3,0)</f>
        <v>Teknik Sistem Tenaga</v>
      </c>
      <c r="Q1532" s="230">
        <v>16</v>
      </c>
      <c r="R1532" s="230">
        <v>14</v>
      </c>
      <c r="S1532" s="199">
        <v>31</v>
      </c>
      <c r="T1532" s="199">
        <v>12</v>
      </c>
      <c r="U1532" s="199">
        <v>2</v>
      </c>
      <c r="X1532" s="373" t="str">
        <f>IFERROR(VLOOKUP(D1532,'[5]mhs elektro-kecil'!$B$5:$E$2151,3,0),"CEK")</f>
        <v>Teknik Sistem Tenaga</v>
      </c>
      <c r="Y1532" s="374" t="str">
        <f>IFERROR(VLOOKUP(D1532,'[5]mhs elektro-kecil'!$B$5:$E$2151,4,0),"CEK")</f>
        <v>Supriyatna, ST., MT.</v>
      </c>
      <c r="AL1532" s="495">
        <f t="shared" si="2586"/>
        <v>2017</v>
      </c>
      <c r="AN1532" s="212" t="e">
        <f>COUNTIF([7]daftar!$D$4:$D$885,D1532)</f>
        <v>#VALUE!</v>
      </c>
    </row>
    <row r="1533" spans="1:40" hidden="1">
      <c r="A1533" s="369"/>
      <c r="B1533" s="465">
        <v>44679</v>
      </c>
      <c r="C1533" s="269" t="str">
        <f>VLOOKUP(D1533,'[9]mhs elektro-kecil'!$B$5:$C$2500,2,0)</f>
        <v>MUHAMMAD ALGHAZ NAWI</v>
      </c>
      <c r="D1533" s="369" t="s">
        <v>3174</v>
      </c>
      <c r="E1533" s="369" t="s">
        <v>2401</v>
      </c>
      <c r="F1533" s="275" t="str">
        <f t="shared" si="2581"/>
        <v>Dwi Ratnasari, S.Kom., MT.</v>
      </c>
      <c r="G1533" s="275" t="str">
        <f t="shared" si="2582"/>
        <v>Suthami Ariessaputra, S.T., M.Eng.</v>
      </c>
      <c r="H1533" s="275" t="str">
        <f t="shared" si="2583"/>
        <v>Cipta Ramadhani, ST., M.Eng.</v>
      </c>
      <c r="I1533" s="275" t="str">
        <f t="shared" si="2584"/>
        <v>Lalu A. Syamsul Irfan A., S.T., M.Eng.</v>
      </c>
      <c r="J1533" s="467" t="str">
        <f t="shared" si="2585"/>
        <v>A. Sjamsjiar Rachman, S.T., M.T.</v>
      </c>
      <c r="P1533" t="str">
        <f>VLOOKUP(D1533,'[5]mhs elektro-kecil'!$B$5:$E$2457,3,0)</f>
        <v>-</v>
      </c>
      <c r="Q1533" s="230">
        <v>45</v>
      </c>
      <c r="R1533" s="230">
        <v>42</v>
      </c>
      <c r="S1533" s="199">
        <v>44</v>
      </c>
      <c r="T1533" s="199">
        <v>40</v>
      </c>
      <c r="U1533" s="199">
        <v>17</v>
      </c>
      <c r="X1533" s="373" t="str">
        <f>IFERROR(VLOOKUP(D1533,'[5]mhs elektro-kecil'!$B$5:$E$2151,3,0),"CEK")</f>
        <v>-</v>
      </c>
      <c r="Y1533" s="374" t="str">
        <f>IFERROR(VLOOKUP(D1533,'[5]mhs elektro-kecil'!$B$5:$E$2151,4,0),"CEK")</f>
        <v>Abdul Natsir, ST., MT.</v>
      </c>
      <c r="AL1533" s="495">
        <f t="shared" si="2586"/>
        <v>2017</v>
      </c>
      <c r="AN1533" s="212" t="e">
        <f>COUNTIF([7]daftar!$D$4:$D$885,D1533)</f>
        <v>#VALUE!</v>
      </c>
    </row>
    <row r="1534" spans="1:40" hidden="1">
      <c r="A1534" s="369"/>
      <c r="B1534" s="465">
        <v>44679</v>
      </c>
      <c r="C1534" s="269" t="e">
        <f>VLOOKUP(D1534,'[9]mhs elektro-kecil'!$B$5:$C$2500,2,0)</f>
        <v>#N/A</v>
      </c>
      <c r="D1534" s="369" t="s">
        <v>3175</v>
      </c>
      <c r="E1534" s="369" t="s">
        <v>3176</v>
      </c>
      <c r="F1534" s="275" t="str">
        <f t="shared" si="2581"/>
        <v>Lalu A. Syamsul Irfan A., S.T., M.Eng.</v>
      </c>
      <c r="G1534" s="275" t="str">
        <f t="shared" si="2582"/>
        <v>Dwi Ratnasari, S.Kom., MT.</v>
      </c>
      <c r="H1534" s="275" t="str">
        <f t="shared" si="2583"/>
        <v>Cipta Ramadhani, ST., M.Eng.</v>
      </c>
      <c r="I1534" s="275" t="str">
        <f t="shared" si="2584"/>
        <v>Giri Wahyu Wiriasto, S.T., M.T.</v>
      </c>
      <c r="J1534" s="467" t="str">
        <f t="shared" si="2585"/>
        <v>Syafaruddin Ch, S.T., M.T.</v>
      </c>
      <c r="P1534" t="e">
        <f>VLOOKUP(D1534,'[5]mhs elektro-kecil'!$B$5:$E$2457,3,0)</f>
        <v>#N/A</v>
      </c>
      <c r="Q1534" s="230">
        <v>40</v>
      </c>
      <c r="R1534" s="230">
        <v>45</v>
      </c>
      <c r="S1534" s="199">
        <v>44</v>
      </c>
      <c r="T1534" s="199">
        <v>41</v>
      </c>
      <c r="U1534" s="199">
        <v>4</v>
      </c>
      <c r="X1534" s="373" t="str">
        <f>IFERROR(VLOOKUP(D1534,'[5]mhs elektro-kecil'!$B$5:$E$2151,3,0),"CEK")</f>
        <v>CEK</v>
      </c>
      <c r="Y1534" s="374" t="str">
        <f>IFERROR(VLOOKUP(D1534,'[5]mhs elektro-kecil'!$B$5:$E$2151,4,0),"CEK")</f>
        <v>CEK</v>
      </c>
      <c r="AL1534" s="495">
        <f t="shared" si="2586"/>
        <v>2017</v>
      </c>
      <c r="AN1534" s="212" t="e">
        <f>COUNTIF([7]daftar!$D$4:$D$885,D1534)</f>
        <v>#VALUE!</v>
      </c>
    </row>
    <row r="1535" spans="1:40" hidden="1">
      <c r="A1535" s="369"/>
      <c r="B1535" s="465">
        <v>44679</v>
      </c>
      <c r="C1535" s="269" t="e">
        <f>VLOOKUP(D1535,'[9]mhs elektro-kecil'!$B$5:$C$2500,2,0)</f>
        <v>#N/A</v>
      </c>
      <c r="D1535" s="369" t="s">
        <v>3177</v>
      </c>
      <c r="E1535" s="369" t="s">
        <v>3178</v>
      </c>
      <c r="F1535" s="275" t="str">
        <f t="shared" si="2581"/>
        <v>Ir. I Made Ari Nrartha, S.T., M.T.</v>
      </c>
      <c r="G1535" s="275" t="str">
        <f t="shared" si="2582"/>
        <v>Ir. Agung Budi Muljono, S.T., M.T., IPU.</v>
      </c>
      <c r="H1535" s="275" t="str">
        <f t="shared" si="2583"/>
        <v>Abdul Natsir, S.T., M.T.</v>
      </c>
      <c r="I1535" s="275" t="str">
        <f t="shared" si="2584"/>
        <v>Dr. Warindi, S.T., M.Eng.</v>
      </c>
      <c r="J1535" s="467" t="str">
        <f t="shared" si="2585"/>
        <v>Dr. Ir. Misbahuddin, S.T., M.T., IPU.</v>
      </c>
      <c r="P1535" t="e">
        <f>VLOOKUP(D1535,'[5]mhs elektro-kecil'!$B$5:$E$2457,3,0)</f>
        <v>#N/A</v>
      </c>
      <c r="Q1535" s="230">
        <v>25</v>
      </c>
      <c r="R1535" s="230">
        <v>13</v>
      </c>
      <c r="S1535" s="199">
        <v>14</v>
      </c>
      <c r="T1535" s="199">
        <v>37</v>
      </c>
      <c r="U1535" s="199">
        <v>7</v>
      </c>
      <c r="X1535" s="373" t="str">
        <f>IFERROR(VLOOKUP(D1535,'[5]mhs elektro-kecil'!$B$5:$E$2151,3,0),"CEK")</f>
        <v>CEK</v>
      </c>
      <c r="Y1535" s="374" t="str">
        <f>IFERROR(VLOOKUP(D1535,'[5]mhs elektro-kecil'!$B$5:$E$2151,4,0),"CEK")</f>
        <v>CEK</v>
      </c>
      <c r="AL1535" s="495">
        <f t="shared" si="2586"/>
        <v>2017</v>
      </c>
      <c r="AN1535" s="212" t="e">
        <f>COUNTIF([7]daftar!$D$4:$D$885,D1535)</f>
        <v>#VALUE!</v>
      </c>
    </row>
    <row r="1536" spans="1:40" hidden="1">
      <c r="A1536" s="369"/>
      <c r="B1536" s="465">
        <v>44692</v>
      </c>
      <c r="C1536" s="269" t="e">
        <f>VLOOKUP(D1536,'[9]mhs elektro-kecil'!$B$5:$C$2500,2,0)</f>
        <v>#N/A</v>
      </c>
      <c r="D1536" s="369" t="s">
        <v>3179</v>
      </c>
      <c r="E1536" s="369" t="s">
        <v>2367</v>
      </c>
      <c r="F1536" s="275" t="str">
        <f t="shared" si="2581"/>
        <v>A. Sjamsjiar Rachman, S.T., M.T.</v>
      </c>
      <c r="G1536" s="275" t="str">
        <f t="shared" si="2582"/>
        <v>Budi Darmawan, S.T., M.Eng.</v>
      </c>
      <c r="H1536" s="275" t="str">
        <f t="shared" si="2583"/>
        <v>Muhamad Irwan, S.T., M.T.</v>
      </c>
      <c r="I1536" s="275" t="str">
        <f t="shared" si="2584"/>
        <v>Suthami Ariessaputra, S.T., M.Eng.</v>
      </c>
      <c r="J1536" s="467" t="str">
        <f t="shared" si="2585"/>
        <v>Syafaruddin Ch, S.T., M.T.</v>
      </c>
      <c r="P1536" t="e">
        <f>VLOOKUP(D1536,'[5]mhs elektro-kecil'!$B$5:$E$2457,3,0)</f>
        <v>#N/A</v>
      </c>
      <c r="Q1536" s="230">
        <v>17</v>
      </c>
      <c r="R1536" s="230">
        <v>43</v>
      </c>
      <c r="S1536" s="199">
        <v>39</v>
      </c>
      <c r="T1536" s="199">
        <v>42</v>
      </c>
      <c r="U1536" s="199">
        <v>4</v>
      </c>
      <c r="X1536" s="373" t="str">
        <f>IFERROR(VLOOKUP(D1536,'[5]mhs elektro-kecil'!$B$5:$E$2151,3,0),"CEK")</f>
        <v>CEK</v>
      </c>
      <c r="Y1536" s="374" t="str">
        <f>IFERROR(VLOOKUP(D1536,'[5]mhs elektro-kecil'!$B$5:$E$2151,4,0),"CEK")</f>
        <v>CEK</v>
      </c>
      <c r="AL1536" s="495">
        <f t="shared" si="2586"/>
        <v>2017</v>
      </c>
      <c r="AN1536" s="212" t="e">
        <f>COUNTIF([7]daftar!$D$4:$D$885,D1536)</f>
        <v>#VALUE!</v>
      </c>
    </row>
    <row r="1537" spans="1:40" hidden="1">
      <c r="A1537" s="369"/>
      <c r="B1537" s="465">
        <v>44692</v>
      </c>
      <c r="C1537" s="269" t="e">
        <f>VLOOKUP(D1537,'[9]mhs elektro-kecil'!$B$5:$C$2500,2,0)</f>
        <v>#N/A</v>
      </c>
      <c r="D1537" s="369" t="s">
        <v>3180</v>
      </c>
      <c r="E1537" s="369" t="s">
        <v>3181</v>
      </c>
      <c r="F1537" s="275" t="str">
        <f t="shared" si="2581"/>
        <v>Abdul Natsir, S.T., M.T.</v>
      </c>
      <c r="G1537" s="275" t="str">
        <f t="shared" si="2582"/>
        <v>Dr. Ir. Rosmaliati, S.T., M.T.</v>
      </c>
      <c r="H1537" s="275" t="str">
        <f t="shared" si="2583"/>
        <v>Ni Made Seniari, S.T., M.T.</v>
      </c>
      <c r="I1537" s="275" t="str">
        <f t="shared" si="2584"/>
        <v>Supriyatna, S.T., M.T.</v>
      </c>
      <c r="J1537" s="467" t="str">
        <f t="shared" si="2585"/>
        <v>Dr. Ida Ayu Sri Adnyani, S.T., M.Erg.</v>
      </c>
      <c r="P1537" t="e">
        <f>VLOOKUP(D1537,'[5]mhs elektro-kecil'!$B$5:$E$2457,3,0)</f>
        <v>#N/A</v>
      </c>
      <c r="Q1537" s="230">
        <v>14</v>
      </c>
      <c r="R1537" s="230">
        <v>16</v>
      </c>
      <c r="S1537" s="199">
        <v>1</v>
      </c>
      <c r="T1537" s="199">
        <v>2</v>
      </c>
      <c r="U1537" s="199">
        <v>10</v>
      </c>
      <c r="X1537" s="373" t="str">
        <f>IFERROR(VLOOKUP(D1537,'[5]mhs elektro-kecil'!$B$5:$E$2151,3,0),"CEK")</f>
        <v>CEK</v>
      </c>
      <c r="Y1537" s="374" t="str">
        <f>IFERROR(VLOOKUP(D1537,'[5]mhs elektro-kecil'!$B$5:$E$2151,4,0),"CEK")</f>
        <v>CEK</v>
      </c>
      <c r="AL1537" s="495">
        <f t="shared" si="2586"/>
        <v>2017</v>
      </c>
      <c r="AN1537" s="212" t="e">
        <f>COUNTIF([7]daftar!$D$4:$D$885,D1537)</f>
        <v>#VALUE!</v>
      </c>
    </row>
    <row r="1538" spans="1:40" hidden="1">
      <c r="A1538" s="369"/>
      <c r="B1538" s="465"/>
      <c r="C1538" s="269" t="e">
        <f>VLOOKUP(D1538,'[9]mhs elektro-kecil'!$B$5:$C$2500,2,0)</f>
        <v>#N/A</v>
      </c>
      <c r="D1538" s="369" t="s">
        <v>3182</v>
      </c>
      <c r="E1538" s="369"/>
      <c r="F1538" s="275" t="e">
        <f t="shared" si="2581"/>
        <v>#N/A</v>
      </c>
      <c r="G1538" s="275" t="str">
        <f t="shared" si="2582"/>
        <v>-</v>
      </c>
      <c r="H1538" s="275" t="str">
        <f t="shared" si="2583"/>
        <v>-</v>
      </c>
      <c r="I1538" s="275" t="str">
        <f t="shared" si="2584"/>
        <v>-</v>
      </c>
      <c r="J1538" s="467" t="str">
        <f t="shared" si="2585"/>
        <v>-</v>
      </c>
      <c r="P1538" t="e">
        <f>VLOOKUP(D1538,'[5]mhs elektro-kecil'!$B$5:$E$2457,3,0)</f>
        <v>#N/A</v>
      </c>
      <c r="Q1538" s="230"/>
      <c r="R1538" s="230"/>
      <c r="X1538" s="373" t="str">
        <f>IFERROR(VLOOKUP(D1538,'[5]mhs elektro-kecil'!$B$5:$E$2151,3,0),"CEK")</f>
        <v>CEK</v>
      </c>
      <c r="Y1538" s="374" t="str">
        <f>IFERROR(VLOOKUP(D1538,'[5]mhs elektro-kecil'!$B$5:$E$2151,4,0),"CEK")</f>
        <v>CEK</v>
      </c>
      <c r="AL1538" s="495">
        <f t="shared" si="2586"/>
        <v>2017</v>
      </c>
      <c r="AN1538" s="212" t="e">
        <f>COUNTIF([7]daftar!$D$4:$D$885,D1538)</f>
        <v>#VALUE!</v>
      </c>
    </row>
    <row r="1539" spans="1:40" hidden="1">
      <c r="A1539" s="369"/>
      <c r="B1539" s="465"/>
      <c r="C1539" s="269" t="e">
        <f>VLOOKUP(D1539,'[9]mhs elektro-kecil'!$B$5:$C$2500,2,0)</f>
        <v>#N/A</v>
      </c>
      <c r="D1539" s="369" t="s">
        <v>3183</v>
      </c>
      <c r="E1539" s="369" t="s">
        <v>2365</v>
      </c>
      <c r="F1539" s="275" t="str">
        <f t="shared" si="2581"/>
        <v>Budi Darmawan, S.T., M.Eng.</v>
      </c>
      <c r="G1539" s="275" t="str">
        <f t="shared" si="2582"/>
        <v>Dr. Warindi, S.T., M.Eng.</v>
      </c>
      <c r="H1539" s="275" t="str">
        <f t="shared" si="2583"/>
        <v>I Made Budi Suksmadana, S.T., M.T.</v>
      </c>
      <c r="I1539" s="275" t="str">
        <f t="shared" si="2584"/>
        <v>Dr. Ida Ayu Sri Adnyani, S.T., M.Erg.</v>
      </c>
      <c r="J1539" s="467" t="str">
        <f t="shared" si="2585"/>
        <v>Muhamad Irwan, S.T., M.T.</v>
      </c>
      <c r="P1539" t="e">
        <f>VLOOKUP(D1539,'[5]mhs elektro-kecil'!$B$5:$E$2457,3,0)</f>
        <v>#N/A</v>
      </c>
      <c r="Q1539" s="230">
        <v>43</v>
      </c>
      <c r="R1539" s="230">
        <v>37</v>
      </c>
      <c r="S1539" s="199">
        <v>24</v>
      </c>
      <c r="T1539" s="199">
        <v>10</v>
      </c>
      <c r="U1539" s="199">
        <v>39</v>
      </c>
      <c r="X1539" s="373" t="str">
        <f>IFERROR(VLOOKUP(D1539,'[5]mhs elektro-kecil'!$B$5:$E$2151,3,0),"CEK")</f>
        <v>CEK</v>
      </c>
      <c r="Y1539" s="374" t="str">
        <f>IFERROR(VLOOKUP(D1539,'[5]mhs elektro-kecil'!$B$5:$E$2151,4,0),"CEK")</f>
        <v>CEK</v>
      </c>
      <c r="AL1539" s="495">
        <f t="shared" si="2586"/>
        <v>2017</v>
      </c>
      <c r="AN1539" s="212" t="e">
        <f>COUNTIF([7]daftar!$D$4:$D$885,D1539)</f>
        <v>#VALUE!</v>
      </c>
    </row>
    <row r="1540" spans="1:40" hidden="1">
      <c r="A1540" s="369"/>
      <c r="B1540" s="465"/>
      <c r="C1540" s="269" t="e">
        <f>VLOOKUP(D1540,'[9]mhs elektro-kecil'!$B$5:$C$2500,2,0)</f>
        <v>#N/A</v>
      </c>
      <c r="D1540" s="369" t="s">
        <v>3184</v>
      </c>
      <c r="E1540" s="369" t="s">
        <v>2375</v>
      </c>
      <c r="F1540" s="275" t="str">
        <f t="shared" si="2581"/>
        <v>Dr. rer. nat. Teti Zubaidah, S.T., M.T.</v>
      </c>
      <c r="G1540" s="275" t="str">
        <f t="shared" si="2582"/>
        <v>Cipta Ramadhani, ST., M.Eng.</v>
      </c>
      <c r="H1540" s="275" t="str">
        <f t="shared" si="2583"/>
        <v>Dwi Ratnasari, S.Kom., MT.</v>
      </c>
      <c r="I1540" s="275" t="str">
        <f t="shared" si="2584"/>
        <v>Lalu A. Syamsul Irfan A., S.T., M.Eng.</v>
      </c>
      <c r="J1540" s="467" t="str">
        <f t="shared" si="2585"/>
        <v>Cahyo Mustiko O. M., ST., MSc. Ph.D.</v>
      </c>
      <c r="P1540" t="e">
        <f>VLOOKUP(D1540,'[5]mhs elektro-kecil'!$B$5:$E$2457,3,0)</f>
        <v>#N/A</v>
      </c>
      <c r="Q1540" s="230">
        <v>22</v>
      </c>
      <c r="R1540" s="230">
        <v>44</v>
      </c>
      <c r="S1540" s="199">
        <v>45</v>
      </c>
      <c r="T1540" s="199">
        <v>40</v>
      </c>
      <c r="U1540" s="199">
        <v>9</v>
      </c>
      <c r="X1540" s="373" t="str">
        <f>IFERROR(VLOOKUP(D1540,'[5]mhs elektro-kecil'!$B$5:$E$2151,3,0),"CEK")</f>
        <v>CEK</v>
      </c>
      <c r="Y1540" s="374" t="str">
        <f>IFERROR(VLOOKUP(D1540,'[5]mhs elektro-kecil'!$B$5:$E$2151,4,0),"CEK")</f>
        <v>CEK</v>
      </c>
      <c r="AL1540" s="495">
        <f t="shared" si="2586"/>
        <v>2017</v>
      </c>
      <c r="AN1540" s="212" t="e">
        <f>COUNTIF([7]daftar!$D$4:$D$885,D1540)</f>
        <v>#VALUE!</v>
      </c>
    </row>
    <row r="1541" spans="1:40" hidden="1">
      <c r="A1541" s="369"/>
      <c r="B1541" s="465"/>
      <c r="C1541" s="269" t="e">
        <f>VLOOKUP(D1541,'[9]mhs elektro-kecil'!$B$5:$C$2500,2,0)</f>
        <v>#N/A</v>
      </c>
      <c r="D1541" s="369" t="s">
        <v>3185</v>
      </c>
      <c r="E1541" s="369" t="s">
        <v>3186</v>
      </c>
      <c r="F1541" s="275" t="str">
        <f t="shared" si="2581"/>
        <v>A. Sjamsjiar Rachman, S.T., M.T.</v>
      </c>
      <c r="G1541" s="275" t="str">
        <f t="shared" si="2582"/>
        <v>Djul Fikry  Budiman, S.T., M.T.</v>
      </c>
      <c r="H1541" s="275" t="str">
        <f t="shared" si="2583"/>
        <v>Suthami Ariessaputra, S.T., M.Eng.</v>
      </c>
      <c r="I1541" s="275" t="str">
        <f t="shared" si="2584"/>
        <v>Syafaruddin Ch, S.T., M.T.</v>
      </c>
      <c r="J1541" s="467" t="str">
        <f t="shared" si="2585"/>
        <v>Muhamad Irwan, S.T., M.T.</v>
      </c>
      <c r="P1541" t="e">
        <f>VLOOKUP(D1541,'[5]mhs elektro-kecil'!$B$5:$E$2457,3,0)</f>
        <v>#N/A</v>
      </c>
      <c r="Q1541" s="230">
        <v>17</v>
      </c>
      <c r="R1541" s="230">
        <v>35</v>
      </c>
      <c r="S1541" s="199">
        <v>42</v>
      </c>
      <c r="T1541" s="199">
        <v>4</v>
      </c>
      <c r="U1541" s="199">
        <v>39</v>
      </c>
      <c r="X1541" s="373" t="str">
        <f>IFERROR(VLOOKUP(D1541,'[5]mhs elektro-kecil'!$B$5:$E$2151,3,0),"CEK")</f>
        <v>CEK</v>
      </c>
      <c r="Y1541" s="374" t="str">
        <f>IFERROR(VLOOKUP(D1541,'[5]mhs elektro-kecil'!$B$5:$E$2151,4,0),"CEK")</f>
        <v>CEK</v>
      </c>
      <c r="AL1541" s="495">
        <f t="shared" si="2586"/>
        <v>2017</v>
      </c>
      <c r="AN1541" s="212" t="e">
        <f>COUNTIF([7]daftar!$D$4:$D$885,D1541)</f>
        <v>#VALUE!</v>
      </c>
    </row>
    <row r="1542" spans="1:40" hidden="1">
      <c r="A1542" s="369"/>
      <c r="B1542" s="465"/>
      <c r="C1542" s="269" t="e">
        <f>VLOOKUP(D1542,'[9]mhs elektro-kecil'!$B$5:$C$2500,2,0)</f>
        <v>#N/A</v>
      </c>
      <c r="D1542" s="369" t="s">
        <v>3187</v>
      </c>
      <c r="E1542" s="369" t="s">
        <v>3188</v>
      </c>
      <c r="F1542" s="275" t="str">
        <f t="shared" si="2581"/>
        <v>Abdul Natsir, S.T., M.T.</v>
      </c>
      <c r="G1542" s="275" t="str">
        <f t="shared" si="2582"/>
        <v>Sultan, S.T., M.T.</v>
      </c>
      <c r="H1542" s="275" t="str">
        <f t="shared" si="2583"/>
        <v>Ida Bagus Fery Citarsa, S.T., M.T.</v>
      </c>
      <c r="I1542" s="275" t="str">
        <f t="shared" si="2584"/>
        <v>Dr. Ir. Rosmaliati, S.T., M.T.</v>
      </c>
      <c r="J1542" s="467" t="str">
        <f t="shared" si="2585"/>
        <v>Ni Made Seniari, S.T., M.T.</v>
      </c>
      <c r="P1542" t="e">
        <f>VLOOKUP(D1542,'[5]mhs elektro-kecil'!$B$5:$E$2457,3,0)</f>
        <v>#N/A</v>
      </c>
      <c r="Q1542" s="230">
        <v>14</v>
      </c>
      <c r="R1542" s="230">
        <v>5</v>
      </c>
      <c r="S1542" s="199">
        <v>12</v>
      </c>
      <c r="T1542" s="199">
        <v>16</v>
      </c>
      <c r="U1542" s="199">
        <v>1</v>
      </c>
      <c r="X1542" s="373" t="str">
        <f>IFERROR(VLOOKUP(D1542,'[5]mhs elektro-kecil'!$B$5:$E$2151,3,0),"CEK")</f>
        <v>CEK</v>
      </c>
      <c r="Y1542" s="374" t="str">
        <f>IFERROR(VLOOKUP(D1542,'[5]mhs elektro-kecil'!$B$5:$E$2151,4,0),"CEK")</f>
        <v>CEK</v>
      </c>
      <c r="AL1542" s="495">
        <f t="shared" si="2586"/>
        <v>2017</v>
      </c>
      <c r="AN1542" s="212" t="e">
        <f>COUNTIF([7]daftar!$D$4:$D$885,D1542)</f>
        <v>#VALUE!</v>
      </c>
    </row>
    <row r="1543" spans="1:40" hidden="1">
      <c r="A1543" s="369"/>
      <c r="B1543" s="465"/>
      <c r="C1543" s="269" t="e">
        <f>VLOOKUP(D1543,'[9]mhs elektro-kecil'!$B$5:$C$2500,2,0)</f>
        <v>#N/A</v>
      </c>
      <c r="D1543" s="369" t="s">
        <v>3189</v>
      </c>
      <c r="E1543" s="369" t="s">
        <v>2389</v>
      </c>
      <c r="F1543" s="275" t="str">
        <f t="shared" si="2581"/>
        <v>A. Sjamsjiar Rachman, S.T., M.T.</v>
      </c>
      <c r="G1543" s="275" t="str">
        <f t="shared" si="2582"/>
        <v>Syafaruddin Ch, S.T., M.T.</v>
      </c>
      <c r="H1543" s="275" t="str">
        <f t="shared" si="2583"/>
        <v>Lalu A. Syamsul Irfan A., S.T., M.Eng.</v>
      </c>
      <c r="I1543" s="275" t="str">
        <f t="shared" si="2584"/>
        <v>Paniran, S.T., M.T.</v>
      </c>
      <c r="J1543" s="467" t="str">
        <f t="shared" si="2585"/>
        <v>Muhamad Irwan, S.T., M.T.</v>
      </c>
      <c r="P1543" t="e">
        <f>VLOOKUP(D1543,'[5]mhs elektro-kecil'!$B$5:$E$2457,3,0)</f>
        <v>#N/A</v>
      </c>
      <c r="Q1543" s="230">
        <v>17</v>
      </c>
      <c r="R1543" s="230">
        <v>4</v>
      </c>
      <c r="S1543" s="199">
        <v>40</v>
      </c>
      <c r="T1543" s="199">
        <v>28</v>
      </c>
      <c r="U1543" s="199">
        <v>39</v>
      </c>
      <c r="X1543" s="373" t="str">
        <f>IFERROR(VLOOKUP(D1543,'[5]mhs elektro-kecil'!$B$5:$E$2151,3,0),"CEK")</f>
        <v>CEK</v>
      </c>
      <c r="Y1543" s="374" t="str">
        <f>IFERROR(VLOOKUP(D1543,'[5]mhs elektro-kecil'!$B$5:$E$2151,4,0),"CEK")</f>
        <v>CEK</v>
      </c>
      <c r="AL1543" s="495">
        <f t="shared" si="2586"/>
        <v>2017</v>
      </c>
      <c r="AN1543" s="212" t="e">
        <f>COUNTIF([7]daftar!$D$4:$D$885,D1543)</f>
        <v>#VALUE!</v>
      </c>
    </row>
    <row r="1544" spans="1:40" hidden="1">
      <c r="A1544" s="369"/>
      <c r="B1544" s="465"/>
      <c r="C1544" s="269" t="e">
        <f>VLOOKUP(D1544,'[9]mhs elektro-kecil'!$B$5:$C$2500,2,0)</f>
        <v>#N/A</v>
      </c>
      <c r="D1544" s="369" t="s">
        <v>3190</v>
      </c>
      <c r="E1544" s="369" t="s">
        <v>3191</v>
      </c>
      <c r="F1544" s="275" t="str">
        <f t="shared" si="2581"/>
        <v>Supriyatna, S.T., M.T.</v>
      </c>
      <c r="G1544" s="275" t="str">
        <f t="shared" si="2582"/>
        <v>Dr. Ida Ayu Sri Adnyani, S.T., M.Erg.</v>
      </c>
      <c r="H1544" s="275" t="str">
        <f t="shared" si="2583"/>
        <v>Ni Made Seniari, S.T., M.T.</v>
      </c>
      <c r="I1544" s="275" t="str">
        <f t="shared" si="2584"/>
        <v>Sabar Nababan, S.T., M.T.</v>
      </c>
      <c r="J1544" s="467" t="str">
        <f t="shared" si="2585"/>
        <v>Abdul Natsir, S.T., M.T.</v>
      </c>
      <c r="P1544" t="e">
        <f>VLOOKUP(D1544,'[5]mhs elektro-kecil'!$B$5:$E$2457,3,0)</f>
        <v>#N/A</v>
      </c>
      <c r="Q1544" s="230">
        <v>2</v>
      </c>
      <c r="R1544" s="230">
        <v>10</v>
      </c>
      <c r="S1544" s="199">
        <v>1</v>
      </c>
      <c r="T1544" s="199">
        <v>31</v>
      </c>
      <c r="U1544" s="199">
        <v>14</v>
      </c>
      <c r="X1544" s="373" t="str">
        <f>IFERROR(VLOOKUP(D1544,'[5]mhs elektro-kecil'!$B$5:$E$2151,3,0),"CEK")</f>
        <v>CEK</v>
      </c>
      <c r="Y1544" s="374" t="str">
        <f>IFERROR(VLOOKUP(D1544,'[5]mhs elektro-kecil'!$B$5:$E$2151,4,0),"CEK")</f>
        <v>CEK</v>
      </c>
      <c r="AL1544" s="495">
        <f t="shared" si="2586"/>
        <v>2017</v>
      </c>
      <c r="AN1544" s="212" t="e">
        <f>COUNTIF([7]daftar!$D$4:$D$885,D1544)</f>
        <v>#VALUE!</v>
      </c>
    </row>
    <row r="1545" spans="1:40" hidden="1">
      <c r="A1545" s="369"/>
      <c r="B1545" s="465"/>
      <c r="C1545" s="269" t="e">
        <f>VLOOKUP(D1545,'[9]mhs elektro-kecil'!$B$5:$C$2500,2,0)</f>
        <v>#N/A</v>
      </c>
      <c r="D1545" s="369" t="s">
        <v>3192</v>
      </c>
      <c r="E1545" s="369" t="s">
        <v>3193</v>
      </c>
      <c r="F1545" s="275" t="str">
        <f t="shared" si="2581"/>
        <v>Ir. Agung Budi Muljono, S.T., M.T., IPU.</v>
      </c>
      <c r="G1545" s="275" t="str">
        <f t="shared" si="2582"/>
        <v>Ida Bagus Fery Citarsa, S.T., M.T.</v>
      </c>
      <c r="H1545" s="275" t="str">
        <f t="shared" si="2583"/>
        <v>Ir. I Made Ari Nrartha, S.T., M.T.</v>
      </c>
      <c r="I1545" s="275" t="str">
        <f t="shared" si="2584"/>
        <v>Dr. Warindi, S.T., M.Eng.</v>
      </c>
      <c r="J1545" s="467" t="str">
        <f t="shared" si="2585"/>
        <v>Sultan, S.T., M.T.</v>
      </c>
      <c r="P1545" t="e">
        <f>VLOOKUP(D1545,'[5]mhs elektro-kecil'!$B$5:$E$2457,3,0)</f>
        <v>#N/A</v>
      </c>
      <c r="Q1545" s="230">
        <v>13</v>
      </c>
      <c r="R1545" s="230">
        <v>12</v>
      </c>
      <c r="S1545" s="199">
        <v>25</v>
      </c>
      <c r="T1545" s="199">
        <v>37</v>
      </c>
      <c r="U1545" s="199">
        <v>5</v>
      </c>
      <c r="X1545" s="373" t="str">
        <f>IFERROR(VLOOKUP(D1545,'[5]mhs elektro-kecil'!$B$5:$E$2151,3,0),"CEK")</f>
        <v>CEK</v>
      </c>
      <c r="Y1545" s="374" t="str">
        <f>IFERROR(VLOOKUP(D1545,'[5]mhs elektro-kecil'!$B$5:$E$2151,4,0),"CEK")</f>
        <v>CEK</v>
      </c>
      <c r="AL1545" s="495">
        <f t="shared" si="2586"/>
        <v>2017</v>
      </c>
      <c r="AN1545" s="212" t="e">
        <f>COUNTIF([7]daftar!$D$4:$D$885,D1545)</f>
        <v>#VALUE!</v>
      </c>
    </row>
    <row r="1546" spans="1:40" hidden="1">
      <c r="A1546" s="369"/>
      <c r="B1546" s="465"/>
      <c r="C1546" s="269" t="e">
        <f>VLOOKUP(D1546,'[9]mhs elektro-kecil'!$B$5:$C$2500,2,0)</f>
        <v>#N/A</v>
      </c>
      <c r="D1546" s="369" t="s">
        <v>3194</v>
      </c>
      <c r="E1546" s="369" t="s">
        <v>3195</v>
      </c>
      <c r="F1546" s="275" t="str">
        <f t="shared" si="2581"/>
        <v>Ir. Agung Budi Muljono, S.T., M.T., IPU.</v>
      </c>
      <c r="G1546" s="275" t="str">
        <f t="shared" si="2582"/>
        <v>Ida Bagus Fery Citarsa, S.T., M.T.</v>
      </c>
      <c r="H1546" s="275" t="str">
        <f t="shared" si="2583"/>
        <v>Dr. Ir. I Made Ginarsa, S.T., M.T., IPU.</v>
      </c>
      <c r="I1546" s="275" t="str">
        <f t="shared" si="2584"/>
        <v>Supriono, S.T., M.T.</v>
      </c>
      <c r="J1546" s="467" t="str">
        <f t="shared" si="2585"/>
        <v>Sabar Nababan, S.T., M.T.</v>
      </c>
      <c r="P1546" t="e">
        <f>VLOOKUP(D1546,'[5]mhs elektro-kecil'!$B$5:$E$2457,3,0)</f>
        <v>#N/A</v>
      </c>
      <c r="Q1546" s="230">
        <v>13</v>
      </c>
      <c r="R1546" s="230">
        <v>12</v>
      </c>
      <c r="S1546" s="199">
        <v>26</v>
      </c>
      <c r="T1546" s="199">
        <v>29</v>
      </c>
      <c r="U1546" s="199">
        <v>31</v>
      </c>
      <c r="X1546" s="373" t="str">
        <f>IFERROR(VLOOKUP(D1546,'[5]mhs elektro-kecil'!$B$5:$E$2151,3,0),"CEK")</f>
        <v>CEK</v>
      </c>
      <c r="Y1546" s="374" t="str">
        <f>IFERROR(VLOOKUP(D1546,'[5]mhs elektro-kecil'!$B$5:$E$2151,4,0),"CEK")</f>
        <v>CEK</v>
      </c>
      <c r="AL1546" s="495">
        <f t="shared" si="2586"/>
        <v>2017</v>
      </c>
      <c r="AN1546" s="212" t="e">
        <f>COUNTIF([7]daftar!$D$4:$D$885,D1546)</f>
        <v>#VALUE!</v>
      </c>
    </row>
    <row r="1547" spans="1:40" hidden="1">
      <c r="A1547" s="369"/>
      <c r="B1547" s="465"/>
      <c r="C1547" s="269" t="e">
        <f>VLOOKUP(D1547,'[9]mhs elektro-kecil'!$B$5:$C$2500,2,0)</f>
        <v>#N/A</v>
      </c>
      <c r="D1547" s="369" t="s">
        <v>3196</v>
      </c>
      <c r="E1547" s="369" t="s">
        <v>2407</v>
      </c>
      <c r="F1547" s="275" t="str">
        <f t="shared" si="2581"/>
        <v>Made Sutha Yadnya, S.T., M.T.</v>
      </c>
      <c r="G1547" s="275" t="str">
        <f t="shared" si="2582"/>
        <v>Suthami Ariessaputra, S.T., M.Eng.</v>
      </c>
      <c r="H1547" s="275" t="str">
        <f t="shared" si="2583"/>
        <v>Sudi M. Al Sasongko, S.T., M.T.</v>
      </c>
      <c r="I1547" s="275" t="str">
        <f t="shared" si="2584"/>
        <v>Djul Fikry  Budiman, S.T., M.T.</v>
      </c>
      <c r="J1547" s="467" t="str">
        <f t="shared" si="2585"/>
        <v>Abdullah Zainuddin, S.T., M.T.</v>
      </c>
      <c r="P1547" t="e">
        <f>VLOOKUP(D1547,'[5]mhs elektro-kecil'!$B$5:$E$2457,3,0)</f>
        <v>#N/A</v>
      </c>
      <c r="Q1547" s="230">
        <v>19</v>
      </c>
      <c r="R1547" s="230">
        <v>42</v>
      </c>
      <c r="S1547" s="199">
        <v>6</v>
      </c>
      <c r="T1547" s="199">
        <v>35</v>
      </c>
      <c r="U1547" s="199">
        <v>15</v>
      </c>
      <c r="X1547" s="373" t="str">
        <f>IFERROR(VLOOKUP(D1547,'[5]mhs elektro-kecil'!$B$5:$E$2151,3,0),"CEK")</f>
        <v>CEK</v>
      </c>
      <c r="Y1547" s="374" t="str">
        <f>IFERROR(VLOOKUP(D1547,'[5]mhs elektro-kecil'!$B$5:$E$2151,4,0),"CEK")</f>
        <v>CEK</v>
      </c>
      <c r="AL1547" s="495">
        <f t="shared" si="2586"/>
        <v>2017</v>
      </c>
      <c r="AN1547" s="212" t="e">
        <f>COUNTIF([7]daftar!$D$4:$D$885,D1547)</f>
        <v>#VALUE!</v>
      </c>
    </row>
    <row r="1548" spans="1:40" hidden="1">
      <c r="A1548" s="369"/>
      <c r="B1548" s="465"/>
      <c r="C1548" s="269" t="e">
        <f>VLOOKUP(D1548,'[9]mhs elektro-kecil'!$B$5:$C$2500,2,0)</f>
        <v>#N/A</v>
      </c>
      <c r="D1548" s="369" t="s">
        <v>3197</v>
      </c>
      <c r="E1548" s="369" t="s">
        <v>3198</v>
      </c>
      <c r="F1548" s="275" t="str">
        <f t="shared" si="2581"/>
        <v>Abdullah Zainuddin, S.T., M.T.</v>
      </c>
      <c r="G1548" s="275" t="str">
        <f t="shared" si="2582"/>
        <v>Dr. Ir. Misbahuddin, S.T., M.T., IPU.</v>
      </c>
      <c r="H1548" s="275" t="str">
        <f t="shared" si="2583"/>
        <v>Sudi M. Al Sasongko, S.T., M.T.</v>
      </c>
      <c r="I1548" s="275" t="str">
        <f t="shared" si="2584"/>
        <v>Suthami Ariessaputra, S.T., M.Eng.</v>
      </c>
      <c r="J1548" s="467" t="str">
        <f t="shared" si="2585"/>
        <v>Giri Wahyu Wiriasto, S.T., M.T.</v>
      </c>
      <c r="P1548" t="e">
        <f>VLOOKUP(D1548,'[5]mhs elektro-kecil'!$B$5:$E$2457,3,0)</f>
        <v>#N/A</v>
      </c>
      <c r="Q1548" s="230">
        <v>15</v>
      </c>
      <c r="R1548" s="230">
        <v>7</v>
      </c>
      <c r="S1548" s="199">
        <v>6</v>
      </c>
      <c r="T1548" s="199">
        <v>42</v>
      </c>
      <c r="U1548" s="199">
        <v>41</v>
      </c>
      <c r="X1548" s="373" t="str">
        <f>IFERROR(VLOOKUP(D1548,'[5]mhs elektro-kecil'!$B$5:$E$2151,3,0),"CEK")</f>
        <v>CEK</v>
      </c>
      <c r="Y1548" s="374" t="str">
        <f>IFERROR(VLOOKUP(D1548,'[5]mhs elektro-kecil'!$B$5:$E$2151,4,0),"CEK")</f>
        <v>CEK</v>
      </c>
      <c r="AL1548" s="495">
        <f t="shared" si="2586"/>
        <v>2017</v>
      </c>
      <c r="AN1548" s="212" t="e">
        <f>COUNTIF([7]daftar!$D$4:$D$885,D1548)</f>
        <v>#VALUE!</v>
      </c>
    </row>
    <row r="1549" spans="1:40" hidden="1">
      <c r="A1549" s="369"/>
      <c r="B1549" s="465"/>
      <c r="C1549" s="269" t="e">
        <f>VLOOKUP(D1549,'[9]mhs elektro-kecil'!$B$5:$C$2500,2,0)</f>
        <v>#N/A</v>
      </c>
      <c r="D1549" s="369" t="s">
        <v>3199</v>
      </c>
      <c r="E1549" s="369"/>
      <c r="F1549" s="275" t="e">
        <f t="shared" si="2581"/>
        <v>#N/A</v>
      </c>
      <c r="G1549" s="275" t="str">
        <f t="shared" si="2582"/>
        <v>-</v>
      </c>
      <c r="H1549" s="275" t="str">
        <f t="shared" si="2583"/>
        <v>-</v>
      </c>
      <c r="I1549" s="275" t="str">
        <f t="shared" si="2584"/>
        <v>-</v>
      </c>
      <c r="J1549" s="467" t="str">
        <f t="shared" si="2585"/>
        <v>-</v>
      </c>
      <c r="P1549" t="e">
        <f>VLOOKUP(D1549,'[5]mhs elektro-kecil'!$B$5:$E$2457,3,0)</f>
        <v>#N/A</v>
      </c>
      <c r="Q1549" s="230"/>
      <c r="R1549" s="230"/>
      <c r="X1549" s="373" t="str">
        <f>IFERROR(VLOOKUP(D1549,'[5]mhs elektro-kecil'!$B$5:$E$2151,3,0),"CEK")</f>
        <v>CEK</v>
      </c>
      <c r="Y1549" s="374" t="str">
        <f>IFERROR(VLOOKUP(D1549,'[5]mhs elektro-kecil'!$B$5:$E$2151,4,0),"CEK")</f>
        <v>CEK</v>
      </c>
      <c r="AL1549" s="495">
        <f t="shared" si="2586"/>
        <v>2017</v>
      </c>
      <c r="AN1549" s="212" t="e">
        <f>COUNTIF([7]daftar!$D$4:$D$885,D1549)</f>
        <v>#VALUE!</v>
      </c>
    </row>
    <row r="1550" spans="1:40" hidden="1">
      <c r="A1550" s="369"/>
      <c r="B1550" s="465"/>
      <c r="C1550" s="269" t="e">
        <f>VLOOKUP(D1550,'[9]mhs elektro-kecil'!$B$5:$C$2500,2,0)</f>
        <v>#N/A</v>
      </c>
      <c r="D1550" s="369" t="s">
        <v>3200</v>
      </c>
      <c r="E1550" s="369" t="s">
        <v>3201</v>
      </c>
      <c r="F1550" s="275" t="str">
        <f t="shared" si="2571"/>
        <v>Dr. Warindi, S.T., M.Eng.</v>
      </c>
      <c r="G1550" s="275" t="str">
        <f t="shared" si="2572"/>
        <v>Dr. Ir. I Made Ginarsa, S.T., M.T., IPU.</v>
      </c>
      <c r="H1550" s="275" t="str">
        <f t="shared" si="2573"/>
        <v>Ida Bagus Fery Citarsa, S.T., M.T.</v>
      </c>
      <c r="I1550" s="275" t="str">
        <f t="shared" si="2574"/>
        <v>Sabar Nababan, S.T., M.T.</v>
      </c>
      <c r="J1550" s="467" t="str">
        <f t="shared" si="2575"/>
        <v>Dr. Ir. I Ketut Wiryajati,ST.,MT.,IPU.,ASEAN.Eng.</v>
      </c>
      <c r="P1550" t="e">
        <f>VLOOKUP(D1550,'[5]mhs elektro-kecil'!$B$5:$E$2457,3,0)</f>
        <v>#N/A</v>
      </c>
      <c r="Q1550" s="230">
        <v>37</v>
      </c>
      <c r="R1550" s="230">
        <v>26</v>
      </c>
      <c r="S1550" s="199">
        <v>12</v>
      </c>
      <c r="T1550" s="199">
        <v>31</v>
      </c>
      <c r="U1550" s="199">
        <v>3</v>
      </c>
      <c r="X1550" s="373" t="str">
        <f>IFERROR(VLOOKUP(D1550,'[5]mhs elektro-kecil'!$B$5:$E$2151,3,0),"CEK")</f>
        <v>CEK</v>
      </c>
      <c r="Y1550" s="374" t="str">
        <f>IFERROR(VLOOKUP(D1550,'[5]mhs elektro-kecil'!$B$5:$E$2151,4,0),"CEK")</f>
        <v>CEK</v>
      </c>
      <c r="AL1550" s="495">
        <f t="shared" si="2560"/>
        <v>2017</v>
      </c>
      <c r="AN1550" s="212" t="e">
        <f>COUNTIF([7]daftar!$D$4:$D$885,D1550)</f>
        <v>#VALUE!</v>
      </c>
    </row>
    <row r="1551" spans="1:40" hidden="1">
      <c r="A1551" s="369"/>
      <c r="B1551" s="465"/>
      <c r="C1551" s="269" t="e">
        <f>VLOOKUP(D1551,'[9]mhs elektro-kecil'!$B$5:$C$2500,2,0)</f>
        <v>#N/A</v>
      </c>
      <c r="D1551" s="369" t="s">
        <v>3202</v>
      </c>
      <c r="E1551" s="369" t="s">
        <v>3203</v>
      </c>
      <c r="F1551" s="275" t="str">
        <f t="shared" ref="F1551:F1573" si="2587">VLOOKUP(Q1551,dosen,3,0)</f>
        <v>Cipta Ramadhani, ST., M.Eng.</v>
      </c>
      <c r="G1551" s="275" t="str">
        <f t="shared" ref="G1551:G1573" si="2588">IF(ISNA(VLOOKUP(R1551,dosen,3,FALSE)),"-",VLOOKUP(R1551,dosen,3,FALSE))</f>
        <v>Lalu A. Syamsul Irfan A., S.T., M.Eng.</v>
      </c>
      <c r="H1551" s="275" t="str">
        <f t="shared" ref="H1551:H1573" si="2589">IF(ISNA(VLOOKUP(S1551,dosen,3,FALSE)),"-",VLOOKUP(S1551,dosen,3,FALSE))</f>
        <v>Made Sutha Yadnya, S.T., M.T.</v>
      </c>
      <c r="I1551" s="275" t="str">
        <f t="shared" ref="I1551:I1573" si="2590">IF(ISNA(VLOOKUP(T1551,dosen,3,FALSE)),"-",VLOOKUP(T1551,dosen,3,FALSE))</f>
        <v>Bulkis Kanata, S.T., M.T.</v>
      </c>
      <c r="J1551" s="467" t="str">
        <f t="shared" ref="J1551:J1573" si="2591">IF(ISNA(VLOOKUP(U1551,dosen,3,FALSE)),"-",VLOOKUP(U1551,dosen,3,FALSE))</f>
        <v>Dr. rer. nat. Teti Zubaidah, S.T., M.T.</v>
      </c>
      <c r="P1551" t="e">
        <f>VLOOKUP(D1551,'[5]mhs elektro-kecil'!$B$5:$E$2457,3,0)</f>
        <v>#N/A</v>
      </c>
      <c r="Q1551" s="230">
        <v>44</v>
      </c>
      <c r="R1551" s="230">
        <v>40</v>
      </c>
      <c r="S1551" s="199">
        <v>19</v>
      </c>
      <c r="T1551" s="199">
        <v>21</v>
      </c>
      <c r="U1551" s="199">
        <v>22</v>
      </c>
      <c r="X1551" s="373" t="str">
        <f>IFERROR(VLOOKUP(D1551,'[5]mhs elektro-kecil'!$B$5:$E$2151,3,0),"CEK")</f>
        <v>CEK</v>
      </c>
      <c r="Y1551" s="374" t="str">
        <f>IFERROR(VLOOKUP(D1551,'[5]mhs elektro-kecil'!$B$5:$E$2151,4,0),"CEK")</f>
        <v>CEK</v>
      </c>
      <c r="AL1551" s="495">
        <f t="shared" ref="AL1551:AL1573" si="2592">IF(MID(D1551,5,2)="06",2006,IF(MID(D1551,5,2)="07",2007,IF(MID(D1551,5,2)="08",2008,IF(MID(D1551,5,2)="09",2009,IF(MID(D1551,5,2)="10",2010,IF(MID(D1551,5,2)="11",2011,IF(MID(D1551,5,2)="12",2012,IF(MID(D1551,5,2)="05",2005,IF(MID(D1551,5,2)="04",2004,IF(MID(D1551,5,2)="03",2003,IF(MID(D1551,5,2)="13",2013,IF(MID(D1551,5,2)="14",2014,IF(MID(D1551,5,2)="15",2015,IF(MID(D1551,5,2)="16",2016,IF(MID(D1551,5,2)="17",2017,IF(MID(D1551,5,2)="18",2018,2019))))))))))))))))</f>
        <v>2017</v>
      </c>
      <c r="AN1551" s="212" t="e">
        <f>COUNTIF([7]daftar!$D$4:$D$885,D1551)</f>
        <v>#VALUE!</v>
      </c>
    </row>
    <row r="1552" spans="1:40" hidden="1">
      <c r="A1552" s="369"/>
      <c r="B1552" s="465"/>
      <c r="C1552" s="269" t="e">
        <f>VLOOKUP(D1552,'[9]mhs elektro-kecil'!$B$5:$C$2500,2,0)</f>
        <v>#N/A</v>
      </c>
      <c r="D1552" s="369" t="s">
        <v>3204</v>
      </c>
      <c r="E1552" s="369" t="s">
        <v>3205</v>
      </c>
      <c r="F1552" s="275" t="str">
        <f t="shared" si="2587"/>
        <v>Ni Made Seniari, S.T., M.T.</v>
      </c>
      <c r="G1552" s="275" t="str">
        <f t="shared" si="2588"/>
        <v>Dr. Ida Ayu Sri Adnyani, S.T., M.Erg.</v>
      </c>
      <c r="H1552" s="275" t="str">
        <f t="shared" si="2589"/>
        <v>Supriyatna, S.T., M.T.</v>
      </c>
      <c r="I1552" s="275" t="str">
        <f t="shared" si="2590"/>
        <v>Dr. Ir. I Made Ginarsa, S.T., M.T., IPU.</v>
      </c>
      <c r="J1552" s="467" t="str">
        <f t="shared" si="2591"/>
        <v>Dr. Ir. I Ketut Wiryajati,ST.,MT.,IPU.,ASEAN.Eng.</v>
      </c>
      <c r="P1552" t="e">
        <f>VLOOKUP(D1552,'[5]mhs elektro-kecil'!$B$5:$E$2457,3,0)</f>
        <v>#N/A</v>
      </c>
      <c r="Q1552" s="230">
        <v>1</v>
      </c>
      <c r="R1552" s="230">
        <v>10</v>
      </c>
      <c r="S1552" s="199">
        <v>2</v>
      </c>
      <c r="T1552" s="199">
        <v>26</v>
      </c>
      <c r="U1552" s="199">
        <v>3</v>
      </c>
      <c r="X1552" s="373" t="str">
        <f>IFERROR(VLOOKUP(D1552,'[5]mhs elektro-kecil'!$B$5:$E$2151,3,0),"CEK")</f>
        <v>CEK</v>
      </c>
      <c r="Y1552" s="374" t="str">
        <f>IFERROR(VLOOKUP(D1552,'[5]mhs elektro-kecil'!$B$5:$E$2151,4,0),"CEK")</f>
        <v>CEK</v>
      </c>
      <c r="AL1552" s="495">
        <f t="shared" si="2592"/>
        <v>2017</v>
      </c>
      <c r="AN1552" s="212" t="e">
        <f>COUNTIF([7]daftar!$D$4:$D$885,D1552)</f>
        <v>#VALUE!</v>
      </c>
    </row>
    <row r="1553" spans="1:40">
      <c r="A1553" s="369"/>
      <c r="B1553" s="465"/>
      <c r="C1553" s="269" t="e">
        <f>VLOOKUP(D1553,'[9]mhs elektro-kecil'!$B$5:$C$3500,2,0)</f>
        <v>#N/A</v>
      </c>
      <c r="D1553" s="497"/>
      <c r="E1553" s="497"/>
      <c r="F1553" s="275" t="e">
        <f t="shared" si="2587"/>
        <v>#N/A</v>
      </c>
      <c r="G1553" s="275" t="str">
        <f t="shared" si="2588"/>
        <v>-</v>
      </c>
      <c r="H1553" s="275" t="str">
        <f t="shared" si="2589"/>
        <v>-</v>
      </c>
      <c r="I1553" s="275" t="str">
        <f t="shared" si="2590"/>
        <v>-</v>
      </c>
      <c r="J1553" s="467" t="str">
        <f t="shared" si="2591"/>
        <v>-</v>
      </c>
      <c r="P1553" t="e">
        <f>VLOOKUP(D1553,'[5]mhs elektro-kecil'!$B$5:$E$2457,3,0)</f>
        <v>#N/A</v>
      </c>
      <c r="Q1553" s="230"/>
      <c r="R1553" s="230"/>
      <c r="X1553" s="373" t="str">
        <f>IFERROR(VLOOKUP(D1553,'[5]mhs elektro-kecil'!$B$5:$E$2151,3,0),"CEK")</f>
        <v>CEK</v>
      </c>
      <c r="Y1553" s="374" t="str">
        <f>IFERROR(VLOOKUP(D1553,'[5]mhs elektro-kecil'!$B$5:$E$2151,4,0),"CEK")</f>
        <v>CEK</v>
      </c>
      <c r="AL1553" s="495">
        <f t="shared" si="2592"/>
        <v>2019</v>
      </c>
      <c r="AN1553" s="212" t="e">
        <f>COUNTIF([7]daftar!$D$4:$D$885,D1553)</f>
        <v>#VALUE!</v>
      </c>
    </row>
    <row r="1554" spans="1:40">
      <c r="A1554" s="369"/>
      <c r="B1554" s="465"/>
      <c r="C1554" s="269" t="e">
        <f>VLOOKUP(D1554,'[9]mhs elektro-kecil'!$B$5:$C$2500,2,0)</f>
        <v>#N/A</v>
      </c>
      <c r="D1554" s="497"/>
      <c r="E1554" s="311"/>
      <c r="F1554" s="275" t="e">
        <f t="shared" si="2587"/>
        <v>#N/A</v>
      </c>
      <c r="G1554" s="275" t="str">
        <f t="shared" si="2588"/>
        <v>-</v>
      </c>
      <c r="H1554" s="275" t="str">
        <f>IF(ISNA(VLOOKUP(S1554,dosen,3,FALSE)),"-",VLOOKUP(S1554,dosen,3,FALSE))</f>
        <v>-</v>
      </c>
      <c r="I1554" s="275" t="str">
        <f t="shared" si="2590"/>
        <v>-</v>
      </c>
      <c r="J1554" s="467" t="str">
        <f t="shared" si="2591"/>
        <v>-</v>
      </c>
      <c r="P1554" t="e">
        <f>VLOOKUP(D1554,'[5]mhs elektro-kecil'!$B$5:$E$2457,3,0)</f>
        <v>#N/A</v>
      </c>
      <c r="Q1554" s="230"/>
      <c r="R1554" s="230"/>
      <c r="X1554" s="373" t="str">
        <f>IFERROR(VLOOKUP(D1554,'[5]mhs elektro-kecil'!$B$5:$E$2151,3,0),"CEK")</f>
        <v>CEK</v>
      </c>
      <c r="Y1554" s="374" t="str">
        <f>IFERROR(VLOOKUP(D1554,'[5]mhs elektro-kecil'!$B$5:$E$2151,4,0),"CEK")</f>
        <v>CEK</v>
      </c>
      <c r="AL1554" s="495">
        <f t="shared" si="2592"/>
        <v>2019</v>
      </c>
      <c r="AN1554" s="212" t="e">
        <f>COUNTIF([7]daftar!$D$4:$D$885,D1554)</f>
        <v>#VALUE!</v>
      </c>
    </row>
    <row r="1555" spans="1:40">
      <c r="A1555" s="369"/>
      <c r="B1555" s="465"/>
      <c r="C1555" s="269" t="str">
        <f>VLOOKUP(D1555,'[9]mhs elektro-kecil'!$B$5:$C$3500,2,0)</f>
        <v>Muh. Aziz Febriadi</v>
      </c>
      <c r="D1555" s="497" t="s">
        <v>3207</v>
      </c>
      <c r="E1555" s="311" t="s">
        <v>3208</v>
      </c>
      <c r="F1555" s="275" t="str">
        <f t="shared" si="2587"/>
        <v>Djul Fikry  Budiman, S.T., M.T.</v>
      </c>
      <c r="G1555" s="275" t="str">
        <f t="shared" si="2588"/>
        <v>Made Sutha Yadnya, S.T., M.T.</v>
      </c>
      <c r="H1555" s="275" t="str">
        <f t="shared" si="2589"/>
        <v>Bulkis Kanata, S.T., M.T.</v>
      </c>
      <c r="I1555" s="275" t="str">
        <f t="shared" si="2590"/>
        <v>Abdullah Zainuddin, S.T., M.T.</v>
      </c>
      <c r="J1555" s="467" t="str">
        <f t="shared" si="2591"/>
        <v>Cahyo Mustiko O. M., ST., MSc. Ph.D.</v>
      </c>
      <c r="P1555" t="str">
        <f>VLOOKUP(D1555,'[5]mhs elektro-kecil'!$B$5:$E$2457,3,0)</f>
        <v>Teknik Telekomunikasi</v>
      </c>
      <c r="Q1555" s="230">
        <v>35</v>
      </c>
      <c r="R1555" s="230">
        <v>19</v>
      </c>
      <c r="S1555" s="199">
        <v>21</v>
      </c>
      <c r="T1555" s="199">
        <v>15</v>
      </c>
      <c r="U1555" s="199">
        <v>9</v>
      </c>
      <c r="X1555" s="373" t="str">
        <f>IFERROR(VLOOKUP(D1555,'[5]mhs elektro-kecil'!$B$5:$E$2151,3,0),"CEK")</f>
        <v>CEK</v>
      </c>
      <c r="Y1555" s="374" t="str">
        <f>IFERROR(VLOOKUP(D1555,'[5]mhs elektro-kecil'!$B$5:$E$2151,4,0),"CEK")</f>
        <v>CEK</v>
      </c>
      <c r="AL1555" s="495">
        <f t="shared" si="2592"/>
        <v>2019</v>
      </c>
      <c r="AN1555" s="212" t="e">
        <f>COUNTIF([7]daftar!$D$4:$D$885,D1555)</f>
        <v>#VALUE!</v>
      </c>
    </row>
    <row r="1556" spans="1:40">
      <c r="A1556" s="369"/>
      <c r="B1556" s="465"/>
      <c r="C1556" s="269" t="str">
        <f>VLOOKUP(D1556,'[9]mhs elektro-kecil'!$B$5:$C$3500,2,0)</f>
        <v>Lalu Arya Sopansyah</v>
      </c>
      <c r="D1556" s="369" t="s">
        <v>4034</v>
      </c>
      <c r="E1556" s="173" t="s">
        <v>4035</v>
      </c>
      <c r="F1556" s="275" t="str">
        <f t="shared" si="2587"/>
        <v>Dr. Ida Ayu Sri Adnyani, S.T., M.Erg.</v>
      </c>
      <c r="G1556" s="275" t="str">
        <f t="shared" si="2588"/>
        <v>Ir. Agung Budi Muljono, S.T., M.T., IPU.</v>
      </c>
      <c r="H1556" s="275" t="str">
        <f t="shared" si="2589"/>
        <v>Dr. Ir. I Made Ginarsa, S.T., M.T., IPU.</v>
      </c>
      <c r="I1556" s="275" t="str">
        <f t="shared" si="2590"/>
        <v>Supriyatna, S.T., M.T.</v>
      </c>
      <c r="J1556" s="467" t="str">
        <f t="shared" si="2591"/>
        <v>Dr. Ir. Rosmaliati, S.T., M.T.</v>
      </c>
      <c r="P1556" t="e">
        <f>VLOOKUP(D1556,'[5]mhs elektro-kecil'!$B$5:$E$2457,3,0)</f>
        <v>#N/A</v>
      </c>
      <c r="Q1556" s="230">
        <v>10</v>
      </c>
      <c r="R1556" s="230">
        <v>13</v>
      </c>
      <c r="S1556" s="199">
        <v>26</v>
      </c>
      <c r="T1556" s="199">
        <v>2</v>
      </c>
      <c r="U1556" s="199">
        <v>16</v>
      </c>
      <c r="X1556" s="373" t="str">
        <f>IFERROR(VLOOKUP(D1556,'[5]mhs elektro-kecil'!$B$5:$E$2151,3,0),"CEK")</f>
        <v>CEK</v>
      </c>
      <c r="Y1556" s="374" t="str">
        <f>IFERROR(VLOOKUP(D1556,'[5]mhs elektro-kecil'!$B$5:$E$2151,4,0),"CEK")</f>
        <v>CEK</v>
      </c>
      <c r="AL1556" s="495">
        <f t="shared" si="2592"/>
        <v>2019</v>
      </c>
      <c r="AN1556" s="212" t="e">
        <f>COUNTIF([7]daftar!$D$4:$D$885,D1556)</f>
        <v>#VALUE!</v>
      </c>
    </row>
    <row r="1557" spans="1:40">
      <c r="A1557" s="369"/>
      <c r="B1557" s="465"/>
      <c r="C1557" s="269" t="e">
        <f>VLOOKUP(D1557,'[9]mhs elektro-kecil'!$B$5:$C$3500,2,0)</f>
        <v>#N/A</v>
      </c>
      <c r="D1557" s="369"/>
      <c r="E1557" s="497"/>
      <c r="F1557" s="275" t="e">
        <f t="shared" si="2587"/>
        <v>#N/A</v>
      </c>
      <c r="G1557" s="275" t="str">
        <f t="shared" si="2588"/>
        <v>-</v>
      </c>
      <c r="H1557" s="275" t="str">
        <f t="shared" si="2589"/>
        <v>-</v>
      </c>
      <c r="I1557" s="275" t="str">
        <f t="shared" si="2590"/>
        <v>-</v>
      </c>
      <c r="J1557" s="467" t="str">
        <f t="shared" si="2591"/>
        <v>-</v>
      </c>
      <c r="P1557" t="e">
        <f>VLOOKUP(D1557,'[5]mhs elektro-kecil'!$B$5:$E$2457,3,0)</f>
        <v>#N/A</v>
      </c>
      <c r="Q1557" s="230"/>
      <c r="R1557" s="230"/>
      <c r="X1557" s="373" t="str">
        <f>IFERROR(VLOOKUP(D1557,'[5]mhs elektro-kecil'!$B$5:$E$2151,3,0),"CEK")</f>
        <v>CEK</v>
      </c>
      <c r="Y1557" s="374" t="str">
        <f>IFERROR(VLOOKUP(D1557,'[5]mhs elektro-kecil'!$B$5:$E$2151,4,0),"CEK")</f>
        <v>CEK</v>
      </c>
      <c r="AL1557" s="495">
        <f t="shared" si="2592"/>
        <v>2019</v>
      </c>
      <c r="AN1557" s="212" t="e">
        <f>COUNTIF([7]daftar!$D$4:$D$885,D1557)</f>
        <v>#VALUE!</v>
      </c>
    </row>
    <row r="1558" spans="1:40">
      <c r="A1558" s="369"/>
      <c r="B1558" s="465"/>
      <c r="C1558" s="269" t="e">
        <f>VLOOKUP(D1558,'[9]mhs elektro-kecil'!$B$5:$C$3500,2,0)</f>
        <v>#N/A</v>
      </c>
      <c r="D1558" s="369"/>
      <c r="E1558" s="497"/>
      <c r="F1558" s="275" t="e">
        <f t="shared" si="2587"/>
        <v>#N/A</v>
      </c>
      <c r="G1558" s="275" t="str">
        <f t="shared" si="2588"/>
        <v>-</v>
      </c>
      <c r="H1558" s="275" t="str">
        <f t="shared" si="2589"/>
        <v>-</v>
      </c>
      <c r="I1558" s="275" t="str">
        <f t="shared" si="2590"/>
        <v>-</v>
      </c>
      <c r="J1558" s="467" t="str">
        <f t="shared" si="2591"/>
        <v>-</v>
      </c>
      <c r="P1558" t="e">
        <f>VLOOKUP(D1558,'[5]mhs elektro-kecil'!$B$5:$E$2457,3,0)</f>
        <v>#N/A</v>
      </c>
      <c r="Q1558" s="230"/>
      <c r="R1558" s="230"/>
      <c r="X1558" s="373" t="str">
        <f>IFERROR(VLOOKUP(D1558,'[5]mhs elektro-kecil'!$B$5:$E$2151,3,0),"CEK")</f>
        <v>CEK</v>
      </c>
      <c r="Y1558" s="374" t="str">
        <f>IFERROR(VLOOKUP(D1558,'[5]mhs elektro-kecil'!$B$5:$E$2151,4,0),"CEK")</f>
        <v>CEK</v>
      </c>
      <c r="AL1558" s="495">
        <f t="shared" si="2592"/>
        <v>2019</v>
      </c>
      <c r="AN1558" s="212" t="e">
        <f>COUNTIF([7]daftar!$D$4:$D$885,D1558)</f>
        <v>#VALUE!</v>
      </c>
    </row>
    <row r="1559" spans="1:40">
      <c r="A1559" s="369"/>
      <c r="B1559" s="465"/>
      <c r="C1559" s="269" t="str">
        <f>VLOOKUP(D1559,'[9]mhs elektro-kecil'!$B$5:$C$3500,2,0)</f>
        <v>Lalu Hulaimy Arif</v>
      </c>
      <c r="D1559" s="369" t="s">
        <v>4027</v>
      </c>
      <c r="E1559" s="369" t="s">
        <v>4028</v>
      </c>
      <c r="F1559" s="275" t="str">
        <f t="shared" ref="F1559" si="2593">VLOOKUP(Q1559,dosen,3,0)</f>
        <v>Abdul Natsir, S.T., M.T.</v>
      </c>
      <c r="G1559" s="275" t="str">
        <f t="shared" ref="G1559" si="2594">IF(ISNA(VLOOKUP(R1559,dosen,3,FALSE)),"-",VLOOKUP(R1559,dosen,3,FALSE))</f>
        <v>Ir. I Made Ari Nrartha, S.T., M.T.</v>
      </c>
      <c r="H1559" s="275" t="str">
        <f t="shared" si="2589"/>
        <v>Dr. Ida Ayu Sri Adnyani, S.T., M.Erg.</v>
      </c>
      <c r="I1559" s="275" t="str">
        <f t="shared" ref="I1559" si="2595">IF(ISNA(VLOOKUP(T1559,dosen,3,FALSE)),"-",VLOOKUP(T1559,dosen,3,FALSE))</f>
        <v>Supriyatna, S.T., M.T.</v>
      </c>
      <c r="J1559" s="467" t="str">
        <f t="shared" ref="J1559" si="2596">IF(ISNA(VLOOKUP(U1559,dosen,3,FALSE)),"-",VLOOKUP(U1559,dosen,3,FALSE))</f>
        <v>Sultan, S.T., M.T.</v>
      </c>
      <c r="P1559" t="e">
        <f>VLOOKUP(D1559,'[5]mhs elektro-kecil'!$B$5:$E$2457,3,0)</f>
        <v>#N/A</v>
      </c>
      <c r="Q1559" s="199">
        <v>14</v>
      </c>
      <c r="R1559" s="199">
        <v>25</v>
      </c>
      <c r="S1559" s="199">
        <v>10</v>
      </c>
      <c r="T1559" s="199">
        <v>2</v>
      </c>
      <c r="U1559" s="199">
        <v>5</v>
      </c>
      <c r="X1559" s="373" t="str">
        <f>IFERROR(VLOOKUP(D973,'[5]mhs elektro-kecil'!$B$5:$E$2151,3,0),"CEK")</f>
        <v>Teknik Informatika &amp; Komputer</v>
      </c>
      <c r="Y1559" s="374" t="str">
        <f>IFERROR(VLOOKUP(D973,'[5]mhs elektro-kecil'!$B$5:$E$2151,4,0),"CEK")</f>
        <v>Muhamad Syamsu Iqbal, ST., MT., Ph.D.</v>
      </c>
      <c r="AL1559" s="495">
        <f>IF(MID(D973,5,2)="06",2006,IF(MID(D973,5,2)="07",2007,IF(MID(D973,5,2)="08",2008,IF(MID(D973,5,2)="09",2009,IF(MID(D973,5,2)="10",2010,IF(MID(D973,5,2)="11",2011,IF(MID(D973,5,2)="12",2012,IF(MID(D973,5,2)="05",2005,IF(MID(D973,5,2)="04",2004,IF(MID(D973,5,2)="03",2003,IF(MID(D973,5,2)="13",2013,IF(MID(D973,5,2)="14",2014,IF(MID(D973,5,2)="15",2015,IF(MID(D973,5,2)="16",2016,IF(MID(D973,5,2)="17",2017,IF(MID(D973,5,2)="18",2018,2019))))))))))))))))</f>
        <v>2018</v>
      </c>
      <c r="AN1559" s="212" t="e">
        <f>COUNTIF([7]daftar!$D$4:$D$885,D973)</f>
        <v>#VALUE!</v>
      </c>
    </row>
    <row r="1560" spans="1:40">
      <c r="A1560" s="369"/>
      <c r="B1560" s="465"/>
      <c r="C1560" s="269" t="str">
        <f>VLOOKUP(D1560,'[9]mhs elektro-kecil'!$B$5:$C$3500,2,0)</f>
        <v>Gatot Triono Senoaji</v>
      </c>
      <c r="D1560" s="369" t="s">
        <v>4029</v>
      </c>
      <c r="E1560" s="369" t="s">
        <v>4030</v>
      </c>
      <c r="F1560" s="275" t="str">
        <f t="shared" si="2587"/>
        <v>Dr. Ida Ayu Sri Adnyani, S.T., M.Erg.</v>
      </c>
      <c r="G1560" s="275" t="str">
        <f t="shared" si="2588"/>
        <v>Sabar Nababan, S.T., M.T.</v>
      </c>
      <c r="H1560" s="275" t="str">
        <f t="shared" si="2589"/>
        <v>Ida Bagus Fery Citarsa, S.T., M.T.</v>
      </c>
      <c r="I1560" s="275" t="str">
        <f t="shared" si="2590"/>
        <v>Ni Made Seniari, S.T., M.T.</v>
      </c>
      <c r="J1560" s="467" t="str">
        <f t="shared" si="2591"/>
        <v>Ir. Agung Budi Muljono, S.T., M.T., IPU.</v>
      </c>
      <c r="P1560" t="e">
        <f>VLOOKUP(D1560,'[5]mhs elektro-kecil'!$B$5:$E$2457,3,0)</f>
        <v>#N/A</v>
      </c>
      <c r="Q1560" s="230">
        <v>10</v>
      </c>
      <c r="R1560" s="230">
        <v>31</v>
      </c>
      <c r="S1560" s="199">
        <v>12</v>
      </c>
      <c r="T1560" s="199">
        <v>1</v>
      </c>
      <c r="U1560" s="199">
        <v>13</v>
      </c>
      <c r="X1560" s="373" t="str">
        <f>IFERROR(VLOOKUP(D1560,'[5]mhs elektro-kecil'!$B$5:$E$2151,3,0),"CEK")</f>
        <v>CEK</v>
      </c>
      <c r="Y1560" s="374" t="str">
        <f>IFERROR(VLOOKUP(D1560,'[5]mhs elektro-kecil'!$B$5:$E$2151,4,0),"CEK")</f>
        <v>CEK</v>
      </c>
      <c r="AL1560" s="495">
        <f t="shared" si="2592"/>
        <v>2019</v>
      </c>
      <c r="AN1560" s="212" t="e">
        <f>COUNTIF([7]daftar!$D$4:$D$885,D1560)</f>
        <v>#VALUE!</v>
      </c>
    </row>
    <row r="1561" spans="1:40">
      <c r="A1561" s="369"/>
      <c r="B1561" s="465"/>
      <c r="C1561" s="269" t="e">
        <f>VLOOKUP(D1561,'[9]mhs elektro-kecil'!$B$5:$C$3500,2,0)</f>
        <v>#N/A</v>
      </c>
      <c r="D1561" s="369"/>
      <c r="E1561" s="369"/>
      <c r="F1561" s="275" t="e">
        <f t="shared" si="2587"/>
        <v>#N/A</v>
      </c>
      <c r="G1561" s="275" t="str">
        <f t="shared" si="2588"/>
        <v>-</v>
      </c>
      <c r="H1561" s="275" t="str">
        <f t="shared" si="2589"/>
        <v>-</v>
      </c>
      <c r="I1561" s="275" t="str">
        <f t="shared" si="2590"/>
        <v>-</v>
      </c>
      <c r="J1561" s="467" t="str">
        <f t="shared" si="2591"/>
        <v>-</v>
      </c>
      <c r="P1561" t="e">
        <f>VLOOKUP(D1561,'[5]mhs elektro-kecil'!$B$5:$E$2457,3,0)</f>
        <v>#N/A</v>
      </c>
      <c r="Q1561" s="230"/>
      <c r="R1561" s="230"/>
      <c r="X1561" s="373" t="str">
        <f>IFERROR(VLOOKUP(D1561,'[5]mhs elektro-kecil'!$B$5:$E$2151,3,0),"CEK")</f>
        <v>CEK</v>
      </c>
      <c r="Y1561" s="374" t="str">
        <f>IFERROR(VLOOKUP(D1561,'[5]mhs elektro-kecil'!$B$5:$E$2151,4,0),"CEK")</f>
        <v>CEK</v>
      </c>
      <c r="AL1561" s="495">
        <f t="shared" si="2592"/>
        <v>2019</v>
      </c>
      <c r="AN1561" s="212" t="e">
        <f>COUNTIF([7]daftar!$D$4:$D$885,D1561)</f>
        <v>#VALUE!</v>
      </c>
    </row>
    <row r="1562" spans="1:40">
      <c r="A1562" s="369"/>
      <c r="B1562" s="465"/>
      <c r="C1562" s="269" t="str">
        <f>VLOOKUP(D1562,'[9]mhs elektro-kecil'!$B$5:$C$3500,2,0)</f>
        <v>Fadil Al Zurais</v>
      </c>
      <c r="D1562" s="369" t="s">
        <v>4032</v>
      </c>
      <c r="E1562" s="369" t="s">
        <v>4033</v>
      </c>
      <c r="F1562" s="275" t="str">
        <f t="shared" si="2587"/>
        <v>Bulkis Kanata, S.T., M.T.</v>
      </c>
      <c r="G1562" s="275" t="str">
        <f t="shared" si="2588"/>
        <v>A. Sjamsjiar Rachman, S.T., M.T.</v>
      </c>
      <c r="H1562" s="275" t="str">
        <f t="shared" si="2589"/>
        <v>Made Sutha Yadnya, S.T., M.T.</v>
      </c>
      <c r="I1562" s="275" t="str">
        <f t="shared" si="2590"/>
        <v>Sudi M. Al Sasongko, S.T., M.T.</v>
      </c>
      <c r="J1562" s="467" t="str">
        <f t="shared" si="2591"/>
        <v>Djul Fikry  Budiman, S.T., M.T.</v>
      </c>
      <c r="P1562" t="e">
        <f>VLOOKUP(D1562,'[5]mhs elektro-kecil'!$B$5:$E$2457,3,0)</f>
        <v>#N/A</v>
      </c>
      <c r="Q1562" s="230">
        <v>21</v>
      </c>
      <c r="R1562" s="230">
        <v>17</v>
      </c>
      <c r="S1562" s="199">
        <v>19</v>
      </c>
      <c r="T1562" s="199">
        <v>6</v>
      </c>
      <c r="U1562" s="199">
        <v>35</v>
      </c>
      <c r="X1562" s="373" t="str">
        <f>IFERROR(VLOOKUP(D1562,'[5]mhs elektro-kecil'!$B$5:$E$2151,3,0),"CEK")</f>
        <v>CEK</v>
      </c>
      <c r="Y1562" s="374" t="str">
        <f>IFERROR(VLOOKUP(D1562,'[5]mhs elektro-kecil'!$B$5:$E$2151,4,0),"CEK")</f>
        <v>CEK</v>
      </c>
      <c r="AL1562" s="495">
        <f t="shared" si="2592"/>
        <v>2019</v>
      </c>
      <c r="AN1562" s="212" t="e">
        <f>COUNTIF([7]daftar!$D$4:$D$885,D1562)</f>
        <v>#VALUE!</v>
      </c>
    </row>
    <row r="1563" spans="1:40">
      <c r="A1563" s="369"/>
      <c r="B1563" s="465"/>
      <c r="C1563" s="269" t="e">
        <f>VLOOKUP(D1563,'[9]mhs elektro-kecil'!$B$5:$C$3500,2,0)</f>
        <v>#N/A</v>
      </c>
      <c r="D1563" s="497"/>
      <c r="E1563" s="497"/>
      <c r="F1563" s="275" t="e">
        <f t="shared" ref="F1563" si="2597">VLOOKUP(Q1563,dosen,3,0)</f>
        <v>#N/A</v>
      </c>
      <c r="G1563" s="275" t="str">
        <f t="shared" ref="G1563" si="2598">IF(ISNA(VLOOKUP(R1563,dosen,3,FALSE)),"-",VLOOKUP(R1563,dosen,3,FALSE))</f>
        <v>-</v>
      </c>
      <c r="H1563" s="275" t="str">
        <f t="shared" ref="H1563" si="2599">IF(ISNA(VLOOKUP(S1563,dosen,3,FALSE)),"-",VLOOKUP(S1563,dosen,3,FALSE))</f>
        <v>-</v>
      </c>
      <c r="I1563" s="275" t="str">
        <f t="shared" ref="I1563" si="2600">IF(ISNA(VLOOKUP(T1563,dosen,3,FALSE)),"-",VLOOKUP(T1563,dosen,3,FALSE))</f>
        <v>-</v>
      </c>
      <c r="J1563" s="467" t="str">
        <f t="shared" ref="J1563" si="2601">IF(ISNA(VLOOKUP(U1563,dosen,3,FALSE)),"-",VLOOKUP(U1563,dosen,3,FALSE))</f>
        <v>-</v>
      </c>
      <c r="P1563" t="e">
        <f>VLOOKUP(D1563,'[5]mhs elektro-kecil'!$B$5:$E$2457,3,0)</f>
        <v>#N/A</v>
      </c>
      <c r="X1563" s="373" t="str">
        <f>IFERROR(VLOOKUP(D1563,'[5]mhs elektro-kecil'!$B$5:$E$2151,3,0),"CEK")</f>
        <v>CEK</v>
      </c>
      <c r="Y1563" s="374" t="str">
        <f>IFERROR(VLOOKUP(D1563,'[5]mhs elektro-kecil'!$B$5:$E$2151,4,0),"CEK")</f>
        <v>CEK</v>
      </c>
      <c r="AL1563" s="495">
        <f t="shared" si="2592"/>
        <v>2019</v>
      </c>
      <c r="AN1563" s="212" t="e">
        <f>COUNTIF([7]daftar!$D$4:$D$885,D1563)</f>
        <v>#VALUE!</v>
      </c>
    </row>
    <row r="1564" spans="1:40">
      <c r="A1564" s="369"/>
      <c r="B1564" s="465"/>
      <c r="C1564" s="269" t="str">
        <f>VLOOKUP(D1564,'[9]mhs elektro-kecil'!$B$5:$C$3500,2,0)</f>
        <v>ANDI TRI RAMDHANY</v>
      </c>
      <c r="D1564" s="497" t="s">
        <v>4045</v>
      </c>
      <c r="E1564" s="497" t="s">
        <v>4046</v>
      </c>
      <c r="F1564" s="275" t="str">
        <f t="shared" si="2587"/>
        <v>Sultan, S.T., M.T.</v>
      </c>
      <c r="G1564" s="275" t="str">
        <f t="shared" si="2588"/>
        <v>Ir. Agung Budi Muljono, S.T., M.T., IPU.</v>
      </c>
      <c r="H1564" s="275" t="str">
        <f t="shared" si="2589"/>
        <v>Abdul Natsir, S.T., M.T.</v>
      </c>
      <c r="I1564" s="275" t="str">
        <f t="shared" si="2590"/>
        <v>I Nyoman Wahyu Satiawan., ST., MSc., Ph.D.</v>
      </c>
      <c r="J1564" s="467" t="str">
        <f t="shared" si="2591"/>
        <v>A. Sjamsjiar Rachman, S.T., M.T.</v>
      </c>
      <c r="P1564" t="str">
        <f>VLOOKUP(D1564,'[5]mhs elektro-kecil'!$B$5:$E$2457,3,0)</f>
        <v>Teknik Sistem Tenaga</v>
      </c>
      <c r="Q1564" s="230">
        <v>5</v>
      </c>
      <c r="R1564" s="230">
        <v>13</v>
      </c>
      <c r="S1564" s="199">
        <v>14</v>
      </c>
      <c r="T1564" s="199">
        <v>8</v>
      </c>
      <c r="U1564" s="199">
        <v>17</v>
      </c>
      <c r="X1564" s="373" t="str">
        <f>IFERROR(VLOOKUP(D1564,'[5]mhs elektro-kecil'!$B$5:$E$2151,3,0),"CEK")</f>
        <v>Teknik Sistem Tenaga</v>
      </c>
      <c r="Y1564" s="374" t="str">
        <f>IFERROR(VLOOKUP(D1564,'[5]mhs elektro-kecil'!$B$5:$E$2151,4,0),"CEK")</f>
        <v>Sultan, ST., MT.</v>
      </c>
      <c r="AL1564" s="495">
        <f t="shared" si="2592"/>
        <v>2018</v>
      </c>
      <c r="AN1564" s="212" t="e">
        <f>COUNTIF([7]daftar!$D$4:$D$885,D1564)</f>
        <v>#VALUE!</v>
      </c>
    </row>
    <row r="1565" spans="1:40">
      <c r="A1565" s="369"/>
      <c r="B1565" s="465"/>
      <c r="C1565" s="269" t="str">
        <f>VLOOKUP(D1565,'[9]mhs elektro-kecil'!$B$5:$C$3500,2,0)</f>
        <v>Muhammad Rifky Pratama</v>
      </c>
      <c r="D1565" t="s">
        <v>2974</v>
      </c>
      <c r="E1565" s="497" t="s">
        <v>3215</v>
      </c>
      <c r="F1565" s="275" t="str">
        <f t="shared" si="2587"/>
        <v>Abdul Natsir, S.T., M.T.</v>
      </c>
      <c r="G1565" s="275" t="str">
        <f t="shared" si="2588"/>
        <v>Ni Made Seniari, S.T., M.T.</v>
      </c>
      <c r="H1565" s="275" t="str">
        <f t="shared" si="2589"/>
        <v>Ir. Agung Budi Muljono, S.T., M.T., IPU.</v>
      </c>
      <c r="I1565" s="275" t="str">
        <f t="shared" si="2590"/>
        <v>Ir. I Made Ari Nrartha, S.T., M.T.</v>
      </c>
      <c r="J1565" s="467" t="str">
        <f t="shared" si="2591"/>
        <v>Dr. Ida Ayu Sri Adnyani, S.T., M.Erg.</v>
      </c>
      <c r="P1565" t="str">
        <f>VLOOKUP(D1565,'[5]mhs elektro-kecil'!$B$5:$E$2457,3,0)</f>
        <v>Teknik Sistem Tenaga Listrik</v>
      </c>
      <c r="Q1565" s="230">
        <v>14</v>
      </c>
      <c r="R1565" s="230">
        <v>1</v>
      </c>
      <c r="S1565" s="199">
        <v>13</v>
      </c>
      <c r="T1565" s="199">
        <v>25</v>
      </c>
      <c r="U1565" s="199">
        <v>10</v>
      </c>
      <c r="X1565" s="373" t="str">
        <f>IFERROR(VLOOKUP(D1565,'[5]mhs elektro-kecil'!$B$5:$E$2151,3,0),"CEK")</f>
        <v>CEK</v>
      </c>
      <c r="Y1565" s="374" t="str">
        <f>IFERROR(VLOOKUP(D1565,'[5]mhs elektro-kecil'!$B$5:$E$2151,4,0),"CEK")</f>
        <v>CEK</v>
      </c>
      <c r="AL1565" s="495">
        <f t="shared" si="2592"/>
        <v>2019</v>
      </c>
      <c r="AN1565" s="212" t="e">
        <f>COUNTIF([7]daftar!$D$4:$D$885,D1565)</f>
        <v>#VALUE!</v>
      </c>
    </row>
    <row r="1566" spans="1:40">
      <c r="A1566" s="369"/>
      <c r="B1566" s="465"/>
      <c r="C1566" s="269" t="str">
        <f>VLOOKUP(D1566,'[9]mhs elektro-kecil'!$B$5:$C$3500,2,0)</f>
        <v>Bayu Nanda Anwar</v>
      </c>
      <c r="D1566" t="s">
        <v>4039</v>
      </c>
      <c r="E1566" s="497" t="s">
        <v>4040</v>
      </c>
      <c r="F1566" s="275" t="str">
        <f t="shared" si="2587"/>
        <v>Syafaruddin Ch, S.T., M.T.</v>
      </c>
      <c r="G1566" s="275" t="str">
        <f t="shared" si="2588"/>
        <v>Paniran, S.T., M.T.</v>
      </c>
      <c r="H1566" s="275" t="str">
        <f t="shared" si="2589"/>
        <v>Budi Darmawan, S.T., M.Eng.</v>
      </c>
      <c r="I1566" s="275" t="str">
        <f t="shared" si="2590"/>
        <v>I Made Budi Suksmadana, S.T., M.T.</v>
      </c>
      <c r="J1566" s="467" t="str">
        <f t="shared" si="2591"/>
        <v>Dr. Ir. I Ketut Wiryajati,ST.,MT.,IPU.,ASEAN.Eng.</v>
      </c>
      <c r="P1566" t="e">
        <f>VLOOKUP(D1566,'[5]mhs elektro-kecil'!$B$5:$E$2457,3,0)</f>
        <v>#N/A</v>
      </c>
      <c r="Q1566" s="230">
        <v>4</v>
      </c>
      <c r="R1566" s="230">
        <v>28</v>
      </c>
      <c r="S1566" s="199">
        <v>43</v>
      </c>
      <c r="T1566" s="199">
        <v>24</v>
      </c>
      <c r="U1566" s="199">
        <v>3</v>
      </c>
      <c r="X1566" s="373" t="str">
        <f>IFERROR(VLOOKUP(D1566,'[5]mhs elektro-kecil'!$B$5:$E$2151,3,0),"CEK")</f>
        <v>CEK</v>
      </c>
      <c r="Y1566" s="374" t="str">
        <f>IFERROR(VLOOKUP(D1566,'[5]mhs elektro-kecil'!$B$5:$E$2151,4,0),"CEK")</f>
        <v>CEK</v>
      </c>
      <c r="AL1566" s="495">
        <f t="shared" si="2592"/>
        <v>2019</v>
      </c>
      <c r="AN1566" s="212" t="e">
        <f>COUNTIF([7]daftar!$D$4:$D$885,D1566)</f>
        <v>#VALUE!</v>
      </c>
    </row>
    <row r="1567" spans="1:40">
      <c r="A1567" s="369"/>
      <c r="B1567" s="465"/>
      <c r="C1567" s="269" t="e">
        <f>VLOOKUP(D1567,'[9]mhs elektro-kecil'!$B$5:$C$3500,2,0)</f>
        <v>#N/A</v>
      </c>
      <c r="E1567" s="497"/>
      <c r="F1567" s="275" t="e">
        <f t="shared" si="2587"/>
        <v>#N/A</v>
      </c>
      <c r="G1567" s="275" t="str">
        <f t="shared" si="2588"/>
        <v>-</v>
      </c>
      <c r="H1567" s="275" t="str">
        <f t="shared" si="2589"/>
        <v>-</v>
      </c>
      <c r="I1567" s="275" t="str">
        <f t="shared" si="2590"/>
        <v>-</v>
      </c>
      <c r="J1567" s="467" t="str">
        <f t="shared" si="2591"/>
        <v>-</v>
      </c>
      <c r="P1567" t="e">
        <f>VLOOKUP(D1567,'[5]mhs elektro-kecil'!$B$5:$E$2457,3,0)</f>
        <v>#N/A</v>
      </c>
      <c r="Q1567" s="230"/>
      <c r="R1567" s="230"/>
      <c r="X1567" s="373" t="str">
        <f>IFERROR(VLOOKUP(D1567,'[5]mhs elektro-kecil'!$B$5:$E$2151,3,0),"CEK")</f>
        <v>CEK</v>
      </c>
      <c r="Y1567" s="374" t="str">
        <f>IFERROR(VLOOKUP(D1567,'[5]mhs elektro-kecil'!$B$5:$E$2151,4,0),"CEK")</f>
        <v>CEK</v>
      </c>
      <c r="AL1567" s="495">
        <f t="shared" si="2592"/>
        <v>2019</v>
      </c>
      <c r="AN1567" s="212" t="e">
        <f>COUNTIF([7]daftar!$D$4:$D$885,D1567)</f>
        <v>#VALUE!</v>
      </c>
    </row>
    <row r="1568" spans="1:40">
      <c r="A1568" s="369"/>
      <c r="B1568" s="465"/>
      <c r="C1568" s="269" t="e">
        <f>VLOOKUP(D1568,'[9]mhs elektro-kecil'!$B$5:$C$3500,2,0)</f>
        <v>#N/A</v>
      </c>
      <c r="E1568" s="497"/>
      <c r="F1568" s="275" t="e">
        <f t="shared" si="2587"/>
        <v>#N/A</v>
      </c>
      <c r="G1568" s="275" t="str">
        <f t="shared" si="2588"/>
        <v>-</v>
      </c>
      <c r="H1568" s="275" t="str">
        <f t="shared" si="2589"/>
        <v>-</v>
      </c>
      <c r="I1568" s="275" t="str">
        <f t="shared" si="2590"/>
        <v>-</v>
      </c>
      <c r="J1568" s="467" t="str">
        <f t="shared" si="2591"/>
        <v>-</v>
      </c>
      <c r="P1568" t="e">
        <f>VLOOKUP(D1568,'[5]mhs elektro-kecil'!$B$5:$E$2457,3,0)</f>
        <v>#N/A</v>
      </c>
      <c r="Q1568" s="230"/>
      <c r="R1568" s="230"/>
      <c r="X1568" s="373" t="str">
        <f>IFERROR(VLOOKUP(D1568,'[5]mhs elektro-kecil'!$B$5:$E$2151,3,0),"CEK")</f>
        <v>CEK</v>
      </c>
      <c r="Y1568" s="374" t="str">
        <f>IFERROR(VLOOKUP(D1568,'[5]mhs elektro-kecil'!$B$5:$E$2151,4,0),"CEK")</f>
        <v>CEK</v>
      </c>
      <c r="AL1568" s="495">
        <f t="shared" si="2592"/>
        <v>2019</v>
      </c>
      <c r="AN1568" s="212" t="e">
        <f>COUNTIF([7]daftar!$D$4:$D$885,D1568)</f>
        <v>#VALUE!</v>
      </c>
    </row>
    <row r="1569" spans="1:40">
      <c r="A1569" s="369"/>
      <c r="B1569" s="465"/>
      <c r="C1569" s="269" t="str">
        <f>VLOOKUP(D1569,'[9]mhs elektro-kecil'!$B$5:$C$3200,2,0)</f>
        <v>Nur Nilam Sari</v>
      </c>
      <c r="D1569" t="s">
        <v>3971</v>
      </c>
      <c r="E1569" s="497" t="s">
        <v>3972</v>
      </c>
      <c r="F1569" s="275" t="str">
        <f t="shared" si="2587"/>
        <v>Dr. Ida Ayu Sri Adnyani, S.T., M.Erg.</v>
      </c>
      <c r="G1569" s="275" t="str">
        <f t="shared" si="2588"/>
        <v>Dr. Ir. Rosmaliati, S.T., M.T.</v>
      </c>
      <c r="H1569" s="275" t="str">
        <f t="shared" si="2589"/>
        <v>Sultan, S.T., M.T.</v>
      </c>
      <c r="I1569" s="275" t="str">
        <f t="shared" si="2590"/>
        <v>I Ketut Perdana Putra, S.T., M.T.</v>
      </c>
      <c r="J1569" s="467" t="str">
        <f t="shared" si="2591"/>
        <v>Dr. Ir. I Ketut Wiryajati,ST.,MT.,IPU.,ASEAN.Eng.</v>
      </c>
      <c r="P1569" t="str">
        <f>VLOOKUP(D1569,'[5]mhs elektro-kecil'!$B$5:$E$3500,3,0)</f>
        <v>Teknik Sistem Tenaga Listrik</v>
      </c>
      <c r="Q1569" s="230">
        <v>10</v>
      </c>
      <c r="R1569" s="230">
        <v>16</v>
      </c>
      <c r="S1569" s="199">
        <v>5</v>
      </c>
      <c r="T1569" s="199">
        <v>23</v>
      </c>
      <c r="U1569" s="199">
        <v>3</v>
      </c>
      <c r="X1569" s="373" t="str">
        <f>IFERROR(VLOOKUP(D1569,'[5]mhs elektro-kecil'!$B$5:$E$2151,3,0),"CEK")</f>
        <v>CEK</v>
      </c>
      <c r="Y1569" s="374" t="str">
        <f>IFERROR(VLOOKUP(D1569,'[5]mhs elektro-kecil'!$B$5:$E$2151,4,0),"CEK")</f>
        <v>CEK</v>
      </c>
      <c r="AL1569" s="495">
        <f t="shared" si="2592"/>
        <v>2019</v>
      </c>
      <c r="AN1569" s="212" t="e">
        <f>COUNTIF([7]daftar!$D$4:$D$885,D1569)</f>
        <v>#VALUE!</v>
      </c>
    </row>
    <row r="1570" spans="1:40">
      <c r="A1570" s="369"/>
      <c r="B1570" s="465"/>
      <c r="C1570" s="269" t="e">
        <f>VLOOKUP(D1570,'[9]mhs elektro-kecil'!$B$5:$C$3500,2,0)</f>
        <v>#N/A</v>
      </c>
      <c r="E1570" s="497"/>
      <c r="F1570" s="275" t="e">
        <f t="shared" si="2587"/>
        <v>#N/A</v>
      </c>
      <c r="G1570" s="275" t="str">
        <f t="shared" si="2588"/>
        <v>-</v>
      </c>
      <c r="H1570" s="275" t="str">
        <f t="shared" si="2589"/>
        <v>-</v>
      </c>
      <c r="I1570" s="275" t="str">
        <f t="shared" si="2590"/>
        <v>-</v>
      </c>
      <c r="J1570" s="467" t="str">
        <f t="shared" si="2591"/>
        <v>-</v>
      </c>
      <c r="P1570" t="e">
        <f>VLOOKUP(D1570,'[5]mhs elektro-kecil'!$B$5:$E$3500,3,0)</f>
        <v>#N/A</v>
      </c>
      <c r="Q1570" s="230"/>
      <c r="R1570" s="230"/>
      <c r="X1570" s="373" t="str">
        <f>IFERROR(VLOOKUP(D1570,'[5]mhs elektro-kecil'!$B$5:$E$2151,3,0),"CEK")</f>
        <v>CEK</v>
      </c>
      <c r="Y1570" s="374" t="str">
        <f>IFERROR(VLOOKUP(D1570,'[5]mhs elektro-kecil'!$B$5:$E$2151,4,0),"CEK")</f>
        <v>CEK</v>
      </c>
      <c r="AL1570" s="495">
        <f t="shared" si="2592"/>
        <v>2019</v>
      </c>
      <c r="AN1570" s="212" t="e">
        <f>COUNTIF([7]daftar!$D$4:$D$885,D1570)</f>
        <v>#VALUE!</v>
      </c>
    </row>
    <row r="1571" spans="1:40">
      <c r="A1571" s="369"/>
      <c r="B1571" s="465"/>
      <c r="C1571" s="269" t="str">
        <f>VLOOKUP(D1571,'[9]mhs elektro-kecil'!$B$5:$C$3500,2,0)</f>
        <v>Naurah Amanda Khairunnisah</v>
      </c>
      <c r="D1571" t="s">
        <v>4053</v>
      </c>
      <c r="E1571" s="497" t="s">
        <v>4054</v>
      </c>
      <c r="F1571" s="275" t="str">
        <f t="shared" si="2587"/>
        <v>Ni Made Seniari, S.T., M.T.</v>
      </c>
      <c r="G1571" s="275" t="str">
        <f t="shared" si="2588"/>
        <v>Ida Bagus Fery Citarsa, S.T., M.T.</v>
      </c>
      <c r="H1571" s="275" t="str">
        <f t="shared" si="2589"/>
        <v>I Ketut Perdana Putra, S.T., M.T.</v>
      </c>
      <c r="I1571" s="275" t="str">
        <f t="shared" si="2590"/>
        <v>Supriyatna, S.T., M.T.</v>
      </c>
      <c r="J1571" s="467" t="str">
        <f t="shared" si="2591"/>
        <v>Dr. Ir. Rosmaliati, S.T., M.T.</v>
      </c>
      <c r="P1571" t="str">
        <f>VLOOKUP(D1571,'[5]mhs elektro-kecil'!$B$5:$E$3500,3,0)</f>
        <v>Teknik Sistem Tenaga Listrik</v>
      </c>
      <c r="Q1571" s="230">
        <v>1</v>
      </c>
      <c r="R1571" s="230">
        <v>12</v>
      </c>
      <c r="S1571" s="199">
        <v>23</v>
      </c>
      <c r="T1571" s="199">
        <v>2</v>
      </c>
      <c r="U1571" s="199">
        <v>16</v>
      </c>
      <c r="X1571" s="373" t="str">
        <f>IFERROR(VLOOKUP(D1571,'[5]mhs elektro-kecil'!$B$5:$E$2151,3,0),"CEK")</f>
        <v>CEK</v>
      </c>
      <c r="Y1571" s="374" t="str">
        <f>IFERROR(VLOOKUP(D1571,'[5]mhs elektro-kecil'!$B$5:$E$2151,4,0),"CEK")</f>
        <v>CEK</v>
      </c>
      <c r="AL1571" s="495">
        <f t="shared" si="2592"/>
        <v>2019</v>
      </c>
      <c r="AN1571" s="212" t="e">
        <f>COUNTIF([7]daftar!$D$4:$D$885,D1571)</f>
        <v>#VALUE!</v>
      </c>
    </row>
    <row r="1572" spans="1:40" s="372" customFormat="1">
      <c r="A1572" s="539"/>
      <c r="B1572" s="540"/>
      <c r="C1572" s="476" t="str">
        <f>VLOOKUP(D1572,'[9]mhs elektro-kecil'!$B$5:$C$3500,2,0)</f>
        <v>Patmawati</v>
      </c>
      <c r="D1572" t="s">
        <v>4050</v>
      </c>
      <c r="E1572" s="544" t="s">
        <v>4055</v>
      </c>
      <c r="F1572" s="477" t="str">
        <f t="shared" si="2587"/>
        <v>Budi Darmawan, S.T., M.Eng.</v>
      </c>
      <c r="G1572" s="477" t="str">
        <f t="shared" si="2588"/>
        <v>Syafaruddin Ch, S.T., M.T.</v>
      </c>
      <c r="H1572" s="477" t="str">
        <f t="shared" si="2589"/>
        <v>I Made Budi Suksmadana, S.T., M.T.</v>
      </c>
      <c r="I1572" s="477" t="str">
        <f t="shared" si="2590"/>
        <v>Paniran, S.T., M.T.</v>
      </c>
      <c r="J1572" s="479" t="str">
        <f t="shared" si="2591"/>
        <v>Dr. Ir. I Ketut Wiryajati,ST.,MT.,IPU.,ASEAN.Eng.</v>
      </c>
      <c r="P1572" s="372" t="str">
        <f>VLOOKUP(D1572,'[5]mhs elektro-kecil'!$B$5:$E$3500,3,0)</f>
        <v>Teknik Elektronika</v>
      </c>
      <c r="Q1572" s="541">
        <v>43</v>
      </c>
      <c r="R1572" s="541">
        <v>4</v>
      </c>
      <c r="S1572" s="487">
        <v>24</v>
      </c>
      <c r="T1572" s="487">
        <v>28</v>
      </c>
      <c r="U1572" s="487">
        <v>3</v>
      </c>
      <c r="X1572" s="372" t="str">
        <f>IFERROR(VLOOKUP(D1572,'[5]mhs elektro-kecil'!$B$5:$E$2151,3,0),"CEK")</f>
        <v>CEK</v>
      </c>
      <c r="Y1572" s="372" t="str">
        <f>IFERROR(VLOOKUP(D1572,'[5]mhs elektro-kecil'!$B$5:$E$2151,4,0),"CEK")</f>
        <v>CEK</v>
      </c>
      <c r="Z1572" s="487"/>
      <c r="AA1572" s="487"/>
      <c r="AB1572" s="487"/>
      <c r="AL1572" s="542">
        <f t="shared" si="2592"/>
        <v>2019</v>
      </c>
      <c r="AN1572" s="543" t="e">
        <f>COUNTIF([7]daftar!$D$4:$D$885,D1572)</f>
        <v>#VALUE!</v>
      </c>
    </row>
    <row r="1573" spans="1:40" s="372" customFormat="1">
      <c r="A1573" s="539"/>
      <c r="B1573" s="540"/>
      <c r="C1573" s="476" t="str">
        <f>VLOOKUP(D1573,'[9]mhs elektro-kecil'!$B$5:$C$3500,2,0)</f>
        <v>Muhammad Isron Al Farizi</v>
      </c>
      <c r="D1573" t="s">
        <v>4056</v>
      </c>
      <c r="E1573" s="544" t="s">
        <v>4057</v>
      </c>
      <c r="F1573" s="477" t="str">
        <f t="shared" si="2587"/>
        <v>Syafaruddin Ch, S.T., M.T.</v>
      </c>
      <c r="G1573" s="477" t="str">
        <f t="shared" si="2588"/>
        <v>I Made Budi Suksmadana, S.T., M.T.</v>
      </c>
      <c r="H1573" s="477" t="str">
        <f t="shared" si="2589"/>
        <v>Paniran, S.T., M.T.</v>
      </c>
      <c r="I1573" s="477" t="str">
        <f t="shared" si="2590"/>
        <v>Budi Darmawan, S.T., M.Eng.</v>
      </c>
      <c r="J1573" s="479" t="str">
        <f t="shared" si="2591"/>
        <v>Supriono, S.T., M.T.</v>
      </c>
      <c r="P1573" s="372" t="str">
        <f>VLOOKUP(D1573,'[5]mhs elektro-kecil'!$B$5:$E$3500,3,0)</f>
        <v>Teknik Elektronika</v>
      </c>
      <c r="Q1573" s="541">
        <v>4</v>
      </c>
      <c r="R1573" s="541">
        <v>24</v>
      </c>
      <c r="S1573" s="487">
        <v>28</v>
      </c>
      <c r="T1573" s="487">
        <v>43</v>
      </c>
      <c r="U1573" s="487">
        <v>29</v>
      </c>
      <c r="X1573" s="372" t="str">
        <f>IFERROR(VLOOKUP(D1573,'[5]mhs elektro-kecil'!$B$5:$E$2500,3,0),"CEK")</f>
        <v>CEK</v>
      </c>
      <c r="Y1573" s="372" t="str">
        <f>IFERROR(VLOOKUP(D1573,'[5]mhs elektro-kecil'!$B$5:$E$2500,4,0),"CEK")</f>
        <v>CEK</v>
      </c>
      <c r="Z1573" s="487"/>
      <c r="AA1573" s="487"/>
      <c r="AB1573" s="487"/>
      <c r="AL1573" s="542">
        <f t="shared" si="2592"/>
        <v>2019</v>
      </c>
      <c r="AN1573" s="543" t="e">
        <f>COUNTIF([7]daftar!$D$4:$D$885,D1573)</f>
        <v>#VALUE!</v>
      </c>
    </row>
    <row r="1574" spans="1:40" s="372" customFormat="1">
      <c r="A1574" s="539"/>
      <c r="B1574" s="540"/>
      <c r="C1574" s="476" t="str">
        <f>VLOOKUP(D1574,'[9]mhs elektro-kecil'!$B$5:$C$3500,2,0)</f>
        <v>Erlani</v>
      </c>
      <c r="D1574" s="372" t="s">
        <v>4058</v>
      </c>
      <c r="E1574" s="539" t="s">
        <v>4059</v>
      </c>
      <c r="F1574" s="477" t="str">
        <f t="shared" ref="F1574" si="2602">VLOOKUP(Q1574,dosen,3,0)</f>
        <v>Paniran, S.T., M.T.</v>
      </c>
      <c r="G1574" s="477" t="str">
        <f t="shared" ref="G1574" si="2603">IF(ISNA(VLOOKUP(R1574,dosen,3,FALSE)),"-",VLOOKUP(R1574,dosen,3,FALSE))</f>
        <v>I Made Budi Suksmadana, S.T., M.T.</v>
      </c>
      <c r="H1574" s="477" t="str">
        <f t="shared" ref="H1574" si="2604">IF(ISNA(VLOOKUP(S1574,dosen,3,FALSE)),"-",VLOOKUP(S1574,dosen,3,FALSE))</f>
        <v>Budi Darmawan, S.T., M.Eng.</v>
      </c>
      <c r="I1574" s="477" t="str">
        <f t="shared" ref="I1574" si="2605">IF(ISNA(VLOOKUP(T1574,dosen,3,FALSE)),"-",VLOOKUP(T1574,dosen,3,FALSE))</f>
        <v>Syafaruddin Ch, S.T., M.T.</v>
      </c>
      <c r="J1574" s="479" t="str">
        <f t="shared" ref="J1574" si="2606">IF(ISNA(VLOOKUP(U1574,dosen,3,FALSE)),"-",VLOOKUP(U1574,dosen,3,FALSE))</f>
        <v>Dr. Ir. Misbahuddin, S.T., M.T., IPU.</v>
      </c>
      <c r="P1574" s="372" t="str">
        <f>VLOOKUP(D1574,'[5]mhs elektro-kecil'!$B$5:$E$3500,3,0)</f>
        <v>Teknik Elektronika</v>
      </c>
      <c r="Q1574" s="541">
        <v>28</v>
      </c>
      <c r="R1574" s="541">
        <v>24</v>
      </c>
      <c r="S1574" s="487">
        <v>43</v>
      </c>
      <c r="T1574" s="487">
        <v>4</v>
      </c>
      <c r="U1574" s="487">
        <v>7</v>
      </c>
      <c r="Z1574" s="487"/>
      <c r="AA1574" s="487"/>
      <c r="AB1574" s="487"/>
      <c r="AL1574" s="542"/>
      <c r="AN1574" s="543"/>
    </row>
    <row r="1575" spans="1:40">
      <c r="A1575" s="369"/>
      <c r="B1575" s="465"/>
      <c r="C1575" s="269" t="str">
        <f>VLOOKUP(D1575,'[9]mhs elektro-kecil'!$B$5:$C$3500,2,0)</f>
        <v>Pradino Septiyawan</v>
      </c>
      <c r="D1575" s="98" t="s">
        <v>4017</v>
      </c>
      <c r="E1575" s="497" t="s">
        <v>4018</v>
      </c>
      <c r="F1575" s="275" t="str">
        <f t="shared" ref="F1575" si="2607">VLOOKUP(Q1575,dosen,3,0)</f>
        <v>Abdul Natsir, S.T., M.T.</v>
      </c>
      <c r="G1575" s="275" t="str">
        <f t="shared" ref="G1575" si="2608">IF(ISNA(VLOOKUP(R1575,dosen,3,FALSE)),"-",VLOOKUP(R1575,dosen,3,FALSE))</f>
        <v>Dr. Ir. Rosmaliati, S.T., M.T.</v>
      </c>
      <c r="H1575" s="275" t="str">
        <f t="shared" ref="H1575" si="2609">IF(ISNA(VLOOKUP(S1575,dosen,3,FALSE)),"-",VLOOKUP(S1575,dosen,3,FALSE))</f>
        <v>Ir. Agung Budi Muljono, S.T., M.T., IPU.</v>
      </c>
      <c r="I1575" s="275" t="str">
        <f t="shared" ref="I1575" si="2610">IF(ISNA(VLOOKUP(T1575,dosen,3,FALSE)),"-",VLOOKUP(T1575,dosen,3,FALSE))</f>
        <v>Ir. I Made Ari Nrartha, S.T., M.T.</v>
      </c>
      <c r="J1575" s="467" t="str">
        <f t="shared" ref="J1575" si="2611">IF(ISNA(VLOOKUP(U1575,dosen,3,FALSE)),"-",VLOOKUP(U1575,dosen,3,FALSE))</f>
        <v>Dr. Ir. I Made Ginarsa, S.T., M.T., IPU.</v>
      </c>
      <c r="P1575" t="str">
        <f>VLOOKUP(D1575,'[5]mhs elektro-kecil'!$B$5:$E$3500,3,0)</f>
        <v>Teknik Sistem Tenaga Listrik</v>
      </c>
      <c r="Q1575" s="230">
        <v>14</v>
      </c>
      <c r="R1575" s="230">
        <v>16</v>
      </c>
      <c r="S1575" s="199">
        <v>13</v>
      </c>
      <c r="T1575" s="199">
        <v>25</v>
      </c>
      <c r="U1575" s="199">
        <v>26</v>
      </c>
      <c r="AL1575" s="495"/>
      <c r="AN1575" s="212"/>
    </row>
    <row r="1576" spans="1:40">
      <c r="A1576" s="369"/>
      <c r="B1576" s="465"/>
      <c r="C1576" s="269" t="str">
        <f>VLOOKUP(D1576,'[9]mhs elektro-kecil'!$B$5:$C$3500,2,0)</f>
        <v>Rizki Zulfian Nasrul Muna</v>
      </c>
      <c r="D1576" s="98" t="s">
        <v>3225</v>
      </c>
      <c r="E1576" s="497" t="s">
        <v>3226</v>
      </c>
      <c r="F1576" s="275" t="str">
        <f t="shared" ref="F1576" si="2612">VLOOKUP(Q1576,dosen,3,0)</f>
        <v>Dr. Ir. Misbahuddin, S.T., M.T., IPU.</v>
      </c>
      <c r="G1576" s="275" t="str">
        <f t="shared" ref="G1576" si="2613">IF(ISNA(VLOOKUP(R1576,dosen,3,FALSE)),"-",VLOOKUP(R1576,dosen,3,FALSE))</f>
        <v>Cipta Ramadhani, ST., M.Eng.</v>
      </c>
      <c r="H1576" s="275" t="str">
        <f t="shared" ref="H1576" si="2614">IF(ISNA(VLOOKUP(S1576,dosen,3,FALSE)),"-",VLOOKUP(S1576,dosen,3,FALSE))</f>
        <v>Lalu A. Syamsul Irfan A., S.T., M.Eng.</v>
      </c>
      <c r="I1576" s="275" t="str">
        <f t="shared" ref="I1576" si="2615">IF(ISNA(VLOOKUP(T1576,dosen,3,FALSE)),"-",VLOOKUP(T1576,dosen,3,FALSE))</f>
        <v>Giri Wahyu Wiriasto, S.T., M.T.</v>
      </c>
      <c r="J1576" s="467" t="str">
        <f t="shared" ref="J1576" si="2616">IF(ISNA(VLOOKUP(U1576,dosen,3,FALSE)),"-",VLOOKUP(U1576,dosen,3,FALSE))</f>
        <v>I Made Budi Suksmadana, S.T., M.T.</v>
      </c>
      <c r="P1576" t="str">
        <f>VLOOKUP(D1576,'[5]mhs elektro-kecil'!$B$5:$E$3500,3,0)</f>
        <v>Teknik Komputer</v>
      </c>
      <c r="Q1576" s="230">
        <v>7</v>
      </c>
      <c r="R1576" s="230">
        <v>44</v>
      </c>
      <c r="S1576" s="199">
        <v>40</v>
      </c>
      <c r="T1576" s="199">
        <v>41</v>
      </c>
      <c r="U1576" s="199">
        <v>24</v>
      </c>
      <c r="AL1576" s="495"/>
      <c r="AN1576" s="212"/>
    </row>
    <row r="1577" spans="1:40">
      <c r="A1577" s="369"/>
      <c r="B1577" s="465"/>
      <c r="C1577" s="269" t="e">
        <f>VLOOKUP(D1577,'[9]mhs elektro-kecil'!$B$5:$C$2500,2,0)</f>
        <v>#N/A</v>
      </c>
      <c r="E1577" s="497"/>
      <c r="F1577" s="275" t="e">
        <f t="shared" ref="F1577" si="2617">VLOOKUP(Q1577,dosen,3,0)</f>
        <v>#N/A</v>
      </c>
      <c r="G1577" s="275" t="str">
        <f t="shared" ref="G1577" si="2618">IF(ISNA(VLOOKUP(R1577,dosen,3,FALSE)),"-",VLOOKUP(R1577,dosen,3,FALSE))</f>
        <v>-</v>
      </c>
      <c r="H1577" s="275" t="str">
        <f t="shared" ref="H1577" si="2619">IF(ISNA(VLOOKUP(S1577,dosen,3,FALSE)),"-",VLOOKUP(S1577,dosen,3,FALSE))</f>
        <v>-</v>
      </c>
      <c r="I1577" s="275" t="str">
        <f t="shared" ref="I1577" si="2620">IF(ISNA(VLOOKUP(T1577,dosen,3,FALSE)),"-",VLOOKUP(T1577,dosen,3,FALSE))</f>
        <v>-</v>
      </c>
      <c r="J1577" s="467" t="str">
        <f t="shared" ref="J1577" si="2621">IF(ISNA(VLOOKUP(U1577,dosen,3,FALSE)),"-",VLOOKUP(U1577,dosen,3,FALSE))</f>
        <v>-</v>
      </c>
      <c r="P1577" t="e">
        <f>VLOOKUP(D1577,'[5]mhs elektro-kecil'!$B$5:$E$3500,3,0)</f>
        <v>#N/A</v>
      </c>
      <c r="Q1577" s="230"/>
      <c r="R1577" s="230"/>
      <c r="AL1577" s="495"/>
      <c r="AN1577" s="212"/>
    </row>
    <row r="1578" spans="1:40">
      <c r="A1578" s="369"/>
      <c r="B1578" s="465"/>
      <c r="C1578" s="269" t="str">
        <f>VLOOKUP(D1578,'[9]mhs elektro-kecil'!$B$5:$C$2500,2,0)</f>
        <v>ARI SATRIA</v>
      </c>
      <c r="D1578" t="s">
        <v>3227</v>
      </c>
      <c r="E1578" s="497" t="s">
        <v>3228</v>
      </c>
      <c r="F1578" s="275" t="str">
        <f t="shared" ref="F1578:F1580" si="2622">VLOOKUP(Q1578,dosen,3,0)</f>
        <v>Dr. Ir. I Ketut Wiryajati,ST.,MT.,IPU.,ASEAN.Eng.</v>
      </c>
      <c r="G1578" s="275" t="str">
        <f t="shared" ref="G1578:G1580" si="2623">IF(ISNA(VLOOKUP(R1578,dosen,3,FALSE)),"-",VLOOKUP(R1578,dosen,3,FALSE))</f>
        <v>I Made Budi Suksmadana, S.T., M.T.</v>
      </c>
      <c r="H1578" s="275" t="str">
        <f t="shared" ref="H1578:H1580" si="2624">IF(ISNA(VLOOKUP(S1578,dosen,3,FALSE)),"-",VLOOKUP(S1578,dosen,3,FALSE))</f>
        <v>Supriono, S.T., M.T.</v>
      </c>
      <c r="I1578" s="275" t="str">
        <f t="shared" ref="I1578:I1580" si="2625">IF(ISNA(VLOOKUP(T1578,dosen,3,FALSE)),"-",VLOOKUP(T1578,dosen,3,FALSE))</f>
        <v>Syafaruddin Ch, S.T., M.T.</v>
      </c>
      <c r="J1578" s="467" t="str">
        <f t="shared" ref="J1578:J1580" si="2626">IF(ISNA(VLOOKUP(U1578,dosen,3,FALSE)),"-",VLOOKUP(U1578,dosen,3,FALSE))</f>
        <v>Djul Fikry  Budiman, S.T., M.T.</v>
      </c>
      <c r="P1578" t="str">
        <f>VLOOKUP(D1578,'[5]mhs elektro-kecil'!$B$5:$E$3500,3,0)</f>
        <v>Teknik Elektronika &amp; Digital</v>
      </c>
      <c r="Q1578" s="230">
        <v>3</v>
      </c>
      <c r="R1578" s="230">
        <v>24</v>
      </c>
      <c r="S1578" s="199">
        <v>29</v>
      </c>
      <c r="T1578" s="199">
        <v>4</v>
      </c>
      <c r="U1578" s="199">
        <v>35</v>
      </c>
      <c r="AL1578" s="495"/>
      <c r="AN1578" s="212"/>
    </row>
    <row r="1579" spans="1:40">
      <c r="A1579" s="369"/>
      <c r="B1579" s="465"/>
      <c r="C1579" s="269" t="e">
        <f>VLOOKUP(D1579,'[9]mhs elektro-kecil'!$B$5:$C$3500,2,0)</f>
        <v>#N/A</v>
      </c>
      <c r="E1579" s="497"/>
      <c r="F1579" s="275" t="e">
        <f t="shared" si="2622"/>
        <v>#N/A</v>
      </c>
      <c r="G1579" s="275" t="str">
        <f t="shared" si="2623"/>
        <v>-</v>
      </c>
      <c r="H1579" s="275" t="str">
        <f t="shared" si="2624"/>
        <v>-</v>
      </c>
      <c r="I1579" s="275" t="str">
        <f t="shared" si="2625"/>
        <v>-</v>
      </c>
      <c r="J1579" s="467" t="str">
        <f t="shared" si="2626"/>
        <v>-</v>
      </c>
      <c r="P1579" t="e">
        <f>VLOOKUP(D1579,'[5]mhs elektro-kecil'!$B$5:$E$3500,3,0)</f>
        <v>#N/A</v>
      </c>
      <c r="Q1579" s="230"/>
      <c r="R1579" s="230"/>
      <c r="AL1579" s="495"/>
      <c r="AN1579" s="212"/>
    </row>
    <row r="1580" spans="1:40" ht="12.6" customHeight="1">
      <c r="A1580" s="369"/>
      <c r="B1580" s="465"/>
      <c r="C1580" s="269" t="str">
        <f>VLOOKUP(D1580,'[9]mhs elektro-kecil'!$B$5:$C$3500,2,0)</f>
        <v>Tjandi Marka Sutjiono</v>
      </c>
      <c r="D1580" t="s">
        <v>4060</v>
      </c>
      <c r="E1580" s="497" t="s">
        <v>4061</v>
      </c>
      <c r="F1580" s="275" t="str">
        <f t="shared" si="2622"/>
        <v>Budi Darmawan, S.T., M.Eng.</v>
      </c>
      <c r="G1580" s="275" t="str">
        <f t="shared" si="2623"/>
        <v>Paniran, S.T., M.T.</v>
      </c>
      <c r="H1580" s="275" t="str">
        <f t="shared" si="2624"/>
        <v>Syafaruddin Ch, S.T., M.T.</v>
      </c>
      <c r="I1580" s="275" t="str">
        <f t="shared" si="2625"/>
        <v>Cipta Ramadhani, ST., M.Eng.</v>
      </c>
      <c r="J1580" s="467" t="str">
        <f t="shared" si="2626"/>
        <v>Lalu A. Syamsul Irfan A., S.T., M.Eng.</v>
      </c>
      <c r="P1580" t="str">
        <f>VLOOKUP(D1580,'[5]mhs elektro-kecil'!$B$5:$E$3500,3,0)</f>
        <v>Teknik Elektronika</v>
      </c>
      <c r="Q1580" s="230">
        <v>43</v>
      </c>
      <c r="R1580" s="230">
        <v>28</v>
      </c>
      <c r="S1580" s="199">
        <v>4</v>
      </c>
      <c r="T1580" s="199">
        <v>44</v>
      </c>
      <c r="U1580" s="199">
        <v>40</v>
      </c>
      <c r="AL1580" s="495"/>
      <c r="AN1580" s="212"/>
    </row>
    <row r="1581" spans="1:40" s="482" customFormat="1">
      <c r="A1581" s="539"/>
      <c r="B1581" s="540"/>
      <c r="C1581" s="476" t="str">
        <f>VLOOKUP(D1581,'[9]mhs elektro-kecil'!$B$5:$C$3500,2,0)</f>
        <v>Ahmad Ibnu Ma'Ad</v>
      </c>
      <c r="D1581" t="s">
        <v>4062</v>
      </c>
      <c r="E1581" s="539" t="s">
        <v>4063</v>
      </c>
      <c r="F1581" s="477" t="str">
        <f>VLOOKUP(Q1581,dosen,3,0)</f>
        <v>Paniran, S.T., M.T.</v>
      </c>
      <c r="G1581" s="477" t="str">
        <f>IF(ISNA(VLOOKUP(R1581,dosen,3,FALSE)),"-",VLOOKUP(R1581,dosen,3,FALSE))</f>
        <v>Abdul Natsir, S.T., M.T.</v>
      </c>
      <c r="H1581" s="477" t="str">
        <f>IF(ISNA(VLOOKUP(S1581,dosen,3,FALSE)),"-",VLOOKUP(S1581,dosen,3,FALSE))</f>
        <v>Budi Darmawan, S.T., M.Eng.</v>
      </c>
      <c r="I1581" s="477" t="str">
        <f>IF(ISNA(VLOOKUP(T1581,dosen,3,FALSE)),"-",VLOOKUP(T1581,dosen,3,FALSE))</f>
        <v>I Made Budi Suksmadana, S.T., M.T.</v>
      </c>
      <c r="J1581" s="479" t="str">
        <f>IF(ISNA(VLOOKUP(U1581,dosen,3,FALSE)),"-",VLOOKUP(U1581,dosen,3,FALSE))</f>
        <v>Supriyatna, S.T., M.T.</v>
      </c>
      <c r="P1581" s="482" t="str">
        <f>VLOOKUP(D1581,'[5]mhs elektro-kecil'!$B$5:$E$3500,3,0)</f>
        <v>Teknik Elektronika</v>
      </c>
      <c r="Q1581" s="541">
        <v>28</v>
      </c>
      <c r="R1581" s="541">
        <v>14</v>
      </c>
      <c r="S1581" s="545">
        <v>43</v>
      </c>
      <c r="T1581" s="545">
        <v>24</v>
      </c>
      <c r="U1581" s="545">
        <v>2</v>
      </c>
      <c r="Z1581" s="545"/>
      <c r="AA1581" s="545"/>
      <c r="AB1581" s="545"/>
      <c r="AL1581" s="546"/>
      <c r="AN1581" s="543"/>
    </row>
    <row r="1582" spans="1:40" s="372" customFormat="1">
      <c r="A1582" s="539"/>
      <c r="B1582" s="540"/>
      <c r="C1582" s="476" t="str">
        <f>VLOOKUP(D1582,'[9]mhs elektro-kecil'!$B$5:$C$3500,2,0)</f>
        <v>Nasril Hanan</v>
      </c>
      <c r="D1582" t="s">
        <v>4064</v>
      </c>
      <c r="E1582" s="544" t="s">
        <v>4065</v>
      </c>
      <c r="F1582" s="477" t="str">
        <f t="shared" ref="F1582:F1583" si="2627">VLOOKUP(Q1582,dosen,3,0)</f>
        <v>Paniran, S.T., M.T.</v>
      </c>
      <c r="G1582" s="477" t="str">
        <f t="shared" ref="G1582:G1583" si="2628">IF(ISNA(VLOOKUP(R1582,dosen,3,FALSE)),"-",VLOOKUP(R1582,dosen,3,FALSE))</f>
        <v>Syafaruddin Ch, S.T., M.T.</v>
      </c>
      <c r="H1582" s="477" t="str">
        <f t="shared" ref="H1582:H1584" si="2629">IF(ISNA(VLOOKUP(S1582,dosen,3,FALSE)),"-",VLOOKUP(S1582,dosen,3,FALSE))</f>
        <v>I Made Budi Suksmadana, S.T., M.T.</v>
      </c>
      <c r="I1582" s="477" t="str">
        <f t="shared" ref="I1582:I1584" si="2630">IF(ISNA(VLOOKUP(T1582,dosen,3,FALSE)),"-",VLOOKUP(T1582,dosen,3,FALSE))</f>
        <v>Budi Darmawan, S.T., M.Eng.</v>
      </c>
      <c r="J1582" s="479" t="str">
        <f t="shared" ref="J1582:J1584" si="2631">IF(ISNA(VLOOKUP(U1582,dosen,3,FALSE)),"-",VLOOKUP(U1582,dosen,3,FALSE))</f>
        <v>Dr. Ir. I Ketut Wiryajati,ST.,MT.,IPU.,ASEAN.Eng.</v>
      </c>
      <c r="P1582" s="372" t="str">
        <f>VLOOKUP(D1582,'[5]mhs elektro-kecil'!$B$5:$E$3500,3,0)</f>
        <v>Teknik Elektronika</v>
      </c>
      <c r="Q1582" s="541">
        <v>28</v>
      </c>
      <c r="R1582" s="541">
        <v>4</v>
      </c>
      <c r="S1582" s="487">
        <v>24</v>
      </c>
      <c r="T1582" s="487">
        <v>43</v>
      </c>
      <c r="U1582" s="487">
        <v>3</v>
      </c>
      <c r="Z1582" s="487"/>
      <c r="AA1582" s="487"/>
      <c r="AB1582" s="487"/>
      <c r="AL1582" s="542"/>
      <c r="AN1582" s="543"/>
    </row>
    <row r="1583" spans="1:40">
      <c r="A1583" s="369"/>
      <c r="B1583" s="465"/>
      <c r="C1583" s="269" t="str">
        <f>VLOOKUP(D1583,'[9]mhs elektro-kecil'!$B$5:$C$3500,2,0)</f>
        <v>M. Rifqi</v>
      </c>
      <c r="D1583" t="s">
        <v>3048</v>
      </c>
      <c r="E1583" s="497" t="s">
        <v>3049</v>
      </c>
      <c r="F1583" s="275" t="str">
        <f t="shared" si="2627"/>
        <v>Lalu A. Syamsul Irfan A., S.T., M.Eng.</v>
      </c>
      <c r="G1583" s="275" t="str">
        <f t="shared" si="2628"/>
        <v>Muhamad Syamsu Iqbal, S.T., M.T., Ph.D.</v>
      </c>
      <c r="H1583" s="275" t="str">
        <f t="shared" si="2629"/>
        <v>Giri Wahyu Wiriasto, S.T., M.T.</v>
      </c>
      <c r="I1583" s="275" t="str">
        <f t="shared" si="2630"/>
        <v>Dr. Ir. Misbahuddin, S.T., M.T., IPU.</v>
      </c>
      <c r="J1583" s="467" t="str">
        <f t="shared" si="2631"/>
        <v>Abdullah Zainuddin, S.T., M.T.</v>
      </c>
      <c r="P1583" t="str">
        <f>VLOOKUP(D1583,'[5]mhs elektro-kecil'!$B$5:$E$3500,3,0)</f>
        <v>Teknik Komputer</v>
      </c>
      <c r="Q1583" s="230">
        <v>40</v>
      </c>
      <c r="R1583" s="230">
        <v>18</v>
      </c>
      <c r="S1583" s="199">
        <v>41</v>
      </c>
      <c r="T1583" s="199">
        <v>7</v>
      </c>
      <c r="U1583" s="199">
        <v>15</v>
      </c>
      <c r="AL1583" s="495"/>
      <c r="AN1583" s="212"/>
    </row>
    <row r="1584" spans="1:40">
      <c r="A1584" s="369"/>
      <c r="B1584" s="465"/>
      <c r="C1584" s="269" t="e">
        <f>VLOOKUP(D1584,'[9]mhs elektro-kecil'!$B$5:$C$3500,2,0)</f>
        <v>#N/A</v>
      </c>
      <c r="E1584" s="497"/>
      <c r="F1584" s="275" t="e">
        <f t="shared" ref="F1584" si="2632">VLOOKUP(Q1584,dosen,3,0)</f>
        <v>#N/A</v>
      </c>
      <c r="G1584" s="275" t="str">
        <f t="shared" ref="G1584" si="2633">IF(ISNA(VLOOKUP(R1584,dosen,3,FALSE)),"-",VLOOKUP(R1584,dosen,3,FALSE))</f>
        <v>-</v>
      </c>
      <c r="H1584" s="275" t="str">
        <f t="shared" si="2629"/>
        <v>-</v>
      </c>
      <c r="I1584" s="275" t="str">
        <f t="shared" si="2630"/>
        <v>-</v>
      </c>
      <c r="J1584" s="467" t="str">
        <f t="shared" si="2631"/>
        <v>-</v>
      </c>
      <c r="P1584" t="e">
        <f>VLOOKUP(D1584,'[5]mhs elektro-kecil'!$B$5:$E$3500,3,0)</f>
        <v>#N/A</v>
      </c>
      <c r="Q1584" s="230"/>
      <c r="R1584" s="230"/>
      <c r="AL1584" s="495"/>
      <c r="AN1584" s="212"/>
    </row>
    <row r="1585" spans="1:40">
      <c r="A1585" s="369"/>
      <c r="B1585" s="465"/>
      <c r="C1585" s="269" t="e">
        <f>VLOOKUP(D1585,'[9]mhs elektro-kecil'!$B$5:$C$3500,2,0)</f>
        <v>#N/A</v>
      </c>
      <c r="E1585" s="497"/>
      <c r="F1585" s="275" t="e">
        <f t="shared" ref="F1585:F1588" si="2634">VLOOKUP(Q1585,dosen,3,0)</f>
        <v>#N/A</v>
      </c>
      <c r="G1585" s="275" t="str">
        <f t="shared" ref="G1585:G1588" si="2635">IF(ISNA(VLOOKUP(R1585,dosen,3,FALSE)),"-",VLOOKUP(R1585,dosen,3,FALSE))</f>
        <v>-</v>
      </c>
      <c r="H1585" s="275" t="str">
        <f t="shared" ref="H1585:H1588" si="2636">IF(ISNA(VLOOKUP(S1585,dosen,3,FALSE)),"-",VLOOKUP(S1585,dosen,3,FALSE))</f>
        <v>-</v>
      </c>
      <c r="I1585" s="275" t="str">
        <f t="shared" ref="I1585:I1588" si="2637">IF(ISNA(VLOOKUP(T1585,dosen,3,FALSE)),"-",VLOOKUP(T1585,dosen,3,FALSE))</f>
        <v>-</v>
      </c>
      <c r="J1585" s="467" t="str">
        <f t="shared" ref="J1585:J1588" si="2638">IF(ISNA(VLOOKUP(U1585,dosen,3,FALSE)),"-",VLOOKUP(U1585,dosen,3,FALSE))</f>
        <v>-</v>
      </c>
      <c r="P1585" t="e">
        <f>VLOOKUP(D1585,'[5]mhs elektro-kecil'!$B$5:$E$3500,3,0)</f>
        <v>#N/A</v>
      </c>
      <c r="Q1585" s="230"/>
      <c r="R1585" s="230"/>
      <c r="AL1585" s="495"/>
      <c r="AN1585" s="212"/>
    </row>
    <row r="1586" spans="1:40">
      <c r="A1586" s="369"/>
      <c r="B1586" s="465"/>
      <c r="C1586" s="269" t="str">
        <f>VLOOKUP(D1586,'[9]mhs elektro-kecil'!$B$5:$C$3500,2,0)</f>
        <v>Noversa Mas Wilananda</v>
      </c>
      <c r="D1586" t="s">
        <v>3234</v>
      </c>
      <c r="E1586" s="497" t="s">
        <v>3235</v>
      </c>
      <c r="F1586" s="275" t="str">
        <f t="shared" si="2634"/>
        <v>Supriyatna, S.T., M.T.</v>
      </c>
      <c r="G1586" s="275" t="str">
        <f t="shared" si="2635"/>
        <v>Ni Made Seniari, S.T., M.T.</v>
      </c>
      <c r="H1586" s="275" t="str">
        <f t="shared" si="2636"/>
        <v>Ida Bagus Fery Citarsa, S.T., M.T.</v>
      </c>
      <c r="I1586" s="275" t="str">
        <f t="shared" si="2637"/>
        <v>Dr. Ir. Rosmaliati, S.T., M.T.</v>
      </c>
      <c r="J1586" s="467" t="str">
        <f t="shared" si="2638"/>
        <v>Dr. Ida Ayu Sri Adnyani, S.T., M.Erg.</v>
      </c>
      <c r="P1586" t="str">
        <f>VLOOKUP(D1586,'[5]mhs elektro-kecil'!$B$5:$E$3500,3,0)</f>
        <v>Teknik Sistem Tenaga Listrik</v>
      </c>
      <c r="Q1586" s="230">
        <v>2</v>
      </c>
      <c r="R1586" s="230">
        <v>1</v>
      </c>
      <c r="S1586" s="199">
        <v>12</v>
      </c>
      <c r="T1586" s="199">
        <v>16</v>
      </c>
      <c r="U1586" s="199">
        <v>10</v>
      </c>
      <c r="AL1586" s="495"/>
      <c r="AN1586" s="212"/>
    </row>
    <row r="1587" spans="1:40">
      <c r="A1587" s="369"/>
      <c r="B1587" s="465"/>
      <c r="C1587" s="269" t="str">
        <f>VLOOKUP(D1587,'[9]mhs elektro-kecil'!$B$5:$C$3500,2,0)</f>
        <v>Syahrul Firmansyah</v>
      </c>
      <c r="D1587" t="s">
        <v>3236</v>
      </c>
      <c r="E1587" s="497" t="s">
        <v>3237</v>
      </c>
      <c r="F1587" s="275" t="str">
        <f t="shared" si="2634"/>
        <v>Syafaruddin Ch, S.T., M.T.</v>
      </c>
      <c r="G1587" s="275" t="str">
        <f t="shared" si="2635"/>
        <v>Cahyo Mustiko O. M., ST., MSc. Ph.D.</v>
      </c>
      <c r="H1587" s="275" t="str">
        <f t="shared" si="2636"/>
        <v>Paniran, S.T., M.T.</v>
      </c>
      <c r="I1587" s="275" t="str">
        <f t="shared" si="2637"/>
        <v>Dr. Ir. I Made Ginarsa, S.T., M.T., IPU.</v>
      </c>
      <c r="J1587" s="467" t="str">
        <f t="shared" si="2638"/>
        <v>Supriono, S.T., M.T.</v>
      </c>
      <c r="P1587" t="str">
        <f>VLOOKUP(D1587,'[5]mhs elektro-kecil'!$B$5:$E$3500,3,0)</f>
        <v>Teknik Elektronika</v>
      </c>
      <c r="Q1587" s="230">
        <v>4</v>
      </c>
      <c r="R1587" s="230">
        <v>9</v>
      </c>
      <c r="S1587" s="199">
        <v>28</v>
      </c>
      <c r="T1587" s="199">
        <v>26</v>
      </c>
      <c r="U1587" s="199">
        <v>29</v>
      </c>
      <c r="AL1587" s="495"/>
      <c r="AN1587" s="212"/>
    </row>
    <row r="1588" spans="1:40">
      <c r="A1588" s="369"/>
      <c r="B1588" s="465"/>
      <c r="C1588" s="269" t="e">
        <f>VLOOKUP(D1588,'[9]mhs elektro-kecil'!$B$5:$C$3500,2,0)</f>
        <v>#N/A</v>
      </c>
      <c r="E1588" s="497"/>
      <c r="F1588" s="275" t="e">
        <f t="shared" si="2634"/>
        <v>#N/A</v>
      </c>
      <c r="G1588" s="275" t="str">
        <f t="shared" si="2635"/>
        <v>-</v>
      </c>
      <c r="H1588" s="275" t="str">
        <f t="shared" si="2636"/>
        <v>-</v>
      </c>
      <c r="I1588" s="275" t="str">
        <f t="shared" si="2637"/>
        <v>-</v>
      </c>
      <c r="J1588" s="467" t="str">
        <f t="shared" si="2638"/>
        <v>-</v>
      </c>
      <c r="P1588" t="e">
        <f>VLOOKUP(D1588,'[5]mhs elektro-kecil'!$B$5:$E$3500,3,0)</f>
        <v>#N/A</v>
      </c>
      <c r="Q1588" s="230"/>
      <c r="R1588" s="230"/>
      <c r="AL1588" s="495"/>
      <c r="AN1588" s="212"/>
    </row>
    <row r="1589" spans="1:40">
      <c r="A1589" s="369"/>
      <c r="B1589" s="465"/>
      <c r="C1589" s="269" t="e">
        <f>VLOOKUP(D1589,'[9]mhs elektro-kecil'!$B$5:$C$3500,2,0)</f>
        <v>#N/A</v>
      </c>
      <c r="E1589" s="369"/>
      <c r="F1589" s="275" t="e">
        <f t="shared" ref="F1589:F1591" si="2639">VLOOKUP(Q1589,dosen,3,0)</f>
        <v>#N/A</v>
      </c>
      <c r="G1589" s="275" t="str">
        <f t="shared" ref="G1589:G1591" si="2640">IF(ISNA(VLOOKUP(R1589,dosen,3,FALSE)),"-",VLOOKUP(R1589,dosen,3,FALSE))</f>
        <v>-</v>
      </c>
      <c r="H1589" s="275" t="str">
        <f t="shared" ref="H1589:H1591" si="2641">IF(ISNA(VLOOKUP(S1589,dosen,3,FALSE)),"-",VLOOKUP(S1589,dosen,3,FALSE))</f>
        <v>-</v>
      </c>
      <c r="I1589" s="275" t="str">
        <f t="shared" ref="I1589:I1591" si="2642">IF(ISNA(VLOOKUP(T1589,dosen,3,FALSE)),"-",VLOOKUP(T1589,dosen,3,FALSE))</f>
        <v>-</v>
      </c>
      <c r="J1589" s="467" t="str">
        <f t="shared" ref="J1589:J1591" si="2643">IF(ISNA(VLOOKUP(U1589,dosen,3,FALSE)),"-",VLOOKUP(U1589,dosen,3,FALSE))</f>
        <v>-</v>
      </c>
      <c r="P1589" t="e">
        <f>VLOOKUP(D1589,'[5]mhs elektro-kecil'!$B$5:$E$3500,3,0)</f>
        <v>#N/A</v>
      </c>
      <c r="Q1589" s="230"/>
      <c r="R1589" s="230"/>
      <c r="AL1589" s="495"/>
      <c r="AN1589" s="212"/>
    </row>
    <row r="1590" spans="1:40">
      <c r="A1590" s="369"/>
      <c r="B1590" s="465"/>
      <c r="C1590" s="269" t="str">
        <f>VLOOKUP(D1590,'[9]mhs elektro-kecil'!$B$5:$C$3500,2,0)</f>
        <v>Zhera Putri Yulianingsih</v>
      </c>
      <c r="D1590" t="s">
        <v>3024</v>
      </c>
      <c r="E1590" s="369" t="s">
        <v>3025</v>
      </c>
      <c r="F1590" s="275" t="str">
        <f t="shared" si="2639"/>
        <v>Budi Darmawan, S.T., M.Eng.</v>
      </c>
      <c r="G1590" s="275" t="str">
        <f t="shared" si="2640"/>
        <v>Syafaruddin Ch, S.T., M.T.</v>
      </c>
      <c r="H1590" s="275" t="str">
        <f t="shared" si="2641"/>
        <v>Supriono, S.T., M.T.</v>
      </c>
      <c r="I1590" s="275" t="str">
        <f t="shared" si="2642"/>
        <v>Made Sutha Yadnya, S.T., M.T.</v>
      </c>
      <c r="J1590" s="467" t="str">
        <f t="shared" si="2643"/>
        <v>I Made Budi Suksmadana, S.T., M.T.</v>
      </c>
      <c r="P1590" t="str">
        <f>VLOOKUP(D1590,'[5]mhs elektro-kecil'!$B$5:$E$3500,3,0)</f>
        <v>Teknik Elektronika</v>
      </c>
      <c r="Q1590" s="230">
        <v>43</v>
      </c>
      <c r="R1590" s="230">
        <v>4</v>
      </c>
      <c r="S1590" s="199">
        <v>29</v>
      </c>
      <c r="T1590" s="199">
        <v>19</v>
      </c>
      <c r="U1590" s="199">
        <v>24</v>
      </c>
      <c r="AL1590" s="495"/>
      <c r="AN1590" s="212"/>
    </row>
    <row r="1591" spans="1:40">
      <c r="A1591" s="369"/>
      <c r="B1591" s="465"/>
      <c r="C1591" s="269" t="e">
        <f>VLOOKUP(D1591,'[9]mhs elektro-kecil'!$B$5:$C$3500,2,0)</f>
        <v>#N/A</v>
      </c>
      <c r="E1591" s="369"/>
      <c r="F1591" s="275" t="e">
        <f t="shared" si="2639"/>
        <v>#N/A</v>
      </c>
      <c r="G1591" s="275" t="str">
        <f t="shared" si="2640"/>
        <v>-</v>
      </c>
      <c r="H1591" s="275" t="str">
        <f t="shared" si="2641"/>
        <v>-</v>
      </c>
      <c r="I1591" s="275" t="str">
        <f t="shared" si="2642"/>
        <v>-</v>
      </c>
      <c r="J1591" s="467" t="str">
        <f t="shared" si="2643"/>
        <v>-</v>
      </c>
      <c r="P1591" t="e">
        <f>VLOOKUP(D1591,'[5]mhs elektro-kecil'!$B$5:$E$3500,3,0)</f>
        <v>#N/A</v>
      </c>
      <c r="Q1591" s="230"/>
      <c r="R1591" s="230"/>
      <c r="AL1591" s="495"/>
      <c r="AN1591" s="212"/>
    </row>
    <row r="1592" spans="1:40">
      <c r="A1592" s="369"/>
      <c r="B1592" s="465"/>
      <c r="C1592" s="269" t="e">
        <f>VLOOKUP(D1592,'[9]mhs elektro-kecil'!$B$5:$C$3500,2,0)</f>
        <v>#N/A</v>
      </c>
      <c r="E1592" s="369"/>
      <c r="F1592" s="275" t="e">
        <f t="shared" ref="F1592:F1594" si="2644">VLOOKUP(Q1592,dosen,3,0)</f>
        <v>#N/A</v>
      </c>
      <c r="G1592" s="275" t="str">
        <f t="shared" ref="G1592:G1594" si="2645">IF(ISNA(VLOOKUP(R1592,dosen,3,FALSE)),"-",VLOOKUP(R1592,dosen,3,FALSE))</f>
        <v>-</v>
      </c>
      <c r="H1592" s="275" t="str">
        <f t="shared" ref="H1592:H1594" si="2646">IF(ISNA(VLOOKUP(S1592,dosen,3,FALSE)),"-",VLOOKUP(S1592,dosen,3,FALSE))</f>
        <v>-</v>
      </c>
      <c r="I1592" s="275" t="str">
        <f t="shared" ref="I1592:I1594" si="2647">IF(ISNA(VLOOKUP(T1592,dosen,3,FALSE)),"-",VLOOKUP(T1592,dosen,3,FALSE))</f>
        <v>-</v>
      </c>
      <c r="J1592" s="467" t="str">
        <f t="shared" ref="J1592:J1594" si="2648">IF(ISNA(VLOOKUP(U1592,dosen,3,FALSE)),"-",VLOOKUP(U1592,dosen,3,FALSE))</f>
        <v>-</v>
      </c>
      <c r="P1592" t="e">
        <f>VLOOKUP(D1592,'[5]mhs elektro-kecil'!$B$5:$E$3500,3,0)</f>
        <v>#N/A</v>
      </c>
      <c r="Q1592" s="230"/>
      <c r="R1592" s="230"/>
      <c r="AL1592" s="495"/>
      <c r="AN1592" s="212"/>
    </row>
    <row r="1593" spans="1:40">
      <c r="A1593" s="369"/>
      <c r="B1593" s="465"/>
      <c r="C1593" s="269" t="str">
        <f>VLOOKUP(D1593,'[9]mhs elektro-kecil'!$B$5:$C$3500,2,0)</f>
        <v>M.Yusron Azzahidi</v>
      </c>
      <c r="D1593" t="s">
        <v>3028</v>
      </c>
      <c r="E1593" s="369" t="s">
        <v>3240</v>
      </c>
      <c r="F1593" s="275" t="str">
        <f t="shared" si="2644"/>
        <v>Budi Darmawan, S.T., M.Eng.</v>
      </c>
      <c r="G1593" s="275" t="str">
        <f t="shared" si="2645"/>
        <v>Abdullah Zainuddin, S.T., M.T.</v>
      </c>
      <c r="H1593" s="275" t="str">
        <f t="shared" si="2646"/>
        <v>Supriono, S.T., M.T.</v>
      </c>
      <c r="I1593" s="275" t="str">
        <f t="shared" si="2647"/>
        <v>Lalu A. Syamsul Irfan A., S.T., M.Eng.</v>
      </c>
      <c r="J1593" s="467" t="str">
        <f t="shared" si="2648"/>
        <v>Sudi M. Al Sasongko, S.T., M.T.</v>
      </c>
      <c r="P1593" t="str">
        <f>VLOOKUP(D1593,'[5]mhs elektro-kecil'!$B$5:$E$3500,3,0)</f>
        <v>Teknik Elektronika</v>
      </c>
      <c r="Q1593" s="230">
        <v>43</v>
      </c>
      <c r="R1593" s="230">
        <v>15</v>
      </c>
      <c r="S1593" s="199">
        <v>29</v>
      </c>
      <c r="T1593" s="199">
        <v>40</v>
      </c>
      <c r="U1593" s="199">
        <v>6</v>
      </c>
      <c r="AL1593" s="495"/>
      <c r="AN1593" s="212"/>
    </row>
    <row r="1594" spans="1:40">
      <c r="A1594" s="369"/>
      <c r="B1594" s="465"/>
      <c r="C1594" s="269" t="e">
        <f>VLOOKUP(D1594,'[9]mhs elektro-kecil'!$B$5:$C$3500,2,0)</f>
        <v>#N/A</v>
      </c>
      <c r="E1594" s="497"/>
      <c r="F1594" s="275" t="e">
        <f t="shared" si="2644"/>
        <v>#N/A</v>
      </c>
      <c r="G1594" s="275" t="str">
        <f t="shared" si="2645"/>
        <v>-</v>
      </c>
      <c r="H1594" s="275" t="str">
        <f t="shared" si="2646"/>
        <v>-</v>
      </c>
      <c r="I1594" s="275" t="str">
        <f t="shared" si="2647"/>
        <v>-</v>
      </c>
      <c r="J1594" s="467" t="str">
        <f t="shared" si="2648"/>
        <v>-</v>
      </c>
      <c r="P1594" t="e">
        <f>VLOOKUP(D1594,'[5]mhs elektro-kecil'!$B$5:$E$3500,3,0)</f>
        <v>#N/A</v>
      </c>
      <c r="Q1594" s="230"/>
      <c r="R1594" s="230"/>
      <c r="AL1594" s="495"/>
      <c r="AN1594" s="212"/>
    </row>
    <row r="1595" spans="1:40">
      <c r="A1595" s="369"/>
      <c r="B1595" s="465"/>
      <c r="C1595" s="269" t="str">
        <f>VLOOKUP(D1595,'[9]mhs elektro-kecil'!$B$5:$C$3500,2,0)</f>
        <v>Imam Akbar Pratama</v>
      </c>
      <c r="D1595" t="s">
        <v>3962</v>
      </c>
      <c r="E1595" s="497" t="s">
        <v>3963</v>
      </c>
      <c r="F1595" s="275" t="str">
        <f t="shared" ref="F1595:F1597" si="2649">VLOOKUP(Q1595,dosen,3,0)</f>
        <v>Ir. Agung Budi Muljono, S.T., M.T., IPU.</v>
      </c>
      <c r="G1595" s="275" t="str">
        <f t="shared" ref="G1595:G1597" si="2650">IF(ISNA(VLOOKUP(R1595,dosen,3,FALSE)),"-",VLOOKUP(R1595,dosen,3,FALSE))</f>
        <v>Dr. Ir. I Made Ginarsa, S.T., M.T., IPU.</v>
      </c>
      <c r="H1595" s="275" t="str">
        <f t="shared" ref="H1595:H1597" si="2651">IF(ISNA(VLOOKUP(S1595,dosen,3,FALSE)),"-",VLOOKUP(S1595,dosen,3,FALSE))</f>
        <v>Supriyatna, S.T., M.T.</v>
      </c>
      <c r="I1595" s="275" t="str">
        <f t="shared" ref="I1595:I1597" si="2652">IF(ISNA(VLOOKUP(T1595,dosen,3,FALSE)),"-",VLOOKUP(T1595,dosen,3,FALSE))</f>
        <v>Sultan, S.T., M.T.</v>
      </c>
      <c r="J1595" s="467" t="str">
        <f t="shared" ref="J1595:J1597" si="2653">IF(ISNA(VLOOKUP(U1595,dosen,3,FALSE)),"-",VLOOKUP(U1595,dosen,3,FALSE))</f>
        <v>Abdul Natsir, S.T., M.T.</v>
      </c>
      <c r="P1595" t="str">
        <f>VLOOKUP(D1595,'[5]mhs elektro-kecil'!$B$5:$E$3500,3,0)</f>
        <v>Teknik Sistem Tenaga Listrik</v>
      </c>
      <c r="Q1595" s="230">
        <v>13</v>
      </c>
      <c r="R1595" s="230">
        <v>26</v>
      </c>
      <c r="S1595" s="199">
        <v>2</v>
      </c>
      <c r="T1595" s="199">
        <v>5</v>
      </c>
      <c r="U1595" s="199">
        <v>14</v>
      </c>
      <c r="AL1595" s="495"/>
      <c r="AN1595" s="212"/>
    </row>
    <row r="1596" spans="1:40">
      <c r="A1596" s="369"/>
      <c r="B1596" s="465"/>
      <c r="C1596" s="269" t="e">
        <f>VLOOKUP(D1596,'[9]mhs elektro-kecil'!$B$5:$C$3500,2,0)</f>
        <v>#N/A</v>
      </c>
      <c r="E1596" s="497"/>
      <c r="F1596" s="275" t="e">
        <f t="shared" si="2649"/>
        <v>#N/A</v>
      </c>
      <c r="G1596" s="275" t="str">
        <f t="shared" si="2650"/>
        <v>-</v>
      </c>
      <c r="H1596" s="275" t="str">
        <f t="shared" si="2651"/>
        <v>-</v>
      </c>
      <c r="I1596" s="275" t="str">
        <f t="shared" si="2652"/>
        <v>-</v>
      </c>
      <c r="J1596" s="467" t="str">
        <f t="shared" si="2653"/>
        <v>-</v>
      </c>
      <c r="P1596" t="e">
        <f>VLOOKUP(D1596,'[5]mhs elektro-kecil'!$B$5:$E$3500,3,0)</f>
        <v>#N/A</v>
      </c>
      <c r="Q1596" s="230"/>
      <c r="R1596" s="230"/>
      <c r="AL1596" s="495"/>
      <c r="AN1596" s="212"/>
    </row>
    <row r="1597" spans="1:40">
      <c r="A1597" s="369"/>
      <c r="B1597" s="465"/>
      <c r="C1597" s="269" t="e">
        <f>VLOOKUP(D1597,'[9]mhs elektro-kecil'!$B$5:$C$3500,2,0)</f>
        <v>#N/A</v>
      </c>
      <c r="E1597" s="497"/>
      <c r="F1597" s="275" t="e">
        <f t="shared" si="2649"/>
        <v>#N/A</v>
      </c>
      <c r="G1597" s="275" t="str">
        <f t="shared" si="2650"/>
        <v>-</v>
      </c>
      <c r="H1597" s="275" t="str">
        <f t="shared" si="2651"/>
        <v>-</v>
      </c>
      <c r="I1597" s="275" t="str">
        <f t="shared" si="2652"/>
        <v>-</v>
      </c>
      <c r="J1597" s="467" t="str">
        <f t="shared" si="2653"/>
        <v>-</v>
      </c>
      <c r="P1597" t="e">
        <f>VLOOKUP(D1597,'[5]mhs elektro-kecil'!$B$5:$E$3500,3,0)</f>
        <v>#N/A</v>
      </c>
      <c r="Q1597" s="230"/>
      <c r="R1597" s="230"/>
      <c r="AL1597" s="495"/>
      <c r="AN1597" s="212"/>
    </row>
    <row r="1598" spans="1:40">
      <c r="A1598" s="369"/>
      <c r="B1598" s="465"/>
      <c r="C1598" s="369"/>
      <c r="E1598" s="369"/>
      <c r="F1598" s="369"/>
      <c r="G1598" s="369"/>
      <c r="H1598" s="369"/>
      <c r="I1598" s="369"/>
      <c r="J1598" s="369"/>
      <c r="Q1598" s="230"/>
      <c r="R1598" s="230"/>
      <c r="AL1598" s="495"/>
      <c r="AN1598" s="212"/>
    </row>
    <row r="1599" spans="1:40">
      <c r="A1599" s="369"/>
      <c r="B1599" s="465"/>
      <c r="C1599" s="369"/>
      <c r="E1599" s="369"/>
      <c r="F1599" s="369"/>
      <c r="G1599" s="369"/>
      <c r="H1599" s="369"/>
      <c r="I1599" s="369"/>
      <c r="J1599" s="369"/>
      <c r="Q1599" s="230"/>
      <c r="R1599" s="230"/>
      <c r="AL1599" s="495"/>
      <c r="AN1599" s="212"/>
    </row>
    <row r="1600" spans="1:40">
      <c r="A1600" s="369"/>
      <c r="B1600" s="465"/>
      <c r="C1600" s="369"/>
      <c r="E1600" s="369"/>
      <c r="F1600" s="369"/>
      <c r="G1600" s="369"/>
      <c r="H1600" s="369"/>
      <c r="I1600" s="369"/>
      <c r="J1600" s="369"/>
      <c r="Q1600" s="230"/>
      <c r="R1600" s="230"/>
      <c r="AL1600" s="495"/>
      <c r="AN1600" s="212"/>
    </row>
    <row r="1601" spans="1:40">
      <c r="A1601" s="369"/>
      <c r="B1601" s="465"/>
      <c r="C1601" s="369"/>
      <c r="E1601" s="369"/>
      <c r="F1601" s="369"/>
      <c r="G1601" s="369"/>
      <c r="H1601" s="369"/>
      <c r="I1601" s="369"/>
      <c r="J1601" s="369"/>
      <c r="Q1601" s="230"/>
      <c r="R1601" s="230"/>
      <c r="AL1601" s="495"/>
      <c r="AN1601" s="212"/>
    </row>
    <row r="1602" spans="1:40">
      <c r="A1602" s="369"/>
      <c r="B1602" s="465"/>
      <c r="C1602" s="369"/>
      <c r="E1602" s="369"/>
      <c r="F1602" s="369"/>
      <c r="G1602" s="369"/>
      <c r="H1602" s="369"/>
      <c r="I1602" s="369"/>
      <c r="J1602" s="369"/>
      <c r="Q1602" s="230"/>
      <c r="R1602" s="230"/>
      <c r="AL1602" s="495"/>
      <c r="AN1602" s="212"/>
    </row>
    <row r="1603" spans="1:40">
      <c r="A1603" s="369"/>
      <c r="B1603" s="465"/>
      <c r="C1603" s="369"/>
      <c r="D1603" s="98"/>
      <c r="E1603" s="369"/>
      <c r="F1603" s="369"/>
      <c r="G1603" s="369"/>
      <c r="H1603" s="369"/>
      <c r="I1603" s="369"/>
      <c r="J1603" s="369"/>
      <c r="Q1603" s="230"/>
      <c r="R1603" s="230"/>
      <c r="AL1603" s="495"/>
      <c r="AN1603" s="212"/>
    </row>
    <row r="1604" spans="1:40">
      <c r="A1604" s="369"/>
      <c r="B1604" s="465"/>
      <c r="C1604" s="369"/>
      <c r="D1604" s="98"/>
      <c r="E1604" s="369"/>
      <c r="F1604" s="369"/>
      <c r="G1604" s="369"/>
      <c r="H1604" s="369"/>
      <c r="I1604" s="369"/>
      <c r="J1604" s="369"/>
      <c r="Q1604" s="230"/>
      <c r="R1604" s="230"/>
      <c r="AL1604" s="495"/>
      <c r="AN1604" s="212"/>
    </row>
    <row r="1605" spans="1:40">
      <c r="A1605" s="369"/>
      <c r="B1605" s="465"/>
      <c r="C1605" s="369"/>
      <c r="D1605" s="98"/>
      <c r="E1605" s="369"/>
      <c r="F1605" s="369"/>
      <c r="G1605" s="369"/>
      <c r="H1605" s="369"/>
      <c r="I1605" s="369"/>
      <c r="J1605" s="369"/>
      <c r="Q1605" s="230"/>
      <c r="R1605" s="230"/>
      <c r="AL1605" s="495"/>
      <c r="AN1605" s="212"/>
    </row>
    <row r="1606" spans="1:40">
      <c r="A1606" s="369"/>
      <c r="B1606" s="465"/>
      <c r="C1606" s="369"/>
      <c r="D1606" s="98"/>
      <c r="E1606" s="369"/>
      <c r="F1606" s="369"/>
      <c r="G1606" s="369"/>
      <c r="H1606" s="369"/>
      <c r="I1606" s="369"/>
      <c r="J1606" s="369"/>
      <c r="Q1606" s="230"/>
      <c r="R1606" s="230"/>
      <c r="AL1606" s="495"/>
      <c r="AN1606" s="212"/>
    </row>
    <row r="1607" spans="1:40">
      <c r="A1607" s="369"/>
      <c r="B1607" s="465"/>
      <c r="C1607" s="369"/>
      <c r="D1607" s="369"/>
      <c r="E1607" s="369"/>
      <c r="F1607" s="369"/>
      <c r="G1607" s="369"/>
      <c r="H1607" s="369"/>
      <c r="I1607" s="369"/>
      <c r="J1607" s="369"/>
      <c r="Q1607" s="230"/>
      <c r="R1607" s="230"/>
    </row>
    <row r="1608" spans="1:40">
      <c r="A1608">
        <v>1</v>
      </c>
      <c r="B1608">
        <f>A1608+1</f>
        <v>2</v>
      </c>
      <c r="C1608">
        <f t="shared" ref="C1608:AC1608" si="2654">B1608+1</f>
        <v>3</v>
      </c>
      <c r="D1608">
        <f t="shared" si="2654"/>
        <v>4</v>
      </c>
      <c r="E1608">
        <f t="shared" si="2654"/>
        <v>5</v>
      </c>
      <c r="F1608">
        <f t="shared" si="2654"/>
        <v>6</v>
      </c>
      <c r="G1608">
        <f t="shared" si="2654"/>
        <v>7</v>
      </c>
      <c r="H1608">
        <f t="shared" si="2654"/>
        <v>8</v>
      </c>
      <c r="I1608">
        <f t="shared" si="2654"/>
        <v>9</v>
      </c>
      <c r="J1608">
        <f t="shared" si="2654"/>
        <v>10</v>
      </c>
      <c r="K1608">
        <f t="shared" si="2654"/>
        <v>11</v>
      </c>
      <c r="L1608">
        <f t="shared" si="2654"/>
        <v>12</v>
      </c>
      <c r="M1608">
        <f t="shared" si="2654"/>
        <v>13</v>
      </c>
      <c r="N1608">
        <f t="shared" si="2654"/>
        <v>14</v>
      </c>
      <c r="O1608">
        <f t="shared" si="2654"/>
        <v>15</v>
      </c>
      <c r="P1608">
        <f t="shared" si="2654"/>
        <v>16</v>
      </c>
      <c r="Q1608">
        <f t="shared" si="2654"/>
        <v>17</v>
      </c>
      <c r="R1608">
        <f t="shared" si="2654"/>
        <v>18</v>
      </c>
      <c r="S1608">
        <f t="shared" si="2654"/>
        <v>19</v>
      </c>
      <c r="T1608">
        <f t="shared" si="2654"/>
        <v>20</v>
      </c>
      <c r="U1608">
        <f t="shared" si="2654"/>
        <v>21</v>
      </c>
      <c r="V1608">
        <f t="shared" si="2654"/>
        <v>22</v>
      </c>
      <c r="W1608">
        <f t="shared" si="2654"/>
        <v>23</v>
      </c>
      <c r="X1608">
        <f t="shared" si="2654"/>
        <v>24</v>
      </c>
      <c r="Y1608">
        <f t="shared" si="2654"/>
        <v>25</v>
      </c>
      <c r="Z1608">
        <f t="shared" si="2654"/>
        <v>26</v>
      </c>
      <c r="AA1608">
        <f t="shared" si="2654"/>
        <v>27</v>
      </c>
      <c r="AB1608">
        <f t="shared" si="2654"/>
        <v>28</v>
      </c>
      <c r="AC1608">
        <f t="shared" si="2654"/>
        <v>29</v>
      </c>
      <c r="AD1608">
        <f t="shared" ref="V1608:AG1609" si="2655">AC1608+1</f>
        <v>30</v>
      </c>
      <c r="AE1608">
        <f t="shared" si="2655"/>
        <v>31</v>
      </c>
      <c r="AF1608">
        <f t="shared" si="2655"/>
        <v>32</v>
      </c>
      <c r="AG1608">
        <f t="shared" si="2655"/>
        <v>33</v>
      </c>
    </row>
    <row r="1609" spans="1:40">
      <c r="D1609">
        <f>C1609+1</f>
        <v>1</v>
      </c>
      <c r="E1609">
        <f>D1609+1</f>
        <v>2</v>
      </c>
      <c r="F1609">
        <f>E1609+1</f>
        <v>3</v>
      </c>
      <c r="G1609">
        <f t="shared" ref="G1609:U1609" si="2656">F1609+1</f>
        <v>4</v>
      </c>
      <c r="H1609">
        <f t="shared" si="2656"/>
        <v>5</v>
      </c>
      <c r="I1609">
        <f t="shared" si="2656"/>
        <v>6</v>
      </c>
      <c r="J1609">
        <f t="shared" si="2656"/>
        <v>7</v>
      </c>
      <c r="K1609">
        <f t="shared" si="2656"/>
        <v>8</v>
      </c>
      <c r="L1609">
        <f t="shared" si="2656"/>
        <v>9</v>
      </c>
      <c r="M1609">
        <f t="shared" si="2656"/>
        <v>10</v>
      </c>
      <c r="N1609">
        <f t="shared" si="2656"/>
        <v>11</v>
      </c>
      <c r="O1609">
        <f t="shared" si="2656"/>
        <v>12</v>
      </c>
      <c r="P1609">
        <f t="shared" si="2656"/>
        <v>13</v>
      </c>
      <c r="Q1609">
        <f t="shared" si="2656"/>
        <v>14</v>
      </c>
      <c r="R1609">
        <f t="shared" si="2656"/>
        <v>15</v>
      </c>
      <c r="S1609">
        <f t="shared" si="2656"/>
        <v>16</v>
      </c>
      <c r="T1609">
        <f t="shared" si="2656"/>
        <v>17</v>
      </c>
      <c r="U1609">
        <f t="shared" si="2656"/>
        <v>18</v>
      </c>
      <c r="V1609">
        <f t="shared" si="2655"/>
        <v>19</v>
      </c>
      <c r="W1609">
        <f t="shared" si="2655"/>
        <v>20</v>
      </c>
      <c r="X1609">
        <f>W1609+1</f>
        <v>21</v>
      </c>
      <c r="Y1609">
        <f>X1609+1</f>
        <v>22</v>
      </c>
      <c r="Z1609">
        <f>Y1609+1</f>
        <v>23</v>
      </c>
      <c r="AA1609">
        <f t="shared" si="2655"/>
        <v>24</v>
      </c>
      <c r="AB1609">
        <f t="shared" si="2655"/>
        <v>25</v>
      </c>
      <c r="AC1609">
        <f t="shared" si="2655"/>
        <v>26</v>
      </c>
      <c r="AD1609">
        <f t="shared" si="2655"/>
        <v>27</v>
      </c>
      <c r="AE1609">
        <f t="shared" si="2655"/>
        <v>28</v>
      </c>
      <c r="AF1609">
        <f t="shared" si="2655"/>
        <v>29</v>
      </c>
      <c r="AG1609">
        <f t="shared" si="2655"/>
        <v>30</v>
      </c>
      <c r="AH1609">
        <f>AG1609+1</f>
        <v>31</v>
      </c>
      <c r="AI1609">
        <f>AH1609+1</f>
        <v>32</v>
      </c>
      <c r="AJ1609">
        <f>AI1609+1</f>
        <v>33</v>
      </c>
      <c r="AK1609">
        <f>AJ1609+1</f>
        <v>34</v>
      </c>
      <c r="AL1609">
        <f>AK1609+1</f>
        <v>35</v>
      </c>
    </row>
    <row r="1612" spans="1:40">
      <c r="E1612" t="str">
        <f>PROPER(E1615)</f>
        <v>Prototype Sistem Kontrol Suhu Dan Kelembaban Udara Pada Rumah Walet Berbasis Internet Of Things (Iot).</v>
      </c>
    </row>
    <row r="1615" spans="1:40">
      <c r="E1615" s="98" t="s">
        <v>3241</v>
      </c>
      <c r="H1615" s="98"/>
    </row>
    <row r="1616" spans="1:40">
      <c r="H1616" s="98"/>
    </row>
    <row r="1617" spans="5:8">
      <c r="H1617" s="98"/>
    </row>
    <row r="1618" spans="5:8">
      <c r="H1618" s="98"/>
    </row>
    <row r="1624" spans="5:8">
      <c r="E1624" t="str">
        <f>PROPER(E1615)</f>
        <v>Prototype Sistem Kontrol Suhu Dan Kelembaban Udara Pada Rumah Walet Berbasis Internet Of Things (Iot).</v>
      </c>
    </row>
    <row r="1625" spans="5:8">
      <c r="E1625" t="str">
        <f>PROPER(E1616)</f>
        <v/>
      </c>
    </row>
    <row r="1626" spans="5:8">
      <c r="E1626" t="str">
        <f>PROPER(E1617)</f>
        <v/>
      </c>
    </row>
    <row r="1627" spans="5:8">
      <c r="E1627" t="str">
        <f>PROPER(E1618)</f>
        <v/>
      </c>
    </row>
    <row r="1628" spans="5:8">
      <c r="E1628" t="str">
        <f>PROPER(E1619)</f>
        <v/>
      </c>
    </row>
    <row r="1631" spans="5:8">
      <c r="E1631" t="str">
        <f>CONCATENATE(E1624,E1625,E1626,E1627,E1628)</f>
        <v>Prototype Sistem Kontrol Suhu Dan Kelembaban Udara Pada Rumah Walet Berbasis Internet Of Things (Iot).</v>
      </c>
    </row>
    <row r="1634" spans="3:24">
      <c r="E1634" t="str">
        <f>CONCATENATE(E1615,E1616,E1617)</f>
        <v>PROTOTYPE SISTEM KONTROL SUHU DAN KELEMBABAN UDARA PADA RUMAH WALET BERBASIS INTERNET OF THINGS (IoT).</v>
      </c>
    </row>
    <row r="1640" spans="3:24">
      <c r="C1640" s="269"/>
      <c r="X1640" s="373" t="str">
        <f>IFERROR(VLOOKUP(D1640,'[5]mhs elektro-kecil'!$B$5:$E$2151,3,0),"CEK")</f>
        <v>CEK</v>
      </c>
    </row>
    <row r="1641" spans="3:24">
      <c r="C1641" s="269"/>
      <c r="X1641" s="373" t="str">
        <f>IFERROR(VLOOKUP(D1641,'[5]mhs elektro-kecil'!$B$5:$E$2151,3,0),"CEK")</f>
        <v>CEK</v>
      </c>
    </row>
    <row r="1642" spans="3:24">
      <c r="C1642" s="269"/>
      <c r="X1642" s="373" t="str">
        <f>IFERROR(VLOOKUP(D1642,'[5]mhs elektro-kecil'!$B$5:$E$2151,3,0),"CEK")</f>
        <v>CEK</v>
      </c>
    </row>
    <row r="1643" spans="3:24">
      <c r="C1643" s="269"/>
      <c r="X1643" s="373" t="str">
        <f>IFERROR(VLOOKUP(D1643,'[5]mhs elektro-kecil'!$B$5:$E$2151,3,0),"CEK")</f>
        <v>CEK</v>
      </c>
    </row>
    <row r="1644" spans="3:24">
      <c r="C1644" s="269"/>
      <c r="X1644" s="373" t="str">
        <f>IFERROR(VLOOKUP(D1644,'[5]mhs elektro-kecil'!$B$5:$E$2151,3,0),"CEK")</f>
        <v>CEK</v>
      </c>
    </row>
    <row r="1645" spans="3:24">
      <c r="C1645" s="269"/>
      <c r="X1645" s="373" t="str">
        <f>IFERROR(VLOOKUP(D1645,'[5]mhs elektro-kecil'!$B$5:$E$2151,3,0),"CEK")</f>
        <v>CEK</v>
      </c>
    </row>
    <row r="1646" spans="3:24">
      <c r="C1646" s="269"/>
      <c r="X1646" s="373" t="str">
        <f>IFERROR(VLOOKUP(D1646,'[5]mhs elektro-kecil'!$B$5:$E$2151,3,0),"CEK")</f>
        <v>CEK</v>
      </c>
    </row>
    <row r="1647" spans="3:24">
      <c r="C1647" s="269"/>
      <c r="X1647" s="373" t="str">
        <f>IFERROR(VLOOKUP(D1647,'[5]mhs elektro-kecil'!$B$5:$E$2151,3,0),"CEK")</f>
        <v>CEK</v>
      </c>
    </row>
    <row r="1648" spans="3:24">
      <c r="C1648" s="269"/>
      <c r="X1648" s="373" t="str">
        <f>IFERROR(VLOOKUP(D1648,'[5]mhs elektro-kecil'!$B$5:$E$2151,3,0),"CEK")</f>
        <v>CEK</v>
      </c>
    </row>
    <row r="1649" spans="3:24">
      <c r="C1649" s="269"/>
      <c r="X1649" s="373" t="str">
        <f>IFERROR(VLOOKUP(D1649,'[5]mhs elektro-kecil'!$B$5:$E$2151,3,0),"CEK")</f>
        <v>CEK</v>
      </c>
    </row>
    <row r="1650" spans="3:24">
      <c r="C1650" s="269"/>
      <c r="X1650" s="373" t="str">
        <f>IFERROR(VLOOKUP(D1650,'[5]mhs elektro-kecil'!$B$5:$E$2151,3,0),"CEK")</f>
        <v>CEK</v>
      </c>
    </row>
    <row r="1651" spans="3:24">
      <c r="C1651" s="269"/>
      <c r="X1651" s="373" t="str">
        <f>IFERROR(VLOOKUP(D1651,'[5]mhs elektro-kecil'!$B$5:$E$2151,3,0),"CEK")</f>
        <v>CEK</v>
      </c>
    </row>
    <row r="1652" spans="3:24">
      <c r="C1652" s="269"/>
      <c r="X1652" s="373" t="str">
        <f>IFERROR(VLOOKUP(D1652,'[5]mhs elektro-kecil'!$B$5:$E$2151,3,0),"CEK")</f>
        <v>CEK</v>
      </c>
    </row>
    <row r="1653" spans="3:24">
      <c r="C1653" s="269"/>
      <c r="X1653" s="373" t="str">
        <f>IFERROR(VLOOKUP(D1653,'[5]mhs elektro-kecil'!$B$5:$E$2151,3,0),"CEK")</f>
        <v>CEK</v>
      </c>
    </row>
    <row r="1654" spans="3:24">
      <c r="C1654" s="269"/>
      <c r="X1654" s="373" t="str">
        <f>IFERROR(VLOOKUP(D1654,'[5]mhs elektro-kecil'!$B$5:$E$2151,3,0),"CEK")</f>
        <v>CEK</v>
      </c>
    </row>
    <row r="1655" spans="3:24">
      <c r="C1655" s="269"/>
      <c r="X1655" s="373" t="str">
        <f>IFERROR(VLOOKUP(D1655,'[5]mhs elektro-kecil'!$B$5:$E$2151,3,0),"CEK")</f>
        <v>CEK</v>
      </c>
    </row>
    <row r="1656" spans="3:24">
      <c r="C1656" s="269"/>
      <c r="X1656" s="373" t="str">
        <f>IFERROR(VLOOKUP(D1656,'[5]mhs elektro-kecil'!$B$5:$E$2151,3,0),"CEK")</f>
        <v>CEK</v>
      </c>
    </row>
    <row r="1657" spans="3:24">
      <c r="C1657" s="269"/>
      <c r="X1657" s="373" t="str">
        <f>IFERROR(VLOOKUP(D1657,'[5]mhs elektro-kecil'!$B$5:$E$2151,3,0),"CEK")</f>
        <v>CEK</v>
      </c>
    </row>
    <row r="1658" spans="3:24">
      <c r="C1658" s="269"/>
      <c r="X1658" s="373" t="str">
        <f>IFERROR(VLOOKUP(D1658,'[5]mhs elektro-kecil'!$B$5:$E$2151,3,0),"CEK")</f>
        <v>CEK</v>
      </c>
    </row>
    <row r="1659" spans="3:24">
      <c r="C1659" s="269"/>
      <c r="X1659" s="373" t="str">
        <f>IFERROR(VLOOKUP(D1659,'[5]mhs elektro-kecil'!$B$5:$E$2151,3,0),"CEK")</f>
        <v>CEK</v>
      </c>
    </row>
    <row r="1660" spans="3:24">
      <c r="C1660" s="269"/>
      <c r="X1660" s="373" t="str">
        <f>IFERROR(VLOOKUP(D1660,'[5]mhs elektro-kecil'!$B$5:$E$2151,3,0),"CEK")</f>
        <v>CEK</v>
      </c>
    </row>
    <row r="1661" spans="3:24">
      <c r="C1661" s="269"/>
      <c r="X1661" s="373" t="str">
        <f>IFERROR(VLOOKUP(D1661,'[5]mhs elektro-kecil'!$B$5:$E$2151,3,0),"CEK")</f>
        <v>CEK</v>
      </c>
    </row>
    <row r="1662" spans="3:24">
      <c r="C1662" s="269"/>
      <c r="X1662" s="373" t="str">
        <f>IFERROR(VLOOKUP(D1662,'[5]mhs elektro-kecil'!$B$5:$E$2151,3,0),"CEK")</f>
        <v>CEK</v>
      </c>
    </row>
    <row r="1663" spans="3:24">
      <c r="C1663" s="269"/>
      <c r="X1663" s="373" t="str">
        <f>IFERROR(VLOOKUP(D1663,'[5]mhs elektro-kecil'!$B$5:$E$2151,3,0),"CEK")</f>
        <v>CEK</v>
      </c>
    </row>
    <row r="1664" spans="3:24">
      <c r="C1664" s="269"/>
      <c r="X1664" s="373" t="str">
        <f>IFERROR(VLOOKUP(D1664,'[5]mhs elektro-kecil'!$B$5:$E$2151,3,0),"CEK")</f>
        <v>CEK</v>
      </c>
    </row>
    <row r="1665" spans="3:24">
      <c r="C1665" s="269"/>
      <c r="X1665" s="373" t="str">
        <f>IFERROR(VLOOKUP(D1665,'[5]mhs elektro-kecil'!$B$5:$E$2151,3,0),"CEK")</f>
        <v>CEK</v>
      </c>
    </row>
    <row r="1666" spans="3:24">
      <c r="C1666" s="269"/>
      <c r="X1666" s="373" t="str">
        <f>IFERROR(VLOOKUP(D1666,'[5]mhs elektro-kecil'!$B$5:$E$2151,3,0),"CEK")</f>
        <v>CEK</v>
      </c>
    </row>
    <row r="1667" spans="3:24">
      <c r="C1667" s="269"/>
      <c r="X1667" s="373" t="str">
        <f>IFERROR(VLOOKUP(D1667,'[5]mhs elektro-kecil'!$B$5:$E$2151,3,0),"CEK")</f>
        <v>CEK</v>
      </c>
    </row>
    <row r="1668" spans="3:24">
      <c r="C1668" s="269"/>
      <c r="X1668" s="373" t="str">
        <f>IFERROR(VLOOKUP(D1668,'[5]mhs elektro-kecil'!$B$5:$E$2151,3,0),"CEK")</f>
        <v>CEK</v>
      </c>
    </row>
    <row r="1669" spans="3:24">
      <c r="C1669" s="269"/>
      <c r="X1669" s="373" t="str">
        <f>IFERROR(VLOOKUP(D1669,'[5]mhs elektro-kecil'!$B$5:$E$2151,3,0),"CEK")</f>
        <v>CEK</v>
      </c>
    </row>
    <row r="1670" spans="3:24">
      <c r="C1670" s="269"/>
      <c r="X1670" s="373" t="str">
        <f>IFERROR(VLOOKUP(D1670,'[5]mhs elektro-kecil'!$B$5:$E$2151,3,0),"CEK")</f>
        <v>CEK</v>
      </c>
    </row>
  </sheetData>
  <sortState ref="B960:U963">
    <sortCondition ref="L960:L963"/>
  </sortState>
  <mergeCells count="2">
    <mergeCell ref="A1:O1"/>
    <mergeCell ref="AE523:AI523"/>
  </mergeCells>
  <conditionalFormatting sqref="C753">
    <cfRule type="duplicateValues" dxfId="2256" priority="2799"/>
  </conditionalFormatting>
  <conditionalFormatting sqref="C755">
    <cfRule type="duplicateValues" dxfId="2255" priority="2795"/>
  </conditionalFormatting>
  <conditionalFormatting sqref="C756">
    <cfRule type="duplicateValues" dxfId="2254" priority="2794"/>
  </conditionalFormatting>
  <conditionalFormatting sqref="C757">
    <cfRule type="duplicateValues" dxfId="2253" priority="2789"/>
  </conditionalFormatting>
  <conditionalFormatting sqref="C758">
    <cfRule type="duplicateValues" dxfId="2252" priority="2782"/>
    <cfRule type="duplicateValues" dxfId="2251" priority="2784"/>
    <cfRule type="duplicateValues" dxfId="2250" priority="2783"/>
  </conditionalFormatting>
  <conditionalFormatting sqref="C759">
    <cfRule type="duplicateValues" dxfId="2249" priority="2781"/>
    <cfRule type="duplicateValues" dxfId="2248" priority="2779"/>
    <cfRule type="duplicateValues" dxfId="2247" priority="2780"/>
  </conditionalFormatting>
  <conditionalFormatting sqref="C760">
    <cfRule type="duplicateValues" dxfId="2246" priority="2774"/>
    <cfRule type="duplicateValues" dxfId="2245" priority="2775"/>
    <cfRule type="duplicateValues" dxfId="2244" priority="2776"/>
    <cfRule type="duplicateValues" dxfId="2243" priority="2777"/>
  </conditionalFormatting>
  <conditionalFormatting sqref="C761">
    <cfRule type="duplicateValues" dxfId="2242" priority="2769"/>
    <cfRule type="duplicateValues" dxfId="2241" priority="2770"/>
    <cfRule type="duplicateValues" dxfId="2240" priority="2771"/>
    <cfRule type="duplicateValues" dxfId="2239" priority="2772"/>
  </conditionalFormatting>
  <conditionalFormatting sqref="C762">
    <cfRule type="duplicateValues" dxfId="2238" priority="2763"/>
    <cfRule type="duplicateValues" dxfId="2237" priority="2758"/>
    <cfRule type="duplicateValues" dxfId="2236" priority="2759"/>
    <cfRule type="duplicateValues" dxfId="2235" priority="2760"/>
    <cfRule type="duplicateValues" dxfId="2234" priority="2761"/>
    <cfRule type="duplicateValues" dxfId="2233" priority="2762"/>
    <cfRule type="duplicateValues" dxfId="2232" priority="2764"/>
    <cfRule type="duplicateValues" dxfId="2231" priority="2765"/>
  </conditionalFormatting>
  <conditionalFormatting sqref="C763">
    <cfRule type="duplicateValues" dxfId="2230" priority="2751"/>
    <cfRule type="duplicateValues" dxfId="2229" priority="2752"/>
    <cfRule type="duplicateValues" dxfId="2228" priority="2756"/>
    <cfRule type="duplicateValues" dxfId="2227" priority="2755"/>
    <cfRule type="duplicateValues" dxfId="2226" priority="2754"/>
    <cfRule type="duplicateValues" dxfId="2225" priority="2753"/>
  </conditionalFormatting>
  <conditionalFormatting sqref="C764">
    <cfRule type="duplicateValues" dxfId="2224" priority="2746"/>
    <cfRule type="duplicateValues" dxfId="2223" priority="2747"/>
    <cfRule type="duplicateValues" dxfId="2222" priority="2748"/>
    <cfRule type="duplicateValues" dxfId="2221" priority="2749"/>
    <cfRule type="duplicateValues" dxfId="2220" priority="2750"/>
    <cfRule type="duplicateValues" dxfId="2219" priority="2745"/>
  </conditionalFormatting>
  <conditionalFormatting sqref="C765">
    <cfRule type="duplicateValues" dxfId="2218" priority="2743"/>
    <cfRule type="duplicateValues" dxfId="2217" priority="2742"/>
    <cfRule type="duplicateValues" dxfId="2216" priority="2741"/>
    <cfRule type="duplicateValues" dxfId="2215" priority="2740"/>
    <cfRule type="duplicateValues" dxfId="2214" priority="2739"/>
    <cfRule type="duplicateValues" dxfId="2213" priority="2744"/>
  </conditionalFormatting>
  <conditionalFormatting sqref="C766">
    <cfRule type="duplicateValues" dxfId="2212" priority="2730"/>
    <cfRule type="duplicateValues" dxfId="2211" priority="2729"/>
    <cfRule type="duplicateValues" dxfId="2210" priority="2725"/>
    <cfRule type="duplicateValues" dxfId="2209" priority="2726"/>
    <cfRule type="duplicateValues" dxfId="2208" priority="2727"/>
    <cfRule type="duplicateValues" dxfId="2207" priority="2728"/>
  </conditionalFormatting>
  <conditionalFormatting sqref="C767">
    <cfRule type="duplicateValues" dxfId="2206" priority="2685"/>
    <cfRule type="duplicateValues" dxfId="2205" priority="2686"/>
    <cfRule type="duplicateValues" dxfId="2204" priority="2682"/>
    <cfRule type="duplicateValues" dxfId="2203" priority="2687"/>
    <cfRule type="duplicateValues" dxfId="2202" priority="2694"/>
    <cfRule type="duplicateValues" dxfId="2201" priority="2680"/>
    <cfRule type="duplicateValues" dxfId="2200" priority="2681"/>
    <cfRule type="duplicateValues" dxfId="2199" priority="2679"/>
    <cfRule type="duplicateValues" dxfId="2198" priority="2683"/>
    <cfRule type="duplicateValues" dxfId="2197" priority="2684"/>
    <cfRule type="duplicateValues" dxfId="2196" priority="2678"/>
    <cfRule type="duplicateValues" dxfId="2195" priority="2692"/>
    <cfRule type="duplicateValues" dxfId="2194" priority="2691"/>
    <cfRule type="duplicateValues" dxfId="2193" priority="2690"/>
    <cfRule type="duplicateValues" dxfId="2192" priority="2689"/>
    <cfRule type="duplicateValues" dxfId="2191" priority="2688"/>
    <cfRule type="duplicateValues" dxfId="2190" priority="2693"/>
  </conditionalFormatting>
  <conditionalFormatting sqref="C768">
    <cfRule type="duplicateValues" dxfId="2189" priority="2664"/>
    <cfRule type="duplicateValues" dxfId="2188" priority="2663"/>
    <cfRule type="duplicateValues" dxfId="2187" priority="2662"/>
    <cfRule type="duplicateValues" dxfId="2186" priority="2661"/>
    <cfRule type="duplicateValues" dxfId="2185" priority="2668"/>
    <cfRule type="duplicateValues" dxfId="2184" priority="2667"/>
    <cfRule type="duplicateValues" dxfId="2183" priority="2666"/>
    <cfRule type="duplicateValues" dxfId="2182" priority="2665"/>
  </conditionalFormatting>
  <conditionalFormatting sqref="C769">
    <cfRule type="duplicateValues" dxfId="2181" priority="2658"/>
    <cfRule type="duplicateValues" dxfId="2180" priority="2659"/>
    <cfRule type="duplicateValues" dxfId="2179" priority="2656"/>
    <cfRule type="duplicateValues" dxfId="2178" priority="2660"/>
    <cfRule type="duplicateValues" dxfId="2177" priority="2657"/>
    <cfRule type="duplicateValues" dxfId="2176" priority="2655"/>
    <cfRule type="duplicateValues" dxfId="2175" priority="2654"/>
    <cfRule type="duplicateValues" dxfId="2174" priority="2653"/>
  </conditionalFormatting>
  <conditionalFormatting sqref="C770">
    <cfRule type="duplicateValues" dxfId="2173" priority="2607"/>
    <cfRule type="duplicateValues" dxfId="2172" priority="2606"/>
    <cfRule type="duplicateValues" dxfId="2171" priority="2605"/>
    <cfRule type="duplicateValues" dxfId="2170" priority="2604"/>
    <cfRule type="duplicateValues" dxfId="2169" priority="2603"/>
    <cfRule type="duplicateValues" dxfId="2168" priority="2602"/>
    <cfRule type="duplicateValues" dxfId="2167" priority="2601"/>
    <cfRule type="duplicateValues" dxfId="2166" priority="2600"/>
  </conditionalFormatting>
  <conditionalFormatting sqref="C771">
    <cfRule type="duplicateValues" dxfId="2165" priority="2556"/>
    <cfRule type="duplicateValues" dxfId="2164" priority="2555"/>
    <cfRule type="duplicateValues" dxfId="2163" priority="2554"/>
    <cfRule type="duplicateValues" dxfId="2162" priority="2553"/>
    <cfRule type="duplicateValues" dxfId="2161" priority="2551"/>
    <cfRule type="duplicateValues" dxfId="2160" priority="2549"/>
    <cfRule type="duplicateValues" dxfId="2159" priority="2550"/>
    <cfRule type="duplicateValues" dxfId="2158" priority="2552"/>
    <cfRule type="duplicateValues" dxfId="2157" priority="2569"/>
    <cfRule type="duplicateValues" dxfId="2156" priority="2568"/>
    <cfRule type="duplicateValues" dxfId="2155" priority="2567"/>
    <cfRule type="duplicateValues" dxfId="2154" priority="2566"/>
    <cfRule type="duplicateValues" dxfId="2153" priority="2565"/>
    <cfRule type="duplicateValues" dxfId="2152" priority="2564"/>
    <cfRule type="duplicateValues" dxfId="2151" priority="2563"/>
    <cfRule type="duplicateValues" dxfId="2150" priority="2562"/>
    <cfRule type="duplicateValues" dxfId="2149" priority="2561"/>
    <cfRule type="duplicateValues" dxfId="2148" priority="2560"/>
    <cfRule type="duplicateValues" dxfId="2147" priority="2559"/>
    <cfRule type="duplicateValues" dxfId="2146" priority="2558"/>
    <cfRule type="duplicateValues" dxfId="2145" priority="2557"/>
  </conditionalFormatting>
  <conditionalFormatting sqref="C772">
    <cfRule type="duplicateValues" dxfId="2144" priority="2538"/>
    <cfRule type="duplicateValues" dxfId="2143" priority="2539"/>
    <cfRule type="duplicateValues" dxfId="2142" priority="2524"/>
    <cfRule type="duplicateValues" dxfId="2141" priority="2520"/>
    <cfRule type="duplicateValues" dxfId="2140" priority="2521"/>
    <cfRule type="duplicateValues" dxfId="2139" priority="2522"/>
    <cfRule type="duplicateValues" dxfId="2138" priority="2523"/>
    <cfRule type="duplicateValues" dxfId="2137" priority="2525"/>
    <cfRule type="duplicateValues" dxfId="2136" priority="2526"/>
    <cfRule type="duplicateValues" dxfId="2135" priority="2527"/>
    <cfRule type="duplicateValues" dxfId="2134" priority="2528"/>
    <cfRule type="duplicateValues" dxfId="2133" priority="2529"/>
    <cfRule type="duplicateValues" dxfId="2132" priority="2530"/>
    <cfRule type="duplicateValues" dxfId="2131" priority="2531"/>
    <cfRule type="duplicateValues" dxfId="2130" priority="2532"/>
    <cfRule type="duplicateValues" dxfId="2129" priority="2533"/>
    <cfRule type="duplicateValues" dxfId="2128" priority="2534"/>
    <cfRule type="duplicateValues" dxfId="2127" priority="2535"/>
    <cfRule type="duplicateValues" dxfId="2126" priority="2536"/>
    <cfRule type="duplicateValues" dxfId="2125" priority="2537"/>
    <cfRule type="duplicateValues" dxfId="2124" priority="2519"/>
  </conditionalFormatting>
  <conditionalFormatting sqref="C773">
    <cfRule type="duplicateValues" dxfId="2123" priority="2500"/>
    <cfRule type="duplicateValues" dxfId="2122" priority="2499"/>
    <cfRule type="duplicateValues" dxfId="2121" priority="2498"/>
    <cfRule type="duplicateValues" dxfId="2120" priority="2497"/>
    <cfRule type="duplicateValues" dxfId="2119" priority="2496"/>
    <cfRule type="duplicateValues" dxfId="2118" priority="2495"/>
    <cfRule type="duplicateValues" dxfId="2117" priority="2494"/>
    <cfRule type="duplicateValues" dxfId="2116" priority="2493"/>
    <cfRule type="duplicateValues" dxfId="2115" priority="2492"/>
    <cfRule type="duplicateValues" dxfId="2114" priority="2491"/>
    <cfRule type="duplicateValues" dxfId="2113" priority="2490"/>
    <cfRule type="duplicateValues" dxfId="2112" priority="2489"/>
    <cfRule type="duplicateValues" dxfId="2111" priority="2488"/>
    <cfRule type="duplicateValues" dxfId="2110" priority="2487"/>
    <cfRule type="duplicateValues" dxfId="2109" priority="2486"/>
    <cfRule type="duplicateValues" dxfId="2108" priority="2485"/>
    <cfRule type="duplicateValues" dxfId="2107" priority="2484"/>
    <cfRule type="duplicateValues" dxfId="2106" priority="2483"/>
    <cfRule type="duplicateValues" dxfId="2105" priority="2482"/>
    <cfRule type="duplicateValues" dxfId="2104" priority="2481"/>
    <cfRule type="duplicateValues" dxfId="2103" priority="2480"/>
  </conditionalFormatting>
  <conditionalFormatting sqref="C774:C776">
    <cfRule type="duplicateValues" dxfId="2102" priority="2458"/>
    <cfRule type="duplicateValues" dxfId="2101" priority="2457"/>
    <cfRule type="duplicateValues" dxfId="2100" priority="2461"/>
    <cfRule type="duplicateValues" dxfId="2099" priority="2460"/>
    <cfRule type="duplicateValues" dxfId="2098" priority="2459"/>
    <cfRule type="duplicateValues" dxfId="2097" priority="2477"/>
    <cfRule type="duplicateValues" dxfId="2096" priority="2476"/>
    <cfRule type="duplicateValues" dxfId="2095" priority="2475"/>
    <cfRule type="duplicateValues" dxfId="2094" priority="2474"/>
    <cfRule type="duplicateValues" dxfId="2093" priority="2473"/>
    <cfRule type="duplicateValues" dxfId="2092" priority="2472"/>
    <cfRule type="duplicateValues" dxfId="2091" priority="2471"/>
    <cfRule type="duplicateValues" dxfId="2090" priority="2470"/>
    <cfRule type="duplicateValues" dxfId="2089" priority="2469"/>
    <cfRule type="duplicateValues" dxfId="2088" priority="2468"/>
    <cfRule type="duplicateValues" dxfId="2087" priority="2467"/>
    <cfRule type="duplicateValues" dxfId="2086" priority="2466"/>
    <cfRule type="duplicateValues" dxfId="2085" priority="2465"/>
    <cfRule type="duplicateValues" dxfId="2084" priority="2464"/>
    <cfRule type="duplicateValues" dxfId="2083" priority="2463"/>
    <cfRule type="duplicateValues" dxfId="2082" priority="2462"/>
  </conditionalFormatting>
  <conditionalFormatting sqref="C777">
    <cfRule type="duplicateValues" dxfId="2081" priority="2448"/>
    <cfRule type="duplicateValues" dxfId="2080" priority="2449"/>
    <cfRule type="duplicateValues" dxfId="2079" priority="2450"/>
    <cfRule type="duplicateValues" dxfId="2078" priority="2451"/>
    <cfRule type="duplicateValues" dxfId="2077" priority="2452"/>
    <cfRule type="duplicateValues" dxfId="2076" priority="2453"/>
    <cfRule type="duplicateValues" dxfId="2075" priority="2454"/>
    <cfRule type="duplicateValues" dxfId="2074" priority="2455"/>
    <cfRule type="duplicateValues" dxfId="2073" priority="2445"/>
    <cfRule type="duplicateValues" dxfId="2072" priority="2433"/>
    <cfRule type="duplicateValues" dxfId="2071" priority="2437"/>
    <cfRule type="duplicateValues" dxfId="2070" priority="2434"/>
    <cfRule type="duplicateValues" dxfId="2069" priority="2435"/>
    <cfRule type="duplicateValues" dxfId="2068" priority="2436"/>
    <cfRule type="duplicateValues" dxfId="2067" priority="2438"/>
    <cfRule type="duplicateValues" dxfId="2066" priority="2439"/>
    <cfRule type="duplicateValues" dxfId="2065" priority="2440"/>
    <cfRule type="duplicateValues" dxfId="2064" priority="2441"/>
    <cfRule type="duplicateValues" dxfId="2063" priority="2442"/>
    <cfRule type="duplicateValues" dxfId="2062" priority="2443"/>
    <cfRule type="duplicateValues" dxfId="2061" priority="2444"/>
    <cfRule type="duplicateValues" dxfId="2060" priority="2446"/>
    <cfRule type="duplicateValues" dxfId="2059" priority="2447"/>
  </conditionalFormatting>
  <conditionalFormatting sqref="C778">
    <cfRule type="duplicateValues" dxfId="2058" priority="2404"/>
    <cfRule type="duplicateValues" dxfId="2057" priority="2403"/>
    <cfRule type="duplicateValues" dxfId="2056" priority="2402"/>
    <cfRule type="duplicateValues" dxfId="2055" priority="2401"/>
    <cfRule type="duplicateValues" dxfId="2054" priority="2400"/>
    <cfRule type="duplicateValues" dxfId="2053" priority="2422"/>
    <cfRule type="duplicateValues" dxfId="2052" priority="2421"/>
    <cfRule type="duplicateValues" dxfId="2051" priority="2420"/>
    <cfRule type="duplicateValues" dxfId="2050" priority="2419"/>
    <cfRule type="duplicateValues" dxfId="2049" priority="2418"/>
    <cfRule type="duplicateValues" dxfId="2048" priority="2417"/>
    <cfRule type="duplicateValues" dxfId="2047" priority="2416"/>
    <cfRule type="duplicateValues" dxfId="2046" priority="2415"/>
    <cfRule type="duplicateValues" dxfId="2045" priority="2414"/>
    <cfRule type="duplicateValues" dxfId="2044" priority="2413"/>
    <cfRule type="duplicateValues" dxfId="2043" priority="2412"/>
    <cfRule type="duplicateValues" dxfId="2042" priority="2411"/>
    <cfRule type="duplicateValues" dxfId="2041" priority="2410"/>
    <cfRule type="duplicateValues" dxfId="2040" priority="2409"/>
    <cfRule type="duplicateValues" dxfId="2039" priority="2408"/>
    <cfRule type="duplicateValues" dxfId="2038" priority="2407"/>
    <cfRule type="duplicateValues" dxfId="2037" priority="2406"/>
    <cfRule type="duplicateValues" dxfId="2036" priority="2405"/>
  </conditionalFormatting>
  <conditionalFormatting sqref="C779">
    <cfRule type="duplicateValues" dxfId="2035" priority="2394"/>
    <cfRule type="duplicateValues" dxfId="2034" priority="2387"/>
    <cfRule type="duplicateValues" dxfId="2033" priority="2386"/>
    <cfRule type="duplicateValues" dxfId="2032" priority="2385"/>
    <cfRule type="duplicateValues" dxfId="2031" priority="2384"/>
    <cfRule type="duplicateValues" dxfId="2030" priority="2383"/>
    <cfRule type="duplicateValues" dxfId="2029" priority="2382"/>
    <cfRule type="duplicateValues" dxfId="2028" priority="2378"/>
    <cfRule type="duplicateValues" dxfId="2027" priority="2399"/>
    <cfRule type="duplicateValues" dxfId="2026" priority="2398"/>
    <cfRule type="duplicateValues" dxfId="2025" priority="2397"/>
    <cfRule type="duplicateValues" dxfId="2024" priority="2381"/>
    <cfRule type="duplicateValues" dxfId="2023" priority="2396"/>
    <cfRule type="duplicateValues" dxfId="2022" priority="2395"/>
    <cfRule type="duplicateValues" dxfId="2021" priority="2377"/>
    <cfRule type="duplicateValues" dxfId="2020" priority="2393"/>
    <cfRule type="duplicateValues" dxfId="2019" priority="2392"/>
    <cfRule type="duplicateValues" dxfId="2018" priority="2391"/>
    <cfRule type="duplicateValues" dxfId="2017" priority="2390"/>
    <cfRule type="duplicateValues" dxfId="2016" priority="2389"/>
    <cfRule type="duplicateValues" dxfId="2015" priority="2388"/>
    <cfRule type="duplicateValues" dxfId="2014" priority="2380"/>
    <cfRule type="duplicateValues" dxfId="2013" priority="2379"/>
  </conditionalFormatting>
  <conditionalFormatting sqref="C780">
    <cfRule type="duplicateValues" dxfId="2012" priority="2371"/>
    <cfRule type="duplicateValues" dxfId="2011" priority="2361"/>
    <cfRule type="duplicateValues" dxfId="2010" priority="2375"/>
    <cfRule type="duplicateValues" dxfId="2009" priority="2374"/>
    <cfRule type="duplicateValues" dxfId="2008" priority="2373"/>
    <cfRule type="duplicateValues" dxfId="2007" priority="2372"/>
    <cfRule type="duplicateValues" dxfId="2006" priority="2370"/>
    <cfRule type="duplicateValues" dxfId="2005" priority="2369"/>
    <cfRule type="duplicateValues" dxfId="2004" priority="2368"/>
    <cfRule type="duplicateValues" dxfId="2003" priority="2367"/>
    <cfRule type="duplicateValues" dxfId="2002" priority="2366"/>
    <cfRule type="duplicateValues" dxfId="2001" priority="2365"/>
    <cfRule type="duplicateValues" dxfId="2000" priority="2364"/>
    <cfRule type="duplicateValues" dxfId="1999" priority="2363"/>
    <cfRule type="duplicateValues" dxfId="1998" priority="2362"/>
    <cfRule type="duplicateValues" dxfId="1997" priority="2360"/>
    <cfRule type="duplicateValues" dxfId="1996" priority="2359"/>
    <cfRule type="duplicateValues" dxfId="1995" priority="2358"/>
    <cfRule type="duplicateValues" dxfId="1994" priority="2357"/>
    <cfRule type="duplicateValues" dxfId="1993" priority="2356"/>
    <cfRule type="duplicateValues" dxfId="1992" priority="2355"/>
    <cfRule type="duplicateValues" dxfId="1991" priority="2354"/>
    <cfRule type="duplicateValues" dxfId="1990" priority="2353"/>
  </conditionalFormatting>
  <conditionalFormatting sqref="C781">
    <cfRule type="duplicateValues" dxfId="1989" priority="2323"/>
    <cfRule type="duplicateValues" dxfId="1988" priority="2333"/>
    <cfRule type="duplicateValues" dxfId="1987" priority="2332"/>
    <cfRule type="duplicateValues" dxfId="1986" priority="2331"/>
    <cfRule type="duplicateValues" dxfId="1985" priority="2330"/>
    <cfRule type="duplicateValues" dxfId="1984" priority="2329"/>
    <cfRule type="duplicateValues" dxfId="1983" priority="2328"/>
    <cfRule type="duplicateValues" dxfId="1982" priority="2327"/>
    <cfRule type="duplicateValues" dxfId="1981" priority="2326"/>
    <cfRule type="duplicateValues" dxfId="1980" priority="2307"/>
    <cfRule type="duplicateValues" dxfId="1979" priority="2325"/>
    <cfRule type="duplicateValues" dxfId="1978" priority="2324"/>
    <cfRule type="duplicateValues" dxfId="1977" priority="2322"/>
    <cfRule type="duplicateValues" dxfId="1976" priority="2321"/>
    <cfRule type="duplicateValues" dxfId="1975" priority="2320"/>
    <cfRule type="duplicateValues" dxfId="1974" priority="2347"/>
    <cfRule type="duplicateValues" dxfId="1973" priority="2319"/>
    <cfRule type="duplicateValues" dxfId="1972" priority="2318"/>
    <cfRule type="duplicateValues" dxfId="1971" priority="2317"/>
    <cfRule type="duplicateValues" dxfId="1970" priority="2316"/>
    <cfRule type="duplicateValues" dxfId="1969" priority="2306"/>
    <cfRule type="duplicateValues" dxfId="1968" priority="2315"/>
    <cfRule type="duplicateValues" dxfId="1967" priority="2314"/>
    <cfRule type="duplicateValues" dxfId="1966" priority="2313"/>
    <cfRule type="duplicateValues" dxfId="1965" priority="2312"/>
    <cfRule type="duplicateValues" dxfId="1964" priority="2311"/>
    <cfRule type="duplicateValues" dxfId="1963" priority="2310"/>
    <cfRule type="duplicateValues" dxfId="1962" priority="2309"/>
    <cfRule type="duplicateValues" dxfId="1961" priority="2308"/>
    <cfRule type="duplicateValues" dxfId="1960" priority="2352"/>
    <cfRule type="duplicateValues" dxfId="1959" priority="2351"/>
    <cfRule type="duplicateValues" dxfId="1958" priority="2350"/>
    <cfRule type="duplicateValues" dxfId="1957" priority="2349"/>
    <cfRule type="duplicateValues" dxfId="1956" priority="2348"/>
    <cfRule type="duplicateValues" dxfId="1955" priority="2346"/>
    <cfRule type="duplicateValues" dxfId="1954" priority="2345"/>
    <cfRule type="duplicateValues" dxfId="1953" priority="2344"/>
    <cfRule type="duplicateValues" dxfId="1952" priority="2343"/>
    <cfRule type="duplicateValues" dxfId="1951" priority="2342"/>
    <cfRule type="duplicateValues" dxfId="1950" priority="2341"/>
    <cfRule type="duplicateValues" dxfId="1949" priority="2340"/>
    <cfRule type="duplicateValues" dxfId="1948" priority="2339"/>
    <cfRule type="duplicateValues" dxfId="1947" priority="2338"/>
    <cfRule type="duplicateValues" dxfId="1946" priority="2337"/>
    <cfRule type="duplicateValues" dxfId="1945" priority="2336"/>
    <cfRule type="duplicateValues" dxfId="1944" priority="2335"/>
    <cfRule type="duplicateValues" dxfId="1943" priority="2334"/>
  </conditionalFormatting>
  <conditionalFormatting sqref="C782:C783">
    <cfRule type="duplicateValues" dxfId="1942" priority="2270"/>
    <cfRule type="duplicateValues" dxfId="1941" priority="2269"/>
    <cfRule type="duplicateValues" dxfId="1940" priority="2268"/>
    <cfRule type="duplicateValues" dxfId="1939" priority="2267"/>
    <cfRule type="duplicateValues" dxfId="1938" priority="2266"/>
    <cfRule type="duplicateValues" dxfId="1937" priority="2265"/>
    <cfRule type="duplicateValues" dxfId="1936" priority="2264"/>
    <cfRule type="duplicateValues" dxfId="1935" priority="2263"/>
    <cfRule type="duplicateValues" dxfId="1934" priority="2262"/>
    <cfRule type="duplicateValues" dxfId="1933" priority="2261"/>
    <cfRule type="duplicateValues" dxfId="1932" priority="2260"/>
    <cfRule type="duplicateValues" dxfId="1931" priority="2259"/>
    <cfRule type="duplicateValues" dxfId="1930" priority="2258"/>
    <cfRule type="duplicateValues" dxfId="1929" priority="2257"/>
    <cfRule type="duplicateValues" dxfId="1928" priority="2256"/>
    <cfRule type="duplicateValues" dxfId="1927" priority="2255"/>
    <cfRule type="duplicateValues" dxfId="1926" priority="2254"/>
    <cfRule type="duplicateValues" dxfId="1925" priority="2253"/>
    <cfRule type="duplicateValues" dxfId="1924" priority="2252"/>
    <cfRule type="duplicateValues" dxfId="1923" priority="2251"/>
    <cfRule type="duplicateValues" dxfId="1922" priority="2250"/>
    <cfRule type="duplicateValues" dxfId="1921" priority="2249"/>
    <cfRule type="duplicateValues" dxfId="1920" priority="2248"/>
    <cfRule type="duplicateValues" dxfId="1919" priority="2247"/>
    <cfRule type="duplicateValues" dxfId="1918" priority="2246"/>
    <cfRule type="duplicateValues" dxfId="1917" priority="2245"/>
    <cfRule type="duplicateValues" dxfId="1916" priority="2244"/>
    <cfRule type="duplicateValues" dxfId="1915" priority="2243"/>
    <cfRule type="duplicateValues" dxfId="1914" priority="2289"/>
    <cfRule type="duplicateValues" dxfId="1913" priority="2288"/>
    <cfRule type="duplicateValues" dxfId="1912" priority="2287"/>
    <cfRule type="duplicateValues" dxfId="1911" priority="2286"/>
    <cfRule type="duplicateValues" dxfId="1910" priority="2285"/>
    <cfRule type="duplicateValues" dxfId="1909" priority="2284"/>
    <cfRule type="duplicateValues" dxfId="1908" priority="2283"/>
    <cfRule type="duplicateValues" dxfId="1907" priority="2282"/>
    <cfRule type="duplicateValues" dxfId="1906" priority="2281"/>
    <cfRule type="duplicateValues" dxfId="1905" priority="2280"/>
    <cfRule type="duplicateValues" dxfId="1904" priority="2279"/>
    <cfRule type="duplicateValues" dxfId="1903" priority="2278"/>
    <cfRule type="duplicateValues" dxfId="1902" priority="2277"/>
    <cfRule type="duplicateValues" dxfId="1901" priority="2276"/>
    <cfRule type="duplicateValues" dxfId="1900" priority="2275"/>
    <cfRule type="duplicateValues" dxfId="1899" priority="2274"/>
    <cfRule type="duplicateValues" dxfId="1898" priority="2273"/>
    <cfRule type="duplicateValues" dxfId="1897" priority="2272"/>
    <cfRule type="duplicateValues" dxfId="1896" priority="2271"/>
  </conditionalFormatting>
  <conditionalFormatting sqref="C784:C785">
    <cfRule type="duplicateValues" dxfId="1895" priority="3164"/>
  </conditionalFormatting>
  <conditionalFormatting sqref="C786">
    <cfRule type="duplicateValues" dxfId="1894" priority="2129"/>
    <cfRule type="duplicateValues" dxfId="1893" priority="2123"/>
    <cfRule type="duplicateValues" dxfId="1892" priority="2124"/>
    <cfRule type="duplicateValues" dxfId="1891" priority="2125"/>
    <cfRule type="duplicateValues" dxfId="1890" priority="2126"/>
    <cfRule type="duplicateValues" dxfId="1889" priority="2127"/>
    <cfRule type="duplicateValues" dxfId="1888" priority="2122"/>
    <cfRule type="duplicateValues" dxfId="1887" priority="2128"/>
    <cfRule type="duplicateValues" dxfId="1886" priority="2130"/>
    <cfRule type="duplicateValues" dxfId="1885" priority="2131"/>
    <cfRule type="duplicateValues" dxfId="1884" priority="2120"/>
    <cfRule type="duplicateValues" dxfId="1883" priority="2121"/>
  </conditionalFormatting>
  <conditionalFormatting sqref="C787">
    <cfRule type="duplicateValues" dxfId="1882" priority="2113"/>
    <cfRule type="duplicateValues" dxfId="1881" priority="2114"/>
    <cfRule type="duplicateValues" dxfId="1880" priority="2115"/>
    <cfRule type="duplicateValues" dxfId="1879" priority="2116"/>
    <cfRule type="duplicateValues" dxfId="1878" priority="2117"/>
    <cfRule type="duplicateValues" dxfId="1877" priority="2118"/>
    <cfRule type="duplicateValues" dxfId="1876" priority="2119"/>
    <cfRule type="duplicateValues" dxfId="1875" priority="2112"/>
    <cfRule type="duplicateValues" dxfId="1874" priority="2111"/>
    <cfRule type="duplicateValues" dxfId="1873" priority="2110"/>
    <cfRule type="duplicateValues" dxfId="1872" priority="2109"/>
    <cfRule type="duplicateValues" dxfId="1871" priority="2108"/>
  </conditionalFormatting>
  <conditionalFormatting sqref="C788">
    <cfRule type="duplicateValues" dxfId="1870" priority="2070"/>
    <cfRule type="duplicateValues" dxfId="1869" priority="2068"/>
    <cfRule type="duplicateValues" dxfId="1868" priority="2067"/>
    <cfRule type="duplicateValues" dxfId="1867" priority="2065"/>
    <cfRule type="duplicateValues" dxfId="1866" priority="2066"/>
    <cfRule type="duplicateValues" dxfId="1865" priority="2069"/>
    <cfRule type="duplicateValues" dxfId="1864" priority="2064"/>
    <cfRule type="duplicateValues" dxfId="1863" priority="2075"/>
    <cfRule type="duplicateValues" dxfId="1862" priority="2074"/>
    <cfRule type="duplicateValues" dxfId="1861" priority="2073"/>
    <cfRule type="duplicateValues" dxfId="1860" priority="2072"/>
    <cfRule type="duplicateValues" dxfId="1859" priority="2071"/>
  </conditionalFormatting>
  <conditionalFormatting sqref="C789">
    <cfRule type="duplicateValues" dxfId="1858" priority="2063"/>
    <cfRule type="duplicateValues" dxfId="1857" priority="2057"/>
    <cfRule type="duplicateValues" dxfId="1856" priority="2056"/>
    <cfRule type="duplicateValues" dxfId="1855" priority="2055"/>
    <cfRule type="duplicateValues" dxfId="1854" priority="2054"/>
    <cfRule type="duplicateValues" dxfId="1853" priority="2053"/>
    <cfRule type="duplicateValues" dxfId="1852" priority="2052"/>
    <cfRule type="duplicateValues" dxfId="1851" priority="2062"/>
    <cfRule type="duplicateValues" dxfId="1850" priority="2061"/>
    <cfRule type="duplicateValues" dxfId="1849" priority="2060"/>
    <cfRule type="duplicateValues" dxfId="1848" priority="2059"/>
    <cfRule type="duplicateValues" dxfId="1847" priority="2058"/>
  </conditionalFormatting>
  <conditionalFormatting sqref="C790">
    <cfRule type="duplicateValues" dxfId="1846" priority="2035"/>
    <cfRule type="duplicateValues" dxfId="1845" priority="2034"/>
    <cfRule type="duplicateValues" dxfId="1844" priority="2033"/>
    <cfRule type="duplicateValues" dxfId="1843" priority="2032"/>
    <cfRule type="duplicateValues" dxfId="1842" priority="2031"/>
    <cfRule type="duplicateValues" dxfId="1841" priority="2030"/>
    <cfRule type="duplicateValues" dxfId="1840" priority="2029"/>
    <cfRule type="duplicateValues" dxfId="1839" priority="2028"/>
    <cfRule type="duplicateValues" dxfId="1838" priority="2027"/>
    <cfRule type="duplicateValues" dxfId="1837" priority="2026"/>
    <cfRule type="duplicateValues" dxfId="1836" priority="2025"/>
    <cfRule type="duplicateValues" dxfId="1835" priority="2024"/>
  </conditionalFormatting>
  <conditionalFormatting sqref="C791:C796">
    <cfRule type="duplicateValues" dxfId="1834" priority="1971"/>
    <cfRule type="duplicateValues" dxfId="1833" priority="1970"/>
    <cfRule type="duplicateValues" dxfId="1832" priority="1969"/>
    <cfRule type="duplicateValues" dxfId="1831" priority="1968"/>
    <cfRule type="duplicateValues" dxfId="1830" priority="1967"/>
    <cfRule type="duplicateValues" dxfId="1829" priority="1966"/>
    <cfRule type="duplicateValues" dxfId="1828" priority="1965"/>
    <cfRule type="duplicateValues" dxfId="1827" priority="1964"/>
    <cfRule type="duplicateValues" dxfId="1826" priority="1963"/>
    <cfRule type="duplicateValues" dxfId="1825" priority="1962"/>
    <cfRule type="duplicateValues" dxfId="1824" priority="1961"/>
    <cfRule type="duplicateValues" dxfId="1823" priority="2007"/>
    <cfRule type="duplicateValues" dxfId="1822" priority="2006"/>
    <cfRule type="duplicateValues" dxfId="1821" priority="2005"/>
    <cfRule type="duplicateValues" dxfId="1820" priority="2004"/>
    <cfRule type="duplicateValues" dxfId="1819" priority="2003"/>
    <cfRule type="duplicateValues" dxfId="1818" priority="2002"/>
    <cfRule type="duplicateValues" dxfId="1817" priority="2001"/>
    <cfRule type="duplicateValues" dxfId="1816" priority="2000"/>
    <cfRule type="duplicateValues" dxfId="1815" priority="1999"/>
    <cfRule type="duplicateValues" dxfId="1814" priority="1998"/>
    <cfRule type="duplicateValues" dxfId="1813" priority="1997"/>
    <cfRule type="duplicateValues" dxfId="1812" priority="1996"/>
    <cfRule type="duplicateValues" dxfId="1811" priority="1995"/>
    <cfRule type="duplicateValues" dxfId="1810" priority="1994"/>
    <cfRule type="duplicateValues" dxfId="1809" priority="1993"/>
    <cfRule type="duplicateValues" dxfId="1808" priority="1992"/>
    <cfRule type="duplicateValues" dxfId="1807" priority="1991"/>
    <cfRule type="duplicateValues" dxfId="1806" priority="1990"/>
    <cfRule type="duplicateValues" dxfId="1805" priority="1989"/>
    <cfRule type="duplicateValues" dxfId="1804" priority="1988"/>
    <cfRule type="duplicateValues" dxfId="1803" priority="1987"/>
    <cfRule type="duplicateValues" dxfId="1802" priority="1986"/>
    <cfRule type="duplicateValues" dxfId="1801" priority="1985"/>
    <cfRule type="duplicateValues" dxfId="1800" priority="1984"/>
    <cfRule type="duplicateValues" dxfId="1799" priority="1983"/>
    <cfRule type="duplicateValues" dxfId="1798" priority="1982"/>
    <cfRule type="duplicateValues" dxfId="1797" priority="1981"/>
    <cfRule type="duplicateValues" dxfId="1796" priority="1980"/>
    <cfRule type="duplicateValues" dxfId="1795" priority="1979"/>
    <cfRule type="duplicateValues" dxfId="1794" priority="1978"/>
    <cfRule type="duplicateValues" dxfId="1793" priority="1977"/>
    <cfRule type="duplicateValues" dxfId="1792" priority="1976"/>
    <cfRule type="duplicateValues" dxfId="1791" priority="1975"/>
    <cfRule type="duplicateValues" dxfId="1790" priority="1974"/>
    <cfRule type="duplicateValues" dxfId="1789" priority="1973"/>
    <cfRule type="duplicateValues" dxfId="1788" priority="1972"/>
  </conditionalFormatting>
  <conditionalFormatting sqref="C792:C826">
    <cfRule type="duplicateValues" dxfId="1787" priority="1909"/>
    <cfRule type="duplicateValues" dxfId="1786" priority="1910"/>
    <cfRule type="duplicateValues" dxfId="1785" priority="1911"/>
    <cfRule type="duplicateValues" dxfId="1784" priority="1906"/>
    <cfRule type="duplicateValues" dxfId="1783" priority="1896"/>
    <cfRule type="duplicateValues" dxfId="1782" priority="1897"/>
    <cfRule type="duplicateValues" dxfId="1781" priority="1898"/>
    <cfRule type="duplicateValues" dxfId="1780" priority="1899"/>
    <cfRule type="duplicateValues" dxfId="1779" priority="1900"/>
    <cfRule type="duplicateValues" dxfId="1778" priority="1901"/>
    <cfRule type="duplicateValues" dxfId="1777" priority="1902"/>
    <cfRule type="duplicateValues" dxfId="1776" priority="1903"/>
    <cfRule type="duplicateValues" dxfId="1775" priority="1904"/>
    <cfRule type="duplicateValues" dxfId="1774" priority="1905"/>
    <cfRule type="duplicateValues" dxfId="1773" priority="1907"/>
    <cfRule type="duplicateValues" dxfId="1772" priority="1908"/>
  </conditionalFormatting>
  <conditionalFormatting sqref="C850">
    <cfRule type="duplicateValues" dxfId="1771" priority="1848"/>
    <cfRule type="duplicateValues" dxfId="1770" priority="1847"/>
    <cfRule type="duplicateValues" dxfId="1769" priority="1846"/>
    <cfRule type="duplicateValues" dxfId="1768" priority="1845"/>
    <cfRule type="duplicateValues" dxfId="1767" priority="1844"/>
    <cfRule type="duplicateValues" dxfId="1766" priority="1843"/>
    <cfRule type="duplicateValues" dxfId="1765" priority="1842"/>
    <cfRule type="duplicateValues" dxfId="1764" priority="1841"/>
    <cfRule type="duplicateValues" dxfId="1763" priority="1840"/>
    <cfRule type="duplicateValues" dxfId="1762" priority="1839"/>
    <cfRule type="duplicateValues" dxfId="1761" priority="1838"/>
    <cfRule type="duplicateValues" dxfId="1760" priority="1836"/>
    <cfRule type="duplicateValues" dxfId="1759" priority="1835"/>
    <cfRule type="duplicateValues" dxfId="1758" priority="1834"/>
    <cfRule type="duplicateValues" dxfId="1757" priority="1833"/>
    <cfRule type="duplicateValues" dxfId="1756" priority="1832"/>
    <cfRule type="duplicateValues" dxfId="1755" priority="1831"/>
    <cfRule type="duplicateValues" dxfId="1754" priority="1830"/>
    <cfRule type="duplicateValues" dxfId="1753" priority="1829"/>
    <cfRule type="duplicateValues" dxfId="1752" priority="1828"/>
    <cfRule type="duplicateValues" dxfId="1751" priority="1827"/>
    <cfRule type="duplicateValues" dxfId="1750" priority="1826"/>
    <cfRule type="duplicateValues" dxfId="1749" priority="1825"/>
    <cfRule type="duplicateValues" dxfId="1748" priority="1824"/>
    <cfRule type="duplicateValues" dxfId="1747" priority="1823"/>
    <cfRule type="duplicateValues" dxfId="1746" priority="1822"/>
    <cfRule type="duplicateValues" dxfId="1745" priority="1821"/>
  </conditionalFormatting>
  <conditionalFormatting sqref="C862">
    <cfRule type="duplicateValues" dxfId="1744" priority="1796"/>
    <cfRule type="duplicateValues" dxfId="1743" priority="1815"/>
    <cfRule type="duplicateValues" dxfId="1742" priority="1816"/>
    <cfRule type="duplicateValues" dxfId="1741" priority="1800"/>
    <cfRule type="duplicateValues" dxfId="1740" priority="1791"/>
    <cfRule type="duplicateValues" dxfId="1739" priority="1792"/>
    <cfRule type="duplicateValues" dxfId="1738" priority="1781"/>
    <cfRule type="duplicateValues" dxfId="1737" priority="1794"/>
    <cfRule type="duplicateValues" dxfId="1736" priority="1795"/>
    <cfRule type="duplicateValues" dxfId="1735" priority="1797"/>
    <cfRule type="duplicateValues" dxfId="1734" priority="1798"/>
    <cfRule type="duplicateValues" dxfId="1733" priority="1799"/>
    <cfRule type="duplicateValues" dxfId="1732" priority="1801"/>
    <cfRule type="duplicateValues" dxfId="1731" priority="1802"/>
    <cfRule type="duplicateValues" dxfId="1730" priority="1803"/>
    <cfRule type="duplicateValues" dxfId="1729" priority="1807"/>
    <cfRule type="duplicateValues" dxfId="1728" priority="1804"/>
    <cfRule type="duplicateValues" dxfId="1727" priority="1806"/>
    <cfRule type="duplicateValues" dxfId="1726" priority="1808"/>
    <cfRule type="duplicateValues" dxfId="1725" priority="1809"/>
    <cfRule type="duplicateValues" dxfId="1724" priority="1810"/>
    <cfRule type="duplicateValues" dxfId="1723" priority="1811"/>
    <cfRule type="duplicateValues" dxfId="1722" priority="1812"/>
    <cfRule type="duplicateValues" dxfId="1721" priority="1813"/>
    <cfRule type="duplicateValues" dxfId="1720" priority="1814"/>
    <cfRule type="duplicateValues" dxfId="1719" priority="1790"/>
    <cfRule type="duplicateValues" dxfId="1718" priority="1789"/>
    <cfRule type="duplicateValues" dxfId="1717" priority="1788"/>
    <cfRule type="duplicateValues" dxfId="1716" priority="1787"/>
    <cfRule type="duplicateValues" dxfId="1715" priority="1786"/>
    <cfRule type="duplicateValues" dxfId="1714" priority="1785"/>
    <cfRule type="duplicateValues" dxfId="1713" priority="1784"/>
    <cfRule type="duplicateValues" dxfId="1712" priority="1783"/>
    <cfRule type="duplicateValues" dxfId="1711" priority="1782"/>
    <cfRule type="duplicateValues" dxfId="1710" priority="1780"/>
    <cfRule type="duplicateValues" dxfId="1709" priority="1779"/>
    <cfRule type="duplicateValues" dxfId="1708" priority="1778"/>
    <cfRule type="duplicateValues" dxfId="1707" priority="1777"/>
  </conditionalFormatting>
  <conditionalFormatting sqref="C863">
    <cfRule type="duplicateValues" dxfId="1706" priority="1755"/>
    <cfRule type="duplicateValues" dxfId="1705" priority="1754"/>
    <cfRule type="duplicateValues" dxfId="1704" priority="1753"/>
    <cfRule type="duplicateValues" dxfId="1703" priority="1736"/>
    <cfRule type="duplicateValues" dxfId="1702" priority="1751"/>
    <cfRule type="duplicateValues" dxfId="1701" priority="1750"/>
    <cfRule type="duplicateValues" dxfId="1700" priority="1749"/>
    <cfRule type="duplicateValues" dxfId="1699" priority="1748"/>
    <cfRule type="duplicateValues" dxfId="1698" priority="1747"/>
    <cfRule type="duplicateValues" dxfId="1697" priority="1746"/>
    <cfRule type="duplicateValues" dxfId="1696" priority="1745"/>
    <cfRule type="duplicateValues" dxfId="1695" priority="1744"/>
    <cfRule type="duplicateValues" dxfId="1694" priority="1743"/>
    <cfRule type="duplicateValues" dxfId="1693" priority="1739"/>
    <cfRule type="duplicateValues" dxfId="1692" priority="1742"/>
    <cfRule type="duplicateValues" dxfId="1691" priority="1741"/>
    <cfRule type="duplicateValues" dxfId="1690" priority="1740"/>
    <cfRule type="duplicateValues" dxfId="1689" priority="1768"/>
    <cfRule type="duplicateValues" dxfId="1688" priority="1767"/>
    <cfRule type="duplicateValues" dxfId="1687" priority="1766"/>
    <cfRule type="duplicateValues" dxfId="1686" priority="1765"/>
    <cfRule type="duplicateValues" dxfId="1685" priority="1737"/>
    <cfRule type="duplicateValues" dxfId="1684" priority="1763"/>
    <cfRule type="duplicateValues" dxfId="1683" priority="1762"/>
    <cfRule type="duplicateValues" dxfId="1682" priority="1761"/>
    <cfRule type="duplicateValues" dxfId="1681" priority="1760"/>
    <cfRule type="duplicateValues" dxfId="1680" priority="1759"/>
    <cfRule type="duplicateValues" dxfId="1679" priority="1758"/>
    <cfRule type="duplicateValues" dxfId="1678" priority="1757"/>
    <cfRule type="duplicateValues" dxfId="1677" priority="1756"/>
    <cfRule type="duplicateValues" dxfId="1676" priority="1738"/>
    <cfRule type="duplicateValues" dxfId="1675" priority="1775"/>
    <cfRule type="duplicateValues" dxfId="1674" priority="1774"/>
    <cfRule type="duplicateValues" dxfId="1673" priority="1773"/>
    <cfRule type="duplicateValues" dxfId="1672" priority="1772"/>
    <cfRule type="duplicateValues" dxfId="1671" priority="1771"/>
    <cfRule type="duplicateValues" dxfId="1670" priority="1770"/>
    <cfRule type="duplicateValues" dxfId="1669" priority="1769"/>
  </conditionalFormatting>
  <conditionalFormatting sqref="C864:C903">
    <cfRule type="duplicateValues" dxfId="1668" priority="1874"/>
    <cfRule type="duplicateValues" dxfId="1667" priority="1875"/>
    <cfRule type="duplicateValues" dxfId="1666" priority="1876"/>
    <cfRule type="duplicateValues" dxfId="1665" priority="1877"/>
    <cfRule type="duplicateValues" dxfId="1664" priority="1854"/>
    <cfRule type="duplicateValues" dxfId="1663" priority="1855"/>
    <cfRule type="duplicateValues" dxfId="1662" priority="1856"/>
    <cfRule type="duplicateValues" dxfId="1661" priority="1857"/>
    <cfRule type="duplicateValues" dxfId="1660" priority="1858"/>
    <cfRule type="duplicateValues" dxfId="1659" priority="1859"/>
    <cfRule type="duplicateValues" dxfId="1658" priority="1860"/>
    <cfRule type="duplicateValues" dxfId="1657" priority="1861"/>
    <cfRule type="duplicateValues" dxfId="1656" priority="1852"/>
    <cfRule type="duplicateValues" dxfId="1655" priority="1864"/>
    <cfRule type="duplicateValues" dxfId="1654" priority="1862"/>
    <cfRule type="duplicateValues" dxfId="1653" priority="1851"/>
    <cfRule type="duplicateValues" dxfId="1652" priority="1863"/>
    <cfRule type="duplicateValues" dxfId="1651" priority="1865"/>
    <cfRule type="duplicateValues" dxfId="1650" priority="1868"/>
    <cfRule type="duplicateValues" dxfId="1649" priority="1869"/>
    <cfRule type="duplicateValues" dxfId="1648" priority="1850"/>
    <cfRule type="duplicateValues" dxfId="1647" priority="1870"/>
    <cfRule type="duplicateValues" dxfId="1646" priority="1871"/>
    <cfRule type="duplicateValues" dxfId="1645" priority="1872"/>
    <cfRule type="duplicateValues" dxfId="1644" priority="1853"/>
    <cfRule type="duplicateValues" dxfId="1643" priority="1873"/>
  </conditionalFormatting>
  <conditionalFormatting sqref="C904">
    <cfRule type="duplicateValues" dxfId="1642" priority="1683"/>
    <cfRule type="duplicateValues" dxfId="1641" priority="1682"/>
    <cfRule type="duplicateValues" dxfId="1640" priority="1681"/>
    <cfRule type="duplicateValues" dxfId="1639" priority="1680"/>
    <cfRule type="duplicateValues" dxfId="1638" priority="1679"/>
    <cfRule type="duplicateValues" dxfId="1637" priority="1678"/>
    <cfRule type="duplicateValues" dxfId="1636" priority="1677"/>
    <cfRule type="duplicateValues" dxfId="1635" priority="1676"/>
    <cfRule type="duplicateValues" dxfId="1634" priority="1675"/>
    <cfRule type="duplicateValues" dxfId="1633" priority="1674"/>
    <cfRule type="duplicateValues" dxfId="1632" priority="1672"/>
    <cfRule type="duplicateValues" dxfId="1631" priority="1671"/>
    <cfRule type="duplicateValues" dxfId="1630" priority="1670"/>
    <cfRule type="duplicateValues" dxfId="1629" priority="1669"/>
    <cfRule type="duplicateValues" dxfId="1628" priority="1668"/>
    <cfRule type="duplicateValues" dxfId="1627" priority="1667"/>
    <cfRule type="duplicateValues" dxfId="1626" priority="1666"/>
    <cfRule type="duplicateValues" dxfId="1625" priority="1665"/>
    <cfRule type="duplicateValues" dxfId="1624" priority="1664"/>
    <cfRule type="duplicateValues" dxfId="1623" priority="1663"/>
    <cfRule type="duplicateValues" dxfId="1622" priority="1662"/>
    <cfRule type="duplicateValues" dxfId="1621" priority="1661"/>
    <cfRule type="duplicateValues" dxfId="1620" priority="1660"/>
    <cfRule type="duplicateValues" dxfId="1619" priority="1659"/>
    <cfRule type="duplicateValues" dxfId="1618" priority="1658"/>
    <cfRule type="duplicateValues" dxfId="1617" priority="1657"/>
    <cfRule type="duplicateValues" dxfId="1616" priority="1656"/>
    <cfRule type="duplicateValues" dxfId="1615" priority="1655"/>
    <cfRule type="duplicateValues" dxfId="1614" priority="1654"/>
    <cfRule type="duplicateValues" dxfId="1613" priority="1653"/>
    <cfRule type="duplicateValues" dxfId="1612" priority="1652"/>
    <cfRule type="duplicateValues" dxfId="1611" priority="1651"/>
    <cfRule type="duplicateValues" dxfId="1610" priority="1650"/>
    <cfRule type="duplicateValues" dxfId="1609" priority="1649"/>
    <cfRule type="duplicateValues" dxfId="1608" priority="1648"/>
    <cfRule type="duplicateValues" dxfId="1607" priority="1647"/>
    <cfRule type="duplicateValues" dxfId="1606" priority="1646"/>
    <cfRule type="duplicateValues" dxfId="1605" priority="1645"/>
    <cfRule type="duplicateValues" dxfId="1604" priority="1673"/>
    <cfRule type="duplicateValues" dxfId="1603" priority="1688"/>
    <cfRule type="duplicateValues" dxfId="1602" priority="1687"/>
    <cfRule type="duplicateValues" dxfId="1601" priority="1686"/>
    <cfRule type="duplicateValues" dxfId="1600" priority="1685"/>
    <cfRule type="duplicateValues" dxfId="1599" priority="1684"/>
  </conditionalFormatting>
  <conditionalFormatting sqref="C905">
    <cfRule type="duplicateValues" dxfId="1598" priority="1629"/>
    <cfRule type="duplicateValues" dxfId="1597" priority="1618"/>
    <cfRule type="duplicateValues" dxfId="1596" priority="1601"/>
    <cfRule type="duplicateValues" dxfId="1595" priority="1620"/>
    <cfRule type="duplicateValues" dxfId="1594" priority="1621"/>
    <cfRule type="duplicateValues" dxfId="1593" priority="1622"/>
    <cfRule type="duplicateValues" dxfId="1592" priority="1623"/>
    <cfRule type="duplicateValues" dxfId="1591" priority="1624"/>
    <cfRule type="duplicateValues" dxfId="1590" priority="1625"/>
    <cfRule type="duplicateValues" dxfId="1589" priority="1626"/>
    <cfRule type="duplicateValues" dxfId="1588" priority="1627"/>
    <cfRule type="duplicateValues" dxfId="1587" priority="1628"/>
    <cfRule type="duplicateValues" dxfId="1586" priority="1598"/>
    <cfRule type="duplicateValues" dxfId="1585" priority="1630"/>
    <cfRule type="duplicateValues" dxfId="1584" priority="1631"/>
    <cfRule type="duplicateValues" dxfId="1583" priority="1632"/>
    <cfRule type="duplicateValues" dxfId="1582" priority="1619"/>
    <cfRule type="duplicateValues" dxfId="1581" priority="1633"/>
    <cfRule type="duplicateValues" dxfId="1580" priority="1605"/>
    <cfRule type="duplicateValues" dxfId="1579" priority="1597"/>
    <cfRule type="duplicateValues" dxfId="1578" priority="1596"/>
    <cfRule type="duplicateValues" dxfId="1577" priority="1602"/>
    <cfRule type="duplicateValues" dxfId="1576" priority="1603"/>
    <cfRule type="duplicateValues" dxfId="1575" priority="1604"/>
    <cfRule type="duplicateValues" dxfId="1574" priority="1610"/>
    <cfRule type="duplicateValues" dxfId="1573" priority="1606"/>
    <cfRule type="duplicateValues" dxfId="1572" priority="1607"/>
    <cfRule type="duplicateValues" dxfId="1571" priority="1608"/>
    <cfRule type="duplicateValues" dxfId="1570" priority="1609"/>
    <cfRule type="duplicateValues" dxfId="1569" priority="1611"/>
    <cfRule type="duplicateValues" dxfId="1568" priority="1634"/>
    <cfRule type="duplicateValues" dxfId="1567" priority="1612"/>
    <cfRule type="duplicateValues" dxfId="1566" priority="1637"/>
    <cfRule type="duplicateValues" dxfId="1565" priority="1638"/>
    <cfRule type="duplicateValues" dxfId="1564" priority="1639"/>
    <cfRule type="duplicateValues" dxfId="1563" priority="1635"/>
    <cfRule type="duplicateValues" dxfId="1562" priority="1613"/>
    <cfRule type="duplicateValues" dxfId="1561" priority="1614"/>
    <cfRule type="duplicateValues" dxfId="1560" priority="1615"/>
    <cfRule type="duplicateValues" dxfId="1559" priority="1616"/>
    <cfRule type="duplicateValues" dxfId="1558" priority="1617"/>
    <cfRule type="duplicateValues" dxfId="1557" priority="1636"/>
    <cfRule type="duplicateValues" dxfId="1556" priority="1600"/>
    <cfRule type="duplicateValues" dxfId="1555" priority="1599"/>
  </conditionalFormatting>
  <conditionalFormatting sqref="C906:C1431">
    <cfRule type="duplicateValues" dxfId="1554" priority="6441"/>
  </conditionalFormatting>
  <conditionalFormatting sqref="C1436">
    <cfRule type="duplicateValues" dxfId="1553" priority="1446"/>
    <cfRule type="duplicateValues" dxfId="1552" priority="1445"/>
  </conditionalFormatting>
  <conditionalFormatting sqref="C1436:C1606">
    <cfRule type="duplicateValues" dxfId="1551" priority="5935"/>
  </conditionalFormatting>
  <conditionalFormatting sqref="C1436:C1607">
    <cfRule type="duplicateValues" dxfId="1550" priority="5850"/>
  </conditionalFormatting>
  <conditionalFormatting sqref="C1452">
    <cfRule type="duplicateValues" dxfId="1549" priority="1718"/>
    <cfRule type="duplicateValues" dxfId="1548" priority="1717"/>
    <cfRule type="duplicateValues" dxfId="1547" priority="1716"/>
    <cfRule type="duplicateValues" dxfId="1546" priority="1715"/>
    <cfRule type="duplicateValues" dxfId="1545" priority="1722"/>
    <cfRule type="duplicateValues" dxfId="1544" priority="1721"/>
    <cfRule type="duplicateValues" dxfId="1543" priority="1720"/>
    <cfRule type="duplicateValues" dxfId="1542" priority="1719"/>
  </conditionalFormatting>
  <conditionalFormatting sqref="C1640:C1670">
    <cfRule type="duplicateValues" dxfId="1541" priority="3983"/>
  </conditionalFormatting>
  <conditionalFormatting sqref="C850:D850">
    <cfRule type="duplicateValues" dxfId="1540" priority="1837"/>
  </conditionalFormatting>
  <conditionalFormatting sqref="C862:D862">
    <cfRule type="duplicateValues" dxfId="1539" priority="1805"/>
    <cfRule type="duplicateValues" dxfId="1538" priority="1776"/>
    <cfRule type="duplicateValues" dxfId="1537" priority="1793"/>
  </conditionalFormatting>
  <conditionalFormatting sqref="C863:D863">
    <cfRule type="duplicateValues" dxfId="1536" priority="1735"/>
    <cfRule type="duplicateValues" dxfId="1535" priority="1764"/>
    <cfRule type="duplicateValues" dxfId="1534" priority="1752"/>
  </conditionalFormatting>
  <conditionalFormatting sqref="C1452:D1452">
    <cfRule type="duplicateValues" dxfId="1533" priority="1714"/>
    <cfRule type="duplicateValues" dxfId="1532" priority="1713"/>
    <cfRule type="duplicateValues" dxfId="1531" priority="1712"/>
  </conditionalFormatting>
  <conditionalFormatting sqref="D4:D749">
    <cfRule type="duplicateValues" dxfId="1530" priority="3824"/>
  </conditionalFormatting>
  <conditionalFormatting sqref="D367">
    <cfRule type="duplicateValues" dxfId="1529" priority="2796" stopIfTrue="1"/>
    <cfRule type="duplicateValues" dxfId="1528" priority="2797" stopIfTrue="1"/>
  </conditionalFormatting>
  <conditionalFormatting sqref="D608:D708">
    <cfRule type="duplicateValues" dxfId="1527" priority="1703"/>
  </conditionalFormatting>
  <conditionalFormatting sqref="D709:D815">
    <cfRule type="duplicateValues" dxfId="1526" priority="1702"/>
  </conditionalFormatting>
  <conditionalFormatting sqref="D873">
    <cfRule type="duplicateValues" dxfId="1525" priority="1710"/>
    <cfRule type="duplicateValues" dxfId="1524" priority="1711"/>
    <cfRule type="duplicateValues" dxfId="1523" priority="1709"/>
  </conditionalFormatting>
  <conditionalFormatting sqref="D895">
    <cfRule type="duplicateValues" dxfId="1522" priority="1699"/>
    <cfRule type="duplicateValues" dxfId="1521" priority="1700"/>
    <cfRule type="duplicateValues" dxfId="1520" priority="1701"/>
    <cfRule type="duplicateValues" dxfId="1519" priority="1698"/>
  </conditionalFormatting>
  <conditionalFormatting sqref="D896">
    <cfRule type="duplicateValues" dxfId="1518" priority="1696"/>
    <cfRule type="duplicateValues" dxfId="1517" priority="1694"/>
    <cfRule type="duplicateValues" dxfId="1516" priority="1697"/>
    <cfRule type="duplicateValues" dxfId="1515" priority="1695"/>
  </conditionalFormatting>
  <conditionalFormatting sqref="D905">
    <cfRule type="duplicateValues" dxfId="1514" priority="1644"/>
    <cfRule type="duplicateValues" dxfId="1513" priority="1643"/>
    <cfRule type="duplicateValues" dxfId="1512" priority="1642"/>
    <cfRule type="duplicateValues" dxfId="1511" priority="1641"/>
    <cfRule type="duplicateValues" dxfId="1510" priority="1640"/>
  </conditionalFormatting>
  <conditionalFormatting sqref="D906:D931">
    <cfRule type="duplicateValues" dxfId="1509" priority="1594"/>
    <cfRule type="duplicateValues" dxfId="1508" priority="1593"/>
    <cfRule type="duplicateValues" dxfId="1507" priority="1592"/>
    <cfRule type="duplicateValues" dxfId="1506" priority="1591"/>
  </conditionalFormatting>
  <conditionalFormatting sqref="D945">
    <cfRule type="duplicateValues" dxfId="1505" priority="1541"/>
    <cfRule type="duplicateValues" dxfId="1504" priority="1540"/>
    <cfRule type="duplicateValues" dxfId="1503" priority="1539"/>
    <cfRule type="duplicateValues" dxfId="1502" priority="1538"/>
    <cfRule type="duplicateValues" dxfId="1501" priority="1537"/>
    <cfRule type="duplicateValues" dxfId="1500" priority="1536"/>
  </conditionalFormatting>
  <conditionalFormatting sqref="D971">
    <cfRule type="duplicateValues" dxfId="1499" priority="1535"/>
    <cfRule type="duplicateValues" dxfId="1498" priority="1534"/>
    <cfRule type="duplicateValues" dxfId="1497" priority="1533"/>
    <cfRule type="duplicateValues" dxfId="1496" priority="1532"/>
    <cfRule type="duplicateValues" dxfId="1495" priority="1531"/>
    <cfRule type="duplicateValues" dxfId="1494" priority="1530"/>
  </conditionalFormatting>
  <conditionalFormatting sqref="D972">
    <cfRule type="duplicateValues" dxfId="1493" priority="1529"/>
    <cfRule type="duplicateValues" dxfId="1492" priority="1528"/>
    <cfRule type="duplicateValues" dxfId="1491" priority="1527"/>
    <cfRule type="duplicateValues" dxfId="1490" priority="1526"/>
    <cfRule type="duplicateValues" dxfId="1489" priority="1525"/>
    <cfRule type="duplicateValues" dxfId="1488" priority="1524"/>
  </conditionalFormatting>
  <conditionalFormatting sqref="D976">
    <cfRule type="duplicateValues" dxfId="1487" priority="1518"/>
    <cfRule type="duplicateValues" dxfId="1486" priority="1523"/>
    <cfRule type="duplicateValues" dxfId="1485" priority="1522"/>
    <cfRule type="duplicateValues" dxfId="1484" priority="1521"/>
    <cfRule type="duplicateValues" dxfId="1483" priority="1520"/>
    <cfRule type="duplicateValues" dxfId="1482" priority="1519"/>
  </conditionalFormatting>
  <conditionalFormatting sqref="D977">
    <cfRule type="duplicateValues" dxfId="1481" priority="1507"/>
    <cfRule type="duplicateValues" dxfId="1480" priority="1508"/>
    <cfRule type="duplicateValues" dxfId="1479" priority="1509"/>
    <cfRule type="duplicateValues" dxfId="1478" priority="1510"/>
    <cfRule type="duplicateValues" dxfId="1477" priority="1511"/>
  </conditionalFormatting>
  <conditionalFormatting sqref="D979">
    <cfRule type="duplicateValues" dxfId="1476" priority="1495"/>
    <cfRule type="duplicateValues" dxfId="1475" priority="1496"/>
    <cfRule type="duplicateValues" dxfId="1474" priority="1497"/>
    <cfRule type="duplicateValues" dxfId="1473" priority="1498"/>
    <cfRule type="duplicateValues" dxfId="1472" priority="1499"/>
    <cfRule type="duplicateValues" dxfId="1471" priority="1500"/>
  </conditionalFormatting>
  <conditionalFormatting sqref="D980">
    <cfRule type="duplicateValues" dxfId="1470" priority="1492"/>
    <cfRule type="duplicateValues" dxfId="1469" priority="1493"/>
    <cfRule type="duplicateValues" dxfId="1468" priority="1494"/>
    <cfRule type="duplicateValues" dxfId="1467" priority="1490"/>
    <cfRule type="duplicateValues" dxfId="1466" priority="1489"/>
    <cfRule type="duplicateValues" dxfId="1465" priority="1491"/>
  </conditionalFormatting>
  <conditionalFormatting sqref="D982">
    <cfRule type="duplicateValues" dxfId="1464" priority="1488"/>
    <cfRule type="duplicateValues" dxfId="1463" priority="1487"/>
    <cfRule type="duplicateValues" dxfId="1462" priority="1486"/>
    <cfRule type="duplicateValues" dxfId="1461" priority="1485"/>
    <cfRule type="duplicateValues" dxfId="1460" priority="1484"/>
    <cfRule type="duplicateValues" dxfId="1459" priority="1483"/>
  </conditionalFormatting>
  <conditionalFormatting sqref="D984">
    <cfRule type="duplicateValues" dxfId="1458" priority="1482"/>
    <cfRule type="duplicateValues" dxfId="1457" priority="1481"/>
    <cfRule type="duplicateValues" dxfId="1456" priority="1480"/>
    <cfRule type="duplicateValues" dxfId="1455" priority="1479"/>
    <cfRule type="duplicateValues" dxfId="1454" priority="1478"/>
    <cfRule type="duplicateValues" dxfId="1453" priority="1477"/>
  </conditionalFormatting>
  <conditionalFormatting sqref="D985">
    <cfRule type="duplicateValues" dxfId="1452" priority="1471"/>
    <cfRule type="duplicateValues" dxfId="1451" priority="1476"/>
    <cfRule type="duplicateValues" dxfId="1450" priority="1475"/>
    <cfRule type="duplicateValues" dxfId="1449" priority="1474"/>
    <cfRule type="duplicateValues" dxfId="1448" priority="1473"/>
    <cfRule type="duplicateValues" dxfId="1447" priority="1472"/>
  </conditionalFormatting>
  <conditionalFormatting sqref="D987">
    <cfRule type="duplicateValues" dxfId="1446" priority="1468"/>
    <cfRule type="duplicateValues" dxfId="1445" priority="1465"/>
    <cfRule type="duplicateValues" dxfId="1444" priority="1466"/>
    <cfRule type="duplicateValues" dxfId="1443" priority="1467"/>
    <cfRule type="duplicateValues" dxfId="1442" priority="1469"/>
    <cfRule type="duplicateValues" dxfId="1441" priority="1470"/>
  </conditionalFormatting>
  <conditionalFormatting sqref="D988">
    <cfRule type="duplicateValues" dxfId="1440" priority="1459"/>
    <cfRule type="duplicateValues" dxfId="1439" priority="1460"/>
    <cfRule type="duplicateValues" dxfId="1438" priority="1461"/>
    <cfRule type="duplicateValues" dxfId="1437" priority="1463"/>
    <cfRule type="duplicateValues" dxfId="1436" priority="1464"/>
    <cfRule type="duplicateValues" dxfId="1435" priority="1462"/>
  </conditionalFormatting>
  <conditionalFormatting sqref="D989">
    <cfRule type="duplicateValues" dxfId="1434" priority="1448"/>
    <cfRule type="duplicateValues" dxfId="1433" priority="1449"/>
    <cfRule type="duplicateValues" dxfId="1432" priority="1451"/>
    <cfRule type="duplicateValues" dxfId="1431" priority="1452"/>
    <cfRule type="duplicateValues" dxfId="1430" priority="1450"/>
    <cfRule type="duplicateValues" dxfId="1429" priority="1447"/>
  </conditionalFormatting>
  <conditionalFormatting sqref="D989:D990">
    <cfRule type="duplicateValues" dxfId="1428" priority="1458"/>
    <cfRule type="duplicateValues" dxfId="1427" priority="1457"/>
    <cfRule type="duplicateValues" dxfId="1426" priority="1455"/>
    <cfRule type="duplicateValues" dxfId="1425" priority="1454"/>
    <cfRule type="duplicateValues" dxfId="1424" priority="1453"/>
    <cfRule type="duplicateValues" dxfId="1423" priority="1456"/>
  </conditionalFormatting>
  <conditionalFormatting sqref="D991">
    <cfRule type="duplicateValues" dxfId="1422" priority="1443"/>
  </conditionalFormatting>
  <conditionalFormatting sqref="D992">
    <cfRule type="duplicateValues" dxfId="1421" priority="1436"/>
    <cfRule type="duplicateValues" dxfId="1420" priority="1437"/>
    <cfRule type="duplicateValues" dxfId="1419" priority="1438"/>
    <cfRule type="duplicateValues" dxfId="1418" priority="1439"/>
    <cfRule type="duplicateValues" dxfId="1417" priority="1440"/>
    <cfRule type="duplicateValues" dxfId="1416" priority="1442"/>
    <cfRule type="duplicateValues" dxfId="1415" priority="1441"/>
  </conditionalFormatting>
  <conditionalFormatting sqref="D993">
    <cfRule type="duplicateValues" dxfId="1414" priority="1432"/>
    <cfRule type="duplicateValues" dxfId="1413" priority="1431"/>
    <cfRule type="duplicateValues" dxfId="1412" priority="1433"/>
    <cfRule type="duplicateValues" dxfId="1411" priority="1429"/>
    <cfRule type="duplicateValues" dxfId="1410" priority="1435"/>
    <cfRule type="duplicateValues" dxfId="1409" priority="1430"/>
    <cfRule type="duplicateValues" dxfId="1408" priority="1434"/>
  </conditionalFormatting>
  <conditionalFormatting sqref="D994">
    <cfRule type="duplicateValues" dxfId="1407" priority="1428"/>
  </conditionalFormatting>
  <conditionalFormatting sqref="D995">
    <cfRule type="duplicateValues" dxfId="1406" priority="1427"/>
    <cfRule type="duplicateValues" dxfId="1405" priority="1426"/>
    <cfRule type="duplicateValues" dxfId="1404" priority="1423"/>
    <cfRule type="duplicateValues" dxfId="1403" priority="1425"/>
    <cfRule type="duplicateValues" dxfId="1402" priority="1424"/>
    <cfRule type="duplicateValues" dxfId="1401" priority="1421"/>
    <cfRule type="duplicateValues" dxfId="1400" priority="1422"/>
  </conditionalFormatting>
  <conditionalFormatting sqref="D996">
    <cfRule type="duplicateValues" dxfId="1399" priority="1418"/>
    <cfRule type="duplicateValues" dxfId="1398" priority="1417"/>
    <cfRule type="duplicateValues" dxfId="1397" priority="1416"/>
    <cfRule type="duplicateValues" dxfId="1396" priority="1415"/>
    <cfRule type="duplicateValues" dxfId="1395" priority="1414"/>
    <cfRule type="duplicateValues" dxfId="1394" priority="1419"/>
    <cfRule type="duplicateValues" dxfId="1393" priority="1420"/>
  </conditionalFormatting>
  <conditionalFormatting sqref="D997">
    <cfRule type="duplicateValues" dxfId="1392" priority="1413"/>
    <cfRule type="duplicateValues" dxfId="1391" priority="1412"/>
    <cfRule type="duplicateValues" dxfId="1390" priority="1411"/>
    <cfRule type="duplicateValues" dxfId="1389" priority="1410"/>
    <cfRule type="duplicateValues" dxfId="1388" priority="1409"/>
    <cfRule type="duplicateValues" dxfId="1387" priority="1408"/>
    <cfRule type="duplicateValues" dxfId="1386" priority="1407"/>
  </conditionalFormatting>
  <conditionalFormatting sqref="D998">
    <cfRule type="duplicateValues" dxfId="1385" priority="1405"/>
    <cfRule type="duplicateValues" dxfId="1384" priority="1404"/>
    <cfRule type="duplicateValues" dxfId="1383" priority="1403"/>
    <cfRule type="duplicateValues" dxfId="1382" priority="1402"/>
    <cfRule type="duplicateValues" dxfId="1381" priority="1394"/>
    <cfRule type="duplicateValues" dxfId="1380" priority="1395"/>
    <cfRule type="duplicateValues" dxfId="1379" priority="1396"/>
    <cfRule type="duplicateValues" dxfId="1378" priority="1397"/>
    <cfRule type="duplicateValues" dxfId="1377" priority="1398"/>
    <cfRule type="duplicateValues" dxfId="1376" priority="1399"/>
    <cfRule type="duplicateValues" dxfId="1375" priority="1400"/>
    <cfRule type="duplicateValues" dxfId="1374" priority="1401"/>
    <cfRule type="duplicateValues" dxfId="1373" priority="1406"/>
  </conditionalFormatting>
  <conditionalFormatting sqref="D999">
    <cfRule type="duplicateValues" dxfId="1372" priority="1393"/>
  </conditionalFormatting>
  <conditionalFormatting sqref="D1000">
    <cfRule type="duplicateValues" dxfId="1371" priority="1386"/>
    <cfRule type="duplicateValues" dxfId="1370" priority="1387"/>
    <cfRule type="duplicateValues" dxfId="1369" priority="1388"/>
    <cfRule type="duplicateValues" dxfId="1368" priority="1389"/>
    <cfRule type="duplicateValues" dxfId="1367" priority="1390"/>
    <cfRule type="duplicateValues" dxfId="1366" priority="1391"/>
    <cfRule type="duplicateValues" dxfId="1365" priority="1392"/>
  </conditionalFormatting>
  <conditionalFormatting sqref="D1001">
    <cfRule type="duplicateValues" dxfId="1364" priority="1382"/>
    <cfRule type="duplicateValues" dxfId="1363" priority="1381"/>
    <cfRule type="duplicateValues" dxfId="1362" priority="1380"/>
    <cfRule type="duplicateValues" dxfId="1361" priority="1379"/>
    <cfRule type="duplicateValues" dxfId="1360" priority="1385"/>
    <cfRule type="duplicateValues" dxfId="1359" priority="1384"/>
    <cfRule type="duplicateValues" dxfId="1358" priority="1383"/>
  </conditionalFormatting>
  <conditionalFormatting sqref="D1002">
    <cfRule type="duplicateValues" dxfId="1357" priority="1378"/>
    <cfRule type="duplicateValues" dxfId="1356" priority="1377"/>
    <cfRule type="duplicateValues" dxfId="1355" priority="1376"/>
    <cfRule type="duplicateValues" dxfId="1354" priority="1375"/>
    <cfRule type="duplicateValues" dxfId="1353" priority="1374"/>
    <cfRule type="duplicateValues" dxfId="1352" priority="1373"/>
    <cfRule type="duplicateValues" dxfId="1351" priority="1372"/>
  </conditionalFormatting>
  <conditionalFormatting sqref="D1003">
    <cfRule type="duplicateValues" dxfId="1350" priority="1371"/>
    <cfRule type="duplicateValues" dxfId="1349" priority="1370"/>
    <cfRule type="duplicateValues" dxfId="1348" priority="1369"/>
    <cfRule type="duplicateValues" dxfId="1347" priority="1366"/>
    <cfRule type="duplicateValues" dxfId="1346" priority="1365"/>
    <cfRule type="duplicateValues" dxfId="1345" priority="1364"/>
    <cfRule type="duplicateValues" dxfId="1344" priority="1363"/>
    <cfRule type="duplicateValues" dxfId="1343" priority="1361"/>
    <cfRule type="duplicateValues" dxfId="1342" priority="1360"/>
    <cfRule type="duplicateValues" dxfId="1341" priority="1367"/>
    <cfRule type="duplicateValues" dxfId="1340" priority="1368"/>
    <cfRule type="duplicateValues" dxfId="1339" priority="1359"/>
    <cfRule type="duplicateValues" dxfId="1338" priority="1362"/>
  </conditionalFormatting>
  <conditionalFormatting sqref="D1004">
    <cfRule type="duplicateValues" dxfId="1337" priority="1353"/>
    <cfRule type="duplicateValues" dxfId="1336" priority="1352"/>
    <cfRule type="duplicateValues" dxfId="1335" priority="1358"/>
    <cfRule type="duplicateValues" dxfId="1334" priority="1357"/>
    <cfRule type="duplicateValues" dxfId="1333" priority="1355"/>
    <cfRule type="duplicateValues" dxfId="1332" priority="1356"/>
    <cfRule type="duplicateValues" dxfId="1331" priority="1354"/>
  </conditionalFormatting>
  <conditionalFormatting sqref="D1005">
    <cfRule type="duplicateValues" dxfId="1330" priority="1345"/>
    <cfRule type="duplicateValues" dxfId="1329" priority="1344"/>
    <cfRule type="duplicateValues" dxfId="1328" priority="1343"/>
    <cfRule type="duplicateValues" dxfId="1327" priority="1342"/>
    <cfRule type="duplicateValues" dxfId="1326" priority="1341"/>
    <cfRule type="duplicateValues" dxfId="1325" priority="1340"/>
    <cfRule type="duplicateValues" dxfId="1324" priority="1339"/>
    <cfRule type="duplicateValues" dxfId="1323" priority="1351"/>
    <cfRule type="duplicateValues" dxfId="1322" priority="1350"/>
    <cfRule type="duplicateValues" dxfId="1321" priority="1349"/>
    <cfRule type="duplicateValues" dxfId="1320" priority="1348"/>
    <cfRule type="duplicateValues" dxfId="1319" priority="1347"/>
    <cfRule type="duplicateValues" dxfId="1318" priority="1346"/>
  </conditionalFormatting>
  <conditionalFormatting sqref="D1006">
    <cfRule type="duplicateValues" dxfId="1317" priority="1338"/>
  </conditionalFormatting>
  <conditionalFormatting sqref="D1007">
    <cfRule type="duplicateValues" dxfId="1316" priority="1337"/>
    <cfRule type="duplicateValues" dxfId="1315" priority="1332"/>
    <cfRule type="duplicateValues" dxfId="1314" priority="1331"/>
    <cfRule type="duplicateValues" dxfId="1313" priority="1336"/>
    <cfRule type="duplicateValues" dxfId="1312" priority="1335"/>
    <cfRule type="duplicateValues" dxfId="1311" priority="1334"/>
    <cfRule type="duplicateValues" dxfId="1310" priority="1333"/>
  </conditionalFormatting>
  <conditionalFormatting sqref="D1008">
    <cfRule type="duplicateValues" dxfId="1309" priority="1330"/>
  </conditionalFormatting>
  <conditionalFormatting sqref="D1009">
    <cfRule type="duplicateValues" dxfId="1308" priority="1329"/>
  </conditionalFormatting>
  <conditionalFormatting sqref="D1010">
    <cfRule type="duplicateValues" dxfId="1307" priority="1328"/>
    <cfRule type="duplicateValues" dxfId="1306" priority="1322"/>
    <cfRule type="duplicateValues" dxfId="1305" priority="1323"/>
    <cfRule type="duplicateValues" dxfId="1304" priority="1324"/>
    <cfRule type="duplicateValues" dxfId="1303" priority="1325"/>
    <cfRule type="duplicateValues" dxfId="1302" priority="1326"/>
    <cfRule type="duplicateValues" dxfId="1301" priority="1327"/>
  </conditionalFormatting>
  <conditionalFormatting sqref="D1011">
    <cfRule type="duplicateValues" dxfId="1300" priority="1315"/>
    <cfRule type="duplicateValues" dxfId="1299" priority="1317"/>
    <cfRule type="duplicateValues" dxfId="1298" priority="1318"/>
    <cfRule type="duplicateValues" dxfId="1297" priority="1319"/>
    <cfRule type="duplicateValues" dxfId="1296" priority="1320"/>
    <cfRule type="duplicateValues" dxfId="1295" priority="1321"/>
    <cfRule type="duplicateValues" dxfId="1294" priority="1316"/>
  </conditionalFormatting>
  <conditionalFormatting sqref="D1012">
    <cfRule type="duplicateValues" dxfId="1293" priority="1314"/>
  </conditionalFormatting>
  <conditionalFormatting sqref="D1013">
    <cfRule type="duplicateValues" dxfId="1292" priority="1313"/>
  </conditionalFormatting>
  <conditionalFormatting sqref="D1014">
    <cfRule type="duplicateValues" dxfId="1291" priority="1303"/>
    <cfRule type="duplicateValues" dxfId="1290" priority="1302"/>
    <cfRule type="duplicateValues" dxfId="1289" priority="1301"/>
    <cfRule type="duplicateValues" dxfId="1288" priority="1300"/>
    <cfRule type="duplicateValues" dxfId="1287" priority="1306"/>
    <cfRule type="duplicateValues" dxfId="1286" priority="1312"/>
    <cfRule type="duplicateValues" dxfId="1285" priority="1311"/>
    <cfRule type="duplicateValues" dxfId="1284" priority="1310"/>
    <cfRule type="duplicateValues" dxfId="1283" priority="1309"/>
    <cfRule type="duplicateValues" dxfId="1282" priority="1308"/>
    <cfRule type="duplicateValues" dxfId="1281" priority="1307"/>
    <cfRule type="duplicateValues" dxfId="1280" priority="1305"/>
    <cfRule type="duplicateValues" dxfId="1279" priority="1304"/>
  </conditionalFormatting>
  <conditionalFormatting sqref="D1015">
    <cfRule type="duplicateValues" dxfId="1278" priority="1298"/>
    <cfRule type="duplicateValues" dxfId="1277" priority="1297"/>
    <cfRule type="duplicateValues" dxfId="1276" priority="1296"/>
    <cfRule type="duplicateValues" dxfId="1275" priority="1295"/>
    <cfRule type="duplicateValues" dxfId="1274" priority="1293"/>
    <cfRule type="duplicateValues" dxfId="1273" priority="1294"/>
    <cfRule type="duplicateValues" dxfId="1272" priority="1299"/>
  </conditionalFormatting>
  <conditionalFormatting sqref="D1016">
    <cfRule type="duplicateValues" dxfId="1271" priority="1291"/>
    <cfRule type="duplicateValues" dxfId="1270" priority="1292"/>
    <cfRule type="duplicateValues" dxfId="1269" priority="1286"/>
    <cfRule type="duplicateValues" dxfId="1268" priority="1287"/>
    <cfRule type="duplicateValues" dxfId="1267" priority="1288"/>
    <cfRule type="duplicateValues" dxfId="1266" priority="1289"/>
    <cfRule type="duplicateValues" dxfId="1265" priority="1290"/>
  </conditionalFormatting>
  <conditionalFormatting sqref="D1017">
    <cfRule type="duplicateValues" dxfId="1264" priority="1280"/>
    <cfRule type="duplicateValues" dxfId="1263" priority="1281"/>
    <cfRule type="duplicateValues" dxfId="1262" priority="1282"/>
    <cfRule type="duplicateValues" dxfId="1261" priority="1283"/>
    <cfRule type="duplicateValues" dxfId="1260" priority="1284"/>
    <cfRule type="duplicateValues" dxfId="1259" priority="1285"/>
    <cfRule type="duplicateValues" dxfId="1258" priority="1279"/>
  </conditionalFormatting>
  <conditionalFormatting sqref="D1018">
    <cfRule type="duplicateValues" dxfId="1257" priority="1277"/>
    <cfRule type="duplicateValues" dxfId="1256" priority="1276"/>
    <cfRule type="duplicateValues" dxfId="1255" priority="1275"/>
    <cfRule type="duplicateValues" dxfId="1254" priority="1274"/>
    <cfRule type="duplicateValues" dxfId="1253" priority="1273"/>
    <cfRule type="duplicateValues" dxfId="1252" priority="1272"/>
    <cfRule type="duplicateValues" dxfId="1251" priority="1278"/>
  </conditionalFormatting>
  <conditionalFormatting sqref="D1019">
    <cfRule type="duplicateValues" dxfId="1250" priority="1271"/>
  </conditionalFormatting>
  <conditionalFormatting sqref="D1020">
    <cfRule type="duplicateValues" dxfId="1249" priority="1267"/>
    <cfRule type="duplicateValues" dxfId="1248" priority="1270"/>
    <cfRule type="duplicateValues" dxfId="1247" priority="1269"/>
    <cfRule type="duplicateValues" dxfId="1246" priority="1268"/>
    <cfRule type="duplicateValues" dxfId="1245" priority="1266"/>
    <cfRule type="duplicateValues" dxfId="1244" priority="1265"/>
    <cfRule type="duplicateValues" dxfId="1243" priority="1264"/>
  </conditionalFormatting>
  <conditionalFormatting sqref="D1021">
    <cfRule type="duplicateValues" dxfId="1242" priority="1263"/>
  </conditionalFormatting>
  <conditionalFormatting sqref="D1022">
    <cfRule type="duplicateValues" dxfId="1241" priority="1262"/>
  </conditionalFormatting>
  <conditionalFormatting sqref="D1023">
    <cfRule type="duplicateValues" dxfId="1240" priority="1255"/>
    <cfRule type="duplicateValues" dxfId="1239" priority="1256"/>
    <cfRule type="duplicateValues" dxfId="1238" priority="1257"/>
    <cfRule type="duplicateValues" dxfId="1237" priority="1258"/>
    <cfRule type="duplicateValues" dxfId="1236" priority="1259"/>
    <cfRule type="duplicateValues" dxfId="1235" priority="1261"/>
    <cfRule type="duplicateValues" dxfId="1234" priority="1260"/>
  </conditionalFormatting>
  <conditionalFormatting sqref="D1024">
    <cfRule type="duplicateValues" dxfId="1233" priority="1254"/>
  </conditionalFormatting>
  <conditionalFormatting sqref="D1025">
    <cfRule type="duplicateValues" dxfId="1232" priority="1252"/>
    <cfRule type="duplicateValues" dxfId="1231" priority="1253"/>
    <cfRule type="duplicateValues" dxfId="1230" priority="1251"/>
    <cfRule type="duplicateValues" dxfId="1229" priority="1250"/>
    <cfRule type="duplicateValues" dxfId="1228" priority="1249"/>
    <cfRule type="duplicateValues" dxfId="1227" priority="1248"/>
    <cfRule type="duplicateValues" dxfId="1226" priority="1247"/>
  </conditionalFormatting>
  <conditionalFormatting sqref="D1026">
    <cfRule type="duplicateValues" dxfId="1225" priority="1240"/>
    <cfRule type="duplicateValues" dxfId="1224" priority="1246"/>
    <cfRule type="duplicateValues" dxfId="1223" priority="1245"/>
    <cfRule type="duplicateValues" dxfId="1222" priority="1244"/>
    <cfRule type="duplicateValues" dxfId="1221" priority="1243"/>
    <cfRule type="duplicateValues" dxfId="1220" priority="1242"/>
    <cfRule type="duplicateValues" dxfId="1219" priority="1241"/>
  </conditionalFormatting>
  <conditionalFormatting sqref="D1027">
    <cfRule type="duplicateValues" dxfId="1218" priority="1239"/>
    <cfRule type="duplicateValues" dxfId="1217" priority="1228"/>
    <cfRule type="duplicateValues" dxfId="1216" priority="1227"/>
    <cfRule type="duplicateValues" dxfId="1215" priority="1229"/>
    <cfRule type="duplicateValues" dxfId="1214" priority="1230"/>
    <cfRule type="duplicateValues" dxfId="1213" priority="1231"/>
    <cfRule type="duplicateValues" dxfId="1212" priority="1232"/>
    <cfRule type="duplicateValues" dxfId="1211" priority="1233"/>
    <cfRule type="duplicateValues" dxfId="1210" priority="1234"/>
    <cfRule type="duplicateValues" dxfId="1209" priority="1235"/>
    <cfRule type="duplicateValues" dxfId="1208" priority="1236"/>
    <cfRule type="duplicateValues" dxfId="1207" priority="1237"/>
    <cfRule type="duplicateValues" dxfId="1206" priority="1238"/>
  </conditionalFormatting>
  <conditionalFormatting sqref="D1028">
    <cfRule type="duplicateValues" dxfId="1205" priority="1221"/>
    <cfRule type="duplicateValues" dxfId="1204" priority="1226"/>
    <cfRule type="duplicateValues" dxfId="1203" priority="1225"/>
    <cfRule type="duplicateValues" dxfId="1202" priority="1224"/>
    <cfRule type="duplicateValues" dxfId="1201" priority="1223"/>
    <cfRule type="duplicateValues" dxfId="1200" priority="1222"/>
    <cfRule type="duplicateValues" dxfId="1199" priority="1220"/>
  </conditionalFormatting>
  <conditionalFormatting sqref="D1029">
    <cfRule type="duplicateValues" dxfId="1198" priority="1219"/>
    <cfRule type="duplicateValues" dxfId="1197" priority="1218"/>
    <cfRule type="duplicateValues" dxfId="1196" priority="1217"/>
    <cfRule type="duplicateValues" dxfId="1195" priority="1216"/>
    <cfRule type="duplicateValues" dxfId="1194" priority="1215"/>
    <cfRule type="duplicateValues" dxfId="1193" priority="1214"/>
    <cfRule type="duplicateValues" dxfId="1192" priority="1213"/>
  </conditionalFormatting>
  <conditionalFormatting sqref="D1030">
    <cfRule type="duplicateValues" dxfId="1191" priority="1212"/>
    <cfRule type="duplicateValues" dxfId="1190" priority="1211"/>
    <cfRule type="duplicateValues" dxfId="1189" priority="1210"/>
    <cfRule type="duplicateValues" dxfId="1188" priority="1209"/>
    <cfRule type="duplicateValues" dxfId="1187" priority="1208"/>
    <cfRule type="duplicateValues" dxfId="1186" priority="1207"/>
    <cfRule type="duplicateValues" dxfId="1185" priority="1206"/>
  </conditionalFormatting>
  <conditionalFormatting sqref="D1031">
    <cfRule type="duplicateValues" dxfId="1184" priority="1202"/>
    <cfRule type="duplicateValues" dxfId="1183" priority="1205"/>
    <cfRule type="duplicateValues" dxfId="1182" priority="1204"/>
    <cfRule type="duplicateValues" dxfId="1181" priority="1203"/>
    <cfRule type="duplicateValues" dxfId="1180" priority="1201"/>
    <cfRule type="duplicateValues" dxfId="1179" priority="1200"/>
    <cfRule type="duplicateValues" dxfId="1178" priority="1199"/>
  </conditionalFormatting>
  <conditionalFormatting sqref="D1033">
    <cfRule type="duplicateValues" dxfId="1177" priority="1185"/>
    <cfRule type="duplicateValues" dxfId="1176" priority="1184"/>
    <cfRule type="duplicateValues" dxfId="1175" priority="1183"/>
    <cfRule type="duplicateValues" dxfId="1174" priority="1182"/>
    <cfRule type="duplicateValues" dxfId="1173" priority="1181"/>
    <cfRule type="duplicateValues" dxfId="1172" priority="1180"/>
    <cfRule type="duplicateValues" dxfId="1171" priority="1179"/>
  </conditionalFormatting>
  <conditionalFormatting sqref="D1034">
    <cfRule type="duplicateValues" dxfId="1170" priority="1174"/>
    <cfRule type="duplicateValues" dxfId="1169" priority="1176"/>
    <cfRule type="duplicateValues" dxfId="1168" priority="1175"/>
    <cfRule type="duplicateValues" dxfId="1167" priority="1172"/>
    <cfRule type="duplicateValues" dxfId="1166" priority="1173"/>
    <cfRule type="duplicateValues" dxfId="1165" priority="1178"/>
    <cfRule type="duplicateValues" dxfId="1164" priority="1177"/>
  </conditionalFormatting>
  <conditionalFormatting sqref="D1035">
    <cfRule type="duplicateValues" dxfId="1163" priority="1171"/>
  </conditionalFormatting>
  <conditionalFormatting sqref="D1036">
    <cfRule type="duplicateValues" dxfId="1162" priority="1158"/>
    <cfRule type="duplicateValues" dxfId="1161" priority="1159"/>
    <cfRule type="duplicateValues" dxfId="1160" priority="1161"/>
    <cfRule type="duplicateValues" dxfId="1159" priority="1162"/>
    <cfRule type="duplicateValues" dxfId="1158" priority="1163"/>
    <cfRule type="duplicateValues" dxfId="1157" priority="1164"/>
    <cfRule type="duplicateValues" dxfId="1156" priority="1165"/>
    <cfRule type="duplicateValues" dxfId="1155" priority="1166"/>
    <cfRule type="duplicateValues" dxfId="1154" priority="1167"/>
    <cfRule type="duplicateValues" dxfId="1153" priority="1168"/>
    <cfRule type="duplicateValues" dxfId="1152" priority="1169"/>
    <cfRule type="duplicateValues" dxfId="1151" priority="1170"/>
    <cfRule type="duplicateValues" dxfId="1150" priority="1160"/>
  </conditionalFormatting>
  <conditionalFormatting sqref="D1037">
    <cfRule type="duplicateValues" dxfId="1149" priority="1157"/>
  </conditionalFormatting>
  <conditionalFormatting sqref="D1038">
    <cfRule type="duplicateValues" dxfId="1148" priority="1151"/>
    <cfRule type="duplicateValues" dxfId="1147" priority="1152"/>
    <cfRule type="duplicateValues" dxfId="1146" priority="1153"/>
    <cfRule type="duplicateValues" dxfId="1145" priority="1154"/>
    <cfRule type="duplicateValues" dxfId="1144" priority="1155"/>
    <cfRule type="duplicateValues" dxfId="1143" priority="1156"/>
    <cfRule type="duplicateValues" dxfId="1142" priority="1150"/>
  </conditionalFormatting>
  <conditionalFormatting sqref="D1039">
    <cfRule type="duplicateValues" dxfId="1141" priority="1147"/>
    <cfRule type="duplicateValues" dxfId="1140" priority="1149"/>
    <cfRule type="duplicateValues" dxfId="1139" priority="1148"/>
    <cfRule type="duplicateValues" dxfId="1138" priority="1146"/>
    <cfRule type="duplicateValues" dxfId="1137" priority="1145"/>
    <cfRule type="duplicateValues" dxfId="1136" priority="1144"/>
    <cfRule type="duplicateValues" dxfId="1135" priority="1143"/>
  </conditionalFormatting>
  <conditionalFormatting sqref="D1040">
    <cfRule type="duplicateValues" dxfId="1134" priority="1131"/>
    <cfRule type="duplicateValues" dxfId="1133" priority="1142"/>
    <cfRule type="duplicateValues" dxfId="1132" priority="1130"/>
    <cfRule type="duplicateValues" dxfId="1131" priority="1140"/>
    <cfRule type="duplicateValues" dxfId="1130" priority="1141"/>
    <cfRule type="duplicateValues" dxfId="1129" priority="1139"/>
    <cfRule type="duplicateValues" dxfId="1128" priority="1138"/>
    <cfRule type="duplicateValues" dxfId="1127" priority="1137"/>
    <cfRule type="duplicateValues" dxfId="1126" priority="1136"/>
    <cfRule type="duplicateValues" dxfId="1125" priority="1135"/>
    <cfRule type="duplicateValues" dxfId="1124" priority="1134"/>
    <cfRule type="duplicateValues" dxfId="1123" priority="1133"/>
    <cfRule type="duplicateValues" dxfId="1122" priority="1132"/>
  </conditionalFormatting>
  <conditionalFormatting sqref="D1041">
    <cfRule type="duplicateValues" dxfId="1121" priority="1128"/>
    <cfRule type="duplicateValues" dxfId="1120" priority="1127"/>
    <cfRule type="duplicateValues" dxfId="1119" priority="1126"/>
    <cfRule type="duplicateValues" dxfId="1118" priority="1125"/>
    <cfRule type="duplicateValues" dxfId="1117" priority="1124"/>
    <cfRule type="duplicateValues" dxfId="1116" priority="1123"/>
    <cfRule type="duplicateValues" dxfId="1115" priority="1129"/>
  </conditionalFormatting>
  <conditionalFormatting sqref="D1042">
    <cfRule type="duplicateValues" dxfId="1114" priority="1122"/>
    <cfRule type="duplicateValues" dxfId="1113" priority="1121"/>
    <cfRule type="duplicateValues" dxfId="1112" priority="1120"/>
    <cfRule type="duplicateValues" dxfId="1111" priority="1119"/>
    <cfRule type="duplicateValues" dxfId="1110" priority="1118"/>
    <cfRule type="duplicateValues" dxfId="1109" priority="1117"/>
    <cfRule type="duplicateValues" dxfId="1108" priority="1116"/>
  </conditionalFormatting>
  <conditionalFormatting sqref="D1043">
    <cfRule type="duplicateValues" dxfId="1107" priority="1114"/>
    <cfRule type="duplicateValues" dxfId="1106" priority="1112"/>
    <cfRule type="duplicateValues" dxfId="1105" priority="1111"/>
    <cfRule type="duplicateValues" dxfId="1104" priority="1109"/>
    <cfRule type="duplicateValues" dxfId="1103" priority="1110"/>
    <cfRule type="duplicateValues" dxfId="1102" priority="1113"/>
    <cfRule type="duplicateValues" dxfId="1101" priority="1115"/>
  </conditionalFormatting>
  <conditionalFormatting sqref="D1044">
    <cfRule type="duplicateValues" dxfId="1100" priority="1102"/>
    <cfRule type="duplicateValues" dxfId="1099" priority="1103"/>
    <cfRule type="duplicateValues" dxfId="1098" priority="1104"/>
    <cfRule type="duplicateValues" dxfId="1097" priority="1105"/>
    <cfRule type="duplicateValues" dxfId="1096" priority="1106"/>
    <cfRule type="duplicateValues" dxfId="1095" priority="1107"/>
    <cfRule type="duplicateValues" dxfId="1094" priority="1108"/>
  </conditionalFormatting>
  <conditionalFormatting sqref="D1045">
    <cfRule type="duplicateValues" dxfId="1093" priority="1095"/>
    <cfRule type="duplicateValues" dxfId="1092" priority="1096"/>
    <cfRule type="duplicateValues" dxfId="1091" priority="1097"/>
    <cfRule type="duplicateValues" dxfId="1090" priority="1098"/>
    <cfRule type="duplicateValues" dxfId="1089" priority="1099"/>
    <cfRule type="duplicateValues" dxfId="1088" priority="1100"/>
    <cfRule type="duplicateValues" dxfId="1087" priority="1101"/>
  </conditionalFormatting>
  <conditionalFormatting sqref="D1046">
    <cfRule type="duplicateValues" dxfId="1086" priority="1084"/>
    <cfRule type="duplicateValues" dxfId="1085" priority="1083"/>
    <cfRule type="duplicateValues" dxfId="1084" priority="1082"/>
    <cfRule type="duplicateValues" dxfId="1083" priority="1088"/>
    <cfRule type="duplicateValues" dxfId="1082" priority="1094"/>
    <cfRule type="duplicateValues" dxfId="1081" priority="1093"/>
    <cfRule type="duplicateValues" dxfId="1080" priority="1092"/>
    <cfRule type="duplicateValues" dxfId="1079" priority="1091"/>
    <cfRule type="duplicateValues" dxfId="1078" priority="1090"/>
    <cfRule type="duplicateValues" dxfId="1077" priority="1089"/>
    <cfRule type="duplicateValues" dxfId="1076" priority="1087"/>
    <cfRule type="duplicateValues" dxfId="1075" priority="1086"/>
    <cfRule type="duplicateValues" dxfId="1074" priority="1085"/>
  </conditionalFormatting>
  <conditionalFormatting sqref="D1047">
    <cfRule type="duplicateValues" dxfId="1073" priority="1080"/>
    <cfRule type="duplicateValues" dxfId="1072" priority="1079"/>
    <cfRule type="duplicateValues" dxfId="1071" priority="1078"/>
    <cfRule type="duplicateValues" dxfId="1070" priority="1074"/>
    <cfRule type="duplicateValues" dxfId="1069" priority="1075"/>
    <cfRule type="duplicateValues" dxfId="1068" priority="1076"/>
    <cfRule type="duplicateValues" dxfId="1067" priority="1077"/>
    <cfRule type="duplicateValues" dxfId="1066" priority="1070"/>
    <cfRule type="duplicateValues" dxfId="1065" priority="1073"/>
    <cfRule type="duplicateValues" dxfId="1064" priority="1069"/>
    <cfRule type="duplicateValues" dxfId="1063" priority="1071"/>
    <cfRule type="duplicateValues" dxfId="1062" priority="1072"/>
    <cfRule type="duplicateValues" dxfId="1061" priority="1081"/>
  </conditionalFormatting>
  <conditionalFormatting sqref="D1048">
    <cfRule type="duplicateValues" dxfId="1060" priority="1062"/>
    <cfRule type="duplicateValues" dxfId="1059" priority="1063"/>
    <cfRule type="duplicateValues" dxfId="1058" priority="1064"/>
    <cfRule type="duplicateValues" dxfId="1057" priority="1065"/>
    <cfRule type="duplicateValues" dxfId="1056" priority="1066"/>
    <cfRule type="duplicateValues" dxfId="1055" priority="1067"/>
    <cfRule type="duplicateValues" dxfId="1054" priority="1068"/>
  </conditionalFormatting>
  <conditionalFormatting sqref="D1049">
    <cfRule type="duplicateValues" dxfId="1053" priority="1060"/>
  </conditionalFormatting>
  <conditionalFormatting sqref="D1050">
    <cfRule type="duplicateValues" dxfId="1052" priority="1058"/>
    <cfRule type="duplicateValues" dxfId="1051" priority="1057"/>
    <cfRule type="duplicateValues" dxfId="1050" priority="1056"/>
    <cfRule type="duplicateValues" dxfId="1049" priority="1055"/>
    <cfRule type="duplicateValues" dxfId="1048" priority="1054"/>
    <cfRule type="duplicateValues" dxfId="1047" priority="1053"/>
    <cfRule type="duplicateValues" dxfId="1046" priority="1059"/>
  </conditionalFormatting>
  <conditionalFormatting sqref="D1051">
    <cfRule type="duplicateValues" dxfId="1045" priority="1050"/>
    <cfRule type="duplicateValues" dxfId="1044" priority="1048"/>
    <cfRule type="duplicateValues" dxfId="1043" priority="1049"/>
    <cfRule type="duplicateValues" dxfId="1042" priority="1051"/>
    <cfRule type="duplicateValues" dxfId="1041" priority="1052"/>
    <cfRule type="duplicateValues" dxfId="1040" priority="1046"/>
    <cfRule type="duplicateValues" dxfId="1039" priority="1047"/>
  </conditionalFormatting>
  <conditionalFormatting sqref="D1052">
    <cfRule type="duplicateValues" dxfId="1038" priority="1039"/>
    <cfRule type="duplicateValues" dxfId="1037" priority="1041"/>
    <cfRule type="duplicateValues" dxfId="1036" priority="1042"/>
    <cfRule type="duplicateValues" dxfId="1035" priority="1043"/>
    <cfRule type="duplicateValues" dxfId="1034" priority="1044"/>
    <cfRule type="duplicateValues" dxfId="1033" priority="1045"/>
    <cfRule type="duplicateValues" dxfId="1032" priority="1040"/>
  </conditionalFormatting>
  <conditionalFormatting sqref="D1053">
    <cfRule type="duplicateValues" dxfId="1031" priority="1036"/>
    <cfRule type="duplicateValues" dxfId="1030" priority="1035"/>
    <cfRule type="duplicateValues" dxfId="1029" priority="1033"/>
    <cfRule type="duplicateValues" dxfId="1028" priority="1032"/>
    <cfRule type="duplicateValues" dxfId="1027" priority="1037"/>
    <cfRule type="duplicateValues" dxfId="1026" priority="1034"/>
    <cfRule type="duplicateValues" dxfId="1025" priority="1038"/>
  </conditionalFormatting>
  <conditionalFormatting sqref="D1054">
    <cfRule type="duplicateValues" dxfId="1024" priority="1027"/>
    <cfRule type="duplicateValues" dxfId="1023" priority="1028"/>
    <cfRule type="duplicateValues" dxfId="1022" priority="1029"/>
    <cfRule type="duplicateValues" dxfId="1021" priority="1030"/>
    <cfRule type="duplicateValues" dxfId="1020" priority="1031"/>
    <cfRule type="duplicateValues" dxfId="1019" priority="1025"/>
    <cfRule type="duplicateValues" dxfId="1018" priority="1026"/>
  </conditionalFormatting>
  <conditionalFormatting sqref="D1055">
    <cfRule type="duplicateValues" dxfId="1017" priority="1021"/>
    <cfRule type="duplicateValues" dxfId="1016" priority="1024"/>
    <cfRule type="duplicateValues" dxfId="1015" priority="1020"/>
    <cfRule type="duplicateValues" dxfId="1014" priority="1019"/>
    <cfRule type="duplicateValues" dxfId="1013" priority="1018"/>
    <cfRule type="duplicateValues" dxfId="1012" priority="1022"/>
    <cfRule type="duplicateValues" dxfId="1011" priority="1023"/>
  </conditionalFormatting>
  <conditionalFormatting sqref="D1056">
    <cfRule type="duplicateValues" dxfId="1010" priority="1017"/>
  </conditionalFormatting>
  <conditionalFormatting sqref="D1057">
    <cfRule type="duplicateValues" dxfId="1009" priority="1012"/>
    <cfRule type="duplicateValues" dxfId="1008" priority="1011"/>
    <cfRule type="duplicateValues" dxfId="1007" priority="1010"/>
    <cfRule type="duplicateValues" dxfId="1006" priority="1015"/>
    <cfRule type="duplicateValues" dxfId="1005" priority="1016"/>
    <cfRule type="duplicateValues" dxfId="1004" priority="1014"/>
    <cfRule type="duplicateValues" dxfId="1003" priority="1013"/>
  </conditionalFormatting>
  <conditionalFormatting sqref="D1058">
    <cfRule type="duplicateValues" dxfId="1002" priority="1007"/>
    <cfRule type="duplicateValues" dxfId="1001" priority="1006"/>
    <cfRule type="duplicateValues" dxfId="1000" priority="1003"/>
    <cfRule type="duplicateValues" dxfId="999" priority="1004"/>
    <cfRule type="duplicateValues" dxfId="998" priority="1005"/>
    <cfRule type="duplicateValues" dxfId="997" priority="1009"/>
    <cfRule type="duplicateValues" dxfId="996" priority="1008"/>
  </conditionalFormatting>
  <conditionalFormatting sqref="D1059">
    <cfRule type="duplicateValues" dxfId="995" priority="997"/>
    <cfRule type="duplicateValues" dxfId="994" priority="999"/>
    <cfRule type="duplicateValues" dxfId="993" priority="998"/>
    <cfRule type="duplicateValues" dxfId="992" priority="996"/>
    <cfRule type="duplicateValues" dxfId="991" priority="1002"/>
    <cfRule type="duplicateValues" dxfId="990" priority="1001"/>
    <cfRule type="duplicateValues" dxfId="989" priority="1000"/>
  </conditionalFormatting>
  <conditionalFormatting sqref="D1060">
    <cfRule type="duplicateValues" dxfId="988" priority="989"/>
    <cfRule type="duplicateValues" dxfId="987" priority="990"/>
    <cfRule type="duplicateValues" dxfId="986" priority="991"/>
    <cfRule type="duplicateValues" dxfId="985" priority="992"/>
    <cfRule type="duplicateValues" dxfId="984" priority="993"/>
    <cfRule type="duplicateValues" dxfId="983" priority="994"/>
    <cfRule type="duplicateValues" dxfId="982" priority="995"/>
  </conditionalFormatting>
  <conditionalFormatting sqref="D1061">
    <cfRule type="duplicateValues" dxfId="981" priority="988"/>
  </conditionalFormatting>
  <conditionalFormatting sqref="D1062">
    <cfRule type="duplicateValues" dxfId="980" priority="987"/>
    <cfRule type="duplicateValues" dxfId="979" priority="986"/>
    <cfRule type="duplicateValues" dxfId="978" priority="985"/>
    <cfRule type="duplicateValues" dxfId="977" priority="984"/>
    <cfRule type="duplicateValues" dxfId="976" priority="983"/>
    <cfRule type="duplicateValues" dxfId="975" priority="982"/>
    <cfRule type="duplicateValues" dxfId="974" priority="981"/>
    <cfRule type="duplicateValues" dxfId="973" priority="980"/>
    <cfRule type="duplicateValues" dxfId="972" priority="979"/>
    <cfRule type="duplicateValues" dxfId="971" priority="978"/>
    <cfRule type="duplicateValues" dxfId="970" priority="977"/>
    <cfRule type="duplicateValues" dxfId="969" priority="976"/>
    <cfRule type="duplicateValues" dxfId="968" priority="975"/>
  </conditionalFormatting>
  <conditionalFormatting sqref="D1063">
    <cfRule type="duplicateValues" dxfId="967" priority="974"/>
    <cfRule type="duplicateValues" dxfId="966" priority="973"/>
    <cfRule type="duplicateValues" dxfId="965" priority="972"/>
    <cfRule type="duplicateValues" dxfId="964" priority="971"/>
    <cfRule type="duplicateValues" dxfId="963" priority="970"/>
    <cfRule type="duplicateValues" dxfId="962" priority="969"/>
    <cfRule type="duplicateValues" dxfId="961" priority="968"/>
  </conditionalFormatting>
  <conditionalFormatting sqref="D1064">
    <cfRule type="duplicateValues" dxfId="960" priority="967"/>
    <cfRule type="duplicateValues" dxfId="959" priority="966"/>
    <cfRule type="duplicateValues" dxfId="958" priority="965"/>
    <cfRule type="duplicateValues" dxfId="957" priority="964"/>
    <cfRule type="duplicateValues" dxfId="956" priority="963"/>
    <cfRule type="duplicateValues" dxfId="955" priority="962"/>
    <cfRule type="duplicateValues" dxfId="954" priority="961"/>
  </conditionalFormatting>
  <conditionalFormatting sqref="D1065">
    <cfRule type="duplicateValues" dxfId="953" priority="960"/>
  </conditionalFormatting>
  <conditionalFormatting sqref="D1066">
    <cfRule type="duplicateValues" dxfId="952" priority="954"/>
    <cfRule type="duplicateValues" dxfId="951" priority="959"/>
    <cfRule type="duplicateValues" dxfId="950" priority="958"/>
    <cfRule type="duplicateValues" dxfId="949" priority="957"/>
    <cfRule type="duplicateValues" dxfId="948" priority="956"/>
    <cfRule type="duplicateValues" dxfId="947" priority="955"/>
    <cfRule type="duplicateValues" dxfId="946" priority="953"/>
  </conditionalFormatting>
  <conditionalFormatting sqref="D1067">
    <cfRule type="duplicateValues" dxfId="945" priority="947"/>
    <cfRule type="duplicateValues" dxfId="944" priority="948"/>
    <cfRule type="duplicateValues" dxfId="943" priority="949"/>
    <cfRule type="duplicateValues" dxfId="942" priority="950"/>
    <cfRule type="duplicateValues" dxfId="941" priority="951"/>
    <cfRule type="duplicateValues" dxfId="940" priority="952"/>
    <cfRule type="duplicateValues" dxfId="939" priority="946"/>
  </conditionalFormatting>
  <conditionalFormatting sqref="D1068">
    <cfRule type="duplicateValues" dxfId="938" priority="945"/>
    <cfRule type="duplicateValues" dxfId="937" priority="944"/>
    <cfRule type="duplicateValues" dxfId="936" priority="943"/>
    <cfRule type="duplicateValues" dxfId="935" priority="942"/>
    <cfRule type="duplicateValues" dxfId="934" priority="941"/>
    <cfRule type="duplicateValues" dxfId="933" priority="940"/>
    <cfRule type="duplicateValues" dxfId="932" priority="939"/>
  </conditionalFormatting>
  <conditionalFormatting sqref="D1069">
    <cfRule type="duplicateValues" dxfId="931" priority="938"/>
    <cfRule type="duplicateValues" dxfId="930" priority="932"/>
    <cfRule type="duplicateValues" dxfId="929" priority="933"/>
    <cfRule type="duplicateValues" dxfId="928" priority="934"/>
    <cfRule type="duplicateValues" dxfId="927" priority="935"/>
    <cfRule type="duplicateValues" dxfId="926" priority="936"/>
    <cfRule type="duplicateValues" dxfId="925" priority="937"/>
  </conditionalFormatting>
  <conditionalFormatting sqref="D1070">
    <cfRule type="duplicateValues" dxfId="924" priority="927"/>
    <cfRule type="duplicateValues" dxfId="923" priority="928"/>
    <cfRule type="duplicateValues" dxfId="922" priority="931"/>
    <cfRule type="duplicateValues" dxfId="921" priority="930"/>
    <cfRule type="duplicateValues" dxfId="920" priority="925"/>
    <cfRule type="duplicateValues" dxfId="919" priority="926"/>
    <cfRule type="duplicateValues" dxfId="918" priority="929"/>
  </conditionalFormatting>
  <conditionalFormatting sqref="D1071">
    <cfRule type="duplicateValues" dxfId="917" priority="922"/>
    <cfRule type="duplicateValues" dxfId="916" priority="920"/>
    <cfRule type="duplicateValues" dxfId="915" priority="919"/>
    <cfRule type="duplicateValues" dxfId="914" priority="921"/>
    <cfRule type="duplicateValues" dxfId="913" priority="918"/>
    <cfRule type="duplicateValues" dxfId="912" priority="924"/>
    <cfRule type="duplicateValues" dxfId="911" priority="923"/>
  </conditionalFormatting>
  <conditionalFormatting sqref="D1072">
    <cfRule type="duplicateValues" dxfId="910" priority="902"/>
    <cfRule type="duplicateValues" dxfId="909" priority="901"/>
    <cfRule type="duplicateValues" dxfId="908" priority="900"/>
    <cfRule type="duplicateValues" dxfId="907" priority="899"/>
    <cfRule type="duplicateValues" dxfId="906" priority="898"/>
    <cfRule type="duplicateValues" dxfId="905" priority="904"/>
    <cfRule type="duplicateValues" dxfId="904" priority="903"/>
  </conditionalFormatting>
  <conditionalFormatting sqref="D1073">
    <cfRule type="duplicateValues" dxfId="903" priority="907"/>
    <cfRule type="duplicateValues" dxfId="902" priority="913"/>
    <cfRule type="duplicateValues" dxfId="901" priority="914"/>
    <cfRule type="duplicateValues" dxfId="900" priority="915"/>
    <cfRule type="duplicateValues" dxfId="899" priority="916"/>
    <cfRule type="duplicateValues" dxfId="898" priority="910"/>
    <cfRule type="duplicateValues" dxfId="897" priority="917"/>
    <cfRule type="duplicateValues" dxfId="896" priority="911"/>
    <cfRule type="duplicateValues" dxfId="895" priority="912"/>
    <cfRule type="duplicateValues" dxfId="894" priority="909"/>
    <cfRule type="duplicateValues" dxfId="893" priority="908"/>
    <cfRule type="duplicateValues" dxfId="892" priority="906"/>
    <cfRule type="duplicateValues" dxfId="891" priority="905"/>
  </conditionalFormatting>
  <conditionalFormatting sqref="D1074">
    <cfRule type="duplicateValues" dxfId="890" priority="897"/>
  </conditionalFormatting>
  <conditionalFormatting sqref="D1075">
    <cfRule type="duplicateValues" dxfId="889" priority="892"/>
    <cfRule type="duplicateValues" dxfId="888" priority="891"/>
    <cfRule type="duplicateValues" dxfId="887" priority="890"/>
    <cfRule type="duplicateValues" dxfId="886" priority="893"/>
    <cfRule type="duplicateValues" dxfId="885" priority="896"/>
    <cfRule type="duplicateValues" dxfId="884" priority="895"/>
    <cfRule type="duplicateValues" dxfId="883" priority="894"/>
  </conditionalFormatting>
  <conditionalFormatting sqref="D1076">
    <cfRule type="duplicateValues" dxfId="882" priority="888"/>
    <cfRule type="duplicateValues" dxfId="881" priority="887"/>
    <cfRule type="duplicateValues" dxfId="880" priority="886"/>
    <cfRule type="duplicateValues" dxfId="879" priority="885"/>
    <cfRule type="duplicateValues" dxfId="878" priority="883"/>
    <cfRule type="duplicateValues" dxfId="877" priority="884"/>
    <cfRule type="duplicateValues" dxfId="876" priority="889"/>
  </conditionalFormatting>
  <conditionalFormatting sqref="D1077">
    <cfRule type="duplicateValues" dxfId="875" priority="5785"/>
    <cfRule type="duplicateValues" dxfId="874" priority="5782"/>
  </conditionalFormatting>
  <conditionalFormatting sqref="D1078">
    <cfRule type="duplicateValues" dxfId="873" priority="864"/>
    <cfRule type="duplicateValues" dxfId="872" priority="863"/>
    <cfRule type="duplicateValues" dxfId="871" priority="865"/>
    <cfRule type="duplicateValues" dxfId="870" priority="866"/>
    <cfRule type="duplicateValues" dxfId="869" priority="867"/>
    <cfRule type="duplicateValues" dxfId="868" priority="868"/>
    <cfRule type="duplicateValues" dxfId="867" priority="869"/>
  </conditionalFormatting>
  <conditionalFormatting sqref="D1079">
    <cfRule type="duplicateValues" dxfId="866" priority="862"/>
  </conditionalFormatting>
  <conditionalFormatting sqref="D1080">
    <cfRule type="duplicateValues" dxfId="865" priority="859"/>
    <cfRule type="duplicateValues" dxfId="864" priority="858"/>
    <cfRule type="duplicateValues" dxfId="863" priority="857"/>
    <cfRule type="duplicateValues" dxfId="862" priority="856"/>
    <cfRule type="duplicateValues" dxfId="861" priority="855"/>
    <cfRule type="duplicateValues" dxfId="860" priority="861"/>
    <cfRule type="duplicateValues" dxfId="859" priority="860"/>
  </conditionalFormatting>
  <conditionalFormatting sqref="D1081">
    <cfRule type="duplicateValues" dxfId="858" priority="854"/>
  </conditionalFormatting>
  <conditionalFormatting sqref="D1082">
    <cfRule type="duplicateValues" dxfId="857" priority="853"/>
    <cfRule type="duplicateValues" dxfId="856" priority="852"/>
    <cfRule type="duplicateValues" dxfId="855" priority="851"/>
    <cfRule type="duplicateValues" dxfId="854" priority="847"/>
    <cfRule type="duplicateValues" dxfId="853" priority="850"/>
    <cfRule type="duplicateValues" dxfId="852" priority="849"/>
    <cfRule type="duplicateValues" dxfId="851" priority="848"/>
  </conditionalFormatting>
  <conditionalFormatting sqref="D1083">
    <cfRule type="duplicateValues" dxfId="850" priority="844"/>
    <cfRule type="duplicateValues" dxfId="849" priority="845"/>
    <cfRule type="duplicateValues" dxfId="848" priority="846"/>
    <cfRule type="duplicateValues" dxfId="847" priority="843"/>
    <cfRule type="duplicateValues" dxfId="846" priority="842"/>
    <cfRule type="duplicateValues" dxfId="845" priority="841"/>
    <cfRule type="duplicateValues" dxfId="844" priority="840"/>
  </conditionalFormatting>
  <conditionalFormatting sqref="D1084">
    <cfRule type="duplicateValues" dxfId="843" priority="833"/>
    <cfRule type="duplicateValues" dxfId="842" priority="839"/>
    <cfRule type="duplicateValues" dxfId="841" priority="838"/>
    <cfRule type="duplicateValues" dxfId="840" priority="837"/>
    <cfRule type="duplicateValues" dxfId="839" priority="836"/>
    <cfRule type="duplicateValues" dxfId="838" priority="835"/>
    <cfRule type="duplicateValues" dxfId="837" priority="834"/>
  </conditionalFormatting>
  <conditionalFormatting sqref="D1085">
    <cfRule type="duplicateValues" dxfId="836" priority="827"/>
    <cfRule type="duplicateValues" dxfId="835" priority="826"/>
    <cfRule type="duplicateValues" dxfId="834" priority="828"/>
    <cfRule type="duplicateValues" dxfId="833" priority="829"/>
    <cfRule type="duplicateValues" dxfId="832" priority="830"/>
    <cfRule type="duplicateValues" dxfId="831" priority="831"/>
    <cfRule type="duplicateValues" dxfId="830" priority="832"/>
  </conditionalFormatting>
  <conditionalFormatting sqref="D1086">
    <cfRule type="duplicateValues" dxfId="829" priority="823"/>
    <cfRule type="duplicateValues" dxfId="828" priority="824"/>
    <cfRule type="duplicateValues" dxfId="827" priority="825"/>
    <cfRule type="duplicateValues" dxfId="826" priority="822"/>
    <cfRule type="duplicateValues" dxfId="825" priority="819"/>
    <cfRule type="duplicateValues" dxfId="824" priority="820"/>
    <cfRule type="duplicateValues" dxfId="823" priority="821"/>
  </conditionalFormatting>
  <conditionalFormatting sqref="D1087">
    <cfRule type="duplicateValues" dxfId="822" priority="818"/>
  </conditionalFormatting>
  <conditionalFormatting sqref="D1088">
    <cfRule type="duplicateValues" dxfId="821" priority="817"/>
    <cfRule type="duplicateValues" dxfId="820" priority="816"/>
    <cfRule type="duplicateValues" dxfId="819" priority="815"/>
    <cfRule type="duplicateValues" dxfId="818" priority="814"/>
    <cfRule type="duplicateValues" dxfId="817" priority="813"/>
    <cfRule type="duplicateValues" dxfId="816" priority="812"/>
    <cfRule type="duplicateValues" dxfId="815" priority="811"/>
  </conditionalFormatting>
  <conditionalFormatting sqref="D1089">
    <cfRule type="duplicateValues" dxfId="814" priority="810"/>
    <cfRule type="duplicateValues" dxfId="813" priority="809"/>
    <cfRule type="duplicateValues" dxfId="812" priority="808"/>
    <cfRule type="duplicateValues" dxfId="811" priority="807"/>
    <cfRule type="duplicateValues" dxfId="810" priority="806"/>
    <cfRule type="duplicateValues" dxfId="809" priority="805"/>
    <cfRule type="duplicateValues" dxfId="808" priority="804"/>
  </conditionalFormatting>
  <conditionalFormatting sqref="D1090">
    <cfRule type="duplicateValues" dxfId="807" priority="803"/>
    <cfRule type="duplicateValues" dxfId="806" priority="802"/>
    <cfRule type="duplicateValues" dxfId="805" priority="801"/>
    <cfRule type="duplicateValues" dxfId="804" priority="800"/>
    <cfRule type="duplicateValues" dxfId="803" priority="799"/>
    <cfRule type="duplicateValues" dxfId="802" priority="798"/>
    <cfRule type="duplicateValues" dxfId="801" priority="797"/>
  </conditionalFormatting>
  <conditionalFormatting sqref="D1091">
    <cfRule type="duplicateValues" dxfId="800" priority="790"/>
    <cfRule type="duplicateValues" dxfId="799" priority="791"/>
    <cfRule type="duplicateValues" dxfId="798" priority="792"/>
    <cfRule type="duplicateValues" dxfId="797" priority="793"/>
    <cfRule type="duplicateValues" dxfId="796" priority="796"/>
    <cfRule type="duplicateValues" dxfId="795" priority="795"/>
    <cfRule type="duplicateValues" dxfId="794" priority="794"/>
  </conditionalFormatting>
  <conditionalFormatting sqref="D1092">
    <cfRule type="duplicateValues" dxfId="793" priority="783"/>
    <cfRule type="duplicateValues" dxfId="792" priority="785"/>
    <cfRule type="duplicateValues" dxfId="791" priority="786"/>
    <cfRule type="duplicateValues" dxfId="790" priority="787"/>
    <cfRule type="duplicateValues" dxfId="789" priority="788"/>
    <cfRule type="duplicateValues" dxfId="788" priority="784"/>
    <cfRule type="duplicateValues" dxfId="787" priority="789"/>
  </conditionalFormatting>
  <conditionalFormatting sqref="D1093">
    <cfRule type="duplicateValues" dxfId="786" priority="779"/>
    <cfRule type="duplicateValues" dxfId="785" priority="777"/>
    <cfRule type="duplicateValues" dxfId="784" priority="778"/>
    <cfRule type="duplicateValues" dxfId="783" priority="780"/>
    <cfRule type="duplicateValues" dxfId="782" priority="781"/>
    <cfRule type="duplicateValues" dxfId="781" priority="782"/>
    <cfRule type="duplicateValues" dxfId="780" priority="776"/>
  </conditionalFormatting>
  <conditionalFormatting sqref="D1094">
    <cfRule type="duplicateValues" dxfId="779" priority="771"/>
    <cfRule type="duplicateValues" dxfId="778" priority="770"/>
    <cfRule type="duplicateValues" dxfId="777" priority="769"/>
    <cfRule type="duplicateValues" dxfId="776" priority="768"/>
    <cfRule type="duplicateValues" dxfId="775" priority="767"/>
    <cfRule type="duplicateValues" dxfId="774" priority="766"/>
    <cfRule type="duplicateValues" dxfId="773" priority="765"/>
    <cfRule type="duplicateValues" dxfId="772" priority="764"/>
    <cfRule type="duplicateValues" dxfId="771" priority="763"/>
    <cfRule type="duplicateValues" dxfId="770" priority="775"/>
    <cfRule type="duplicateValues" dxfId="769" priority="774"/>
    <cfRule type="duplicateValues" dxfId="768" priority="773"/>
    <cfRule type="duplicateValues" dxfId="767" priority="772"/>
  </conditionalFormatting>
  <conditionalFormatting sqref="D1095">
    <cfRule type="duplicateValues" dxfId="766" priority="758"/>
    <cfRule type="duplicateValues" dxfId="765" priority="757"/>
    <cfRule type="duplicateValues" dxfId="764" priority="756"/>
    <cfRule type="duplicateValues" dxfId="763" priority="755"/>
    <cfRule type="duplicateValues" dxfId="762" priority="754"/>
    <cfRule type="duplicateValues" dxfId="761" priority="753"/>
    <cfRule type="duplicateValues" dxfId="760" priority="752"/>
    <cfRule type="duplicateValues" dxfId="759" priority="751"/>
    <cfRule type="duplicateValues" dxfId="758" priority="750"/>
    <cfRule type="duplicateValues" dxfId="757" priority="762"/>
    <cfRule type="duplicateValues" dxfId="756" priority="761"/>
    <cfRule type="duplicateValues" dxfId="755" priority="760"/>
    <cfRule type="duplicateValues" dxfId="754" priority="759"/>
  </conditionalFormatting>
  <conditionalFormatting sqref="D1096">
    <cfRule type="duplicateValues" dxfId="753" priority="749"/>
    <cfRule type="duplicateValues" dxfId="752" priority="748"/>
    <cfRule type="duplicateValues" dxfId="751" priority="747"/>
    <cfRule type="duplicateValues" dxfId="750" priority="746"/>
    <cfRule type="duplicateValues" dxfId="749" priority="744"/>
    <cfRule type="duplicateValues" dxfId="748" priority="745"/>
    <cfRule type="duplicateValues" dxfId="747" priority="743"/>
  </conditionalFormatting>
  <conditionalFormatting sqref="D1097">
    <cfRule type="duplicateValues" dxfId="746" priority="736"/>
    <cfRule type="duplicateValues" dxfId="745" priority="742"/>
    <cfRule type="duplicateValues" dxfId="744" priority="741"/>
    <cfRule type="duplicateValues" dxfId="743" priority="740"/>
    <cfRule type="duplicateValues" dxfId="742" priority="739"/>
    <cfRule type="duplicateValues" dxfId="741" priority="738"/>
    <cfRule type="duplicateValues" dxfId="740" priority="737"/>
  </conditionalFormatting>
  <conditionalFormatting sqref="D1098">
    <cfRule type="duplicateValues" dxfId="739" priority="729"/>
    <cfRule type="duplicateValues" dxfId="738" priority="735"/>
    <cfRule type="duplicateValues" dxfId="737" priority="734"/>
    <cfRule type="duplicateValues" dxfId="736" priority="733"/>
    <cfRule type="duplicateValues" dxfId="735" priority="732"/>
    <cfRule type="duplicateValues" dxfId="734" priority="731"/>
    <cfRule type="duplicateValues" dxfId="733" priority="730"/>
  </conditionalFormatting>
  <conditionalFormatting sqref="D1099">
    <cfRule type="duplicateValues" dxfId="732" priority="723"/>
    <cfRule type="duplicateValues" dxfId="731" priority="722"/>
    <cfRule type="duplicateValues" dxfId="730" priority="724"/>
    <cfRule type="duplicateValues" dxfId="729" priority="725"/>
    <cfRule type="duplicateValues" dxfId="728" priority="726"/>
    <cfRule type="duplicateValues" dxfId="727" priority="727"/>
    <cfRule type="duplicateValues" dxfId="726" priority="728"/>
  </conditionalFormatting>
  <conditionalFormatting sqref="D1100">
    <cfRule type="duplicateValues" dxfId="725" priority="721"/>
  </conditionalFormatting>
  <conditionalFormatting sqref="D1101">
    <cfRule type="duplicateValues" dxfId="724" priority="720"/>
    <cfRule type="duplicateValues" dxfId="723" priority="719"/>
    <cfRule type="duplicateValues" dxfId="722" priority="718"/>
    <cfRule type="duplicateValues" dxfId="721" priority="717"/>
    <cfRule type="duplicateValues" dxfId="720" priority="716"/>
    <cfRule type="duplicateValues" dxfId="719" priority="715"/>
    <cfRule type="duplicateValues" dxfId="718" priority="714"/>
  </conditionalFormatting>
  <conditionalFormatting sqref="D1102">
    <cfRule type="duplicateValues" dxfId="717" priority="713"/>
    <cfRule type="duplicateValues" dxfId="716" priority="712"/>
    <cfRule type="duplicateValues" dxfId="715" priority="711"/>
    <cfRule type="duplicateValues" dxfId="714" priority="710"/>
    <cfRule type="duplicateValues" dxfId="713" priority="709"/>
    <cfRule type="duplicateValues" dxfId="712" priority="708"/>
    <cfRule type="duplicateValues" dxfId="711" priority="707"/>
  </conditionalFormatting>
  <conditionalFormatting sqref="D1103">
    <cfRule type="duplicateValues" dxfId="710" priority="700"/>
    <cfRule type="duplicateValues" dxfId="709" priority="701"/>
    <cfRule type="duplicateValues" dxfId="708" priority="702"/>
    <cfRule type="duplicateValues" dxfId="707" priority="706"/>
    <cfRule type="duplicateValues" dxfId="706" priority="705"/>
    <cfRule type="duplicateValues" dxfId="705" priority="704"/>
    <cfRule type="duplicateValues" dxfId="704" priority="703"/>
  </conditionalFormatting>
  <conditionalFormatting sqref="D1104">
    <cfRule type="duplicateValues" dxfId="703" priority="699"/>
    <cfRule type="duplicateValues" dxfId="702" priority="698"/>
    <cfRule type="duplicateValues" dxfId="701" priority="697"/>
    <cfRule type="duplicateValues" dxfId="700" priority="696"/>
    <cfRule type="duplicateValues" dxfId="699" priority="695"/>
    <cfRule type="duplicateValues" dxfId="698" priority="694"/>
    <cfRule type="duplicateValues" dxfId="697" priority="693"/>
  </conditionalFormatting>
  <conditionalFormatting sqref="D1105">
    <cfRule type="duplicateValues" dxfId="696" priority="692"/>
    <cfRule type="duplicateValues" dxfId="695" priority="690"/>
    <cfRule type="duplicateValues" dxfId="694" priority="681"/>
    <cfRule type="duplicateValues" dxfId="693" priority="682"/>
    <cfRule type="duplicateValues" dxfId="692" priority="683"/>
    <cfRule type="duplicateValues" dxfId="691" priority="684"/>
    <cfRule type="duplicateValues" dxfId="690" priority="685"/>
    <cfRule type="duplicateValues" dxfId="689" priority="686"/>
    <cfRule type="duplicateValues" dxfId="688" priority="687"/>
    <cfRule type="duplicateValues" dxfId="687" priority="688"/>
    <cfRule type="duplicateValues" dxfId="686" priority="689"/>
    <cfRule type="duplicateValues" dxfId="685" priority="691"/>
    <cfRule type="duplicateValues" dxfId="684" priority="680"/>
  </conditionalFormatting>
  <conditionalFormatting sqref="D1106">
    <cfRule type="duplicateValues" dxfId="683" priority="679"/>
    <cfRule type="duplicateValues" dxfId="682" priority="678"/>
    <cfRule type="duplicateValues" dxfId="681" priority="677"/>
    <cfRule type="duplicateValues" dxfId="680" priority="676"/>
    <cfRule type="duplicateValues" dxfId="679" priority="675"/>
    <cfRule type="duplicateValues" dxfId="678" priority="674"/>
    <cfRule type="duplicateValues" dxfId="677" priority="673"/>
  </conditionalFormatting>
  <conditionalFormatting sqref="D1107">
    <cfRule type="duplicateValues" dxfId="676" priority="672"/>
    <cfRule type="duplicateValues" dxfId="675" priority="671"/>
    <cfRule type="duplicateValues" dxfId="674" priority="670"/>
    <cfRule type="duplicateValues" dxfId="673" priority="669"/>
    <cfRule type="duplicateValues" dxfId="672" priority="668"/>
    <cfRule type="duplicateValues" dxfId="671" priority="667"/>
    <cfRule type="duplicateValues" dxfId="670" priority="666"/>
    <cfRule type="duplicateValues" dxfId="669" priority="665"/>
    <cfRule type="duplicateValues" dxfId="668" priority="664"/>
    <cfRule type="duplicateValues" dxfId="667" priority="663"/>
    <cfRule type="duplicateValues" dxfId="666" priority="662"/>
    <cfRule type="duplicateValues" dxfId="665" priority="661"/>
    <cfRule type="duplicateValues" dxfId="664" priority="660"/>
  </conditionalFormatting>
  <conditionalFormatting sqref="D1108">
    <cfRule type="duplicateValues" dxfId="663" priority="659"/>
    <cfRule type="duplicateValues" dxfId="662" priority="658"/>
    <cfRule type="duplicateValues" dxfId="661" priority="657"/>
    <cfRule type="duplicateValues" dxfId="660" priority="656"/>
    <cfRule type="duplicateValues" dxfId="659" priority="655"/>
    <cfRule type="duplicateValues" dxfId="658" priority="654"/>
    <cfRule type="duplicateValues" dxfId="657" priority="653"/>
  </conditionalFormatting>
  <conditionalFormatting sqref="D1109">
    <cfRule type="duplicateValues" dxfId="656" priority="648"/>
    <cfRule type="duplicateValues" dxfId="655" priority="652"/>
    <cfRule type="duplicateValues" dxfId="654" priority="651"/>
    <cfRule type="duplicateValues" dxfId="653" priority="650"/>
    <cfRule type="duplicateValues" dxfId="652" priority="649"/>
    <cfRule type="duplicateValues" dxfId="651" priority="647"/>
    <cfRule type="duplicateValues" dxfId="650" priority="646"/>
  </conditionalFormatting>
  <conditionalFormatting sqref="D1110">
    <cfRule type="duplicateValues" dxfId="649" priority="639"/>
    <cfRule type="duplicateValues" dxfId="648" priority="640"/>
    <cfRule type="duplicateValues" dxfId="647" priority="641"/>
    <cfRule type="duplicateValues" dxfId="646" priority="645"/>
    <cfRule type="duplicateValues" dxfId="645" priority="642"/>
    <cfRule type="duplicateValues" dxfId="644" priority="643"/>
    <cfRule type="duplicateValues" dxfId="643" priority="644"/>
  </conditionalFormatting>
  <conditionalFormatting sqref="D1111">
    <cfRule type="duplicateValues" dxfId="642" priority="636"/>
    <cfRule type="duplicateValues" dxfId="641" priority="637"/>
    <cfRule type="duplicateValues" dxfId="640" priority="638"/>
    <cfRule type="duplicateValues" dxfId="639" priority="634"/>
    <cfRule type="duplicateValues" dxfId="638" priority="635"/>
    <cfRule type="duplicateValues" dxfId="637" priority="633"/>
    <cfRule type="duplicateValues" dxfId="636" priority="632"/>
  </conditionalFormatting>
  <conditionalFormatting sqref="D1112">
    <cfRule type="duplicateValues" dxfId="635" priority="626"/>
    <cfRule type="duplicateValues" dxfId="634" priority="625"/>
    <cfRule type="duplicateValues" dxfId="633" priority="627"/>
    <cfRule type="duplicateValues" dxfId="632" priority="631"/>
    <cfRule type="duplicateValues" dxfId="631" priority="630"/>
    <cfRule type="duplicateValues" dxfId="630" priority="629"/>
    <cfRule type="duplicateValues" dxfId="629" priority="628"/>
  </conditionalFormatting>
  <conditionalFormatting sqref="D1113">
    <cfRule type="duplicateValues" dxfId="628" priority="622"/>
    <cfRule type="duplicateValues" dxfId="627" priority="623"/>
    <cfRule type="duplicateValues" dxfId="626" priority="624"/>
    <cfRule type="duplicateValues" dxfId="625" priority="616"/>
    <cfRule type="duplicateValues" dxfId="624" priority="612"/>
    <cfRule type="duplicateValues" dxfId="623" priority="613"/>
    <cfRule type="duplicateValues" dxfId="622" priority="614"/>
    <cfRule type="duplicateValues" dxfId="621" priority="615"/>
    <cfRule type="duplicateValues" dxfId="620" priority="617"/>
    <cfRule type="duplicateValues" dxfId="619" priority="618"/>
    <cfRule type="duplicateValues" dxfId="618" priority="619"/>
    <cfRule type="duplicateValues" dxfId="617" priority="620"/>
    <cfRule type="duplicateValues" dxfId="616" priority="621"/>
  </conditionalFormatting>
  <conditionalFormatting sqref="D1114">
    <cfRule type="duplicateValues" dxfId="615" priority="607"/>
    <cfRule type="duplicateValues" dxfId="614" priority="605"/>
    <cfRule type="duplicateValues" dxfId="613" priority="608"/>
    <cfRule type="duplicateValues" dxfId="612" priority="609"/>
    <cfRule type="duplicateValues" dxfId="611" priority="610"/>
    <cfRule type="duplicateValues" dxfId="610" priority="611"/>
    <cfRule type="duplicateValues" dxfId="609" priority="606"/>
  </conditionalFormatting>
  <conditionalFormatting sqref="D1115">
    <cfRule type="duplicateValues" dxfId="608" priority="603"/>
    <cfRule type="duplicateValues" dxfId="607" priority="604"/>
    <cfRule type="duplicateValues" dxfId="606" priority="598"/>
    <cfRule type="duplicateValues" dxfId="605" priority="599"/>
    <cfRule type="duplicateValues" dxfId="604" priority="602"/>
    <cfRule type="duplicateValues" dxfId="603" priority="600"/>
    <cfRule type="duplicateValues" dxfId="602" priority="601"/>
  </conditionalFormatting>
  <conditionalFormatting sqref="D1116">
    <cfRule type="duplicateValues" dxfId="601" priority="592"/>
    <cfRule type="duplicateValues" dxfId="600" priority="591"/>
    <cfRule type="duplicateValues" dxfId="599" priority="597"/>
    <cfRule type="duplicateValues" dxfId="598" priority="596"/>
    <cfRule type="duplicateValues" dxfId="597" priority="595"/>
    <cfRule type="duplicateValues" dxfId="596" priority="594"/>
    <cfRule type="duplicateValues" dxfId="595" priority="593"/>
  </conditionalFormatting>
  <conditionalFormatting sqref="D1117">
    <cfRule type="duplicateValues" dxfId="594" priority="588"/>
    <cfRule type="duplicateValues" dxfId="593" priority="584"/>
    <cfRule type="duplicateValues" dxfId="592" priority="585"/>
    <cfRule type="duplicateValues" dxfId="591" priority="586"/>
    <cfRule type="duplicateValues" dxfId="590" priority="587"/>
    <cfRule type="duplicateValues" dxfId="589" priority="589"/>
    <cfRule type="duplicateValues" dxfId="588" priority="590"/>
  </conditionalFormatting>
  <conditionalFormatting sqref="D1118">
    <cfRule type="duplicateValues" dxfId="587" priority="577"/>
    <cfRule type="duplicateValues" dxfId="586" priority="579"/>
    <cfRule type="duplicateValues" dxfId="585" priority="578"/>
    <cfRule type="duplicateValues" dxfId="584" priority="580"/>
    <cfRule type="duplicateValues" dxfId="583" priority="581"/>
    <cfRule type="duplicateValues" dxfId="582" priority="582"/>
    <cfRule type="duplicateValues" dxfId="581" priority="583"/>
  </conditionalFormatting>
  <conditionalFormatting sqref="D1119">
    <cfRule type="duplicateValues" dxfId="580" priority="573"/>
    <cfRule type="duplicateValues" dxfId="579" priority="574"/>
    <cfRule type="duplicateValues" dxfId="578" priority="575"/>
    <cfRule type="duplicateValues" dxfId="577" priority="576"/>
    <cfRule type="duplicateValues" dxfId="576" priority="571"/>
    <cfRule type="duplicateValues" dxfId="575" priority="572"/>
    <cfRule type="duplicateValues" dxfId="574" priority="570"/>
  </conditionalFormatting>
  <conditionalFormatting sqref="D1120">
    <cfRule type="duplicateValues" dxfId="573" priority="563"/>
    <cfRule type="duplicateValues" dxfId="572" priority="564"/>
    <cfRule type="duplicateValues" dxfId="571" priority="565"/>
    <cfRule type="duplicateValues" dxfId="570" priority="566"/>
    <cfRule type="duplicateValues" dxfId="569" priority="567"/>
    <cfRule type="duplicateValues" dxfId="568" priority="568"/>
    <cfRule type="duplicateValues" dxfId="567" priority="569"/>
  </conditionalFormatting>
  <conditionalFormatting sqref="D1121">
    <cfRule type="duplicateValues" dxfId="566" priority="562"/>
    <cfRule type="duplicateValues" dxfId="565" priority="559"/>
    <cfRule type="duplicateValues" dxfId="564" priority="561"/>
    <cfRule type="duplicateValues" dxfId="563" priority="558"/>
    <cfRule type="duplicateValues" dxfId="562" priority="556"/>
    <cfRule type="duplicateValues" dxfId="561" priority="557"/>
    <cfRule type="duplicateValues" dxfId="560" priority="555"/>
    <cfRule type="duplicateValues" dxfId="559" priority="554"/>
    <cfRule type="duplicateValues" dxfId="558" priority="553"/>
    <cfRule type="duplicateValues" dxfId="557" priority="552"/>
    <cfRule type="duplicateValues" dxfId="556" priority="551"/>
    <cfRule type="duplicateValues" dxfId="555" priority="560"/>
    <cfRule type="duplicateValues" dxfId="554" priority="550"/>
  </conditionalFormatting>
  <conditionalFormatting sqref="D1122">
    <cfRule type="duplicateValues" dxfId="553" priority="546"/>
    <cfRule type="duplicateValues" dxfId="552" priority="549"/>
    <cfRule type="duplicateValues" dxfId="551" priority="548"/>
    <cfRule type="duplicateValues" dxfId="550" priority="547"/>
    <cfRule type="duplicateValues" dxfId="549" priority="545"/>
    <cfRule type="duplicateValues" dxfId="548" priority="544"/>
    <cfRule type="duplicateValues" dxfId="547" priority="543"/>
  </conditionalFormatting>
  <conditionalFormatting sqref="D1123">
    <cfRule type="duplicateValues" dxfId="546" priority="537"/>
    <cfRule type="duplicateValues" dxfId="545" priority="542"/>
    <cfRule type="duplicateValues" dxfId="544" priority="541"/>
    <cfRule type="duplicateValues" dxfId="543" priority="540"/>
    <cfRule type="duplicateValues" dxfId="542" priority="539"/>
    <cfRule type="duplicateValues" dxfId="541" priority="538"/>
    <cfRule type="duplicateValues" dxfId="540" priority="536"/>
  </conditionalFormatting>
  <conditionalFormatting sqref="D1124">
    <cfRule type="duplicateValues" dxfId="539" priority="530"/>
    <cfRule type="duplicateValues" dxfId="538" priority="531"/>
    <cfRule type="duplicateValues" dxfId="537" priority="532"/>
    <cfRule type="duplicateValues" dxfId="536" priority="533"/>
    <cfRule type="duplicateValues" dxfId="535" priority="534"/>
    <cfRule type="duplicateValues" dxfId="534" priority="535"/>
    <cfRule type="duplicateValues" dxfId="533" priority="529"/>
  </conditionalFormatting>
  <conditionalFormatting sqref="D1125">
    <cfRule type="duplicateValues" dxfId="532" priority="522"/>
    <cfRule type="duplicateValues" dxfId="531" priority="525"/>
    <cfRule type="duplicateValues" dxfId="530" priority="523"/>
    <cfRule type="duplicateValues" dxfId="529" priority="524"/>
    <cfRule type="duplicateValues" dxfId="528" priority="528"/>
    <cfRule type="duplicateValues" dxfId="527" priority="527"/>
    <cfRule type="duplicateValues" dxfId="526" priority="526"/>
  </conditionalFormatting>
  <conditionalFormatting sqref="D1127">
    <cfRule type="duplicateValues" dxfId="525" priority="508"/>
    <cfRule type="duplicateValues" dxfId="524" priority="514"/>
    <cfRule type="duplicateValues" dxfId="523" priority="513"/>
    <cfRule type="duplicateValues" dxfId="522" priority="512"/>
    <cfRule type="duplicateValues" dxfId="521" priority="511"/>
    <cfRule type="duplicateValues" dxfId="520" priority="510"/>
    <cfRule type="duplicateValues" dxfId="519" priority="509"/>
  </conditionalFormatting>
  <conditionalFormatting sqref="D1128">
    <cfRule type="duplicateValues" dxfId="518" priority="497"/>
    <cfRule type="duplicateValues" dxfId="517" priority="498"/>
    <cfRule type="duplicateValues" dxfId="516" priority="499"/>
    <cfRule type="duplicateValues" dxfId="515" priority="500"/>
    <cfRule type="duplicateValues" dxfId="514" priority="501"/>
    <cfRule type="duplicateValues" dxfId="513" priority="502"/>
    <cfRule type="duplicateValues" dxfId="512" priority="503"/>
    <cfRule type="duplicateValues" dxfId="511" priority="504"/>
    <cfRule type="duplicateValues" dxfId="510" priority="505"/>
    <cfRule type="duplicateValues" dxfId="509" priority="507"/>
    <cfRule type="duplicateValues" dxfId="508" priority="506"/>
    <cfRule type="duplicateValues" dxfId="507" priority="495"/>
    <cfRule type="duplicateValues" dxfId="506" priority="496"/>
  </conditionalFormatting>
  <conditionalFormatting sqref="D1129">
    <cfRule type="duplicateValues" dxfId="505" priority="489"/>
    <cfRule type="duplicateValues" dxfId="504" priority="493"/>
    <cfRule type="duplicateValues" dxfId="503" priority="494"/>
    <cfRule type="duplicateValues" dxfId="502" priority="488"/>
    <cfRule type="duplicateValues" dxfId="501" priority="490"/>
    <cfRule type="duplicateValues" dxfId="500" priority="491"/>
    <cfRule type="duplicateValues" dxfId="499" priority="492"/>
  </conditionalFormatting>
  <conditionalFormatting sqref="D1130">
    <cfRule type="duplicateValues" dxfId="498" priority="482"/>
    <cfRule type="duplicateValues" dxfId="497" priority="481"/>
    <cfRule type="duplicateValues" dxfId="496" priority="487"/>
    <cfRule type="duplicateValues" dxfId="495" priority="486"/>
    <cfRule type="duplicateValues" dxfId="494" priority="485"/>
    <cfRule type="duplicateValues" dxfId="493" priority="484"/>
    <cfRule type="duplicateValues" dxfId="492" priority="483"/>
  </conditionalFormatting>
  <conditionalFormatting sqref="D1131">
    <cfRule type="duplicateValues" dxfId="491" priority="472"/>
    <cfRule type="duplicateValues" dxfId="490" priority="479"/>
    <cfRule type="duplicateValues" dxfId="489" priority="473"/>
    <cfRule type="duplicateValues" dxfId="488" priority="474"/>
    <cfRule type="duplicateValues" dxfId="487" priority="475"/>
    <cfRule type="duplicateValues" dxfId="486" priority="477"/>
    <cfRule type="duplicateValues" dxfId="485" priority="480"/>
    <cfRule type="duplicateValues" dxfId="484" priority="476"/>
    <cfRule type="duplicateValues" dxfId="483" priority="471"/>
    <cfRule type="duplicateValues" dxfId="482" priority="470"/>
    <cfRule type="duplicateValues" dxfId="481" priority="469"/>
    <cfRule type="duplicateValues" dxfId="480" priority="468"/>
    <cfRule type="duplicateValues" dxfId="479" priority="478"/>
  </conditionalFormatting>
  <conditionalFormatting sqref="D1132">
    <cfRule type="duplicateValues" dxfId="478" priority="464"/>
    <cfRule type="duplicateValues" dxfId="477" priority="463"/>
    <cfRule type="duplicateValues" dxfId="476" priority="462"/>
    <cfRule type="duplicateValues" dxfId="475" priority="461"/>
    <cfRule type="duplicateValues" dxfId="474" priority="465"/>
    <cfRule type="duplicateValues" dxfId="473" priority="467"/>
    <cfRule type="duplicateValues" dxfId="472" priority="466"/>
  </conditionalFormatting>
  <conditionalFormatting sqref="D1133">
    <cfRule type="duplicateValues" dxfId="471" priority="455"/>
    <cfRule type="duplicateValues" dxfId="470" priority="454"/>
    <cfRule type="duplicateValues" dxfId="469" priority="456"/>
    <cfRule type="duplicateValues" dxfId="468" priority="457"/>
    <cfRule type="duplicateValues" dxfId="467" priority="458"/>
    <cfRule type="duplicateValues" dxfId="466" priority="459"/>
    <cfRule type="duplicateValues" dxfId="465" priority="460"/>
  </conditionalFormatting>
  <conditionalFormatting sqref="D1134">
    <cfRule type="duplicateValues" dxfId="464" priority="450"/>
    <cfRule type="duplicateValues" dxfId="463" priority="448"/>
    <cfRule type="duplicateValues" dxfId="462" priority="453"/>
    <cfRule type="duplicateValues" dxfId="461" priority="452"/>
    <cfRule type="duplicateValues" dxfId="460" priority="451"/>
    <cfRule type="duplicateValues" dxfId="459" priority="449"/>
    <cfRule type="duplicateValues" dxfId="458" priority="447"/>
    <cfRule type="duplicateValues" dxfId="457" priority="446"/>
    <cfRule type="duplicateValues" dxfId="456" priority="445"/>
    <cfRule type="duplicateValues" dxfId="455" priority="444"/>
    <cfRule type="duplicateValues" dxfId="454" priority="443"/>
    <cfRule type="duplicateValues" dxfId="453" priority="442"/>
    <cfRule type="duplicateValues" dxfId="452" priority="441"/>
  </conditionalFormatting>
  <conditionalFormatting sqref="D1135">
    <cfRule type="duplicateValues" dxfId="451" priority="440"/>
    <cfRule type="duplicateValues" dxfId="450" priority="439"/>
    <cfRule type="duplicateValues" dxfId="449" priority="438"/>
    <cfRule type="duplicateValues" dxfId="448" priority="437"/>
    <cfRule type="duplicateValues" dxfId="447" priority="436"/>
    <cfRule type="duplicateValues" dxfId="446" priority="435"/>
    <cfRule type="duplicateValues" dxfId="445" priority="434"/>
  </conditionalFormatting>
  <conditionalFormatting sqref="D1136">
    <cfRule type="duplicateValues" dxfId="444" priority="430"/>
    <cfRule type="duplicateValues" dxfId="443" priority="428"/>
    <cfRule type="duplicateValues" dxfId="442" priority="427"/>
    <cfRule type="duplicateValues" dxfId="441" priority="432"/>
    <cfRule type="duplicateValues" dxfId="440" priority="433"/>
    <cfRule type="duplicateValues" dxfId="439" priority="429"/>
    <cfRule type="duplicateValues" dxfId="438" priority="431"/>
  </conditionalFormatting>
  <conditionalFormatting sqref="D1137">
    <cfRule type="duplicateValues" dxfId="437" priority="418"/>
    <cfRule type="duplicateValues" dxfId="436" priority="419"/>
    <cfRule type="duplicateValues" dxfId="435" priority="420"/>
    <cfRule type="duplicateValues" dxfId="434" priority="421"/>
    <cfRule type="duplicateValues" dxfId="433" priority="422"/>
    <cfRule type="duplicateValues" dxfId="432" priority="423"/>
    <cfRule type="duplicateValues" dxfId="431" priority="424"/>
    <cfRule type="duplicateValues" dxfId="430" priority="425"/>
    <cfRule type="duplicateValues" dxfId="429" priority="426"/>
    <cfRule type="duplicateValues" dxfId="428" priority="415"/>
    <cfRule type="duplicateValues" dxfId="427" priority="414"/>
    <cfRule type="duplicateValues" dxfId="426" priority="416"/>
    <cfRule type="duplicateValues" dxfId="425" priority="417"/>
  </conditionalFormatting>
  <conditionalFormatting sqref="D1138">
    <cfRule type="duplicateValues" dxfId="424" priority="407"/>
    <cfRule type="duplicateValues" dxfId="423" priority="410"/>
    <cfRule type="duplicateValues" dxfId="422" priority="409"/>
    <cfRule type="duplicateValues" dxfId="421" priority="408"/>
    <cfRule type="duplicateValues" dxfId="420" priority="413"/>
    <cfRule type="duplicateValues" dxfId="419" priority="412"/>
    <cfRule type="duplicateValues" dxfId="418" priority="411"/>
  </conditionalFormatting>
  <conditionalFormatting sqref="D1139">
    <cfRule type="duplicateValues" dxfId="417" priority="406"/>
    <cfRule type="duplicateValues" dxfId="416" priority="405"/>
    <cfRule type="duplicateValues" dxfId="415" priority="404"/>
    <cfRule type="duplicateValues" dxfId="414" priority="403"/>
    <cfRule type="duplicateValues" dxfId="413" priority="402"/>
    <cfRule type="duplicateValues" dxfId="412" priority="401"/>
    <cfRule type="duplicateValues" dxfId="411" priority="400"/>
    <cfRule type="duplicateValues" dxfId="410" priority="399"/>
    <cfRule type="duplicateValues" dxfId="409" priority="398"/>
    <cfRule type="duplicateValues" dxfId="408" priority="397"/>
    <cfRule type="duplicateValues" dxfId="407" priority="396"/>
    <cfRule type="duplicateValues" dxfId="406" priority="395"/>
    <cfRule type="duplicateValues" dxfId="405" priority="394"/>
  </conditionalFormatting>
  <conditionalFormatting sqref="D1140">
    <cfRule type="duplicateValues" dxfId="404" priority="393"/>
    <cfRule type="duplicateValues" dxfId="403" priority="392"/>
    <cfRule type="duplicateValues" dxfId="402" priority="391"/>
    <cfRule type="duplicateValues" dxfId="401" priority="390"/>
    <cfRule type="duplicateValues" dxfId="400" priority="389"/>
    <cfRule type="duplicateValues" dxfId="399" priority="388"/>
    <cfRule type="duplicateValues" dxfId="398" priority="387"/>
  </conditionalFormatting>
  <conditionalFormatting sqref="D1141">
    <cfRule type="duplicateValues" dxfId="397" priority="386"/>
    <cfRule type="duplicateValues" dxfId="396" priority="385"/>
    <cfRule type="duplicateValues" dxfId="395" priority="384"/>
    <cfRule type="duplicateValues" dxfId="394" priority="383"/>
    <cfRule type="duplicateValues" dxfId="393" priority="382"/>
    <cfRule type="duplicateValues" dxfId="392" priority="381"/>
    <cfRule type="duplicateValues" dxfId="391" priority="380"/>
  </conditionalFormatting>
  <conditionalFormatting sqref="D1142">
    <cfRule type="duplicateValues" dxfId="390" priority="375"/>
    <cfRule type="duplicateValues" dxfId="389" priority="379"/>
    <cfRule type="duplicateValues" dxfId="388" priority="378"/>
    <cfRule type="duplicateValues" dxfId="387" priority="377"/>
    <cfRule type="duplicateValues" dxfId="386" priority="376"/>
    <cfRule type="duplicateValues" dxfId="385" priority="374"/>
    <cfRule type="duplicateValues" dxfId="384" priority="373"/>
  </conditionalFormatting>
  <conditionalFormatting sqref="D1143">
    <cfRule type="duplicateValues" dxfId="383" priority="369"/>
    <cfRule type="duplicateValues" dxfId="382" priority="370"/>
    <cfRule type="duplicateValues" dxfId="381" priority="371"/>
    <cfRule type="duplicateValues" dxfId="380" priority="372"/>
    <cfRule type="duplicateValues" dxfId="379" priority="366"/>
    <cfRule type="duplicateValues" dxfId="378" priority="367"/>
    <cfRule type="duplicateValues" dxfId="377" priority="368"/>
  </conditionalFormatting>
  <conditionalFormatting sqref="D1144">
    <cfRule type="duplicateValues" dxfId="376" priority="359"/>
    <cfRule type="duplicateValues" dxfId="375" priority="361"/>
    <cfRule type="duplicateValues" dxfId="374" priority="360"/>
    <cfRule type="duplicateValues" dxfId="373" priority="362"/>
    <cfRule type="duplicateValues" dxfId="372" priority="363"/>
    <cfRule type="duplicateValues" dxfId="371" priority="364"/>
    <cfRule type="duplicateValues" dxfId="370" priority="365"/>
  </conditionalFormatting>
  <conditionalFormatting sqref="D1145">
    <cfRule type="duplicateValues" dxfId="369" priority="355"/>
    <cfRule type="duplicateValues" dxfId="368" priority="358"/>
    <cfRule type="duplicateValues" dxfId="367" priority="357"/>
    <cfRule type="duplicateValues" dxfId="366" priority="356"/>
    <cfRule type="duplicateValues" dxfId="365" priority="350"/>
    <cfRule type="duplicateValues" dxfId="364" priority="346"/>
    <cfRule type="duplicateValues" dxfId="363" priority="347"/>
    <cfRule type="duplicateValues" dxfId="362" priority="348"/>
    <cfRule type="duplicateValues" dxfId="361" priority="349"/>
    <cfRule type="duplicateValues" dxfId="360" priority="354"/>
    <cfRule type="duplicateValues" dxfId="359" priority="351"/>
    <cfRule type="duplicateValues" dxfId="358" priority="352"/>
    <cfRule type="duplicateValues" dxfId="357" priority="353"/>
  </conditionalFormatting>
  <conditionalFormatting sqref="D1146">
    <cfRule type="duplicateValues" dxfId="356" priority="343"/>
    <cfRule type="duplicateValues" dxfId="355" priority="342"/>
    <cfRule type="duplicateValues" dxfId="354" priority="341"/>
    <cfRule type="duplicateValues" dxfId="353" priority="340"/>
    <cfRule type="duplicateValues" dxfId="352" priority="339"/>
    <cfRule type="duplicateValues" dxfId="351" priority="345"/>
    <cfRule type="duplicateValues" dxfId="350" priority="344"/>
  </conditionalFormatting>
  <conditionalFormatting sqref="D1147">
    <cfRule type="duplicateValues" dxfId="349" priority="336"/>
    <cfRule type="duplicateValues" dxfId="348" priority="327"/>
    <cfRule type="duplicateValues" dxfId="347" priority="328"/>
    <cfRule type="duplicateValues" dxfId="346" priority="329"/>
    <cfRule type="duplicateValues" dxfId="345" priority="338"/>
    <cfRule type="duplicateValues" dxfId="344" priority="337"/>
    <cfRule type="duplicateValues" dxfId="343" priority="335"/>
    <cfRule type="duplicateValues" dxfId="342" priority="334"/>
    <cfRule type="duplicateValues" dxfId="341" priority="333"/>
    <cfRule type="duplicateValues" dxfId="340" priority="331"/>
    <cfRule type="duplicateValues" dxfId="339" priority="332"/>
    <cfRule type="duplicateValues" dxfId="338" priority="330"/>
    <cfRule type="duplicateValues" dxfId="337" priority="326"/>
  </conditionalFormatting>
  <conditionalFormatting sqref="D1148">
    <cfRule type="duplicateValues" dxfId="336" priority="316"/>
    <cfRule type="duplicateValues" dxfId="335" priority="315"/>
    <cfRule type="duplicateValues" dxfId="334" priority="314"/>
    <cfRule type="duplicateValues" dxfId="333" priority="313"/>
    <cfRule type="duplicateValues" dxfId="332" priority="325"/>
    <cfRule type="duplicateValues" dxfId="331" priority="324"/>
    <cfRule type="duplicateValues" dxfId="330" priority="323"/>
    <cfRule type="duplicateValues" dxfId="329" priority="322"/>
    <cfRule type="duplicateValues" dxfId="328" priority="321"/>
    <cfRule type="duplicateValues" dxfId="327" priority="320"/>
    <cfRule type="duplicateValues" dxfId="326" priority="319"/>
    <cfRule type="duplicateValues" dxfId="325" priority="318"/>
    <cfRule type="duplicateValues" dxfId="324" priority="317"/>
  </conditionalFormatting>
  <conditionalFormatting sqref="D1149">
    <cfRule type="duplicateValues" dxfId="323" priority="310"/>
    <cfRule type="duplicateValues" dxfId="322" priority="307"/>
    <cfRule type="duplicateValues" dxfId="321" priority="306"/>
    <cfRule type="duplicateValues" dxfId="320" priority="311"/>
    <cfRule type="duplicateValues" dxfId="319" priority="309"/>
    <cfRule type="duplicateValues" dxfId="318" priority="308"/>
    <cfRule type="duplicateValues" dxfId="317" priority="312"/>
  </conditionalFormatting>
  <conditionalFormatting sqref="D1150">
    <cfRule type="duplicateValues" dxfId="316" priority="305"/>
    <cfRule type="duplicateValues" dxfId="315" priority="304"/>
    <cfRule type="duplicateValues" dxfId="314" priority="303"/>
    <cfRule type="duplicateValues" dxfId="313" priority="301"/>
    <cfRule type="duplicateValues" dxfId="312" priority="300"/>
    <cfRule type="duplicateValues" dxfId="311" priority="299"/>
    <cfRule type="duplicateValues" dxfId="310" priority="302"/>
  </conditionalFormatting>
  <conditionalFormatting sqref="D1151">
    <cfRule type="duplicateValues" dxfId="309" priority="298"/>
    <cfRule type="duplicateValues" dxfId="308" priority="297"/>
    <cfRule type="duplicateValues" dxfId="307" priority="296"/>
    <cfRule type="duplicateValues" dxfId="306" priority="295"/>
    <cfRule type="duplicateValues" dxfId="305" priority="294"/>
    <cfRule type="duplicateValues" dxfId="304" priority="292"/>
    <cfRule type="duplicateValues" dxfId="303" priority="293"/>
  </conditionalFormatting>
  <conditionalFormatting sqref="D1152">
    <cfRule type="duplicateValues" dxfId="302" priority="289"/>
    <cfRule type="duplicateValues" dxfId="301" priority="288"/>
    <cfRule type="duplicateValues" dxfId="300" priority="287"/>
    <cfRule type="duplicateValues" dxfId="299" priority="286"/>
    <cfRule type="duplicateValues" dxfId="298" priority="285"/>
    <cfRule type="duplicateValues" dxfId="297" priority="291"/>
    <cfRule type="duplicateValues" dxfId="296" priority="290"/>
  </conditionalFormatting>
  <conditionalFormatting sqref="D1153">
    <cfRule type="duplicateValues" dxfId="295" priority="278"/>
    <cfRule type="duplicateValues" dxfId="294" priority="283"/>
    <cfRule type="duplicateValues" dxfId="293" priority="284"/>
    <cfRule type="duplicateValues" dxfId="292" priority="282"/>
    <cfRule type="duplicateValues" dxfId="291" priority="281"/>
    <cfRule type="duplicateValues" dxfId="290" priority="280"/>
    <cfRule type="duplicateValues" dxfId="289" priority="279"/>
  </conditionalFormatting>
  <conditionalFormatting sqref="D1154">
    <cfRule type="duplicateValues" dxfId="288" priority="272"/>
    <cfRule type="duplicateValues" dxfId="287" priority="271"/>
    <cfRule type="duplicateValues" dxfId="286" priority="277"/>
    <cfRule type="duplicateValues" dxfId="285" priority="276"/>
    <cfRule type="duplicateValues" dxfId="284" priority="275"/>
    <cfRule type="duplicateValues" dxfId="283" priority="274"/>
    <cfRule type="duplicateValues" dxfId="282" priority="273"/>
  </conditionalFormatting>
  <conditionalFormatting sqref="D1155">
    <cfRule type="duplicateValues" dxfId="281" priority="265"/>
    <cfRule type="duplicateValues" dxfId="280" priority="266"/>
    <cfRule type="duplicateValues" dxfId="279" priority="267"/>
    <cfRule type="duplicateValues" dxfId="278" priority="268"/>
    <cfRule type="duplicateValues" dxfId="277" priority="269"/>
    <cfRule type="duplicateValues" dxfId="276" priority="270"/>
    <cfRule type="duplicateValues" dxfId="275" priority="264"/>
  </conditionalFormatting>
  <conditionalFormatting sqref="D1156">
    <cfRule type="duplicateValues" dxfId="274" priority="259"/>
    <cfRule type="duplicateValues" dxfId="273" priority="258"/>
    <cfRule type="duplicateValues" dxfId="272" priority="257"/>
    <cfRule type="duplicateValues" dxfId="271" priority="263"/>
    <cfRule type="duplicateValues" dxfId="270" priority="261"/>
    <cfRule type="duplicateValues" dxfId="269" priority="260"/>
    <cfRule type="duplicateValues" dxfId="268" priority="262"/>
  </conditionalFormatting>
  <conditionalFormatting sqref="D1157">
    <cfRule type="duplicateValues" dxfId="267" priority="256"/>
    <cfRule type="duplicateValues" dxfId="266" priority="250"/>
    <cfRule type="duplicateValues" dxfId="265" priority="251"/>
    <cfRule type="duplicateValues" dxfId="264" priority="252"/>
    <cfRule type="duplicateValues" dxfId="263" priority="253"/>
    <cfRule type="duplicateValues" dxfId="262" priority="254"/>
    <cfRule type="duplicateValues" dxfId="261" priority="247"/>
    <cfRule type="duplicateValues" dxfId="260" priority="245"/>
    <cfRule type="duplicateValues" dxfId="259" priority="244"/>
    <cfRule type="duplicateValues" dxfId="258" priority="248"/>
    <cfRule type="duplicateValues" dxfId="257" priority="255"/>
    <cfRule type="duplicateValues" dxfId="256" priority="249"/>
    <cfRule type="duplicateValues" dxfId="255" priority="246"/>
  </conditionalFormatting>
  <conditionalFormatting sqref="D1158">
    <cfRule type="duplicateValues" dxfId="254" priority="237"/>
    <cfRule type="duplicateValues" dxfId="253" priority="238"/>
    <cfRule type="duplicateValues" dxfId="252" priority="243"/>
    <cfRule type="duplicateValues" dxfId="251" priority="242"/>
    <cfRule type="duplicateValues" dxfId="250" priority="241"/>
    <cfRule type="duplicateValues" dxfId="249" priority="240"/>
    <cfRule type="duplicateValues" dxfId="248" priority="239"/>
  </conditionalFormatting>
  <conditionalFormatting sqref="D1159">
    <cfRule type="duplicateValues" dxfId="247" priority="230"/>
    <cfRule type="duplicateValues" dxfId="246" priority="231"/>
    <cfRule type="duplicateValues" dxfId="245" priority="232"/>
    <cfRule type="duplicateValues" dxfId="244" priority="233"/>
    <cfRule type="duplicateValues" dxfId="243" priority="234"/>
    <cfRule type="duplicateValues" dxfId="242" priority="235"/>
    <cfRule type="duplicateValues" dxfId="241" priority="236"/>
  </conditionalFormatting>
  <conditionalFormatting sqref="D1160">
    <cfRule type="duplicateValues" dxfId="240" priority="219"/>
    <cfRule type="duplicateValues" dxfId="239" priority="218"/>
    <cfRule type="duplicateValues" dxfId="238" priority="217"/>
    <cfRule type="duplicateValues" dxfId="237" priority="224"/>
    <cfRule type="duplicateValues" dxfId="236" priority="229"/>
    <cfRule type="duplicateValues" dxfId="235" priority="228"/>
    <cfRule type="duplicateValues" dxfId="234" priority="227"/>
    <cfRule type="duplicateValues" dxfId="233" priority="226"/>
    <cfRule type="duplicateValues" dxfId="232" priority="225"/>
    <cfRule type="duplicateValues" dxfId="231" priority="223"/>
    <cfRule type="duplicateValues" dxfId="230" priority="222"/>
    <cfRule type="duplicateValues" dxfId="229" priority="221"/>
    <cfRule type="duplicateValues" dxfId="228" priority="220"/>
  </conditionalFormatting>
  <conditionalFormatting sqref="D1161">
    <cfRule type="duplicateValues" dxfId="227" priority="212"/>
    <cfRule type="duplicateValues" dxfId="226" priority="211"/>
    <cfRule type="duplicateValues" dxfId="225" priority="210"/>
    <cfRule type="duplicateValues" dxfId="224" priority="215"/>
    <cfRule type="duplicateValues" dxfId="223" priority="214"/>
    <cfRule type="duplicateValues" dxfId="222" priority="213"/>
    <cfRule type="duplicateValues" dxfId="221" priority="216"/>
  </conditionalFormatting>
  <conditionalFormatting sqref="D1162">
    <cfRule type="duplicateValues" dxfId="220" priority="203"/>
    <cfRule type="duplicateValues" dxfId="219" priority="204"/>
    <cfRule type="duplicateValues" dxfId="218" priority="205"/>
    <cfRule type="duplicateValues" dxfId="217" priority="206"/>
    <cfRule type="duplicateValues" dxfId="216" priority="207"/>
    <cfRule type="duplicateValues" dxfId="215" priority="208"/>
    <cfRule type="duplicateValues" dxfId="214" priority="209"/>
  </conditionalFormatting>
  <conditionalFormatting sqref="D1163">
    <cfRule type="duplicateValues" dxfId="213" priority="196"/>
    <cfRule type="duplicateValues" dxfId="212" priority="198"/>
    <cfRule type="duplicateValues" dxfId="211" priority="199"/>
    <cfRule type="duplicateValues" dxfId="210" priority="200"/>
    <cfRule type="duplicateValues" dxfId="209" priority="202"/>
    <cfRule type="duplicateValues" dxfId="208" priority="201"/>
    <cfRule type="duplicateValues" dxfId="207" priority="197"/>
  </conditionalFormatting>
  <conditionalFormatting sqref="D1164">
    <cfRule type="duplicateValues" dxfId="206" priority="194"/>
    <cfRule type="duplicateValues" dxfId="205" priority="195"/>
    <cfRule type="duplicateValues" dxfId="204" priority="186"/>
    <cfRule type="duplicateValues" dxfId="203" priority="187"/>
    <cfRule type="duplicateValues" dxfId="202" priority="188"/>
    <cfRule type="duplicateValues" dxfId="201" priority="189"/>
    <cfRule type="duplicateValues" dxfId="200" priority="190"/>
    <cfRule type="duplicateValues" dxfId="199" priority="191"/>
    <cfRule type="duplicateValues" dxfId="198" priority="192"/>
    <cfRule type="duplicateValues" dxfId="197" priority="193"/>
    <cfRule type="duplicateValues" dxfId="196" priority="184"/>
    <cfRule type="duplicateValues" dxfId="195" priority="185"/>
    <cfRule type="duplicateValues" dxfId="194" priority="183"/>
  </conditionalFormatting>
  <conditionalFormatting sqref="D1165">
    <cfRule type="duplicateValues" dxfId="193" priority="173"/>
    <cfRule type="duplicateValues" dxfId="192" priority="172"/>
    <cfRule type="duplicateValues" dxfId="191" priority="171"/>
    <cfRule type="duplicateValues" dxfId="190" priority="170"/>
    <cfRule type="duplicateValues" dxfId="189" priority="182"/>
    <cfRule type="duplicateValues" dxfId="188" priority="181"/>
    <cfRule type="duplicateValues" dxfId="187" priority="180"/>
    <cfRule type="duplicateValues" dxfId="186" priority="179"/>
    <cfRule type="duplicateValues" dxfId="185" priority="178"/>
    <cfRule type="duplicateValues" dxfId="184" priority="177"/>
    <cfRule type="duplicateValues" dxfId="183" priority="176"/>
    <cfRule type="duplicateValues" dxfId="182" priority="175"/>
    <cfRule type="duplicateValues" dxfId="181" priority="174"/>
  </conditionalFormatting>
  <conditionalFormatting sqref="D1166">
    <cfRule type="duplicateValues" dxfId="180" priority="169"/>
    <cfRule type="duplicateValues" dxfId="179" priority="168"/>
    <cfRule type="duplicateValues" dxfId="178" priority="167"/>
    <cfRule type="duplicateValues" dxfId="177" priority="166"/>
    <cfRule type="duplicateValues" dxfId="176" priority="165"/>
    <cfRule type="duplicateValues" dxfId="175" priority="164"/>
    <cfRule type="duplicateValues" dxfId="174" priority="163"/>
    <cfRule type="duplicateValues" dxfId="173" priority="162"/>
    <cfRule type="duplicateValues" dxfId="172" priority="161"/>
    <cfRule type="duplicateValues" dxfId="171" priority="160"/>
    <cfRule type="duplicateValues" dxfId="170" priority="159"/>
    <cfRule type="duplicateValues" dxfId="169" priority="158"/>
    <cfRule type="duplicateValues" dxfId="168" priority="157"/>
  </conditionalFormatting>
  <conditionalFormatting sqref="D1167">
    <cfRule type="duplicateValues" dxfId="167" priority="155"/>
    <cfRule type="duplicateValues" dxfId="166" priority="156"/>
    <cfRule type="duplicateValues" dxfId="165" priority="154"/>
    <cfRule type="duplicateValues" dxfId="164" priority="153"/>
    <cfRule type="duplicateValues" dxfId="163" priority="152"/>
    <cfRule type="duplicateValues" dxfId="162" priority="151"/>
    <cfRule type="duplicateValues" dxfId="161" priority="150"/>
  </conditionalFormatting>
  <conditionalFormatting sqref="D1168">
    <cfRule type="duplicateValues" dxfId="160" priority="147"/>
    <cfRule type="duplicateValues" dxfId="159" priority="146"/>
    <cfRule type="duplicateValues" dxfId="158" priority="145"/>
    <cfRule type="duplicateValues" dxfId="157" priority="144"/>
    <cfRule type="duplicateValues" dxfId="156" priority="143"/>
    <cfRule type="duplicateValues" dxfId="155" priority="149"/>
    <cfRule type="duplicateValues" dxfId="154" priority="148"/>
  </conditionalFormatting>
  <conditionalFormatting sqref="D1169">
    <cfRule type="duplicateValues" dxfId="153" priority="137"/>
    <cfRule type="duplicateValues" dxfId="152" priority="136"/>
    <cfRule type="duplicateValues" dxfId="151" priority="142"/>
    <cfRule type="duplicateValues" dxfId="150" priority="141"/>
    <cfRule type="duplicateValues" dxfId="149" priority="140"/>
    <cfRule type="duplicateValues" dxfId="148" priority="139"/>
    <cfRule type="duplicateValues" dxfId="147" priority="138"/>
  </conditionalFormatting>
  <conditionalFormatting sqref="D1170">
    <cfRule type="duplicateValues" dxfId="146" priority="131"/>
    <cfRule type="duplicateValues" dxfId="145" priority="130"/>
    <cfRule type="duplicateValues" dxfId="144" priority="129"/>
    <cfRule type="duplicateValues" dxfId="143" priority="133"/>
    <cfRule type="duplicateValues" dxfId="142" priority="134"/>
    <cfRule type="duplicateValues" dxfId="141" priority="135"/>
    <cfRule type="duplicateValues" dxfId="140" priority="132"/>
  </conditionalFormatting>
  <conditionalFormatting sqref="D1171">
    <cfRule type="duplicateValues" dxfId="139" priority="127"/>
    <cfRule type="duplicateValues" dxfId="138" priority="128"/>
    <cfRule type="duplicateValues" dxfId="137" priority="122"/>
    <cfRule type="duplicateValues" dxfId="136" priority="126"/>
    <cfRule type="duplicateValues" dxfId="135" priority="125"/>
    <cfRule type="duplicateValues" dxfId="134" priority="124"/>
    <cfRule type="duplicateValues" dxfId="133" priority="123"/>
  </conditionalFormatting>
  <conditionalFormatting sqref="D1172">
    <cfRule type="duplicateValues" dxfId="132" priority="115"/>
    <cfRule type="duplicateValues" dxfId="131" priority="119"/>
    <cfRule type="duplicateValues" dxfId="130" priority="121"/>
    <cfRule type="duplicateValues" dxfId="129" priority="120"/>
    <cfRule type="duplicateValues" dxfId="128" priority="118"/>
    <cfRule type="duplicateValues" dxfId="127" priority="117"/>
    <cfRule type="duplicateValues" dxfId="126" priority="116"/>
  </conditionalFormatting>
  <conditionalFormatting sqref="D1173">
    <cfRule type="duplicateValues" dxfId="125" priority="108"/>
    <cfRule type="duplicateValues" dxfId="124" priority="109"/>
    <cfRule type="duplicateValues" dxfId="123" priority="114"/>
    <cfRule type="duplicateValues" dxfId="122" priority="113"/>
    <cfRule type="duplicateValues" dxfId="121" priority="112"/>
    <cfRule type="duplicateValues" dxfId="120" priority="111"/>
    <cfRule type="duplicateValues" dxfId="119" priority="110"/>
  </conditionalFormatting>
  <conditionalFormatting sqref="D1174">
    <cfRule type="duplicateValues" dxfId="118" priority="102"/>
    <cfRule type="duplicateValues" dxfId="117" priority="101"/>
    <cfRule type="duplicateValues" dxfId="116" priority="105"/>
    <cfRule type="duplicateValues" dxfId="115" priority="107"/>
    <cfRule type="duplicateValues" dxfId="114" priority="103"/>
    <cfRule type="duplicateValues" dxfId="113" priority="104"/>
    <cfRule type="duplicateValues" dxfId="112" priority="106"/>
  </conditionalFormatting>
  <conditionalFormatting sqref="D1175">
    <cfRule type="duplicateValues" dxfId="111" priority="95"/>
    <cfRule type="duplicateValues" dxfId="110" priority="96"/>
    <cfRule type="duplicateValues" dxfId="109" priority="97"/>
    <cfRule type="duplicateValues" dxfId="108" priority="94"/>
    <cfRule type="duplicateValues" dxfId="107" priority="100"/>
    <cfRule type="duplicateValues" dxfId="106" priority="99"/>
    <cfRule type="duplicateValues" dxfId="105" priority="98"/>
  </conditionalFormatting>
  <conditionalFormatting sqref="D1176">
    <cfRule type="duplicateValues" dxfId="104" priority="89"/>
    <cfRule type="duplicateValues" dxfId="103" priority="90"/>
    <cfRule type="duplicateValues" dxfId="102" priority="92"/>
    <cfRule type="duplicateValues" dxfId="101" priority="93"/>
    <cfRule type="duplicateValues" dxfId="100" priority="91"/>
    <cfRule type="duplicateValues" dxfId="99" priority="81"/>
    <cfRule type="duplicateValues" dxfId="98" priority="82"/>
    <cfRule type="duplicateValues" dxfId="97" priority="83"/>
    <cfRule type="duplicateValues" dxfId="96" priority="84"/>
    <cfRule type="duplicateValues" dxfId="95" priority="85"/>
    <cfRule type="duplicateValues" dxfId="94" priority="86"/>
    <cfRule type="duplicateValues" dxfId="93" priority="87"/>
    <cfRule type="duplicateValues" dxfId="92" priority="88"/>
  </conditionalFormatting>
  <conditionalFormatting sqref="D1177">
    <cfRule type="duplicateValues" dxfId="91" priority="80"/>
    <cfRule type="duplicateValues" dxfId="90" priority="79"/>
    <cfRule type="duplicateValues" dxfId="89" priority="78"/>
    <cfRule type="duplicateValues" dxfId="88" priority="77"/>
    <cfRule type="duplicateValues" dxfId="87" priority="76"/>
    <cfRule type="duplicateValues" dxfId="86" priority="75"/>
    <cfRule type="duplicateValues" dxfId="85" priority="74"/>
  </conditionalFormatting>
  <conditionalFormatting sqref="D1178">
    <cfRule type="duplicateValues" dxfId="84" priority="73"/>
    <cfRule type="duplicateValues" dxfId="83" priority="72"/>
    <cfRule type="duplicateValues" dxfId="82" priority="71"/>
    <cfRule type="duplicateValues" dxfId="81" priority="70"/>
    <cfRule type="duplicateValues" dxfId="80" priority="69"/>
    <cfRule type="duplicateValues" dxfId="79" priority="68"/>
    <cfRule type="duplicateValues" dxfId="78" priority="67"/>
  </conditionalFormatting>
  <conditionalFormatting sqref="D1195">
    <cfRule type="duplicateValues" dxfId="77" priority="66"/>
    <cfRule type="duplicateValues" dxfId="76" priority="65"/>
    <cfRule type="duplicateValues" dxfId="75" priority="64"/>
    <cfRule type="duplicateValues" dxfId="74" priority="63"/>
    <cfRule type="duplicateValues" dxfId="73" priority="62"/>
    <cfRule type="duplicateValues" dxfId="72" priority="61"/>
  </conditionalFormatting>
  <conditionalFormatting sqref="D1199">
    <cfRule type="duplicateValues" dxfId="71" priority="60"/>
    <cfRule type="duplicateValues" dxfId="70" priority="59"/>
    <cfRule type="duplicateValues" dxfId="69" priority="58"/>
    <cfRule type="duplicateValues" dxfId="68" priority="57"/>
    <cfRule type="duplicateValues" dxfId="67" priority="56"/>
    <cfRule type="duplicateValues" dxfId="66" priority="55"/>
  </conditionalFormatting>
  <conditionalFormatting sqref="D1200">
    <cfRule type="duplicateValues" dxfId="65" priority="54"/>
    <cfRule type="duplicateValues" dxfId="64" priority="53"/>
    <cfRule type="duplicateValues" dxfId="63" priority="52"/>
    <cfRule type="duplicateValues" dxfId="62" priority="51"/>
    <cfRule type="duplicateValues" dxfId="61" priority="50"/>
    <cfRule type="duplicateValues" dxfId="60" priority="49"/>
  </conditionalFormatting>
  <conditionalFormatting sqref="D1202">
    <cfRule type="duplicateValues" dxfId="59" priority="48"/>
    <cfRule type="duplicateValues" dxfId="58" priority="47"/>
    <cfRule type="duplicateValues" dxfId="57" priority="46"/>
    <cfRule type="duplicateValues" dxfId="56" priority="45"/>
    <cfRule type="duplicateValues" dxfId="55" priority="44"/>
    <cfRule type="duplicateValues" dxfId="54" priority="43"/>
  </conditionalFormatting>
  <conditionalFormatting sqref="D1208">
    <cfRule type="duplicateValues" dxfId="53" priority="41"/>
    <cfRule type="duplicateValues" dxfId="52" priority="42"/>
    <cfRule type="duplicateValues" dxfId="51" priority="40"/>
    <cfRule type="duplicateValues" dxfId="50" priority="39"/>
    <cfRule type="duplicateValues" dxfId="49" priority="38"/>
    <cfRule type="duplicateValues" dxfId="48" priority="37"/>
  </conditionalFormatting>
  <conditionalFormatting sqref="D1225">
    <cfRule type="duplicateValues" dxfId="47" priority="36"/>
    <cfRule type="duplicateValues" dxfId="46" priority="31"/>
    <cfRule type="duplicateValues" dxfId="45" priority="32"/>
    <cfRule type="duplicateValues" dxfId="44" priority="33"/>
    <cfRule type="duplicateValues" dxfId="43" priority="34"/>
    <cfRule type="duplicateValues" dxfId="42" priority="35"/>
  </conditionalFormatting>
  <conditionalFormatting sqref="D1228">
    <cfRule type="duplicateValues" dxfId="41" priority="25"/>
    <cfRule type="duplicateValues" dxfId="40" priority="26"/>
    <cfRule type="duplicateValues" dxfId="39" priority="27"/>
    <cfRule type="duplicateValues" dxfId="38" priority="28"/>
    <cfRule type="duplicateValues" dxfId="37" priority="29"/>
    <cfRule type="duplicateValues" dxfId="36" priority="30"/>
  </conditionalFormatting>
  <conditionalFormatting sqref="D1229">
    <cfRule type="duplicateValues" dxfId="35" priority="20"/>
    <cfRule type="duplicateValues" dxfId="34" priority="19"/>
    <cfRule type="duplicateValues" dxfId="33" priority="21"/>
    <cfRule type="duplicateValues" dxfId="32" priority="22"/>
    <cfRule type="duplicateValues" dxfId="31" priority="23"/>
    <cfRule type="duplicateValues" dxfId="30" priority="24"/>
  </conditionalFormatting>
  <conditionalFormatting sqref="D1242">
    <cfRule type="duplicateValues" dxfId="29" priority="18"/>
    <cfRule type="duplicateValues" dxfId="28" priority="17"/>
    <cfRule type="duplicateValues" dxfId="27" priority="16"/>
    <cfRule type="duplicateValues" dxfId="26" priority="15"/>
    <cfRule type="duplicateValues" dxfId="25" priority="13"/>
    <cfRule type="duplicateValues" dxfId="24" priority="14"/>
  </conditionalFormatting>
  <conditionalFormatting sqref="D1253">
    <cfRule type="duplicateValues" dxfId="23" priority="12"/>
    <cfRule type="duplicateValues" dxfId="22" priority="7"/>
    <cfRule type="duplicateValues" dxfId="21" priority="8"/>
    <cfRule type="duplicateValues" dxfId="20" priority="9"/>
    <cfRule type="duplicateValues" dxfId="19" priority="10"/>
    <cfRule type="duplicateValues" dxfId="18" priority="11"/>
  </conditionalFormatting>
  <conditionalFormatting sqref="D1257">
    <cfRule type="duplicateValues" dxfId="17" priority="4"/>
    <cfRule type="duplicateValues" dxfId="16" priority="1"/>
    <cfRule type="duplicateValues" dxfId="15" priority="3"/>
    <cfRule type="duplicateValues" dxfId="14" priority="5"/>
    <cfRule type="duplicateValues" dxfId="13" priority="6"/>
    <cfRule type="duplicateValues" dxfId="12" priority="2"/>
  </conditionalFormatting>
  <conditionalFormatting sqref="E896">
    <cfRule type="duplicateValues" dxfId="11" priority="1690"/>
    <cfRule type="duplicateValues" dxfId="10" priority="1692"/>
    <cfRule type="duplicateValues" dxfId="9" priority="1693"/>
    <cfRule type="duplicateValues" dxfId="8" priority="1691"/>
  </conditionalFormatting>
  <conditionalFormatting sqref="E1483">
    <cfRule type="duplicateValues" dxfId="7" priority="1704"/>
    <cfRule type="duplicateValues" dxfId="6" priority="1705"/>
    <cfRule type="duplicateValues" dxfId="5" priority="1707"/>
    <cfRule type="duplicateValues" dxfId="4" priority="1706"/>
  </conditionalFormatting>
  <conditionalFormatting sqref="M929">
    <cfRule type="duplicateValues" dxfId="3" priority="1544"/>
  </conditionalFormatting>
  <conditionalFormatting sqref="M933">
    <cfRule type="duplicateValues" dxfId="2" priority="1542"/>
  </conditionalFormatting>
  <conditionalFormatting sqref="M926:N928">
    <cfRule type="duplicateValues" dxfId="1" priority="1545"/>
  </conditionalFormatting>
  <conditionalFormatting sqref="N929">
    <cfRule type="duplicateValues" dxfId="0" priority="1543"/>
  </conditionalFormatting>
  <printOptions horizontalCentered="1"/>
  <pageMargins left="0.23622047244094499" right="0.23622047244094499" top="0.55118110236220497" bottom="0.70866141732283505" header="0.15748031496063" footer="0.15748031496063"/>
  <pageSetup scale="10" orientation="landscape" verticalDpi="144"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8"/>
  <sheetViews>
    <sheetView topLeftCell="A37" workbookViewId="0">
      <selection activeCell="E43" sqref="E43"/>
    </sheetView>
  </sheetViews>
  <sheetFormatPr defaultColWidth="9.109375" defaultRowHeight="14.4"/>
  <cols>
    <col min="1" max="1" width="9.109375" style="344"/>
    <col min="2" max="2" width="1.5546875" style="344" customWidth="1"/>
    <col min="3" max="3" width="7" style="344" customWidth="1"/>
    <col min="4" max="4" width="1.33203125" style="344" customWidth="1"/>
    <col min="5" max="5" width="14.33203125" style="344" customWidth="1"/>
    <col min="6" max="6" width="12.33203125" style="344" customWidth="1"/>
    <col min="7" max="9" width="9.109375" style="344"/>
    <col min="10" max="10" width="12.109375" style="344" customWidth="1"/>
    <col min="11" max="11" width="9.109375" style="344"/>
    <col min="12" max="12" width="3.88671875" style="344" customWidth="1"/>
    <col min="13" max="16384" width="9.109375" style="344"/>
  </cols>
  <sheetData>
    <row r="1" spans="1:14" ht="9.75" customHeight="1"/>
    <row r="8" spans="1:14">
      <c r="A8" s="208" t="s">
        <v>3242</v>
      </c>
      <c r="B8" s="208" t="s">
        <v>3243</v>
      </c>
      <c r="C8" s="366"/>
      <c r="D8" s="208" t="s">
        <v>3244</v>
      </c>
      <c r="E8" s="208"/>
      <c r="F8" s="208"/>
      <c r="G8" s="208"/>
      <c r="H8" s="208"/>
      <c r="I8" s="208"/>
      <c r="J8" s="555" t="str">
        <f>VLOOKUP(N8,data,2,M80)</f>
        <v>6 Juli 2020</v>
      </c>
      <c r="K8" s="556"/>
      <c r="N8" s="344">
        <v>759</v>
      </c>
    </row>
    <row r="9" spans="1:14">
      <c r="A9" s="208" t="s">
        <v>3245</v>
      </c>
      <c r="B9" s="208" t="s">
        <v>3243</v>
      </c>
      <c r="C9" s="208" t="s">
        <v>3246</v>
      </c>
      <c r="D9" s="208"/>
      <c r="E9" s="208"/>
      <c r="F9" s="208"/>
      <c r="G9" s="208"/>
      <c r="H9" s="208"/>
      <c r="I9" s="208"/>
      <c r="J9" s="208"/>
      <c r="K9" s="208"/>
    </row>
    <row r="10" spans="1:14">
      <c r="A10" s="208" t="s">
        <v>3247</v>
      </c>
      <c r="B10" s="208" t="s">
        <v>3243</v>
      </c>
      <c r="C10" s="208" t="s">
        <v>3248</v>
      </c>
      <c r="D10" s="208"/>
      <c r="E10" s="208"/>
      <c r="F10" s="208"/>
      <c r="G10" s="208"/>
      <c r="H10" s="208"/>
      <c r="I10" s="208"/>
      <c r="J10" s="208"/>
      <c r="K10" s="208"/>
    </row>
    <row r="11" spans="1:14">
      <c r="A11" s="208"/>
      <c r="B11" s="208"/>
      <c r="C11" s="208"/>
      <c r="D11" s="208"/>
      <c r="E11" s="208"/>
      <c r="F11" s="208"/>
      <c r="G11" s="208"/>
      <c r="H11" s="208"/>
      <c r="I11" s="208"/>
      <c r="J11" s="208"/>
      <c r="K11" s="208"/>
    </row>
    <row r="12" spans="1:14">
      <c r="A12" s="208"/>
      <c r="B12" s="208"/>
      <c r="C12" s="208"/>
      <c r="D12" s="208"/>
      <c r="E12" s="208"/>
      <c r="F12" s="208"/>
      <c r="G12" s="208"/>
      <c r="H12" s="208"/>
      <c r="I12" s="208"/>
      <c r="J12" s="208"/>
      <c r="K12" s="208"/>
    </row>
    <row r="13" spans="1:14">
      <c r="A13" s="208" t="s">
        <v>3249</v>
      </c>
      <c r="B13" s="208"/>
      <c r="C13" s="208"/>
      <c r="D13" s="208" t="s">
        <v>3243</v>
      </c>
      <c r="E13" s="208" t="s">
        <v>3250</v>
      </c>
      <c r="F13" s="208"/>
      <c r="G13" s="208"/>
      <c r="H13" s="208"/>
      <c r="I13" s="208"/>
      <c r="J13" s="208"/>
      <c r="K13" s="208"/>
    </row>
    <row r="14" spans="1:14">
      <c r="A14" s="208" t="s">
        <v>3251</v>
      </c>
      <c r="B14" s="208"/>
      <c r="C14" s="208"/>
      <c r="D14" s="208"/>
      <c r="E14" s="208"/>
      <c r="F14" s="208"/>
      <c r="G14" s="208"/>
      <c r="H14" s="208"/>
      <c r="I14" s="208"/>
      <c r="J14" s="208"/>
      <c r="K14" s="208"/>
    </row>
    <row r="15" spans="1:14">
      <c r="A15" s="208" t="s">
        <v>3252</v>
      </c>
      <c r="B15" s="208"/>
      <c r="C15" s="208"/>
      <c r="D15" s="208"/>
      <c r="E15" s="208"/>
      <c r="F15" s="208"/>
      <c r="G15" s="208"/>
      <c r="H15" s="208"/>
      <c r="I15" s="208"/>
      <c r="J15" s="208"/>
      <c r="K15" s="208"/>
    </row>
    <row r="16" spans="1:14">
      <c r="A16" s="208"/>
      <c r="B16" s="208"/>
      <c r="C16" s="208"/>
      <c r="D16" s="208"/>
      <c r="E16" s="208"/>
      <c r="F16" s="208"/>
      <c r="G16" s="208"/>
      <c r="H16" s="208"/>
      <c r="I16" s="208"/>
      <c r="J16" s="208"/>
      <c r="K16" s="208"/>
    </row>
    <row r="17" spans="1:13">
      <c r="A17" s="208"/>
      <c r="B17" s="208"/>
      <c r="C17" s="208"/>
      <c r="D17" s="208"/>
      <c r="E17" s="208"/>
      <c r="F17" s="208"/>
      <c r="G17" s="208"/>
      <c r="H17" s="208"/>
      <c r="I17" s="208"/>
      <c r="J17" s="208"/>
      <c r="K17" s="208"/>
      <c r="M17" s="344" t="s">
        <v>3253</v>
      </c>
    </row>
    <row r="18" spans="1:13">
      <c r="A18" s="208" t="s">
        <v>3254</v>
      </c>
      <c r="B18" s="208"/>
      <c r="C18" s="208"/>
      <c r="D18" s="208"/>
      <c r="E18" s="208"/>
      <c r="F18" s="208"/>
      <c r="G18" s="208"/>
      <c r="H18" s="208"/>
      <c r="I18" s="208"/>
      <c r="J18" s="208"/>
      <c r="K18" s="208"/>
    </row>
    <row r="19" spans="1:13">
      <c r="A19" s="208"/>
      <c r="B19" s="208"/>
      <c r="C19" s="208"/>
      <c r="D19" s="208"/>
      <c r="E19" s="208"/>
      <c r="F19" s="208"/>
      <c r="G19" s="208"/>
      <c r="H19" s="208"/>
      <c r="I19" s="208"/>
      <c r="J19" s="208"/>
      <c r="K19" s="208"/>
    </row>
    <row r="20" spans="1:13">
      <c r="A20" s="208" t="s">
        <v>3255</v>
      </c>
      <c r="B20" s="208"/>
      <c r="C20" s="208"/>
      <c r="D20" s="208" t="s">
        <v>3243</v>
      </c>
      <c r="E20" s="357" t="str">
        <f>VLOOKUP($N$8,data,3,0)</f>
        <v>M. Rivaldi Harjian</v>
      </c>
      <c r="F20" s="357"/>
      <c r="G20" s="208"/>
      <c r="H20" s="208"/>
      <c r="I20" s="208"/>
      <c r="J20" s="208"/>
      <c r="K20" s="208"/>
    </row>
    <row r="21" spans="1:13">
      <c r="A21" s="208" t="s">
        <v>3256</v>
      </c>
      <c r="B21" s="208"/>
      <c r="C21" s="208"/>
      <c r="D21" s="208" t="s">
        <v>3243</v>
      </c>
      <c r="E21" s="357" t="str">
        <f>VLOOKUP($N$8,data,4,0)</f>
        <v>F1B016055</v>
      </c>
      <c r="F21" s="357"/>
      <c r="G21" s="208"/>
      <c r="H21" s="208"/>
      <c r="I21" s="208"/>
      <c r="J21" s="208"/>
      <c r="K21" s="208"/>
    </row>
    <row r="22" spans="1:13">
      <c r="A22" s="208" t="s">
        <v>3257</v>
      </c>
      <c r="B22" s="208"/>
      <c r="C22" s="208"/>
      <c r="D22" s="208" t="s">
        <v>3243</v>
      </c>
      <c r="E22" s="558" t="str">
        <f>VLOOKUP(N8,data,5,0)</f>
        <v>Analisis Keandalan Sistem Distribusi 20 KV Pada Gardu Induk Kuta PT. PLN Unit Layanan Pelanggan Praya Menggunakan Metode Section Technique Dan FMEA (Failure Model And Effect Analysis)</v>
      </c>
      <c r="F22" s="559"/>
      <c r="G22" s="559"/>
      <c r="H22" s="559"/>
      <c r="I22" s="559"/>
      <c r="J22" s="559"/>
      <c r="K22" s="559"/>
    </row>
    <row r="23" spans="1:13" ht="6.75" customHeight="1">
      <c r="A23" s="208"/>
      <c r="B23" s="208"/>
      <c r="C23" s="208"/>
      <c r="D23" s="208"/>
      <c r="E23" s="559"/>
      <c r="F23" s="559"/>
      <c r="G23" s="559"/>
      <c r="H23" s="559"/>
      <c r="I23" s="559"/>
      <c r="J23" s="559"/>
      <c r="K23" s="559"/>
    </row>
    <row r="24" spans="1:13" ht="22.5" customHeight="1">
      <c r="A24" s="208"/>
      <c r="B24" s="208"/>
      <c r="C24" s="208"/>
      <c r="D24" s="208"/>
      <c r="E24" s="559"/>
      <c r="F24" s="559"/>
      <c r="G24" s="559"/>
      <c r="H24" s="559"/>
      <c r="I24" s="559"/>
      <c r="J24" s="559"/>
      <c r="K24" s="559"/>
    </row>
    <row r="25" spans="1:13">
      <c r="A25" s="560" t="s">
        <v>3258</v>
      </c>
      <c r="B25" s="560"/>
      <c r="C25" s="560"/>
      <c r="D25" s="560"/>
      <c r="E25" s="560"/>
      <c r="F25" s="560"/>
      <c r="G25" s="560"/>
      <c r="H25" s="560"/>
      <c r="I25" s="560"/>
      <c r="J25" s="560"/>
      <c r="K25" s="560"/>
    </row>
    <row r="26" spans="1:13">
      <c r="A26" s="560"/>
      <c r="B26" s="560"/>
      <c r="C26" s="560"/>
      <c r="D26" s="560"/>
      <c r="E26" s="560"/>
      <c r="F26" s="560"/>
      <c r="G26" s="560"/>
      <c r="H26" s="560"/>
      <c r="I26" s="560"/>
      <c r="J26" s="560"/>
      <c r="K26" s="560"/>
    </row>
    <row r="27" spans="1:13">
      <c r="A27" s="358"/>
      <c r="B27" s="358"/>
      <c r="C27" s="358"/>
      <c r="D27" s="358"/>
      <c r="E27" s="358"/>
      <c r="F27" s="358"/>
      <c r="G27" s="358"/>
      <c r="H27" s="358"/>
      <c r="I27" s="358"/>
      <c r="J27" s="358"/>
      <c r="K27" s="358"/>
    </row>
    <row r="28" spans="1:13">
      <c r="A28" s="359">
        <v>1</v>
      </c>
      <c r="B28" s="208"/>
      <c r="C28" s="357" t="str">
        <f>VLOOKUP($N$8,data,6,0)</f>
        <v>Supriyatna, S.T., M.T.</v>
      </c>
      <c r="D28" s="208"/>
      <c r="E28" s="208"/>
      <c r="F28" s="208"/>
      <c r="G28" s="208"/>
      <c r="H28" s="208"/>
      <c r="I28" s="208" t="s">
        <v>3259</v>
      </c>
      <c r="J28" s="208"/>
      <c r="K28" s="208"/>
    </row>
    <row r="29" spans="1:13">
      <c r="A29" s="359">
        <v>2</v>
      </c>
      <c r="B29" s="208"/>
      <c r="C29" s="357" t="str">
        <f>VLOOKUP($N$8,data,7,0)</f>
        <v>Ir. Agung Budi Muljono, S.T., M.T., IPU.</v>
      </c>
      <c r="D29" s="208"/>
      <c r="E29" s="208"/>
      <c r="F29" s="208"/>
      <c r="G29" s="208"/>
      <c r="H29" s="208"/>
      <c r="I29" s="208" t="s">
        <v>3260</v>
      </c>
      <c r="J29" s="208"/>
      <c r="K29" s="208"/>
    </row>
    <row r="30" spans="1:13">
      <c r="A30" s="359">
        <v>3</v>
      </c>
      <c r="B30" s="208"/>
      <c r="C30" s="557" t="str">
        <f>VLOOKUP($N$8,data,8,0)</f>
        <v>Dr. rer. nat. Teti Zubaidah, S.T., M.T.</v>
      </c>
      <c r="D30" s="557"/>
      <c r="E30" s="557"/>
      <c r="F30" s="557"/>
      <c r="G30" s="557"/>
      <c r="H30" s="208"/>
      <c r="I30" s="208" t="s">
        <v>3261</v>
      </c>
      <c r="J30" s="208"/>
      <c r="K30" s="208"/>
    </row>
    <row r="31" spans="1:13">
      <c r="A31" s="359">
        <v>4</v>
      </c>
      <c r="B31" s="208"/>
      <c r="C31" s="357" t="str">
        <f>VLOOKUP($N$8,data,9,0)</f>
        <v>Dr. Ir. I Made Ginarsa, S.T., M.T., IPU.</v>
      </c>
      <c r="D31" s="208"/>
      <c r="E31" s="208"/>
      <c r="F31" s="208"/>
      <c r="G31" s="208"/>
      <c r="H31" s="208"/>
      <c r="I31" s="208" t="s">
        <v>3262</v>
      </c>
      <c r="J31" s="208"/>
      <c r="K31" s="208"/>
    </row>
    <row r="32" spans="1:13">
      <c r="A32" s="359">
        <v>5</v>
      </c>
      <c r="B32" s="208"/>
      <c r="C32" s="357" t="str">
        <f>VLOOKUP($N$8,data,10,0)</f>
        <v>Ir. I Made Ari Nrartha, S.T., M.T.</v>
      </c>
      <c r="D32" s="208"/>
      <c r="E32" s="208"/>
      <c r="F32" s="208"/>
      <c r="G32" s="208"/>
      <c r="H32" s="208"/>
      <c r="I32" s="208" t="s">
        <v>3263</v>
      </c>
      <c r="J32" s="365"/>
      <c r="K32" s="208"/>
    </row>
    <row r="33" spans="1:18">
      <c r="A33" s="208"/>
      <c r="B33" s="208"/>
      <c r="C33" s="208"/>
      <c r="D33" s="208"/>
      <c r="E33" s="208"/>
      <c r="F33" s="208"/>
      <c r="G33" s="208"/>
      <c r="H33" s="208"/>
      <c r="I33" s="208"/>
      <c r="J33" s="208"/>
      <c r="K33" s="208"/>
    </row>
    <row r="34" spans="1:18">
      <c r="A34" s="208" t="s">
        <v>3264</v>
      </c>
      <c r="B34" s="208"/>
      <c r="C34" s="208"/>
      <c r="D34" s="208"/>
      <c r="E34" s="208"/>
      <c r="F34" s="208"/>
      <c r="G34" s="208"/>
      <c r="H34" s="208"/>
      <c r="I34" s="208"/>
      <c r="J34" s="208"/>
      <c r="K34" s="208"/>
    </row>
    <row r="35" spans="1:18">
      <c r="A35" s="208"/>
      <c r="B35" s="208"/>
      <c r="C35" s="208"/>
      <c r="D35" s="208"/>
      <c r="E35" s="208"/>
      <c r="F35" s="208"/>
      <c r="G35" s="208"/>
      <c r="H35" s="208"/>
      <c r="I35" s="208"/>
      <c r="J35" s="208"/>
      <c r="K35" s="208"/>
    </row>
    <row r="36" spans="1:18">
      <c r="A36" s="208" t="s">
        <v>3265</v>
      </c>
      <c r="B36" s="208" t="s">
        <v>3243</v>
      </c>
      <c r="C36" s="357" t="str">
        <f>VLOOKUP($N$8,data,11,0)</f>
        <v>Rabu</v>
      </c>
      <c r="D36" s="208"/>
      <c r="E36" s="208"/>
      <c r="F36" s="208"/>
      <c r="G36" s="208"/>
      <c r="H36" s="208"/>
      <c r="I36" s="208"/>
      <c r="J36" s="208"/>
      <c r="K36" s="208"/>
    </row>
    <row r="37" spans="1:18">
      <c r="A37" s="208" t="s">
        <v>3266</v>
      </c>
      <c r="B37" s="208" t="s">
        <v>3243</v>
      </c>
      <c r="C37" s="557">
        <f>VLOOKUP($N$8,data,12,0)</f>
        <v>44020</v>
      </c>
      <c r="D37" s="557"/>
      <c r="E37" s="557"/>
      <c r="F37" s="208"/>
      <c r="G37" s="208"/>
      <c r="H37" s="208"/>
      <c r="I37" s="208"/>
      <c r="J37" s="208"/>
      <c r="K37" s="208"/>
    </row>
    <row r="38" spans="1:18">
      <c r="A38" s="208" t="s">
        <v>3267</v>
      </c>
      <c r="B38" s="208" t="s">
        <v>3243</v>
      </c>
      <c r="C38" s="357" t="str">
        <f>VLOOKUP($N$8,data,13,0)</f>
        <v>13.30-15.00</v>
      </c>
      <c r="D38" s="357"/>
      <c r="E38" s="357"/>
      <c r="F38" s="208"/>
      <c r="G38" s="208"/>
      <c r="H38" s="208"/>
      <c r="I38" s="208"/>
      <c r="J38" s="208"/>
      <c r="K38" s="208"/>
    </row>
    <row r="39" spans="1:18">
      <c r="A39" s="208" t="s">
        <v>3268</v>
      </c>
      <c r="B39" s="208" t="s">
        <v>3243</v>
      </c>
      <c r="C39" s="360" t="str">
        <f>VLOOKUP($N$8,data,14,0)</f>
        <v>Secara online dengan aplikasi Zoom</v>
      </c>
      <c r="D39" s="208"/>
      <c r="E39" s="208"/>
      <c r="F39" s="208"/>
      <c r="G39" s="208"/>
      <c r="H39" s="208"/>
      <c r="I39" s="208"/>
      <c r="J39" s="208"/>
      <c r="K39" s="208"/>
    </row>
    <row r="40" spans="1:18">
      <c r="A40" s="208"/>
      <c r="B40" s="208"/>
      <c r="C40" s="208"/>
      <c r="D40" s="208"/>
      <c r="E40" s="208"/>
      <c r="F40" s="208"/>
      <c r="G40" s="208"/>
      <c r="H40" s="208"/>
      <c r="I40" s="208"/>
      <c r="J40" s="208"/>
      <c r="K40" s="208"/>
    </row>
    <row r="41" spans="1:18">
      <c r="A41" s="208" t="s">
        <v>3269</v>
      </c>
      <c r="B41" s="208"/>
      <c r="C41" s="208"/>
      <c r="D41" s="208"/>
      <c r="E41" s="208"/>
      <c r="F41" s="208"/>
      <c r="G41" s="208"/>
      <c r="H41" s="208"/>
      <c r="I41" s="208"/>
      <c r="J41" s="208"/>
      <c r="K41" s="208"/>
    </row>
    <row r="42" spans="1:18">
      <c r="A42" s="208"/>
      <c r="B42" s="208"/>
      <c r="C42" s="208"/>
      <c r="D42" s="208"/>
      <c r="E42" s="208"/>
      <c r="F42" s="208"/>
      <c r="G42" s="208"/>
      <c r="H42" s="208"/>
      <c r="I42" s="208"/>
      <c r="J42" s="208"/>
      <c r="K42" s="208"/>
    </row>
    <row r="43" spans="1:18">
      <c r="A43" s="208"/>
      <c r="B43" s="208"/>
      <c r="C43" s="208"/>
      <c r="D43" s="208"/>
      <c r="E43" s="208"/>
      <c r="F43" s="208"/>
      <c r="H43" s="362"/>
      <c r="I43" s="208"/>
      <c r="J43" s="208"/>
      <c r="K43" s="208"/>
      <c r="N43" s="362" t="s">
        <v>3270</v>
      </c>
    </row>
    <row r="44" spans="1:18">
      <c r="A44" s="208"/>
      <c r="B44" s="208"/>
      <c r="C44" s="208"/>
      <c r="D44" s="208"/>
      <c r="E44" s="208"/>
      <c r="F44" s="208"/>
      <c r="H44" s="362" t="s">
        <v>3271</v>
      </c>
      <c r="J44" s="208"/>
      <c r="K44" s="208"/>
      <c r="N44" s="362"/>
    </row>
    <row r="45" spans="1:18">
      <c r="A45" s="208"/>
      <c r="B45" s="208"/>
      <c r="C45" s="208"/>
      <c r="D45" s="208"/>
      <c r="E45" s="208"/>
      <c r="F45" s="208"/>
      <c r="J45" s="208"/>
      <c r="K45" s="208"/>
      <c r="N45" s="363"/>
      <c r="R45" s="208" t="s">
        <v>3272</v>
      </c>
    </row>
    <row r="46" spans="1:18">
      <c r="A46" s="208"/>
      <c r="B46" s="208"/>
      <c r="C46" s="208"/>
      <c r="D46" s="208"/>
      <c r="E46" s="208"/>
      <c r="F46" s="208"/>
      <c r="J46" s="208"/>
      <c r="K46" s="208"/>
      <c r="N46" s="363"/>
    </row>
    <row r="47" spans="1:18">
      <c r="A47" s="208"/>
      <c r="B47" s="208"/>
      <c r="C47" s="208"/>
      <c r="D47" s="208"/>
      <c r="E47" s="208"/>
      <c r="F47" s="208"/>
      <c r="J47" s="208"/>
      <c r="K47" s="208"/>
      <c r="N47" s="363" t="s">
        <v>3273</v>
      </c>
    </row>
    <row r="48" spans="1:18">
      <c r="A48" s="208"/>
      <c r="B48" s="208"/>
      <c r="C48" s="208"/>
      <c r="D48" s="208"/>
      <c r="E48" s="208"/>
      <c r="F48" s="208"/>
      <c r="H48" s="363" t="s">
        <v>67</v>
      </c>
      <c r="J48" s="208"/>
      <c r="K48" s="208"/>
      <c r="N48" s="362" t="s">
        <v>3274</v>
      </c>
    </row>
    <row r="49" spans="1:18">
      <c r="A49" s="208"/>
      <c r="B49" s="208"/>
      <c r="C49" s="208"/>
      <c r="D49" s="208"/>
      <c r="E49" s="208"/>
      <c r="F49" s="208"/>
      <c r="H49" s="362" t="s">
        <v>3275</v>
      </c>
      <c r="J49" s="208"/>
      <c r="K49" s="208"/>
      <c r="N49" s="362" t="s">
        <v>3271</v>
      </c>
      <c r="R49" s="344" t="s">
        <v>3276</v>
      </c>
    </row>
    <row r="50" spans="1:18">
      <c r="A50" s="364" t="s">
        <v>3277</v>
      </c>
      <c r="B50" s="208"/>
      <c r="C50" s="208"/>
      <c r="D50" s="208"/>
      <c r="E50" s="208"/>
      <c r="F50" s="208"/>
      <c r="G50" s="208"/>
      <c r="H50" s="208"/>
      <c r="I50" s="208"/>
      <c r="J50" s="208"/>
      <c r="K50" s="208"/>
      <c r="R50" s="344" t="s">
        <v>3278</v>
      </c>
    </row>
    <row r="51" spans="1:18">
      <c r="A51" s="521" t="s">
        <v>3279</v>
      </c>
      <c r="B51" s="208"/>
      <c r="C51" s="208"/>
      <c r="D51" s="208"/>
      <c r="E51" s="208"/>
      <c r="F51" s="208"/>
      <c r="G51" s="208"/>
      <c r="H51" s="208"/>
      <c r="I51" s="208"/>
      <c r="J51" s="208"/>
      <c r="K51" s="208"/>
    </row>
    <row r="52" spans="1:18">
      <c r="A52" s="198" t="s">
        <v>3280</v>
      </c>
      <c r="B52" s="208"/>
      <c r="C52" s="208"/>
      <c r="D52" s="208"/>
      <c r="E52" s="208"/>
      <c r="F52" s="208"/>
      <c r="G52" s="208"/>
      <c r="H52" s="208"/>
      <c r="I52" s="208"/>
      <c r="J52" s="208"/>
      <c r="K52" s="208"/>
    </row>
    <row r="53" spans="1:18">
      <c r="A53" s="521" t="s">
        <v>3281</v>
      </c>
      <c r="B53" s="208"/>
      <c r="C53" s="208"/>
      <c r="D53" s="208"/>
      <c r="E53" s="208"/>
      <c r="F53" s="208"/>
      <c r="G53" s="208"/>
      <c r="H53" s="208"/>
      <c r="I53" s="208"/>
      <c r="J53" s="208"/>
      <c r="K53" s="208"/>
      <c r="N53" s="363" t="s">
        <v>67</v>
      </c>
      <c r="R53" s="362" t="s">
        <v>3270</v>
      </c>
    </row>
    <row r="54" spans="1:18">
      <c r="A54" s="198" t="s">
        <v>3282</v>
      </c>
      <c r="B54" s="208"/>
      <c r="C54" s="208"/>
      <c r="D54" s="208"/>
      <c r="E54" s="208"/>
      <c r="F54" s="208"/>
      <c r="G54" s="208"/>
      <c r="H54" s="208"/>
      <c r="I54" s="208"/>
      <c r="J54" s="208"/>
      <c r="K54" s="208"/>
      <c r="N54" s="362" t="s">
        <v>3275</v>
      </c>
      <c r="R54" s="362"/>
    </row>
    <row r="55" spans="1:18">
      <c r="A55" s="198"/>
      <c r="B55" s="208"/>
      <c r="C55" s="208"/>
      <c r="D55" s="208"/>
      <c r="E55" s="208"/>
      <c r="F55" s="208"/>
      <c r="G55" s="208"/>
      <c r="H55" s="208"/>
      <c r="I55" s="208"/>
      <c r="J55" s="208"/>
      <c r="K55" s="208"/>
      <c r="R55" s="363"/>
    </row>
    <row r="56" spans="1:18">
      <c r="A56" s="198"/>
      <c r="B56" s="208"/>
      <c r="C56" s="208"/>
      <c r="D56" s="208"/>
      <c r="E56" s="208"/>
      <c r="F56" s="208"/>
      <c r="G56" s="208"/>
      <c r="H56" s="208"/>
      <c r="I56" s="208"/>
      <c r="J56" s="208"/>
      <c r="K56" s="208"/>
      <c r="R56" s="363"/>
    </row>
    <row r="57" spans="1:18">
      <c r="R57" s="363" t="s">
        <v>62</v>
      </c>
    </row>
    <row r="58" spans="1:18">
      <c r="R58" s="362" t="s">
        <v>3283</v>
      </c>
    </row>
  </sheetData>
  <mergeCells count="5">
    <mergeCell ref="J8:K8"/>
    <mergeCell ref="C30:G30"/>
    <mergeCell ref="C37:E37"/>
    <mergeCell ref="E22:K24"/>
    <mergeCell ref="A25:K26"/>
  </mergeCells>
  <printOptions horizontalCentered="1"/>
  <pageMargins left="0.39370078740157499" right="0.47244094488188998" top="0.196850393700787" bottom="0.47244094488188998" header="0.23622047244094499" footer="0.31496062992126"/>
  <pageSetup paperSize="9" scale="50" orientation="portrait"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67"/>
  <sheetViews>
    <sheetView zoomScale="120" zoomScaleNormal="120" workbookViewId="0">
      <selection activeCell="N8" sqref="N8"/>
    </sheetView>
  </sheetViews>
  <sheetFormatPr defaultColWidth="9.109375" defaultRowHeight="14.4"/>
  <cols>
    <col min="1" max="1" width="9.109375" style="344"/>
    <col min="2" max="2" width="1.5546875" style="344" customWidth="1"/>
    <col min="3" max="3" width="7" style="344" customWidth="1"/>
    <col min="4" max="4" width="1.33203125" style="344" customWidth="1"/>
    <col min="5" max="5" width="14.33203125" style="344" customWidth="1"/>
    <col min="6" max="9" width="9.109375" style="344"/>
    <col min="10" max="10" width="12.109375" style="344" customWidth="1"/>
    <col min="11" max="11" width="9.109375" style="344"/>
    <col min="12" max="12" width="3.88671875" style="344" customWidth="1"/>
    <col min="13" max="16384" width="9.109375" style="344"/>
  </cols>
  <sheetData>
    <row r="1" spans="1:15" ht="15.9" customHeight="1">
      <c r="A1" s="561"/>
      <c r="B1" s="561"/>
      <c r="C1" s="561"/>
      <c r="D1" s="561"/>
      <c r="E1" s="561"/>
      <c r="F1" s="561"/>
      <c r="G1" s="561"/>
      <c r="H1" s="561"/>
      <c r="I1" s="561"/>
      <c r="J1" s="561"/>
      <c r="K1" s="561"/>
    </row>
    <row r="2" spans="1:15" ht="15.9" customHeight="1">
      <c r="A2" s="561"/>
      <c r="B2" s="561"/>
      <c r="C2" s="561"/>
      <c r="D2" s="561"/>
      <c r="E2" s="561"/>
      <c r="F2" s="561"/>
      <c r="G2" s="561"/>
      <c r="H2" s="561"/>
      <c r="I2" s="561"/>
      <c r="J2" s="561"/>
      <c r="K2" s="561"/>
    </row>
    <row r="3" spans="1:15" ht="15.9" customHeight="1">
      <c r="A3" s="561"/>
      <c r="B3" s="561"/>
      <c r="C3" s="561"/>
      <c r="D3" s="561"/>
      <c r="E3" s="561"/>
      <c r="F3" s="561"/>
      <c r="G3" s="561"/>
      <c r="H3" s="561"/>
      <c r="I3" s="561"/>
      <c r="J3" s="561"/>
      <c r="K3" s="561"/>
    </row>
    <row r="4" spans="1:15" ht="15.9" customHeight="1">
      <c r="A4" s="562"/>
      <c r="B4" s="562"/>
      <c r="C4" s="562"/>
      <c r="D4" s="562"/>
      <c r="E4" s="562"/>
      <c r="F4" s="562"/>
      <c r="G4" s="562"/>
      <c r="H4" s="562"/>
      <c r="I4" s="562"/>
      <c r="J4" s="562"/>
      <c r="K4" s="562"/>
    </row>
    <row r="5" spans="1:15" ht="15.9" customHeight="1">
      <c r="A5" s="355"/>
      <c r="B5" s="355"/>
      <c r="C5" s="355"/>
      <c r="D5" s="355"/>
      <c r="E5" s="355"/>
      <c r="F5" s="355"/>
      <c r="G5" s="355"/>
      <c r="H5" s="355"/>
      <c r="I5" s="355"/>
      <c r="J5" s="355"/>
      <c r="K5" s="355"/>
    </row>
    <row r="7" spans="1:15">
      <c r="A7" s="208" t="s">
        <v>3242</v>
      </c>
      <c r="B7" s="208" t="s">
        <v>3243</v>
      </c>
      <c r="C7" s="356">
        <f>VLOOKUP($N$7,data,16,0)</f>
        <v>301</v>
      </c>
      <c r="D7" s="208" t="s">
        <v>3284</v>
      </c>
      <c r="E7" s="208"/>
      <c r="F7" s="208"/>
      <c r="G7" s="208"/>
      <c r="H7" s="208"/>
      <c r="I7" s="208"/>
      <c r="J7" s="556">
        <f>VLOOKUP(N7,data,2,0)</f>
        <v>45849</v>
      </c>
      <c r="K7" s="556"/>
      <c r="N7" s="344">
        <v>1348</v>
      </c>
      <c r="O7" s="344">
        <v>890</v>
      </c>
    </row>
    <row r="8" spans="1:15">
      <c r="A8" s="208" t="s">
        <v>3245</v>
      </c>
      <c r="B8" s="208" t="s">
        <v>3243</v>
      </c>
      <c r="C8" s="208" t="s">
        <v>3246</v>
      </c>
      <c r="D8" s="208"/>
      <c r="E8" s="208"/>
      <c r="F8" s="208" t="s">
        <v>3285</v>
      </c>
      <c r="G8" s="208"/>
      <c r="H8" s="208"/>
      <c r="I8" s="208"/>
      <c r="J8" s="208"/>
      <c r="K8" s="208"/>
      <c r="N8" s="344">
        <v>0</v>
      </c>
    </row>
    <row r="9" spans="1:15">
      <c r="A9" s="208" t="s">
        <v>3247</v>
      </c>
      <c r="B9" s="208" t="s">
        <v>3243</v>
      </c>
      <c r="C9" s="208" t="s">
        <v>3286</v>
      </c>
      <c r="D9" s="208"/>
      <c r="E9" s="208"/>
      <c r="F9" s="208"/>
      <c r="G9" s="208"/>
      <c r="H9" s="208"/>
      <c r="I9" s="208"/>
      <c r="J9" s="208"/>
      <c r="K9" s="208"/>
    </row>
    <row r="10" spans="1:15">
      <c r="A10" s="208"/>
      <c r="B10" s="208"/>
      <c r="C10" s="208"/>
      <c r="D10" s="208"/>
      <c r="E10" s="208"/>
      <c r="F10" s="208"/>
      <c r="G10" s="208"/>
      <c r="H10" s="208"/>
      <c r="I10" s="208"/>
      <c r="J10" s="208"/>
      <c r="K10" s="208"/>
    </row>
    <row r="11" spans="1:15">
      <c r="A11" s="208"/>
      <c r="B11" s="208"/>
      <c r="C11" s="208"/>
      <c r="D11" s="208"/>
      <c r="E11" s="208"/>
      <c r="F11" s="208"/>
      <c r="G11" s="208"/>
      <c r="H11" s="208"/>
      <c r="I11" s="208"/>
      <c r="J11" s="208"/>
      <c r="K11" s="208"/>
    </row>
    <row r="12" spans="1:15">
      <c r="A12" s="208" t="s">
        <v>3249</v>
      </c>
      <c r="B12" s="208"/>
      <c r="C12" s="208"/>
      <c r="D12" s="208" t="s">
        <v>3243</v>
      </c>
      <c r="E12" s="208" t="s">
        <v>3250</v>
      </c>
      <c r="F12" s="208"/>
      <c r="G12" s="208"/>
      <c r="H12" s="208"/>
      <c r="I12" s="208"/>
      <c r="J12" s="208"/>
      <c r="K12" s="208"/>
    </row>
    <row r="13" spans="1:15">
      <c r="A13" s="563" t="s">
        <v>3251</v>
      </c>
      <c r="B13" s="563"/>
      <c r="C13" s="563"/>
      <c r="D13" s="563"/>
      <c r="E13" s="563"/>
      <c r="F13" s="563"/>
      <c r="G13" s="563"/>
      <c r="H13" s="563"/>
      <c r="I13" s="208"/>
      <c r="J13" s="208"/>
      <c r="K13" s="208"/>
    </row>
    <row r="14" spans="1:15">
      <c r="A14" s="208" t="s">
        <v>3252</v>
      </c>
      <c r="B14" s="208"/>
      <c r="C14" s="208"/>
      <c r="D14" s="208"/>
      <c r="E14" s="208"/>
      <c r="F14" s="208" t="s">
        <v>3287</v>
      </c>
      <c r="G14" s="208"/>
      <c r="H14" s="208"/>
      <c r="I14" s="208"/>
      <c r="J14" s="208"/>
      <c r="K14" s="208"/>
    </row>
    <row r="15" spans="1:15">
      <c r="A15" s="208"/>
      <c r="B15" s="208"/>
      <c r="C15" s="208"/>
      <c r="D15" s="208"/>
      <c r="E15" s="208"/>
      <c r="F15" s="208"/>
      <c r="G15" s="208"/>
      <c r="H15" s="208"/>
      <c r="I15" s="208"/>
      <c r="J15" s="208"/>
      <c r="K15" s="208"/>
    </row>
    <row r="16" spans="1:15">
      <c r="A16" s="208"/>
      <c r="B16" s="208"/>
      <c r="C16" s="208"/>
      <c r="D16" s="208"/>
      <c r="E16" s="208"/>
      <c r="F16" s="208"/>
      <c r="G16" s="208"/>
      <c r="H16" s="208"/>
      <c r="I16" s="208"/>
      <c r="J16" s="208"/>
      <c r="K16" s="208"/>
    </row>
    <row r="17" spans="1:11">
      <c r="A17" s="208" t="s">
        <v>3254</v>
      </c>
      <c r="B17" s="208"/>
      <c r="C17" s="208"/>
      <c r="D17" s="208"/>
      <c r="E17" s="208"/>
      <c r="F17" s="208"/>
      <c r="G17" s="208"/>
      <c r="H17" s="208"/>
      <c r="I17" s="208"/>
      <c r="J17" s="208"/>
      <c r="K17" s="208"/>
    </row>
    <row r="18" spans="1:11" ht="8.25" customHeight="1">
      <c r="A18" s="208"/>
      <c r="B18" s="208"/>
      <c r="C18" s="208"/>
      <c r="D18" s="208"/>
      <c r="E18" s="208"/>
      <c r="F18" s="208"/>
      <c r="G18" s="208"/>
      <c r="H18" s="208"/>
      <c r="I18" s="208" t="s">
        <v>3288</v>
      </c>
      <c r="J18" s="208"/>
      <c r="K18" s="208"/>
    </row>
    <row r="19" spans="1:11">
      <c r="A19" s="208" t="s">
        <v>3255</v>
      </c>
      <c r="B19" s="208"/>
      <c r="C19" s="208"/>
      <c r="D19" s="208" t="s">
        <v>3243</v>
      </c>
      <c r="E19" s="357" t="str">
        <f>VLOOKUP($N$7,data,3,0)</f>
        <v>Maelani Fauziah</v>
      </c>
      <c r="F19" s="357"/>
      <c r="G19" s="208"/>
      <c r="H19" s="208"/>
      <c r="I19" s="208"/>
      <c r="J19" s="208"/>
      <c r="K19" s="208"/>
    </row>
    <row r="20" spans="1:11">
      <c r="A20" s="208" t="s">
        <v>3256</v>
      </c>
      <c r="B20" s="208"/>
      <c r="C20" s="208"/>
      <c r="D20" s="208" t="s">
        <v>3243</v>
      </c>
      <c r="E20" s="357" t="str">
        <f>VLOOKUP($N$7,data,4,0)</f>
        <v>F1B021066</v>
      </c>
      <c r="F20" s="357"/>
      <c r="G20" s="208"/>
      <c r="H20" s="208"/>
      <c r="I20" s="208"/>
      <c r="J20" s="208"/>
      <c r="K20" s="208"/>
    </row>
    <row r="21" spans="1:11">
      <c r="A21" s="208" t="s">
        <v>3257</v>
      </c>
      <c r="B21" s="208"/>
      <c r="C21" s="208"/>
      <c r="D21" s="208" t="s">
        <v>3243</v>
      </c>
      <c r="E21" s="558" t="str">
        <f>VLOOKUP(N7,data,5,0)</f>
        <v>Rancang Bangun Alat Pemilah Sampah Organik dan Anorganik Otomatis Berbasis ESP32</v>
      </c>
      <c r="F21" s="559"/>
      <c r="G21" s="559"/>
      <c r="H21" s="559"/>
      <c r="I21" s="559"/>
      <c r="J21" s="559"/>
      <c r="K21" s="559"/>
    </row>
    <row r="22" spans="1:11">
      <c r="A22" s="208"/>
      <c r="B22" s="208"/>
      <c r="C22" s="208"/>
      <c r="D22" s="208"/>
      <c r="E22" s="559"/>
      <c r="F22" s="559"/>
      <c r="G22" s="559"/>
      <c r="H22" s="559"/>
      <c r="I22" s="559"/>
      <c r="J22" s="559"/>
      <c r="K22" s="559"/>
    </row>
    <row r="23" spans="1:11" ht="12.75" customHeight="1">
      <c r="A23" s="208"/>
      <c r="B23" s="208"/>
      <c r="C23" s="208"/>
      <c r="D23" s="208"/>
      <c r="E23" s="559"/>
      <c r="F23" s="559"/>
      <c r="G23" s="559"/>
      <c r="H23" s="559"/>
      <c r="I23" s="559"/>
      <c r="J23" s="559"/>
      <c r="K23" s="559"/>
    </row>
    <row r="24" spans="1:11">
      <c r="A24" s="560" t="s">
        <v>3258</v>
      </c>
      <c r="B24" s="560"/>
      <c r="C24" s="560"/>
      <c r="D24" s="560"/>
      <c r="E24" s="560"/>
      <c r="F24" s="560"/>
      <c r="G24" s="560"/>
      <c r="H24" s="560"/>
      <c r="I24" s="560"/>
      <c r="J24" s="560"/>
      <c r="K24" s="560"/>
    </row>
    <row r="25" spans="1:11">
      <c r="A25" s="560"/>
      <c r="B25" s="560"/>
      <c r="C25" s="560"/>
      <c r="D25" s="560"/>
      <c r="E25" s="560"/>
      <c r="F25" s="560"/>
      <c r="G25" s="560"/>
      <c r="H25" s="560"/>
      <c r="I25" s="560"/>
      <c r="J25" s="560"/>
      <c r="K25" s="560"/>
    </row>
    <row r="26" spans="1:11" ht="6" customHeight="1">
      <c r="A26" s="358"/>
      <c r="B26" s="358"/>
      <c r="C26" s="358"/>
      <c r="D26" s="358"/>
      <c r="E26" s="358"/>
      <c r="F26" s="358"/>
      <c r="G26" s="358"/>
      <c r="H26" s="358"/>
      <c r="I26" s="358"/>
      <c r="J26" s="358"/>
      <c r="K26" s="358"/>
    </row>
    <row r="27" spans="1:11">
      <c r="A27" s="359">
        <v>1</v>
      </c>
      <c r="B27" s="208"/>
      <c r="C27" s="357" t="str">
        <f>VLOOKUP($N$7,data,6,0)</f>
        <v>Budi Darmawan, S.T., M.Eng.</v>
      </c>
      <c r="D27" s="208"/>
      <c r="E27" s="208"/>
      <c r="F27" s="208"/>
      <c r="G27" s="208"/>
      <c r="H27" s="208"/>
      <c r="I27" s="208" t="s">
        <v>3259</v>
      </c>
      <c r="J27" s="208"/>
      <c r="K27" s="208"/>
    </row>
    <row r="28" spans="1:11">
      <c r="A28" s="359">
        <v>2</v>
      </c>
      <c r="B28" s="208"/>
      <c r="C28" s="357" t="str">
        <f>VLOOKUP($N$7,data,7,0)</f>
        <v>Syafaruddin Ch, S.T., M.T.</v>
      </c>
      <c r="D28" s="208"/>
      <c r="E28" s="208"/>
      <c r="F28" s="208"/>
      <c r="G28" s="208"/>
      <c r="H28" s="208"/>
      <c r="I28" s="208" t="s">
        <v>3260</v>
      </c>
      <c r="J28" s="208"/>
      <c r="K28" s="208"/>
    </row>
    <row r="29" spans="1:11" hidden="1">
      <c r="A29" s="359">
        <v>3</v>
      </c>
      <c r="B29" s="208"/>
      <c r="C29" s="357" t="s">
        <v>3289</v>
      </c>
      <c r="D29" s="208"/>
      <c r="E29" s="208"/>
      <c r="F29" s="208"/>
      <c r="G29" s="208"/>
      <c r="H29" s="208"/>
      <c r="I29" s="208" t="s">
        <v>3290</v>
      </c>
      <c r="J29" s="208"/>
      <c r="K29" s="208"/>
    </row>
    <row r="30" spans="1:11">
      <c r="A30" s="359">
        <v>3</v>
      </c>
      <c r="B30" s="208"/>
      <c r="C30" s="357" t="str">
        <f>VLOOKUP($N$7,data,8,0)</f>
        <v>I Made Budi Suksmadana, S.T., M.T.</v>
      </c>
      <c r="D30" s="208"/>
      <c r="E30" s="208"/>
      <c r="F30" s="208"/>
      <c r="G30" s="208"/>
      <c r="H30" s="208"/>
      <c r="I30" s="208" t="s">
        <v>3261</v>
      </c>
      <c r="J30" s="208"/>
      <c r="K30" s="208"/>
    </row>
    <row r="31" spans="1:11">
      <c r="A31" s="359">
        <v>4</v>
      </c>
      <c r="B31" s="208"/>
      <c r="C31" s="357" t="str">
        <f>VLOOKUP($N$7,data,9,0)</f>
        <v>Paniran, S.T., M.T.</v>
      </c>
      <c r="D31" s="208"/>
      <c r="E31" s="208"/>
      <c r="F31" s="208"/>
      <c r="G31" s="208"/>
      <c r="H31" s="208"/>
      <c r="I31" s="208" t="s">
        <v>3262</v>
      </c>
      <c r="J31" s="208"/>
      <c r="K31" s="208"/>
    </row>
    <row r="32" spans="1:11">
      <c r="A32" s="359">
        <v>5</v>
      </c>
      <c r="B32" s="208"/>
      <c r="C32" s="357" t="str">
        <f>VLOOKUP($N$7,data,10,0)</f>
        <v>Ir. I Made Ari Nrartha, S.T., M.T.</v>
      </c>
      <c r="D32" s="208"/>
      <c r="E32" s="208"/>
      <c r="F32" s="208"/>
      <c r="G32" s="208"/>
      <c r="H32" s="208"/>
      <c r="I32" s="208" t="s">
        <v>3263</v>
      </c>
      <c r="J32" s="365"/>
      <c r="K32" s="208"/>
    </row>
    <row r="33" spans="1:20" ht="6" customHeight="1">
      <c r="A33" s="208"/>
      <c r="B33" s="208"/>
      <c r="C33" s="208"/>
      <c r="D33" s="208"/>
      <c r="E33" s="208"/>
      <c r="F33" s="208"/>
      <c r="G33" s="208"/>
      <c r="H33" s="208"/>
      <c r="I33" s="208"/>
      <c r="J33" s="208"/>
      <c r="K33" s="208"/>
      <c r="T33" s="208" t="s">
        <v>3272</v>
      </c>
    </row>
    <row r="34" spans="1:20">
      <c r="A34" s="208" t="s">
        <v>3264</v>
      </c>
      <c r="B34" s="208"/>
      <c r="C34" s="208"/>
      <c r="D34" s="208"/>
      <c r="E34" s="208"/>
      <c r="F34" s="208"/>
      <c r="G34" s="208"/>
      <c r="H34" s="208"/>
      <c r="I34" s="208"/>
      <c r="J34" s="208"/>
      <c r="K34" s="208"/>
      <c r="T34" s="208"/>
    </row>
    <row r="35" spans="1:20" ht="6" customHeight="1">
      <c r="A35" s="208"/>
      <c r="B35" s="208"/>
      <c r="C35" s="208"/>
      <c r="D35" s="208"/>
      <c r="E35" s="208"/>
      <c r="F35" s="208"/>
      <c r="G35" s="208"/>
      <c r="H35" s="208"/>
      <c r="I35" s="208"/>
      <c r="J35" s="208"/>
      <c r="K35" s="208"/>
      <c r="T35" s="208"/>
    </row>
    <row r="36" spans="1:20">
      <c r="A36" s="208" t="s">
        <v>3265</v>
      </c>
      <c r="B36" s="208" t="s">
        <v>3243</v>
      </c>
      <c r="C36" s="357" t="str">
        <f>VLOOKUP($N$7,data,11,0)</f>
        <v>Rabu</v>
      </c>
      <c r="D36" s="208"/>
      <c r="E36" s="208"/>
      <c r="F36" s="208"/>
      <c r="G36" s="208"/>
      <c r="H36" s="208"/>
      <c r="I36" s="208"/>
      <c r="J36" s="208"/>
      <c r="K36" s="208"/>
      <c r="T36" s="208"/>
    </row>
    <row r="37" spans="1:20">
      <c r="A37" s="208" t="s">
        <v>3266</v>
      </c>
      <c r="B37" s="208" t="s">
        <v>3243</v>
      </c>
      <c r="C37" s="557">
        <f>VLOOKUP($N$7,data,12,0)</f>
        <v>45854</v>
      </c>
      <c r="D37" s="557"/>
      <c r="E37" s="557"/>
      <c r="F37" s="208"/>
      <c r="G37" s="208"/>
      <c r="H37" s="208"/>
      <c r="I37" s="208"/>
      <c r="J37" s="208"/>
      <c r="K37" s="208"/>
      <c r="N37" s="362" t="s">
        <v>3270</v>
      </c>
      <c r="T37" s="208" t="s">
        <v>3276</v>
      </c>
    </row>
    <row r="38" spans="1:20">
      <c r="A38" s="208" t="s">
        <v>3267</v>
      </c>
      <c r="B38" s="208" t="s">
        <v>3243</v>
      </c>
      <c r="C38" s="357" t="str">
        <f>VLOOKUP($N$7,data,13,0)</f>
        <v>10.30-12.00</v>
      </c>
      <c r="D38" s="357"/>
      <c r="E38" s="357"/>
      <c r="F38" s="208"/>
      <c r="G38" s="208"/>
      <c r="H38" s="208"/>
      <c r="I38" s="208"/>
      <c r="J38" s="208"/>
      <c r="K38" s="208"/>
      <c r="N38" s="362"/>
      <c r="T38" s="208" t="s">
        <v>3278</v>
      </c>
    </row>
    <row r="39" spans="1:20">
      <c r="A39" s="208" t="s">
        <v>3268</v>
      </c>
      <c r="B39" s="208" t="s">
        <v>3243</v>
      </c>
      <c r="C39" s="361" t="str">
        <f>VLOOKUP($N$7,data,14,0)</f>
        <v>Lab. Elka &amp; Digital</v>
      </c>
      <c r="D39" s="208"/>
      <c r="E39" s="208"/>
      <c r="F39" s="208"/>
      <c r="G39" s="208"/>
      <c r="H39" s="208"/>
      <c r="I39" s="208"/>
      <c r="J39" s="208"/>
      <c r="K39" s="208"/>
      <c r="N39" s="363"/>
    </row>
    <row r="40" spans="1:20" ht="7.5" customHeight="1">
      <c r="A40" s="208"/>
      <c r="B40" s="208"/>
      <c r="C40" s="208"/>
      <c r="D40" s="208"/>
      <c r="E40" s="208"/>
      <c r="F40" s="208"/>
      <c r="G40" s="208"/>
      <c r="H40" s="208"/>
      <c r="I40" s="208"/>
      <c r="J40" s="208"/>
      <c r="K40" s="208"/>
      <c r="N40" s="363"/>
    </row>
    <row r="41" spans="1:20">
      <c r="A41" s="208" t="s">
        <v>3269</v>
      </c>
      <c r="B41" s="208"/>
      <c r="C41" s="208"/>
      <c r="D41" s="208"/>
      <c r="E41" s="208"/>
      <c r="F41" s="208"/>
      <c r="G41" s="208"/>
      <c r="H41" s="208"/>
      <c r="I41" s="208"/>
      <c r="J41" s="208"/>
      <c r="K41" s="208"/>
      <c r="N41" s="363" t="s">
        <v>3273</v>
      </c>
    </row>
    <row r="42" spans="1:20">
      <c r="A42" s="208"/>
      <c r="B42" s="208"/>
      <c r="C42" s="208"/>
      <c r="D42" s="208"/>
      <c r="E42" s="208"/>
      <c r="F42" s="208"/>
      <c r="G42" s="208"/>
      <c r="H42" s="208"/>
      <c r="I42" s="208"/>
      <c r="J42" s="208"/>
      <c r="K42" s="208"/>
      <c r="N42" s="362" t="s">
        <v>3274</v>
      </c>
    </row>
    <row r="43" spans="1:20">
      <c r="A43" s="208"/>
      <c r="B43" s="208"/>
      <c r="C43" s="208"/>
      <c r="D43" s="208"/>
      <c r="E43" s="208"/>
      <c r="F43" s="208"/>
      <c r="G43" s="362"/>
      <c r="I43" s="208"/>
      <c r="J43" s="208"/>
      <c r="K43" s="208"/>
    </row>
    <row r="44" spans="1:20">
      <c r="A44" s="208"/>
      <c r="B44" s="208"/>
      <c r="C44" s="208"/>
      <c r="D44" s="208"/>
      <c r="E44" s="208"/>
      <c r="F44" s="208"/>
      <c r="G44" s="359"/>
      <c r="H44" s="362" t="s">
        <v>3291</v>
      </c>
      <c r="K44" s="208"/>
    </row>
    <row r="45" spans="1:20">
      <c r="A45" s="208"/>
      <c r="B45" s="208"/>
      <c r="C45" s="208"/>
      <c r="D45" s="208"/>
      <c r="E45" s="208"/>
      <c r="F45" s="208"/>
      <c r="G45" s="208"/>
      <c r="H45" s="362"/>
      <c r="K45" s="208"/>
    </row>
    <row r="46" spans="1:20">
      <c r="A46" s="208"/>
      <c r="B46" s="208"/>
      <c r="C46" s="208"/>
      <c r="D46" s="208"/>
      <c r="E46" s="208"/>
      <c r="F46" s="208"/>
      <c r="G46" s="208"/>
      <c r="H46" s="363"/>
      <c r="K46" s="208"/>
    </row>
    <row r="47" spans="1:20">
      <c r="A47" s="208"/>
      <c r="B47" s="208"/>
      <c r="C47" s="208"/>
      <c r="D47" s="208"/>
      <c r="E47" s="208"/>
      <c r="F47" s="208"/>
      <c r="G47" s="208"/>
      <c r="H47" s="363"/>
      <c r="K47" s="208"/>
    </row>
    <row r="48" spans="1:20">
      <c r="A48" s="208"/>
      <c r="B48" s="208"/>
      <c r="C48" s="208"/>
      <c r="D48" s="208"/>
      <c r="E48" s="208"/>
      <c r="F48" s="208"/>
      <c r="G48" s="208"/>
      <c r="H48" s="363" t="s">
        <v>763</v>
      </c>
      <c r="K48" s="208"/>
    </row>
    <row r="49" spans="1:19">
      <c r="A49" s="208"/>
      <c r="B49" s="208"/>
      <c r="C49" s="208"/>
      <c r="D49" s="208"/>
      <c r="E49" s="208"/>
      <c r="F49" s="208"/>
      <c r="G49" s="208"/>
      <c r="H49" s="362" t="s">
        <v>3292</v>
      </c>
      <c r="J49" s="208"/>
      <c r="K49" s="208"/>
    </row>
    <row r="50" spans="1:19">
      <c r="A50" s="364" t="s">
        <v>3277</v>
      </c>
      <c r="B50" s="208"/>
      <c r="C50" s="208"/>
      <c r="D50" s="208"/>
      <c r="E50" s="208"/>
      <c r="F50" s="208"/>
      <c r="G50" s="208"/>
      <c r="H50" s="208"/>
      <c r="I50" s="208"/>
      <c r="J50" s="208"/>
      <c r="K50" s="208"/>
    </row>
    <row r="51" spans="1:19">
      <c r="A51" s="521" t="s">
        <v>3279</v>
      </c>
      <c r="S51" s="362" t="s">
        <v>3270</v>
      </c>
    </row>
    <row r="52" spans="1:19">
      <c r="A52" s="564" t="s">
        <v>3293</v>
      </c>
      <c r="B52" s="564"/>
      <c r="C52" s="564"/>
      <c r="D52" s="564"/>
      <c r="E52" s="564"/>
      <c r="F52" s="564"/>
      <c r="G52" s="564"/>
      <c r="H52" s="564"/>
      <c r="I52" s="564"/>
      <c r="J52" s="564"/>
      <c r="K52" s="564"/>
      <c r="S52" s="362"/>
    </row>
    <row r="53" spans="1:19">
      <c r="A53" s="521" t="s">
        <v>3281</v>
      </c>
      <c r="O53" s="362" t="s">
        <v>3272</v>
      </c>
      <c r="S53" s="363"/>
    </row>
    <row r="54" spans="1:19">
      <c r="A54" s="564" t="s">
        <v>3294</v>
      </c>
      <c r="B54" s="564"/>
      <c r="C54" s="564"/>
      <c r="D54" s="564"/>
      <c r="E54" s="564"/>
      <c r="F54" s="564"/>
      <c r="G54" s="564"/>
      <c r="H54" s="564"/>
      <c r="I54" s="564"/>
      <c r="J54" s="564"/>
      <c r="K54" s="564"/>
      <c r="O54" s="362"/>
      <c r="S54" s="363"/>
    </row>
    <row r="55" spans="1:19">
      <c r="A55" s="521" t="s">
        <v>3295</v>
      </c>
      <c r="O55" s="363"/>
      <c r="S55" s="363" t="s">
        <v>62</v>
      </c>
    </row>
    <row r="56" spans="1:19">
      <c r="A56" s="564" t="s">
        <v>3296</v>
      </c>
      <c r="B56" s="564"/>
      <c r="C56" s="564"/>
      <c r="D56" s="564"/>
      <c r="E56" s="564"/>
      <c r="F56" s="564"/>
      <c r="G56" s="564"/>
      <c r="H56" s="564"/>
      <c r="I56" s="564"/>
      <c r="J56" s="564"/>
      <c r="K56" s="564"/>
      <c r="O56" s="363"/>
      <c r="S56" s="362" t="s">
        <v>3283</v>
      </c>
    </row>
    <row r="57" spans="1:19">
      <c r="O57" s="363" t="s">
        <v>67</v>
      </c>
    </row>
    <row r="58" spans="1:19">
      <c r="O58" s="362" t="s">
        <v>3275</v>
      </c>
    </row>
    <row r="61" spans="1:19">
      <c r="O61" s="362" t="s">
        <v>3270</v>
      </c>
      <c r="Q61" s="208"/>
    </row>
    <row r="62" spans="1:19">
      <c r="O62" s="362"/>
      <c r="Q62" s="208"/>
    </row>
    <row r="63" spans="1:19">
      <c r="O63" s="363"/>
      <c r="Q63" s="208"/>
    </row>
    <row r="64" spans="1:19">
      <c r="O64" s="363"/>
      <c r="Q64" s="208"/>
    </row>
    <row r="65" spans="15:17">
      <c r="O65" s="363" t="s">
        <v>67</v>
      </c>
      <c r="Q65" s="208"/>
    </row>
    <row r="66" spans="15:17">
      <c r="O66" s="362" t="s">
        <v>3275</v>
      </c>
      <c r="Q66" s="208"/>
    </row>
    <row r="67" spans="15:17">
      <c r="O67" s="208"/>
      <c r="P67" s="208"/>
      <c r="Q67" s="208"/>
    </row>
  </sheetData>
  <mergeCells count="12">
    <mergeCell ref="A13:H13"/>
    <mergeCell ref="C37:E37"/>
    <mergeCell ref="A52:K52"/>
    <mergeCell ref="A54:K54"/>
    <mergeCell ref="A56:K56"/>
    <mergeCell ref="E21:K23"/>
    <mergeCell ref="A24:K25"/>
    <mergeCell ref="A1:K1"/>
    <mergeCell ref="A2:K2"/>
    <mergeCell ref="A3:K3"/>
    <mergeCell ref="A4:K4"/>
    <mergeCell ref="J7:K7"/>
  </mergeCells>
  <printOptions horizontalCentered="1"/>
  <pageMargins left="0.59055118110236204" right="0.66929133858267698" top="0.23622047244094499" bottom="0.47244094488188998" header="0.15748031496063" footer="0.31496062992126"/>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9:R39"/>
  <sheetViews>
    <sheetView topLeftCell="A10" workbookViewId="0">
      <selection activeCell="L17" sqref="L17"/>
    </sheetView>
  </sheetViews>
  <sheetFormatPr defaultColWidth="9.109375" defaultRowHeight="15.6"/>
  <cols>
    <col min="1" max="1" width="6.88671875" style="41" customWidth="1"/>
    <col min="2" max="2" width="8.88671875" style="41" customWidth="1"/>
    <col min="3" max="3" width="5.44140625" style="41" customWidth="1"/>
    <col min="4" max="4" width="3.44140625" style="41" customWidth="1"/>
    <col min="5" max="5" width="11.88671875" style="41" customWidth="1"/>
    <col min="6" max="6" width="4.88671875" style="41" customWidth="1"/>
    <col min="7" max="7" width="5.33203125" style="41" customWidth="1"/>
    <col min="8" max="8" width="5.109375" style="41" customWidth="1"/>
    <col min="9" max="9" width="9.109375" style="41"/>
    <col min="10" max="10" width="23.33203125" style="41" customWidth="1"/>
    <col min="11" max="16384" width="9.109375" style="41"/>
  </cols>
  <sheetData>
    <row r="9" spans="1:14">
      <c r="A9" s="42"/>
      <c r="B9" s="42"/>
      <c r="C9" s="42"/>
      <c r="D9" s="42"/>
      <c r="E9" s="42"/>
      <c r="F9" s="42"/>
      <c r="G9" s="42"/>
      <c r="H9" s="42"/>
      <c r="I9" s="42"/>
      <c r="J9" s="42"/>
    </row>
    <row r="10" spans="1:14" ht="24.6">
      <c r="A10" s="565" t="s">
        <v>3297</v>
      </c>
      <c r="B10" s="565"/>
      <c r="C10" s="565"/>
      <c r="D10" s="565"/>
      <c r="E10" s="565"/>
      <c r="F10" s="565"/>
      <c r="G10" s="565"/>
      <c r="H10" s="565"/>
      <c r="I10" s="565"/>
      <c r="J10" s="565"/>
    </row>
    <row r="11" spans="1:14">
      <c r="A11" s="566" t="s">
        <v>3298</v>
      </c>
      <c r="B11" s="566"/>
      <c r="C11" s="566"/>
      <c r="D11" s="566"/>
      <c r="E11" s="566"/>
      <c r="F11" s="566"/>
      <c r="G11" s="566"/>
      <c r="H11" s="566"/>
      <c r="I11" s="566"/>
      <c r="J11" s="566"/>
    </row>
    <row r="12" spans="1:14">
      <c r="A12" s="42"/>
      <c r="B12" s="42"/>
      <c r="C12" s="42"/>
      <c r="D12" s="42"/>
      <c r="E12" s="42"/>
      <c r="F12" s="42"/>
      <c r="G12" s="42"/>
      <c r="H12" s="42"/>
      <c r="I12" s="42"/>
      <c r="J12" s="42"/>
    </row>
    <row r="13" spans="1:14" ht="21.75" customHeight="1">
      <c r="A13" s="42"/>
      <c r="B13" s="42"/>
      <c r="C13" s="42"/>
      <c r="D13" s="42"/>
      <c r="E13" s="42"/>
      <c r="F13" s="42"/>
      <c r="G13" s="42"/>
      <c r="H13" s="42"/>
      <c r="I13" s="42"/>
      <c r="J13" s="42"/>
    </row>
    <row r="14" spans="1:14" ht="34.5" customHeight="1">
      <c r="A14" s="567" t="s">
        <v>3299</v>
      </c>
      <c r="B14" s="567"/>
      <c r="C14" s="567"/>
      <c r="D14" s="567"/>
      <c r="E14" s="567"/>
      <c r="F14" s="567"/>
      <c r="G14" s="567"/>
      <c r="H14" s="567"/>
      <c r="I14" s="567"/>
      <c r="J14" s="567"/>
    </row>
    <row r="15" spans="1:14" ht="7.5" customHeight="1">
      <c r="A15" s="44"/>
      <c r="B15" s="44"/>
      <c r="C15" s="44"/>
      <c r="D15" s="44"/>
      <c r="E15" s="44"/>
      <c r="F15" s="44"/>
      <c r="G15" s="44"/>
      <c r="H15" s="44"/>
      <c r="I15" s="44"/>
      <c r="J15" s="44"/>
      <c r="L15" s="41" t="s">
        <v>3300</v>
      </c>
      <c r="N15" s="41" t="s">
        <v>3301</v>
      </c>
    </row>
    <row r="16" spans="1:14">
      <c r="A16" s="44" t="s">
        <v>3255</v>
      </c>
      <c r="D16" s="43" t="s">
        <v>3243</v>
      </c>
      <c r="E16" s="44" t="str">
        <f>VLOOKUP(L16,data,3,0)</f>
        <v>HELMY AMALIA ARIESTA</v>
      </c>
      <c r="G16" s="44"/>
      <c r="H16" s="44"/>
      <c r="I16" s="44"/>
      <c r="J16" s="44"/>
      <c r="L16" s="41">
        <v>812</v>
      </c>
      <c r="N16" s="41">
        <f>VLOOKUP(L16,data,17,0)</f>
        <v>22</v>
      </c>
    </row>
    <row r="17" spans="1:14">
      <c r="A17" s="44" t="s">
        <v>3256</v>
      </c>
      <c r="D17" s="43" t="s">
        <v>3243</v>
      </c>
      <c r="E17" s="44" t="str">
        <f>VLOOKUP(L16,data,4,0)</f>
        <v>F1B117017</v>
      </c>
      <c r="G17" s="44"/>
      <c r="H17" s="44"/>
      <c r="I17" s="44"/>
      <c r="J17" s="44"/>
      <c r="N17" s="41">
        <f>VLOOKUP(L16,data,18,0)</f>
        <v>45</v>
      </c>
    </row>
    <row r="18" spans="1:14" ht="15.75" customHeight="1">
      <c r="A18" s="44" t="s">
        <v>3302</v>
      </c>
      <c r="D18" s="43" t="s">
        <v>3243</v>
      </c>
      <c r="E18" s="569" t="str">
        <f>VLOOKUP(L16,data,5,0)</f>
        <v>Analisis Diferensiasi Big Data Geomagnetik Sebagai Prekursor Gempa Lombok Dengan GUI (Graphic User Interface) Matlab</v>
      </c>
      <c r="F18" s="569"/>
      <c r="G18" s="569"/>
      <c r="H18" s="569"/>
      <c r="I18" s="569"/>
      <c r="J18" s="569"/>
    </row>
    <row r="19" spans="1:14" ht="33.75" customHeight="1">
      <c r="A19" s="44"/>
      <c r="B19" s="44"/>
      <c r="C19" s="44"/>
      <c r="D19" s="44"/>
      <c r="E19" s="569"/>
      <c r="F19" s="569"/>
      <c r="G19" s="569"/>
      <c r="H19" s="569"/>
      <c r="I19" s="569"/>
      <c r="J19" s="569"/>
    </row>
    <row r="20" spans="1:14" ht="8.25" customHeight="1">
      <c r="F20" s="54"/>
      <c r="G20" s="54"/>
      <c r="H20" s="54"/>
      <c r="I20" s="54"/>
      <c r="J20" s="54"/>
    </row>
    <row r="21" spans="1:14">
      <c r="A21" s="44" t="s">
        <v>3303</v>
      </c>
      <c r="D21" s="43" t="s">
        <v>3243</v>
      </c>
      <c r="E21" s="44" t="str">
        <f>VLOOKUP(N16,dosen,3,0)</f>
        <v>Dr. rer. nat. Teti Zubaidah, S.T., M.T.</v>
      </c>
      <c r="F21" s="54"/>
      <c r="G21" s="54"/>
      <c r="H21" s="54"/>
      <c r="I21" s="54"/>
      <c r="J21" s="54"/>
    </row>
    <row r="22" spans="1:14">
      <c r="A22" s="44" t="s">
        <v>3304</v>
      </c>
      <c r="D22" s="43" t="s">
        <v>3243</v>
      </c>
      <c r="E22" s="44" t="str">
        <f>VLOOKUP(N17,dosen,3,0)</f>
        <v>Dwi Ratnasari, S.Kom., MT.</v>
      </c>
      <c r="F22" s="44"/>
      <c r="G22" s="44"/>
      <c r="H22" s="44"/>
      <c r="I22" s="44"/>
      <c r="J22" s="44"/>
    </row>
    <row r="23" spans="1:14" ht="9.75" customHeight="1">
      <c r="A23" s="44"/>
      <c r="D23" s="43"/>
      <c r="E23" s="44"/>
      <c r="F23" s="44"/>
      <c r="G23" s="44"/>
      <c r="H23" s="44"/>
      <c r="I23" s="44"/>
      <c r="J23" s="44"/>
    </row>
    <row r="24" spans="1:14" ht="33" customHeight="1">
      <c r="A24" s="567" t="s">
        <v>3305</v>
      </c>
      <c r="B24" s="567"/>
      <c r="C24" s="567"/>
      <c r="D24" s="567"/>
      <c r="E24" s="567"/>
      <c r="F24" s="567"/>
      <c r="G24" s="567"/>
      <c r="H24" s="567"/>
      <c r="I24" s="567"/>
      <c r="J24" s="567"/>
    </row>
    <row r="25" spans="1:14" hidden="1">
      <c r="A25" s="49" t="s">
        <v>3306</v>
      </c>
      <c r="B25" s="49"/>
      <c r="D25" s="49"/>
      <c r="E25" s="568" t="str">
        <f>VLOOKUP(L16,data,24,0)</f>
        <v>Teknik Informatika &amp; Komputer</v>
      </c>
      <c r="F25" s="568"/>
      <c r="G25" s="568"/>
      <c r="H25" s="50" t="s">
        <v>3307</v>
      </c>
      <c r="I25" s="568" t="e">
        <f>E25+180</f>
        <v>#VALUE!</v>
      </c>
      <c r="J25" s="568"/>
    </row>
    <row r="26" spans="1:14">
      <c r="A26" s="51"/>
      <c r="B26" s="44"/>
      <c r="C26" s="44"/>
      <c r="D26" s="44"/>
      <c r="E26" s="44"/>
      <c r="F26" s="44"/>
      <c r="G26" s="44"/>
      <c r="H26" s="44"/>
      <c r="I26" s="44"/>
      <c r="J26" s="44"/>
    </row>
    <row r="27" spans="1:14">
      <c r="A27" s="44" t="s">
        <v>3308</v>
      </c>
      <c r="B27" s="44"/>
      <c r="C27" s="44"/>
      <c r="D27" s="44"/>
      <c r="E27" s="44"/>
      <c r="F27" s="44"/>
      <c r="G27" s="44"/>
      <c r="H27" s="44"/>
      <c r="I27" s="44"/>
      <c r="J27" s="44"/>
    </row>
    <row r="28" spans="1:14">
      <c r="A28" s="44"/>
      <c r="B28" s="44"/>
      <c r="C28" s="44"/>
      <c r="D28" s="44"/>
      <c r="E28" s="44"/>
      <c r="F28" s="44"/>
      <c r="G28" s="44"/>
      <c r="H28" s="44"/>
      <c r="I28" s="44"/>
      <c r="J28" s="44"/>
    </row>
    <row r="29" spans="1:14">
      <c r="A29" s="44"/>
      <c r="B29" s="44"/>
      <c r="C29" s="44"/>
      <c r="D29" s="44"/>
      <c r="E29" s="44"/>
      <c r="F29" s="44"/>
      <c r="G29" s="44"/>
      <c r="H29" s="44"/>
      <c r="I29" s="44"/>
      <c r="J29" s="44"/>
    </row>
    <row r="30" spans="1:14">
      <c r="A30" s="44"/>
      <c r="B30" s="44"/>
      <c r="C30" s="44"/>
      <c r="D30" s="44"/>
      <c r="E30" s="44"/>
      <c r="F30" s="44"/>
      <c r="G30" s="44"/>
      <c r="H30" s="44"/>
      <c r="I30" s="44"/>
      <c r="J30" s="44"/>
    </row>
    <row r="31" spans="1:14">
      <c r="A31" s="44"/>
      <c r="B31" s="44"/>
      <c r="C31" s="44"/>
      <c r="D31" s="44"/>
      <c r="E31" s="44"/>
      <c r="F31" s="44"/>
      <c r="G31" s="49" t="s">
        <v>3309</v>
      </c>
      <c r="H31" s="49"/>
      <c r="I31" s="49"/>
    </row>
    <row r="32" spans="1:14">
      <c r="A32" s="44"/>
      <c r="B32" s="44"/>
      <c r="C32" s="44"/>
      <c r="D32" s="44"/>
      <c r="E32" s="44"/>
      <c r="F32" s="44"/>
      <c r="G32" s="44" t="s">
        <v>3270</v>
      </c>
      <c r="I32" s="44"/>
    </row>
    <row r="33" spans="1:18">
      <c r="A33" s="44"/>
      <c r="B33" s="44"/>
      <c r="C33" s="44"/>
      <c r="D33" s="44"/>
      <c r="E33" s="44"/>
      <c r="F33" s="44"/>
      <c r="G33" s="53"/>
      <c r="H33" s="44"/>
      <c r="I33" s="44"/>
    </row>
    <row r="34" spans="1:18">
      <c r="A34" s="44"/>
      <c r="B34" s="44"/>
      <c r="C34" s="44"/>
      <c r="D34" s="44"/>
      <c r="E34" s="44"/>
      <c r="F34" s="44"/>
      <c r="H34" s="44"/>
      <c r="I34" s="44"/>
    </row>
    <row r="35" spans="1:18">
      <c r="A35" s="44"/>
      <c r="B35" s="44"/>
      <c r="C35" s="44"/>
      <c r="D35" s="44"/>
      <c r="E35" s="44"/>
      <c r="F35" s="44"/>
      <c r="H35" s="44"/>
      <c r="I35" s="44"/>
    </row>
    <row r="36" spans="1:18">
      <c r="A36" s="44"/>
      <c r="B36" s="44"/>
      <c r="C36" s="44"/>
      <c r="D36" s="44"/>
      <c r="E36" s="44"/>
      <c r="F36" s="44"/>
      <c r="H36" s="44"/>
      <c r="I36" s="44"/>
    </row>
    <row r="37" spans="1:18">
      <c r="A37" s="44"/>
      <c r="B37" s="44"/>
      <c r="C37" s="44"/>
      <c r="D37" s="44"/>
      <c r="E37" s="44"/>
      <c r="F37" s="44"/>
      <c r="G37" s="89" t="s">
        <v>62</v>
      </c>
      <c r="I37" s="89"/>
      <c r="J37" s="89"/>
      <c r="K37" s="89"/>
      <c r="L37" s="89"/>
      <c r="M37" s="89"/>
      <c r="N37" s="89"/>
      <c r="O37" s="89"/>
      <c r="P37" s="89"/>
      <c r="Q37" s="89"/>
      <c r="R37" s="89"/>
    </row>
    <row r="38" spans="1:18">
      <c r="A38" s="44"/>
      <c r="B38" s="44"/>
      <c r="C38" s="44"/>
      <c r="D38" s="44"/>
      <c r="E38" s="44"/>
      <c r="F38" s="44"/>
      <c r="G38" s="89" t="s">
        <v>3283</v>
      </c>
      <c r="I38" s="89"/>
      <c r="J38" s="89"/>
      <c r="K38" s="89"/>
      <c r="L38" s="89"/>
      <c r="M38" s="89"/>
      <c r="N38" s="89"/>
      <c r="O38" s="89"/>
      <c r="P38" s="89"/>
      <c r="Q38" s="89"/>
      <c r="R38" s="89"/>
    </row>
    <row r="39" spans="1:18">
      <c r="A39" s="44"/>
      <c r="B39" s="44"/>
      <c r="C39" s="44"/>
      <c r="D39" s="44"/>
      <c r="E39" s="44"/>
      <c r="F39" s="44"/>
      <c r="G39" s="44"/>
      <c r="H39" s="44"/>
      <c r="I39" s="44"/>
      <c r="J39" s="44"/>
    </row>
  </sheetData>
  <mergeCells count="7">
    <mergeCell ref="A10:J10"/>
    <mergeCell ref="A11:J11"/>
    <mergeCell ref="A14:J14"/>
    <mergeCell ref="A24:J24"/>
    <mergeCell ref="E25:G25"/>
    <mergeCell ref="I25:J25"/>
    <mergeCell ref="E18:J19"/>
  </mergeCells>
  <printOptions horizontalCentered="1"/>
  <pageMargins left="0.78740157480314998" right="0.90551181102362199" top="0.27559055118110198" bottom="0.74803149606299202" header="0.23622047244094499" footer="0.31496062992126"/>
  <pageSetup paperSize="9" scale="95" orientation="portrait" verticalDpi="144"/>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9:R39"/>
  <sheetViews>
    <sheetView topLeftCell="A7" workbookViewId="0">
      <selection activeCell="O7" sqref="O7"/>
    </sheetView>
  </sheetViews>
  <sheetFormatPr defaultColWidth="9.109375" defaultRowHeight="15.6"/>
  <cols>
    <col min="1" max="1" width="6.88671875" style="41" customWidth="1"/>
    <col min="2" max="2" width="8.88671875" style="41" customWidth="1"/>
    <col min="3" max="3" width="5.44140625" style="41" customWidth="1"/>
    <col min="4" max="4" width="3.44140625" style="41" customWidth="1"/>
    <col min="5" max="5" width="11.88671875" style="41" customWidth="1"/>
    <col min="6" max="6" width="4.88671875" style="41" customWidth="1"/>
    <col min="7" max="7" width="5.33203125" style="41" customWidth="1"/>
    <col min="8" max="8" width="5.109375" style="41" customWidth="1"/>
    <col min="9" max="9" width="9.109375" style="41"/>
    <col min="10" max="10" width="23.33203125" style="41" customWidth="1"/>
    <col min="11" max="16384" width="9.109375" style="41"/>
  </cols>
  <sheetData>
    <row r="9" spans="1:14">
      <c r="A9" s="42"/>
      <c r="B9" s="42"/>
      <c r="C9" s="42"/>
      <c r="D9" s="42"/>
      <c r="E9" s="42"/>
      <c r="F9" s="42"/>
      <c r="G9" s="42"/>
      <c r="H9" s="42"/>
      <c r="I9" s="42"/>
      <c r="J9" s="42"/>
    </row>
    <row r="10" spans="1:14" ht="24.6">
      <c r="A10" s="565" t="s">
        <v>3297</v>
      </c>
      <c r="B10" s="565"/>
      <c r="C10" s="565"/>
      <c r="D10" s="565"/>
      <c r="E10" s="565"/>
      <c r="F10" s="565"/>
      <c r="G10" s="565"/>
      <c r="H10" s="565"/>
      <c r="I10" s="565"/>
      <c r="J10" s="565"/>
    </row>
    <row r="11" spans="1:14">
      <c r="A11" s="566" t="s">
        <v>3310</v>
      </c>
      <c r="B11" s="566"/>
      <c r="C11" s="566"/>
      <c r="D11" s="566"/>
      <c r="E11" s="566"/>
      <c r="F11" s="566"/>
      <c r="G11" s="566"/>
      <c r="H11" s="566"/>
      <c r="I11" s="566"/>
      <c r="J11" s="566"/>
    </row>
    <row r="12" spans="1:14">
      <c r="A12" s="42"/>
      <c r="B12" s="42"/>
      <c r="C12" s="42"/>
      <c r="D12" s="42"/>
      <c r="E12" s="42"/>
      <c r="F12" s="42"/>
      <c r="G12" s="42"/>
      <c r="H12" s="42"/>
      <c r="I12" s="42"/>
      <c r="J12" s="42"/>
    </row>
    <row r="13" spans="1:14" ht="21.75" customHeight="1">
      <c r="A13" s="42"/>
      <c r="B13" s="42"/>
      <c r="C13" s="42"/>
      <c r="D13" s="42"/>
      <c r="E13" s="42"/>
      <c r="F13" s="42"/>
      <c r="G13" s="42"/>
      <c r="H13" s="42"/>
      <c r="I13" s="42"/>
      <c r="J13" s="42"/>
    </row>
    <row r="14" spans="1:14" ht="34.5" customHeight="1">
      <c r="A14" s="567" t="s">
        <v>3311</v>
      </c>
      <c r="B14" s="567"/>
      <c r="C14" s="567"/>
      <c r="D14" s="567"/>
      <c r="E14" s="567"/>
      <c r="F14" s="567"/>
      <c r="G14" s="567"/>
      <c r="H14" s="567"/>
      <c r="I14" s="567"/>
      <c r="J14" s="567"/>
    </row>
    <row r="15" spans="1:14" ht="7.5" customHeight="1">
      <c r="A15" s="44"/>
      <c r="B15" s="44"/>
      <c r="C15" s="44"/>
      <c r="D15" s="44"/>
      <c r="E15" s="44"/>
      <c r="F15" s="44"/>
      <c r="G15" s="44"/>
      <c r="H15" s="44"/>
      <c r="I15" s="44"/>
      <c r="J15" s="44"/>
      <c r="L15" s="41" t="s">
        <v>3300</v>
      </c>
      <c r="N15" s="41" t="s">
        <v>3301</v>
      </c>
    </row>
    <row r="16" spans="1:14">
      <c r="A16" s="44" t="s">
        <v>3255</v>
      </c>
      <c r="D16" s="43" t="s">
        <v>3243</v>
      </c>
      <c r="E16" s="44" t="str">
        <f>VLOOKUP(L16,data,3,0)</f>
        <v>HELMY AMALIA ARIESTA</v>
      </c>
      <c r="G16" s="44"/>
      <c r="H16" s="44"/>
      <c r="I16" s="44"/>
      <c r="J16" s="44"/>
      <c r="L16" s="41">
        <v>812</v>
      </c>
      <c r="N16" s="41">
        <f>VLOOKUP(L16,data,17,0)</f>
        <v>22</v>
      </c>
    </row>
    <row r="17" spans="1:14">
      <c r="A17" s="44" t="s">
        <v>3256</v>
      </c>
      <c r="D17" s="43" t="s">
        <v>3243</v>
      </c>
      <c r="E17" s="44" t="str">
        <f>VLOOKUP(L16,data,4,0)</f>
        <v>F1B117017</v>
      </c>
      <c r="G17" s="44"/>
      <c r="H17" s="44"/>
      <c r="I17" s="44"/>
      <c r="J17" s="44"/>
      <c r="N17" s="41">
        <f>VLOOKUP(L16,data,18,0)</f>
        <v>45</v>
      </c>
    </row>
    <row r="18" spans="1:14" ht="15.75" customHeight="1">
      <c r="A18" s="44" t="s">
        <v>3302</v>
      </c>
      <c r="D18" s="43" t="s">
        <v>3243</v>
      </c>
      <c r="E18" s="569" t="str">
        <f>VLOOKUP(L16,data,5,0)</f>
        <v>Analisis Diferensiasi Big Data Geomagnetik Sebagai Prekursor Gempa Lombok Dengan GUI (Graphic User Interface) Matlab</v>
      </c>
      <c r="F18" s="569"/>
      <c r="G18" s="569"/>
      <c r="H18" s="569"/>
      <c r="I18" s="569"/>
      <c r="J18" s="569"/>
    </row>
    <row r="19" spans="1:14" ht="33" customHeight="1">
      <c r="A19" s="44"/>
      <c r="B19" s="44"/>
      <c r="C19" s="44"/>
      <c r="D19" s="44"/>
      <c r="E19" s="569"/>
      <c r="F19" s="569"/>
      <c r="G19" s="569"/>
      <c r="H19" s="569"/>
      <c r="I19" s="569"/>
      <c r="J19" s="569"/>
    </row>
    <row r="20" spans="1:14" ht="8.25" customHeight="1">
      <c r="F20" s="54"/>
      <c r="G20" s="54"/>
      <c r="H20" s="54"/>
      <c r="I20" s="54"/>
      <c r="J20" s="54"/>
    </row>
    <row r="21" spans="1:14">
      <c r="A21" s="44" t="s">
        <v>3303</v>
      </c>
      <c r="D21" s="43" t="s">
        <v>3243</v>
      </c>
      <c r="E21" s="44" t="str">
        <f>VLOOKUP(N16,dosen,3,0)</f>
        <v>Dr. rer. nat. Teti Zubaidah, S.T., M.T.</v>
      </c>
      <c r="F21" s="54"/>
      <c r="G21" s="54"/>
      <c r="H21" s="54"/>
      <c r="I21" s="54"/>
      <c r="J21" s="54"/>
    </row>
    <row r="22" spans="1:14">
      <c r="A22" s="44" t="s">
        <v>3304</v>
      </c>
      <c r="D22" s="43" t="s">
        <v>3243</v>
      </c>
      <c r="E22" s="44" t="str">
        <f>VLOOKUP(N17,dosen,3,0)</f>
        <v>Dwi Ratnasari, S.Kom., MT.</v>
      </c>
      <c r="F22" s="44"/>
      <c r="G22" s="44"/>
      <c r="H22" s="44"/>
      <c r="I22" s="44"/>
      <c r="J22" s="44"/>
    </row>
    <row r="23" spans="1:14" ht="9.75" customHeight="1">
      <c r="A23" s="44"/>
      <c r="D23" s="43"/>
      <c r="E23" s="44"/>
      <c r="F23" s="44"/>
      <c r="G23" s="44"/>
      <c r="H23" s="44"/>
      <c r="I23" s="44"/>
      <c r="J23" s="44"/>
    </row>
    <row r="24" spans="1:14" ht="33" customHeight="1">
      <c r="A24" s="567" t="s">
        <v>3312</v>
      </c>
      <c r="B24" s="567"/>
      <c r="C24" s="567"/>
      <c r="D24" s="567"/>
      <c r="E24" s="567"/>
      <c r="F24" s="567"/>
      <c r="G24" s="567"/>
      <c r="H24" s="567"/>
      <c r="I24" s="567"/>
      <c r="J24" s="567"/>
    </row>
    <row r="25" spans="1:14" hidden="1">
      <c r="A25" s="49" t="s">
        <v>3306</v>
      </c>
      <c r="B25" s="49"/>
      <c r="D25" s="49"/>
      <c r="E25" s="568" t="str">
        <f>VLOOKUP(L16,data,24,0)</f>
        <v>Teknik Informatika &amp; Komputer</v>
      </c>
      <c r="F25" s="568"/>
      <c r="G25" s="568"/>
      <c r="H25" s="50" t="s">
        <v>3307</v>
      </c>
      <c r="I25" s="568" t="e">
        <f>E25+180</f>
        <v>#VALUE!</v>
      </c>
      <c r="J25" s="568"/>
    </row>
    <row r="26" spans="1:14">
      <c r="A26" s="51"/>
      <c r="B26" s="44"/>
      <c r="C26" s="44"/>
      <c r="D26" s="44"/>
      <c r="E26" s="44"/>
      <c r="F26" s="44"/>
      <c r="G26" s="44"/>
      <c r="H26" s="44"/>
      <c r="I26" s="44"/>
      <c r="J26" s="44"/>
    </row>
    <row r="27" spans="1:14">
      <c r="A27" s="44" t="s">
        <v>3313</v>
      </c>
      <c r="B27" s="44"/>
      <c r="C27" s="44"/>
      <c r="D27" s="44"/>
      <c r="E27" s="44"/>
      <c r="F27" s="44"/>
      <c r="G27" s="44"/>
      <c r="H27" s="44"/>
      <c r="I27" s="44"/>
      <c r="J27" s="44"/>
    </row>
    <row r="28" spans="1:14">
      <c r="A28" s="44"/>
      <c r="B28" s="44"/>
      <c r="C28" s="44"/>
      <c r="D28" s="44"/>
      <c r="E28" s="44"/>
      <c r="F28" s="44"/>
      <c r="G28" s="44"/>
      <c r="H28" s="44"/>
      <c r="I28" s="44"/>
      <c r="J28" s="44"/>
    </row>
    <row r="29" spans="1:14">
      <c r="A29" s="44"/>
      <c r="B29" s="44"/>
      <c r="C29" s="44"/>
      <c r="D29" s="44"/>
      <c r="E29" s="44"/>
      <c r="F29" s="44"/>
      <c r="G29" s="44"/>
      <c r="H29" s="44"/>
      <c r="I29" s="44"/>
      <c r="J29" s="44"/>
    </row>
    <row r="30" spans="1:14">
      <c r="A30" s="44"/>
      <c r="B30" s="44"/>
      <c r="C30" s="44"/>
      <c r="D30" s="44"/>
      <c r="E30" s="44"/>
      <c r="F30" s="44"/>
      <c r="G30" s="44"/>
      <c r="H30" s="44"/>
      <c r="I30" s="44"/>
      <c r="J30" s="44"/>
    </row>
    <row r="31" spans="1:14">
      <c r="A31" s="44"/>
      <c r="B31" s="44"/>
      <c r="C31" s="44"/>
      <c r="D31" s="44"/>
      <c r="E31" s="44"/>
      <c r="F31" s="44"/>
      <c r="G31" s="49" t="s">
        <v>3314</v>
      </c>
      <c r="H31" s="49"/>
      <c r="I31" s="49"/>
    </row>
    <row r="32" spans="1:14">
      <c r="A32" s="44"/>
      <c r="B32" s="44"/>
      <c r="C32" s="44"/>
      <c r="D32" s="44"/>
      <c r="E32" s="44"/>
      <c r="F32" s="44"/>
      <c r="G32" s="44" t="s">
        <v>3315</v>
      </c>
      <c r="I32" s="44"/>
    </row>
    <row r="33" spans="1:18">
      <c r="A33" s="44"/>
      <c r="B33" s="44"/>
      <c r="C33" s="44"/>
      <c r="D33" s="44"/>
      <c r="E33" s="44"/>
      <c r="F33" s="44"/>
      <c r="G33" s="53"/>
      <c r="H33" s="44"/>
      <c r="I33" s="44"/>
    </row>
    <row r="34" spans="1:18">
      <c r="A34" s="44"/>
      <c r="B34" s="44"/>
      <c r="C34" s="44"/>
      <c r="D34" s="44"/>
      <c r="E34" s="44"/>
      <c r="F34" s="44"/>
      <c r="H34" s="44"/>
      <c r="I34" s="44"/>
    </row>
    <row r="35" spans="1:18">
      <c r="A35" s="44"/>
      <c r="B35" s="44"/>
      <c r="C35" s="44"/>
      <c r="D35" s="44"/>
      <c r="E35" s="44"/>
      <c r="F35" s="44"/>
      <c r="H35" s="44"/>
      <c r="I35" s="44"/>
    </row>
    <row r="36" spans="1:18">
      <c r="A36" s="44"/>
      <c r="B36" s="44"/>
      <c r="C36" s="44"/>
      <c r="D36" s="44"/>
      <c r="E36" s="44"/>
      <c r="F36" s="44"/>
      <c r="H36" s="44"/>
      <c r="I36" s="44"/>
    </row>
    <row r="37" spans="1:18">
      <c r="A37" s="44"/>
      <c r="B37" s="44"/>
      <c r="C37" s="44"/>
      <c r="D37" s="44"/>
      <c r="E37" s="44"/>
      <c r="F37" s="44"/>
      <c r="G37" s="89" t="s">
        <v>3316</v>
      </c>
      <c r="I37" s="89"/>
      <c r="J37" s="89"/>
      <c r="K37" s="89"/>
      <c r="L37" s="89"/>
      <c r="M37" s="89"/>
      <c r="N37" s="89"/>
      <c r="O37" s="89"/>
      <c r="P37" s="89"/>
      <c r="Q37" s="89"/>
      <c r="R37" s="89"/>
    </row>
    <row r="38" spans="1:18">
      <c r="A38" s="44"/>
      <c r="B38" s="44"/>
      <c r="C38" s="44"/>
      <c r="D38" s="44"/>
      <c r="E38" s="44"/>
      <c r="F38" s="44"/>
      <c r="G38" s="89" t="s">
        <v>3317</v>
      </c>
      <c r="I38" s="89"/>
      <c r="J38" s="89"/>
      <c r="K38" s="89"/>
      <c r="L38" s="89"/>
      <c r="M38" s="89"/>
      <c r="N38" s="89"/>
      <c r="O38" s="89"/>
      <c r="P38" s="89"/>
      <c r="Q38" s="89"/>
      <c r="R38" s="89"/>
    </row>
    <row r="39" spans="1:18">
      <c r="A39" s="44"/>
      <c r="B39" s="44"/>
      <c r="C39" s="44"/>
      <c r="D39" s="44"/>
      <c r="E39" s="44"/>
      <c r="F39" s="44"/>
      <c r="G39" s="44"/>
      <c r="H39" s="44"/>
      <c r="I39" s="44"/>
      <c r="J39" s="44"/>
    </row>
  </sheetData>
  <mergeCells count="7">
    <mergeCell ref="A10:J10"/>
    <mergeCell ref="A11:J11"/>
    <mergeCell ref="A14:J14"/>
    <mergeCell ref="A24:J24"/>
    <mergeCell ref="E25:G25"/>
    <mergeCell ref="I25:J25"/>
    <mergeCell ref="E18:J19"/>
  </mergeCells>
  <printOptions horizontalCentered="1"/>
  <pageMargins left="0.78740157480314998" right="0.90551181102362199" top="0.27559055118110198" bottom="0.74803149606299202" header="0.23622047244094499" footer="0.31496062992126"/>
  <pageSetup paperSize="9" scale="95" orientation="portrait" verticalDpi="144"/>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5"/>
  <sheetViews>
    <sheetView topLeftCell="A7" workbookViewId="0">
      <selection activeCell="J7" sqref="J7:K7"/>
    </sheetView>
  </sheetViews>
  <sheetFormatPr defaultColWidth="9.109375" defaultRowHeight="14.4"/>
  <cols>
    <col min="1" max="1" width="9.109375" style="344"/>
    <col min="2" max="2" width="1.5546875" style="344" customWidth="1"/>
    <col min="3" max="3" width="7" style="344" customWidth="1"/>
    <col min="4" max="4" width="1.33203125" style="344" customWidth="1"/>
    <col min="5" max="5" width="14.33203125" style="344" customWidth="1"/>
    <col min="6" max="9" width="9.109375" style="344"/>
    <col min="10" max="10" width="12.109375" style="344" customWidth="1"/>
    <col min="11" max="11" width="9.109375" style="344"/>
    <col min="12" max="12" width="3.88671875" style="344" customWidth="1"/>
    <col min="13" max="16384" width="9.109375" style="344"/>
  </cols>
  <sheetData>
    <row r="1" spans="1:14" ht="15.9" customHeight="1">
      <c r="A1" s="561" t="s">
        <v>3318</v>
      </c>
      <c r="B1" s="561"/>
      <c r="C1" s="561"/>
      <c r="D1" s="561"/>
      <c r="E1" s="561"/>
      <c r="F1" s="561"/>
      <c r="G1" s="561"/>
      <c r="H1" s="561"/>
      <c r="I1" s="561"/>
      <c r="J1" s="561"/>
      <c r="K1" s="561"/>
    </row>
    <row r="2" spans="1:14" ht="15.9" customHeight="1">
      <c r="A2" s="561" t="s">
        <v>3319</v>
      </c>
      <c r="B2" s="561"/>
      <c r="C2" s="561"/>
      <c r="D2" s="561"/>
      <c r="E2" s="561"/>
      <c r="F2" s="561"/>
      <c r="G2" s="561"/>
      <c r="H2" s="561"/>
      <c r="I2" s="561"/>
      <c r="J2" s="561"/>
      <c r="K2" s="561"/>
    </row>
    <row r="3" spans="1:14" ht="15.9" customHeight="1">
      <c r="A3" s="561" t="s">
        <v>3320</v>
      </c>
      <c r="B3" s="561"/>
      <c r="C3" s="561"/>
      <c r="D3" s="561"/>
      <c r="E3" s="561"/>
      <c r="F3" s="561"/>
      <c r="G3" s="561"/>
      <c r="H3" s="561"/>
      <c r="I3" s="561"/>
      <c r="J3" s="561"/>
      <c r="K3" s="561"/>
    </row>
    <row r="4" spans="1:14" ht="15.9" customHeight="1">
      <c r="A4" s="562" t="s">
        <v>3321</v>
      </c>
      <c r="B4" s="562"/>
      <c r="C4" s="562"/>
      <c r="D4" s="562"/>
      <c r="E4" s="562"/>
      <c r="F4" s="562"/>
      <c r="G4" s="562"/>
      <c r="H4" s="562"/>
      <c r="I4" s="562"/>
      <c r="J4" s="562"/>
      <c r="K4" s="562"/>
    </row>
    <row r="5" spans="1:14" ht="15.9" customHeight="1">
      <c r="A5" s="570" t="s">
        <v>3322</v>
      </c>
      <c r="B5" s="570"/>
      <c r="C5" s="570"/>
      <c r="D5" s="570"/>
      <c r="E5" s="570"/>
      <c r="F5" s="570"/>
      <c r="G5" s="570"/>
      <c r="H5" s="570"/>
      <c r="I5" s="570"/>
      <c r="J5" s="570"/>
      <c r="K5" s="570"/>
    </row>
    <row r="6" spans="1:14" ht="9" customHeight="1"/>
    <row r="7" spans="1:14">
      <c r="A7" s="344" t="s">
        <v>3242</v>
      </c>
      <c r="B7" s="344" t="s">
        <v>3243</v>
      </c>
      <c r="C7" s="354"/>
      <c r="D7" s="344" t="s">
        <v>3323</v>
      </c>
      <c r="J7" s="571" t="str">
        <f>VLOOKUP(N7,data,2,0)</f>
        <v>18 Januari 2019</v>
      </c>
      <c r="K7" s="572"/>
      <c r="N7" s="344">
        <v>617</v>
      </c>
    </row>
    <row r="8" spans="1:14">
      <c r="A8" s="344" t="s">
        <v>3245</v>
      </c>
      <c r="B8" s="344" t="s">
        <v>3243</v>
      </c>
      <c r="C8" s="344" t="s">
        <v>3246</v>
      </c>
    </row>
    <row r="9" spans="1:14">
      <c r="A9" s="344" t="s">
        <v>3247</v>
      </c>
      <c r="B9" s="344" t="s">
        <v>3243</v>
      </c>
      <c r="C9" s="346" t="s">
        <v>3324</v>
      </c>
    </row>
    <row r="12" spans="1:14">
      <c r="A12" s="344" t="s">
        <v>3249</v>
      </c>
      <c r="D12" s="344" t="s">
        <v>3243</v>
      </c>
      <c r="E12" s="344" t="s">
        <v>3250</v>
      </c>
    </row>
    <row r="13" spans="1:14">
      <c r="A13" s="344" t="s">
        <v>3325</v>
      </c>
    </row>
    <row r="14" spans="1:14">
      <c r="A14" s="344" t="s">
        <v>3252</v>
      </c>
    </row>
    <row r="17" spans="1:11">
      <c r="A17" s="344" t="s">
        <v>3254</v>
      </c>
    </row>
    <row r="19" spans="1:11">
      <c r="A19" s="344" t="s">
        <v>3255</v>
      </c>
      <c r="D19" s="344" t="s">
        <v>3243</v>
      </c>
      <c r="E19" s="347" t="str">
        <f>VLOOKUP($N$7,data,3,0)</f>
        <v>Ahmad Marizki</v>
      </c>
      <c r="F19" s="347"/>
    </row>
    <row r="20" spans="1:11">
      <c r="A20" s="344" t="s">
        <v>3256</v>
      </c>
      <c r="D20" s="344" t="s">
        <v>3243</v>
      </c>
      <c r="E20" s="347" t="str">
        <f>VLOOKUP($N$7,data,4,0)</f>
        <v>F1B014003</v>
      </c>
      <c r="F20" s="347"/>
    </row>
    <row r="21" spans="1:11">
      <c r="A21" s="344" t="s">
        <v>3257</v>
      </c>
      <c r="D21" s="344" t="s">
        <v>3243</v>
      </c>
      <c r="E21" s="574" t="str">
        <f>VLOOKUP(N7,data,5,0)</f>
        <v>Rancang Bangun Aoutomatic Voltage Regulator Generator Sinkron 300 Watt Menggunakan Buck Converter</v>
      </c>
      <c r="F21" s="575"/>
      <c r="G21" s="575"/>
      <c r="H21" s="575"/>
      <c r="I21" s="575"/>
      <c r="J21" s="575"/>
      <c r="K21" s="575"/>
    </row>
    <row r="22" spans="1:11" ht="7.5" customHeight="1">
      <c r="E22" s="575"/>
      <c r="F22" s="575"/>
      <c r="G22" s="575"/>
      <c r="H22" s="575"/>
      <c r="I22" s="575"/>
      <c r="J22" s="575"/>
      <c r="K22" s="575"/>
    </row>
    <row r="23" spans="1:11">
      <c r="E23" s="348"/>
      <c r="F23" s="348"/>
      <c r="G23" s="348"/>
      <c r="H23" s="348"/>
      <c r="I23" s="348"/>
      <c r="J23" s="348"/>
      <c r="K23" s="348"/>
    </row>
    <row r="24" spans="1:11">
      <c r="A24" s="576" t="s">
        <v>3258</v>
      </c>
      <c r="B24" s="576"/>
      <c r="C24" s="576"/>
      <c r="D24" s="576"/>
      <c r="E24" s="576"/>
      <c r="F24" s="576"/>
      <c r="G24" s="576"/>
      <c r="H24" s="576"/>
      <c r="I24" s="576"/>
      <c r="J24" s="576"/>
      <c r="K24" s="576"/>
    </row>
    <row r="25" spans="1:11">
      <c r="A25" s="576"/>
      <c r="B25" s="576"/>
      <c r="C25" s="576"/>
      <c r="D25" s="576"/>
      <c r="E25" s="576"/>
      <c r="F25" s="576"/>
      <c r="G25" s="576"/>
      <c r="H25" s="576"/>
      <c r="I25" s="576"/>
      <c r="J25" s="576"/>
      <c r="K25" s="576"/>
    </row>
    <row r="26" spans="1:11">
      <c r="A26" s="349"/>
      <c r="B26" s="349"/>
      <c r="C26" s="349"/>
      <c r="D26" s="349"/>
      <c r="E26" s="349"/>
      <c r="F26" s="349"/>
      <c r="G26" s="349"/>
      <c r="H26" s="349"/>
      <c r="I26" s="349"/>
      <c r="J26" s="349"/>
      <c r="K26" s="349"/>
    </row>
    <row r="27" spans="1:11">
      <c r="A27" s="350">
        <v>1</v>
      </c>
      <c r="C27" s="347" t="str">
        <f>VLOOKUP($N$7,data,6,0)</f>
        <v>I Made Ari Nrartha, S.T., M.T.</v>
      </c>
      <c r="I27" s="344" t="s">
        <v>3259</v>
      </c>
    </row>
    <row r="28" spans="1:11">
      <c r="A28" s="350">
        <v>2</v>
      </c>
      <c r="C28" s="347" t="str">
        <f>VLOOKUP($N$7,data,7,0)</f>
        <v>Dr. Warindi, S.T., M.Eng.</v>
      </c>
      <c r="I28" s="344" t="s">
        <v>3260</v>
      </c>
    </row>
    <row r="29" spans="1:11">
      <c r="A29" s="350">
        <v>3</v>
      </c>
      <c r="C29" s="347" t="str">
        <f>VLOOKUP($N$7,data,8,0)</f>
        <v>Abdul Natsir, S.T., M.T.</v>
      </c>
      <c r="I29" s="344" t="s">
        <v>3261</v>
      </c>
    </row>
    <row r="30" spans="1:11">
      <c r="A30" s="350">
        <v>4</v>
      </c>
      <c r="C30" s="347" t="str">
        <f>VLOOKUP($N$7,data,9,0)</f>
        <v>Sabar Nababan, S.T., M.T.</v>
      </c>
      <c r="I30" s="344" t="s">
        <v>3262</v>
      </c>
    </row>
    <row r="31" spans="1:11">
      <c r="A31" s="350">
        <v>5</v>
      </c>
      <c r="C31" s="347" t="str">
        <f>VLOOKUP($N$7,data,10,0)</f>
        <v>Supriyatna, S.T., M.T.</v>
      </c>
      <c r="I31" s="344" t="s">
        <v>3263</v>
      </c>
      <c r="J31" s="351"/>
    </row>
    <row r="33" spans="1:11">
      <c r="A33" s="344" t="s">
        <v>3264</v>
      </c>
    </row>
    <row r="35" spans="1:11">
      <c r="A35" s="344" t="s">
        <v>3265</v>
      </c>
      <c r="B35" s="344" t="s">
        <v>3243</v>
      </c>
      <c r="C35" s="347" t="str">
        <f>VLOOKUP($N$7,data,11,0)</f>
        <v>Kamis</v>
      </c>
    </row>
    <row r="36" spans="1:11">
      <c r="A36" s="344" t="s">
        <v>3266</v>
      </c>
      <c r="B36" s="344" t="s">
        <v>3243</v>
      </c>
      <c r="C36" s="573">
        <f>VLOOKUP($N$7,data,12,0)</f>
        <v>43489</v>
      </c>
      <c r="D36" s="573"/>
      <c r="E36" s="573"/>
    </row>
    <row r="37" spans="1:11">
      <c r="A37" s="344" t="s">
        <v>3267</v>
      </c>
      <c r="B37" s="344" t="s">
        <v>3243</v>
      </c>
      <c r="C37" s="347" t="str">
        <f>VLOOKUP($N$7,data,13,0)</f>
        <v>08.00-09.40</v>
      </c>
      <c r="D37" s="347"/>
      <c r="E37" s="347"/>
    </row>
    <row r="38" spans="1:11">
      <c r="A38" s="344" t="s">
        <v>3268</v>
      </c>
      <c r="B38" s="344" t="s">
        <v>3243</v>
      </c>
      <c r="C38" s="347" t="str">
        <f>VLOOKUP($N$7,data,14,0)</f>
        <v>Lab. Sistem Tenaga</v>
      </c>
    </row>
    <row r="40" spans="1:11">
      <c r="A40" s="577" t="s">
        <v>3326</v>
      </c>
      <c r="B40" s="577"/>
      <c r="C40" s="577"/>
      <c r="D40" s="577"/>
      <c r="E40" s="577"/>
      <c r="F40" s="577"/>
      <c r="G40" s="577"/>
      <c r="H40" s="577"/>
      <c r="I40" s="577"/>
      <c r="J40" s="577"/>
      <c r="K40" s="577"/>
    </row>
    <row r="41" spans="1:11">
      <c r="A41" s="577"/>
      <c r="B41" s="577"/>
      <c r="C41" s="577"/>
      <c r="D41" s="577"/>
      <c r="E41" s="577"/>
      <c r="F41" s="577"/>
      <c r="G41" s="577"/>
      <c r="H41" s="577"/>
      <c r="I41" s="577"/>
      <c r="J41" s="577"/>
      <c r="K41" s="577"/>
    </row>
    <row r="42" spans="1:11">
      <c r="A42" s="349"/>
      <c r="B42" s="349"/>
      <c r="C42" s="349"/>
      <c r="D42" s="349"/>
      <c r="E42" s="349"/>
      <c r="F42" s="349"/>
      <c r="G42" s="349"/>
      <c r="H42" s="349"/>
      <c r="I42" s="349"/>
      <c r="J42" s="349"/>
      <c r="K42" s="349"/>
    </row>
    <row r="43" spans="1:11">
      <c r="A43" s="344" t="s">
        <v>3269</v>
      </c>
    </row>
    <row r="46" spans="1:11">
      <c r="I46" s="352" t="s">
        <v>3270</v>
      </c>
    </row>
    <row r="47" spans="1:11">
      <c r="I47" s="352"/>
    </row>
    <row r="48" spans="1:11">
      <c r="I48" s="353"/>
    </row>
    <row r="49" spans="1:9">
      <c r="I49" s="353"/>
    </row>
    <row r="50" spans="1:9">
      <c r="I50" s="353" t="s">
        <v>67</v>
      </c>
    </row>
    <row r="51" spans="1:9">
      <c r="I51" s="352" t="s">
        <v>3275</v>
      </c>
    </row>
    <row r="52" spans="1:9">
      <c r="A52" s="346" t="s">
        <v>3277</v>
      </c>
    </row>
    <row r="53" spans="1:9">
      <c r="A53" s="522" t="s">
        <v>3279</v>
      </c>
    </row>
    <row r="54" spans="1:9">
      <c r="A54" s="344" t="s">
        <v>3327</v>
      </c>
    </row>
    <row r="55" spans="1:9">
      <c r="A55" s="522" t="s">
        <v>3328</v>
      </c>
    </row>
  </sheetData>
  <mergeCells count="10">
    <mergeCell ref="J7:K7"/>
    <mergeCell ref="C36:E36"/>
    <mergeCell ref="E21:K22"/>
    <mergeCell ref="A24:K25"/>
    <mergeCell ref="A40:K41"/>
    <mergeCell ref="A1:K1"/>
    <mergeCell ref="A2:K2"/>
    <mergeCell ref="A3:K3"/>
    <mergeCell ref="A4:K4"/>
    <mergeCell ref="A5:K5"/>
  </mergeCells>
  <printOptions horizontalCentered="1"/>
  <pageMargins left="0.98425196850393704" right="0.59055118110236204" top="0.39370078740157499" bottom="0.23622047244094499" header="0.31496062992126" footer="0.31496062992126"/>
  <pageSetup paperSize="9" scale="91" orientation="portrait"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8"/>
  <sheetViews>
    <sheetView workbookViewId="0">
      <selection activeCell="J9" sqref="J9"/>
    </sheetView>
  </sheetViews>
  <sheetFormatPr defaultColWidth="9.109375" defaultRowHeight="14.4"/>
  <cols>
    <col min="1" max="1" width="9.109375" style="344"/>
    <col min="2" max="2" width="1.5546875" style="344" customWidth="1"/>
    <col min="3" max="3" width="7" style="344" customWidth="1"/>
    <col min="4" max="4" width="1.33203125" style="344" customWidth="1"/>
    <col min="5" max="5" width="14.33203125" style="344" customWidth="1"/>
    <col min="6" max="9" width="9.109375" style="344"/>
    <col min="10" max="10" width="12.109375" style="344" customWidth="1"/>
    <col min="11" max="11" width="9.109375" style="344"/>
    <col min="12" max="12" width="3.88671875" style="344" customWidth="1"/>
    <col min="13" max="16384" width="9.109375" style="344"/>
  </cols>
  <sheetData>
    <row r="1" spans="1:14" ht="15.9" customHeight="1">
      <c r="A1" s="561"/>
      <c r="B1" s="561"/>
      <c r="C1" s="561"/>
      <c r="D1" s="561"/>
      <c r="E1" s="561"/>
      <c r="F1" s="561"/>
      <c r="G1" s="561"/>
      <c r="H1" s="561"/>
      <c r="I1" s="561"/>
      <c r="J1" s="561"/>
      <c r="K1" s="561"/>
    </row>
    <row r="2" spans="1:14" ht="15.9" customHeight="1">
      <c r="A2" s="561"/>
      <c r="B2" s="561"/>
      <c r="C2" s="561"/>
      <c r="D2" s="561"/>
      <c r="E2" s="561"/>
      <c r="F2" s="561"/>
      <c r="G2" s="561"/>
      <c r="H2" s="561"/>
      <c r="I2" s="561"/>
      <c r="J2" s="561"/>
      <c r="K2" s="561"/>
    </row>
    <row r="3" spans="1:14" ht="15.9" customHeight="1">
      <c r="A3" s="561"/>
      <c r="B3" s="561"/>
      <c r="C3" s="561"/>
      <c r="D3" s="561"/>
      <c r="E3" s="561"/>
      <c r="F3" s="561"/>
      <c r="G3" s="561"/>
      <c r="H3" s="561"/>
      <c r="I3" s="561"/>
      <c r="J3" s="561"/>
      <c r="K3" s="561"/>
    </row>
    <row r="4" spans="1:14" ht="15.9" customHeight="1">
      <c r="A4" s="562"/>
      <c r="B4" s="562"/>
      <c r="C4" s="562"/>
      <c r="D4" s="562"/>
      <c r="E4" s="562"/>
      <c r="F4" s="562"/>
      <c r="G4" s="562"/>
      <c r="H4" s="562"/>
      <c r="I4" s="562"/>
      <c r="J4" s="562"/>
      <c r="K4" s="562"/>
    </row>
    <row r="5" spans="1:14" ht="15.9" customHeight="1">
      <c r="A5" s="578"/>
      <c r="B5" s="578"/>
      <c r="C5" s="578"/>
      <c r="D5" s="578"/>
      <c r="E5" s="578"/>
      <c r="F5" s="578"/>
      <c r="G5" s="578"/>
      <c r="H5" s="578"/>
      <c r="I5" s="578"/>
      <c r="J5" s="578"/>
      <c r="K5" s="578"/>
    </row>
    <row r="7" spans="1:14">
      <c r="A7" s="344" t="s">
        <v>3242</v>
      </c>
      <c r="B7" s="344" t="s">
        <v>3243</v>
      </c>
      <c r="C7" s="345">
        <v>81</v>
      </c>
      <c r="D7" s="208" t="s">
        <v>3329</v>
      </c>
      <c r="J7" s="571" t="str">
        <f>VLOOKUP(N7,data,2,0)</f>
        <v>15 Juli 2019</v>
      </c>
      <c r="K7" s="572"/>
      <c r="N7" s="344">
        <v>653</v>
      </c>
    </row>
    <row r="8" spans="1:14">
      <c r="A8" s="344" t="s">
        <v>3245</v>
      </c>
      <c r="B8" s="344" t="s">
        <v>3243</v>
      </c>
      <c r="C8" s="344" t="s">
        <v>3246</v>
      </c>
    </row>
    <row r="9" spans="1:14">
      <c r="A9" s="344" t="s">
        <v>3247</v>
      </c>
      <c r="B9" s="344" t="s">
        <v>3243</v>
      </c>
      <c r="C9" s="346" t="s">
        <v>3324</v>
      </c>
    </row>
    <row r="12" spans="1:14">
      <c r="A12" s="344" t="s">
        <v>3249</v>
      </c>
      <c r="D12" s="344" t="s">
        <v>3243</v>
      </c>
      <c r="E12" s="344" t="s">
        <v>3250</v>
      </c>
    </row>
    <row r="13" spans="1:14">
      <c r="A13" s="344" t="s">
        <v>3325</v>
      </c>
    </row>
    <row r="14" spans="1:14">
      <c r="A14" s="344" t="s">
        <v>3252</v>
      </c>
    </row>
    <row r="17" spans="1:11">
      <c r="A17" s="344" t="s">
        <v>3254</v>
      </c>
    </row>
    <row r="19" spans="1:11">
      <c r="A19" s="344" t="s">
        <v>3255</v>
      </c>
      <c r="D19" s="344" t="s">
        <v>3243</v>
      </c>
      <c r="E19" s="347" t="str">
        <f>VLOOKUP($N$7,data,3,0)</f>
        <v>Pramono</v>
      </c>
      <c r="F19" s="347"/>
    </row>
    <row r="20" spans="1:11">
      <c r="A20" s="344" t="s">
        <v>3256</v>
      </c>
      <c r="D20" s="344" t="s">
        <v>3243</v>
      </c>
      <c r="E20" s="347" t="str">
        <f>VLOOKUP($N$7,data,4,0)</f>
        <v>F1B015074</v>
      </c>
      <c r="F20" s="347"/>
    </row>
    <row r="21" spans="1:11">
      <c r="A21" s="344" t="s">
        <v>3257</v>
      </c>
      <c r="D21" s="344" t="s">
        <v>3243</v>
      </c>
      <c r="E21" s="574" t="str">
        <f>VLOOKUP(N7,data,5,0)</f>
        <v>Penambahan Zat Adiktif Dapat Menurunkan Tahanan Pentahanan Menggunakan Metode Plat Di Kecamatan Bayan Lombok Utara</v>
      </c>
      <c r="F21" s="575"/>
      <c r="G21" s="575"/>
      <c r="H21" s="575"/>
      <c r="I21" s="575"/>
      <c r="J21" s="575"/>
      <c r="K21" s="575"/>
    </row>
    <row r="22" spans="1:11" ht="15" customHeight="1">
      <c r="E22" s="575"/>
      <c r="F22" s="575"/>
      <c r="G22" s="575"/>
      <c r="H22" s="575"/>
      <c r="I22" s="575"/>
      <c r="J22" s="575"/>
      <c r="K22" s="575"/>
    </row>
    <row r="23" spans="1:11" ht="8.25" customHeight="1">
      <c r="E23" s="348"/>
      <c r="F23" s="348"/>
      <c r="G23" s="348"/>
      <c r="H23" s="348"/>
      <c r="I23" s="348"/>
      <c r="J23" s="348"/>
      <c r="K23" s="348"/>
    </row>
    <row r="24" spans="1:11">
      <c r="A24" s="576" t="s">
        <v>3258</v>
      </c>
      <c r="B24" s="576"/>
      <c r="C24" s="576"/>
      <c r="D24" s="576"/>
      <c r="E24" s="576"/>
      <c r="F24" s="576"/>
      <c r="G24" s="576"/>
      <c r="H24" s="576"/>
      <c r="I24" s="576"/>
      <c r="J24" s="576"/>
      <c r="K24" s="576"/>
    </row>
    <row r="25" spans="1:11">
      <c r="A25" s="576"/>
      <c r="B25" s="576"/>
      <c r="C25" s="576"/>
      <c r="D25" s="576"/>
      <c r="E25" s="576"/>
      <c r="F25" s="576"/>
      <c r="G25" s="576"/>
      <c r="H25" s="576"/>
      <c r="I25" s="576"/>
      <c r="J25" s="576"/>
      <c r="K25" s="576"/>
    </row>
    <row r="26" spans="1:11">
      <c r="A26" s="349"/>
      <c r="B26" s="349"/>
      <c r="C26" s="349"/>
      <c r="D26" s="349"/>
      <c r="E26" s="349"/>
      <c r="F26" s="349"/>
      <c r="G26" s="349"/>
      <c r="H26" s="349"/>
      <c r="I26" s="349"/>
      <c r="J26" s="349"/>
      <c r="K26" s="349"/>
    </row>
    <row r="27" spans="1:11">
      <c r="A27" s="350">
        <v>1</v>
      </c>
      <c r="C27" s="347" t="str">
        <f>VLOOKUP($N$7,data,6,0)</f>
        <v>Ni Made Seniari, S.T., M.T.</v>
      </c>
      <c r="I27" s="344" t="s">
        <v>3259</v>
      </c>
    </row>
    <row r="28" spans="1:11">
      <c r="A28" s="350">
        <v>2</v>
      </c>
      <c r="C28" s="347" t="str">
        <f>VLOOKUP($N$7,data,7,0)</f>
        <v>Dr. Ida Ayu Sri Adnyani, S.T., M.Erg.</v>
      </c>
      <c r="I28" s="344" t="s">
        <v>3260</v>
      </c>
    </row>
    <row r="29" spans="1:11">
      <c r="A29" s="350">
        <v>3</v>
      </c>
      <c r="C29" s="347" t="str">
        <f>VLOOKUP($N$7,data,8,0)</f>
        <v>Agung Budi Muljono, S.T., M.T.</v>
      </c>
      <c r="I29" s="344" t="s">
        <v>3261</v>
      </c>
    </row>
    <row r="30" spans="1:11">
      <c r="A30" s="350">
        <v>4</v>
      </c>
      <c r="C30" s="347" t="str">
        <f>VLOOKUP($N$7,data,9,0)</f>
        <v>Sultan, S.T., M.T.</v>
      </c>
      <c r="I30" s="344" t="s">
        <v>3262</v>
      </c>
    </row>
    <row r="31" spans="1:11">
      <c r="A31" s="350">
        <v>5</v>
      </c>
      <c r="C31" s="347" t="str">
        <f>VLOOKUP($N$7,data,10,0)</f>
        <v>Sabar Nababan, S.T., M.T.</v>
      </c>
      <c r="I31" s="344" t="s">
        <v>3263</v>
      </c>
      <c r="J31" s="351"/>
    </row>
    <row r="32" spans="1:11" ht="8.25" customHeight="1"/>
    <row r="33" spans="1:11">
      <c r="A33" s="344" t="s">
        <v>3264</v>
      </c>
    </row>
    <row r="35" spans="1:11">
      <c r="A35" s="344" t="s">
        <v>3265</v>
      </c>
      <c r="B35" s="344" t="s">
        <v>3243</v>
      </c>
      <c r="C35" s="347" t="str">
        <f>VLOOKUP($N$7,data,11,0)</f>
        <v>Kamis</v>
      </c>
    </row>
    <row r="36" spans="1:11">
      <c r="A36" s="344" t="s">
        <v>3266</v>
      </c>
      <c r="B36" s="344" t="s">
        <v>3243</v>
      </c>
      <c r="C36" s="573">
        <f>VLOOKUP($N$7,data,12,0)</f>
        <v>43664</v>
      </c>
      <c r="D36" s="573"/>
      <c r="E36" s="573"/>
    </row>
    <row r="37" spans="1:11">
      <c r="A37" s="344" t="s">
        <v>3267</v>
      </c>
      <c r="B37" s="344" t="s">
        <v>3243</v>
      </c>
      <c r="C37" s="347" t="str">
        <f>VLOOKUP($N$7,data,13,0)</f>
        <v>13.00-14.30</v>
      </c>
      <c r="D37" s="347"/>
      <c r="E37" s="347"/>
    </row>
    <row r="38" spans="1:11">
      <c r="A38" s="344" t="s">
        <v>3268</v>
      </c>
      <c r="B38" s="344" t="s">
        <v>3243</v>
      </c>
      <c r="C38" s="347" t="str">
        <f>VLOOKUP($N$7,data,14,0)</f>
        <v>Lab. Sistem Tenaga</v>
      </c>
    </row>
    <row r="40" spans="1:11" ht="15" customHeight="1">
      <c r="A40" s="576" t="s">
        <v>3330</v>
      </c>
      <c r="B40" s="576"/>
      <c r="C40" s="576"/>
      <c r="D40" s="576"/>
      <c r="E40" s="576"/>
      <c r="F40" s="576"/>
      <c r="G40" s="576"/>
      <c r="H40" s="576"/>
      <c r="I40" s="576"/>
      <c r="J40" s="576"/>
      <c r="K40" s="576"/>
    </row>
    <row r="41" spans="1:11">
      <c r="A41" s="576"/>
      <c r="B41" s="576"/>
      <c r="C41" s="576"/>
      <c r="D41" s="576"/>
      <c r="E41" s="576"/>
      <c r="F41" s="576"/>
      <c r="G41" s="576"/>
      <c r="H41" s="576"/>
      <c r="I41" s="576"/>
      <c r="J41" s="576"/>
      <c r="K41" s="576"/>
    </row>
    <row r="42" spans="1:11">
      <c r="A42" s="349"/>
      <c r="B42" s="349"/>
      <c r="C42" s="349"/>
      <c r="D42" s="349"/>
      <c r="E42" s="349"/>
      <c r="F42" s="349"/>
      <c r="G42" s="349"/>
      <c r="H42" s="349"/>
      <c r="I42" s="349"/>
      <c r="J42" s="349"/>
      <c r="K42" s="349"/>
    </row>
    <row r="43" spans="1:11">
      <c r="A43" s="344" t="s">
        <v>3269</v>
      </c>
    </row>
    <row r="46" spans="1:11">
      <c r="I46" s="352" t="s">
        <v>3331</v>
      </c>
    </row>
    <row r="47" spans="1:11">
      <c r="I47" s="352"/>
    </row>
    <row r="48" spans="1:11">
      <c r="I48" s="353"/>
    </row>
    <row r="49" spans="1:11">
      <c r="I49" s="353"/>
    </row>
    <row r="50" spans="1:11">
      <c r="I50" s="353" t="s">
        <v>67</v>
      </c>
    </row>
    <row r="51" spans="1:11">
      <c r="I51" s="352" t="s">
        <v>3275</v>
      </c>
    </row>
    <row r="52" spans="1:11">
      <c r="A52" s="346" t="s">
        <v>3277</v>
      </c>
    </row>
    <row r="53" spans="1:11">
      <c r="A53" s="521" t="s">
        <v>3279</v>
      </c>
    </row>
    <row r="54" spans="1:11">
      <c r="A54" s="564" t="s">
        <v>3293</v>
      </c>
      <c r="B54" s="564"/>
      <c r="C54" s="564"/>
      <c r="D54" s="564"/>
      <c r="E54" s="564"/>
      <c r="F54" s="564"/>
      <c r="G54" s="564"/>
      <c r="H54" s="564"/>
      <c r="I54" s="564"/>
      <c r="J54" s="564"/>
      <c r="K54" s="564"/>
    </row>
    <row r="55" spans="1:11">
      <c r="A55" s="521" t="s">
        <v>3281</v>
      </c>
    </row>
    <row r="56" spans="1:11">
      <c r="A56" s="564" t="s">
        <v>3294</v>
      </c>
      <c r="B56" s="564"/>
      <c r="C56" s="564"/>
      <c r="D56" s="564"/>
      <c r="E56" s="564"/>
      <c r="F56" s="564"/>
      <c r="G56" s="564"/>
      <c r="H56" s="564"/>
      <c r="I56" s="564"/>
      <c r="J56" s="564"/>
      <c r="K56" s="564"/>
    </row>
    <row r="57" spans="1:11">
      <c r="A57" s="521" t="s">
        <v>3295</v>
      </c>
    </row>
    <row r="58" spans="1:11">
      <c r="A58" s="564" t="s">
        <v>3296</v>
      </c>
      <c r="B58" s="564"/>
      <c r="C58" s="564"/>
      <c r="D58" s="564"/>
      <c r="E58" s="564"/>
      <c r="F58" s="564"/>
      <c r="G58" s="564"/>
      <c r="H58" s="564"/>
      <c r="I58" s="564"/>
      <c r="J58" s="564"/>
      <c r="K58" s="564"/>
    </row>
  </sheetData>
  <mergeCells count="13">
    <mergeCell ref="J7:K7"/>
    <mergeCell ref="C36:E36"/>
    <mergeCell ref="A54:K54"/>
    <mergeCell ref="A56:K56"/>
    <mergeCell ref="A58:K58"/>
    <mergeCell ref="E21:K22"/>
    <mergeCell ref="A24:K25"/>
    <mergeCell ref="A40:K41"/>
    <mergeCell ref="A1:K1"/>
    <mergeCell ref="A2:K2"/>
    <mergeCell ref="A3:K3"/>
    <mergeCell ref="A4:K4"/>
    <mergeCell ref="A5:K5"/>
  </mergeCells>
  <printOptions horizontalCentered="1"/>
  <pageMargins left="0.98425196850393704" right="0.59055118110236204" top="0.39370078740157499" bottom="0.62992125984252001" header="0.31496062992126" footer="0.31496062992126"/>
  <pageSetup paperSize="9" scale="91" orientation="portrait"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AF349"/>
  <sheetViews>
    <sheetView workbookViewId="0">
      <selection activeCell="H352" sqref="H352"/>
    </sheetView>
  </sheetViews>
  <sheetFormatPr defaultColWidth="9.109375" defaultRowHeight="13.2"/>
  <cols>
    <col min="1" max="1" width="4.44140625" customWidth="1"/>
    <col min="2" max="2" width="17.44140625" hidden="1" customWidth="1"/>
    <col min="3" max="3" width="14.88671875" customWidth="1"/>
    <col min="4" max="4" width="10.109375" customWidth="1"/>
    <col min="5" max="5" width="31" customWidth="1"/>
    <col min="6" max="6" width="17.88671875" customWidth="1"/>
    <col min="7" max="7" width="18.109375" customWidth="1"/>
    <col min="8" max="8" width="17.44140625" customWidth="1"/>
    <col min="9" max="9" width="18.88671875" customWidth="1"/>
    <col min="10" max="10" width="20.44140625" customWidth="1"/>
    <col min="11" max="11" width="6.33203125" hidden="1" customWidth="1"/>
    <col min="12" max="12" width="14" hidden="1" customWidth="1"/>
    <col min="13" max="13" width="10.88671875" hidden="1" customWidth="1"/>
    <col min="14" max="14" width="13.44140625" hidden="1" customWidth="1"/>
    <col min="15" max="15" width="16.109375" hidden="1" customWidth="1"/>
    <col min="16" max="16" width="2.88671875" hidden="1" customWidth="1"/>
    <col min="17" max="21" width="4.6640625" customWidth="1"/>
    <col min="23" max="23" width="15.6640625" customWidth="1"/>
    <col min="24" max="24" width="17.6640625" customWidth="1"/>
    <col min="25" max="25" width="18" customWidth="1"/>
  </cols>
  <sheetData>
    <row r="2" spans="1:21" ht="20.399999999999999">
      <c r="A2" s="579" t="s">
        <v>3332</v>
      </c>
      <c r="B2" s="579"/>
      <c r="C2" s="579"/>
      <c r="D2" s="579"/>
      <c r="E2" s="579"/>
      <c r="F2" s="579"/>
      <c r="G2" s="579"/>
      <c r="H2" s="579"/>
      <c r="I2" s="579"/>
      <c r="J2" s="579"/>
      <c r="K2" s="579"/>
      <c r="L2" s="579"/>
      <c r="M2" s="579"/>
      <c r="N2" s="579"/>
      <c r="O2" s="579"/>
    </row>
    <row r="3" spans="1:21">
      <c r="A3" s="112"/>
      <c r="B3" s="112"/>
      <c r="C3" s="112"/>
      <c r="D3" s="112"/>
      <c r="E3" s="112"/>
      <c r="F3" s="112"/>
      <c r="G3" s="112"/>
      <c r="H3" s="112"/>
      <c r="I3" s="112"/>
      <c r="J3" s="112"/>
      <c r="K3" s="112"/>
      <c r="L3" s="112"/>
      <c r="M3" s="112"/>
      <c r="N3" s="112"/>
      <c r="O3" s="112"/>
    </row>
    <row r="4" spans="1:21" s="191" customFormat="1" ht="30" customHeight="1">
      <c r="A4" s="214" t="s">
        <v>1</v>
      </c>
      <c r="B4" s="214" t="s">
        <v>2</v>
      </c>
      <c r="C4" s="214" t="s">
        <v>3</v>
      </c>
      <c r="D4" s="214" t="s">
        <v>4</v>
      </c>
      <c r="E4" s="214" t="s">
        <v>5</v>
      </c>
      <c r="F4" s="214" t="s">
        <v>6</v>
      </c>
      <c r="G4" s="214" t="s">
        <v>7</v>
      </c>
      <c r="H4" s="214" t="s">
        <v>8</v>
      </c>
      <c r="I4" s="214" t="s">
        <v>9</v>
      </c>
      <c r="J4" s="214" t="s">
        <v>10</v>
      </c>
      <c r="K4" s="214" t="s">
        <v>11</v>
      </c>
      <c r="L4" s="214" t="s">
        <v>12</v>
      </c>
      <c r="M4" s="214" t="s">
        <v>13</v>
      </c>
      <c r="N4" s="214" t="s">
        <v>14</v>
      </c>
      <c r="P4" s="221" t="s">
        <v>3333</v>
      </c>
      <c r="Q4" s="229">
        <v>1</v>
      </c>
      <c r="R4" s="229">
        <v>2</v>
      </c>
      <c r="S4" s="229">
        <v>3</v>
      </c>
      <c r="T4" s="229">
        <v>4</v>
      </c>
      <c r="U4" s="229">
        <v>5</v>
      </c>
    </row>
    <row r="5" spans="1:21" s="212" customFormat="1" ht="20.100000000000001" hidden="1" customHeight="1">
      <c r="A5" s="215">
        <v>1</v>
      </c>
      <c r="B5" s="216">
        <v>40282</v>
      </c>
      <c r="C5" s="217" t="str">
        <f>VLOOKUP(D5,'[11]mhs elektro-kecil'!$B$5:$C$993,2,0)</f>
        <v>Alpan Hadi</v>
      </c>
      <c r="D5" s="217" t="s">
        <v>90</v>
      </c>
      <c r="E5" s="218" t="s">
        <v>91</v>
      </c>
      <c r="F5" s="219" t="str">
        <f t="shared" ref="F5:J17" si="0">VLOOKUP(Q5,dosen,3,0)</f>
        <v>Paniran, S.T., M.T.</v>
      </c>
      <c r="G5" s="219" t="str">
        <f t="shared" si="0"/>
        <v>Syafaruddin Ch, S.T., M.T.</v>
      </c>
      <c r="H5" s="219" t="str">
        <f t="shared" si="0"/>
        <v>Abdullah Zainuddin, S.T., M.T.</v>
      </c>
      <c r="I5" s="219" t="str">
        <f t="shared" si="0"/>
        <v>Sudi M. Al Sasongko, S.T., M.T.</v>
      </c>
      <c r="J5" s="219" t="str">
        <f t="shared" si="0"/>
        <v>Djul Fikry  Budiman, S.T., M.T.</v>
      </c>
      <c r="K5" s="222" t="s">
        <v>93</v>
      </c>
      <c r="L5" s="216">
        <v>40289</v>
      </c>
      <c r="M5" s="223" t="s">
        <v>33</v>
      </c>
      <c r="N5" s="224" t="s">
        <v>94</v>
      </c>
      <c r="O5" s="225"/>
      <c r="Q5" s="230">
        <v>28</v>
      </c>
      <c r="R5" s="230">
        <v>4</v>
      </c>
      <c r="S5" s="230">
        <v>15</v>
      </c>
      <c r="T5" s="230">
        <v>6</v>
      </c>
      <c r="U5" s="230">
        <v>35</v>
      </c>
    </row>
    <row r="6" spans="1:21" s="212" customFormat="1" ht="20.100000000000001" hidden="1" customHeight="1">
      <c r="A6" s="220">
        <f>A5+1</f>
        <v>2</v>
      </c>
      <c r="B6" s="216">
        <v>40301</v>
      </c>
      <c r="C6" s="217" t="str">
        <f>VLOOKUP(D6,'[11]mhs elektro-kecil'!$B$5:$C$993,2,0)</f>
        <v>Thendriani Yastenti</v>
      </c>
      <c r="D6" s="217" t="s">
        <v>167</v>
      </c>
      <c r="E6" s="219" t="s">
        <v>3334</v>
      </c>
      <c r="F6" s="219" t="str">
        <f t="shared" si="0"/>
        <v>Made Sutha Yadnya, S.T., M.T.</v>
      </c>
      <c r="G6" s="219" t="str">
        <f t="shared" si="0"/>
        <v>Djul Fikry  Budiman, S.T., M.T.</v>
      </c>
      <c r="H6" s="219" t="str">
        <f t="shared" si="0"/>
        <v>Sudi M. Al Sasongko, S.T., M.T.</v>
      </c>
      <c r="I6" s="219" t="str">
        <f t="shared" si="0"/>
        <v>Bulkis Kanata, S.T., M.T.</v>
      </c>
      <c r="J6" s="219" t="str">
        <f t="shared" si="0"/>
        <v>Abdullah Zainuddin, S.T., M.T.</v>
      </c>
      <c r="K6" s="222" t="s">
        <v>63</v>
      </c>
      <c r="L6" s="216">
        <v>40306</v>
      </c>
      <c r="M6" s="223" t="s">
        <v>42</v>
      </c>
      <c r="N6" s="217" t="s">
        <v>105</v>
      </c>
      <c r="O6" s="225"/>
      <c r="Q6" s="212">
        <v>19</v>
      </c>
      <c r="R6" s="212">
        <v>35</v>
      </c>
      <c r="S6" s="212">
        <v>6</v>
      </c>
      <c r="T6" s="212">
        <v>21</v>
      </c>
      <c r="U6" s="212">
        <v>15</v>
      </c>
    </row>
    <row r="7" spans="1:21" s="212" customFormat="1" ht="20.100000000000001" hidden="1" customHeight="1">
      <c r="A7" s="220">
        <f t="shared" ref="A7:A17" si="1">A6+1</f>
        <v>3</v>
      </c>
      <c r="B7" s="216">
        <v>40301</v>
      </c>
      <c r="C7" s="217" t="str">
        <f>VLOOKUP(D7,'[11]mhs elektro-kecil'!$B$5:$C$993,2,0)</f>
        <v>Muhammad Wahyudi</v>
      </c>
      <c r="D7" s="217" t="s">
        <v>95</v>
      </c>
      <c r="E7" s="219" t="s">
        <v>96</v>
      </c>
      <c r="F7" s="219" t="str">
        <f t="shared" si="0"/>
        <v>I Made Budi Suksmadana, S.T., M.T.</v>
      </c>
      <c r="G7" s="219" t="str">
        <f t="shared" si="0"/>
        <v>Dr. Ir. Misbahuddin, S.T., M.T., IPU.</v>
      </c>
      <c r="H7" s="219" t="str">
        <f t="shared" si="0"/>
        <v>Paniran, S.T., M.T.</v>
      </c>
      <c r="I7" s="219" t="str">
        <f t="shared" si="0"/>
        <v>Sultan, S.T., M.T.</v>
      </c>
      <c r="J7" s="219" t="str">
        <f t="shared" si="0"/>
        <v>Dr. Ir. I Ketut Wiryajati,ST.,MT.,IPU.,ASEAN.Eng.</v>
      </c>
      <c r="K7" s="222" t="s">
        <v>63</v>
      </c>
      <c r="L7" s="216">
        <v>40306</v>
      </c>
      <c r="M7" s="223" t="s">
        <v>42</v>
      </c>
      <c r="N7" s="217" t="s">
        <v>97</v>
      </c>
      <c r="O7" s="225"/>
      <c r="Q7" s="212">
        <v>24</v>
      </c>
      <c r="R7" s="212">
        <v>7</v>
      </c>
      <c r="S7" s="212">
        <v>28</v>
      </c>
      <c r="T7" s="212">
        <v>5</v>
      </c>
      <c r="U7" s="212">
        <v>3</v>
      </c>
    </row>
    <row r="8" spans="1:21" s="212" customFormat="1" ht="20.100000000000001" hidden="1" customHeight="1">
      <c r="A8" s="220">
        <f t="shared" si="1"/>
        <v>4</v>
      </c>
      <c r="B8" s="216">
        <v>40305</v>
      </c>
      <c r="C8" s="217" t="str">
        <f>VLOOKUP(D8,'[11]mhs elektro-kecil'!$B$5:$C$993,2,0)</f>
        <v>Satriasyah Haris S.</v>
      </c>
      <c r="D8" s="217" t="s">
        <v>98</v>
      </c>
      <c r="E8" s="219" t="s">
        <v>99</v>
      </c>
      <c r="F8" s="219" t="str">
        <f t="shared" si="0"/>
        <v>Dr. Ir. Misbahuddin, S.T., M.T., IPU.</v>
      </c>
      <c r="G8" s="219" t="str">
        <f t="shared" si="0"/>
        <v>Heri Wijayanto, S.T., M.T.</v>
      </c>
      <c r="H8" s="219" t="str">
        <f t="shared" si="0"/>
        <v>Muhamad Syamsu Iqbal, S.T., M.T., Ph.D.</v>
      </c>
      <c r="I8" s="219" t="str">
        <f t="shared" si="0"/>
        <v>I B K Widiartha, S.T., M.T.</v>
      </c>
      <c r="J8" s="219" t="str">
        <f t="shared" si="0"/>
        <v>Muhamad Irwan, S.T., M.T.</v>
      </c>
      <c r="K8" s="222" t="s">
        <v>63</v>
      </c>
      <c r="L8" s="216">
        <v>40306</v>
      </c>
      <c r="M8" s="223" t="s">
        <v>33</v>
      </c>
      <c r="N8" s="217" t="s">
        <v>97</v>
      </c>
      <c r="O8" s="225"/>
      <c r="Q8" s="212">
        <v>7</v>
      </c>
      <c r="R8" s="212">
        <v>32</v>
      </c>
      <c r="S8" s="212">
        <v>18</v>
      </c>
      <c r="T8" s="212">
        <v>27</v>
      </c>
      <c r="U8" s="212">
        <v>39</v>
      </c>
    </row>
    <row r="9" spans="1:21" s="212" customFormat="1" ht="20.100000000000001" hidden="1" customHeight="1">
      <c r="A9" s="220">
        <f t="shared" si="1"/>
        <v>5</v>
      </c>
      <c r="B9" s="216">
        <v>40308</v>
      </c>
      <c r="C9" s="217" t="str">
        <f>VLOOKUP(D9,'[11]mhs elektro-kecil'!$B$5:$C$993,2,0)</f>
        <v>Eddy Kurniawan</v>
      </c>
      <c r="D9" s="217" t="s">
        <v>110</v>
      </c>
      <c r="E9" s="219" t="s">
        <v>111</v>
      </c>
      <c r="F9" s="219" t="str">
        <f t="shared" si="0"/>
        <v>Dr. Rismon H. Sianipar, S.T., M. Eng.</v>
      </c>
      <c r="G9" s="219" t="str">
        <f t="shared" si="0"/>
        <v>Heri Wijayanto, S.T., M.T.</v>
      </c>
      <c r="H9" s="219" t="str">
        <f t="shared" si="0"/>
        <v>I B K Widiartha, S.T., M.T.</v>
      </c>
      <c r="I9" s="219" t="str">
        <f t="shared" si="0"/>
        <v>Muhamad Irwan, S.T., M.T.</v>
      </c>
      <c r="J9" s="219" t="str">
        <f t="shared" si="0"/>
        <v>Budi Irmawati, S. Kom., M.T.</v>
      </c>
      <c r="K9" s="222" t="s">
        <v>76</v>
      </c>
      <c r="L9" s="216">
        <v>40310</v>
      </c>
      <c r="M9" s="223" t="s">
        <v>136</v>
      </c>
      <c r="N9" s="217" t="s">
        <v>3335</v>
      </c>
      <c r="O9" s="225" t="s">
        <v>3336</v>
      </c>
      <c r="Q9" s="212">
        <v>33</v>
      </c>
      <c r="R9" s="212">
        <v>32</v>
      </c>
      <c r="S9" s="212">
        <v>27</v>
      </c>
      <c r="T9" s="212">
        <v>39</v>
      </c>
      <c r="U9" s="212">
        <v>20</v>
      </c>
    </row>
    <row r="10" spans="1:21" s="212" customFormat="1" ht="20.100000000000001" hidden="1" customHeight="1">
      <c r="A10" s="220">
        <f t="shared" si="1"/>
        <v>6</v>
      </c>
      <c r="B10" s="216">
        <v>40308</v>
      </c>
      <c r="C10" s="217" t="str">
        <f>VLOOKUP(D10,'[11]mhs elektro-kecil'!$B$5:$C$993,2,0)</f>
        <v>Salimyul Pathurrahman</v>
      </c>
      <c r="D10" s="217" t="s">
        <v>183</v>
      </c>
      <c r="E10" s="219" t="s">
        <v>101</v>
      </c>
      <c r="F10" s="219" t="str">
        <f t="shared" si="0"/>
        <v>Made Sutha Yadnya, S.T., M.T.</v>
      </c>
      <c r="G10" s="219" t="str">
        <f t="shared" si="0"/>
        <v>Djul Fikry  Budiman, S.T., M.T.</v>
      </c>
      <c r="H10" s="219" t="str">
        <f t="shared" si="0"/>
        <v>Sudi M. Al Sasongko, S.T., M.T.</v>
      </c>
      <c r="I10" s="219" t="str">
        <f t="shared" si="0"/>
        <v>Muhamad Syamsu Iqbal, S.T., M.T., Ph.D.</v>
      </c>
      <c r="J10" s="219" t="str">
        <f t="shared" si="0"/>
        <v>Bulkis Kanata, S.T., M.T.</v>
      </c>
      <c r="K10" s="222" t="s">
        <v>63</v>
      </c>
      <c r="L10" s="216">
        <v>40313</v>
      </c>
      <c r="M10" s="223" t="s">
        <v>33</v>
      </c>
      <c r="N10" s="217" t="s">
        <v>102</v>
      </c>
      <c r="O10" s="225"/>
      <c r="Q10" s="212">
        <v>19</v>
      </c>
      <c r="R10" s="212">
        <v>35</v>
      </c>
      <c r="S10" s="212">
        <v>6</v>
      </c>
      <c r="T10" s="212">
        <v>18</v>
      </c>
      <c r="U10" s="212">
        <v>21</v>
      </c>
    </row>
    <row r="11" spans="1:21" s="212" customFormat="1" ht="20.100000000000001" hidden="1" customHeight="1">
      <c r="A11" s="220">
        <f t="shared" si="1"/>
        <v>7</v>
      </c>
      <c r="B11" s="216">
        <v>40329</v>
      </c>
      <c r="C11" s="217" t="str">
        <f>VLOOKUP(D11,'[11]mhs elektro-kecil'!$B$5:$C$993,2,0)</f>
        <v>Isnu Handibrata Eko Putra</v>
      </c>
      <c r="D11" s="217" t="s">
        <v>103</v>
      </c>
      <c r="E11" s="219" t="s">
        <v>104</v>
      </c>
      <c r="F11" s="219" t="str">
        <f t="shared" si="0"/>
        <v>Abdul Natsir, S.T., M.T.</v>
      </c>
      <c r="G11" s="219" t="str">
        <f t="shared" si="0"/>
        <v>Ir. I Made Ari Nrartha, S.T., M.T.</v>
      </c>
      <c r="H11" s="219" t="str">
        <f t="shared" si="0"/>
        <v>Dr. Ir. Rosmaliati, S.T., M.T.</v>
      </c>
      <c r="I11" s="219" t="str">
        <f t="shared" si="0"/>
        <v>I Ketut Perdana Putra, S.T., M.T.</v>
      </c>
      <c r="J11" s="219" t="str">
        <f t="shared" si="0"/>
        <v>Supriono, S.T., M.T.</v>
      </c>
      <c r="K11" s="222" t="s">
        <v>63</v>
      </c>
      <c r="L11" s="216">
        <v>40334</v>
      </c>
      <c r="M11" s="223" t="s">
        <v>42</v>
      </c>
      <c r="N11" s="220" t="s">
        <v>105</v>
      </c>
      <c r="O11" s="225"/>
      <c r="Q11" s="212">
        <v>14</v>
      </c>
      <c r="R11" s="212">
        <v>25</v>
      </c>
      <c r="S11" s="212">
        <v>16</v>
      </c>
      <c r="T11" s="212">
        <v>23</v>
      </c>
      <c r="U11" s="212">
        <v>29</v>
      </c>
    </row>
    <row r="12" spans="1:21" s="212" customFormat="1" ht="20.100000000000001" hidden="1" customHeight="1">
      <c r="A12" s="220">
        <f t="shared" si="1"/>
        <v>8</v>
      </c>
      <c r="B12" s="216">
        <v>40329</v>
      </c>
      <c r="C12" s="217" t="str">
        <f>VLOOKUP(D12,'[11]mhs elektro-kecil'!$B$5:$C$993,2,0)</f>
        <v>Eddy Kurniawan</v>
      </c>
      <c r="D12" s="217" t="s">
        <v>110</v>
      </c>
      <c r="E12" s="219" t="s">
        <v>111</v>
      </c>
      <c r="F12" s="219" t="str">
        <f t="shared" si="0"/>
        <v>Dr. Rismon H. Sianipar, S.T., M. Eng.</v>
      </c>
      <c r="G12" s="219" t="str">
        <f t="shared" si="0"/>
        <v>Heri Wijayanto, S.T., M.T.</v>
      </c>
      <c r="H12" s="219" t="str">
        <f t="shared" si="0"/>
        <v>I B K Widiartha, S.T., M.T.</v>
      </c>
      <c r="I12" s="219" t="str">
        <f t="shared" si="0"/>
        <v>Muhamad Irwan, S.T., M.T.</v>
      </c>
      <c r="J12" s="219" t="str">
        <f t="shared" si="0"/>
        <v>Budi Irmawati, S. Kom., M.T.</v>
      </c>
      <c r="K12" s="222" t="s">
        <v>63</v>
      </c>
      <c r="L12" s="216">
        <v>40334</v>
      </c>
      <c r="M12" s="223" t="s">
        <v>42</v>
      </c>
      <c r="N12" s="217" t="s">
        <v>97</v>
      </c>
      <c r="O12" s="225"/>
      <c r="Q12" s="212">
        <v>33</v>
      </c>
      <c r="R12" s="212">
        <v>32</v>
      </c>
      <c r="S12" s="212">
        <v>27</v>
      </c>
      <c r="T12" s="212">
        <v>39</v>
      </c>
      <c r="U12" s="212">
        <v>20</v>
      </c>
    </row>
    <row r="13" spans="1:21" s="212" customFormat="1" ht="20.100000000000001" hidden="1" customHeight="1">
      <c r="A13" s="220">
        <f t="shared" si="1"/>
        <v>9</v>
      </c>
      <c r="B13" s="216">
        <v>40329</v>
      </c>
      <c r="C13" s="217" t="str">
        <f>VLOOKUP(D13,'[11]mhs elektro-kecil'!$B$5:$C$993,2,0)</f>
        <v>Agus Nugroho</v>
      </c>
      <c r="D13" s="217" t="s">
        <v>106</v>
      </c>
      <c r="E13" s="219" t="s">
        <v>107</v>
      </c>
      <c r="F13" s="219" t="str">
        <f t="shared" si="0"/>
        <v>Sabar Nababan, S.T., M.T.</v>
      </c>
      <c r="G13" s="219" t="str">
        <f t="shared" si="0"/>
        <v>Ir. Agung Budi Muljono, S.T., M.T., IPU.</v>
      </c>
      <c r="H13" s="219" t="str">
        <f t="shared" si="0"/>
        <v>Ni Made Seniari, S.T., M.T.</v>
      </c>
      <c r="I13" s="219" t="str">
        <f t="shared" si="0"/>
        <v>Supriyatna, S.T., M.T.</v>
      </c>
      <c r="J13" s="219" t="str">
        <f t="shared" si="0"/>
        <v>I Ketut Perdana Putra, S.T., M.T.</v>
      </c>
      <c r="K13" s="222" t="s">
        <v>63</v>
      </c>
      <c r="L13" s="216">
        <v>40334</v>
      </c>
      <c r="M13" s="223" t="s">
        <v>33</v>
      </c>
      <c r="N13" s="220" t="s">
        <v>105</v>
      </c>
      <c r="O13" s="225"/>
      <c r="Q13" s="212">
        <v>31</v>
      </c>
      <c r="R13" s="212">
        <v>13</v>
      </c>
      <c r="S13" s="212">
        <v>1</v>
      </c>
      <c r="T13" s="212">
        <v>2</v>
      </c>
      <c r="U13" s="212">
        <v>23</v>
      </c>
    </row>
    <row r="14" spans="1:21" s="212" customFormat="1" ht="20.100000000000001" hidden="1" customHeight="1">
      <c r="A14" s="220">
        <f t="shared" si="1"/>
        <v>10</v>
      </c>
      <c r="B14" s="216">
        <v>40329</v>
      </c>
      <c r="C14" s="217" t="str">
        <f>VLOOKUP(D14,'[11]mhs elektro-kecil'!$B$5:$C$993,2,0)</f>
        <v>Parlinawati</v>
      </c>
      <c r="D14" s="217" t="s">
        <v>108</v>
      </c>
      <c r="E14" s="219" t="s">
        <v>109</v>
      </c>
      <c r="F14" s="219" t="str">
        <f t="shared" si="0"/>
        <v>Sudi M. Al Sasongko, S.T., M.T.</v>
      </c>
      <c r="G14" s="219" t="str">
        <f t="shared" si="0"/>
        <v>I Made Budi Suksmadana, S.T., M.T.</v>
      </c>
      <c r="H14" s="219" t="str">
        <f t="shared" si="0"/>
        <v>Abdullah Zainuddin, S.T., M.T.</v>
      </c>
      <c r="I14" s="219" t="str">
        <f t="shared" si="0"/>
        <v>Made Sutha Yadnya, S.T., M.T.</v>
      </c>
      <c r="J14" s="219" t="str">
        <f t="shared" si="0"/>
        <v>Muhamad Syamsu Iqbal, S.T., M.T., Ph.D.</v>
      </c>
      <c r="K14" s="222" t="s">
        <v>63</v>
      </c>
      <c r="L14" s="216">
        <v>40334</v>
      </c>
      <c r="M14" s="223" t="s">
        <v>33</v>
      </c>
      <c r="N14" s="217" t="s">
        <v>97</v>
      </c>
      <c r="O14" s="225"/>
      <c r="Q14" s="212">
        <v>6</v>
      </c>
      <c r="R14" s="212">
        <v>24</v>
      </c>
      <c r="S14" s="212">
        <v>15</v>
      </c>
      <c r="T14" s="212">
        <v>19</v>
      </c>
      <c r="U14" s="212">
        <v>18</v>
      </c>
    </row>
    <row r="15" spans="1:21" s="212" customFormat="1" ht="20.100000000000001" hidden="1" customHeight="1">
      <c r="A15" s="220">
        <f t="shared" si="1"/>
        <v>11</v>
      </c>
      <c r="B15" s="216">
        <v>40329</v>
      </c>
      <c r="C15" s="217" t="str">
        <f>VLOOKUP(D15,'[11]mhs elektro-kecil'!$B$5:$C$993,2,0)</f>
        <v>Eddy Kurniawan</v>
      </c>
      <c r="D15" s="217" t="s">
        <v>110</v>
      </c>
      <c r="E15" s="219" t="s">
        <v>111</v>
      </c>
      <c r="F15" s="219" t="str">
        <f t="shared" si="0"/>
        <v>Dr. Rismon H. Sianipar, S.T., M. Eng.</v>
      </c>
      <c r="G15" s="219" t="str">
        <f t="shared" si="0"/>
        <v>Heri Wijayanto, S.T., M.T.</v>
      </c>
      <c r="H15" s="219" t="str">
        <f t="shared" si="0"/>
        <v>I B K Widiartha, S.T., M.T.</v>
      </c>
      <c r="I15" s="219" t="str">
        <f t="shared" si="0"/>
        <v>Muhamad Irwan, S.T., M.T.</v>
      </c>
      <c r="J15" s="219" t="str">
        <f t="shared" si="0"/>
        <v>Budi Irmawati, S. Kom., M.T.</v>
      </c>
      <c r="K15" s="222" t="s">
        <v>76</v>
      </c>
      <c r="L15" s="216">
        <v>40338</v>
      </c>
      <c r="M15" s="223" t="s">
        <v>33</v>
      </c>
      <c r="N15" s="217" t="s">
        <v>112</v>
      </c>
      <c r="O15" s="225"/>
      <c r="Q15" s="212">
        <v>33</v>
      </c>
      <c r="R15" s="212">
        <v>32</v>
      </c>
      <c r="S15" s="212">
        <v>27</v>
      </c>
      <c r="T15" s="212">
        <v>39</v>
      </c>
      <c r="U15" s="212">
        <v>20</v>
      </c>
    </row>
    <row r="16" spans="1:21" s="212" customFormat="1" ht="20.100000000000001" hidden="1" customHeight="1">
      <c r="A16" s="220">
        <v>1</v>
      </c>
      <c r="B16" s="216">
        <v>40338</v>
      </c>
      <c r="C16" s="217" t="str">
        <f>VLOOKUP(D16,'[11]mhs elektro-kecil'!$B$5:$C$993,2,0)</f>
        <v>I Gusti Ayu Ita Kusmira</v>
      </c>
      <c r="D16" s="217" t="s">
        <v>113</v>
      </c>
      <c r="E16" s="219" t="s">
        <v>114</v>
      </c>
      <c r="F16" s="219" t="str">
        <f t="shared" si="0"/>
        <v>Ir. Agung Budi Muljono, S.T., M.T., IPU.</v>
      </c>
      <c r="G16" s="219" t="str">
        <f t="shared" si="0"/>
        <v>Ir. I Made Ari Nrartha, S.T., M.T.</v>
      </c>
      <c r="H16" s="219" t="str">
        <f t="shared" si="0"/>
        <v>Dr. rer. nat. Teti Zubaidah, S.T., M.T.</v>
      </c>
      <c r="I16" s="219" t="str">
        <f t="shared" si="0"/>
        <v>Ida Bagus Fery Citarsa, S.T., M.T.</v>
      </c>
      <c r="J16" s="219" t="str">
        <f t="shared" si="0"/>
        <v>Supriyatna, S.T., M.T.</v>
      </c>
      <c r="K16" s="222" t="s">
        <v>63</v>
      </c>
      <c r="L16" s="216">
        <v>40341</v>
      </c>
      <c r="M16" s="223" t="s">
        <v>42</v>
      </c>
      <c r="N16" s="217" t="s">
        <v>105</v>
      </c>
      <c r="O16" s="225"/>
      <c r="Q16" s="212">
        <v>13</v>
      </c>
      <c r="R16" s="212">
        <v>25</v>
      </c>
      <c r="S16" s="212">
        <v>22</v>
      </c>
      <c r="T16" s="212">
        <v>12</v>
      </c>
      <c r="U16" s="212">
        <v>2</v>
      </c>
    </row>
    <row r="17" spans="1:21" s="212" customFormat="1" ht="20.100000000000001" hidden="1" customHeight="1">
      <c r="A17" s="220">
        <f t="shared" si="1"/>
        <v>2</v>
      </c>
      <c r="B17" s="216">
        <v>40338</v>
      </c>
      <c r="C17" s="217" t="str">
        <f>VLOOKUP(D17,'[11]mhs elektro-kecil'!$B$5:$C$993,2,0)</f>
        <v>Dedek Hudayana</v>
      </c>
      <c r="D17" s="217" t="s">
        <v>116</v>
      </c>
      <c r="E17" s="219" t="s">
        <v>117</v>
      </c>
      <c r="F17" s="219" t="str">
        <f t="shared" si="0"/>
        <v>Paniran, S.T., M.T.</v>
      </c>
      <c r="G17" s="219" t="str">
        <f t="shared" si="0"/>
        <v>Supriono, S.T., M.T.</v>
      </c>
      <c r="H17" s="219" t="str">
        <f t="shared" si="0"/>
        <v>Dr. Ir. I Ketut Wiryajati,ST.,MT.,IPU.,ASEAN.Eng.</v>
      </c>
      <c r="I17" s="219" t="e">
        <f t="shared" si="0"/>
        <v>#N/A</v>
      </c>
      <c r="J17" s="219" t="str">
        <f t="shared" si="0"/>
        <v>Lalu A. Syamsul Irfan A., S.T., M.Eng.</v>
      </c>
      <c r="K17" s="222" t="s">
        <v>63</v>
      </c>
      <c r="L17" s="216">
        <v>40341</v>
      </c>
      <c r="M17" s="223" t="s">
        <v>42</v>
      </c>
      <c r="N17" s="217" t="s">
        <v>97</v>
      </c>
      <c r="O17" s="225"/>
      <c r="Q17" s="212">
        <v>28</v>
      </c>
      <c r="R17" s="212">
        <v>29</v>
      </c>
      <c r="S17" s="212">
        <v>3</v>
      </c>
      <c r="T17" s="212">
        <v>11</v>
      </c>
      <c r="U17" s="212">
        <v>40</v>
      </c>
    </row>
    <row r="18" spans="1:21" s="212" customFormat="1" ht="20.100000000000001" hidden="1" customHeight="1">
      <c r="A18" s="220">
        <v>1</v>
      </c>
      <c r="B18" s="216">
        <v>40357</v>
      </c>
      <c r="C18" s="217" t="str">
        <f>VLOOKUP(D18,'[11]mhs elektro-kecil'!$B$5:$C$993,2,0)</f>
        <v>Kamarudin</v>
      </c>
      <c r="D18" s="217" t="s">
        <v>119</v>
      </c>
      <c r="E18" s="219" t="s">
        <v>120</v>
      </c>
      <c r="F18" s="219" t="str">
        <f>VLOOKUP(Q18,dosen,3,0)</f>
        <v>Supriono, S.T., M.T.</v>
      </c>
      <c r="G18" s="219" t="str">
        <f>VLOOKUP(R18,dosen,3,0)</f>
        <v>I Made Budi Suksmadana, S.T., M.T.</v>
      </c>
      <c r="H18" s="219" t="str">
        <f>VLOOKUP(S18,dosen,3,0)</f>
        <v>Syafaruddin Ch, S.T., M.T.</v>
      </c>
      <c r="I18" s="219" t="str">
        <f>VLOOKUP(T18,dosen,3,0)</f>
        <v>Sabar Nababan, S.T., M.T.</v>
      </c>
      <c r="J18" s="219" t="str">
        <f>VLOOKUP(U18,dosen,3,0)</f>
        <v>Lalu A. Syamsul Irfan A., S.T., M.Eng.</v>
      </c>
      <c r="K18" s="222" t="s">
        <v>32</v>
      </c>
      <c r="L18" s="216">
        <v>40360</v>
      </c>
      <c r="M18" s="223" t="s">
        <v>42</v>
      </c>
      <c r="N18" s="217" t="s">
        <v>97</v>
      </c>
      <c r="O18" s="225"/>
      <c r="Q18" s="212">
        <v>29</v>
      </c>
      <c r="R18" s="212">
        <v>24</v>
      </c>
      <c r="S18" s="212">
        <v>4</v>
      </c>
      <c r="T18" s="212">
        <v>31</v>
      </c>
      <c r="U18" s="212">
        <v>40</v>
      </c>
    </row>
    <row r="19" spans="1:21" s="212" customFormat="1" ht="20.100000000000001" hidden="1" customHeight="1">
      <c r="A19" s="220">
        <v>1</v>
      </c>
      <c r="B19" s="216">
        <v>40403</v>
      </c>
      <c r="C19" s="217" t="str">
        <f>VLOOKUP(D19,'[11]mhs elektro-kecil'!$B$5:$C$993,2,0)</f>
        <v>I Gde Aditya P S</v>
      </c>
      <c r="D19" s="217" t="s">
        <v>125</v>
      </c>
      <c r="E19" s="219" t="s">
        <v>126</v>
      </c>
      <c r="F19" s="219" t="str">
        <f t="shared" ref="F19:J33" si="2">VLOOKUP(Q19,dosen,3,0)</f>
        <v>Supriono, S.T., M.T.</v>
      </c>
      <c r="G19" s="219" t="str">
        <f t="shared" si="2"/>
        <v>I Made Budi Suksmadana, S.T., M.T.</v>
      </c>
      <c r="H19" s="219" t="str">
        <f t="shared" si="2"/>
        <v>Dr. Ir. I Ketut Wiryajati,ST.,MT.,IPU.,ASEAN.Eng.</v>
      </c>
      <c r="I19" s="219" t="str">
        <f t="shared" si="2"/>
        <v>Syafaruddin Ch, S.T., M.T.</v>
      </c>
      <c r="J19" s="219" t="str">
        <f t="shared" si="2"/>
        <v>Lalu A. Syamsul Irfan A., S.T., M.Eng.</v>
      </c>
      <c r="K19" s="222" t="s">
        <v>76</v>
      </c>
      <c r="L19" s="216">
        <v>40408</v>
      </c>
      <c r="M19" s="223" t="s">
        <v>33</v>
      </c>
      <c r="N19" s="217" t="s">
        <v>97</v>
      </c>
      <c r="O19" s="225"/>
      <c r="Q19" s="212">
        <v>29</v>
      </c>
      <c r="R19" s="212">
        <v>24</v>
      </c>
      <c r="S19" s="212">
        <v>3</v>
      </c>
      <c r="T19" s="212">
        <v>4</v>
      </c>
      <c r="U19" s="212">
        <v>40</v>
      </c>
    </row>
    <row r="20" spans="1:21" s="212" customFormat="1" ht="20.100000000000001" hidden="1" customHeight="1">
      <c r="A20" s="220">
        <f>A19+1</f>
        <v>2</v>
      </c>
      <c r="B20" s="216">
        <v>40403</v>
      </c>
      <c r="C20" s="217" t="str">
        <f>VLOOKUP(D20,'[11]mhs elektro-kecil'!$B$5:$C$993,2,0)</f>
        <v>Edi Waskita Putra</v>
      </c>
      <c r="D20" s="217" t="s">
        <v>127</v>
      </c>
      <c r="E20" s="219" t="s">
        <v>128</v>
      </c>
      <c r="F20" s="219" t="str">
        <f t="shared" si="2"/>
        <v>Dr. Ir. Misbahuddin, S.T., M.T., IPU.</v>
      </c>
      <c r="G20" s="219" t="str">
        <f t="shared" si="2"/>
        <v>Heri Wijayanto, S.T., M.T.</v>
      </c>
      <c r="H20" s="219" t="str">
        <f t="shared" si="2"/>
        <v>Budi Irmawati, S. Kom., M.T.</v>
      </c>
      <c r="I20" s="219" t="str">
        <f t="shared" si="2"/>
        <v>I B K Widiartha, S.T., M.T.</v>
      </c>
      <c r="J20" s="219" t="str">
        <f t="shared" si="2"/>
        <v>Ir. Sri Endang Anjarwani, M. Kom.</v>
      </c>
      <c r="K20" s="222" t="s">
        <v>76</v>
      </c>
      <c r="L20" s="216">
        <v>40408</v>
      </c>
      <c r="M20" s="223" t="s">
        <v>42</v>
      </c>
      <c r="N20" s="217" t="s">
        <v>105</v>
      </c>
      <c r="O20" s="225"/>
      <c r="Q20" s="212">
        <v>7</v>
      </c>
      <c r="R20" s="212">
        <v>32</v>
      </c>
      <c r="S20" s="212">
        <v>20</v>
      </c>
      <c r="T20" s="212">
        <v>27</v>
      </c>
      <c r="U20" s="212">
        <v>38</v>
      </c>
    </row>
    <row r="21" spans="1:21" s="212" customFormat="1" ht="20.100000000000001" hidden="1" customHeight="1">
      <c r="A21" s="220">
        <f>A20+1</f>
        <v>3</v>
      </c>
      <c r="B21" s="216">
        <v>40410</v>
      </c>
      <c r="C21" s="217" t="str">
        <f>VLOOKUP(D21,'[11]mhs elektro-kecil'!$B$5:$C$993,2,0)</f>
        <v>Donny Adithia</v>
      </c>
      <c r="D21" s="217" t="s">
        <v>129</v>
      </c>
      <c r="E21" s="219" t="s">
        <v>130</v>
      </c>
      <c r="F21" s="219" t="str">
        <f t="shared" si="2"/>
        <v>Syafaruddin Ch, S.T., M.T.</v>
      </c>
      <c r="G21" s="219" t="str">
        <f t="shared" si="2"/>
        <v>Abdul Natsir, S.T., M.T.</v>
      </c>
      <c r="H21" s="219" t="str">
        <f t="shared" si="2"/>
        <v>Ni Made Seniari, S.T., M.T.</v>
      </c>
      <c r="I21" s="219" t="str">
        <f t="shared" si="2"/>
        <v>Ida Bagus Fery Citarsa, S.T., M.T.</v>
      </c>
      <c r="J21" s="219" t="str">
        <f t="shared" si="2"/>
        <v>Dr. Ir. Rosmaliati, S.T., M.T.</v>
      </c>
      <c r="K21" s="222" t="s">
        <v>131</v>
      </c>
      <c r="L21" s="216">
        <v>40414</v>
      </c>
      <c r="M21" s="223" t="s">
        <v>42</v>
      </c>
      <c r="N21" s="217" t="s">
        <v>97</v>
      </c>
      <c r="O21" s="225"/>
      <c r="Q21" s="212">
        <v>4</v>
      </c>
      <c r="R21" s="212">
        <v>14</v>
      </c>
      <c r="S21" s="212">
        <v>1</v>
      </c>
      <c r="T21" s="212">
        <v>12</v>
      </c>
      <c r="U21" s="212">
        <v>16</v>
      </c>
    </row>
    <row r="22" spans="1:21" s="212" customFormat="1" ht="20.100000000000001" hidden="1" customHeight="1">
      <c r="A22" s="220">
        <f>A21+1</f>
        <v>4</v>
      </c>
      <c r="B22" s="216">
        <v>40450</v>
      </c>
      <c r="C22" s="217" t="str">
        <f>VLOOKUP(D22,'[11]mhs elektro-kecil'!$B$5:$C$993,2,0)</f>
        <v>Supandi</v>
      </c>
      <c r="D22" s="217" t="s">
        <v>132</v>
      </c>
      <c r="E22" s="219" t="s">
        <v>133</v>
      </c>
      <c r="F22" s="219" t="str">
        <f t="shared" si="2"/>
        <v>Ir. I Made Ari Nrartha, S.T., M.T.</v>
      </c>
      <c r="G22" s="219" t="str">
        <f t="shared" si="2"/>
        <v>Sultan, S.T., M.T.</v>
      </c>
      <c r="H22" s="219" t="str">
        <f t="shared" si="2"/>
        <v>Supriyatna, S.T., M.T.</v>
      </c>
      <c r="I22" s="219" t="str">
        <f t="shared" si="2"/>
        <v>Ir. Agung Budi Muljono, S.T., M.T., IPU.</v>
      </c>
      <c r="J22" s="219" t="str">
        <f t="shared" si="2"/>
        <v>Sabar Nababan, S.T., M.T.</v>
      </c>
      <c r="K22" s="222" t="s">
        <v>63</v>
      </c>
      <c r="L22" s="216">
        <v>40453</v>
      </c>
      <c r="M22" s="223" t="s">
        <v>42</v>
      </c>
      <c r="N22" s="217" t="s">
        <v>97</v>
      </c>
      <c r="O22" s="225"/>
      <c r="Q22" s="212">
        <v>25</v>
      </c>
      <c r="R22" s="212">
        <v>5</v>
      </c>
      <c r="S22" s="212">
        <v>2</v>
      </c>
      <c r="T22" s="212">
        <v>13</v>
      </c>
      <c r="U22" s="212">
        <v>31</v>
      </c>
    </row>
    <row r="23" spans="1:21" s="212" customFormat="1" ht="20.100000000000001" hidden="1" customHeight="1">
      <c r="A23" s="220">
        <v>1</v>
      </c>
      <c r="B23" s="216">
        <v>40454</v>
      </c>
      <c r="C23" s="217" t="str">
        <f>VLOOKUP(D23,'[11]mhs elektro-kecil'!$B$5:$C$993,2,0)</f>
        <v>Prasetyadiguna</v>
      </c>
      <c r="D23" s="217" t="s">
        <v>134</v>
      </c>
      <c r="E23" s="219" t="s">
        <v>135</v>
      </c>
      <c r="F23" s="219" t="str">
        <f t="shared" si="2"/>
        <v>Sudi M. Al Sasongko, S.T., M.T.</v>
      </c>
      <c r="G23" s="219" t="str">
        <f t="shared" si="2"/>
        <v>Abdullah Zainuddin, S.T., M.T.</v>
      </c>
      <c r="H23" s="219" t="str">
        <f t="shared" si="2"/>
        <v>Djul Fikry  Budiman, S.T., M.T.</v>
      </c>
      <c r="I23" s="219" t="str">
        <f t="shared" si="2"/>
        <v>Muhamad Syamsu Iqbal, S.T., M.T., Ph.D.</v>
      </c>
      <c r="J23" s="219" t="str">
        <f t="shared" si="2"/>
        <v>Bulkis Kanata, S.T., M.T.</v>
      </c>
      <c r="K23" s="222" t="s">
        <v>76</v>
      </c>
      <c r="L23" s="216">
        <v>40457</v>
      </c>
      <c r="M23" s="223" t="s">
        <v>136</v>
      </c>
      <c r="N23" s="217" t="s">
        <v>137</v>
      </c>
      <c r="O23" s="225"/>
      <c r="Q23" s="212">
        <v>6</v>
      </c>
      <c r="R23" s="212">
        <v>15</v>
      </c>
      <c r="S23" s="212">
        <v>35</v>
      </c>
      <c r="T23" s="212">
        <v>18</v>
      </c>
      <c r="U23" s="212">
        <v>21</v>
      </c>
    </row>
    <row r="24" spans="1:21" s="212" customFormat="1" ht="15" hidden="1">
      <c r="A24" s="220">
        <v>1</v>
      </c>
      <c r="B24" s="216">
        <v>40454</v>
      </c>
      <c r="C24" s="217" t="str">
        <f>VLOOKUP(D24,'[11]mhs elektro-kecil'!$B$5:$C$993,2,0)</f>
        <v>Amir Hasanudin Fauzi</v>
      </c>
      <c r="D24" s="217" t="s">
        <v>138</v>
      </c>
      <c r="E24" s="219" t="s">
        <v>139</v>
      </c>
      <c r="F24" s="219" t="str">
        <f t="shared" si="2"/>
        <v>Dr. Rismon H. Sianipar, S.T., M. Eng.</v>
      </c>
      <c r="G24" s="219" t="str">
        <f t="shared" si="2"/>
        <v>Heri Wijayanto, S.T., M.T.</v>
      </c>
      <c r="H24" s="219" t="str">
        <f t="shared" si="2"/>
        <v>Budi Irmawati, S. Kom., M.T.</v>
      </c>
      <c r="I24" s="219" t="str">
        <f t="shared" si="2"/>
        <v>I B K Widiartha, S.T., M.T.</v>
      </c>
      <c r="J24" s="219" t="str">
        <f t="shared" si="2"/>
        <v>Muhamad Irwan, S.T., M.T.</v>
      </c>
      <c r="K24" s="222" t="s">
        <v>76</v>
      </c>
      <c r="L24" s="216">
        <v>40457</v>
      </c>
      <c r="M24" s="223" t="s">
        <v>140</v>
      </c>
      <c r="N24" s="217" t="s">
        <v>141</v>
      </c>
      <c r="O24" s="225"/>
      <c r="Q24" s="212">
        <v>33</v>
      </c>
      <c r="R24" s="212">
        <v>32</v>
      </c>
      <c r="S24" s="212">
        <v>20</v>
      </c>
      <c r="T24" s="212">
        <v>27</v>
      </c>
      <c r="U24" s="212">
        <v>39</v>
      </c>
    </row>
    <row r="25" spans="1:21" s="212" customFormat="1" ht="20.100000000000001" hidden="1" customHeight="1">
      <c r="A25" s="220">
        <f>A24+1</f>
        <v>2</v>
      </c>
      <c r="B25" s="216">
        <v>40483</v>
      </c>
      <c r="C25" s="217" t="str">
        <f>VLOOKUP(D25,'[11]mhs elektro-kecil'!$B$5:$C$993,2,0)</f>
        <v>Siswadi</v>
      </c>
      <c r="D25" s="217" t="s">
        <v>142</v>
      </c>
      <c r="E25" s="219" t="s">
        <v>143</v>
      </c>
      <c r="F25" s="219" t="str">
        <f t="shared" si="2"/>
        <v>Paniran, S.T., M.T.</v>
      </c>
      <c r="G25" s="219" t="str">
        <f t="shared" si="2"/>
        <v>Supriono, S.T., M.T.</v>
      </c>
      <c r="H25" s="219" t="str">
        <f t="shared" si="2"/>
        <v>Syafaruddin Ch, S.T., M.T.</v>
      </c>
      <c r="I25" s="219" t="str">
        <f t="shared" si="2"/>
        <v>I Made Budi Suksmadana, S.T., M.T.</v>
      </c>
      <c r="J25" s="219" t="str">
        <f t="shared" si="2"/>
        <v>Ida Bagus Fery Citarsa, S.T., M.T.</v>
      </c>
      <c r="K25" s="222" t="s">
        <v>32</v>
      </c>
      <c r="L25" s="216">
        <v>40486</v>
      </c>
      <c r="M25" s="223" t="s">
        <v>42</v>
      </c>
      <c r="N25" s="217" t="s">
        <v>105</v>
      </c>
      <c r="O25" s="225"/>
      <c r="Q25" s="212">
        <v>28</v>
      </c>
      <c r="R25" s="212">
        <v>29</v>
      </c>
      <c r="S25" s="212">
        <v>4</v>
      </c>
      <c r="T25" s="212">
        <v>24</v>
      </c>
      <c r="U25" s="212">
        <v>12</v>
      </c>
    </row>
    <row r="26" spans="1:21" s="212" customFormat="1" ht="20.100000000000001" hidden="1" customHeight="1">
      <c r="A26" s="220">
        <f>A25+1</f>
        <v>3</v>
      </c>
      <c r="B26" s="216">
        <v>40483</v>
      </c>
      <c r="C26" s="217" t="str">
        <f>VLOOKUP(D26,'[11]mhs elektro-kecil'!$B$5:$C$993,2,0)</f>
        <v>Fetty Nursofy Ristianty</v>
      </c>
      <c r="D26" s="217" t="s">
        <v>144</v>
      </c>
      <c r="E26" s="219" t="s">
        <v>145</v>
      </c>
      <c r="F26" s="219" t="str">
        <f t="shared" si="2"/>
        <v>Muhamad Syamsu Iqbal, S.T., M.T., Ph.D.</v>
      </c>
      <c r="G26" s="219" t="str">
        <f t="shared" si="2"/>
        <v>Heri Wijayanto, S.T., M.T.</v>
      </c>
      <c r="H26" s="219" t="str">
        <f t="shared" si="2"/>
        <v>Sudi M. Al Sasongko, S.T., M.T.</v>
      </c>
      <c r="I26" s="219" t="str">
        <f t="shared" si="2"/>
        <v>Made Sutha Yadnya, S.T., M.T.</v>
      </c>
      <c r="J26" s="219" t="str">
        <f t="shared" si="2"/>
        <v>Dr. Ir. Misbahuddin, S.T., M.T., IPU.</v>
      </c>
      <c r="K26" s="222" t="s">
        <v>32</v>
      </c>
      <c r="L26" s="216">
        <v>40486</v>
      </c>
      <c r="M26" s="223" t="s">
        <v>33</v>
      </c>
      <c r="N26" s="217" t="s">
        <v>105</v>
      </c>
      <c r="O26" s="225"/>
      <c r="Q26" s="212">
        <v>18</v>
      </c>
      <c r="R26" s="212">
        <v>32</v>
      </c>
      <c r="S26" s="212">
        <v>6</v>
      </c>
      <c r="T26" s="212">
        <v>19</v>
      </c>
      <c r="U26" s="212">
        <v>7</v>
      </c>
    </row>
    <row r="27" spans="1:21" s="212" customFormat="1" ht="20.100000000000001" hidden="1" customHeight="1">
      <c r="A27" s="220">
        <v>1</v>
      </c>
      <c r="B27" s="216">
        <v>40498</v>
      </c>
      <c r="C27" s="217" t="str">
        <f>VLOOKUP(D27,'[11]mhs elektro-kecil'!$B$5:$C$993,2,0)</f>
        <v>En Mahsyar</v>
      </c>
      <c r="D27" s="217" t="s">
        <v>146</v>
      </c>
      <c r="E27" s="219" t="s">
        <v>147</v>
      </c>
      <c r="F27" s="219" t="str">
        <f t="shared" si="2"/>
        <v>Dr. rer. nat. Teti Zubaidah, S.T., M.T.</v>
      </c>
      <c r="G27" s="219" t="str">
        <f t="shared" si="2"/>
        <v>Sultan, S.T., M.T.</v>
      </c>
      <c r="H27" s="219" t="str">
        <f t="shared" si="2"/>
        <v>Abdul Natsir, S.T., M.T.</v>
      </c>
      <c r="I27" s="219" t="str">
        <f t="shared" si="2"/>
        <v>Dr. Ir. Rosmaliati, S.T., M.T.</v>
      </c>
      <c r="J27" s="219" t="str">
        <f t="shared" si="2"/>
        <v>Ir. I Made Ari Nrartha, S.T., M.T.</v>
      </c>
      <c r="K27" s="222" t="s">
        <v>63</v>
      </c>
      <c r="L27" s="216">
        <v>40502</v>
      </c>
      <c r="M27" s="223" t="s">
        <v>42</v>
      </c>
      <c r="N27" s="217" t="s">
        <v>105</v>
      </c>
      <c r="O27" s="225"/>
      <c r="Q27" s="212">
        <v>22</v>
      </c>
      <c r="R27" s="212">
        <v>5</v>
      </c>
      <c r="S27" s="212">
        <v>14</v>
      </c>
      <c r="T27" s="212">
        <v>16</v>
      </c>
      <c r="U27" s="212">
        <v>25</v>
      </c>
    </row>
    <row r="28" spans="1:21" s="212" customFormat="1" ht="20.100000000000001" hidden="1" customHeight="1">
      <c r="A28" s="220">
        <f>A27+1</f>
        <v>2</v>
      </c>
      <c r="B28" s="216">
        <v>40498</v>
      </c>
      <c r="C28" s="217" t="str">
        <f>VLOOKUP(D28,'[11]mhs elektro-kecil'!$B$5:$C$993,2,0)</f>
        <v>Ni Nyoman Novita S</v>
      </c>
      <c r="D28" s="217" t="s">
        <v>392</v>
      </c>
      <c r="E28" s="219" t="s">
        <v>393</v>
      </c>
      <c r="F28" s="219" t="str">
        <f t="shared" si="2"/>
        <v>Muhamad Syamsu Iqbal, S.T., M.T., Ph.D.</v>
      </c>
      <c r="G28" s="219" t="str">
        <f t="shared" si="2"/>
        <v>Sudi M. Al Sasongko, S.T., M.T.</v>
      </c>
      <c r="H28" s="219" t="str">
        <f t="shared" si="2"/>
        <v>Made Sutha Yadnya, S.T., M.T.</v>
      </c>
      <c r="I28" s="219" t="str">
        <f t="shared" si="2"/>
        <v>Abdullah Zainuddin, S.T., M.T.</v>
      </c>
      <c r="J28" s="219" t="str">
        <f t="shared" si="2"/>
        <v>Bulkis Kanata, S.T., M.T.</v>
      </c>
      <c r="K28" s="222" t="s">
        <v>63</v>
      </c>
      <c r="L28" s="216">
        <v>40502</v>
      </c>
      <c r="M28" s="223" t="s">
        <v>42</v>
      </c>
      <c r="N28" s="217" t="s">
        <v>97</v>
      </c>
      <c r="O28" s="225"/>
      <c r="Q28" s="212">
        <v>18</v>
      </c>
      <c r="R28" s="212">
        <v>6</v>
      </c>
      <c r="S28" s="212">
        <v>19</v>
      </c>
      <c r="T28" s="212">
        <v>15</v>
      </c>
      <c r="U28" s="212">
        <v>21</v>
      </c>
    </row>
    <row r="29" spans="1:21" s="212" customFormat="1" ht="20.100000000000001" hidden="1" customHeight="1">
      <c r="A29" s="220">
        <f>A28+1</f>
        <v>3</v>
      </c>
      <c r="B29" s="216">
        <v>40498</v>
      </c>
      <c r="C29" s="217" t="str">
        <f>VLOOKUP(D29,'[11]mhs elektro-kecil'!$B$5:$C$993,2,0)</f>
        <v>Akbar Satryantho</v>
      </c>
      <c r="D29" s="217" t="s">
        <v>148</v>
      </c>
      <c r="E29" s="219" t="s">
        <v>149</v>
      </c>
      <c r="F29" s="219" t="str">
        <f t="shared" si="2"/>
        <v>I Made Budi Suksmadana, S.T., M.T.</v>
      </c>
      <c r="G29" s="219" t="str">
        <f t="shared" si="2"/>
        <v>Paniran, S.T., M.T.</v>
      </c>
      <c r="H29" s="219" t="str">
        <f t="shared" si="2"/>
        <v>Supriono, S.T., M.T.</v>
      </c>
      <c r="I29" s="219" t="str">
        <f t="shared" si="2"/>
        <v>Syafaruddin Ch, S.T., M.T.</v>
      </c>
      <c r="J29" s="219" t="str">
        <f t="shared" si="2"/>
        <v>Muhamad Irwan, S.T., M.T.</v>
      </c>
      <c r="K29" s="222" t="s">
        <v>63</v>
      </c>
      <c r="L29" s="216">
        <v>40502</v>
      </c>
      <c r="M29" s="223" t="s">
        <v>33</v>
      </c>
      <c r="N29" s="217" t="s">
        <v>105</v>
      </c>
      <c r="O29" s="225"/>
      <c r="Q29" s="212">
        <v>24</v>
      </c>
      <c r="R29" s="212">
        <v>28</v>
      </c>
      <c r="S29" s="212">
        <v>29</v>
      </c>
      <c r="T29" s="212">
        <v>4</v>
      </c>
      <c r="U29" s="212">
        <v>39</v>
      </c>
    </row>
    <row r="30" spans="1:21" s="212" customFormat="1" ht="20.100000000000001" hidden="1" customHeight="1">
      <c r="A30" s="220">
        <f>A29+1</f>
        <v>4</v>
      </c>
      <c r="B30" s="216">
        <v>40498</v>
      </c>
      <c r="C30" s="217" t="str">
        <f>VLOOKUP(D30,'[11]mhs elektro-kecil'!$B$5:$C$993,2,0)</f>
        <v>Rosiawan</v>
      </c>
      <c r="D30" s="217" t="s">
        <v>150</v>
      </c>
      <c r="E30" s="219" t="s">
        <v>151</v>
      </c>
      <c r="F30" s="219" t="str">
        <f t="shared" si="2"/>
        <v>Abdullah Zainuddin, S.T., M.T.</v>
      </c>
      <c r="G30" s="219" t="str">
        <f t="shared" si="2"/>
        <v>Sudi M. Al Sasongko, S.T., M.T.</v>
      </c>
      <c r="H30" s="219" t="str">
        <f t="shared" si="2"/>
        <v>Muhamad Syamsu Iqbal, S.T., M.T., Ph.D.</v>
      </c>
      <c r="I30" s="219" t="str">
        <f t="shared" si="2"/>
        <v>Bulkis Kanata, S.T., M.T.</v>
      </c>
      <c r="J30" s="219" t="str">
        <f t="shared" si="2"/>
        <v>Djul Fikry  Budiman, S.T., M.T.</v>
      </c>
      <c r="K30" s="222" t="s">
        <v>63</v>
      </c>
      <c r="L30" s="216">
        <v>40502</v>
      </c>
      <c r="M30" s="223" t="s">
        <v>33</v>
      </c>
      <c r="N30" s="217" t="s">
        <v>97</v>
      </c>
      <c r="O30" s="225"/>
      <c r="Q30" s="212">
        <v>15</v>
      </c>
      <c r="R30" s="212">
        <v>6</v>
      </c>
      <c r="S30" s="212">
        <v>18</v>
      </c>
      <c r="T30" s="212">
        <v>21</v>
      </c>
      <c r="U30" s="212">
        <v>35</v>
      </c>
    </row>
    <row r="31" spans="1:21" s="212" customFormat="1" ht="15" hidden="1">
      <c r="A31" s="220">
        <v>2</v>
      </c>
      <c r="B31" s="216">
        <v>40505</v>
      </c>
      <c r="C31" s="217" t="str">
        <f>VLOOKUP(D31,'[11]mhs elektro-kecil'!$B$5:$C$993,2,0)</f>
        <v>M. Septiadi Rangga Permana</v>
      </c>
      <c r="D31" s="217" t="s">
        <v>152</v>
      </c>
      <c r="E31" s="219" t="s">
        <v>153</v>
      </c>
      <c r="F31" s="219" t="str">
        <f t="shared" si="2"/>
        <v>Heri Wijayanto, S.T., M.T.</v>
      </c>
      <c r="G31" s="219" t="str">
        <f t="shared" si="2"/>
        <v>Dr. Rismon H. Sianipar, S.T., M. Eng.</v>
      </c>
      <c r="H31" s="219" t="str">
        <f t="shared" si="2"/>
        <v>Budi Irmawati, S. Kom., M.T.</v>
      </c>
      <c r="I31" s="219" t="str">
        <f t="shared" si="2"/>
        <v>I B K Widiartha, S.T., M.T.</v>
      </c>
      <c r="J31" s="219" t="str">
        <f t="shared" si="2"/>
        <v>Ir. Sri Endang Anjarwani, M. Kom.</v>
      </c>
      <c r="K31" s="222" t="s">
        <v>63</v>
      </c>
      <c r="L31" s="216">
        <v>40509</v>
      </c>
      <c r="M31" s="223" t="s">
        <v>42</v>
      </c>
      <c r="N31" s="217" t="s">
        <v>97</v>
      </c>
      <c r="O31" s="225"/>
      <c r="Q31" s="212">
        <v>32</v>
      </c>
      <c r="R31" s="212">
        <v>33</v>
      </c>
      <c r="S31" s="212">
        <v>20</v>
      </c>
      <c r="T31" s="212">
        <v>27</v>
      </c>
      <c r="U31" s="212">
        <v>38</v>
      </c>
    </row>
    <row r="32" spans="1:21" s="212" customFormat="1" ht="15" hidden="1">
      <c r="A32" s="220">
        <v>3</v>
      </c>
      <c r="B32" s="216">
        <v>40505</v>
      </c>
      <c r="C32" s="217" t="str">
        <f>VLOOKUP(D32,'[11]mhs elektro-kecil'!$B$5:$C$993,2,0)</f>
        <v>Taufan Timur</v>
      </c>
      <c r="D32" s="217" t="s">
        <v>154</v>
      </c>
      <c r="E32" s="219" t="s">
        <v>155</v>
      </c>
      <c r="F32" s="219" t="str">
        <f t="shared" si="2"/>
        <v>Dr. Rismon H. Sianipar, S.T., M. Eng.</v>
      </c>
      <c r="G32" s="219" t="str">
        <f t="shared" si="2"/>
        <v>Heri Wijayanto, S.T., M.T.</v>
      </c>
      <c r="H32" s="219" t="str">
        <f t="shared" si="2"/>
        <v>I B K Widiartha, S.T., M.T.</v>
      </c>
      <c r="I32" s="219" t="str">
        <f t="shared" si="2"/>
        <v>Lalu A. Syamsul Irfan A., S.T., M.Eng.</v>
      </c>
      <c r="J32" s="219" t="str">
        <f t="shared" si="2"/>
        <v>Ir. Sri Endang Anjarwani, M. Kom.</v>
      </c>
      <c r="K32" s="222" t="s">
        <v>63</v>
      </c>
      <c r="L32" s="216">
        <v>40509</v>
      </c>
      <c r="M32" s="223" t="s">
        <v>33</v>
      </c>
      <c r="N32" s="217" t="s">
        <v>97</v>
      </c>
      <c r="O32" s="225"/>
      <c r="Q32" s="212">
        <v>33</v>
      </c>
      <c r="R32" s="212">
        <v>32</v>
      </c>
      <c r="S32" s="212">
        <v>27</v>
      </c>
      <c r="T32" s="212">
        <v>40</v>
      </c>
      <c r="U32" s="212">
        <v>38</v>
      </c>
    </row>
    <row r="33" spans="1:21" s="212" customFormat="1" ht="20.100000000000001" hidden="1" customHeight="1">
      <c r="A33" s="220">
        <v>1</v>
      </c>
      <c r="B33" s="216">
        <v>40518</v>
      </c>
      <c r="C33" s="217" t="str">
        <f>VLOOKUP(D33,'[11]mhs elektro-kecil'!$B$5:$C$993,2,0)</f>
        <v>Rosihan Musa</v>
      </c>
      <c r="D33" s="217" t="s">
        <v>156</v>
      </c>
      <c r="E33" s="219" t="s">
        <v>157</v>
      </c>
      <c r="F33" s="219" t="str">
        <f t="shared" si="2"/>
        <v>Dr. rer. nat. Teti Zubaidah, S.T., M.T.</v>
      </c>
      <c r="G33" s="219" t="str">
        <f t="shared" si="2"/>
        <v>Sultan, S.T., M.T.</v>
      </c>
      <c r="H33" s="219" t="str">
        <f t="shared" si="2"/>
        <v>Ni Made Seniari, S.T., M.T.</v>
      </c>
      <c r="I33" s="219" t="str">
        <f t="shared" si="2"/>
        <v>Supriyatna, S.T., M.T.</v>
      </c>
      <c r="J33" s="219" t="str">
        <f t="shared" si="2"/>
        <v>Ir. Agung Budi Muljono, S.T., M.T., IPU.</v>
      </c>
      <c r="K33" s="222" t="s">
        <v>63</v>
      </c>
      <c r="L33" s="216">
        <v>40523</v>
      </c>
      <c r="M33" s="223" t="s">
        <v>33</v>
      </c>
      <c r="N33" s="217" t="s">
        <v>105</v>
      </c>
      <c r="O33" s="225"/>
      <c r="Q33" s="212">
        <v>22</v>
      </c>
      <c r="R33" s="212">
        <v>5</v>
      </c>
      <c r="S33" s="212">
        <v>1</v>
      </c>
      <c r="T33" s="212">
        <v>2</v>
      </c>
      <c r="U33" s="212">
        <v>13</v>
      </c>
    </row>
    <row r="34" spans="1:21" s="212" customFormat="1" ht="20.100000000000001" hidden="1" customHeight="1">
      <c r="A34" s="220">
        <f>A33+1</f>
        <v>2</v>
      </c>
      <c r="B34" s="216">
        <v>40505</v>
      </c>
      <c r="C34" s="217" t="str">
        <f>VLOOKUP(D34,'[11]mhs elektro-kecil'!$B$5:$C$993,2,0)</f>
        <v>Dwi Agussusanti F.</v>
      </c>
      <c r="D34" s="217" t="s">
        <v>158</v>
      </c>
      <c r="E34" s="219" t="s">
        <v>159</v>
      </c>
      <c r="F34" s="219" t="str">
        <f>VLOOKUP(Q34,dosen,3,0)</f>
        <v>Muhamad Syamsu Iqbal, S.T., M.T., Ph.D.</v>
      </c>
      <c r="G34" s="219" t="str">
        <f>VLOOKUP(R34,dosen,3,0)</f>
        <v>I Made Budi Suksmadana, S.T., M.T.</v>
      </c>
      <c r="H34" s="219" t="str">
        <f>VLOOKUP(S34,dosen,3,0)</f>
        <v>Bulkis Kanata, S.T., M.T.</v>
      </c>
      <c r="I34" s="219" t="str">
        <f>VLOOKUP(T34,dosen,3,0)</f>
        <v>Djul Fikry  Budiman, S.T., M.T.</v>
      </c>
      <c r="J34" s="219" t="str">
        <f>VLOOKUP(U34,dosen,3,0)</f>
        <v>Made Sutha Yadnya, S.T., M.T.</v>
      </c>
      <c r="K34" s="222" t="s">
        <v>63</v>
      </c>
      <c r="L34" s="216">
        <v>40509</v>
      </c>
      <c r="M34" s="223" t="s">
        <v>33</v>
      </c>
      <c r="N34" s="217" t="s">
        <v>105</v>
      </c>
      <c r="O34" s="225"/>
      <c r="Q34" s="212">
        <v>18</v>
      </c>
      <c r="R34" s="212">
        <v>24</v>
      </c>
      <c r="S34" s="212">
        <v>21</v>
      </c>
      <c r="T34" s="212">
        <v>35</v>
      </c>
      <c r="U34" s="212">
        <v>19</v>
      </c>
    </row>
    <row r="35" spans="1:21" s="212" customFormat="1" ht="20.100000000000001" hidden="1" customHeight="1">
      <c r="A35" s="220" t="e">
        <f>#REF!+1</f>
        <v>#REF!</v>
      </c>
      <c r="B35" s="216">
        <v>40518</v>
      </c>
      <c r="C35" s="217" t="str">
        <f>VLOOKUP(D35,'[11]mhs elektro-kecil'!$B$5:$C$993,2,0)</f>
        <v>Rosihan Musa</v>
      </c>
      <c r="D35" s="217" t="s">
        <v>156</v>
      </c>
      <c r="E35" s="219" t="s">
        <v>157</v>
      </c>
      <c r="F35" s="219" t="str">
        <f t="shared" ref="F35:J50" si="3">VLOOKUP(Q35,dosen,3,0)</f>
        <v>Dr. rer. nat. Teti Zubaidah, S.T., M.T.</v>
      </c>
      <c r="G35" s="219" t="str">
        <f t="shared" si="3"/>
        <v>Sultan, S.T., M.T.</v>
      </c>
      <c r="H35" s="219" t="str">
        <f>VLOOKUP(S35,dosen,3,0)</f>
        <v>Ni Made Seniari, S.T., M.T.</v>
      </c>
      <c r="I35" s="219" t="str">
        <f>VLOOKUP(T35,dosen,3,0)</f>
        <v>Supriyatna, S.T., M.T.</v>
      </c>
      <c r="J35" s="219" t="str">
        <f>VLOOKUP(U35,dosen,3,0)</f>
        <v>Ir. Agung Budi Muljono, S.T., M.T., IPU.</v>
      </c>
      <c r="K35" s="222" t="s">
        <v>63</v>
      </c>
      <c r="L35" s="216">
        <v>40523</v>
      </c>
      <c r="M35" s="223" t="s">
        <v>33</v>
      </c>
      <c r="N35" s="217" t="s">
        <v>105</v>
      </c>
      <c r="O35" s="225"/>
      <c r="Q35" s="212">
        <v>22</v>
      </c>
      <c r="R35" s="212">
        <v>5</v>
      </c>
      <c r="S35" s="212">
        <v>1</v>
      </c>
      <c r="T35" s="212">
        <v>2</v>
      </c>
      <c r="U35" s="212">
        <v>13</v>
      </c>
    </row>
    <row r="36" spans="1:21" s="212" customFormat="1" ht="20.100000000000001" hidden="1" customHeight="1">
      <c r="A36" s="220">
        <v>1</v>
      </c>
      <c r="B36" s="216">
        <v>40527</v>
      </c>
      <c r="C36" s="217" t="str">
        <f>VLOOKUP(D36,'[11]mhs elektro-kecil'!$B$5:$C$993,2,0)</f>
        <v>Ni Nym. Komala Pradini</v>
      </c>
      <c r="D36" s="217" t="s">
        <v>160</v>
      </c>
      <c r="E36" s="219" t="s">
        <v>161</v>
      </c>
      <c r="F36" s="219" t="str">
        <f t="shared" si="3"/>
        <v>Ni Made Seniari, S.T., M.T.</v>
      </c>
      <c r="G36" s="219" t="str">
        <f t="shared" si="3"/>
        <v>Sabar Nababan, S.T., M.T.</v>
      </c>
      <c r="H36" s="219" t="str">
        <f t="shared" si="3"/>
        <v>Dr. Ir. I Ketut Wiryajati,ST.,MT.,IPU.,ASEAN.Eng.</v>
      </c>
      <c r="I36" s="219" t="str">
        <f t="shared" si="3"/>
        <v>Ir. I Made Ari Nrartha, S.T., M.T.</v>
      </c>
      <c r="J36" s="219" t="str">
        <f t="shared" si="3"/>
        <v>Supriono, S.T., M.T.</v>
      </c>
      <c r="K36" s="222" t="s">
        <v>93</v>
      </c>
      <c r="L36" s="216">
        <v>40532</v>
      </c>
      <c r="M36" s="223" t="s">
        <v>42</v>
      </c>
      <c r="N36" s="217" t="s">
        <v>162</v>
      </c>
      <c r="O36" s="225"/>
      <c r="Q36" s="212">
        <v>1</v>
      </c>
      <c r="R36" s="212">
        <v>31</v>
      </c>
      <c r="S36" s="212">
        <v>3</v>
      </c>
      <c r="T36" s="212">
        <v>25</v>
      </c>
      <c r="U36" s="212">
        <v>29</v>
      </c>
    </row>
    <row r="37" spans="1:21" s="212" customFormat="1" ht="20.100000000000001" hidden="1" customHeight="1">
      <c r="A37" s="220">
        <f>A36+1</f>
        <v>2</v>
      </c>
      <c r="B37" s="216">
        <v>40539</v>
      </c>
      <c r="C37" s="217" t="str">
        <f>VLOOKUP(D37,'[11]mhs elektro-kecil'!$B$5:$C$993,2,0)</f>
        <v>Linda Rahmawati S.</v>
      </c>
      <c r="D37" s="217" t="s">
        <v>163</v>
      </c>
      <c r="E37" s="219" t="s">
        <v>164</v>
      </c>
      <c r="F37" s="219" t="str">
        <f t="shared" si="3"/>
        <v>Heri Wijayanto, S.T., M.T.</v>
      </c>
      <c r="G37" s="219" t="str">
        <f t="shared" si="3"/>
        <v>Budi Irmawati, S. Kom., M.T.</v>
      </c>
      <c r="H37" s="219" t="str">
        <f t="shared" si="3"/>
        <v>Dr. Ir. Misbahuddin, S.T., M.T., IPU.</v>
      </c>
      <c r="I37" s="219" t="str">
        <f t="shared" si="3"/>
        <v>Lalu A. Syamsul Irfan A., S.T., M.Eng.</v>
      </c>
      <c r="J37" s="219" t="str">
        <f t="shared" si="3"/>
        <v>Ir. Sri Endang Anjarwani, M. Kom.</v>
      </c>
      <c r="K37" s="222" t="s">
        <v>76</v>
      </c>
      <c r="L37" s="216">
        <v>40541</v>
      </c>
      <c r="M37" s="223" t="s">
        <v>42</v>
      </c>
      <c r="N37" s="217" t="s">
        <v>105</v>
      </c>
      <c r="O37" s="225"/>
      <c r="Q37" s="212">
        <v>32</v>
      </c>
      <c r="R37" s="212">
        <v>20</v>
      </c>
      <c r="S37" s="212">
        <v>7</v>
      </c>
      <c r="T37" s="212">
        <v>40</v>
      </c>
      <c r="U37" s="212">
        <v>38</v>
      </c>
    </row>
    <row r="38" spans="1:21" s="212" customFormat="1" ht="20.100000000000001" hidden="1" customHeight="1">
      <c r="A38" s="220">
        <f>A37+1</f>
        <v>3</v>
      </c>
      <c r="B38" s="216">
        <v>40543</v>
      </c>
      <c r="C38" s="217" t="str">
        <f>VLOOKUP(D38,'[11]mhs elektro-kecil'!$B$5:$C$993,2,0)</f>
        <v>Rita Dewi Sukmawati S.</v>
      </c>
      <c r="D38" s="217" t="s">
        <v>165</v>
      </c>
      <c r="E38" s="219" t="s">
        <v>166</v>
      </c>
      <c r="F38" s="219" t="str">
        <f t="shared" si="3"/>
        <v>Heri Wijayanto, S.T., M.T.</v>
      </c>
      <c r="G38" s="219" t="str">
        <f t="shared" si="3"/>
        <v>Muhamad Syamsu Iqbal, S.T., M.T., Ph.D.</v>
      </c>
      <c r="H38" s="219" t="str">
        <f t="shared" si="3"/>
        <v>Sudi M. Al Sasongko, S.T., M.T.</v>
      </c>
      <c r="I38" s="219" t="str">
        <f t="shared" si="3"/>
        <v>I B K Widiartha, S.T., M.T.</v>
      </c>
      <c r="J38" s="219" t="str">
        <f t="shared" si="3"/>
        <v>Dr. Ir. Misbahuddin, S.T., M.T., IPU.</v>
      </c>
      <c r="K38" s="222" t="s">
        <v>93</v>
      </c>
      <c r="L38" s="216">
        <v>40181</v>
      </c>
      <c r="M38" s="223" t="s">
        <v>42</v>
      </c>
      <c r="N38" s="217" t="s">
        <v>105</v>
      </c>
      <c r="O38" s="225"/>
      <c r="Q38" s="212">
        <v>32</v>
      </c>
      <c r="R38" s="212">
        <v>18</v>
      </c>
      <c r="S38" s="212">
        <v>6</v>
      </c>
      <c r="T38" s="212">
        <v>27</v>
      </c>
      <c r="U38" s="212">
        <v>7</v>
      </c>
    </row>
    <row r="39" spans="1:21" s="212" customFormat="1" ht="20.100000000000001" hidden="1" customHeight="1">
      <c r="A39" s="220">
        <v>1</v>
      </c>
      <c r="B39" s="216">
        <v>40554</v>
      </c>
      <c r="C39" s="217" t="str">
        <f>VLOOKUP(D39,'[11]mhs elektro-kecil'!$B$5:$C$993,2,0)</f>
        <v>Thendriani Yastenti</v>
      </c>
      <c r="D39" s="217" t="s">
        <v>167</v>
      </c>
      <c r="E39" s="219" t="s">
        <v>168</v>
      </c>
      <c r="F39" s="219" t="str">
        <f t="shared" si="3"/>
        <v>Heri Wijayanto, S.T., M.T.</v>
      </c>
      <c r="G39" s="219" t="str">
        <f t="shared" si="3"/>
        <v>I B K Widiartha, S.T., M.T.</v>
      </c>
      <c r="H39" s="219" t="str">
        <f t="shared" si="3"/>
        <v>Dr. Ir. Misbahuddin, S.T., M.T., IPU.</v>
      </c>
      <c r="I39" s="219" t="str">
        <f t="shared" si="3"/>
        <v>Muhamad Irwan, S.T., M.T.</v>
      </c>
      <c r="J39" s="219" t="str">
        <f t="shared" si="3"/>
        <v>Lalu A. Syamsul Irfan A., S.T., M.Eng.</v>
      </c>
      <c r="K39" s="222" t="s">
        <v>63</v>
      </c>
      <c r="L39" s="216">
        <v>40558</v>
      </c>
      <c r="M39" s="223" t="s">
        <v>42</v>
      </c>
      <c r="N39" s="217" t="s">
        <v>97</v>
      </c>
      <c r="O39" s="225"/>
      <c r="Q39" s="212">
        <v>32</v>
      </c>
      <c r="R39" s="212">
        <v>27</v>
      </c>
      <c r="S39" s="212">
        <v>7</v>
      </c>
      <c r="T39" s="212">
        <v>39</v>
      </c>
      <c r="U39" s="212">
        <v>40</v>
      </c>
    </row>
    <row r="40" spans="1:21" s="212" customFormat="1" ht="20.100000000000001" hidden="1" customHeight="1">
      <c r="A40" s="220">
        <f>A39+1</f>
        <v>2</v>
      </c>
      <c r="B40" s="216">
        <v>40554</v>
      </c>
      <c r="C40" s="217" t="str">
        <f>VLOOKUP(D40,'[11]mhs elektro-kecil'!$B$5:$C$993,2,0)</f>
        <v>Das Rizal</v>
      </c>
      <c r="D40" s="217" t="s">
        <v>169</v>
      </c>
      <c r="E40" s="219" t="s">
        <v>170</v>
      </c>
      <c r="F40" s="219" t="str">
        <f t="shared" si="3"/>
        <v>Sabar Nababan, S.T., M.T.</v>
      </c>
      <c r="G40" s="219" t="str">
        <f t="shared" si="3"/>
        <v>Supriono, S.T., M.T.</v>
      </c>
      <c r="H40" s="219" t="str">
        <f t="shared" si="3"/>
        <v>Ida Bagus Fery Citarsa, S.T., M.T.</v>
      </c>
      <c r="I40" s="219" t="str">
        <f t="shared" si="3"/>
        <v>Abdul Natsir, S.T., M.T.</v>
      </c>
      <c r="J40" s="219" t="str">
        <f t="shared" si="3"/>
        <v>Dr. Ir. Rosmaliati, S.T., M.T.</v>
      </c>
      <c r="K40" s="222" t="s">
        <v>63</v>
      </c>
      <c r="L40" s="216">
        <v>40558</v>
      </c>
      <c r="M40" s="223" t="s">
        <v>42</v>
      </c>
      <c r="N40" s="217" t="s">
        <v>105</v>
      </c>
      <c r="O40" s="225"/>
      <c r="Q40" s="212">
        <v>31</v>
      </c>
      <c r="R40" s="212">
        <v>29</v>
      </c>
      <c r="S40" s="212">
        <v>12</v>
      </c>
      <c r="T40" s="212">
        <v>14</v>
      </c>
      <c r="U40" s="212">
        <v>16</v>
      </c>
    </row>
    <row r="41" spans="1:21" s="212" customFormat="1" ht="20.100000000000001" hidden="1" customHeight="1">
      <c r="A41" s="220">
        <f>A40+1</f>
        <v>3</v>
      </c>
      <c r="B41" s="216">
        <v>40554</v>
      </c>
      <c r="C41" s="217" t="str">
        <f>VLOOKUP(D41,'[11]mhs elektro-kecil'!$B$5:$C$993,2,0)</f>
        <v>Eva Rosdiana Dewi</v>
      </c>
      <c r="D41" s="217" t="s">
        <v>171</v>
      </c>
      <c r="E41" s="219" t="s">
        <v>172</v>
      </c>
      <c r="F41" s="219" t="str">
        <f t="shared" si="3"/>
        <v>Abdullah Zainuddin, S.T., M.T.</v>
      </c>
      <c r="G41" s="219" t="str">
        <f t="shared" si="3"/>
        <v>Sudi M. Al Sasongko, S.T., M.T.</v>
      </c>
      <c r="H41" s="219" t="str">
        <f t="shared" si="3"/>
        <v>Djul Fikry  Budiman, S.T., M.T.</v>
      </c>
      <c r="I41" s="219" t="str">
        <f t="shared" si="3"/>
        <v>Syafaruddin Ch, S.T., M.T.</v>
      </c>
      <c r="J41" s="219" t="str">
        <f t="shared" si="3"/>
        <v>Made Sutha Yadnya, S.T., M.T.</v>
      </c>
      <c r="K41" s="222" t="s">
        <v>63</v>
      </c>
      <c r="L41" s="216">
        <v>40558</v>
      </c>
      <c r="M41" s="223" t="s">
        <v>33</v>
      </c>
      <c r="N41" s="217" t="s">
        <v>97</v>
      </c>
      <c r="O41" s="225"/>
      <c r="Q41" s="212">
        <v>15</v>
      </c>
      <c r="R41" s="212">
        <v>6</v>
      </c>
      <c r="S41" s="212">
        <v>35</v>
      </c>
      <c r="T41" s="212">
        <v>4</v>
      </c>
      <c r="U41" s="212">
        <v>19</v>
      </c>
    </row>
    <row r="42" spans="1:21" s="212" customFormat="1" ht="15" hidden="1">
      <c r="A42" s="220">
        <v>5</v>
      </c>
      <c r="B42" s="216">
        <v>40554</v>
      </c>
      <c r="C42" s="217" t="str">
        <f>VLOOKUP(D42,'[11]mhs elektro-kecil'!$B$5:$C$993,2,0)</f>
        <v>Abdul Ra'uf Alfansani</v>
      </c>
      <c r="D42" s="217" t="s">
        <v>173</v>
      </c>
      <c r="E42" s="219" t="s">
        <v>174</v>
      </c>
      <c r="F42" s="219" t="str">
        <f t="shared" si="3"/>
        <v>Dr. Rismon H. Sianipar, S.T., M. Eng.</v>
      </c>
      <c r="G42" s="219" t="str">
        <f t="shared" si="3"/>
        <v>Muhamad Irwan, S.T., M.T.</v>
      </c>
      <c r="H42" s="219" t="str">
        <f t="shared" si="3"/>
        <v>Heri Wijayanto, S.T., M.T.</v>
      </c>
      <c r="I42" s="219" t="str">
        <f t="shared" si="3"/>
        <v>I B K Widiartha, S.T., M.T.</v>
      </c>
      <c r="J42" s="219" t="str">
        <f t="shared" si="3"/>
        <v>Lalu A. Syamsul Irfan A., S.T., M.Eng.</v>
      </c>
      <c r="K42" s="222" t="s">
        <v>63</v>
      </c>
      <c r="L42" s="216">
        <v>40558</v>
      </c>
      <c r="M42" s="223" t="s">
        <v>33</v>
      </c>
      <c r="N42" s="217" t="s">
        <v>105</v>
      </c>
      <c r="O42" s="225"/>
      <c r="Q42" s="212">
        <v>33</v>
      </c>
      <c r="R42" s="212">
        <v>39</v>
      </c>
      <c r="S42" s="212">
        <v>32</v>
      </c>
      <c r="T42" s="212">
        <v>27</v>
      </c>
      <c r="U42" s="212">
        <v>40</v>
      </c>
    </row>
    <row r="43" spans="1:21" s="212" customFormat="1" ht="20.100000000000001" hidden="1" customHeight="1">
      <c r="A43" s="220">
        <v>4</v>
      </c>
      <c r="B43" s="216">
        <v>40556</v>
      </c>
      <c r="C43" s="217" t="str">
        <f>VLOOKUP(D43,'[11]mhs elektro-kecil'!$B$5:$C$993,2,0)</f>
        <v>Agung Surya Wiguna</v>
      </c>
      <c r="D43" s="217" t="s">
        <v>175</v>
      </c>
      <c r="E43" s="219" t="s">
        <v>176</v>
      </c>
      <c r="F43" s="219" t="str">
        <f t="shared" si="3"/>
        <v>Dr. Rismon H. Sianipar, S.T., M. Eng.</v>
      </c>
      <c r="G43" s="219" t="str">
        <f t="shared" si="3"/>
        <v>Heri Wijayanto, S.T., M.T.</v>
      </c>
      <c r="H43" s="219" t="str">
        <f t="shared" si="3"/>
        <v>I B K Widiartha, S.T., M.T.</v>
      </c>
      <c r="I43" s="219" t="str">
        <f t="shared" si="3"/>
        <v>Ir. Sri Endang Anjarwani, M. Kom.</v>
      </c>
      <c r="J43" s="219" t="str">
        <f t="shared" si="3"/>
        <v>I Made Budi Suksmadana, S.T., M.T.</v>
      </c>
      <c r="K43" s="222" t="s">
        <v>93</v>
      </c>
      <c r="L43" s="216">
        <v>40560</v>
      </c>
      <c r="M43" s="223" t="s">
        <v>42</v>
      </c>
      <c r="N43" s="217" t="s">
        <v>105</v>
      </c>
      <c r="O43" s="225"/>
      <c r="Q43" s="212">
        <v>33</v>
      </c>
      <c r="R43" s="212">
        <v>32</v>
      </c>
      <c r="S43" s="212">
        <v>27</v>
      </c>
      <c r="T43" s="212">
        <v>38</v>
      </c>
      <c r="U43" s="212">
        <v>24</v>
      </c>
    </row>
    <row r="44" spans="1:21" s="212" customFormat="1" ht="15" hidden="1">
      <c r="A44" s="220">
        <v>6</v>
      </c>
      <c r="B44" s="216">
        <v>40571</v>
      </c>
      <c r="C44" s="217" t="str">
        <f>VLOOKUP(D44,'[11]mhs elektro-kecil'!$B$5:$C$993,2,0)</f>
        <v>I Nyoman Gede Aryarta</v>
      </c>
      <c r="D44" s="217" t="s">
        <v>177</v>
      </c>
      <c r="E44" s="219" t="s">
        <v>178</v>
      </c>
      <c r="F44" s="219" t="str">
        <f t="shared" si="3"/>
        <v>Dr. Ir. I Ketut Wiryajati,ST.,MT.,IPU.,ASEAN.Eng.</v>
      </c>
      <c r="G44" s="219" t="str">
        <f t="shared" si="3"/>
        <v>Dr. Rismon H. Sianipar, S.T., M. Eng.</v>
      </c>
      <c r="H44" s="219" t="str">
        <f t="shared" si="3"/>
        <v>Ida Bagus Fery Citarsa, S.T., M.T.</v>
      </c>
      <c r="I44" s="219" t="str">
        <f t="shared" si="3"/>
        <v>Ir. Agung Budi Muljono, S.T., M.T., IPU.</v>
      </c>
      <c r="J44" s="219" t="str">
        <f t="shared" si="3"/>
        <v>Bulkis Kanata, S.T., M.T.</v>
      </c>
      <c r="K44" s="222" t="s">
        <v>93</v>
      </c>
      <c r="L44" s="216">
        <v>40574</v>
      </c>
      <c r="M44" s="223" t="s">
        <v>42</v>
      </c>
      <c r="N44" s="217" t="s">
        <v>105</v>
      </c>
      <c r="O44" s="225"/>
      <c r="Q44" s="212">
        <v>3</v>
      </c>
      <c r="R44" s="212">
        <v>33</v>
      </c>
      <c r="S44" s="212">
        <v>12</v>
      </c>
      <c r="T44" s="212">
        <v>13</v>
      </c>
      <c r="U44" s="212">
        <v>21</v>
      </c>
    </row>
    <row r="45" spans="1:21" s="212" customFormat="1" ht="15" hidden="1">
      <c r="A45" s="220">
        <v>7</v>
      </c>
      <c r="B45" s="216">
        <v>40571</v>
      </c>
      <c r="C45" s="217" t="str">
        <f>VLOOKUP(D45,'[11]mhs elektro-kecil'!$B$5:$C$993,2,0)</f>
        <v>Ibnu Shina</v>
      </c>
      <c r="D45" s="217" t="s">
        <v>179</v>
      </c>
      <c r="E45" s="219" t="s">
        <v>180</v>
      </c>
      <c r="F45" s="219" t="str">
        <f t="shared" si="3"/>
        <v>Dr. Ir. I Ketut Wiryajati,ST.,MT.,IPU.,ASEAN.Eng.</v>
      </c>
      <c r="G45" s="219" t="str">
        <f t="shared" si="3"/>
        <v>Dr. Rismon H. Sianipar, S.T., M. Eng.</v>
      </c>
      <c r="H45" s="219" t="str">
        <f t="shared" si="3"/>
        <v>Ir. I Made Ari Nrartha, S.T., M.T.</v>
      </c>
      <c r="I45" s="219" t="str">
        <f t="shared" si="3"/>
        <v>Dr. rer. nat. Teti Zubaidah, S.T., M.T.</v>
      </c>
      <c r="J45" s="219" t="str">
        <f t="shared" si="3"/>
        <v>Paniran, S.T., M.T.</v>
      </c>
      <c r="K45" s="222" t="s">
        <v>93</v>
      </c>
      <c r="L45" s="216">
        <v>40574</v>
      </c>
      <c r="M45" s="223" t="s">
        <v>33</v>
      </c>
      <c r="N45" s="217" t="s">
        <v>97</v>
      </c>
      <c r="O45" s="225"/>
      <c r="Q45" s="212">
        <v>3</v>
      </c>
      <c r="R45" s="212">
        <v>33</v>
      </c>
      <c r="S45" s="212">
        <v>25</v>
      </c>
      <c r="T45" s="212">
        <v>22</v>
      </c>
      <c r="U45" s="212">
        <v>28</v>
      </c>
    </row>
    <row r="46" spans="1:21" s="212" customFormat="1" ht="15" hidden="1">
      <c r="A46" s="220">
        <v>8</v>
      </c>
      <c r="B46" s="216">
        <v>40571</v>
      </c>
      <c r="C46" s="217" t="str">
        <f>VLOOKUP(D46,'[11]mhs elektro-kecil'!$B$5:$C$993,2,0)</f>
        <v>Indra Darmawan</v>
      </c>
      <c r="D46" s="217" t="s">
        <v>181</v>
      </c>
      <c r="E46" s="219" t="s">
        <v>182</v>
      </c>
      <c r="F46" s="219" t="str">
        <f t="shared" si="3"/>
        <v>Dr. Ir. I Ketut Wiryajati,ST.,MT.,IPU.,ASEAN.Eng.</v>
      </c>
      <c r="G46" s="219" t="str">
        <f t="shared" si="3"/>
        <v>Dr. Rismon H. Sianipar, S.T., M. Eng.</v>
      </c>
      <c r="H46" s="219" t="str">
        <f t="shared" si="3"/>
        <v>Abdul Natsir, S.T., M.T.</v>
      </c>
      <c r="I46" s="219" t="str">
        <f t="shared" si="3"/>
        <v>Dr. Ir. Rosmaliati, S.T., M.T.</v>
      </c>
      <c r="J46" s="219" t="str">
        <f t="shared" si="3"/>
        <v>Supriono, S.T., M.T.</v>
      </c>
      <c r="K46" s="222" t="s">
        <v>131</v>
      </c>
      <c r="L46" s="216">
        <v>40575</v>
      </c>
      <c r="M46" s="223" t="s">
        <v>42</v>
      </c>
      <c r="N46" s="217" t="s">
        <v>97</v>
      </c>
      <c r="O46" s="225"/>
      <c r="Q46" s="212">
        <v>3</v>
      </c>
      <c r="R46" s="212">
        <v>33</v>
      </c>
      <c r="S46" s="212">
        <v>14</v>
      </c>
      <c r="T46" s="212">
        <v>16</v>
      </c>
      <c r="U46" s="212">
        <v>29</v>
      </c>
    </row>
    <row r="47" spans="1:21" s="212" customFormat="1" ht="20.100000000000001" hidden="1" customHeight="1">
      <c r="A47" s="220">
        <v>1</v>
      </c>
      <c r="B47" s="216">
        <v>40590</v>
      </c>
      <c r="C47" s="217" t="str">
        <f>VLOOKUP(D47,'[11]mhs elektro-kecil'!$B$5:$C$993,2,0)</f>
        <v>Salimyul Pathurrahman</v>
      </c>
      <c r="D47" s="217" t="s">
        <v>183</v>
      </c>
      <c r="E47" s="219" t="s">
        <v>184</v>
      </c>
      <c r="F47" s="219" t="str">
        <f t="shared" si="3"/>
        <v>Bulkis Kanata, S.T., M.T.</v>
      </c>
      <c r="G47" s="219" t="str">
        <f t="shared" si="3"/>
        <v>Dr. rer. nat. Teti Zubaidah, S.T., M.T.</v>
      </c>
      <c r="H47" s="219" t="str">
        <f t="shared" si="3"/>
        <v>Abdullah Zainuddin, S.T., M.T.</v>
      </c>
      <c r="I47" s="219" t="str">
        <f t="shared" si="3"/>
        <v>I Made Budi Suksmadana, S.T., M.T.</v>
      </c>
      <c r="J47" s="219" t="str">
        <f t="shared" si="3"/>
        <v>Ni Made Seniari, S.T., M.T.</v>
      </c>
      <c r="K47" s="222" t="s">
        <v>56</v>
      </c>
      <c r="L47" s="216">
        <v>40592</v>
      </c>
      <c r="M47" s="223" t="s">
        <v>42</v>
      </c>
      <c r="N47" s="217" t="s">
        <v>97</v>
      </c>
      <c r="O47" s="225"/>
      <c r="Q47" s="212">
        <v>21</v>
      </c>
      <c r="R47" s="212">
        <v>22</v>
      </c>
      <c r="S47" s="212">
        <v>15</v>
      </c>
      <c r="T47" s="212">
        <v>24</v>
      </c>
      <c r="U47" s="212">
        <v>1</v>
      </c>
    </row>
    <row r="48" spans="1:21" s="212" customFormat="1" ht="20.100000000000001" hidden="1" customHeight="1">
      <c r="A48" s="220">
        <f>A47+1</f>
        <v>2</v>
      </c>
      <c r="B48" s="216">
        <v>40590</v>
      </c>
      <c r="C48" s="217" t="str">
        <f>VLOOKUP(D48,'[11]mhs elektro-kecil'!$B$5:$C$993,2,0)</f>
        <v>Suhaidi</v>
      </c>
      <c r="D48" s="217" t="s">
        <v>185</v>
      </c>
      <c r="E48" s="219" t="s">
        <v>186</v>
      </c>
      <c r="F48" s="219" t="str">
        <f t="shared" si="3"/>
        <v>Supriono, S.T., M.T.</v>
      </c>
      <c r="G48" s="219" t="str">
        <f t="shared" si="3"/>
        <v>Bulkis Kanata, S.T., M.T.</v>
      </c>
      <c r="H48" s="219" t="str">
        <f t="shared" si="3"/>
        <v>Sudi M. Al Sasongko, S.T., M.T.</v>
      </c>
      <c r="I48" s="219" t="str">
        <f t="shared" si="3"/>
        <v>Made Sutha Yadnya, S.T., M.T.</v>
      </c>
      <c r="J48" s="219" t="str">
        <f t="shared" si="3"/>
        <v>Paniran, S.T., M.T.</v>
      </c>
      <c r="K48" s="222" t="s">
        <v>63</v>
      </c>
      <c r="L48" s="216">
        <v>40593</v>
      </c>
      <c r="M48" s="223" t="s">
        <v>42</v>
      </c>
      <c r="N48" s="217" t="s">
        <v>97</v>
      </c>
      <c r="O48" s="225"/>
      <c r="Q48" s="212">
        <v>29</v>
      </c>
      <c r="R48" s="212">
        <v>21</v>
      </c>
      <c r="S48" s="212">
        <v>6</v>
      </c>
      <c r="T48" s="212">
        <v>19</v>
      </c>
      <c r="U48" s="212">
        <v>28</v>
      </c>
    </row>
    <row r="49" spans="1:27" s="212" customFormat="1" ht="20.100000000000001" hidden="1" customHeight="1">
      <c r="A49" s="220">
        <f>A48+1</f>
        <v>3</v>
      </c>
      <c r="B49" s="216">
        <v>40590</v>
      </c>
      <c r="C49" s="217" t="str">
        <f>VLOOKUP(D49,'[11]mhs elektro-kecil'!$B$5:$C$993,2,0)</f>
        <v>Shinta Primasari</v>
      </c>
      <c r="D49" s="217" t="s">
        <v>188</v>
      </c>
      <c r="E49" s="219" t="s">
        <v>189</v>
      </c>
      <c r="F49" s="219" t="str">
        <f t="shared" si="3"/>
        <v>Made Sutha Yadnya, S.T., M.T.</v>
      </c>
      <c r="G49" s="219" t="str">
        <f t="shared" si="3"/>
        <v>Bulkis Kanata, S.T., M.T.</v>
      </c>
      <c r="H49" s="219" t="str">
        <f t="shared" si="3"/>
        <v>Muhamad Syamsu Iqbal, S.T., M.T., Ph.D.</v>
      </c>
      <c r="I49" s="219" t="str">
        <f t="shared" si="3"/>
        <v>Abdullah Zainuddin, S.T., M.T.</v>
      </c>
      <c r="J49" s="219" t="str">
        <f t="shared" si="3"/>
        <v>Djul Fikry  Budiman, S.T., M.T.</v>
      </c>
      <c r="K49" s="222" t="s">
        <v>63</v>
      </c>
      <c r="L49" s="216">
        <v>40593</v>
      </c>
      <c r="M49" s="223" t="s">
        <v>33</v>
      </c>
      <c r="N49" s="217" t="s">
        <v>97</v>
      </c>
      <c r="O49" s="225"/>
      <c r="Q49" s="212">
        <v>19</v>
      </c>
      <c r="R49" s="212">
        <v>21</v>
      </c>
      <c r="S49" s="212">
        <v>18</v>
      </c>
      <c r="T49" s="212">
        <v>15</v>
      </c>
      <c r="U49" s="212">
        <v>35</v>
      </c>
    </row>
    <row r="50" spans="1:27" s="212" customFormat="1" ht="20.100000000000001" hidden="1" customHeight="1">
      <c r="A50" s="220">
        <f>A49+1</f>
        <v>4</v>
      </c>
      <c r="B50" s="216">
        <v>40590</v>
      </c>
      <c r="C50" s="217" t="str">
        <f>VLOOKUP(D50,'[11]mhs elektro-kecil'!$B$5:$C$993,2,0)</f>
        <v>Kenyya Venaringan De Side</v>
      </c>
      <c r="D50" s="217" t="s">
        <v>190</v>
      </c>
      <c r="E50" s="219" t="s">
        <v>191</v>
      </c>
      <c r="F50" s="219" t="str">
        <f t="shared" si="3"/>
        <v>Dr. rer. nat. Teti Zubaidah, S.T., M.T.</v>
      </c>
      <c r="G50" s="219" t="str">
        <f t="shared" si="3"/>
        <v>Paniran, S.T., M.T.</v>
      </c>
      <c r="H50" s="219" t="str">
        <f t="shared" si="3"/>
        <v>Ir. I Made Ari Nrartha, S.T., M.T.</v>
      </c>
      <c r="I50" s="219" t="str">
        <f t="shared" si="3"/>
        <v>Supriyatna, S.T., M.T.</v>
      </c>
      <c r="J50" s="219" t="str">
        <f t="shared" si="3"/>
        <v>Ida Bagus Fery Citarsa, S.T., M.T.</v>
      </c>
      <c r="K50" s="222" t="s">
        <v>63</v>
      </c>
      <c r="L50" s="216">
        <v>40593</v>
      </c>
      <c r="M50" s="223" t="s">
        <v>42</v>
      </c>
      <c r="N50" s="217" t="s">
        <v>105</v>
      </c>
      <c r="O50" s="225"/>
      <c r="Q50" s="212">
        <v>22</v>
      </c>
      <c r="R50" s="212">
        <v>28</v>
      </c>
      <c r="S50" s="212">
        <v>25</v>
      </c>
      <c r="T50" s="212">
        <v>2</v>
      </c>
      <c r="U50" s="212">
        <v>12</v>
      </c>
    </row>
    <row r="51" spans="1:27" s="212" customFormat="1" ht="20.100000000000001" hidden="1" customHeight="1">
      <c r="A51" s="220">
        <f>A50+1</f>
        <v>5</v>
      </c>
      <c r="B51" s="216">
        <v>40590</v>
      </c>
      <c r="C51" s="217" t="str">
        <f>VLOOKUP(D51,'[11]mhs elektro-kecil'!$B$5:$C$993,2,0)</f>
        <v>R. R. Dwie Rosmiyati</v>
      </c>
      <c r="D51" s="217" t="s">
        <v>192</v>
      </c>
      <c r="E51" s="219" t="s">
        <v>193</v>
      </c>
      <c r="F51" s="219" t="str">
        <f t="shared" ref="F51:J68" si="4">VLOOKUP(Q51,dosen,3,0)</f>
        <v>Heri Wijayanto, S.T., M.T.</v>
      </c>
      <c r="G51" s="219" t="str">
        <f t="shared" si="4"/>
        <v>Dr. Ir. Misbahuddin, S.T., M.T., IPU.</v>
      </c>
      <c r="H51" s="219" t="str">
        <f t="shared" si="4"/>
        <v>Budi Irmawati, S. Kom., M.T.</v>
      </c>
      <c r="I51" s="219" t="str">
        <f t="shared" si="4"/>
        <v>Dr. Rismon H. Sianipar, S.T., M. Eng.</v>
      </c>
      <c r="J51" s="219" t="str">
        <f t="shared" si="4"/>
        <v>Dr. Ir. Rosmaliati, S.T., M.T.</v>
      </c>
      <c r="K51" s="222" t="s">
        <v>63</v>
      </c>
      <c r="L51" s="216">
        <v>40593</v>
      </c>
      <c r="M51" s="223" t="s">
        <v>33</v>
      </c>
      <c r="N51" s="217" t="s">
        <v>105</v>
      </c>
      <c r="O51" s="225"/>
      <c r="Q51" s="212">
        <v>32</v>
      </c>
      <c r="R51" s="212">
        <v>7</v>
      </c>
      <c r="S51" s="212">
        <v>20</v>
      </c>
      <c r="T51" s="212">
        <v>33</v>
      </c>
      <c r="U51" s="212">
        <v>16</v>
      </c>
    </row>
    <row r="52" spans="1:27" s="212" customFormat="1" ht="20.100000000000001" hidden="1" customHeight="1">
      <c r="A52" s="220">
        <v>1</v>
      </c>
      <c r="B52" s="216">
        <v>40602</v>
      </c>
      <c r="C52" s="217" t="str">
        <f>VLOOKUP(D52,'[11]mhs elektro-kecil'!$B$5:$C$993,2,0)</f>
        <v>Mardiyah Hidayati</v>
      </c>
      <c r="D52" s="217" t="s">
        <v>201</v>
      </c>
      <c r="E52" s="219" t="s">
        <v>202</v>
      </c>
      <c r="F52" s="219" t="str">
        <f t="shared" si="4"/>
        <v>Heri Wijayanto, S.T., M.T.</v>
      </c>
      <c r="G52" s="219" t="str">
        <f t="shared" si="4"/>
        <v>Budi Irmawati, S. Kom., M.T.</v>
      </c>
      <c r="H52" s="219" t="str">
        <f t="shared" si="4"/>
        <v>I B K Widiartha, S.T., M.T.</v>
      </c>
      <c r="I52" s="219" t="str">
        <f t="shared" si="4"/>
        <v>Dr. Rismon H. Sianipar, S.T., M. Eng.</v>
      </c>
      <c r="J52" s="219" t="str">
        <f t="shared" si="4"/>
        <v>Dr. Ir. Misbahuddin, S.T., M.T., IPU.</v>
      </c>
      <c r="K52" s="222" t="s">
        <v>32</v>
      </c>
      <c r="L52" s="216">
        <v>40605</v>
      </c>
      <c r="M52" s="223" t="s">
        <v>196</v>
      </c>
      <c r="N52" s="217" t="s">
        <v>105</v>
      </c>
      <c r="O52" s="225"/>
      <c r="Q52" s="212">
        <v>32</v>
      </c>
      <c r="R52" s="212">
        <v>20</v>
      </c>
      <c r="S52" s="212">
        <v>27</v>
      </c>
      <c r="T52" s="212">
        <v>33</v>
      </c>
      <c r="U52" s="212">
        <v>7</v>
      </c>
      <c r="X52" s="231">
        <f t="shared" ref="X52:X57" si="5">L52</f>
        <v>40605</v>
      </c>
      <c r="Y52" s="231">
        <f t="shared" ref="Y52:Y57" si="6">X52+180</f>
        <v>40785</v>
      </c>
      <c r="Z52" s="230"/>
      <c r="AA52" s="232"/>
    </row>
    <row r="53" spans="1:27" s="212" customFormat="1" ht="20.100000000000001" hidden="1" customHeight="1">
      <c r="A53" s="220">
        <f>A52+1</f>
        <v>2</v>
      </c>
      <c r="B53" s="216">
        <v>40602</v>
      </c>
      <c r="C53" s="217" t="str">
        <f>VLOOKUP(D53,'[11]mhs elektro-kecil'!$B$5:$C$993,2,0)</f>
        <v>Suwandi Jaya Pratama</v>
      </c>
      <c r="D53" s="217" t="s">
        <v>194</v>
      </c>
      <c r="E53" s="219" t="s">
        <v>195</v>
      </c>
      <c r="F53" s="219" t="str">
        <f t="shared" si="4"/>
        <v>Abdullah Zainuddin, S.T., M.T.</v>
      </c>
      <c r="G53" s="219" t="e">
        <f t="shared" si="4"/>
        <v>#N/A</v>
      </c>
      <c r="H53" s="219" t="str">
        <f t="shared" si="4"/>
        <v>Bulkis Kanata, S.T., M.T.</v>
      </c>
      <c r="I53" s="219" t="str">
        <f t="shared" si="4"/>
        <v>Djul Fikry  Budiman, S.T., M.T.</v>
      </c>
      <c r="J53" s="219" t="str">
        <f t="shared" si="4"/>
        <v>Muhamad Syamsu Iqbal, S.T., M.T., Ph.D.</v>
      </c>
      <c r="K53" s="222" t="s">
        <v>32</v>
      </c>
      <c r="L53" s="216">
        <v>40605</v>
      </c>
      <c r="M53" s="223" t="s">
        <v>196</v>
      </c>
      <c r="N53" s="217" t="s">
        <v>97</v>
      </c>
      <c r="O53" s="225"/>
      <c r="Q53" s="212">
        <v>15</v>
      </c>
      <c r="S53" s="212">
        <v>21</v>
      </c>
      <c r="T53" s="212">
        <v>35</v>
      </c>
      <c r="U53" s="212">
        <v>18</v>
      </c>
      <c r="X53" s="231">
        <f t="shared" si="5"/>
        <v>40605</v>
      </c>
      <c r="Y53" s="231">
        <f t="shared" si="6"/>
        <v>40785</v>
      </c>
      <c r="Z53" s="230"/>
      <c r="AA53" s="232"/>
    </row>
    <row r="54" spans="1:27" s="212" customFormat="1" ht="20.100000000000001" hidden="1" customHeight="1">
      <c r="A54" s="220">
        <f>A53+1</f>
        <v>3</v>
      </c>
      <c r="B54" s="216">
        <v>40602</v>
      </c>
      <c r="C54" s="217" t="str">
        <f>VLOOKUP(D54,'[11]mhs elektro-kecil'!$B$5:$C$993,2,0)</f>
        <v>M. Riza Rizky</v>
      </c>
      <c r="D54" s="217" t="s">
        <v>198</v>
      </c>
      <c r="E54" s="219" t="s">
        <v>199</v>
      </c>
      <c r="F54" s="219" t="str">
        <f t="shared" si="4"/>
        <v>Supriyatna, S.T., M.T.</v>
      </c>
      <c r="G54" s="219" t="str">
        <f t="shared" si="4"/>
        <v>Dr. Ir. Misbahuddin, S.T., M.T., IPU.</v>
      </c>
      <c r="H54" s="219" t="str">
        <f t="shared" si="4"/>
        <v>Abdul Natsir, S.T., M.T.</v>
      </c>
      <c r="I54" s="219" t="str">
        <f t="shared" si="4"/>
        <v>Ir. Agung Budi Muljono, S.T., M.T., IPU.</v>
      </c>
      <c r="J54" s="219" t="str">
        <f t="shared" si="4"/>
        <v>Sultan, S.T., M.T.</v>
      </c>
      <c r="K54" s="222" t="s">
        <v>56</v>
      </c>
      <c r="L54" s="216">
        <v>40606</v>
      </c>
      <c r="M54" s="223" t="s">
        <v>136</v>
      </c>
      <c r="N54" s="217" t="s">
        <v>200</v>
      </c>
      <c r="O54" s="225"/>
      <c r="Q54" s="212">
        <v>2</v>
      </c>
      <c r="R54" s="212">
        <v>7</v>
      </c>
      <c r="S54" s="212">
        <v>14</v>
      </c>
      <c r="T54" s="212">
        <v>13</v>
      </c>
      <c r="U54" s="212">
        <v>5</v>
      </c>
      <c r="X54" s="231">
        <f t="shared" si="5"/>
        <v>40606</v>
      </c>
      <c r="Y54" s="231">
        <f t="shared" si="6"/>
        <v>40786</v>
      </c>
      <c r="Z54" s="230"/>
      <c r="AA54" s="232"/>
    </row>
    <row r="55" spans="1:27" s="212" customFormat="1" ht="20.100000000000001" hidden="1" customHeight="1">
      <c r="A55" s="220">
        <v>1</v>
      </c>
      <c r="B55" s="216">
        <v>40623</v>
      </c>
      <c r="C55" s="217" t="str">
        <f>VLOOKUP(D55,'[11]mhs elektro-kecil'!$B$5:$C$993,2,0)</f>
        <v>Azhari Hasbi</v>
      </c>
      <c r="D55" s="217" t="s">
        <v>203</v>
      </c>
      <c r="E55" s="219" t="s">
        <v>204</v>
      </c>
      <c r="F55" s="219" t="str">
        <f t="shared" si="4"/>
        <v>I B K Widiartha, S.T., M.T.</v>
      </c>
      <c r="G55" s="219" t="str">
        <f t="shared" si="4"/>
        <v>Dr. Ir. Misbahuddin, S.T., M.T., IPU.</v>
      </c>
      <c r="H55" s="219" t="str">
        <f t="shared" si="4"/>
        <v>Budi Irmawati, S. Kom., M.T.</v>
      </c>
      <c r="I55" s="219" t="str">
        <f t="shared" si="4"/>
        <v>Ir. Sri Endang Anjarwani, M. Kom.</v>
      </c>
      <c r="J55" s="219" t="str">
        <f t="shared" si="4"/>
        <v>Lalu A. Syamsul Irfan A., S.T., M.Eng.</v>
      </c>
      <c r="K55" s="222" t="s">
        <v>32</v>
      </c>
      <c r="L55" s="216">
        <v>40626</v>
      </c>
      <c r="M55" s="223" t="s">
        <v>196</v>
      </c>
      <c r="N55" s="217" t="s">
        <v>105</v>
      </c>
      <c r="O55" s="226">
        <v>40617</v>
      </c>
      <c r="Q55" s="212">
        <v>27</v>
      </c>
      <c r="R55" s="212">
        <v>7</v>
      </c>
      <c r="S55" s="212">
        <v>20</v>
      </c>
      <c r="T55" s="212">
        <v>38</v>
      </c>
      <c r="U55" s="212">
        <v>40</v>
      </c>
      <c r="W55" s="231">
        <v>40616</v>
      </c>
      <c r="X55" s="231">
        <f t="shared" si="5"/>
        <v>40626</v>
      </c>
      <c r="Y55" s="231">
        <f t="shared" si="6"/>
        <v>40806</v>
      </c>
      <c r="Z55" s="230"/>
      <c r="AA55" s="232"/>
    </row>
    <row r="56" spans="1:27" s="212" customFormat="1" ht="20.100000000000001" hidden="1" customHeight="1">
      <c r="A56" s="220">
        <v>1</v>
      </c>
      <c r="B56" s="216">
        <v>40625</v>
      </c>
      <c r="C56" s="217" t="str">
        <f>VLOOKUP(D56,'[11]mhs elektro-kecil'!$B$5:$C$993,2,0)</f>
        <v>Arya Bambang Sastra G.</v>
      </c>
      <c r="D56" s="217" t="s">
        <v>205</v>
      </c>
      <c r="E56" s="219" t="s">
        <v>206</v>
      </c>
      <c r="F56" s="219" t="str">
        <f t="shared" si="4"/>
        <v>Heri Wijayanto, S.T., M.T.</v>
      </c>
      <c r="G56" s="219" t="str">
        <f t="shared" si="4"/>
        <v>Dr. Ir. Misbahuddin, S.T., M.T., IPU.</v>
      </c>
      <c r="H56" s="219" t="str">
        <f t="shared" si="4"/>
        <v>Ir. Sri Endang Anjarwani, M. Kom.</v>
      </c>
      <c r="I56" s="219" t="str">
        <f t="shared" si="4"/>
        <v>Budi Irmawati, S. Kom., M.T.</v>
      </c>
      <c r="J56" s="219" t="str">
        <f t="shared" si="4"/>
        <v>Supriyatna, S.T., M.T.</v>
      </c>
      <c r="K56" s="222" t="s">
        <v>63</v>
      </c>
      <c r="L56" s="216">
        <v>40628</v>
      </c>
      <c r="M56" s="223" t="s">
        <v>33</v>
      </c>
      <c r="N56" s="227" t="s">
        <v>97</v>
      </c>
      <c r="O56" s="226">
        <v>40621</v>
      </c>
      <c r="Q56" s="212">
        <v>32</v>
      </c>
      <c r="R56" s="212">
        <v>7</v>
      </c>
      <c r="S56" s="212">
        <v>38</v>
      </c>
      <c r="T56" s="212">
        <v>20</v>
      </c>
      <c r="U56" s="212">
        <v>2</v>
      </c>
      <c r="W56" s="231">
        <v>40616</v>
      </c>
      <c r="X56" s="231">
        <f t="shared" si="5"/>
        <v>40628</v>
      </c>
      <c r="Y56" s="231">
        <f t="shared" si="6"/>
        <v>40808</v>
      </c>
      <c r="Z56" s="230"/>
      <c r="AA56" s="232"/>
    </row>
    <row r="57" spans="1:27" s="212" customFormat="1" ht="20.100000000000001" hidden="1" customHeight="1">
      <c r="A57" s="220">
        <v>1</v>
      </c>
      <c r="B57" s="216">
        <v>40630</v>
      </c>
      <c r="C57" s="217" t="str">
        <f>VLOOKUP(D57,'[11]mhs elektro-kecil'!$B$5:$C$993,2,0)</f>
        <v>Supriadi</v>
      </c>
      <c r="D57" s="217" t="s">
        <v>207</v>
      </c>
      <c r="E57" s="219" t="s">
        <v>208</v>
      </c>
      <c r="F57" s="219" t="str">
        <f t="shared" si="4"/>
        <v>Supriono, S.T., M.T.</v>
      </c>
      <c r="G57" s="219" t="str">
        <f t="shared" si="4"/>
        <v>I Made Budi Suksmadana, S.T., M.T.</v>
      </c>
      <c r="H57" s="219" t="str">
        <f t="shared" si="4"/>
        <v>Syafaruddin Ch, S.T., M.T.</v>
      </c>
      <c r="I57" s="219" t="str">
        <f t="shared" si="4"/>
        <v>Dr. Ir. I Ketut Wiryajati,ST.,MT.,IPU.,ASEAN.Eng.</v>
      </c>
      <c r="J57" s="219" t="str">
        <f t="shared" si="4"/>
        <v>Muhamad Irwan, S.T., M.T.</v>
      </c>
      <c r="K57" s="222" t="s">
        <v>32</v>
      </c>
      <c r="L57" s="216">
        <v>40633</v>
      </c>
      <c r="M57" s="223" t="s">
        <v>136</v>
      </c>
      <c r="N57" s="227" t="s">
        <v>209</v>
      </c>
      <c r="O57" s="226"/>
      <c r="Q57" s="212">
        <v>29</v>
      </c>
      <c r="R57" s="212">
        <v>24</v>
      </c>
      <c r="S57" s="212">
        <v>4</v>
      </c>
      <c r="T57" s="212">
        <v>3</v>
      </c>
      <c r="U57" s="212">
        <v>39</v>
      </c>
      <c r="W57" s="231">
        <v>40616</v>
      </c>
      <c r="X57" s="231">
        <f t="shared" si="5"/>
        <v>40633</v>
      </c>
      <c r="Y57" s="231">
        <f t="shared" si="6"/>
        <v>40813</v>
      </c>
      <c r="Z57" s="230"/>
      <c r="AA57" s="232"/>
    </row>
    <row r="58" spans="1:27" s="212" customFormat="1" ht="15" hidden="1">
      <c r="A58" s="220">
        <v>9</v>
      </c>
      <c r="B58" s="216"/>
      <c r="C58" s="217" t="str">
        <f>VLOOKUP(D58,'[11]mhs elektro-kecil'!$B$5:$C$993,2,0)</f>
        <v>Gst. Bgs. Surya Dharma Wibawa</v>
      </c>
      <c r="D58" s="217" t="s">
        <v>210</v>
      </c>
      <c r="E58" s="219" t="s">
        <v>211</v>
      </c>
      <c r="F58" s="219" t="str">
        <f t="shared" si="4"/>
        <v>Dr. Rismon H. Sianipar, S.T., M. Eng.</v>
      </c>
      <c r="G58" s="219" t="str">
        <f t="shared" si="4"/>
        <v>Muhamad Irwan, S.T., M.T.</v>
      </c>
      <c r="H58" s="219"/>
      <c r="I58" s="219"/>
      <c r="J58" s="219"/>
      <c r="K58" s="222"/>
      <c r="L58" s="216"/>
      <c r="M58" s="223"/>
      <c r="N58" s="217"/>
      <c r="O58" s="225"/>
      <c r="Q58" s="212">
        <v>33</v>
      </c>
      <c r="R58" s="212">
        <v>39</v>
      </c>
    </row>
    <row r="59" spans="1:27" s="212" customFormat="1" ht="15" hidden="1">
      <c r="A59" s="220">
        <v>10</v>
      </c>
      <c r="B59" s="216"/>
      <c r="C59" s="217" t="str">
        <f>VLOOKUP(D59,'[11]mhs elektro-kecil'!$B$5:$C$993,2,0)</f>
        <v>I Wyn Eka Rudytha Harimbawa</v>
      </c>
      <c r="D59" s="217" t="s">
        <v>212</v>
      </c>
      <c r="E59" s="219" t="s">
        <v>213</v>
      </c>
      <c r="F59" s="219" t="str">
        <f t="shared" si="4"/>
        <v>Dr. Rismon H. Sianipar, S.T., M. Eng.</v>
      </c>
      <c r="G59" s="219" t="str">
        <f t="shared" si="4"/>
        <v>Muhamad Irwan, S.T., M.T.</v>
      </c>
      <c r="H59" s="219"/>
      <c r="I59" s="219"/>
      <c r="J59" s="219"/>
      <c r="K59" s="222"/>
      <c r="L59" s="216"/>
      <c r="M59" s="223"/>
      <c r="N59" s="217"/>
      <c r="O59" s="225"/>
      <c r="Q59" s="212">
        <v>33</v>
      </c>
      <c r="R59" s="212">
        <v>39</v>
      </c>
    </row>
    <row r="60" spans="1:27" s="212" customFormat="1" ht="15" hidden="1">
      <c r="A60" s="220">
        <v>11</v>
      </c>
      <c r="B60" s="216"/>
      <c r="C60" s="217" t="str">
        <f>VLOOKUP(D60,'[11]mhs elektro-kecil'!$B$5:$C$993,2,0)</f>
        <v>Ariyan Nurrahman</v>
      </c>
      <c r="D60" s="217" t="s">
        <v>216</v>
      </c>
      <c r="E60" s="219" t="s">
        <v>217</v>
      </c>
      <c r="F60" s="219" t="str">
        <f t="shared" si="4"/>
        <v>Dr. Rismon H. Sianipar, S.T., M. Eng.</v>
      </c>
      <c r="G60" s="219" t="str">
        <f t="shared" si="4"/>
        <v>Muhamad Irwan, S.T., M.T.</v>
      </c>
      <c r="H60" s="219"/>
      <c r="I60" s="219"/>
      <c r="J60" s="219"/>
      <c r="K60" s="222"/>
      <c r="L60" s="216"/>
      <c r="M60" s="223"/>
      <c r="N60" s="217"/>
      <c r="O60" s="225"/>
      <c r="Q60" s="212">
        <v>33</v>
      </c>
      <c r="R60" s="212">
        <v>39</v>
      </c>
    </row>
    <row r="61" spans="1:27" s="212" customFormat="1" ht="20.100000000000001" hidden="1" customHeight="1">
      <c r="A61" s="220">
        <f>A60+1</f>
        <v>12</v>
      </c>
      <c r="B61" s="216">
        <v>40644</v>
      </c>
      <c r="C61" s="217" t="str">
        <f>VLOOKUP(D61,'[12]mhs elektro-kecil'!$B$5:$C$996,2,0)</f>
        <v>Gst. Bgs. Surya Dharma Wibawa</v>
      </c>
      <c r="D61" s="217" t="s">
        <v>210</v>
      </c>
      <c r="E61" s="219" t="s">
        <v>211</v>
      </c>
      <c r="F61" s="219" t="str">
        <f t="shared" si="4"/>
        <v>Dr. Rismon H. Sianipar, S.T., M. Eng.</v>
      </c>
      <c r="G61" s="219"/>
      <c r="H61" s="219" t="str">
        <f t="shared" ref="H61:J64" si="7">VLOOKUP(S61,dosen,3,0)</f>
        <v>Ir. Sri Endang Anjarwani, M. Kom.</v>
      </c>
      <c r="I61" s="219" t="str">
        <f t="shared" si="7"/>
        <v>I Made Budi Suksmadana, S.T., M.T.</v>
      </c>
      <c r="J61" s="219" t="str">
        <f t="shared" si="7"/>
        <v>Muhamad Irwan, S.T., M.T.</v>
      </c>
      <c r="K61" s="222" t="s">
        <v>56</v>
      </c>
      <c r="L61" s="216">
        <v>40648</v>
      </c>
      <c r="M61" s="223" t="s">
        <v>140</v>
      </c>
      <c r="N61" s="217" t="s">
        <v>141</v>
      </c>
      <c r="O61" s="220"/>
      <c r="Q61" s="212">
        <v>33</v>
      </c>
      <c r="S61" s="212">
        <v>38</v>
      </c>
      <c r="T61" s="212">
        <v>24</v>
      </c>
      <c r="U61" s="212">
        <v>39</v>
      </c>
      <c r="X61" s="231">
        <f t="shared" ref="X61:X92" si="8">L61</f>
        <v>40648</v>
      </c>
      <c r="Y61" s="231">
        <f t="shared" ref="Y61:Y117" si="9">X61+180</f>
        <v>40828</v>
      </c>
      <c r="Z61" s="230"/>
      <c r="AA61" s="232"/>
    </row>
    <row r="62" spans="1:27" s="212" customFormat="1" ht="20.100000000000001" hidden="1" customHeight="1">
      <c r="A62" s="220">
        <f>A61+1</f>
        <v>13</v>
      </c>
      <c r="B62" s="216">
        <v>40644</v>
      </c>
      <c r="C62" s="217" t="str">
        <f>VLOOKUP(D62,'[12]mhs elektro-kecil'!$B$5:$C$996,2,0)</f>
        <v>I Wyn Eka Rudytha Harimbawa</v>
      </c>
      <c r="D62" s="217" t="s">
        <v>212</v>
      </c>
      <c r="E62" s="219" t="s">
        <v>213</v>
      </c>
      <c r="F62" s="219" t="str">
        <f t="shared" si="4"/>
        <v>Dr. Rismon H. Sianipar, S.T., M. Eng.</v>
      </c>
      <c r="G62" s="219"/>
      <c r="H62" s="219" t="str">
        <f t="shared" si="7"/>
        <v>Made Sutha Yadnya, S.T., M.T.</v>
      </c>
      <c r="I62" s="219" t="str">
        <f t="shared" si="7"/>
        <v>Muhamad Irwan, S.T., M.T.</v>
      </c>
      <c r="J62" s="219" t="str">
        <f t="shared" si="7"/>
        <v>Lalu A. Syamsul Irfan A., S.T., M.Eng.</v>
      </c>
      <c r="K62" s="222" t="s">
        <v>63</v>
      </c>
      <c r="L62" s="216">
        <v>40649</v>
      </c>
      <c r="M62" s="223" t="s">
        <v>33</v>
      </c>
      <c r="N62" s="217" t="s">
        <v>141</v>
      </c>
      <c r="O62" s="225"/>
      <c r="Q62" s="212">
        <v>33</v>
      </c>
      <c r="S62" s="212">
        <v>19</v>
      </c>
      <c r="T62" s="212">
        <v>39</v>
      </c>
      <c r="U62" s="212">
        <v>40</v>
      </c>
      <c r="X62" s="231">
        <f t="shared" si="8"/>
        <v>40649</v>
      </c>
      <c r="Y62" s="231">
        <f t="shared" si="9"/>
        <v>40829</v>
      </c>
      <c r="Z62" s="230"/>
    </row>
    <row r="63" spans="1:27" s="212" customFormat="1" ht="20.100000000000001" hidden="1" customHeight="1">
      <c r="A63" s="220">
        <f>A62+1</f>
        <v>14</v>
      </c>
      <c r="B63" s="216">
        <v>40644</v>
      </c>
      <c r="C63" s="217" t="str">
        <f>VLOOKUP(D63,'[12]mhs elektro-kecil'!$B$5:$C$996,2,0)</f>
        <v>M. Mizan Asrori</v>
      </c>
      <c r="D63" s="217" t="s">
        <v>214</v>
      </c>
      <c r="E63" s="219" t="s">
        <v>215</v>
      </c>
      <c r="F63" s="219" t="str">
        <f t="shared" si="4"/>
        <v>Abdullah Zainuddin, S.T., M.T.</v>
      </c>
      <c r="G63" s="219" t="str">
        <f>VLOOKUP(R63,dosen,3,0)</f>
        <v>Muhamad Syamsu Iqbal, S.T., M.T., Ph.D.</v>
      </c>
      <c r="H63" s="219" t="str">
        <f t="shared" si="7"/>
        <v>Sudi M. Al Sasongko, S.T., M.T.</v>
      </c>
      <c r="I63" s="219" t="str">
        <f t="shared" si="7"/>
        <v>Made Sutha Yadnya, S.T., M.T.</v>
      </c>
      <c r="J63" s="219" t="str">
        <f t="shared" si="7"/>
        <v>Djul Fikry  Budiman, S.T., M.T.</v>
      </c>
      <c r="K63" s="222" t="s">
        <v>93</v>
      </c>
      <c r="L63" s="216">
        <v>40651</v>
      </c>
      <c r="M63" s="223" t="s">
        <v>33</v>
      </c>
      <c r="N63" s="227" t="s">
        <v>209</v>
      </c>
      <c r="O63" s="228">
        <v>40631</v>
      </c>
      <c r="Q63" s="212">
        <v>15</v>
      </c>
      <c r="R63" s="212">
        <v>18</v>
      </c>
      <c r="S63" s="212">
        <v>6</v>
      </c>
      <c r="T63" s="212">
        <v>19</v>
      </c>
      <c r="U63" s="212">
        <v>35</v>
      </c>
      <c r="W63" s="231"/>
      <c r="X63" s="231">
        <f t="shared" si="8"/>
        <v>40651</v>
      </c>
      <c r="Y63" s="231">
        <f t="shared" si="9"/>
        <v>40831</v>
      </c>
      <c r="Z63" s="230"/>
    </row>
    <row r="64" spans="1:27" s="212" customFormat="1" ht="20.100000000000001" hidden="1" customHeight="1">
      <c r="A64" s="220">
        <f>A63+1</f>
        <v>15</v>
      </c>
      <c r="B64" s="216">
        <v>40644</v>
      </c>
      <c r="C64" s="217" t="str">
        <f>VLOOKUP(D64,'[12]mhs elektro-kecil'!$B$5:$C$996,2,0)</f>
        <v>Ariyan Nurrahman</v>
      </c>
      <c r="D64" s="217" t="s">
        <v>216</v>
      </c>
      <c r="E64" s="219" t="s">
        <v>217</v>
      </c>
      <c r="F64" s="219" t="str">
        <f t="shared" si="4"/>
        <v>Dr. Rismon H. Sianipar, S.T., M. Eng.</v>
      </c>
      <c r="G64" s="219"/>
      <c r="H64" s="219" t="str">
        <f t="shared" si="7"/>
        <v>Ir. Sri Endang Anjarwani, M. Kom.</v>
      </c>
      <c r="I64" s="219" t="str">
        <f t="shared" si="7"/>
        <v>Muhamad Irwan, S.T., M.T.</v>
      </c>
      <c r="J64" s="219" t="str">
        <f t="shared" si="7"/>
        <v>Lalu A. Syamsul Irfan A., S.T., M.Eng.</v>
      </c>
      <c r="K64" s="222" t="s">
        <v>93</v>
      </c>
      <c r="L64" s="216">
        <v>40651</v>
      </c>
      <c r="M64" s="223" t="s">
        <v>33</v>
      </c>
      <c r="N64" s="217" t="s">
        <v>141</v>
      </c>
      <c r="O64" s="225"/>
      <c r="Q64" s="212">
        <v>33</v>
      </c>
      <c r="S64" s="212">
        <v>38</v>
      </c>
      <c r="T64" s="212">
        <v>39</v>
      </c>
      <c r="U64" s="212">
        <v>40</v>
      </c>
      <c r="X64" s="231">
        <f t="shared" si="8"/>
        <v>40651</v>
      </c>
      <c r="Y64" s="231">
        <f t="shared" si="9"/>
        <v>40831</v>
      </c>
      <c r="Z64" s="230"/>
    </row>
    <row r="65" spans="1:26" s="212" customFormat="1" ht="20.100000000000001" hidden="1" customHeight="1">
      <c r="A65" s="220">
        <v>1</v>
      </c>
      <c r="B65" s="216">
        <v>40669</v>
      </c>
      <c r="C65" s="217" t="str">
        <f>VLOOKUP(D65,'[12]mhs elektro-kecil'!$B$5:$C$996,2,0)</f>
        <v>I Wayan Agus Sudharma</v>
      </c>
      <c r="D65" s="217" t="s">
        <v>218</v>
      </c>
      <c r="E65" s="219" t="s">
        <v>219</v>
      </c>
      <c r="F65" s="219" t="str">
        <f t="shared" si="4"/>
        <v>Sudi M. Al Sasongko, S.T., M.T.</v>
      </c>
      <c r="G65" s="219" t="str">
        <f t="shared" si="4"/>
        <v>Abdullah Zainuddin, S.T., M.T.</v>
      </c>
      <c r="H65" s="219" t="str">
        <f t="shared" si="4"/>
        <v>Muhamad Syamsu Iqbal, S.T., M.T., Ph.D.</v>
      </c>
      <c r="I65" s="219" t="str">
        <f t="shared" si="4"/>
        <v>Bulkis Kanata, S.T., M.T.</v>
      </c>
      <c r="J65" s="219" t="str">
        <f t="shared" si="4"/>
        <v>Djul Fikry  Budiman, S.T., M.T.</v>
      </c>
      <c r="K65" s="222" t="s">
        <v>131</v>
      </c>
      <c r="L65" s="216">
        <v>40673</v>
      </c>
      <c r="M65" s="223" t="s">
        <v>136</v>
      </c>
      <c r="N65" s="227" t="s">
        <v>209</v>
      </c>
      <c r="O65" s="228"/>
      <c r="P65" s="212">
        <v>450</v>
      </c>
      <c r="Q65" s="212">
        <v>6</v>
      </c>
      <c r="R65" s="212">
        <v>15</v>
      </c>
      <c r="S65" s="212">
        <v>18</v>
      </c>
      <c r="T65" s="212">
        <v>21</v>
      </c>
      <c r="U65" s="212">
        <v>35</v>
      </c>
      <c r="W65" s="231"/>
      <c r="X65" s="231">
        <f t="shared" si="8"/>
        <v>40673</v>
      </c>
      <c r="Y65" s="231">
        <f t="shared" si="9"/>
        <v>40853</v>
      </c>
      <c r="Z65" s="230"/>
    </row>
    <row r="66" spans="1:26" s="212" customFormat="1" ht="20.100000000000001" hidden="1" customHeight="1">
      <c r="A66" s="220">
        <f>A65+1</f>
        <v>2</v>
      </c>
      <c r="B66" s="216">
        <v>40669</v>
      </c>
      <c r="C66" s="217" t="str">
        <f>VLOOKUP(D66,'[12]mhs elektro-kecil'!$B$5:$C$996,2,0)</f>
        <v>Yoga Wiguna Pratama</v>
      </c>
      <c r="D66" s="217" t="s">
        <v>220</v>
      </c>
      <c r="E66" s="219" t="s">
        <v>221</v>
      </c>
      <c r="F66" s="219" t="str">
        <f t="shared" si="4"/>
        <v>Heri Wijayanto, S.T., M.T.</v>
      </c>
      <c r="G66" s="219" t="str">
        <f t="shared" si="4"/>
        <v>Budi Irmawati, S. Kom., M.T.</v>
      </c>
      <c r="H66" s="219" t="str">
        <f t="shared" si="4"/>
        <v>Dr. Ir. Misbahuddin, S.T., M.T., IPU.</v>
      </c>
      <c r="I66" s="219" t="str">
        <f t="shared" si="4"/>
        <v>Ir. Sri Endang Anjarwani, M. Kom.</v>
      </c>
      <c r="J66" s="219" t="str">
        <f t="shared" si="4"/>
        <v>I Made Budi Suksmadana, S.T., M.T.</v>
      </c>
      <c r="K66" s="222" t="s">
        <v>76</v>
      </c>
      <c r="L66" s="216">
        <v>40674</v>
      </c>
      <c r="M66" s="223" t="s">
        <v>140</v>
      </c>
      <c r="N66" s="227" t="s">
        <v>141</v>
      </c>
      <c r="O66" s="228"/>
      <c r="P66" s="212">
        <v>452</v>
      </c>
      <c r="Q66" s="212">
        <v>32</v>
      </c>
      <c r="R66" s="212">
        <v>20</v>
      </c>
      <c r="S66" s="212">
        <v>7</v>
      </c>
      <c r="T66" s="212">
        <v>38</v>
      </c>
      <c r="U66" s="212">
        <v>24</v>
      </c>
      <c r="W66" s="231"/>
      <c r="X66" s="231">
        <f t="shared" si="8"/>
        <v>40674</v>
      </c>
      <c r="Y66" s="231">
        <f t="shared" si="9"/>
        <v>40854</v>
      </c>
      <c r="Z66" s="230"/>
    </row>
    <row r="67" spans="1:26" s="212" customFormat="1" ht="20.100000000000001" hidden="1" customHeight="1">
      <c r="A67" s="220">
        <f>A66+1</f>
        <v>3</v>
      </c>
      <c r="B67" s="216">
        <v>40669</v>
      </c>
      <c r="C67" s="217" t="str">
        <f>VLOOKUP(D67,'[12]mhs elektro-kecil'!$B$5:$C$996,2,0)</f>
        <v>Muhamad Adi Tofan</v>
      </c>
      <c r="D67" s="217" t="s">
        <v>224</v>
      </c>
      <c r="E67" s="219" t="s">
        <v>225</v>
      </c>
      <c r="F67" s="219" t="str">
        <f t="shared" si="4"/>
        <v>Heri Wijayanto, S.T., M.T.</v>
      </c>
      <c r="G67" s="219" t="str">
        <f t="shared" si="4"/>
        <v>Budi Irmawati, S. Kom., M.T.</v>
      </c>
      <c r="H67" s="219" t="str">
        <f t="shared" si="4"/>
        <v>Dr. Ir. Misbahuddin, S.T., M.T., IPU.</v>
      </c>
      <c r="I67" s="219" t="str">
        <f t="shared" si="4"/>
        <v>Sudi M. Al Sasongko, S.T., M.T.</v>
      </c>
      <c r="J67" s="219" t="str">
        <f t="shared" si="4"/>
        <v>Lalu A. Syamsul Irfan A., S.T., M.Eng.</v>
      </c>
      <c r="K67" s="222" t="s">
        <v>32</v>
      </c>
      <c r="L67" s="216">
        <v>40675</v>
      </c>
      <c r="M67" s="223" t="s">
        <v>226</v>
      </c>
      <c r="N67" s="227" t="s">
        <v>141</v>
      </c>
      <c r="O67" s="228"/>
      <c r="P67" s="212">
        <v>454</v>
      </c>
      <c r="Q67" s="212">
        <v>32</v>
      </c>
      <c r="R67" s="212">
        <v>20</v>
      </c>
      <c r="S67" s="212">
        <v>7</v>
      </c>
      <c r="T67" s="212">
        <v>6</v>
      </c>
      <c r="U67" s="212">
        <v>40</v>
      </c>
      <c r="W67" s="231"/>
      <c r="X67" s="231">
        <f t="shared" si="8"/>
        <v>40675</v>
      </c>
      <c r="Y67" s="231">
        <f t="shared" si="9"/>
        <v>40855</v>
      </c>
      <c r="Z67" s="230"/>
    </row>
    <row r="68" spans="1:26" s="212" customFormat="1" ht="20.100000000000001" hidden="1" customHeight="1">
      <c r="A68" s="220">
        <f>A67+1</f>
        <v>4</v>
      </c>
      <c r="B68" s="216">
        <v>40673</v>
      </c>
      <c r="C68" s="217" t="str">
        <f>VLOOKUP(D68,'[12]mhs elektro-kecil'!$B$5:$C$996,2,0)</f>
        <v>M. Trisna Abung Z.</v>
      </c>
      <c r="D68" s="217" t="s">
        <v>227</v>
      </c>
      <c r="E68" s="219" t="s">
        <v>228</v>
      </c>
      <c r="F68" s="219" t="str">
        <f t="shared" si="4"/>
        <v>Heri Wijayanto, S.T., M.T.</v>
      </c>
      <c r="G68" s="219" t="str">
        <f t="shared" si="4"/>
        <v>I B K Widiartha, S.T., M.T.</v>
      </c>
      <c r="H68" s="219" t="str">
        <f t="shared" si="4"/>
        <v>Budi Irmawati, S. Kom., M.T.</v>
      </c>
      <c r="I68" s="219" t="str">
        <f t="shared" si="4"/>
        <v>Abdullah Zainuddin, S.T., M.T.</v>
      </c>
      <c r="J68" s="219" t="str">
        <f t="shared" si="4"/>
        <v>Lalu A. Syamsul Irfan A., S.T., M.Eng.</v>
      </c>
      <c r="K68" s="222" t="s">
        <v>63</v>
      </c>
      <c r="L68" s="216">
        <v>40677</v>
      </c>
      <c r="M68" s="223" t="s">
        <v>226</v>
      </c>
      <c r="N68" s="227" t="s">
        <v>97</v>
      </c>
      <c r="O68" s="228"/>
      <c r="P68" s="212">
        <v>451</v>
      </c>
      <c r="Q68" s="212">
        <v>32</v>
      </c>
      <c r="R68" s="212">
        <v>27</v>
      </c>
      <c r="S68" s="212">
        <v>20</v>
      </c>
      <c r="T68" s="212">
        <v>15</v>
      </c>
      <c r="U68" s="212">
        <v>40</v>
      </c>
      <c r="W68" s="231"/>
      <c r="X68" s="231">
        <f t="shared" si="8"/>
        <v>40677</v>
      </c>
      <c r="Y68" s="231">
        <f t="shared" si="9"/>
        <v>40857</v>
      </c>
      <c r="Z68" s="230"/>
    </row>
    <row r="69" spans="1:26" s="212" customFormat="1" ht="20.100000000000001" hidden="1" customHeight="1">
      <c r="A69" s="220">
        <f>A68+1</f>
        <v>5</v>
      </c>
      <c r="B69" s="216">
        <v>40669</v>
      </c>
      <c r="C69" s="217" t="str">
        <f>VLOOKUP(D69,'[12]mhs elektro-kecil'!$B$5:$C$996,2,0)</f>
        <v>Mohamad Isywan</v>
      </c>
      <c r="D69" s="217" t="s">
        <v>222</v>
      </c>
      <c r="E69" s="219" t="s">
        <v>223</v>
      </c>
      <c r="F69" s="219" t="str">
        <f t="shared" ref="F69:J93" si="10">VLOOKUP(Q69,dosen,3,0)</f>
        <v>Dr. Ir. I Ketut Wiryajati,ST.,MT.,IPU.,ASEAN.Eng.</v>
      </c>
      <c r="G69" s="219" t="str">
        <f t="shared" si="10"/>
        <v>Dr. Rismon H. Sianipar, S.T., M. Eng.</v>
      </c>
      <c r="H69" s="219" t="str">
        <f t="shared" si="10"/>
        <v>Ida Bagus Fery Citarsa, S.T., M.T.</v>
      </c>
      <c r="I69" s="219" t="str">
        <f t="shared" si="10"/>
        <v>Ir. Agung Budi Muljono, S.T., M.T., IPU.</v>
      </c>
      <c r="J69" s="219" t="str">
        <f t="shared" si="10"/>
        <v>Ir. I Made Ari Nrartha, S.T., M.T.</v>
      </c>
      <c r="K69" s="222" t="s">
        <v>63</v>
      </c>
      <c r="L69" s="216">
        <v>40677</v>
      </c>
      <c r="M69" s="223" t="s">
        <v>42</v>
      </c>
      <c r="N69" s="227" t="s">
        <v>105</v>
      </c>
      <c r="O69" s="228"/>
      <c r="P69" s="212">
        <v>456</v>
      </c>
      <c r="Q69" s="212">
        <v>3</v>
      </c>
      <c r="R69" s="212">
        <v>33</v>
      </c>
      <c r="S69" s="212">
        <v>12</v>
      </c>
      <c r="T69" s="212">
        <v>13</v>
      </c>
      <c r="U69" s="212">
        <v>25</v>
      </c>
      <c r="W69" s="231"/>
      <c r="X69" s="231">
        <f t="shared" si="8"/>
        <v>40677</v>
      </c>
      <c r="Y69" s="231">
        <f t="shared" si="9"/>
        <v>40857</v>
      </c>
      <c r="Z69" s="230"/>
    </row>
    <row r="70" spans="1:26" s="212" customFormat="1" ht="20.100000000000001" hidden="1" customHeight="1">
      <c r="A70" s="220">
        <v>1</v>
      </c>
      <c r="B70" s="216">
        <v>40697</v>
      </c>
      <c r="C70" s="217" t="str">
        <f>VLOOKUP(D70,'[12]mhs elektro-kecil'!$B$5:$C$996,2,0)</f>
        <v>Irfan Januarianto</v>
      </c>
      <c r="D70" s="217" t="s">
        <v>229</v>
      </c>
      <c r="E70" s="219" t="s">
        <v>230</v>
      </c>
      <c r="F70" s="219" t="str">
        <f t="shared" si="10"/>
        <v>Supriyatna, S.T., M.T.</v>
      </c>
      <c r="G70" s="219" t="str">
        <f t="shared" si="10"/>
        <v>Abdul Natsir, S.T., M.T.</v>
      </c>
      <c r="H70" s="219" t="str">
        <f t="shared" si="10"/>
        <v>Ir. Agung Budi Muljono, S.T., M.T., IPU.</v>
      </c>
      <c r="I70" s="219" t="str">
        <f t="shared" si="10"/>
        <v>Ni Made Seniari, S.T., M.T.</v>
      </c>
      <c r="J70" s="219" t="str">
        <f t="shared" si="10"/>
        <v>Dr. rer. nat. Teti Zubaidah, S.T., M.T.</v>
      </c>
      <c r="K70" s="222" t="s">
        <v>76</v>
      </c>
      <c r="L70" s="216">
        <v>40702</v>
      </c>
      <c r="M70" s="223" t="s">
        <v>136</v>
      </c>
      <c r="N70" s="227" t="s">
        <v>200</v>
      </c>
      <c r="O70" s="228"/>
      <c r="P70" s="212">
        <v>545</v>
      </c>
      <c r="Q70" s="212">
        <v>2</v>
      </c>
      <c r="R70" s="212">
        <v>14</v>
      </c>
      <c r="S70" s="212">
        <v>13</v>
      </c>
      <c r="T70" s="212">
        <v>1</v>
      </c>
      <c r="U70" s="212">
        <v>22</v>
      </c>
      <c r="W70" s="231"/>
      <c r="X70" s="231">
        <f t="shared" si="8"/>
        <v>40702</v>
      </c>
      <c r="Y70" s="231">
        <f t="shared" si="9"/>
        <v>40882</v>
      </c>
      <c r="Z70" s="230"/>
    </row>
    <row r="71" spans="1:26" s="212" customFormat="1" ht="20.100000000000001" hidden="1" customHeight="1">
      <c r="A71" s="220">
        <f>A70+1</f>
        <v>2</v>
      </c>
      <c r="B71" s="216">
        <v>40697</v>
      </c>
      <c r="C71" s="217" t="str">
        <f>VLOOKUP(D71,'[12]mhs elektro-kecil'!$B$5:$C$996,2,0)</f>
        <v>Ririn Bhardiansyah</v>
      </c>
      <c r="D71" s="217" t="s">
        <v>396</v>
      </c>
      <c r="E71" s="219" t="s">
        <v>3337</v>
      </c>
      <c r="F71" s="219" t="str">
        <f t="shared" si="10"/>
        <v>Ida Bagus Fery Citarsa, S.T., M.T.</v>
      </c>
      <c r="G71" s="219" t="str">
        <f t="shared" si="10"/>
        <v>Sultan, S.T., M.T.</v>
      </c>
      <c r="H71" s="219" t="str">
        <f t="shared" si="10"/>
        <v>Dr. Ir. Rosmaliati, S.T., M.T.</v>
      </c>
      <c r="I71" s="219" t="str">
        <f t="shared" si="10"/>
        <v>Ir. I Made Ari Nrartha, S.T., M.T.</v>
      </c>
      <c r="J71" s="219" t="str">
        <f t="shared" si="10"/>
        <v>Sabar Nababan, S.T., M.T.</v>
      </c>
      <c r="K71" s="222" t="s">
        <v>76</v>
      </c>
      <c r="L71" s="216">
        <v>40702</v>
      </c>
      <c r="M71" s="223" t="s">
        <v>140</v>
      </c>
      <c r="N71" s="227" t="s">
        <v>254</v>
      </c>
      <c r="O71" s="228"/>
      <c r="P71" s="212">
        <v>543</v>
      </c>
      <c r="Q71" s="212">
        <v>12</v>
      </c>
      <c r="R71" s="212">
        <v>5</v>
      </c>
      <c r="S71" s="212">
        <v>16</v>
      </c>
      <c r="T71" s="212">
        <v>25</v>
      </c>
      <c r="U71" s="212">
        <v>31</v>
      </c>
      <c r="W71" s="231"/>
      <c r="X71" s="231">
        <f t="shared" si="8"/>
        <v>40702</v>
      </c>
      <c r="Y71" s="231">
        <f t="shared" si="9"/>
        <v>40882</v>
      </c>
      <c r="Z71" s="230"/>
    </row>
    <row r="72" spans="1:26" s="212" customFormat="1" ht="20.100000000000001" hidden="1" customHeight="1">
      <c r="A72" s="220">
        <f>A71+1</f>
        <v>3</v>
      </c>
      <c r="B72" s="216">
        <v>40697</v>
      </c>
      <c r="C72" s="217" t="str">
        <f>VLOOKUP(D72,'[12]mhs elektro-kecil'!$B$5:$C$996,2,0)</f>
        <v>Nasrullah</v>
      </c>
      <c r="D72" s="217" t="s">
        <v>231</v>
      </c>
      <c r="E72" s="219" t="s">
        <v>3338</v>
      </c>
      <c r="F72" s="219" t="str">
        <f t="shared" si="10"/>
        <v>Syafaruddin Ch, S.T., M.T.</v>
      </c>
      <c r="G72" s="219" t="str">
        <f t="shared" si="10"/>
        <v>Dr. Ir. Misbahuddin, S.T., M.T., IPU.</v>
      </c>
      <c r="H72" s="219" t="str">
        <f t="shared" si="10"/>
        <v>I Made Budi Suksmadana, S.T., M.T.</v>
      </c>
      <c r="I72" s="219" t="str">
        <f t="shared" si="10"/>
        <v>Bulkis Kanata, S.T., M.T.</v>
      </c>
      <c r="J72" s="219" t="str">
        <f t="shared" si="10"/>
        <v>Supriono, S.T., M.T.</v>
      </c>
      <c r="K72" s="222" t="s">
        <v>32</v>
      </c>
      <c r="L72" s="216">
        <v>40703</v>
      </c>
      <c r="M72" s="223" t="s">
        <v>136</v>
      </c>
      <c r="N72" s="227" t="s">
        <v>209</v>
      </c>
      <c r="O72" s="228"/>
      <c r="P72" s="212">
        <v>544</v>
      </c>
      <c r="Q72" s="212">
        <v>4</v>
      </c>
      <c r="R72" s="212">
        <v>7</v>
      </c>
      <c r="S72" s="212">
        <v>24</v>
      </c>
      <c r="T72" s="212">
        <v>21</v>
      </c>
      <c r="U72" s="212">
        <v>29</v>
      </c>
      <c r="W72" s="231"/>
      <c r="X72" s="231">
        <f t="shared" si="8"/>
        <v>40703</v>
      </c>
      <c r="Y72" s="231">
        <f t="shared" si="9"/>
        <v>40883</v>
      </c>
      <c r="Z72" s="230"/>
    </row>
    <row r="73" spans="1:26" s="212" customFormat="1" ht="20.100000000000001" hidden="1" customHeight="1">
      <c r="A73" s="220">
        <f>A72+1</f>
        <v>4</v>
      </c>
      <c r="B73" s="216">
        <v>40697</v>
      </c>
      <c r="C73" s="217" t="str">
        <f>VLOOKUP(D73,'[12]mhs elektro-kecil'!$B$5:$C$996,2,0)</f>
        <v>Ibnu Sholihin</v>
      </c>
      <c r="D73" s="217" t="s">
        <v>233</v>
      </c>
      <c r="E73" s="219" t="s">
        <v>234</v>
      </c>
      <c r="F73" s="219" t="str">
        <f t="shared" si="10"/>
        <v>Dr. Rismon H. Sianipar, S.T., M. Eng.</v>
      </c>
      <c r="G73" s="219" t="e">
        <f t="shared" si="10"/>
        <v>#N/A</v>
      </c>
      <c r="H73" s="219" t="str">
        <f t="shared" si="10"/>
        <v>Ir. Sri Endang Anjarwani, M. Kom.</v>
      </c>
      <c r="I73" s="219" t="str">
        <f t="shared" si="10"/>
        <v>Made Sutha Yadnya, S.T., M.T.</v>
      </c>
      <c r="J73" s="219" t="str">
        <f t="shared" si="10"/>
        <v>Lalu A. Syamsul Irfan A., S.T., M.Eng.</v>
      </c>
      <c r="K73" s="222" t="s">
        <v>32</v>
      </c>
      <c r="L73" s="216">
        <v>40703</v>
      </c>
      <c r="M73" s="223" t="s">
        <v>136</v>
      </c>
      <c r="N73" s="227" t="s">
        <v>141</v>
      </c>
      <c r="O73" s="228"/>
      <c r="P73" s="212">
        <v>542</v>
      </c>
      <c r="Q73" s="212">
        <v>33</v>
      </c>
      <c r="S73" s="212">
        <v>38</v>
      </c>
      <c r="T73" s="212">
        <v>19</v>
      </c>
      <c r="U73" s="212">
        <v>40</v>
      </c>
      <c r="W73" s="231"/>
      <c r="X73" s="231">
        <f t="shared" si="8"/>
        <v>40703</v>
      </c>
      <c r="Y73" s="231">
        <f t="shared" si="9"/>
        <v>40883</v>
      </c>
      <c r="Z73" s="230"/>
    </row>
    <row r="74" spans="1:26" s="212" customFormat="1" ht="20.100000000000001" hidden="1" customHeight="1">
      <c r="A74" s="220">
        <v>1</v>
      </c>
      <c r="B74" s="216">
        <v>40707</v>
      </c>
      <c r="C74" s="217" t="str">
        <f>VLOOKUP(D74,'[12]mhs elektro-kecil'!$B$5:$C$996,2,0)</f>
        <v>Jaka Edy Saputra</v>
      </c>
      <c r="D74" s="217" t="s">
        <v>235</v>
      </c>
      <c r="E74" s="219" t="s">
        <v>236</v>
      </c>
      <c r="F74" s="219" t="str">
        <f t="shared" si="10"/>
        <v>Ir. Agung Budi Muljono, S.T., M.T., IPU.</v>
      </c>
      <c r="G74" s="219" t="str">
        <f t="shared" si="10"/>
        <v>Ir. I Made Ari Nrartha, S.T., M.T.</v>
      </c>
      <c r="H74" s="219" t="str">
        <f t="shared" si="10"/>
        <v>Dr. rer. nat. Teti Zubaidah, S.T., M.T.</v>
      </c>
      <c r="I74" s="219" t="str">
        <f t="shared" si="10"/>
        <v>Ni Made Seniari, S.T., M.T.</v>
      </c>
      <c r="J74" s="219" t="str">
        <f t="shared" si="10"/>
        <v>Sultan, S.T., M.T.</v>
      </c>
      <c r="K74" s="222" t="s">
        <v>76</v>
      </c>
      <c r="L74" s="216">
        <v>40709</v>
      </c>
      <c r="M74" s="223" t="s">
        <v>136</v>
      </c>
      <c r="N74" s="227" t="s">
        <v>200</v>
      </c>
      <c r="O74" s="228"/>
      <c r="P74" s="212">
        <v>571</v>
      </c>
      <c r="Q74" s="212">
        <v>13</v>
      </c>
      <c r="R74" s="212">
        <v>25</v>
      </c>
      <c r="S74" s="212">
        <v>22</v>
      </c>
      <c r="T74" s="212">
        <v>1</v>
      </c>
      <c r="U74" s="212">
        <v>5</v>
      </c>
      <c r="W74" s="231"/>
      <c r="X74" s="231">
        <f t="shared" si="8"/>
        <v>40709</v>
      </c>
      <c r="Y74" s="231">
        <f t="shared" si="9"/>
        <v>40889</v>
      </c>
      <c r="Z74" s="230"/>
    </row>
    <row r="75" spans="1:26" s="212" customFormat="1" ht="20.100000000000001" hidden="1" customHeight="1">
      <c r="A75" s="220">
        <v>1</v>
      </c>
      <c r="B75" s="216">
        <v>40721</v>
      </c>
      <c r="C75" s="217" t="str">
        <f>VLOOKUP(D75,'[12]mhs elektro-kecil'!$B$5:$C$996,2,0)</f>
        <v>Idkham Affandi</v>
      </c>
      <c r="D75" s="217" t="s">
        <v>237</v>
      </c>
      <c r="E75" s="219" t="s">
        <v>238</v>
      </c>
      <c r="F75" s="219" t="str">
        <f t="shared" si="10"/>
        <v>Abdullah Zainuddin, S.T., M.T.</v>
      </c>
      <c r="G75" s="219" t="str">
        <f t="shared" si="10"/>
        <v>Sudi M. Al Sasongko, S.T., M.T.</v>
      </c>
      <c r="H75" s="219" t="str">
        <f t="shared" si="10"/>
        <v>Bulkis Kanata, S.T., M.T.</v>
      </c>
      <c r="I75" s="219" t="str">
        <f t="shared" si="10"/>
        <v>Made Sutha Yadnya, S.T., M.T.</v>
      </c>
      <c r="J75" s="219" t="str">
        <f t="shared" si="10"/>
        <v>Muhamad Syamsu Iqbal, S.T., M.T., Ph.D.</v>
      </c>
      <c r="K75" s="222" t="s">
        <v>56</v>
      </c>
      <c r="L75" s="216">
        <v>40725</v>
      </c>
      <c r="M75" s="223" t="s">
        <v>42</v>
      </c>
      <c r="N75" s="227" t="s">
        <v>97</v>
      </c>
      <c r="O75" s="228"/>
      <c r="P75" s="212">
        <v>608</v>
      </c>
      <c r="Q75" s="212">
        <v>15</v>
      </c>
      <c r="R75" s="212">
        <v>6</v>
      </c>
      <c r="S75" s="212">
        <v>21</v>
      </c>
      <c r="T75" s="212">
        <v>19</v>
      </c>
      <c r="U75" s="212">
        <v>18</v>
      </c>
      <c r="W75" s="231"/>
      <c r="X75" s="231">
        <f t="shared" si="8"/>
        <v>40725</v>
      </c>
      <c r="Y75" s="231">
        <f t="shared" si="9"/>
        <v>40905</v>
      </c>
      <c r="Z75" s="230"/>
    </row>
    <row r="76" spans="1:26" s="212" customFormat="1" ht="20.100000000000001" hidden="1" customHeight="1">
      <c r="A76" s="220">
        <f>A75+1</f>
        <v>2</v>
      </c>
      <c r="B76" s="216">
        <v>40721</v>
      </c>
      <c r="C76" s="217" t="str">
        <f>VLOOKUP(D76,'[12]mhs elektro-kecil'!$B$5:$C$996,2,0)</f>
        <v>Hidayati Vitria Ningsih</v>
      </c>
      <c r="D76" s="217" t="s">
        <v>239</v>
      </c>
      <c r="E76" s="219" t="s">
        <v>240</v>
      </c>
      <c r="F76" s="219" t="str">
        <f t="shared" si="10"/>
        <v>I Made Budi Suksmadana, S.T., M.T.</v>
      </c>
      <c r="G76" s="219" t="str">
        <f t="shared" si="10"/>
        <v>Ir. I Made Ari Nrartha, S.T., M.T.</v>
      </c>
      <c r="H76" s="219" t="str">
        <f t="shared" si="10"/>
        <v>Syafaruddin Ch, S.T., M.T.</v>
      </c>
      <c r="I76" s="219" t="str">
        <f t="shared" si="10"/>
        <v>Supriono, S.T., M.T.</v>
      </c>
      <c r="J76" s="219" t="str">
        <f t="shared" si="10"/>
        <v>Muhamad Irwan, S.T., M.T.</v>
      </c>
      <c r="K76" s="222" t="s">
        <v>63</v>
      </c>
      <c r="L76" s="216">
        <v>40726</v>
      </c>
      <c r="M76" s="223" t="s">
        <v>42</v>
      </c>
      <c r="N76" s="227" t="s">
        <v>97</v>
      </c>
      <c r="O76" s="228"/>
      <c r="P76" s="212">
        <v>606</v>
      </c>
      <c r="Q76" s="212">
        <v>24</v>
      </c>
      <c r="R76" s="212">
        <v>25</v>
      </c>
      <c r="S76" s="212">
        <v>4</v>
      </c>
      <c r="T76" s="212">
        <v>29</v>
      </c>
      <c r="U76" s="212">
        <v>39</v>
      </c>
      <c r="W76" s="231"/>
      <c r="X76" s="231">
        <f t="shared" si="8"/>
        <v>40726</v>
      </c>
      <c r="Y76" s="231">
        <f t="shared" si="9"/>
        <v>40906</v>
      </c>
      <c r="Z76" s="230"/>
    </row>
    <row r="77" spans="1:26" s="212" customFormat="1" ht="20.100000000000001" hidden="1" customHeight="1">
      <c r="A77" s="220">
        <f>A76+1</f>
        <v>3</v>
      </c>
      <c r="B77" s="216">
        <v>40721</v>
      </c>
      <c r="C77" s="217" t="str">
        <f>VLOOKUP(D77,'[12]mhs elektro-kecil'!$B$5:$C$996,2,0)</f>
        <v>Wersan Agus Saputra</v>
      </c>
      <c r="D77" s="217" t="s">
        <v>241</v>
      </c>
      <c r="E77" s="219" t="s">
        <v>242</v>
      </c>
      <c r="F77" s="219" t="str">
        <f t="shared" si="10"/>
        <v>Ir. Sri Endang Anjarwani, M. Kom.</v>
      </c>
      <c r="G77" s="219" t="str">
        <f t="shared" si="10"/>
        <v>I B K Widiartha, S.T., M.T.</v>
      </c>
      <c r="H77" s="219" t="str">
        <f t="shared" si="10"/>
        <v>Budi Irmawati, S. Kom., M.T.</v>
      </c>
      <c r="I77" s="219" t="str">
        <f t="shared" si="10"/>
        <v>Supriyatna, S.T., M.T.</v>
      </c>
      <c r="J77" s="219" t="str">
        <f t="shared" si="10"/>
        <v>Giri Wahyu Wiriasto, S.T., M.T.</v>
      </c>
      <c r="K77" s="222" t="s">
        <v>63</v>
      </c>
      <c r="L77" s="216">
        <v>40726</v>
      </c>
      <c r="M77" s="223" t="s">
        <v>42</v>
      </c>
      <c r="N77" s="227" t="s">
        <v>105</v>
      </c>
      <c r="O77" s="228"/>
      <c r="P77" s="212">
        <v>607</v>
      </c>
      <c r="Q77" s="212">
        <v>38</v>
      </c>
      <c r="R77" s="212">
        <v>27</v>
      </c>
      <c r="S77" s="212">
        <v>20</v>
      </c>
      <c r="T77" s="212">
        <v>2</v>
      </c>
      <c r="U77" s="212">
        <v>41</v>
      </c>
      <c r="W77" s="231"/>
      <c r="X77" s="231">
        <f t="shared" si="8"/>
        <v>40726</v>
      </c>
      <c r="Y77" s="231">
        <f t="shared" si="9"/>
        <v>40906</v>
      </c>
      <c r="Z77" s="230"/>
    </row>
    <row r="78" spans="1:26" s="212" customFormat="1" ht="20.100000000000001" hidden="1" customHeight="1">
      <c r="A78" s="220">
        <f>A77+1</f>
        <v>4</v>
      </c>
      <c r="B78" s="216">
        <v>40721</v>
      </c>
      <c r="C78" s="217" t="str">
        <f>VLOOKUP(D78,'[12]mhs elektro-kecil'!$B$5:$C$996,2,0)</f>
        <v>Hendra Febriawan</v>
      </c>
      <c r="D78" s="217" t="s">
        <v>244</v>
      </c>
      <c r="E78" s="219" t="s">
        <v>245</v>
      </c>
      <c r="F78" s="219" t="str">
        <f t="shared" si="10"/>
        <v>Sudi M. Al Sasongko, S.T., M.T.</v>
      </c>
      <c r="G78" s="219" t="str">
        <f t="shared" si="10"/>
        <v>Muhamad Syamsu Iqbal, S.T., M.T., Ph.D.</v>
      </c>
      <c r="H78" s="219" t="str">
        <f t="shared" si="10"/>
        <v>Abdullah Zainuddin, S.T., M.T.</v>
      </c>
      <c r="I78" s="219" t="str">
        <f t="shared" si="10"/>
        <v>Bulkis Kanata, S.T., M.T.</v>
      </c>
      <c r="J78" s="219" t="str">
        <f t="shared" si="10"/>
        <v>Made Sutha Yadnya, S.T., M.T.</v>
      </c>
      <c r="K78" s="222" t="s">
        <v>63</v>
      </c>
      <c r="L78" s="216">
        <v>40726</v>
      </c>
      <c r="M78" s="223" t="s">
        <v>33</v>
      </c>
      <c r="N78" s="227" t="s">
        <v>97</v>
      </c>
      <c r="O78" s="228"/>
      <c r="P78" s="212">
        <v>608</v>
      </c>
      <c r="Q78" s="212">
        <v>6</v>
      </c>
      <c r="R78" s="212">
        <v>18</v>
      </c>
      <c r="S78" s="212">
        <v>15</v>
      </c>
      <c r="T78" s="212">
        <v>21</v>
      </c>
      <c r="U78" s="212">
        <v>19</v>
      </c>
      <c r="W78" s="231"/>
      <c r="X78" s="231">
        <f t="shared" si="8"/>
        <v>40726</v>
      </c>
      <c r="Y78" s="231">
        <f t="shared" si="9"/>
        <v>40906</v>
      </c>
      <c r="Z78" s="230"/>
    </row>
    <row r="79" spans="1:26" s="212" customFormat="1" ht="20.100000000000001" hidden="1" customHeight="1">
      <c r="A79" s="220">
        <v>1</v>
      </c>
      <c r="B79" s="216">
        <v>40726</v>
      </c>
      <c r="C79" s="217" t="str">
        <f>VLOOKUP(D79,'[12]mhs elektro-kecil'!$B$5:$C$996,2,0)</f>
        <v>M. Takdir Akbari Putra</v>
      </c>
      <c r="D79" s="217" t="s">
        <v>246</v>
      </c>
      <c r="E79" s="219" t="s">
        <v>247</v>
      </c>
      <c r="F79" s="219" t="str">
        <f t="shared" si="10"/>
        <v>I Made Budi Suksmadana, S.T., M.T.</v>
      </c>
      <c r="G79" s="219" t="str">
        <f>VLOOKUP(R79,dosen,3,0)</f>
        <v>Sudi M. Al Sasongko, S.T., M.T.</v>
      </c>
      <c r="H79" s="219" t="str">
        <f>VLOOKUP(S79,dosen,3,0)</f>
        <v>Made Sutha Yadnya, S.T., M.T.</v>
      </c>
      <c r="I79" s="219" t="str">
        <f>VLOOKUP(T79,dosen,3,0)</f>
        <v>Muhamad Syamsu Iqbal, S.T., M.T., Ph.D.</v>
      </c>
      <c r="J79" s="219" t="str">
        <f>VLOOKUP(U79,dosen,3,0)</f>
        <v>Abdullah Zainuddin, S.T., M.T.</v>
      </c>
      <c r="K79" s="222" t="s">
        <v>131</v>
      </c>
      <c r="L79" s="216">
        <v>40729</v>
      </c>
      <c r="M79" s="223" t="s">
        <v>42</v>
      </c>
      <c r="N79" s="227" t="s">
        <v>97</v>
      </c>
      <c r="O79" s="228"/>
      <c r="Q79" s="212">
        <v>24</v>
      </c>
      <c r="R79" s="212">
        <v>6</v>
      </c>
      <c r="S79" s="212">
        <v>19</v>
      </c>
      <c r="T79" s="212">
        <v>18</v>
      </c>
      <c r="U79" s="212">
        <v>15</v>
      </c>
      <c r="W79" s="231"/>
      <c r="X79" s="231">
        <f t="shared" si="8"/>
        <v>40729</v>
      </c>
      <c r="Y79" s="231">
        <f t="shared" si="9"/>
        <v>40909</v>
      </c>
      <c r="Z79" s="230"/>
    </row>
    <row r="80" spans="1:26" s="212" customFormat="1" ht="20.100000000000001" hidden="1" customHeight="1">
      <c r="A80" s="220">
        <v>1</v>
      </c>
      <c r="B80" s="216">
        <v>40737</v>
      </c>
      <c r="C80" s="217" t="str">
        <f>VLOOKUP(D80,'[12]mhs elektro-kecil'!$B$5:$C$996,2,0)</f>
        <v>Septia Haryani</v>
      </c>
      <c r="D80" s="217" t="s">
        <v>248</v>
      </c>
      <c r="E80" s="219" t="s">
        <v>249</v>
      </c>
      <c r="F80" s="219" t="str">
        <f t="shared" si="10"/>
        <v>Dr. Rismon H. Sianipar, S.T., M. Eng.</v>
      </c>
      <c r="G80" s="219" t="s">
        <v>3339</v>
      </c>
      <c r="H80" s="219" t="str">
        <f t="shared" ref="H80:J89" si="11">VLOOKUP(S80,dosen,3,0)</f>
        <v>Ir. Sri Endang Anjarwani, M. Kom.</v>
      </c>
      <c r="I80" s="219" t="str">
        <f t="shared" si="11"/>
        <v>Made Sutha Yadnya, S.T., M.T.</v>
      </c>
      <c r="J80" s="219" t="str">
        <f t="shared" si="11"/>
        <v>Muhamad Irwan, S.T., M.T.</v>
      </c>
      <c r="K80" s="222" t="s">
        <v>63</v>
      </c>
      <c r="L80" s="216">
        <v>40740</v>
      </c>
      <c r="M80" s="223" t="s">
        <v>42</v>
      </c>
      <c r="N80" s="227" t="s">
        <v>105</v>
      </c>
      <c r="O80" s="228"/>
      <c r="P80" s="212">
        <v>654</v>
      </c>
      <c r="Q80" s="212">
        <v>33</v>
      </c>
      <c r="R80" s="212">
        <v>3</v>
      </c>
      <c r="S80" s="212">
        <v>38</v>
      </c>
      <c r="T80" s="212">
        <v>19</v>
      </c>
      <c r="U80" s="212">
        <v>39</v>
      </c>
      <c r="W80" s="231"/>
      <c r="X80" s="231">
        <f t="shared" si="8"/>
        <v>40740</v>
      </c>
      <c r="Y80" s="231">
        <f t="shared" si="9"/>
        <v>40920</v>
      </c>
      <c r="Z80" s="230"/>
    </row>
    <row r="81" spans="1:32" s="212" customFormat="1" ht="20.100000000000001" hidden="1" customHeight="1">
      <c r="A81" s="220">
        <f>A80+1</f>
        <v>2</v>
      </c>
      <c r="B81" s="216">
        <v>40737</v>
      </c>
      <c r="C81" s="217" t="str">
        <f>VLOOKUP(D81,'[12]mhs elektro-kecil'!$B$5:$C$996,2,0)</f>
        <v>Erfan Wiranata</v>
      </c>
      <c r="D81" s="217" t="s">
        <v>250</v>
      </c>
      <c r="E81" s="219" t="s">
        <v>251</v>
      </c>
      <c r="F81" s="219" t="str">
        <f t="shared" si="10"/>
        <v>Dr. Rismon H. Sianipar, S.T., M. Eng.</v>
      </c>
      <c r="G81" s="219" t="str">
        <f t="shared" si="10"/>
        <v>Dr. Ir. I Ketut Wiryajati,ST.,MT.,IPU.,ASEAN.Eng.</v>
      </c>
      <c r="H81" s="219" t="str">
        <f t="shared" si="11"/>
        <v>Ir. Sri Endang Anjarwani, M. Kom.</v>
      </c>
      <c r="I81" s="219" t="str">
        <f t="shared" si="11"/>
        <v>Bulkis Kanata, S.T., M.T.</v>
      </c>
      <c r="J81" s="219" t="str">
        <f t="shared" si="11"/>
        <v>Lalu A. Syamsul Irfan A., S.T., M.Eng.</v>
      </c>
      <c r="K81" s="222" t="s">
        <v>63</v>
      </c>
      <c r="L81" s="216">
        <v>40740</v>
      </c>
      <c r="M81" s="223" t="s">
        <v>33</v>
      </c>
      <c r="N81" s="227" t="s">
        <v>105</v>
      </c>
      <c r="O81" s="228"/>
      <c r="P81" s="212">
        <v>655</v>
      </c>
      <c r="Q81" s="212">
        <v>33</v>
      </c>
      <c r="R81" s="212">
        <v>3</v>
      </c>
      <c r="S81" s="212">
        <v>38</v>
      </c>
      <c r="T81" s="212">
        <v>21</v>
      </c>
      <c r="U81" s="212">
        <v>40</v>
      </c>
      <c r="W81" s="231"/>
      <c r="X81" s="231">
        <f t="shared" si="8"/>
        <v>40740</v>
      </c>
      <c r="Y81" s="231">
        <f t="shared" si="9"/>
        <v>40920</v>
      </c>
      <c r="Z81" s="230"/>
    </row>
    <row r="82" spans="1:32" s="212" customFormat="1" ht="20.100000000000001" hidden="1" customHeight="1">
      <c r="A82" s="220">
        <v>1</v>
      </c>
      <c r="B82" s="216">
        <v>40736</v>
      </c>
      <c r="C82" s="217" t="str">
        <f>VLOOKUP(D82,'[12]mhs elektro-kecil'!$B$5:$C$996,2,0)</f>
        <v>Gede Hendy Hardiana</v>
      </c>
      <c r="D82" s="217" t="s">
        <v>252</v>
      </c>
      <c r="E82" s="219" t="s">
        <v>253</v>
      </c>
      <c r="F82" s="219" t="str">
        <f t="shared" si="10"/>
        <v>Bulkis Kanata, S.T., M.T.</v>
      </c>
      <c r="G82" s="219" t="str">
        <f t="shared" si="10"/>
        <v>Dr. rer. nat. Teti Zubaidah, S.T., M.T.</v>
      </c>
      <c r="H82" s="219" t="str">
        <f t="shared" si="11"/>
        <v>Abdullah Zainuddin, S.T., M.T.</v>
      </c>
      <c r="I82" s="219" t="str">
        <f t="shared" si="11"/>
        <v>Ni Made Seniari, S.T., M.T.</v>
      </c>
      <c r="J82" s="219" t="str">
        <f t="shared" si="11"/>
        <v>Syafaruddin Ch, S.T., M.T.</v>
      </c>
      <c r="K82" s="222" t="s">
        <v>76</v>
      </c>
      <c r="L82" s="216">
        <v>40744</v>
      </c>
      <c r="M82" s="223" t="s">
        <v>33</v>
      </c>
      <c r="N82" s="227" t="s">
        <v>254</v>
      </c>
      <c r="O82" s="228"/>
      <c r="P82" s="212">
        <v>665</v>
      </c>
      <c r="Q82" s="212">
        <v>21</v>
      </c>
      <c r="R82" s="212">
        <v>22</v>
      </c>
      <c r="S82" s="212">
        <v>15</v>
      </c>
      <c r="T82" s="212">
        <v>1</v>
      </c>
      <c r="U82" s="212">
        <v>4</v>
      </c>
      <c r="W82" s="231"/>
      <c r="X82" s="231">
        <f t="shared" si="8"/>
        <v>40744</v>
      </c>
      <c r="Y82" s="231">
        <f t="shared" si="9"/>
        <v>40924</v>
      </c>
      <c r="Z82" s="230"/>
    </row>
    <row r="83" spans="1:32" s="212" customFormat="1" ht="20.100000000000001" hidden="1" customHeight="1">
      <c r="A83" s="220">
        <f>A82+1</f>
        <v>2</v>
      </c>
      <c r="B83" s="216">
        <v>40736</v>
      </c>
      <c r="C83" s="217" t="str">
        <f>VLOOKUP(D83,'[12]mhs elektro-kecil'!$B$5:$C$996,2,0)</f>
        <v>Ady Suharyanto</v>
      </c>
      <c r="D83" s="217" t="s">
        <v>255</v>
      </c>
      <c r="E83" s="219" t="s">
        <v>256</v>
      </c>
      <c r="F83" s="219" t="str">
        <f t="shared" si="10"/>
        <v>Bulkis Kanata, S.T., M.T.</v>
      </c>
      <c r="G83" s="219" t="str">
        <f t="shared" si="10"/>
        <v>Dr. rer. nat. Teti Zubaidah, S.T., M.T.</v>
      </c>
      <c r="H83" s="219" t="str">
        <f t="shared" si="11"/>
        <v>Sudi M. Al Sasongko, S.T., M.T.</v>
      </c>
      <c r="I83" s="219" t="str">
        <f t="shared" si="11"/>
        <v>Made Sutha Yadnya, S.T., M.T.</v>
      </c>
      <c r="J83" s="219" t="str">
        <f t="shared" si="11"/>
        <v>Dr. Rismon H. Sianipar, S.T., M. Eng.</v>
      </c>
      <c r="K83" s="222" t="s">
        <v>76</v>
      </c>
      <c r="L83" s="216">
        <v>40744</v>
      </c>
      <c r="M83" s="223" t="s">
        <v>42</v>
      </c>
      <c r="N83" s="227" t="s">
        <v>254</v>
      </c>
      <c r="O83" s="228"/>
      <c r="P83" s="212">
        <v>666</v>
      </c>
      <c r="Q83" s="212">
        <v>21</v>
      </c>
      <c r="R83" s="212">
        <v>22</v>
      </c>
      <c r="S83" s="212">
        <v>6</v>
      </c>
      <c r="T83" s="212">
        <v>19</v>
      </c>
      <c r="U83" s="212">
        <v>33</v>
      </c>
      <c r="W83" s="231"/>
      <c r="X83" s="231">
        <f t="shared" si="8"/>
        <v>40744</v>
      </c>
      <c r="Y83" s="231">
        <f t="shared" si="9"/>
        <v>40924</v>
      </c>
      <c r="Z83" s="230"/>
    </row>
    <row r="84" spans="1:32" s="212" customFormat="1" ht="20.100000000000001" hidden="1" customHeight="1">
      <c r="A84" s="220">
        <v>1</v>
      </c>
      <c r="B84" s="216">
        <v>40744</v>
      </c>
      <c r="C84" s="217" t="str">
        <f>VLOOKUP(D84,'[12]mhs elektro-kecil'!$B$5:$C$996,2,0)</f>
        <v>Hariadi Wijaya Kusuma</v>
      </c>
      <c r="D84" s="217" t="s">
        <v>257</v>
      </c>
      <c r="E84" s="219" t="s">
        <v>258</v>
      </c>
      <c r="F84" s="219" t="str">
        <f t="shared" si="10"/>
        <v>Abdullah Zainuddin, S.T., M.T.</v>
      </c>
      <c r="G84" s="219" t="str">
        <f t="shared" si="10"/>
        <v>Syafaruddin Ch, S.T., M.T.</v>
      </c>
      <c r="H84" s="219" t="str">
        <f t="shared" si="11"/>
        <v>Bulkis Kanata, S.T., M.T.</v>
      </c>
      <c r="I84" s="219" t="str">
        <f t="shared" si="11"/>
        <v>Ni Made Seniari, S.T., M.T.</v>
      </c>
      <c r="J84" s="219" t="str">
        <f t="shared" si="11"/>
        <v>Sabar Nababan, S.T., M.T.</v>
      </c>
      <c r="K84" s="222" t="s">
        <v>93</v>
      </c>
      <c r="L84" s="216">
        <v>40749</v>
      </c>
      <c r="M84" s="223" t="s">
        <v>42</v>
      </c>
      <c r="N84" s="227" t="s">
        <v>105</v>
      </c>
      <c r="O84" s="228"/>
      <c r="P84" s="212">
        <v>684</v>
      </c>
      <c r="Q84" s="212">
        <v>15</v>
      </c>
      <c r="R84" s="212">
        <v>4</v>
      </c>
      <c r="S84" s="212">
        <v>21</v>
      </c>
      <c r="T84" s="212">
        <v>1</v>
      </c>
      <c r="U84" s="212">
        <v>31</v>
      </c>
      <c r="W84" s="231"/>
      <c r="X84" s="231">
        <f t="shared" si="8"/>
        <v>40749</v>
      </c>
      <c r="Y84" s="231">
        <f t="shared" si="9"/>
        <v>40929</v>
      </c>
      <c r="Z84" s="230"/>
    </row>
    <row r="85" spans="1:32" s="212" customFormat="1" ht="20.100000000000001" hidden="1" customHeight="1">
      <c r="A85" s="220">
        <f>A84+1</f>
        <v>2</v>
      </c>
      <c r="B85" s="216">
        <v>40744</v>
      </c>
      <c r="C85" s="217" t="str">
        <f>VLOOKUP(D85,'[12]mhs elektro-kecil'!$B$5:$C$996,2,0)</f>
        <v>Sony Syawaliansyah</v>
      </c>
      <c r="D85" s="217" t="s">
        <v>259</v>
      </c>
      <c r="E85" s="219" t="s">
        <v>260</v>
      </c>
      <c r="F85" s="219" t="str">
        <f t="shared" si="10"/>
        <v>Dr. Rismon H. Sianipar, S.T., M. Eng.</v>
      </c>
      <c r="G85" s="219" t="str">
        <f t="shared" si="10"/>
        <v>Dr. Ir. I Ketut Wiryajati,ST.,MT.,IPU.,ASEAN.Eng.</v>
      </c>
      <c r="H85" s="219" t="str">
        <f t="shared" si="11"/>
        <v>I B K Widiartha, S.T., M.T.</v>
      </c>
      <c r="I85" s="219" t="str">
        <f t="shared" si="11"/>
        <v>I Made Budi Suksmadana, S.T., M.T.</v>
      </c>
      <c r="J85" s="219" t="str">
        <f t="shared" si="11"/>
        <v>Lalu A. Syamsul Irfan A., S.T., M.Eng.</v>
      </c>
      <c r="K85" s="222" t="s">
        <v>63</v>
      </c>
      <c r="L85" s="216">
        <v>40747</v>
      </c>
      <c r="M85" s="223" t="s">
        <v>33</v>
      </c>
      <c r="N85" s="227" t="s">
        <v>97</v>
      </c>
      <c r="O85" s="228"/>
      <c r="P85" s="212">
        <v>683</v>
      </c>
      <c r="Q85" s="212">
        <v>33</v>
      </c>
      <c r="R85" s="212">
        <v>3</v>
      </c>
      <c r="S85" s="212">
        <v>27</v>
      </c>
      <c r="T85" s="212">
        <v>24</v>
      </c>
      <c r="U85" s="212">
        <v>40</v>
      </c>
      <c r="W85" s="231"/>
      <c r="X85" s="231">
        <f t="shared" si="8"/>
        <v>40747</v>
      </c>
      <c r="Y85" s="231">
        <f t="shared" si="9"/>
        <v>40927</v>
      </c>
      <c r="Z85" s="230"/>
    </row>
    <row r="86" spans="1:32" s="212" customFormat="1" ht="20.100000000000001" hidden="1" customHeight="1">
      <c r="A86" s="220">
        <v>1</v>
      </c>
      <c r="B86" s="216">
        <v>40750</v>
      </c>
      <c r="C86" s="217" t="str">
        <f>VLOOKUP(D86,'[12]mhs elektro-kecil'!$B$5:$C$996,2,0)</f>
        <v>Akbar Juliansyah</v>
      </c>
      <c r="D86" s="217" t="s">
        <v>261</v>
      </c>
      <c r="E86" s="219" t="s">
        <v>262</v>
      </c>
      <c r="F86" s="219" t="str">
        <f t="shared" si="10"/>
        <v>I B K Widiartha, S.T., M.T.</v>
      </c>
      <c r="G86" s="219" t="str">
        <f t="shared" si="10"/>
        <v>Ir. Sri Endang Anjarwani, M. Kom.</v>
      </c>
      <c r="H86" s="219" t="str">
        <f t="shared" si="11"/>
        <v>Heri Wijayanto, S.T., M.T.</v>
      </c>
      <c r="I86" s="219" t="str">
        <f t="shared" si="11"/>
        <v>Dr. Rismon H. Sianipar, S.T., M. Eng.</v>
      </c>
      <c r="J86" s="219" t="str">
        <f t="shared" si="11"/>
        <v>Budi Irmawati, S. Kom., M.T.</v>
      </c>
      <c r="K86" s="222" t="s">
        <v>63</v>
      </c>
      <c r="L86" s="216">
        <v>40754</v>
      </c>
      <c r="M86" s="223" t="s">
        <v>42</v>
      </c>
      <c r="N86" s="227" t="s">
        <v>105</v>
      </c>
      <c r="O86" s="228"/>
      <c r="P86" s="212">
        <v>697</v>
      </c>
      <c r="Q86" s="212">
        <v>27</v>
      </c>
      <c r="R86" s="212">
        <v>38</v>
      </c>
      <c r="S86" s="212">
        <v>32</v>
      </c>
      <c r="T86" s="212">
        <v>33</v>
      </c>
      <c r="U86" s="212">
        <v>20</v>
      </c>
      <c r="W86" s="231"/>
      <c r="X86" s="231">
        <f t="shared" si="8"/>
        <v>40754</v>
      </c>
      <c r="Y86" s="231">
        <f t="shared" si="9"/>
        <v>40934</v>
      </c>
      <c r="Z86" s="230"/>
    </row>
    <row r="87" spans="1:32" s="212" customFormat="1" ht="20.100000000000001" hidden="1" customHeight="1">
      <c r="A87" s="220">
        <v>1</v>
      </c>
      <c r="B87" s="216">
        <v>40750</v>
      </c>
      <c r="C87" s="217" t="str">
        <f>VLOOKUP(D87,'[12]mhs elektro-kecil'!$B$5:$C$996,2,0)</f>
        <v>Akbar Juliansyah</v>
      </c>
      <c r="D87" s="217" t="s">
        <v>261</v>
      </c>
      <c r="E87" s="219" t="s">
        <v>262</v>
      </c>
      <c r="F87" s="219" t="str">
        <f t="shared" si="10"/>
        <v>I B K Widiartha, S.T., M.T.</v>
      </c>
      <c r="G87" s="219" t="str">
        <f t="shared" si="10"/>
        <v>Ir. Sri Endang Anjarwani, M. Kom.</v>
      </c>
      <c r="H87" s="219" t="str">
        <f t="shared" si="11"/>
        <v>Heri Wijayanto, S.T., M.T.</v>
      </c>
      <c r="I87" s="219" t="str">
        <f t="shared" si="11"/>
        <v>Dr. Rismon H. Sianipar, S.T., M. Eng.</v>
      </c>
      <c r="J87" s="219" t="str">
        <f t="shared" si="11"/>
        <v>Budi Irmawati, S. Kom., M.T.</v>
      </c>
      <c r="K87" s="222" t="s">
        <v>63</v>
      </c>
      <c r="L87" s="216">
        <v>40754</v>
      </c>
      <c r="M87" s="223" t="s">
        <v>42</v>
      </c>
      <c r="N87" s="227" t="s">
        <v>105</v>
      </c>
      <c r="O87" s="228"/>
      <c r="P87" s="212">
        <v>697</v>
      </c>
      <c r="Q87" s="212">
        <v>27</v>
      </c>
      <c r="R87" s="212">
        <v>38</v>
      </c>
      <c r="S87" s="212">
        <v>32</v>
      </c>
      <c r="T87" s="212">
        <v>33</v>
      </c>
      <c r="U87" s="212">
        <v>20</v>
      </c>
      <c r="W87" s="231"/>
      <c r="X87" s="231">
        <f t="shared" si="8"/>
        <v>40754</v>
      </c>
      <c r="Y87" s="231">
        <f t="shared" si="9"/>
        <v>40934</v>
      </c>
      <c r="Z87" s="230"/>
    </row>
    <row r="88" spans="1:32" s="212" customFormat="1" ht="20.100000000000001" hidden="1" customHeight="1">
      <c r="A88" s="220">
        <v>1</v>
      </c>
      <c r="B88" s="216">
        <v>40765</v>
      </c>
      <c r="C88" s="217" t="str">
        <f>VLOOKUP(D88,'[12]mhs elektro-kecil'!$B$5:$C$996,2,0)</f>
        <v>Singgih Herjuno Jati</v>
      </c>
      <c r="D88" s="217" t="s">
        <v>263</v>
      </c>
      <c r="E88" s="219" t="s">
        <v>264</v>
      </c>
      <c r="F88" s="219" t="str">
        <f t="shared" si="10"/>
        <v>Syafaruddin Ch, S.T., M.T.</v>
      </c>
      <c r="G88" s="219" t="str">
        <f t="shared" si="10"/>
        <v>Abdul Natsir, S.T., M.T.</v>
      </c>
      <c r="H88" s="219" t="str">
        <f t="shared" si="11"/>
        <v>Paniran, S.T., M.T.</v>
      </c>
      <c r="I88" s="219" t="str">
        <f t="shared" si="11"/>
        <v>Ida Bagus Fery Citarsa, S.T., M.T.</v>
      </c>
      <c r="J88" s="219" t="str">
        <f t="shared" si="11"/>
        <v>Dr. Ir. Rosmaliati, S.T., M.T.</v>
      </c>
      <c r="K88" s="222" t="s">
        <v>63</v>
      </c>
      <c r="L88" s="216">
        <v>40768</v>
      </c>
      <c r="M88" s="223" t="s">
        <v>42</v>
      </c>
      <c r="N88" s="227" t="s">
        <v>105</v>
      </c>
      <c r="O88" s="228"/>
      <c r="Q88" s="212">
        <v>4</v>
      </c>
      <c r="R88" s="212">
        <v>14</v>
      </c>
      <c r="S88" s="212">
        <v>28</v>
      </c>
      <c r="T88" s="212">
        <v>12</v>
      </c>
      <c r="U88" s="212">
        <v>16</v>
      </c>
      <c r="W88" s="231"/>
      <c r="X88" s="231">
        <f t="shared" si="8"/>
        <v>40768</v>
      </c>
      <c r="Y88" s="231">
        <f t="shared" si="9"/>
        <v>40948</v>
      </c>
      <c r="Z88" s="230"/>
    </row>
    <row r="89" spans="1:32" s="212" customFormat="1" ht="20.100000000000001" hidden="1" customHeight="1">
      <c r="A89" s="220">
        <v>1</v>
      </c>
      <c r="B89" s="216">
        <v>40777</v>
      </c>
      <c r="C89" s="217" t="str">
        <f>VLOOKUP(D89,'[12]mhs elektro-kecil'!$B$5:$C$996,2,0)</f>
        <v>Reza Rachmadani Fajrin</v>
      </c>
      <c r="D89" s="217" t="s">
        <v>265</v>
      </c>
      <c r="E89" s="219" t="s">
        <v>266</v>
      </c>
      <c r="F89" s="219" t="str">
        <f t="shared" si="10"/>
        <v>Supriyatna, S.T., M.T.</v>
      </c>
      <c r="G89" s="219" t="str">
        <f t="shared" si="10"/>
        <v>Ida Bagus Fery Citarsa, S.T., M.T.</v>
      </c>
      <c r="H89" s="219" t="str">
        <f t="shared" si="11"/>
        <v>Sultan, S.T., M.T.</v>
      </c>
      <c r="I89" s="219" t="str">
        <f t="shared" si="11"/>
        <v>Ir. I Made Ari Nrartha, S.T., M.T.</v>
      </c>
      <c r="J89" s="219" t="str">
        <f t="shared" si="11"/>
        <v>Ir. Agung Budi Muljono, S.T., M.T., IPU.</v>
      </c>
      <c r="K89" s="222" t="s">
        <v>131</v>
      </c>
      <c r="L89" s="216">
        <v>40778</v>
      </c>
      <c r="M89" s="223" t="s">
        <v>267</v>
      </c>
      <c r="N89" s="227" t="s">
        <v>105</v>
      </c>
      <c r="O89" s="228"/>
      <c r="P89" s="212">
        <v>769</v>
      </c>
      <c r="Q89" s="212">
        <v>2</v>
      </c>
      <c r="R89" s="212">
        <v>12</v>
      </c>
      <c r="S89" s="212">
        <v>5</v>
      </c>
      <c r="T89" s="212">
        <v>25</v>
      </c>
      <c r="U89" s="212">
        <v>13</v>
      </c>
      <c r="W89" s="231"/>
      <c r="X89" s="231">
        <f t="shared" si="8"/>
        <v>40778</v>
      </c>
      <c r="Y89" s="231">
        <f t="shared" si="9"/>
        <v>40958</v>
      </c>
      <c r="Z89" s="230"/>
    </row>
    <row r="90" spans="1:32" s="212" customFormat="1" ht="20.100000000000001" hidden="1" customHeight="1">
      <c r="A90" s="220">
        <v>1</v>
      </c>
      <c r="B90" s="216"/>
      <c r="C90" s="217" t="str">
        <f>VLOOKUP(D90,'[12]mhs elektro-kecil'!$B$5:$C$996,2,0)</f>
        <v>Mizar Febrian</v>
      </c>
      <c r="D90" s="217" t="s">
        <v>268</v>
      </c>
      <c r="E90" s="219" t="s">
        <v>269</v>
      </c>
      <c r="F90" s="219" t="str">
        <f t="shared" si="10"/>
        <v>Dr. Ir. Misbahuddin, S.T., M.T., IPU.</v>
      </c>
      <c r="G90" s="219" t="str">
        <f t="shared" si="10"/>
        <v>I B K Widiartha, S.T., M.T.</v>
      </c>
      <c r="H90" s="219"/>
      <c r="I90" s="219"/>
      <c r="J90" s="219"/>
      <c r="K90" s="222"/>
      <c r="L90" s="216"/>
      <c r="M90" s="223"/>
      <c r="N90" s="227"/>
      <c r="O90" s="228"/>
      <c r="Q90" s="212">
        <v>7</v>
      </c>
      <c r="R90" s="212">
        <v>27</v>
      </c>
      <c r="W90" s="231"/>
      <c r="X90" s="231">
        <f t="shared" si="8"/>
        <v>0</v>
      </c>
      <c r="Y90" s="231">
        <f t="shared" si="9"/>
        <v>180</v>
      </c>
      <c r="Z90" s="230"/>
    </row>
    <row r="91" spans="1:32" s="212" customFormat="1" ht="20.100000000000001" hidden="1" customHeight="1">
      <c r="A91" s="220">
        <v>1</v>
      </c>
      <c r="B91" s="216">
        <v>40812</v>
      </c>
      <c r="C91" s="217" t="str">
        <f>VLOOKUP(D91,'[12]mhs elektro-kecil'!$B$5:$C$996,2,0)</f>
        <v>Mizar Febrian</v>
      </c>
      <c r="D91" s="217" t="s">
        <v>268</v>
      </c>
      <c r="E91" s="219" t="s">
        <v>269</v>
      </c>
      <c r="F91" s="219" t="str">
        <f t="shared" si="10"/>
        <v>Dr. Ir. Misbahuddin, S.T., M.T., IPU.</v>
      </c>
      <c r="G91" s="219" t="str">
        <f t="shared" si="10"/>
        <v>I B K Widiartha, S.T., M.T.</v>
      </c>
      <c r="H91" s="219" t="str">
        <f t="shared" si="10"/>
        <v>Heri Wijayanto, S.T., M.T.</v>
      </c>
      <c r="I91" s="219" t="str">
        <f t="shared" si="10"/>
        <v>Budi Irmawati, S. Kom., M.T.</v>
      </c>
      <c r="J91" s="219" t="str">
        <f t="shared" si="10"/>
        <v>Giri Wahyu Wiriasto, S.T., M.T.</v>
      </c>
      <c r="K91" s="222" t="s">
        <v>63</v>
      </c>
      <c r="L91" s="216">
        <v>40817</v>
      </c>
      <c r="M91" s="223" t="s">
        <v>42</v>
      </c>
      <c r="N91" s="227" t="s">
        <v>105</v>
      </c>
      <c r="O91" s="228"/>
      <c r="P91" s="212">
        <v>834</v>
      </c>
      <c r="Q91" s="212">
        <v>7</v>
      </c>
      <c r="R91" s="212">
        <v>27</v>
      </c>
      <c r="S91" s="212">
        <v>32</v>
      </c>
      <c r="T91" s="212">
        <v>20</v>
      </c>
      <c r="U91" s="212">
        <v>41</v>
      </c>
      <c r="W91" s="231"/>
      <c r="X91" s="231">
        <f t="shared" si="8"/>
        <v>40817</v>
      </c>
      <c r="Y91" s="231">
        <f t="shared" si="9"/>
        <v>40997</v>
      </c>
      <c r="Z91" s="230"/>
    </row>
    <row r="92" spans="1:32" s="212" customFormat="1" ht="20.100000000000001" hidden="1" customHeight="1">
      <c r="A92" s="220">
        <f>A91+1</f>
        <v>2</v>
      </c>
      <c r="B92" s="216">
        <v>40812</v>
      </c>
      <c r="C92" s="217" t="str">
        <f>VLOOKUP(D92,'[12]mhs elektro-kecil'!$B$5:$C$996,2,0)</f>
        <v>Akhiruddin</v>
      </c>
      <c r="D92" s="217" t="s">
        <v>270</v>
      </c>
      <c r="E92" s="219" t="s">
        <v>271</v>
      </c>
      <c r="F92" s="219" t="str">
        <f t="shared" si="10"/>
        <v>Abdullah Zainuddin, S.T., M.T.</v>
      </c>
      <c r="G92" s="219" t="str">
        <f t="shared" si="10"/>
        <v>I Made Budi Suksmadana, S.T., M.T.</v>
      </c>
      <c r="H92" s="219" t="str">
        <f t="shared" si="10"/>
        <v>Made Sutha Yadnya, S.T., M.T.</v>
      </c>
      <c r="I92" s="219" t="str">
        <f t="shared" si="10"/>
        <v>Bulkis Kanata, S.T., M.T.</v>
      </c>
      <c r="J92" s="219" t="str">
        <f t="shared" si="10"/>
        <v>Syafaruddin Ch, S.T., M.T.</v>
      </c>
      <c r="K92" s="222" t="s">
        <v>63</v>
      </c>
      <c r="L92" s="216">
        <v>40817</v>
      </c>
      <c r="M92" s="223" t="s">
        <v>42</v>
      </c>
      <c r="N92" s="227" t="s">
        <v>97</v>
      </c>
      <c r="O92" s="228"/>
      <c r="P92" s="212">
        <v>833</v>
      </c>
      <c r="Q92" s="212">
        <v>15</v>
      </c>
      <c r="R92" s="212">
        <v>24</v>
      </c>
      <c r="S92" s="212">
        <v>19</v>
      </c>
      <c r="T92" s="212">
        <v>21</v>
      </c>
      <c r="U92" s="212">
        <v>4</v>
      </c>
      <c r="W92" s="231"/>
      <c r="X92" s="231">
        <f t="shared" si="8"/>
        <v>40817</v>
      </c>
      <c r="Y92" s="231">
        <f t="shared" si="9"/>
        <v>40997</v>
      </c>
      <c r="Z92" s="230"/>
    </row>
    <row r="93" spans="1:32" s="212" customFormat="1" ht="20.100000000000001" hidden="1" customHeight="1">
      <c r="A93" s="220">
        <v>1</v>
      </c>
      <c r="B93" s="216">
        <v>40836</v>
      </c>
      <c r="C93" s="217" t="str">
        <f>VLOOKUP(D93,'[12]mhs elektro-kecil'!$B$5:$C$996,2,0)</f>
        <v>Annas Rahma Fath</v>
      </c>
      <c r="D93" s="217" t="s">
        <v>272</v>
      </c>
      <c r="E93" s="219" t="s">
        <v>273</v>
      </c>
      <c r="F93" s="219" t="str">
        <f t="shared" si="10"/>
        <v>Dr. Rismon H. Sianipar, S.T., M. Eng.</v>
      </c>
      <c r="G93" s="219" t="str">
        <f t="shared" si="10"/>
        <v>Dr. Ir. I Ketut Wiryajati,ST.,MT.,IPU.,ASEAN.Eng.</v>
      </c>
      <c r="H93" s="219" t="str">
        <f t="shared" si="10"/>
        <v>I B K Widiartha, S.T., M.T.</v>
      </c>
      <c r="I93" s="219" t="str">
        <f t="shared" si="10"/>
        <v>Ir. Sri Endang Anjarwani, M. Kom.</v>
      </c>
      <c r="J93" s="219" t="str">
        <f t="shared" si="10"/>
        <v>Dr. rer. nat. Teti Zubaidah, S.T., M.T.</v>
      </c>
      <c r="K93" s="222" t="s">
        <v>131</v>
      </c>
      <c r="L93" s="216">
        <v>40841</v>
      </c>
      <c r="M93" s="223" t="s">
        <v>42</v>
      </c>
      <c r="N93" s="227" t="s">
        <v>141</v>
      </c>
      <c r="O93" s="228"/>
      <c r="P93" s="212">
        <v>912</v>
      </c>
      <c r="Q93" s="212">
        <v>33</v>
      </c>
      <c r="R93" s="212">
        <v>3</v>
      </c>
      <c r="S93" s="212">
        <v>27</v>
      </c>
      <c r="T93" s="212">
        <v>38</v>
      </c>
      <c r="U93" s="212">
        <v>22</v>
      </c>
      <c r="W93" s="231">
        <v>40822</v>
      </c>
      <c r="X93" s="231">
        <f t="shared" ref="X93:X117" si="12">L93</f>
        <v>40841</v>
      </c>
      <c r="Y93" s="231">
        <f t="shared" si="9"/>
        <v>41021</v>
      </c>
      <c r="Z93" s="230"/>
      <c r="AB93" s="249" t="str">
        <f t="shared" ref="AB93:AB117" si="13">IF(F93=H93,"bentrok",IF(F93=I93,"bentrok",IF(F93=J93,"bentrok","ok")))</f>
        <v>ok</v>
      </c>
      <c r="AC93" s="249" t="str">
        <f t="shared" ref="AC93:AC117" si="14">IF(G93=I93,"bentrok",IF(G93=J93,"bentrok",IF(G93=H93,"bentrok","ok")))</f>
        <v>ok</v>
      </c>
      <c r="AD93" s="249" t="str">
        <f t="shared" ref="AD93:AD117" si="15">IF(H93=I93,"bentrok",IF(H93=J93,"bentrok",IF(H93=F93,"bentrok",IF(H93=G93,"bentrok","ok"))))</f>
        <v>ok</v>
      </c>
      <c r="AE93" s="249" t="str">
        <f t="shared" ref="AE93:AE117" si="16">IF(I93=J93,"bentrok",IF(I93=F93,"bentrok",IF(I93=G93,"bentrok",IF(I93=H93,"bentrok","ok"))))</f>
        <v>ok</v>
      </c>
      <c r="AF93" s="249" t="str">
        <f t="shared" ref="AF93:AF117" si="17">IF(J93=F93,"bentrok",IF(J93=G93,"bentrok",IF(J93=H93,"bentrok",IF(J93=I93,"bentrok","ok"))))</f>
        <v>ok</v>
      </c>
    </row>
    <row r="94" spans="1:32" s="212" customFormat="1" ht="20.100000000000001" hidden="1" customHeight="1">
      <c r="A94" s="220">
        <f>A93+1</f>
        <v>2</v>
      </c>
      <c r="B94" s="216">
        <v>40836</v>
      </c>
      <c r="C94" s="217" t="str">
        <f>VLOOKUP(D94,'[12]mhs elektro-kecil'!$B$5:$C$996,2,0)</f>
        <v>Nawir One Taufik</v>
      </c>
      <c r="D94" s="217" t="s">
        <v>274</v>
      </c>
      <c r="E94" s="219" t="s">
        <v>275</v>
      </c>
      <c r="F94" s="219" t="str">
        <f t="shared" ref="F94:J110" si="18">VLOOKUP(Q94,dosen,3,0)</f>
        <v>Dr. Rismon H. Sianipar, S.T., M. Eng.</v>
      </c>
      <c r="G94" s="219" t="str">
        <f t="shared" si="18"/>
        <v>Dr. Ir. I Ketut Wiryajati,ST.,MT.,IPU.,ASEAN.Eng.</v>
      </c>
      <c r="H94" s="219" t="str">
        <f t="shared" si="18"/>
        <v>Budi Irmawati, S. Kom., M.T.</v>
      </c>
      <c r="I94" s="219" t="str">
        <f t="shared" si="18"/>
        <v>I B K Widiartha, S.T., M.T.</v>
      </c>
      <c r="J94" s="219" t="str">
        <f t="shared" si="18"/>
        <v>Made Sutha Yadnya, S.T., M.T.</v>
      </c>
      <c r="K94" s="222" t="s">
        <v>76</v>
      </c>
      <c r="L94" s="216">
        <v>40842</v>
      </c>
      <c r="M94" s="223" t="s">
        <v>42</v>
      </c>
      <c r="N94" s="227" t="s">
        <v>141</v>
      </c>
      <c r="O94" s="228"/>
      <c r="P94" s="212">
        <v>913</v>
      </c>
      <c r="Q94" s="212">
        <v>33</v>
      </c>
      <c r="R94" s="212">
        <v>3</v>
      </c>
      <c r="S94" s="212">
        <v>20</v>
      </c>
      <c r="T94" s="212">
        <v>27</v>
      </c>
      <c r="U94" s="212">
        <v>19</v>
      </c>
      <c r="W94" s="231">
        <v>40822</v>
      </c>
      <c r="X94" s="231">
        <f t="shared" si="12"/>
        <v>40842</v>
      </c>
      <c r="Y94" s="231">
        <f t="shared" si="9"/>
        <v>41022</v>
      </c>
      <c r="Z94" s="230"/>
      <c r="AB94" s="249" t="str">
        <f t="shared" si="13"/>
        <v>ok</v>
      </c>
      <c r="AC94" s="249" t="str">
        <f t="shared" si="14"/>
        <v>ok</v>
      </c>
      <c r="AD94" s="249" t="str">
        <f t="shared" si="15"/>
        <v>ok</v>
      </c>
      <c r="AE94" s="249" t="str">
        <f t="shared" si="16"/>
        <v>ok</v>
      </c>
      <c r="AF94" s="249" t="str">
        <f t="shared" si="17"/>
        <v>ok</v>
      </c>
    </row>
    <row r="95" spans="1:32" s="212" customFormat="1" ht="20.100000000000001" hidden="1" customHeight="1">
      <c r="A95" s="220">
        <v>1</v>
      </c>
      <c r="B95" s="216">
        <v>40847</v>
      </c>
      <c r="C95" s="217" t="str">
        <f>VLOOKUP(D95,'[12]mhs elektro-kecil'!$B$5:$C$996,2,0)</f>
        <v>Dwi Pandu Santoso</v>
      </c>
      <c r="D95" s="217" t="s">
        <v>276</v>
      </c>
      <c r="E95" s="219" t="s">
        <v>277</v>
      </c>
      <c r="F95" s="219" t="str">
        <f t="shared" si="18"/>
        <v>Abdul Natsir, S.T., M.T.</v>
      </c>
      <c r="G95" s="219" t="str">
        <f t="shared" si="18"/>
        <v>Paniran, S.T., M.T.</v>
      </c>
      <c r="H95" s="219" t="str">
        <f t="shared" si="18"/>
        <v>Ida Bagus Fery Citarsa, S.T., M.T.</v>
      </c>
      <c r="I95" s="219" t="str">
        <f t="shared" si="18"/>
        <v>Ni Made Seniari, S.T., M.T.</v>
      </c>
      <c r="J95" s="219" t="str">
        <f t="shared" si="18"/>
        <v>Sultan, S.T., M.T.</v>
      </c>
      <c r="K95" s="222" t="s">
        <v>76</v>
      </c>
      <c r="L95" s="216">
        <v>40849</v>
      </c>
      <c r="M95" s="223" t="s">
        <v>42</v>
      </c>
      <c r="N95" s="227" t="s">
        <v>162</v>
      </c>
      <c r="O95" s="228"/>
      <c r="P95" s="212">
        <v>933</v>
      </c>
      <c r="Q95" s="212">
        <v>14</v>
      </c>
      <c r="R95" s="212">
        <v>28</v>
      </c>
      <c r="S95" s="212">
        <v>12</v>
      </c>
      <c r="T95" s="212">
        <v>1</v>
      </c>
      <c r="U95" s="212">
        <v>5</v>
      </c>
      <c r="W95" s="231">
        <v>40822</v>
      </c>
      <c r="X95" s="231">
        <f t="shared" si="12"/>
        <v>40849</v>
      </c>
      <c r="Y95" s="231">
        <f t="shared" si="9"/>
        <v>41029</v>
      </c>
      <c r="Z95" s="230"/>
      <c r="AB95" s="249" t="str">
        <f t="shared" si="13"/>
        <v>ok</v>
      </c>
      <c r="AC95" s="249" t="str">
        <f t="shared" si="14"/>
        <v>ok</v>
      </c>
      <c r="AD95" s="249" t="str">
        <f t="shared" si="15"/>
        <v>ok</v>
      </c>
      <c r="AE95" s="249" t="str">
        <f t="shared" si="16"/>
        <v>ok</v>
      </c>
      <c r="AF95" s="249" t="str">
        <f t="shared" si="17"/>
        <v>ok</v>
      </c>
    </row>
    <row r="96" spans="1:32" s="212" customFormat="1" ht="20.100000000000001" hidden="1" customHeight="1">
      <c r="A96" s="220">
        <f>A95+1</f>
        <v>2</v>
      </c>
      <c r="B96" s="216">
        <v>40847</v>
      </c>
      <c r="C96" s="217" t="str">
        <f>VLOOKUP(D96,'[12]mhs elektro-kecil'!$B$5:$C$996,2,0)</f>
        <v>L. Satrya Atma Winata</v>
      </c>
      <c r="D96" s="217" t="s">
        <v>278</v>
      </c>
      <c r="E96" s="219" t="s">
        <v>279</v>
      </c>
      <c r="F96" s="219" t="str">
        <f t="shared" si="18"/>
        <v>Abdullah Zainuddin, S.T., M.T.</v>
      </c>
      <c r="G96" s="219" t="str">
        <f t="shared" si="18"/>
        <v>I B K Widiartha, S.T., M.T.</v>
      </c>
      <c r="H96" s="219" t="str">
        <f t="shared" si="18"/>
        <v>Made Sutha Yadnya, S.T., M.T.</v>
      </c>
      <c r="I96" s="219" t="str">
        <f t="shared" si="18"/>
        <v>Dr. Ir. Misbahuddin, S.T., M.T., IPU.</v>
      </c>
      <c r="J96" s="219" t="str">
        <f t="shared" si="18"/>
        <v>Syafaruddin Ch, S.T., M.T.</v>
      </c>
      <c r="K96" s="222" t="s">
        <v>76</v>
      </c>
      <c r="L96" s="216">
        <v>40849</v>
      </c>
      <c r="M96" s="223" t="s">
        <v>33</v>
      </c>
      <c r="N96" s="227" t="s">
        <v>97</v>
      </c>
      <c r="O96" s="228"/>
      <c r="P96" s="212">
        <v>934</v>
      </c>
      <c r="Q96" s="212">
        <v>15</v>
      </c>
      <c r="R96" s="212">
        <v>27</v>
      </c>
      <c r="S96" s="212">
        <v>19</v>
      </c>
      <c r="T96" s="212">
        <v>7</v>
      </c>
      <c r="U96" s="212">
        <v>4</v>
      </c>
      <c r="W96" s="231">
        <v>40822</v>
      </c>
      <c r="X96" s="231">
        <f t="shared" si="12"/>
        <v>40849</v>
      </c>
      <c r="Y96" s="231">
        <f t="shared" si="9"/>
        <v>41029</v>
      </c>
      <c r="Z96" s="230"/>
      <c r="AB96" s="249" t="str">
        <f t="shared" si="13"/>
        <v>ok</v>
      </c>
      <c r="AC96" s="249" t="str">
        <f t="shared" si="14"/>
        <v>ok</v>
      </c>
      <c r="AD96" s="249" t="str">
        <f t="shared" si="15"/>
        <v>ok</v>
      </c>
      <c r="AE96" s="249" t="str">
        <f t="shared" si="16"/>
        <v>ok</v>
      </c>
      <c r="AF96" s="249" t="str">
        <f t="shared" si="17"/>
        <v>ok</v>
      </c>
    </row>
    <row r="97" spans="1:32" s="212" customFormat="1" ht="20.100000000000001" hidden="1" customHeight="1">
      <c r="A97" s="220">
        <f>A96+1</f>
        <v>3</v>
      </c>
      <c r="B97" s="216">
        <v>40847</v>
      </c>
      <c r="C97" s="217" t="str">
        <f>VLOOKUP(D97,'[12]mhs elektro-kecil'!$B$5:$C$996,2,0)</f>
        <v>M. Ibrahim Iqbal.</v>
      </c>
      <c r="D97" s="217" t="s">
        <v>280</v>
      </c>
      <c r="E97" s="219" t="s">
        <v>281</v>
      </c>
      <c r="F97" s="219" t="str">
        <f t="shared" si="18"/>
        <v>I B K Widiartha, S.T., M.T.</v>
      </c>
      <c r="G97" s="219" t="str">
        <f t="shared" si="18"/>
        <v>Budi Irmawati, S. Kom., M.T.</v>
      </c>
      <c r="H97" s="219" t="str">
        <f t="shared" si="18"/>
        <v>Heri Wijayanto, S.T., M.T.</v>
      </c>
      <c r="I97" s="219" t="str">
        <f t="shared" si="18"/>
        <v>Dr. Rismon H. Sianipar, S.T., M. Eng.</v>
      </c>
      <c r="J97" s="219" t="str">
        <f t="shared" si="18"/>
        <v>Ir. Sri Endang Anjarwani, M. Kom.</v>
      </c>
      <c r="K97" s="222" t="s">
        <v>76</v>
      </c>
      <c r="L97" s="216">
        <v>40849</v>
      </c>
      <c r="M97" s="223" t="s">
        <v>42</v>
      </c>
      <c r="N97" s="227" t="s">
        <v>97</v>
      </c>
      <c r="O97" s="228"/>
      <c r="P97" s="212">
        <v>935</v>
      </c>
      <c r="Q97" s="212">
        <v>27</v>
      </c>
      <c r="R97" s="212">
        <v>20</v>
      </c>
      <c r="S97" s="212">
        <v>32</v>
      </c>
      <c r="T97" s="212">
        <v>33</v>
      </c>
      <c r="U97" s="212">
        <v>38</v>
      </c>
      <c r="W97" s="231">
        <v>40822</v>
      </c>
      <c r="X97" s="231">
        <f t="shared" si="12"/>
        <v>40849</v>
      </c>
      <c r="Y97" s="231">
        <f t="shared" si="9"/>
        <v>41029</v>
      </c>
      <c r="Z97" s="230"/>
      <c r="AB97" s="249" t="str">
        <f t="shared" si="13"/>
        <v>ok</v>
      </c>
      <c r="AC97" s="249" t="str">
        <f t="shared" si="14"/>
        <v>ok</v>
      </c>
      <c r="AD97" s="249" t="str">
        <f t="shared" si="15"/>
        <v>ok</v>
      </c>
      <c r="AE97" s="249" t="str">
        <f t="shared" si="16"/>
        <v>ok</v>
      </c>
      <c r="AF97" s="249" t="str">
        <f t="shared" si="17"/>
        <v>ok</v>
      </c>
    </row>
    <row r="98" spans="1:32" s="212" customFormat="1" ht="20.100000000000001" hidden="1" customHeight="1">
      <c r="A98" s="220">
        <f>A97+1</f>
        <v>4</v>
      </c>
      <c r="B98" s="216">
        <v>40847</v>
      </c>
      <c r="C98" s="217" t="str">
        <f>VLOOKUP(D98,'[12]mhs elektro-kecil'!$B$5:$C$996,2,0)</f>
        <v>Riska Permana Hikmah</v>
      </c>
      <c r="D98" s="217" t="s">
        <v>282</v>
      </c>
      <c r="E98" s="219" t="s">
        <v>283</v>
      </c>
      <c r="F98" s="219" t="str">
        <f t="shared" si="18"/>
        <v>Dr. Rismon H. Sianipar, S.T., M. Eng.</v>
      </c>
      <c r="G98" s="219" t="str">
        <f t="shared" si="18"/>
        <v>Dr. Ir. I Ketut Wiryajati,ST.,MT.,IPU.,ASEAN.Eng.</v>
      </c>
      <c r="H98" s="219" t="str">
        <f t="shared" si="18"/>
        <v>I B K Widiartha, S.T., M.T.</v>
      </c>
      <c r="I98" s="219" t="str">
        <f t="shared" si="18"/>
        <v>Budi Irmawati, S. Kom., M.T.</v>
      </c>
      <c r="J98" s="219" t="str">
        <f t="shared" si="18"/>
        <v>Lalu A. Syamsul Irfan A., S.T., M.Eng.</v>
      </c>
      <c r="K98" s="222" t="s">
        <v>32</v>
      </c>
      <c r="L98" s="216">
        <v>40850</v>
      </c>
      <c r="M98" s="223" t="s">
        <v>33</v>
      </c>
      <c r="N98" s="227" t="s">
        <v>97</v>
      </c>
      <c r="O98" s="228"/>
      <c r="P98" s="212">
        <v>936</v>
      </c>
      <c r="Q98" s="212">
        <v>33</v>
      </c>
      <c r="R98" s="212">
        <v>3</v>
      </c>
      <c r="S98" s="212">
        <v>27</v>
      </c>
      <c r="T98" s="212">
        <v>20</v>
      </c>
      <c r="U98" s="212">
        <v>40</v>
      </c>
      <c r="W98" s="231">
        <v>40822</v>
      </c>
      <c r="X98" s="231">
        <f t="shared" si="12"/>
        <v>40850</v>
      </c>
      <c r="Y98" s="231">
        <f t="shared" si="9"/>
        <v>41030</v>
      </c>
      <c r="Z98" s="230"/>
      <c r="AB98" s="249" t="str">
        <f t="shared" si="13"/>
        <v>ok</v>
      </c>
      <c r="AC98" s="249" t="str">
        <f t="shared" si="14"/>
        <v>ok</v>
      </c>
      <c r="AD98" s="249" t="str">
        <f t="shared" si="15"/>
        <v>ok</v>
      </c>
      <c r="AE98" s="249" t="str">
        <f t="shared" si="16"/>
        <v>ok</v>
      </c>
      <c r="AF98" s="249" t="str">
        <f t="shared" si="17"/>
        <v>ok</v>
      </c>
    </row>
    <row r="99" spans="1:32" s="212" customFormat="1" ht="20.100000000000001" hidden="1" customHeight="1">
      <c r="A99" s="220">
        <v>1</v>
      </c>
      <c r="B99" s="216">
        <v>40852</v>
      </c>
      <c r="C99" s="233" t="str">
        <f>VLOOKUP(D99,'[12]mhs elektro-kecil'!$B$5:$C$996,2,0)</f>
        <v>Deddy Azwar</v>
      </c>
      <c r="D99" s="233" t="s">
        <v>290</v>
      </c>
      <c r="E99" s="219" t="s">
        <v>291</v>
      </c>
      <c r="F99" s="219" t="str">
        <f t="shared" si="18"/>
        <v>Abdullah Zainuddin, S.T., M.T.</v>
      </c>
      <c r="G99" s="219" t="str">
        <f t="shared" si="18"/>
        <v>Sudi M. Al Sasongko, S.T., M.T.</v>
      </c>
      <c r="H99" s="219" t="str">
        <f t="shared" si="18"/>
        <v>Bulkis Kanata, S.T., M.T.</v>
      </c>
      <c r="I99" s="219" t="str">
        <f t="shared" si="18"/>
        <v>Dr. Ir. Misbahuddin, S.T., M.T., IPU.</v>
      </c>
      <c r="J99" s="219" t="str">
        <f t="shared" si="18"/>
        <v>Syafaruddin Ch, S.T., M.T.</v>
      </c>
      <c r="K99" s="222" t="s">
        <v>76</v>
      </c>
      <c r="L99" s="216">
        <v>40856</v>
      </c>
      <c r="M99" s="223" t="s">
        <v>140</v>
      </c>
      <c r="N99" s="227" t="s">
        <v>137</v>
      </c>
      <c r="O99" s="228"/>
      <c r="P99" s="212">
        <v>950</v>
      </c>
      <c r="Q99" s="212">
        <v>15</v>
      </c>
      <c r="R99" s="212">
        <v>6</v>
      </c>
      <c r="S99" s="212">
        <v>21</v>
      </c>
      <c r="T99" s="212">
        <v>7</v>
      </c>
      <c r="U99" s="212">
        <v>4</v>
      </c>
      <c r="W99" s="231">
        <v>40822</v>
      </c>
      <c r="X99" s="231">
        <f t="shared" si="12"/>
        <v>40856</v>
      </c>
      <c r="Y99" s="231">
        <f t="shared" si="9"/>
        <v>41036</v>
      </c>
      <c r="Z99" s="230"/>
      <c r="AB99" s="249" t="str">
        <f t="shared" si="13"/>
        <v>ok</v>
      </c>
      <c r="AC99" s="249" t="str">
        <f t="shared" si="14"/>
        <v>ok</v>
      </c>
      <c r="AD99" s="249" t="str">
        <f t="shared" si="15"/>
        <v>ok</v>
      </c>
      <c r="AE99" s="249" t="str">
        <f t="shared" si="16"/>
        <v>ok</v>
      </c>
      <c r="AF99" s="249" t="str">
        <f t="shared" si="17"/>
        <v>ok</v>
      </c>
    </row>
    <row r="100" spans="1:32" s="212" customFormat="1" ht="20.100000000000001" hidden="1" customHeight="1">
      <c r="A100" s="220">
        <f>A99+1</f>
        <v>2</v>
      </c>
      <c r="B100" s="216">
        <v>40852</v>
      </c>
      <c r="C100" s="217" t="str">
        <f>VLOOKUP(D100,'[12]mhs elektro-kecil'!$B$5:$C$996,2,0)</f>
        <v>Feni Satria Ningsih</v>
      </c>
      <c r="D100" s="217" t="s">
        <v>284</v>
      </c>
      <c r="E100" s="219" t="s">
        <v>285</v>
      </c>
      <c r="F100" s="219" t="str">
        <f t="shared" si="18"/>
        <v>Dr. Rismon H. Sianipar, S.T., M. Eng.</v>
      </c>
      <c r="G100" s="219" t="str">
        <f t="shared" si="18"/>
        <v>Dr. Ir. I Ketut Wiryajati,ST.,MT.,IPU.,ASEAN.Eng.</v>
      </c>
      <c r="H100" s="219" t="str">
        <f t="shared" si="18"/>
        <v>Made Sutha Yadnya, S.T., M.T.</v>
      </c>
      <c r="I100" s="219" t="str">
        <f t="shared" si="18"/>
        <v>I Made Budi Suksmadana, S.T., M.T.</v>
      </c>
      <c r="J100" s="219" t="str">
        <f t="shared" si="18"/>
        <v>Muhamad Irwan, S.T., M.T.</v>
      </c>
      <c r="K100" s="222" t="s">
        <v>32</v>
      </c>
      <c r="L100" s="216">
        <v>40857</v>
      </c>
      <c r="M100" s="223" t="s">
        <v>140</v>
      </c>
      <c r="N100" s="227" t="s">
        <v>141</v>
      </c>
      <c r="O100" s="228"/>
      <c r="P100" s="212">
        <v>951</v>
      </c>
      <c r="Q100" s="212">
        <v>33</v>
      </c>
      <c r="R100" s="212">
        <v>3</v>
      </c>
      <c r="S100" s="212">
        <v>19</v>
      </c>
      <c r="T100" s="212">
        <v>24</v>
      </c>
      <c r="U100" s="212">
        <v>39</v>
      </c>
      <c r="W100" s="231">
        <v>40822</v>
      </c>
      <c r="X100" s="231">
        <f t="shared" si="12"/>
        <v>40857</v>
      </c>
      <c r="Y100" s="231">
        <f t="shared" si="9"/>
        <v>41037</v>
      </c>
      <c r="Z100" s="230"/>
      <c r="AB100" s="249" t="str">
        <f t="shared" si="13"/>
        <v>ok</v>
      </c>
      <c r="AC100" s="249" t="str">
        <f t="shared" si="14"/>
        <v>ok</v>
      </c>
      <c r="AD100" s="249" t="str">
        <f t="shared" si="15"/>
        <v>ok</v>
      </c>
      <c r="AE100" s="249" t="str">
        <f t="shared" si="16"/>
        <v>ok</v>
      </c>
      <c r="AF100" s="249" t="str">
        <f t="shared" si="17"/>
        <v>ok</v>
      </c>
    </row>
    <row r="101" spans="1:32" s="212" customFormat="1" ht="20.100000000000001" hidden="1" customHeight="1">
      <c r="A101" s="220">
        <f>A100+1</f>
        <v>3</v>
      </c>
      <c r="B101" s="216">
        <v>40852</v>
      </c>
      <c r="C101" s="217" t="str">
        <f>VLOOKUP(D101,'[12]mhs elektro-kecil'!$B$5:$C$996,2,0)</f>
        <v>I Made Ariana Ningga</v>
      </c>
      <c r="D101" s="217" t="s">
        <v>286</v>
      </c>
      <c r="E101" s="219" t="s">
        <v>287</v>
      </c>
      <c r="F101" s="219" t="str">
        <f t="shared" si="18"/>
        <v>Dr. Rismon H. Sianipar, S.T., M. Eng.</v>
      </c>
      <c r="G101" s="219" t="str">
        <f t="shared" si="18"/>
        <v>Dr. Ir. I Ketut Wiryajati,ST.,MT.,IPU.,ASEAN.Eng.</v>
      </c>
      <c r="H101" s="219" t="str">
        <f t="shared" si="18"/>
        <v>I Made Budi Suksmadana, S.T., M.T.</v>
      </c>
      <c r="I101" s="219" t="str">
        <f t="shared" si="18"/>
        <v>Abdullah Zainuddin, S.T., M.T.</v>
      </c>
      <c r="J101" s="219" t="str">
        <f t="shared" si="18"/>
        <v>Lalu A. Syamsul Irfan A., S.T., M.Eng.</v>
      </c>
      <c r="K101" s="222" t="s">
        <v>56</v>
      </c>
      <c r="L101" s="216">
        <v>40858</v>
      </c>
      <c r="M101" s="223" t="s">
        <v>140</v>
      </c>
      <c r="N101" s="227" t="s">
        <v>141</v>
      </c>
      <c r="O101" s="228"/>
      <c r="P101" s="212">
        <v>952</v>
      </c>
      <c r="Q101" s="212">
        <v>33</v>
      </c>
      <c r="R101" s="212">
        <v>3</v>
      </c>
      <c r="S101" s="212">
        <v>24</v>
      </c>
      <c r="T101" s="212">
        <v>15</v>
      </c>
      <c r="U101" s="212">
        <v>40</v>
      </c>
      <c r="W101" s="231">
        <v>40822</v>
      </c>
      <c r="X101" s="231">
        <f t="shared" si="12"/>
        <v>40858</v>
      </c>
      <c r="Y101" s="231">
        <f t="shared" si="9"/>
        <v>41038</v>
      </c>
      <c r="Z101" s="230"/>
      <c r="AB101" s="249" t="str">
        <f t="shared" si="13"/>
        <v>ok</v>
      </c>
      <c r="AC101" s="249" t="str">
        <f t="shared" si="14"/>
        <v>ok</v>
      </c>
      <c r="AD101" s="249" t="str">
        <f t="shared" si="15"/>
        <v>ok</v>
      </c>
      <c r="AE101" s="249" t="str">
        <f t="shared" si="16"/>
        <v>ok</v>
      </c>
      <c r="AF101" s="249" t="str">
        <f t="shared" si="17"/>
        <v>ok</v>
      </c>
    </row>
    <row r="102" spans="1:32" s="212" customFormat="1" ht="20.100000000000001" hidden="1" customHeight="1">
      <c r="A102" s="220">
        <f>A101+1</f>
        <v>4</v>
      </c>
      <c r="B102" s="216">
        <v>40852</v>
      </c>
      <c r="C102" s="217" t="str">
        <f>VLOOKUP(D102,'[12]mhs elektro-kecil'!$B$5:$C$996,2,0)</f>
        <v>Reza Harlan</v>
      </c>
      <c r="D102" s="217" t="s">
        <v>288</v>
      </c>
      <c r="E102" s="219" t="s">
        <v>289</v>
      </c>
      <c r="F102" s="219" t="str">
        <f t="shared" si="18"/>
        <v>Dr. Rismon H. Sianipar, S.T., M. Eng.</v>
      </c>
      <c r="G102" s="219" t="str">
        <f t="shared" si="18"/>
        <v>Dr. Ir. I Ketut Wiryajati,ST.,MT.,IPU.,ASEAN.Eng.</v>
      </c>
      <c r="H102" s="219" t="str">
        <f t="shared" si="18"/>
        <v>Abdullah Zainuddin, S.T., M.T.</v>
      </c>
      <c r="I102" s="219" t="str">
        <f t="shared" si="18"/>
        <v>Made Sutha Yadnya, S.T., M.T.</v>
      </c>
      <c r="J102" s="219" t="str">
        <f t="shared" si="18"/>
        <v>Giri Wahyu Wiriasto, S.T., M.T.</v>
      </c>
      <c r="K102" s="222" t="s">
        <v>63</v>
      </c>
      <c r="L102" s="216">
        <v>40859</v>
      </c>
      <c r="M102" s="223" t="s">
        <v>42</v>
      </c>
      <c r="N102" s="227" t="s">
        <v>97</v>
      </c>
      <c r="O102" s="228"/>
      <c r="P102" s="212">
        <v>953</v>
      </c>
      <c r="Q102" s="212">
        <v>33</v>
      </c>
      <c r="R102" s="212">
        <v>3</v>
      </c>
      <c r="S102" s="212">
        <v>15</v>
      </c>
      <c r="T102" s="212">
        <v>19</v>
      </c>
      <c r="U102" s="212">
        <v>41</v>
      </c>
      <c r="W102" s="231">
        <v>40822</v>
      </c>
      <c r="X102" s="231">
        <f t="shared" si="12"/>
        <v>40859</v>
      </c>
      <c r="Y102" s="231">
        <f t="shared" si="9"/>
        <v>41039</v>
      </c>
      <c r="Z102" s="230"/>
      <c r="AB102" s="249" t="str">
        <f t="shared" si="13"/>
        <v>ok</v>
      </c>
      <c r="AC102" s="249" t="str">
        <f t="shared" si="14"/>
        <v>ok</v>
      </c>
      <c r="AD102" s="249" t="str">
        <f t="shared" si="15"/>
        <v>ok</v>
      </c>
      <c r="AE102" s="249" t="str">
        <f t="shared" si="16"/>
        <v>ok</v>
      </c>
      <c r="AF102" s="249" t="str">
        <f t="shared" si="17"/>
        <v>ok</v>
      </c>
    </row>
    <row r="103" spans="1:32" s="212" customFormat="1" ht="20.100000000000001" hidden="1" customHeight="1">
      <c r="A103" s="220">
        <v>1</v>
      </c>
      <c r="B103" s="216">
        <v>40865</v>
      </c>
      <c r="C103" s="217" t="str">
        <f>VLOOKUP(D103,'[12]mhs elektro-kecil'!$B$5:$C$996,2,0)</f>
        <v>Deddy Azwar</v>
      </c>
      <c r="D103" s="217" t="s">
        <v>290</v>
      </c>
      <c r="E103" s="219" t="s">
        <v>291</v>
      </c>
      <c r="F103" s="219" t="str">
        <f t="shared" si="18"/>
        <v>Abdullah Zainuddin, S.T., M.T.</v>
      </c>
      <c r="G103" s="219" t="str">
        <f t="shared" si="18"/>
        <v>Sudi M. Al Sasongko, S.T., M.T.</v>
      </c>
      <c r="H103" s="219" t="str">
        <f t="shared" si="18"/>
        <v>Bulkis Kanata, S.T., M.T.</v>
      </c>
      <c r="I103" s="219" t="str">
        <f t="shared" si="18"/>
        <v>Dr. Ir. Misbahuddin, S.T., M.T., IPU.</v>
      </c>
      <c r="J103" s="219" t="str">
        <f t="shared" si="18"/>
        <v>Syafaruddin Ch, S.T., M.T.</v>
      </c>
      <c r="K103" s="222" t="s">
        <v>76</v>
      </c>
      <c r="L103" s="216">
        <v>40870</v>
      </c>
      <c r="M103" s="223" t="s">
        <v>136</v>
      </c>
      <c r="N103" s="227" t="s">
        <v>137</v>
      </c>
      <c r="O103" s="228"/>
      <c r="P103" s="212">
        <v>984</v>
      </c>
      <c r="Q103" s="212">
        <v>15</v>
      </c>
      <c r="R103" s="212">
        <v>6</v>
      </c>
      <c r="S103" s="212">
        <v>21</v>
      </c>
      <c r="T103" s="212">
        <v>7</v>
      </c>
      <c r="U103" s="212">
        <v>4</v>
      </c>
      <c r="W103" s="231">
        <v>40822</v>
      </c>
      <c r="X103" s="231">
        <f t="shared" si="12"/>
        <v>40870</v>
      </c>
      <c r="Y103" s="231">
        <f t="shared" si="9"/>
        <v>41050</v>
      </c>
      <c r="Z103" s="230"/>
      <c r="AB103" s="249" t="str">
        <f t="shared" si="13"/>
        <v>ok</v>
      </c>
      <c r="AC103" s="249" t="str">
        <f t="shared" si="14"/>
        <v>ok</v>
      </c>
      <c r="AD103" s="249" t="str">
        <f t="shared" si="15"/>
        <v>ok</v>
      </c>
      <c r="AE103" s="249" t="str">
        <f t="shared" si="16"/>
        <v>ok</v>
      </c>
      <c r="AF103" s="249" t="str">
        <f t="shared" si="17"/>
        <v>ok</v>
      </c>
    </row>
    <row r="104" spans="1:32" s="212" customFormat="1" ht="60.75" hidden="1" customHeight="1">
      <c r="A104" s="220">
        <v>1</v>
      </c>
      <c r="B104" s="216">
        <v>40879</v>
      </c>
      <c r="C104" s="217" t="str">
        <f>VLOOKUP(D104,'[12]mhs elektro-kecil'!$B$5:$C$996,2,0)</f>
        <v>M Umar Zubayyin</v>
      </c>
      <c r="D104" s="217" t="s">
        <v>292</v>
      </c>
      <c r="E104" s="234" t="s">
        <v>293</v>
      </c>
      <c r="F104" s="219" t="str">
        <f t="shared" si="18"/>
        <v>Abdullah Zainuddin, S.T., M.T.</v>
      </c>
      <c r="G104" s="219" t="str">
        <f t="shared" si="18"/>
        <v>Syafaruddin Ch, S.T., M.T.</v>
      </c>
      <c r="H104" s="219" t="str">
        <f t="shared" si="18"/>
        <v>Made Sutha Yadnya, S.T., M.T.</v>
      </c>
      <c r="I104" s="219" t="str">
        <f t="shared" si="18"/>
        <v>Bulkis Kanata, S.T., M.T.</v>
      </c>
      <c r="J104" s="219" t="str">
        <f t="shared" si="18"/>
        <v>Dr. Ir. Misbahuddin, S.T., M.T., IPU.</v>
      </c>
      <c r="K104" s="222" t="s">
        <v>76</v>
      </c>
      <c r="L104" s="216">
        <v>40884</v>
      </c>
      <c r="M104" s="223" t="s">
        <v>136</v>
      </c>
      <c r="N104" s="227" t="s">
        <v>137</v>
      </c>
      <c r="O104" s="228"/>
      <c r="P104" s="212">
        <v>1001</v>
      </c>
      <c r="Q104" s="212">
        <v>15</v>
      </c>
      <c r="R104" s="212">
        <v>4</v>
      </c>
      <c r="S104" s="212">
        <v>19</v>
      </c>
      <c r="T104" s="212">
        <v>21</v>
      </c>
      <c r="U104" s="212">
        <v>7</v>
      </c>
      <c r="W104" s="231">
        <v>40822</v>
      </c>
      <c r="X104" s="231">
        <f t="shared" si="12"/>
        <v>40884</v>
      </c>
      <c r="Y104" s="231">
        <f t="shared" si="9"/>
        <v>41064</v>
      </c>
      <c r="Z104" s="230"/>
      <c r="AB104" s="249" t="str">
        <f t="shared" si="13"/>
        <v>ok</v>
      </c>
      <c r="AC104" s="249" t="str">
        <f t="shared" si="14"/>
        <v>ok</v>
      </c>
      <c r="AD104" s="249" t="str">
        <f t="shared" si="15"/>
        <v>ok</v>
      </c>
      <c r="AE104" s="249" t="str">
        <f t="shared" si="16"/>
        <v>ok</v>
      </c>
      <c r="AF104" s="249" t="str">
        <f t="shared" si="17"/>
        <v>ok</v>
      </c>
    </row>
    <row r="105" spans="1:32" s="212" customFormat="1" ht="64.5" hidden="1" customHeight="1">
      <c r="A105" s="220">
        <v>1</v>
      </c>
      <c r="B105" s="216">
        <v>40901</v>
      </c>
      <c r="C105" s="217" t="str">
        <f>VLOOKUP(D105,'[12]mhs elektro-kecil'!$B$5:$C$996,2,0)</f>
        <v>Syamsurizal</v>
      </c>
      <c r="D105" s="217" t="s">
        <v>294</v>
      </c>
      <c r="E105" s="235" t="s">
        <v>295</v>
      </c>
      <c r="F105" s="219" t="str">
        <f t="shared" si="18"/>
        <v>Paniran, S.T., M.T.</v>
      </c>
      <c r="G105" s="219" t="str">
        <f t="shared" si="18"/>
        <v>I Made Budi Suksmadana, S.T., M.T.</v>
      </c>
      <c r="H105" s="219" t="str">
        <f t="shared" si="18"/>
        <v>Dr. Ir. Misbahuddin, S.T., M.T., IPU.</v>
      </c>
      <c r="I105" s="219" t="str">
        <f t="shared" si="18"/>
        <v>Sudi M. Al Sasongko, S.T., M.T.</v>
      </c>
      <c r="J105" s="219" t="str">
        <f t="shared" si="18"/>
        <v>Muhamad Irwan, S.T., M.T.</v>
      </c>
      <c r="K105" s="222" t="s">
        <v>32</v>
      </c>
      <c r="L105" s="216">
        <v>40906</v>
      </c>
      <c r="M105" s="223" t="s">
        <v>140</v>
      </c>
      <c r="N105" s="227" t="s">
        <v>296</v>
      </c>
      <c r="O105" s="228"/>
      <c r="P105" s="212">
        <v>1025</v>
      </c>
      <c r="Q105" s="212">
        <v>28</v>
      </c>
      <c r="R105" s="212">
        <v>24</v>
      </c>
      <c r="S105" s="212">
        <v>7</v>
      </c>
      <c r="T105" s="212">
        <v>6</v>
      </c>
      <c r="U105" s="212">
        <v>39</v>
      </c>
      <c r="W105" s="231">
        <v>40822</v>
      </c>
      <c r="X105" s="231">
        <f t="shared" si="12"/>
        <v>40906</v>
      </c>
      <c r="Y105" s="231">
        <f t="shared" si="9"/>
        <v>41086</v>
      </c>
      <c r="Z105" s="230"/>
      <c r="AB105" s="249" t="str">
        <f t="shared" si="13"/>
        <v>ok</v>
      </c>
      <c r="AC105" s="249" t="str">
        <f t="shared" si="14"/>
        <v>ok</v>
      </c>
      <c r="AD105" s="249" t="str">
        <f t="shared" si="15"/>
        <v>ok</v>
      </c>
      <c r="AE105" s="249" t="str">
        <f t="shared" si="16"/>
        <v>ok</v>
      </c>
      <c r="AF105" s="249" t="str">
        <f t="shared" si="17"/>
        <v>ok</v>
      </c>
    </row>
    <row r="106" spans="1:32" s="212" customFormat="1" ht="105" hidden="1">
      <c r="A106" s="220">
        <v>1</v>
      </c>
      <c r="B106" s="216">
        <v>40934</v>
      </c>
      <c r="C106" s="217" t="str">
        <f>VLOOKUP(D106,'[12]mhs elektro-kecil'!$B$5:$C$996,2,0)</f>
        <v>Cancer Devartha</v>
      </c>
      <c r="D106" s="217" t="s">
        <v>297</v>
      </c>
      <c r="E106" s="235" t="s">
        <v>298</v>
      </c>
      <c r="F106" s="219" t="str">
        <f t="shared" si="18"/>
        <v>I Made Budi Suksmadana, S.T., M.T.</v>
      </c>
      <c r="G106" s="219" t="str">
        <f t="shared" si="18"/>
        <v>Syafaruddin Ch, S.T., M.T.</v>
      </c>
      <c r="H106" s="219" t="str">
        <f t="shared" si="18"/>
        <v>Paniran, S.T., M.T.</v>
      </c>
      <c r="I106" s="219" t="str">
        <f t="shared" si="18"/>
        <v>Ir. I Made Ari Nrartha, S.T., M.T.</v>
      </c>
      <c r="J106" s="219" t="str">
        <f t="shared" si="18"/>
        <v>Muhamad Irwan, S.T., M.T.</v>
      </c>
      <c r="K106" s="222" t="s">
        <v>32</v>
      </c>
      <c r="L106" s="216">
        <v>40941</v>
      </c>
      <c r="M106" s="223" t="s">
        <v>33</v>
      </c>
      <c r="N106" s="227" t="s">
        <v>97</v>
      </c>
      <c r="O106" s="228"/>
      <c r="P106" s="212">
        <v>62</v>
      </c>
      <c r="Q106" s="212">
        <v>24</v>
      </c>
      <c r="R106" s="212">
        <v>4</v>
      </c>
      <c r="S106" s="212">
        <v>28</v>
      </c>
      <c r="T106" s="212">
        <v>25</v>
      </c>
      <c r="U106" s="212">
        <v>39</v>
      </c>
      <c r="W106" s="231">
        <v>40822</v>
      </c>
      <c r="X106" s="231">
        <f t="shared" si="12"/>
        <v>40941</v>
      </c>
      <c r="Y106" s="231">
        <f t="shared" si="9"/>
        <v>41121</v>
      </c>
      <c r="Z106" s="230"/>
      <c r="AB106" s="249" t="str">
        <f t="shared" si="13"/>
        <v>ok</v>
      </c>
      <c r="AC106" s="249" t="str">
        <f t="shared" si="14"/>
        <v>ok</v>
      </c>
      <c r="AD106" s="249" t="str">
        <f t="shared" si="15"/>
        <v>ok</v>
      </c>
      <c r="AE106" s="249" t="str">
        <f t="shared" si="16"/>
        <v>ok</v>
      </c>
      <c r="AF106" s="249" t="str">
        <f t="shared" si="17"/>
        <v>ok</v>
      </c>
    </row>
    <row r="107" spans="1:32" s="212" customFormat="1" ht="20.100000000000001" hidden="1" customHeight="1">
      <c r="A107" s="236">
        <v>1</v>
      </c>
      <c r="B107" s="237">
        <v>40974</v>
      </c>
      <c r="C107" s="238" t="str">
        <f>VLOOKUP(D107,'[12]mhs elektro-kecil'!$B$5:$C$996,2,0)</f>
        <v>Syamsurya Haruna A. B</v>
      </c>
      <c r="D107" s="238" t="s">
        <v>302</v>
      </c>
      <c r="E107" s="239" t="s">
        <v>303</v>
      </c>
      <c r="F107" s="239" t="str">
        <f t="shared" si="18"/>
        <v>Dr. Rismon H. Sianipar, S.T., M. Eng.</v>
      </c>
      <c r="G107" s="239"/>
      <c r="H107" s="239" t="str">
        <f t="shared" si="18"/>
        <v>I B K Widiartha, S.T., M.T.</v>
      </c>
      <c r="I107" s="239" t="str">
        <f t="shared" si="18"/>
        <v>I Made Budi Suksmadana, S.T., M.T.</v>
      </c>
      <c r="J107" s="239" t="str">
        <f t="shared" si="18"/>
        <v>Muhamad Irwan, S.T., M.T.</v>
      </c>
      <c r="K107" s="241" t="s">
        <v>63</v>
      </c>
      <c r="L107" s="237">
        <v>40978</v>
      </c>
      <c r="M107" s="236" t="s">
        <v>42</v>
      </c>
      <c r="N107" s="242" t="s">
        <v>299</v>
      </c>
      <c r="O107" s="243"/>
      <c r="Q107" s="212">
        <v>33</v>
      </c>
      <c r="S107" s="212">
        <v>27</v>
      </c>
      <c r="T107" s="212">
        <v>24</v>
      </c>
      <c r="U107" s="212">
        <v>39</v>
      </c>
      <c r="W107" s="231">
        <v>40822</v>
      </c>
      <c r="X107" s="231">
        <f t="shared" si="12"/>
        <v>40978</v>
      </c>
      <c r="Y107" s="231">
        <f t="shared" si="9"/>
        <v>41158</v>
      </c>
      <c r="Z107" s="230"/>
      <c r="AB107" s="249" t="str">
        <f t="shared" si="13"/>
        <v>ok</v>
      </c>
      <c r="AC107" s="249" t="str">
        <f t="shared" si="14"/>
        <v>ok</v>
      </c>
      <c r="AD107" s="249" t="str">
        <f t="shared" si="15"/>
        <v>ok</v>
      </c>
      <c r="AE107" s="249" t="str">
        <f t="shared" si="16"/>
        <v>ok</v>
      </c>
      <c r="AF107" s="249" t="str">
        <f t="shared" si="17"/>
        <v>ok</v>
      </c>
    </row>
    <row r="108" spans="1:32" s="212" customFormat="1" ht="20.100000000000001" hidden="1" customHeight="1">
      <c r="A108" s="236">
        <f>A107+1</f>
        <v>2</v>
      </c>
      <c r="B108" s="237">
        <v>40974</v>
      </c>
      <c r="C108" s="238" t="str">
        <f>VLOOKUP(D108,'[12]mhs elektro-kecil'!$B$5:$C$996,2,0)</f>
        <v>Patria Jaka Kusuma</v>
      </c>
      <c r="D108" s="238" t="s">
        <v>304</v>
      </c>
      <c r="E108" s="239" t="s">
        <v>305</v>
      </c>
      <c r="F108" s="239" t="str">
        <f t="shared" si="18"/>
        <v>Heri Wijayanto, S.T., M.T.</v>
      </c>
      <c r="G108" s="239" t="str">
        <f t="shared" si="18"/>
        <v>Ir. Sri Endang Anjarwani, M. Kom.</v>
      </c>
      <c r="H108" s="239" t="str">
        <f t="shared" si="18"/>
        <v>Dr. Ir. Misbahuddin, S.T., M.T., IPU.</v>
      </c>
      <c r="I108" s="239" t="str">
        <f t="shared" si="18"/>
        <v>Budi Irmawati, S. Kom., M.T.</v>
      </c>
      <c r="J108" s="239" t="str">
        <f t="shared" si="18"/>
        <v>Bulkis Kanata, S.T., M.T.</v>
      </c>
      <c r="K108" s="241" t="s">
        <v>63</v>
      </c>
      <c r="L108" s="237">
        <v>40978</v>
      </c>
      <c r="M108" s="236" t="s">
        <v>42</v>
      </c>
      <c r="N108" s="242" t="s">
        <v>105</v>
      </c>
      <c r="O108" s="243"/>
      <c r="Q108" s="212">
        <v>32</v>
      </c>
      <c r="R108" s="212">
        <v>38</v>
      </c>
      <c r="S108" s="212">
        <v>7</v>
      </c>
      <c r="T108" s="212">
        <v>20</v>
      </c>
      <c r="U108" s="212">
        <v>21</v>
      </c>
      <c r="W108" s="231">
        <v>40822</v>
      </c>
      <c r="X108" s="231">
        <f t="shared" si="12"/>
        <v>40978</v>
      </c>
      <c r="Y108" s="231">
        <f t="shared" si="9"/>
        <v>41158</v>
      </c>
      <c r="Z108" s="230"/>
      <c r="AB108" s="249" t="str">
        <f t="shared" si="13"/>
        <v>ok</v>
      </c>
      <c r="AC108" s="249" t="str">
        <f t="shared" si="14"/>
        <v>ok</v>
      </c>
      <c r="AD108" s="249" t="str">
        <f t="shared" si="15"/>
        <v>ok</v>
      </c>
      <c r="AE108" s="249" t="str">
        <f t="shared" si="16"/>
        <v>ok</v>
      </c>
      <c r="AF108" s="249" t="str">
        <f t="shared" si="17"/>
        <v>ok</v>
      </c>
    </row>
    <row r="109" spans="1:32" s="212" customFormat="1" ht="20.100000000000001" hidden="1" customHeight="1">
      <c r="A109" s="236">
        <f>A108+1</f>
        <v>3</v>
      </c>
      <c r="B109" s="237">
        <v>40974</v>
      </c>
      <c r="C109" s="238" t="str">
        <f>VLOOKUP(D109,'[12]mhs elektro-kecil'!$B$5:$C$996,2,0)</f>
        <v>Zulkarnaen</v>
      </c>
      <c r="D109" s="238" t="s">
        <v>306</v>
      </c>
      <c r="E109" s="239" t="s">
        <v>307</v>
      </c>
      <c r="F109" s="239" t="str">
        <f t="shared" si="18"/>
        <v>Heri Wijayanto, S.T., M.T.</v>
      </c>
      <c r="G109" s="239" t="str">
        <f t="shared" si="18"/>
        <v>I B K Widiartha, S.T., M.T.</v>
      </c>
      <c r="H109" s="239" t="str">
        <f t="shared" si="18"/>
        <v>Budi Irmawati, S. Kom., M.T.</v>
      </c>
      <c r="I109" s="239" t="str">
        <f t="shared" si="18"/>
        <v>Dr. Ir. Misbahuddin, S.T., M.T., IPU.</v>
      </c>
      <c r="J109" s="239" t="str">
        <f t="shared" si="18"/>
        <v>Lalu A. Syamsul Irfan A., S.T., M.Eng.</v>
      </c>
      <c r="K109" s="241" t="s">
        <v>63</v>
      </c>
      <c r="L109" s="237">
        <v>40978</v>
      </c>
      <c r="M109" s="236" t="s">
        <v>33</v>
      </c>
      <c r="N109" s="242" t="s">
        <v>105</v>
      </c>
      <c r="O109" s="243"/>
      <c r="Q109" s="212">
        <v>32</v>
      </c>
      <c r="R109" s="212">
        <v>27</v>
      </c>
      <c r="S109" s="212">
        <v>20</v>
      </c>
      <c r="T109" s="212">
        <v>7</v>
      </c>
      <c r="U109" s="212">
        <v>40</v>
      </c>
      <c r="W109" s="231">
        <v>40822</v>
      </c>
      <c r="X109" s="231">
        <f t="shared" si="12"/>
        <v>40978</v>
      </c>
      <c r="Y109" s="231">
        <f t="shared" si="9"/>
        <v>41158</v>
      </c>
      <c r="Z109" s="230"/>
      <c r="AB109" s="249" t="str">
        <f t="shared" si="13"/>
        <v>ok</v>
      </c>
      <c r="AC109" s="249" t="str">
        <f t="shared" si="14"/>
        <v>ok</v>
      </c>
      <c r="AD109" s="249" t="str">
        <f t="shared" si="15"/>
        <v>ok</v>
      </c>
      <c r="AE109" s="249" t="str">
        <f t="shared" si="16"/>
        <v>ok</v>
      </c>
      <c r="AF109" s="249" t="str">
        <f t="shared" si="17"/>
        <v>ok</v>
      </c>
    </row>
    <row r="110" spans="1:32" s="212" customFormat="1" ht="50.1" hidden="1" customHeight="1">
      <c r="A110" s="236">
        <v>1</v>
      </c>
      <c r="B110" s="237">
        <v>40981</v>
      </c>
      <c r="C110" s="238" t="str">
        <f>VLOOKUP(D110,'[12]mhs elektro-kecil'!$B$5:$C$996,2,0)</f>
        <v>Akhmad Ardiansyah</v>
      </c>
      <c r="D110" s="238" t="s">
        <v>308</v>
      </c>
      <c r="E110" s="240" t="s">
        <v>309</v>
      </c>
      <c r="F110" s="239" t="str">
        <f t="shared" si="18"/>
        <v>Dr. Ir. I Ketut Wiryajati,ST.,MT.,IPU.,ASEAN.Eng.</v>
      </c>
      <c r="G110" s="239" t="str">
        <f t="shared" si="18"/>
        <v>Dr. Rismon H. Sianipar, S.T., M. Eng.</v>
      </c>
      <c r="H110" s="239" t="str">
        <f t="shared" si="18"/>
        <v>Syafaruddin Ch, S.T., M.T.</v>
      </c>
      <c r="I110" s="239" t="str">
        <f t="shared" si="18"/>
        <v>Ir. I Made Ari Nrartha, S.T., M.T.</v>
      </c>
      <c r="J110" s="239" t="str">
        <f t="shared" si="18"/>
        <v>Lalu A. Syamsul Irfan A., S.T., M.Eng.</v>
      </c>
      <c r="K110" s="241" t="s">
        <v>63</v>
      </c>
      <c r="L110" s="237">
        <v>40985</v>
      </c>
      <c r="M110" s="236" t="s">
        <v>33</v>
      </c>
      <c r="N110" s="242" t="s">
        <v>105</v>
      </c>
      <c r="O110" s="243"/>
      <c r="Q110" s="212">
        <v>3</v>
      </c>
      <c r="R110" s="212">
        <v>33</v>
      </c>
      <c r="S110" s="212">
        <v>4</v>
      </c>
      <c r="T110" s="212">
        <v>25</v>
      </c>
      <c r="U110" s="212">
        <v>40</v>
      </c>
      <c r="W110" s="231">
        <v>40822</v>
      </c>
      <c r="X110" s="231">
        <f t="shared" si="12"/>
        <v>40985</v>
      </c>
      <c r="Y110" s="231">
        <f t="shared" si="9"/>
        <v>41165</v>
      </c>
      <c r="Z110" s="230"/>
      <c r="AB110" s="249" t="str">
        <f t="shared" si="13"/>
        <v>ok</v>
      </c>
      <c r="AC110" s="249" t="str">
        <f t="shared" si="14"/>
        <v>ok</v>
      </c>
      <c r="AD110" s="249" t="str">
        <f t="shared" si="15"/>
        <v>ok</v>
      </c>
      <c r="AE110" s="249" t="str">
        <f t="shared" si="16"/>
        <v>ok</v>
      </c>
      <c r="AF110" s="249" t="str">
        <f t="shared" si="17"/>
        <v>ok</v>
      </c>
    </row>
    <row r="111" spans="1:32" s="212" customFormat="1" ht="50.1" hidden="1" customHeight="1">
      <c r="A111" s="236">
        <f>A110+1</f>
        <v>2</v>
      </c>
      <c r="B111" s="237">
        <v>40981</v>
      </c>
      <c r="C111" s="238" t="str">
        <f>VLOOKUP(D111,'[12]mhs elektro-kecil'!$B$5:$C$996,2,0)</f>
        <v>Dhimas Budi Pratama</v>
      </c>
      <c r="D111" s="238" t="s">
        <v>311</v>
      </c>
      <c r="E111" s="240" t="s">
        <v>312</v>
      </c>
      <c r="F111" s="239" t="str">
        <f t="shared" ref="F111:J126" si="19">VLOOKUP(Q111,dosen,3,0)</f>
        <v>Dr. Ir. I Ketut Wiryajati,ST.,MT.,IPU.,ASEAN.Eng.</v>
      </c>
      <c r="G111" s="239" t="str">
        <f t="shared" si="19"/>
        <v>Dr. Rismon H. Sianipar, S.T., M. Eng.</v>
      </c>
      <c r="H111" s="239" t="str">
        <f t="shared" si="19"/>
        <v>Paniran, S.T., M.T.</v>
      </c>
      <c r="I111" s="239" t="str">
        <f t="shared" si="19"/>
        <v>Bulkis Kanata, S.T., M.T.</v>
      </c>
      <c r="J111" s="239" t="str">
        <f t="shared" si="19"/>
        <v>Lalu A. Syamsul Irfan A., S.T., M.Eng.</v>
      </c>
      <c r="K111" s="241" t="s">
        <v>63</v>
      </c>
      <c r="L111" s="237">
        <v>40985</v>
      </c>
      <c r="M111" s="236" t="s">
        <v>42</v>
      </c>
      <c r="N111" s="242" t="s">
        <v>105</v>
      </c>
      <c r="O111" s="243"/>
      <c r="Q111" s="212">
        <v>3</v>
      </c>
      <c r="R111" s="212">
        <v>33</v>
      </c>
      <c r="S111" s="212">
        <v>28</v>
      </c>
      <c r="T111" s="212">
        <v>21</v>
      </c>
      <c r="U111" s="212">
        <v>40</v>
      </c>
      <c r="W111" s="231">
        <v>40822</v>
      </c>
      <c r="X111" s="231">
        <f t="shared" si="12"/>
        <v>40985</v>
      </c>
      <c r="Y111" s="231">
        <f t="shared" si="9"/>
        <v>41165</v>
      </c>
      <c r="Z111" s="230"/>
      <c r="AB111" s="249" t="str">
        <f t="shared" si="13"/>
        <v>ok</v>
      </c>
      <c r="AC111" s="249" t="str">
        <f t="shared" si="14"/>
        <v>ok</v>
      </c>
      <c r="AD111" s="249" t="str">
        <f t="shared" si="15"/>
        <v>ok</v>
      </c>
      <c r="AE111" s="249" t="str">
        <f t="shared" si="16"/>
        <v>ok</v>
      </c>
      <c r="AF111" s="249" t="str">
        <f t="shared" si="17"/>
        <v>ok</v>
      </c>
    </row>
    <row r="112" spans="1:32" s="212" customFormat="1" ht="50.1" hidden="1" customHeight="1">
      <c r="A112" s="236">
        <v>1</v>
      </c>
      <c r="B112" s="237">
        <v>40981</v>
      </c>
      <c r="C112" s="238" t="str">
        <f>VLOOKUP(D112,'[12]mhs elektro-kecil'!$B$5:$C$996,2,0)</f>
        <v>Syaeful Bahri</v>
      </c>
      <c r="D112" s="238" t="s">
        <v>313</v>
      </c>
      <c r="E112" s="240" t="s">
        <v>314</v>
      </c>
      <c r="F112" s="239" t="str">
        <f t="shared" si="19"/>
        <v>Dr. Ir. I Ketut Wiryajati,ST.,MT.,IPU.,ASEAN.Eng.</v>
      </c>
      <c r="G112" s="239" t="str">
        <f t="shared" si="19"/>
        <v>Dr. Rismon H. Sianipar, S.T., M. Eng.</v>
      </c>
      <c r="H112" s="239" t="str">
        <f t="shared" si="19"/>
        <v>I Made Budi Suksmadana, S.T., M.T.</v>
      </c>
      <c r="I112" s="239" t="str">
        <f t="shared" si="19"/>
        <v>Ir. I Made Ari Nrartha, S.T., M.T.</v>
      </c>
      <c r="J112" s="239" t="str">
        <f t="shared" si="19"/>
        <v>Muhamad Irwan, S.T., M.T.</v>
      </c>
      <c r="K112" s="241" t="s">
        <v>93</v>
      </c>
      <c r="L112" s="237">
        <v>40987</v>
      </c>
      <c r="M112" s="236" t="s">
        <v>136</v>
      </c>
      <c r="N112" s="242" t="s">
        <v>296</v>
      </c>
      <c r="O112" s="243"/>
      <c r="Q112" s="212">
        <v>3</v>
      </c>
      <c r="R112" s="212">
        <v>33</v>
      </c>
      <c r="S112" s="212">
        <v>24</v>
      </c>
      <c r="T112" s="212">
        <v>25</v>
      </c>
      <c r="U112" s="212">
        <v>39</v>
      </c>
      <c r="W112" s="231">
        <v>40822</v>
      </c>
      <c r="X112" s="231">
        <f t="shared" si="12"/>
        <v>40987</v>
      </c>
      <c r="Y112" s="231">
        <f t="shared" si="9"/>
        <v>41167</v>
      </c>
      <c r="Z112" s="230"/>
      <c r="AB112" s="249" t="str">
        <f t="shared" si="13"/>
        <v>ok</v>
      </c>
      <c r="AC112" s="249" t="str">
        <f t="shared" si="14"/>
        <v>ok</v>
      </c>
      <c r="AD112" s="249" t="str">
        <f t="shared" si="15"/>
        <v>ok</v>
      </c>
      <c r="AE112" s="249" t="str">
        <f t="shared" si="16"/>
        <v>ok</v>
      </c>
      <c r="AF112" s="249" t="str">
        <f t="shared" si="17"/>
        <v>ok</v>
      </c>
    </row>
    <row r="113" spans="1:32" s="212" customFormat="1" ht="50.1" hidden="1" customHeight="1">
      <c r="A113" s="236">
        <f>A112+1</f>
        <v>2</v>
      </c>
      <c r="B113" s="237">
        <v>40981</v>
      </c>
      <c r="C113" s="238" t="str">
        <f>VLOOKUP(D113,'[12]mhs elektro-kecil'!$B$5:$C$996,2,0)</f>
        <v>Lalu Fauzi S</v>
      </c>
      <c r="D113" s="238" t="s">
        <v>315</v>
      </c>
      <c r="E113" s="240" t="s">
        <v>316</v>
      </c>
      <c r="F113" s="239" t="str">
        <f t="shared" si="19"/>
        <v>Dr. Ir. I Ketut Wiryajati,ST.,MT.,IPU.,ASEAN.Eng.</v>
      </c>
      <c r="G113" s="239" t="str">
        <f t="shared" si="19"/>
        <v>Dr. Rismon H. Sianipar, S.T., M. Eng.</v>
      </c>
      <c r="H113" s="239" t="str">
        <f t="shared" si="19"/>
        <v>I B K Widiartha, S.T., M.T.</v>
      </c>
      <c r="I113" s="239" t="str">
        <f t="shared" si="19"/>
        <v>Bulkis Kanata, S.T., M.T.</v>
      </c>
      <c r="J113" s="239" t="str">
        <f t="shared" si="19"/>
        <v>Muhamad Irwan, S.T., M.T.</v>
      </c>
      <c r="K113" s="241" t="s">
        <v>131</v>
      </c>
      <c r="L113" s="237">
        <v>40988</v>
      </c>
      <c r="M113" s="236" t="s">
        <v>140</v>
      </c>
      <c r="N113" s="242" t="s">
        <v>296</v>
      </c>
      <c r="O113" s="243"/>
      <c r="Q113" s="212">
        <v>3</v>
      </c>
      <c r="R113" s="212">
        <v>33</v>
      </c>
      <c r="S113" s="212">
        <v>27</v>
      </c>
      <c r="T113" s="212">
        <v>21</v>
      </c>
      <c r="U113" s="212">
        <v>39</v>
      </c>
      <c r="W113" s="231">
        <v>40822</v>
      </c>
      <c r="X113" s="231">
        <f t="shared" si="12"/>
        <v>40988</v>
      </c>
      <c r="Y113" s="231">
        <f t="shared" si="9"/>
        <v>41168</v>
      </c>
      <c r="Z113" s="230"/>
      <c r="AB113" s="249" t="str">
        <f t="shared" si="13"/>
        <v>ok</v>
      </c>
      <c r="AC113" s="249" t="str">
        <f t="shared" si="14"/>
        <v>ok</v>
      </c>
      <c r="AD113" s="249" t="str">
        <f t="shared" si="15"/>
        <v>ok</v>
      </c>
      <c r="AE113" s="249" t="str">
        <f t="shared" si="16"/>
        <v>ok</v>
      </c>
      <c r="AF113" s="249" t="str">
        <f t="shared" si="17"/>
        <v>ok</v>
      </c>
    </row>
    <row r="114" spans="1:32" s="212" customFormat="1" ht="50.1" hidden="1" customHeight="1">
      <c r="A114" s="236">
        <f>A113+1</f>
        <v>3</v>
      </c>
      <c r="B114" s="237">
        <v>40981</v>
      </c>
      <c r="C114" s="238" t="str">
        <f>VLOOKUP(D114,'[12]mhs elektro-kecil'!$B$5:$C$996,2,0)</f>
        <v>Iwan Kurnia setiawan</v>
      </c>
      <c r="D114" s="238" t="s">
        <v>317</v>
      </c>
      <c r="E114" s="240" t="s">
        <v>318</v>
      </c>
      <c r="F114" s="239" t="str">
        <f t="shared" si="19"/>
        <v>Dr. Ir. I Ketut Wiryajati,ST.,MT.,IPU.,ASEAN.Eng.</v>
      </c>
      <c r="G114" s="239" t="str">
        <f t="shared" si="19"/>
        <v>Dr. Rismon H. Sianipar, S.T., M. Eng.</v>
      </c>
      <c r="H114" s="239" t="str">
        <f t="shared" si="19"/>
        <v>Syafaruddin Ch, S.T., M.T.</v>
      </c>
      <c r="I114" s="244" t="str">
        <f t="shared" si="19"/>
        <v>Dr. rer. nat. Teti Zubaidah, S.T., M.T.</v>
      </c>
      <c r="J114" s="244" t="str">
        <f t="shared" si="19"/>
        <v>Supriyatna, S.T., M.T.</v>
      </c>
      <c r="K114" s="245" t="s">
        <v>131</v>
      </c>
      <c r="L114" s="246">
        <v>40988</v>
      </c>
      <c r="M114" s="247" t="s">
        <v>226</v>
      </c>
      <c r="N114" s="248" t="s">
        <v>296</v>
      </c>
      <c r="O114" s="243"/>
      <c r="Q114" s="212">
        <v>3</v>
      </c>
      <c r="R114" s="212">
        <v>33</v>
      </c>
      <c r="S114" s="212">
        <v>4</v>
      </c>
      <c r="T114" s="212">
        <v>22</v>
      </c>
      <c r="U114" s="212">
        <v>2</v>
      </c>
      <c r="W114" s="231">
        <v>40822</v>
      </c>
      <c r="X114" s="231">
        <f t="shared" si="12"/>
        <v>40988</v>
      </c>
      <c r="Y114" s="231">
        <f t="shared" si="9"/>
        <v>41168</v>
      </c>
      <c r="Z114" s="230"/>
      <c r="AB114" s="249" t="str">
        <f t="shared" si="13"/>
        <v>ok</v>
      </c>
      <c r="AC114" s="249" t="str">
        <f t="shared" si="14"/>
        <v>ok</v>
      </c>
      <c r="AD114" s="249" t="str">
        <f t="shared" si="15"/>
        <v>ok</v>
      </c>
      <c r="AE114" s="249" t="str">
        <f t="shared" si="16"/>
        <v>ok</v>
      </c>
      <c r="AF114" s="249" t="str">
        <f t="shared" si="17"/>
        <v>ok</v>
      </c>
    </row>
    <row r="115" spans="1:32" s="212" customFormat="1" ht="50.1" hidden="1" customHeight="1">
      <c r="A115" s="236">
        <f>A114+1</f>
        <v>4</v>
      </c>
      <c r="B115" s="237">
        <v>40981</v>
      </c>
      <c r="C115" s="238" t="str">
        <f>VLOOKUP(D115,'[12]mhs elektro-kecil'!$B$5:$C$996,2,0)</f>
        <v>I Made Deny Saputra Adiyasa</v>
      </c>
      <c r="D115" s="238" t="s">
        <v>319</v>
      </c>
      <c r="E115" s="240" t="s">
        <v>320</v>
      </c>
      <c r="F115" s="239" t="str">
        <f t="shared" si="19"/>
        <v>Dr. Ir. I Ketut Wiryajati,ST.,MT.,IPU.,ASEAN.Eng.</v>
      </c>
      <c r="G115" s="239" t="str">
        <f t="shared" si="19"/>
        <v>Dr. Rismon H. Sianipar, S.T., M. Eng.</v>
      </c>
      <c r="H115" s="239" t="str">
        <f t="shared" si="19"/>
        <v>Paniran, S.T., M.T.</v>
      </c>
      <c r="I115" s="239" t="str">
        <f t="shared" si="19"/>
        <v>I Made Budi Suksmadana, S.T., M.T.</v>
      </c>
      <c r="J115" s="244" t="str">
        <f t="shared" si="19"/>
        <v>Sudi M. Al Sasongko, S.T., M.T.</v>
      </c>
      <c r="K115" s="245" t="s">
        <v>76</v>
      </c>
      <c r="L115" s="246">
        <v>40989</v>
      </c>
      <c r="M115" s="247" t="s">
        <v>196</v>
      </c>
      <c r="N115" s="248" t="s">
        <v>105</v>
      </c>
      <c r="O115" s="243"/>
      <c r="Q115" s="212">
        <v>3</v>
      </c>
      <c r="R115" s="212">
        <v>33</v>
      </c>
      <c r="S115" s="212">
        <v>28</v>
      </c>
      <c r="T115" s="212">
        <v>24</v>
      </c>
      <c r="U115" s="212">
        <v>6</v>
      </c>
      <c r="W115" s="231">
        <v>40822</v>
      </c>
      <c r="X115" s="231">
        <f t="shared" si="12"/>
        <v>40989</v>
      </c>
      <c r="Y115" s="231">
        <f t="shared" si="9"/>
        <v>41169</v>
      </c>
      <c r="Z115" s="230"/>
      <c r="AB115" s="249" t="str">
        <f t="shared" si="13"/>
        <v>ok</v>
      </c>
      <c r="AC115" s="249" t="str">
        <f t="shared" si="14"/>
        <v>ok</v>
      </c>
      <c r="AD115" s="249" t="str">
        <f t="shared" si="15"/>
        <v>ok</v>
      </c>
      <c r="AE115" s="249" t="str">
        <f t="shared" si="16"/>
        <v>ok</v>
      </c>
      <c r="AF115" s="249" t="str">
        <f t="shared" si="17"/>
        <v>ok</v>
      </c>
    </row>
    <row r="116" spans="1:32" s="212" customFormat="1" ht="24.9" hidden="1" customHeight="1">
      <c r="A116" s="236">
        <v>1</v>
      </c>
      <c r="B116" s="237">
        <v>40999</v>
      </c>
      <c r="C116" s="238" t="str">
        <f>VLOOKUP(D116,'[12]mhs elektro-kecil'!$B$5:$C$996,2,0)</f>
        <v>Agus Fathurrahman</v>
      </c>
      <c r="D116" s="238" t="s">
        <v>321</v>
      </c>
      <c r="E116" s="239" t="s">
        <v>322</v>
      </c>
      <c r="F116" s="239" t="str">
        <f t="shared" si="19"/>
        <v>Ir. I Made Ari Nrartha, S.T., M.T.</v>
      </c>
      <c r="G116" s="239" t="str">
        <f t="shared" si="19"/>
        <v>Ir. Agung Budi Muljono, S.T., M.T., IPU.</v>
      </c>
      <c r="H116" s="239" t="str">
        <f t="shared" si="19"/>
        <v>Sultan, S.T., M.T.</v>
      </c>
      <c r="I116" s="239" t="str">
        <f t="shared" si="19"/>
        <v>Dr. Ir. I Made Ginarsa, S.T., M.T., IPU.</v>
      </c>
      <c r="J116" s="239" t="str">
        <f t="shared" si="19"/>
        <v>Dr. Ir. Rosmaliati, S.T., M.T.</v>
      </c>
      <c r="K116" s="241" t="s">
        <v>76</v>
      </c>
      <c r="L116" s="237">
        <v>41003</v>
      </c>
      <c r="M116" s="236" t="s">
        <v>42</v>
      </c>
      <c r="N116" s="242" t="s">
        <v>324</v>
      </c>
      <c r="O116" s="243"/>
      <c r="P116" s="212">
        <v>247</v>
      </c>
      <c r="Q116" s="212">
        <v>25</v>
      </c>
      <c r="R116" s="212">
        <v>13</v>
      </c>
      <c r="S116" s="212">
        <v>5</v>
      </c>
      <c r="T116" s="212">
        <v>26</v>
      </c>
      <c r="U116" s="212">
        <v>16</v>
      </c>
      <c r="W116" s="231"/>
      <c r="X116" s="231">
        <f t="shared" si="12"/>
        <v>41003</v>
      </c>
      <c r="Y116" s="231">
        <f t="shared" si="9"/>
        <v>41183</v>
      </c>
      <c r="Z116" s="230"/>
      <c r="AB116" s="249" t="str">
        <f t="shared" si="13"/>
        <v>ok</v>
      </c>
      <c r="AC116" s="249" t="str">
        <f t="shared" si="14"/>
        <v>ok</v>
      </c>
      <c r="AD116" s="249" t="str">
        <f t="shared" si="15"/>
        <v>ok</v>
      </c>
      <c r="AE116" s="249" t="str">
        <f t="shared" si="16"/>
        <v>ok</v>
      </c>
      <c r="AF116" s="249" t="str">
        <f t="shared" si="17"/>
        <v>ok</v>
      </c>
    </row>
    <row r="117" spans="1:32" s="212" customFormat="1" ht="24.9" hidden="1" customHeight="1">
      <c r="A117" s="236">
        <f>A116+1</f>
        <v>2</v>
      </c>
      <c r="B117" s="237">
        <v>40999</v>
      </c>
      <c r="C117" s="238" t="str">
        <f>VLOOKUP(D117,'[12]mhs elektro-kecil'!$B$5:$C$996,2,0)</f>
        <v>Addin Gama Bertaqwa</v>
      </c>
      <c r="D117" s="238" t="s">
        <v>325</v>
      </c>
      <c r="E117" s="239" t="s">
        <v>326</v>
      </c>
      <c r="F117" s="239" t="str">
        <f t="shared" si="19"/>
        <v>Heri Wijayanto, S.T., M.T.</v>
      </c>
      <c r="G117" s="239" t="str">
        <f t="shared" si="19"/>
        <v>Budi Irmawati, S. Kom., M.T.</v>
      </c>
      <c r="H117" s="239" t="str">
        <f t="shared" si="19"/>
        <v>Ir. Sri Endang Anjarwani, M. Kom.</v>
      </c>
      <c r="I117" s="239" t="str">
        <f t="shared" si="19"/>
        <v>Dr. Ir. Misbahuddin, S.T., M.T., IPU.</v>
      </c>
      <c r="J117" s="239" t="str">
        <f t="shared" si="19"/>
        <v>Lalu A. Syamsul Irfan A., S.T., M.Eng.</v>
      </c>
      <c r="K117" s="241" t="s">
        <v>76</v>
      </c>
      <c r="L117" s="237">
        <v>41003</v>
      </c>
      <c r="M117" s="236" t="s">
        <v>42</v>
      </c>
      <c r="N117" s="242" t="s">
        <v>141</v>
      </c>
      <c r="O117" s="243"/>
      <c r="P117" s="212">
        <v>246</v>
      </c>
      <c r="Q117" s="212">
        <v>32</v>
      </c>
      <c r="R117" s="212">
        <v>20</v>
      </c>
      <c r="S117" s="212">
        <v>38</v>
      </c>
      <c r="T117" s="212">
        <v>7</v>
      </c>
      <c r="U117" s="212">
        <v>40</v>
      </c>
      <c r="W117" s="231"/>
      <c r="X117" s="231">
        <f t="shared" si="12"/>
        <v>41003</v>
      </c>
      <c r="Y117" s="231">
        <f t="shared" si="9"/>
        <v>41183</v>
      </c>
      <c r="Z117" s="230"/>
      <c r="AB117" s="249" t="str">
        <f t="shared" si="13"/>
        <v>ok</v>
      </c>
      <c r="AC117" s="249" t="str">
        <f t="shared" si="14"/>
        <v>ok</v>
      </c>
      <c r="AD117" s="249" t="str">
        <f t="shared" si="15"/>
        <v>ok</v>
      </c>
      <c r="AE117" s="249" t="str">
        <f t="shared" si="16"/>
        <v>ok</v>
      </c>
      <c r="AF117" s="249" t="str">
        <f t="shared" si="17"/>
        <v>ok</v>
      </c>
    </row>
    <row r="118" spans="1:32" s="212" customFormat="1" ht="24.9" hidden="1" customHeight="1">
      <c r="A118" s="236">
        <f>A117+1</f>
        <v>3</v>
      </c>
      <c r="B118" s="237">
        <v>40999</v>
      </c>
      <c r="C118" s="238" t="str">
        <f>VLOOKUP(D118,'[12]mhs elektro-kecil'!$B$5:$C$996,2,0)</f>
        <v>Ahmad Azhari</v>
      </c>
      <c r="D118" s="238" t="s">
        <v>327</v>
      </c>
      <c r="E118" s="239" t="s">
        <v>328</v>
      </c>
      <c r="F118" s="239" t="str">
        <f t="shared" si="19"/>
        <v>Paniran, S.T., M.T.</v>
      </c>
      <c r="G118" s="239" t="str">
        <f t="shared" si="19"/>
        <v>Abdul Natsir, S.T., M.T.</v>
      </c>
      <c r="H118" s="239" t="str">
        <f t="shared" si="19"/>
        <v>Sabar Nababan, S.T., M.T.</v>
      </c>
      <c r="I118" s="239" t="str">
        <f t="shared" si="19"/>
        <v>Ida Bagus Fery Citarsa, S.T., M.T.</v>
      </c>
      <c r="J118" s="239" t="str">
        <f t="shared" si="19"/>
        <v>Giri Wahyu Wiriasto, S.T., M.T.</v>
      </c>
      <c r="K118" s="241" t="s">
        <v>32</v>
      </c>
      <c r="L118" s="237">
        <v>41004</v>
      </c>
      <c r="M118" s="236" t="s">
        <v>33</v>
      </c>
      <c r="N118" s="242" t="s">
        <v>296</v>
      </c>
      <c r="O118" s="243"/>
      <c r="P118" s="212">
        <v>245</v>
      </c>
      <c r="Q118" s="212">
        <v>28</v>
      </c>
      <c r="R118" s="212">
        <v>14</v>
      </c>
      <c r="S118" s="212">
        <v>31</v>
      </c>
      <c r="T118" s="212">
        <v>12</v>
      </c>
      <c r="U118" s="212">
        <v>41</v>
      </c>
      <c r="W118" s="231"/>
      <c r="X118" s="231"/>
      <c r="Y118" s="231"/>
      <c r="Z118" s="230"/>
      <c r="AB118" s="250"/>
      <c r="AC118" s="250"/>
      <c r="AD118" s="250"/>
      <c r="AE118" s="250"/>
      <c r="AF118" s="250"/>
    </row>
    <row r="119" spans="1:32" s="212" customFormat="1" ht="24.9" hidden="1" customHeight="1">
      <c r="A119" s="236">
        <f>A118+1</f>
        <v>4</v>
      </c>
      <c r="B119" s="237">
        <v>40999</v>
      </c>
      <c r="C119" s="238" t="str">
        <f>VLOOKUP(D119,'[12]mhs elektro-kecil'!$B$5:$C$996,2,0)</f>
        <v>Hazinatul Asror</v>
      </c>
      <c r="D119" s="238" t="s">
        <v>329</v>
      </c>
      <c r="E119" s="239" t="s">
        <v>330</v>
      </c>
      <c r="F119" s="239" t="str">
        <f t="shared" si="19"/>
        <v>Dr. Ir. Rosmaliati, S.T., M.T.</v>
      </c>
      <c r="G119" s="239" t="str">
        <f t="shared" si="19"/>
        <v>Abdul Natsir, S.T., M.T.</v>
      </c>
      <c r="H119" s="239" t="str">
        <f t="shared" si="19"/>
        <v>Dr. rer. nat. Teti Zubaidah, S.T., M.T.</v>
      </c>
      <c r="I119" s="239" t="str">
        <f t="shared" si="19"/>
        <v>Ir. Agung Budi Muljono, S.T., M.T., IPU.</v>
      </c>
      <c r="J119" s="239" t="str">
        <f t="shared" si="19"/>
        <v>Ni Made Seniari, S.T., M.T.</v>
      </c>
      <c r="K119" s="241" t="s">
        <v>32</v>
      </c>
      <c r="L119" s="237">
        <v>41004</v>
      </c>
      <c r="M119" s="236" t="s">
        <v>33</v>
      </c>
      <c r="N119" s="242" t="s">
        <v>324</v>
      </c>
      <c r="O119" s="243"/>
      <c r="P119" s="212">
        <v>244</v>
      </c>
      <c r="Q119" s="212">
        <v>16</v>
      </c>
      <c r="R119" s="212">
        <v>14</v>
      </c>
      <c r="S119" s="212">
        <v>22</v>
      </c>
      <c r="T119" s="212">
        <v>13</v>
      </c>
      <c r="U119" s="212">
        <v>1</v>
      </c>
      <c r="W119" s="231"/>
      <c r="X119" s="231"/>
      <c r="Y119" s="231"/>
      <c r="Z119" s="230"/>
      <c r="AB119" s="250"/>
      <c r="AC119" s="250"/>
      <c r="AD119" s="250"/>
      <c r="AE119" s="250"/>
      <c r="AF119" s="250"/>
    </row>
    <row r="120" spans="1:32" s="212" customFormat="1" ht="20.100000000000001" hidden="1" customHeight="1">
      <c r="A120" s="220">
        <v>1</v>
      </c>
      <c r="B120" s="216">
        <v>41020</v>
      </c>
      <c r="C120" s="217" t="str">
        <f>VLOOKUP(D120,'[12]mhs elektro-kecil'!$B$5:$C$996,2,0)</f>
        <v>Dede Setiawan</v>
      </c>
      <c r="D120" s="217" t="s">
        <v>331</v>
      </c>
      <c r="E120" s="219" t="s">
        <v>332</v>
      </c>
      <c r="F120" s="219" t="str">
        <f t="shared" si="19"/>
        <v>Heri Wijayanto, S.T., M.T.</v>
      </c>
      <c r="G120" s="219" t="str">
        <f t="shared" si="19"/>
        <v>Dr. Ir. Misbahuddin, S.T., M.T., IPU.</v>
      </c>
      <c r="H120" s="219" t="str">
        <f t="shared" si="19"/>
        <v>I B K Widiartha, S.T., M.T.</v>
      </c>
      <c r="I120" s="219" t="str">
        <f t="shared" si="19"/>
        <v>Budi Irmawati, S. Kom., M.T.</v>
      </c>
      <c r="J120" s="219" t="str">
        <f t="shared" si="19"/>
        <v>Lalu A. Syamsul Irfan A., S.T., M.Eng.</v>
      </c>
      <c r="K120" s="222" t="s">
        <v>76</v>
      </c>
      <c r="L120" s="216">
        <v>41024</v>
      </c>
      <c r="M120" s="223" t="s">
        <v>140</v>
      </c>
      <c r="N120" s="227" t="s">
        <v>141</v>
      </c>
      <c r="O120" s="228"/>
      <c r="P120" s="212">
        <v>296</v>
      </c>
      <c r="Q120" s="212">
        <v>32</v>
      </c>
      <c r="R120" s="212">
        <v>7</v>
      </c>
      <c r="S120" s="212">
        <v>27</v>
      </c>
      <c r="T120" s="212">
        <v>20</v>
      </c>
      <c r="U120" s="212">
        <v>40</v>
      </c>
      <c r="W120" s="231"/>
      <c r="X120" s="231"/>
      <c r="Y120" s="231"/>
      <c r="Z120" s="230"/>
      <c r="AB120" s="250"/>
      <c r="AC120" s="250"/>
      <c r="AD120" s="250"/>
      <c r="AE120" s="250"/>
      <c r="AF120" s="250"/>
    </row>
    <row r="121" spans="1:32" s="212" customFormat="1" ht="20.100000000000001" hidden="1" customHeight="1">
      <c r="A121" s="220">
        <v>1</v>
      </c>
      <c r="B121" s="216">
        <v>41031</v>
      </c>
      <c r="C121" s="217" t="str">
        <f>VLOOKUP(D121,'[12]mhs elektro-kecil'!$B$5:$C$996,2,0)</f>
        <v>Ade Hendra Saputra</v>
      </c>
      <c r="D121" s="217" t="s">
        <v>333</v>
      </c>
      <c r="E121" s="219" t="s">
        <v>334</v>
      </c>
      <c r="F121" s="219" t="str">
        <f t="shared" si="19"/>
        <v>Budi Irmawati, S. Kom., M.T.</v>
      </c>
      <c r="G121" s="219" t="str">
        <f t="shared" si="19"/>
        <v>Heri Wijayanto, S.T., M.T.</v>
      </c>
      <c r="H121" s="219" t="str">
        <f t="shared" si="19"/>
        <v>Dr. Ir. Misbahuddin, S.T., M.T., IPU.</v>
      </c>
      <c r="I121" s="219" t="str">
        <f t="shared" si="19"/>
        <v>I Gede Pasek Suta W., S.T., M.T., D.Eng.</v>
      </c>
      <c r="J121" s="219" t="str">
        <f t="shared" si="19"/>
        <v>Ir. Sri Endang Anjarwani, M. Kom.</v>
      </c>
      <c r="K121" s="222" t="s">
        <v>93</v>
      </c>
      <c r="L121" s="216">
        <v>41036</v>
      </c>
      <c r="M121" s="223" t="s">
        <v>140</v>
      </c>
      <c r="N121" s="227" t="s">
        <v>141</v>
      </c>
      <c r="O121" s="228"/>
      <c r="P121" s="212">
        <v>327</v>
      </c>
      <c r="Q121" s="212">
        <v>20</v>
      </c>
      <c r="R121" s="212">
        <v>32</v>
      </c>
      <c r="S121" s="212">
        <v>7</v>
      </c>
      <c r="T121" s="212">
        <v>30</v>
      </c>
      <c r="U121" s="212">
        <v>38</v>
      </c>
      <c r="W121" s="231"/>
      <c r="X121" s="231"/>
      <c r="Y121" s="231"/>
      <c r="Z121" s="230"/>
      <c r="AB121" s="250"/>
      <c r="AC121" s="250"/>
      <c r="AD121" s="250"/>
      <c r="AE121" s="250"/>
      <c r="AF121" s="250"/>
    </row>
    <row r="122" spans="1:32" s="212" customFormat="1" ht="60" hidden="1">
      <c r="A122" s="236">
        <v>1</v>
      </c>
      <c r="B122" s="237">
        <v>41043</v>
      </c>
      <c r="C122" s="238" t="str">
        <f>VLOOKUP(D122,'[12]mhs elektro-kecil'!$B$5:$C$996,2,0)</f>
        <v>M. Ghazali</v>
      </c>
      <c r="D122" s="238" t="s">
        <v>336</v>
      </c>
      <c r="E122" s="240" t="s">
        <v>337</v>
      </c>
      <c r="F122" s="239" t="str">
        <f t="shared" si="19"/>
        <v>Dr. Rismon H. Sianipar, S.T., M. Eng.</v>
      </c>
      <c r="G122" s="239" t="e">
        <f t="shared" si="19"/>
        <v>#N/A</v>
      </c>
      <c r="H122" s="239" t="str">
        <f t="shared" si="19"/>
        <v>I Gede Pasek Suta W., S.T., M.T., D.Eng.</v>
      </c>
      <c r="I122" s="239" t="str">
        <f t="shared" si="19"/>
        <v>Paniran, S.T., M.T.</v>
      </c>
      <c r="J122" s="239" t="str">
        <f t="shared" si="19"/>
        <v>Bulkis Kanata, S.T., M.T.</v>
      </c>
      <c r="K122" s="241" t="s">
        <v>63</v>
      </c>
      <c r="L122" s="237">
        <v>41048</v>
      </c>
      <c r="M122" s="236" t="s">
        <v>42</v>
      </c>
      <c r="N122" s="242" t="s">
        <v>105</v>
      </c>
      <c r="O122" s="243"/>
      <c r="P122" s="212">
        <v>353</v>
      </c>
      <c r="Q122" s="212">
        <v>33</v>
      </c>
      <c r="S122" s="212">
        <v>30</v>
      </c>
      <c r="T122" s="212">
        <v>28</v>
      </c>
      <c r="U122" s="212">
        <v>21</v>
      </c>
      <c r="W122" s="231"/>
      <c r="X122" s="231"/>
      <c r="Y122" s="231"/>
      <c r="Z122" s="230"/>
      <c r="AB122" s="250"/>
      <c r="AC122" s="250"/>
      <c r="AD122" s="250"/>
      <c r="AE122" s="250"/>
      <c r="AF122" s="250"/>
    </row>
    <row r="123" spans="1:32" s="212" customFormat="1" ht="75" hidden="1">
      <c r="A123" s="236">
        <f>A122+1</f>
        <v>2</v>
      </c>
      <c r="B123" s="237">
        <v>41043</v>
      </c>
      <c r="C123" s="238" t="str">
        <f>VLOOKUP(D123,'[12]mhs elektro-kecil'!$B$5:$C$996,2,0)</f>
        <v>Susi Susanti</v>
      </c>
      <c r="D123" s="238" t="s">
        <v>458</v>
      </c>
      <c r="E123" s="240" t="s">
        <v>3340</v>
      </c>
      <c r="F123" s="239" t="str">
        <f t="shared" si="19"/>
        <v>Dr. Rismon H. Sianipar, S.T., M. Eng.</v>
      </c>
      <c r="G123" s="239" t="e">
        <f t="shared" si="19"/>
        <v>#N/A</v>
      </c>
      <c r="H123" s="239" t="str">
        <f t="shared" si="19"/>
        <v>Dr. Ir. I Ketut Wiryajati,ST.,MT.,IPU.,ASEAN.Eng.</v>
      </c>
      <c r="I123" s="239" t="str">
        <f t="shared" si="19"/>
        <v>I Gede Pasek Suta W., S.T., M.T., D.Eng.</v>
      </c>
      <c r="J123" s="239" t="str">
        <f t="shared" si="19"/>
        <v>Syafaruddin Ch, S.T., M.T.</v>
      </c>
      <c r="K123" s="241" t="s">
        <v>93</v>
      </c>
      <c r="L123" s="237">
        <v>41050</v>
      </c>
      <c r="M123" s="236" t="s">
        <v>136</v>
      </c>
      <c r="N123" s="242" t="s">
        <v>141</v>
      </c>
      <c r="O123" s="243"/>
      <c r="P123" s="212">
        <v>355</v>
      </c>
      <c r="Q123" s="212">
        <v>33</v>
      </c>
      <c r="S123" s="212">
        <v>3</v>
      </c>
      <c r="T123" s="212">
        <v>30</v>
      </c>
      <c r="U123" s="212">
        <v>4</v>
      </c>
      <c r="W123" s="231"/>
      <c r="X123" s="231"/>
      <c r="Y123" s="231"/>
      <c r="Z123" s="230"/>
      <c r="AB123" s="250"/>
      <c r="AC123" s="250"/>
      <c r="AD123" s="250"/>
      <c r="AE123" s="250"/>
      <c r="AF123" s="250"/>
    </row>
    <row r="124" spans="1:32" s="212" customFormat="1" ht="45" hidden="1">
      <c r="A124" s="236">
        <f>A123+1</f>
        <v>3</v>
      </c>
      <c r="B124" s="237">
        <v>41043</v>
      </c>
      <c r="C124" s="238" t="str">
        <f>VLOOKUP(D124,'[12]mhs elektro-kecil'!$B$5:$C$996,2,0)</f>
        <v>Mohammad Sabri</v>
      </c>
      <c r="D124" s="238" t="s">
        <v>340</v>
      </c>
      <c r="E124" s="240" t="s">
        <v>341</v>
      </c>
      <c r="F124" s="239" t="str">
        <f t="shared" si="19"/>
        <v>Dr. Rismon H. Sianipar, S.T., M. Eng.</v>
      </c>
      <c r="G124" s="239" t="e">
        <f t="shared" si="19"/>
        <v>#N/A</v>
      </c>
      <c r="H124" s="239" t="str">
        <f t="shared" si="19"/>
        <v>I Gede Pasek Suta W., S.T., M.T., D.Eng.</v>
      </c>
      <c r="I124" s="239" t="str">
        <f t="shared" si="19"/>
        <v>I Made Budi Suksmadana, S.T., M.T.</v>
      </c>
      <c r="J124" s="239" t="str">
        <f t="shared" si="19"/>
        <v>Sudi M. Al Sasongko, S.T., M.T.</v>
      </c>
      <c r="K124" s="241" t="s">
        <v>131</v>
      </c>
      <c r="L124" s="237">
        <v>41051</v>
      </c>
      <c r="M124" s="236" t="s">
        <v>342</v>
      </c>
      <c r="N124" s="242" t="s">
        <v>141</v>
      </c>
      <c r="O124" s="243"/>
      <c r="P124" s="212">
        <v>354</v>
      </c>
      <c r="Q124" s="212">
        <v>33</v>
      </c>
      <c r="S124" s="212">
        <v>30</v>
      </c>
      <c r="T124" s="212">
        <v>24</v>
      </c>
      <c r="U124" s="212">
        <v>6</v>
      </c>
      <c r="W124" s="231"/>
      <c r="X124" s="231"/>
      <c r="Y124" s="231"/>
      <c r="Z124" s="230"/>
      <c r="AB124" s="250"/>
      <c r="AC124" s="250"/>
      <c r="AD124" s="250"/>
      <c r="AE124" s="250"/>
      <c r="AF124" s="250"/>
    </row>
    <row r="125" spans="1:32" s="212" customFormat="1" ht="60" hidden="1">
      <c r="A125" s="236">
        <v>1</v>
      </c>
      <c r="B125" s="237">
        <v>41050</v>
      </c>
      <c r="C125" s="238" t="str">
        <f>VLOOKUP(D125,'[12]mhs elektro-kecil'!$B$5:$C$996,2,0)</f>
        <v>Eka Meilia Suryanti</v>
      </c>
      <c r="D125" s="238" t="s">
        <v>343</v>
      </c>
      <c r="E125" s="240" t="s">
        <v>344</v>
      </c>
      <c r="F125" s="239" t="str">
        <f t="shared" si="19"/>
        <v>Dr. Ir. Rosmaliati, S.T., M.T.</v>
      </c>
      <c r="G125" s="239" t="str">
        <f t="shared" si="19"/>
        <v>Ida Bagus Fery Citarsa, S.T., M.T.</v>
      </c>
      <c r="H125" s="239" t="str">
        <f t="shared" si="19"/>
        <v>Abdul Natsir, S.T., M.T.</v>
      </c>
      <c r="I125" s="239" t="str">
        <f t="shared" si="19"/>
        <v>Dr. Ir. I Made Ginarsa, S.T., M.T., IPU.</v>
      </c>
      <c r="J125" s="239" t="str">
        <f t="shared" si="19"/>
        <v>Sabar Nababan, S.T., M.T.</v>
      </c>
      <c r="K125" s="241" t="s">
        <v>32</v>
      </c>
      <c r="L125" s="237">
        <v>41053</v>
      </c>
      <c r="M125" s="236" t="s">
        <v>140</v>
      </c>
      <c r="N125" s="242" t="s">
        <v>324</v>
      </c>
      <c r="O125" s="243"/>
      <c r="Q125" s="212">
        <v>16</v>
      </c>
      <c r="R125" s="212">
        <v>12</v>
      </c>
      <c r="S125" s="212">
        <v>14</v>
      </c>
      <c r="T125" s="212">
        <v>26</v>
      </c>
      <c r="U125" s="212">
        <v>31</v>
      </c>
      <c r="W125" s="231"/>
      <c r="X125" s="231"/>
      <c r="Y125" s="231"/>
      <c r="Z125" s="230"/>
      <c r="AB125" s="250"/>
      <c r="AC125" s="250"/>
      <c r="AD125" s="250"/>
      <c r="AE125" s="250"/>
      <c r="AF125" s="250"/>
    </row>
    <row r="126" spans="1:32" s="212" customFormat="1" ht="60" hidden="1">
      <c r="A126" s="236">
        <f>A125+1</f>
        <v>2</v>
      </c>
      <c r="B126" s="237">
        <v>41050</v>
      </c>
      <c r="C126" s="238" t="str">
        <f>VLOOKUP(D126,'[12]mhs elektro-kecil'!$B$5:$C$996,2,0)</f>
        <v>I Nengah Sumartha Widya</v>
      </c>
      <c r="D126" s="238" t="s">
        <v>345</v>
      </c>
      <c r="E126" s="240" t="s">
        <v>346</v>
      </c>
      <c r="F126" s="239" t="str">
        <f t="shared" si="19"/>
        <v>Syafaruddin Ch, S.T., M.T.</v>
      </c>
      <c r="G126" s="239" t="str">
        <f t="shared" si="19"/>
        <v>Abdul Natsir, S.T., M.T.</v>
      </c>
      <c r="H126" s="239" t="str">
        <f t="shared" si="19"/>
        <v>Paniran, S.T., M.T.</v>
      </c>
      <c r="I126" s="239" t="str">
        <f t="shared" si="19"/>
        <v>Ida Bagus Fery Citarsa, S.T., M.T.</v>
      </c>
      <c r="J126" s="239" t="str">
        <f t="shared" si="19"/>
        <v>Ni Made Seniari, S.T., M.T.</v>
      </c>
      <c r="K126" s="241" t="s">
        <v>63</v>
      </c>
      <c r="L126" s="237">
        <v>41055</v>
      </c>
      <c r="M126" s="236" t="s">
        <v>42</v>
      </c>
      <c r="N126" s="242" t="s">
        <v>97</v>
      </c>
      <c r="O126" s="243"/>
      <c r="Q126" s="212">
        <v>4</v>
      </c>
      <c r="R126" s="212">
        <v>14</v>
      </c>
      <c r="S126" s="212">
        <v>28</v>
      </c>
      <c r="T126" s="212">
        <v>12</v>
      </c>
      <c r="U126" s="212">
        <v>1</v>
      </c>
      <c r="W126" s="231"/>
      <c r="X126" s="231"/>
      <c r="Y126" s="231"/>
      <c r="Z126" s="230"/>
      <c r="AB126" s="250"/>
      <c r="AC126" s="250"/>
      <c r="AD126" s="250"/>
      <c r="AE126" s="250"/>
      <c r="AF126" s="250"/>
    </row>
    <row r="127" spans="1:32" s="212" customFormat="1" ht="60" hidden="1">
      <c r="A127" s="236">
        <f>A126+1</f>
        <v>3</v>
      </c>
      <c r="B127" s="237">
        <v>41050</v>
      </c>
      <c r="C127" s="238" t="str">
        <f>VLOOKUP(D127,'[12]mhs elektro-kecil'!$B$5:$C$996,2,0)</f>
        <v>Khaerul Hazi</v>
      </c>
      <c r="D127" s="238" t="s">
        <v>347</v>
      </c>
      <c r="E127" s="240" t="s">
        <v>348</v>
      </c>
      <c r="F127" s="239" t="str">
        <f t="shared" ref="F127:J142" si="20">VLOOKUP(Q127,dosen,3,0)</f>
        <v>Dr. Ir. Rosmaliati, S.T., M.T.</v>
      </c>
      <c r="G127" s="239" t="str">
        <f t="shared" si="20"/>
        <v>Dr. Ir. Misbahuddin, S.T., M.T., IPU.</v>
      </c>
      <c r="H127" s="239" t="str">
        <f t="shared" si="20"/>
        <v>Ir. I Made Ari Nrartha, S.T., M.T.</v>
      </c>
      <c r="I127" s="239" t="str">
        <f t="shared" si="20"/>
        <v>Ir. Agung Budi Muljono, S.T., M.T., IPU.</v>
      </c>
      <c r="J127" s="239" t="str">
        <f t="shared" si="20"/>
        <v>Sultan, S.T., M.T.</v>
      </c>
      <c r="K127" s="241" t="s">
        <v>63</v>
      </c>
      <c r="L127" s="237">
        <v>41055</v>
      </c>
      <c r="M127" s="236" t="s">
        <v>33</v>
      </c>
      <c r="N127" s="242" t="s">
        <v>97</v>
      </c>
      <c r="O127" s="243"/>
      <c r="Q127" s="212">
        <v>16</v>
      </c>
      <c r="R127" s="212">
        <v>7</v>
      </c>
      <c r="S127" s="212">
        <v>25</v>
      </c>
      <c r="T127" s="212">
        <v>13</v>
      </c>
      <c r="U127" s="212">
        <v>5</v>
      </c>
      <c r="W127" s="231"/>
      <c r="X127" s="231"/>
      <c r="Y127" s="231"/>
      <c r="Z127" s="230"/>
      <c r="AB127" s="250"/>
      <c r="AC127" s="250"/>
      <c r="AD127" s="250"/>
      <c r="AE127" s="250"/>
      <c r="AF127" s="250"/>
    </row>
    <row r="128" spans="1:32" s="212" customFormat="1" ht="90" hidden="1">
      <c r="A128" s="220">
        <v>1</v>
      </c>
      <c r="B128" s="216">
        <v>41052</v>
      </c>
      <c r="C128" s="217" t="str">
        <f>VLOOKUP(D128,'[12]mhs elektro-kecil'!$B$5:$C$996,2,0)</f>
        <v>Agus Hermanto</v>
      </c>
      <c r="D128" s="217" t="s">
        <v>349</v>
      </c>
      <c r="E128" s="235" t="s">
        <v>350</v>
      </c>
      <c r="F128" s="219" t="str">
        <f t="shared" si="20"/>
        <v>Dr. Rismon H. Sianipar, S.T., M. Eng.</v>
      </c>
      <c r="G128" s="219" t="e">
        <f t="shared" si="20"/>
        <v>#N/A</v>
      </c>
      <c r="H128" s="219" t="str">
        <f t="shared" si="20"/>
        <v>I Gede Pasek Suta W., S.T., M.T., D.Eng.</v>
      </c>
      <c r="I128" s="219" t="str">
        <f t="shared" si="20"/>
        <v>Bulkis Kanata, S.T., M.T.</v>
      </c>
      <c r="J128" s="219" t="str">
        <f t="shared" si="20"/>
        <v>I Made Budi Suksmadana, S.T., M.T.</v>
      </c>
      <c r="K128" s="222" t="s">
        <v>93</v>
      </c>
      <c r="L128" s="216">
        <v>41057</v>
      </c>
      <c r="M128" s="223" t="s">
        <v>136</v>
      </c>
      <c r="N128" s="227" t="s">
        <v>141</v>
      </c>
      <c r="O128" s="228"/>
      <c r="P128" s="212">
        <v>375</v>
      </c>
      <c r="Q128" s="212">
        <v>33</v>
      </c>
      <c r="S128" s="212">
        <v>30</v>
      </c>
      <c r="T128" s="212">
        <v>21</v>
      </c>
      <c r="U128" s="212">
        <v>24</v>
      </c>
      <c r="W128" s="231"/>
      <c r="X128" s="231"/>
      <c r="Y128" s="231"/>
      <c r="Z128" s="230"/>
      <c r="AB128" s="250"/>
      <c r="AC128" s="250"/>
      <c r="AD128" s="250"/>
      <c r="AE128" s="250"/>
      <c r="AF128" s="250"/>
    </row>
    <row r="129" spans="1:32" s="212" customFormat="1" ht="75" hidden="1">
      <c r="A129" s="236">
        <v>1</v>
      </c>
      <c r="B129" s="237">
        <v>41055</v>
      </c>
      <c r="C129" s="238" t="str">
        <f>VLOOKUP(D129,'[12]mhs elektro-kecil'!$B$5:$C$996,2,0)</f>
        <v>Rana Yuristia A</v>
      </c>
      <c r="D129" s="238" t="s">
        <v>351</v>
      </c>
      <c r="E129" s="240" t="s">
        <v>352</v>
      </c>
      <c r="F129" s="239" t="str">
        <f t="shared" si="20"/>
        <v>Ir. I Made Ari Nrartha, S.T., M.T.</v>
      </c>
      <c r="G129" s="239" t="str">
        <f t="shared" si="20"/>
        <v>Ir. Agung Budi Muljono, S.T., M.T., IPU.</v>
      </c>
      <c r="H129" s="239" t="str">
        <f t="shared" si="20"/>
        <v>Supriyatna, S.T., M.T.</v>
      </c>
      <c r="I129" s="239" t="str">
        <f t="shared" si="20"/>
        <v>Abdul Natsir, S.T., M.T.</v>
      </c>
      <c r="J129" s="239" t="str">
        <f t="shared" si="20"/>
        <v>Dr. Ir. Misbahuddin, S.T., M.T., IPU.</v>
      </c>
      <c r="K129" s="241" t="s">
        <v>76</v>
      </c>
      <c r="L129" s="237">
        <v>41059</v>
      </c>
      <c r="M129" s="236" t="s">
        <v>140</v>
      </c>
      <c r="N129" s="242" t="s">
        <v>324</v>
      </c>
      <c r="O129" s="243"/>
      <c r="P129" s="212">
        <v>379</v>
      </c>
      <c r="Q129" s="212">
        <v>25</v>
      </c>
      <c r="R129" s="212">
        <v>13</v>
      </c>
      <c r="S129" s="212">
        <v>2</v>
      </c>
      <c r="T129" s="212">
        <v>14</v>
      </c>
      <c r="U129" s="212">
        <v>7</v>
      </c>
      <c r="W129" s="231"/>
      <c r="X129" s="231"/>
      <c r="Y129" s="231"/>
      <c r="Z129" s="230"/>
      <c r="AB129" s="250"/>
      <c r="AC129" s="250"/>
      <c r="AD129" s="250"/>
      <c r="AE129" s="250"/>
      <c r="AF129" s="250"/>
    </row>
    <row r="130" spans="1:32" s="212" customFormat="1" ht="105" hidden="1">
      <c r="A130" s="236">
        <v>2</v>
      </c>
      <c r="B130" s="237">
        <v>41057</v>
      </c>
      <c r="C130" s="238" t="str">
        <f>VLOOKUP(D130,'[12]mhs elektro-kecil'!$B$5:$C$996,2,0)</f>
        <v>Twenty Dwi Yuli</v>
      </c>
      <c r="D130" s="238" t="s">
        <v>353</v>
      </c>
      <c r="E130" s="240" t="s">
        <v>354</v>
      </c>
      <c r="F130" s="239" t="str">
        <f t="shared" si="20"/>
        <v>Abdul Natsir, S.T., M.T.</v>
      </c>
      <c r="G130" s="239" t="str">
        <f t="shared" si="20"/>
        <v>Ida Bagus Fery Citarsa, S.T., M.T.</v>
      </c>
      <c r="H130" s="239" t="str">
        <f t="shared" si="20"/>
        <v>Dr. rer. nat. Teti Zubaidah, S.T., M.T.</v>
      </c>
      <c r="I130" s="239" t="str">
        <f t="shared" si="20"/>
        <v>Sabar Nababan, S.T., M.T.</v>
      </c>
      <c r="J130" s="239" t="str">
        <f t="shared" si="20"/>
        <v>Ni Made Seniari, S.T., M.T.</v>
      </c>
      <c r="K130" s="241" t="s">
        <v>76</v>
      </c>
      <c r="L130" s="237">
        <v>41059</v>
      </c>
      <c r="M130" s="236" t="s">
        <v>136</v>
      </c>
      <c r="N130" s="242" t="s">
        <v>324</v>
      </c>
      <c r="O130" s="243"/>
      <c r="Q130" s="212">
        <v>14</v>
      </c>
      <c r="R130" s="212">
        <v>12</v>
      </c>
      <c r="S130" s="212">
        <v>22</v>
      </c>
      <c r="T130" s="212">
        <v>31</v>
      </c>
      <c r="U130" s="212">
        <v>1</v>
      </c>
      <c r="W130" s="231"/>
      <c r="X130" s="231"/>
      <c r="Y130" s="231"/>
      <c r="Z130" s="230"/>
      <c r="AB130" s="250"/>
      <c r="AC130" s="250"/>
      <c r="AD130" s="250"/>
      <c r="AE130" s="250"/>
      <c r="AF130" s="250"/>
    </row>
    <row r="131" spans="1:32" s="212" customFormat="1" ht="45" hidden="1">
      <c r="A131" s="220">
        <v>1</v>
      </c>
      <c r="B131" s="216">
        <v>41064</v>
      </c>
      <c r="C131" s="217" t="str">
        <f>VLOOKUP(D131,'[12]mhs elektro-kecil'!$B$5:$C$996,2,0)</f>
        <v>Nurul Hidayah</v>
      </c>
      <c r="D131" s="217" t="s">
        <v>355</v>
      </c>
      <c r="E131" s="235" t="s">
        <v>356</v>
      </c>
      <c r="F131" s="219" t="str">
        <f t="shared" si="20"/>
        <v>Supriyatna, S.T., M.T.</v>
      </c>
      <c r="G131" s="219" t="str">
        <f t="shared" si="20"/>
        <v>Ir. Agung Budi Muljono, S.T., M.T., IPU.</v>
      </c>
      <c r="H131" s="219" t="str">
        <f t="shared" si="20"/>
        <v>Dr. rer. nat. Teti Zubaidah, S.T., M.T.</v>
      </c>
      <c r="I131" s="219" t="str">
        <f t="shared" si="20"/>
        <v>Sultan, S.T., M.T.</v>
      </c>
      <c r="J131" s="219" t="str">
        <f t="shared" si="20"/>
        <v>Ida Bagus Fery Citarsa, S.T., M.T.</v>
      </c>
      <c r="K131" s="222" t="s">
        <v>32</v>
      </c>
      <c r="L131" s="216">
        <v>41067</v>
      </c>
      <c r="M131" s="223" t="s">
        <v>136</v>
      </c>
      <c r="N131" s="227" t="s">
        <v>324</v>
      </c>
      <c r="O131" s="228"/>
      <c r="Q131" s="212">
        <v>2</v>
      </c>
      <c r="R131" s="212">
        <v>13</v>
      </c>
      <c r="S131" s="212">
        <v>22</v>
      </c>
      <c r="T131" s="212">
        <v>5</v>
      </c>
      <c r="U131" s="212">
        <v>12</v>
      </c>
      <c r="W131" s="231"/>
      <c r="X131" s="231"/>
      <c r="Y131" s="231"/>
      <c r="Z131" s="230"/>
      <c r="AB131" s="250"/>
      <c r="AC131" s="250"/>
      <c r="AD131" s="250"/>
      <c r="AE131" s="250"/>
      <c r="AF131" s="250"/>
    </row>
    <row r="132" spans="1:32" s="212" customFormat="1" ht="75" hidden="1">
      <c r="A132" s="220">
        <v>1</v>
      </c>
      <c r="B132" s="216">
        <v>41069</v>
      </c>
      <c r="C132" s="217" t="str">
        <f>VLOOKUP(D132,'[12]mhs elektro-kecil'!$B$5:$C$996,2,0)</f>
        <v>Adriansyah Eko S.</v>
      </c>
      <c r="D132" s="217" t="s">
        <v>362</v>
      </c>
      <c r="E132" s="235" t="s">
        <v>363</v>
      </c>
      <c r="F132" s="219" t="str">
        <f t="shared" si="20"/>
        <v>Ida Bagus Fery Citarsa, S.T., M.T.</v>
      </c>
      <c r="G132" s="219" t="str">
        <f t="shared" si="20"/>
        <v>Paniran, S.T., M.T.</v>
      </c>
      <c r="H132" s="219" t="str">
        <f t="shared" si="20"/>
        <v>Ni Made Seniari, S.T., M.T.</v>
      </c>
      <c r="I132" s="219" t="str">
        <f t="shared" si="20"/>
        <v>Dr. Ir. I Ketut Wiryajati,ST.,MT.,IPU.,ASEAN.Eng.</v>
      </c>
      <c r="J132" s="219" t="str">
        <f t="shared" si="20"/>
        <v>Abdul Natsir, S.T., M.T.</v>
      </c>
      <c r="K132" s="222" t="s">
        <v>63</v>
      </c>
      <c r="L132" s="216">
        <v>41076</v>
      </c>
      <c r="M132" s="223" t="s">
        <v>42</v>
      </c>
      <c r="N132" s="227" t="s">
        <v>162</v>
      </c>
      <c r="O132" s="228"/>
      <c r="Q132" s="212">
        <v>12</v>
      </c>
      <c r="R132" s="212">
        <v>28</v>
      </c>
      <c r="S132" s="212">
        <v>1</v>
      </c>
      <c r="T132" s="212">
        <v>3</v>
      </c>
      <c r="U132" s="212">
        <v>14</v>
      </c>
      <c r="W132" s="231"/>
      <c r="X132" s="231"/>
      <c r="Y132" s="231"/>
      <c r="Z132" s="230"/>
      <c r="AB132" s="250"/>
      <c r="AC132" s="250"/>
      <c r="AD132" s="250"/>
      <c r="AE132" s="250"/>
      <c r="AF132" s="250"/>
    </row>
    <row r="133" spans="1:32" s="212" customFormat="1" ht="75" hidden="1">
      <c r="A133" s="236">
        <v>1</v>
      </c>
      <c r="B133" s="237"/>
      <c r="C133" s="238" t="str">
        <f>VLOOKUP(D133,'[12]mhs elektro-kecil'!$B$5:$C$996,2,0)</f>
        <v>Firman Adidaya</v>
      </c>
      <c r="D133" s="238" t="s">
        <v>357</v>
      </c>
      <c r="E133" s="240" t="s">
        <v>358</v>
      </c>
      <c r="F133" s="239" t="str">
        <f t="shared" si="20"/>
        <v>Dr. Rismon H. Sianipar, S.T., M. Eng.</v>
      </c>
      <c r="G133" s="239" t="e">
        <f t="shared" si="20"/>
        <v>#N/A</v>
      </c>
      <c r="H133" s="239"/>
      <c r="I133" s="239"/>
      <c r="J133" s="239"/>
      <c r="K133" s="241"/>
      <c r="L133" s="237"/>
      <c r="M133" s="236"/>
      <c r="N133" s="242"/>
      <c r="O133" s="243"/>
      <c r="Q133" s="212">
        <v>33</v>
      </c>
      <c r="R133" s="523" t="s">
        <v>339</v>
      </c>
      <c r="W133" s="231"/>
      <c r="X133" s="231"/>
      <c r="Y133" s="231"/>
      <c r="Z133" s="230"/>
      <c r="AB133" s="250"/>
      <c r="AC133" s="250"/>
      <c r="AD133" s="250"/>
      <c r="AE133" s="250"/>
      <c r="AF133" s="250"/>
    </row>
    <row r="134" spans="1:32" s="212" customFormat="1" ht="75" hidden="1">
      <c r="A134" s="236">
        <f>A133+1</f>
        <v>2</v>
      </c>
      <c r="B134" s="237"/>
      <c r="C134" s="238" t="str">
        <f>VLOOKUP(D134,'[12]mhs elektro-kecil'!$B$5:$C$996,2,0)</f>
        <v>Ilmayati</v>
      </c>
      <c r="D134" s="238" t="s">
        <v>359</v>
      </c>
      <c r="E134" s="240" t="s">
        <v>360</v>
      </c>
      <c r="F134" s="239" t="str">
        <f t="shared" si="20"/>
        <v>Dr. Rismon H. Sianipar, S.T., M. Eng.</v>
      </c>
      <c r="G134" s="239" t="str">
        <f t="shared" si="20"/>
        <v>Dr. Ir. I Ketut Wiryajati,ST.,MT.,IPU.,ASEAN.Eng.</v>
      </c>
      <c r="H134" s="239"/>
      <c r="I134" s="239"/>
      <c r="J134" s="239"/>
      <c r="K134" s="241"/>
      <c r="L134" s="237"/>
      <c r="M134" s="236"/>
      <c r="N134" s="242"/>
      <c r="O134" s="243"/>
      <c r="Q134" s="212">
        <v>33</v>
      </c>
      <c r="R134" s="212">
        <v>3</v>
      </c>
      <c r="W134" s="231"/>
      <c r="X134" s="231"/>
      <c r="Y134" s="231"/>
      <c r="Z134" s="230"/>
      <c r="AB134" s="250"/>
      <c r="AC134" s="250"/>
      <c r="AD134" s="250"/>
      <c r="AE134" s="250"/>
      <c r="AF134" s="250"/>
    </row>
    <row r="135" spans="1:32" s="212" customFormat="1" ht="75" hidden="1">
      <c r="A135" s="236">
        <v>1</v>
      </c>
      <c r="B135" s="237">
        <v>41080</v>
      </c>
      <c r="C135" s="238" t="str">
        <f>VLOOKUP(D135,'[12]mhs elektro-kecil'!$B$5:$C$996,2,0)</f>
        <v>Firman Adidaya</v>
      </c>
      <c r="D135" s="238" t="s">
        <v>357</v>
      </c>
      <c r="E135" s="240" t="s">
        <v>358</v>
      </c>
      <c r="F135" s="239" t="str">
        <f t="shared" si="20"/>
        <v>Dr. Rismon H. Sianipar, S.T., M. Eng.</v>
      </c>
      <c r="G135" s="239" t="e">
        <f t="shared" si="20"/>
        <v>#N/A</v>
      </c>
      <c r="H135" s="239" t="str">
        <f t="shared" si="20"/>
        <v>I Gede Pasek Suta W., S.T., M.T., D.Eng.</v>
      </c>
      <c r="I135" s="239" t="str">
        <f t="shared" si="20"/>
        <v>Lalu A. Syamsul Irfan A., S.T., M.Eng.</v>
      </c>
      <c r="J135" s="239" t="str">
        <f t="shared" si="20"/>
        <v>Made Sutha Yadnya, S.T., M.T.</v>
      </c>
      <c r="K135" s="241" t="s">
        <v>93</v>
      </c>
      <c r="L135" s="237">
        <v>41085</v>
      </c>
      <c r="M135" s="236" t="s">
        <v>33</v>
      </c>
      <c r="N135" s="242" t="s">
        <v>141</v>
      </c>
      <c r="O135" s="243"/>
      <c r="Q135" s="212">
        <v>33</v>
      </c>
      <c r="R135" s="523" t="s">
        <v>339</v>
      </c>
      <c r="S135" s="212">
        <v>30</v>
      </c>
      <c r="T135" s="212">
        <v>40</v>
      </c>
      <c r="U135" s="212">
        <v>19</v>
      </c>
      <c r="W135" s="231"/>
      <c r="X135" s="231"/>
      <c r="Y135" s="231"/>
      <c r="Z135" s="230"/>
      <c r="AB135" s="250"/>
      <c r="AC135" s="250"/>
      <c r="AD135" s="250"/>
      <c r="AE135" s="250"/>
      <c r="AF135" s="250"/>
    </row>
    <row r="136" spans="1:32" s="212" customFormat="1" ht="75" hidden="1">
      <c r="A136" s="236">
        <f>A135+1</f>
        <v>2</v>
      </c>
      <c r="B136" s="237">
        <v>41080</v>
      </c>
      <c r="C136" s="238" t="str">
        <f>VLOOKUP(D136,'[12]mhs elektro-kecil'!$B$5:$C$996,2,0)</f>
        <v>Ilmayati</v>
      </c>
      <c r="D136" s="238" t="s">
        <v>359</v>
      </c>
      <c r="E136" s="240" t="s">
        <v>360</v>
      </c>
      <c r="F136" s="239" t="str">
        <f t="shared" si="20"/>
        <v>Dr. Rismon H. Sianipar, S.T., M. Eng.</v>
      </c>
      <c r="G136" s="239" t="str">
        <f t="shared" si="20"/>
        <v>Dr. Ir. I Ketut Wiryajati,ST.,MT.,IPU.,ASEAN.Eng.</v>
      </c>
      <c r="H136" s="239" t="str">
        <f t="shared" si="20"/>
        <v>I Gede Pasek Suta W., S.T., M.T., D.Eng.</v>
      </c>
      <c r="I136" s="239" t="str">
        <f t="shared" si="20"/>
        <v>I Made Budi Suksmadana, S.T., M.T.</v>
      </c>
      <c r="J136" s="239" t="str">
        <f t="shared" si="20"/>
        <v>Abdullah Zainuddin, S.T., M.T.</v>
      </c>
      <c r="K136" s="241" t="s">
        <v>93</v>
      </c>
      <c r="L136" s="237">
        <v>41085</v>
      </c>
      <c r="M136" s="236" t="s">
        <v>361</v>
      </c>
      <c r="N136" s="242" t="s">
        <v>141</v>
      </c>
      <c r="O136" s="243"/>
      <c r="Q136" s="212">
        <v>33</v>
      </c>
      <c r="R136" s="212">
        <v>3</v>
      </c>
      <c r="S136" s="212">
        <v>30</v>
      </c>
      <c r="T136" s="212">
        <v>24</v>
      </c>
      <c r="U136" s="212">
        <v>15</v>
      </c>
      <c r="W136" s="231"/>
      <c r="X136" s="231"/>
      <c r="Y136" s="231"/>
      <c r="Z136" s="230"/>
      <c r="AB136" s="250"/>
      <c r="AC136" s="250"/>
      <c r="AD136" s="250"/>
      <c r="AE136" s="250"/>
      <c r="AF136" s="250"/>
    </row>
    <row r="137" spans="1:32" s="212" customFormat="1" ht="75" hidden="1">
      <c r="A137" s="220">
        <v>1</v>
      </c>
      <c r="B137" s="216">
        <v>41085</v>
      </c>
      <c r="C137" s="217" t="str">
        <f>VLOOKUP(D137,'[12]mhs elektro-kecil'!$B$5:$C$996,2,0)</f>
        <v>Adriansyah Eko S.</v>
      </c>
      <c r="D137" s="217" t="s">
        <v>362</v>
      </c>
      <c r="E137" s="251" t="s">
        <v>363</v>
      </c>
      <c r="F137" s="219" t="str">
        <f t="shared" si="20"/>
        <v>Ida Bagus Fery Citarsa, S.T., M.T.</v>
      </c>
      <c r="G137" s="219" t="str">
        <f t="shared" si="20"/>
        <v>Paniran, S.T., M.T.</v>
      </c>
      <c r="H137" s="219" t="str">
        <f t="shared" si="20"/>
        <v>Ni Made Seniari, S.T., M.T.</v>
      </c>
      <c r="I137" s="219" t="str">
        <f t="shared" si="20"/>
        <v>Dr. Ir. I Ketut Wiryajati,ST.,MT.,IPU.,ASEAN.Eng.</v>
      </c>
      <c r="J137" s="219" t="str">
        <f t="shared" si="20"/>
        <v>Abdul Natsir, S.T., M.T.</v>
      </c>
      <c r="K137" s="222" t="s">
        <v>76</v>
      </c>
      <c r="L137" s="216">
        <v>41087</v>
      </c>
      <c r="M137" s="223" t="s">
        <v>33</v>
      </c>
      <c r="N137" s="227" t="s">
        <v>97</v>
      </c>
      <c r="O137" s="228"/>
      <c r="P137" s="212">
        <v>445</v>
      </c>
      <c r="Q137" s="212">
        <v>12</v>
      </c>
      <c r="R137" s="212">
        <v>28</v>
      </c>
      <c r="S137" s="212">
        <v>1</v>
      </c>
      <c r="T137" s="212">
        <v>3</v>
      </c>
      <c r="U137" s="212">
        <v>14</v>
      </c>
      <c r="W137" s="231"/>
      <c r="X137" s="231"/>
      <c r="Y137" s="231"/>
      <c r="Z137" s="230"/>
      <c r="AB137" s="250"/>
      <c r="AC137" s="250"/>
      <c r="AD137" s="250"/>
      <c r="AE137" s="250"/>
      <c r="AF137" s="250"/>
    </row>
    <row r="138" spans="1:32" s="212" customFormat="1" ht="90" hidden="1">
      <c r="A138" s="236">
        <v>1</v>
      </c>
      <c r="B138" s="252">
        <v>41157</v>
      </c>
      <c r="C138" s="238" t="str">
        <f>VLOOKUP(D138,'[12]mhs elektro-kecil'!$B$5:$C$996,2,0)</f>
        <v>Syachrir Eka Putra</v>
      </c>
      <c r="D138" s="238" t="s">
        <v>366</v>
      </c>
      <c r="E138" s="253" t="s">
        <v>367</v>
      </c>
      <c r="F138" s="239" t="str">
        <f t="shared" si="20"/>
        <v>Abdullah Zainuddin, S.T., M.T.</v>
      </c>
      <c r="G138" s="239" t="str">
        <f t="shared" si="20"/>
        <v>Sudi M. Al Sasongko, S.T., M.T.</v>
      </c>
      <c r="H138" s="239" t="str">
        <f t="shared" si="20"/>
        <v>Made Sutha Yadnya, S.T., M.T.</v>
      </c>
      <c r="I138" s="239" t="str">
        <f t="shared" si="20"/>
        <v>Syafaruddin Ch, S.T., M.T.</v>
      </c>
      <c r="J138" s="239" t="str">
        <f t="shared" si="20"/>
        <v>Dr. Ir. Misbahuddin, S.T., M.T., IPU.</v>
      </c>
      <c r="K138" s="241" t="s">
        <v>63</v>
      </c>
      <c r="L138" s="237">
        <v>41160</v>
      </c>
      <c r="M138" s="236" t="s">
        <v>33</v>
      </c>
      <c r="N138" s="242" t="s">
        <v>105</v>
      </c>
      <c r="O138" s="243"/>
      <c r="P138" s="212">
        <v>565</v>
      </c>
      <c r="Q138" s="212">
        <v>15</v>
      </c>
      <c r="R138" s="212">
        <v>6</v>
      </c>
      <c r="S138" s="212">
        <v>19</v>
      </c>
      <c r="T138" s="212">
        <v>4</v>
      </c>
      <c r="U138" s="212">
        <v>7</v>
      </c>
      <c r="W138" s="231"/>
      <c r="X138" s="231"/>
      <c r="Y138" s="231"/>
      <c r="Z138" s="230"/>
      <c r="AB138" s="250"/>
      <c r="AC138" s="250"/>
      <c r="AD138" s="250"/>
      <c r="AE138" s="250"/>
      <c r="AF138" s="250"/>
    </row>
    <row r="139" spans="1:32" s="212" customFormat="1" ht="90" hidden="1">
      <c r="A139" s="236">
        <f>A138+1</f>
        <v>2</v>
      </c>
      <c r="B139" s="252">
        <v>41157</v>
      </c>
      <c r="C139" s="238" t="str">
        <f>VLOOKUP(D139,'[12]mhs elektro-kecil'!$B$5:$C$996,2,0)</f>
        <v>Risang Prayekti</v>
      </c>
      <c r="D139" s="238" t="s">
        <v>364</v>
      </c>
      <c r="E139" s="253" t="s">
        <v>365</v>
      </c>
      <c r="F139" s="239" t="str">
        <f t="shared" si="20"/>
        <v>Abdullah Zainuddin, S.T., M.T.</v>
      </c>
      <c r="G139" s="239" t="str">
        <f t="shared" si="20"/>
        <v>Syafaruddin Ch, S.T., M.T.</v>
      </c>
      <c r="H139" s="239" t="str">
        <f t="shared" si="20"/>
        <v>Sudi M. Al Sasongko, S.T., M.T.</v>
      </c>
      <c r="I139" s="239" t="str">
        <f t="shared" si="20"/>
        <v>Bulkis Kanata, S.T., M.T.</v>
      </c>
      <c r="J139" s="239" t="str">
        <f t="shared" si="20"/>
        <v>I Made Budi Suksmadana, S.T., M.T.</v>
      </c>
      <c r="K139" s="241" t="s">
        <v>93</v>
      </c>
      <c r="L139" s="237">
        <v>41162</v>
      </c>
      <c r="M139" s="236" t="s">
        <v>140</v>
      </c>
      <c r="N139" s="242" t="s">
        <v>137</v>
      </c>
      <c r="O139" s="243"/>
      <c r="P139" s="212">
        <v>564</v>
      </c>
      <c r="Q139" s="212">
        <v>15</v>
      </c>
      <c r="R139" s="212">
        <v>4</v>
      </c>
      <c r="S139" s="212">
        <v>6</v>
      </c>
      <c r="T139" s="212">
        <v>21</v>
      </c>
      <c r="U139" s="212">
        <v>24</v>
      </c>
      <c r="W139" s="231"/>
      <c r="X139" s="231"/>
      <c r="Y139" s="231"/>
      <c r="Z139" s="230"/>
      <c r="AB139" s="250"/>
      <c r="AC139" s="250"/>
      <c r="AD139" s="250"/>
      <c r="AE139" s="250"/>
      <c r="AF139" s="250"/>
    </row>
    <row r="140" spans="1:32" s="212" customFormat="1" ht="45" hidden="1">
      <c r="A140" s="220">
        <v>1</v>
      </c>
      <c r="B140" s="216">
        <v>41171</v>
      </c>
      <c r="C140" s="217" t="str">
        <f>VLOOKUP(D140,'[12]mhs elektro-kecil'!$B$5:$C$996,2,0)</f>
        <v>Ahmad Juaini</v>
      </c>
      <c r="D140" s="220" t="s">
        <v>368</v>
      </c>
      <c r="E140" s="254" t="s">
        <v>369</v>
      </c>
      <c r="F140" s="219" t="str">
        <f t="shared" si="20"/>
        <v>Dr. Ir. I Made Ginarsa, S.T., M.T., IPU.</v>
      </c>
      <c r="G140" s="219" t="str">
        <f t="shared" si="20"/>
        <v>Ir. Agung Budi Muljono, S.T., M.T., IPU.</v>
      </c>
      <c r="H140" s="219" t="str">
        <f t="shared" si="20"/>
        <v>Ir. I Made Ari Nrartha, S.T., M.T.</v>
      </c>
      <c r="I140" s="219" t="str">
        <f t="shared" si="20"/>
        <v>Sabar Nababan, S.T., M.T.</v>
      </c>
      <c r="J140" s="219" t="str">
        <f t="shared" si="20"/>
        <v>Dr. rer. nat. Teti Zubaidah, S.T., M.T.</v>
      </c>
      <c r="K140" s="222" t="s">
        <v>63</v>
      </c>
      <c r="L140" s="216">
        <v>41174</v>
      </c>
      <c r="M140" s="223" t="s">
        <v>42</v>
      </c>
      <c r="N140" s="227" t="s">
        <v>97</v>
      </c>
      <c r="O140" s="228"/>
      <c r="Q140" s="212">
        <v>26</v>
      </c>
      <c r="R140" s="212">
        <v>13</v>
      </c>
      <c r="S140" s="212">
        <v>25</v>
      </c>
      <c r="T140" s="212">
        <v>31</v>
      </c>
      <c r="U140" s="212">
        <v>22</v>
      </c>
      <c r="W140" s="231"/>
      <c r="X140" s="231">
        <f t="shared" ref="X140:X159" si="21">L140</f>
        <v>41174</v>
      </c>
      <c r="Y140" s="231">
        <f t="shared" ref="Y140:Y159" si="22">X140+180</f>
        <v>41354</v>
      </c>
      <c r="Z140" s="230"/>
      <c r="AB140" s="250"/>
      <c r="AC140" s="250"/>
      <c r="AD140" s="250"/>
      <c r="AE140" s="250"/>
      <c r="AF140" s="250"/>
    </row>
    <row r="141" spans="1:32" s="212" customFormat="1" ht="75" hidden="1">
      <c r="A141" s="236">
        <v>1</v>
      </c>
      <c r="B141" s="237">
        <v>41172</v>
      </c>
      <c r="C141" s="238" t="str">
        <f>VLOOKUP(D141,'[12]mhs elektro-kecil'!$B$5:$C$996,2,0)</f>
        <v>Vivi Dwi Aprillia</v>
      </c>
      <c r="D141" s="238" t="s">
        <v>370</v>
      </c>
      <c r="E141" s="255" t="s">
        <v>371</v>
      </c>
      <c r="F141" s="239" t="str">
        <f t="shared" si="20"/>
        <v>Dr. Rismon H. Sianipar, S.T., M. Eng.</v>
      </c>
      <c r="G141" s="239" t="str">
        <f t="shared" si="20"/>
        <v>Dr. Ir. I Ketut Wiryajati,ST.,MT.,IPU.,ASEAN.Eng.</v>
      </c>
      <c r="H141" s="239" t="str">
        <f t="shared" si="20"/>
        <v>Syafaruddin Ch, S.T., M.T.</v>
      </c>
      <c r="I141" s="239" t="str">
        <f t="shared" si="20"/>
        <v>Made Sutha Yadnya, S.T., M.T.</v>
      </c>
      <c r="J141" s="239" t="str">
        <f t="shared" si="20"/>
        <v>Giri Wahyu Wiriasto, S.T., M.T.</v>
      </c>
      <c r="K141" s="241" t="s">
        <v>131</v>
      </c>
      <c r="L141" s="237">
        <v>41177</v>
      </c>
      <c r="M141" s="236" t="s">
        <v>372</v>
      </c>
      <c r="N141" s="242" t="s">
        <v>141</v>
      </c>
      <c r="O141" s="243"/>
      <c r="Q141" s="212">
        <v>33</v>
      </c>
      <c r="R141" s="212">
        <v>3</v>
      </c>
      <c r="S141" s="212">
        <v>4</v>
      </c>
      <c r="T141" s="212">
        <v>19</v>
      </c>
      <c r="U141" s="212">
        <v>41</v>
      </c>
      <c r="W141" s="231"/>
      <c r="X141" s="231">
        <f t="shared" si="21"/>
        <v>41177</v>
      </c>
      <c r="Y141" s="231">
        <f t="shared" si="22"/>
        <v>41357</v>
      </c>
      <c r="Z141" s="230"/>
      <c r="AB141" s="250"/>
      <c r="AC141" s="250"/>
      <c r="AD141" s="250"/>
      <c r="AE141" s="250"/>
      <c r="AF141" s="250"/>
    </row>
    <row r="142" spans="1:32" s="212" customFormat="1" ht="60" hidden="1">
      <c r="A142" s="236">
        <f>A141+1</f>
        <v>2</v>
      </c>
      <c r="B142" s="237">
        <v>41172</v>
      </c>
      <c r="C142" s="238" t="str">
        <f>VLOOKUP(D142,'[12]mhs elektro-kecil'!$B$5:$C$996,2,0)</f>
        <v>M. Rangga Akbar</v>
      </c>
      <c r="D142" s="238" t="s">
        <v>373</v>
      </c>
      <c r="E142" s="255" t="s">
        <v>374</v>
      </c>
      <c r="F142" s="239" t="str">
        <f t="shared" si="20"/>
        <v>Dr. Ir. I Made Ginarsa, S.T., M.T., IPU.</v>
      </c>
      <c r="G142" s="239" t="str">
        <f t="shared" si="20"/>
        <v>Ir. Agung Budi Muljono, S.T., M.T., IPU.</v>
      </c>
      <c r="H142" s="239" t="str">
        <f t="shared" si="20"/>
        <v>Abdul Natsir, S.T., M.T.</v>
      </c>
      <c r="I142" s="239" t="str">
        <f t="shared" si="20"/>
        <v>Ida Bagus Fery Citarsa, S.T., M.T.</v>
      </c>
      <c r="J142" s="239" t="str">
        <f t="shared" si="20"/>
        <v>Supriono, S.T., M.T.</v>
      </c>
      <c r="K142" s="241" t="s">
        <v>131</v>
      </c>
      <c r="L142" s="237">
        <v>41177</v>
      </c>
      <c r="M142" s="236" t="s">
        <v>375</v>
      </c>
      <c r="N142" s="242" t="s">
        <v>324</v>
      </c>
      <c r="O142" s="243"/>
      <c r="Q142" s="212">
        <v>26</v>
      </c>
      <c r="R142" s="212">
        <v>13</v>
      </c>
      <c r="S142" s="212">
        <v>14</v>
      </c>
      <c r="T142" s="212">
        <v>12</v>
      </c>
      <c r="U142" s="212">
        <v>29</v>
      </c>
      <c r="W142" s="231"/>
      <c r="X142" s="231">
        <f t="shared" si="21"/>
        <v>41177</v>
      </c>
      <c r="Y142" s="231">
        <f t="shared" si="22"/>
        <v>41357</v>
      </c>
      <c r="Z142" s="230"/>
      <c r="AB142" s="250"/>
      <c r="AC142" s="250"/>
      <c r="AD142" s="250"/>
      <c r="AE142" s="250"/>
      <c r="AF142" s="250"/>
    </row>
    <row r="143" spans="1:32" s="212" customFormat="1" ht="75" hidden="1">
      <c r="A143" s="236">
        <f>A142+1</f>
        <v>3</v>
      </c>
      <c r="B143" s="237">
        <v>41172</v>
      </c>
      <c r="C143" s="238" t="str">
        <f>VLOOKUP(D143,'[12]mhs elektro-kecil'!$B$5:$C$996,2,0)</f>
        <v>Yanita Aulia</v>
      </c>
      <c r="D143" s="238" t="s">
        <v>376</v>
      </c>
      <c r="E143" s="255" t="s">
        <v>377</v>
      </c>
      <c r="F143" s="239" t="str">
        <f t="shared" ref="F143:J150" si="23">VLOOKUP(Q143,dosen,3,0)</f>
        <v>Dr. Rismon H. Sianipar, S.T., M. Eng.</v>
      </c>
      <c r="G143" s="239" t="str">
        <f t="shared" si="23"/>
        <v>Dr. Ir. I Ketut Wiryajati,ST.,MT.,IPU.,ASEAN.Eng.</v>
      </c>
      <c r="H143" s="239" t="str">
        <f t="shared" si="23"/>
        <v>Made Sutha Yadnya, S.T., M.T.</v>
      </c>
      <c r="I143" s="239" t="str">
        <f t="shared" si="23"/>
        <v>Syafaruddin Ch, S.T., M.T.</v>
      </c>
      <c r="J143" s="239" t="str">
        <f t="shared" si="23"/>
        <v>Muhamad Irwan, S.T., M.T.</v>
      </c>
      <c r="K143" s="241" t="s">
        <v>76</v>
      </c>
      <c r="L143" s="237">
        <v>41178</v>
      </c>
      <c r="M143" s="236" t="s">
        <v>375</v>
      </c>
      <c r="N143" s="242" t="s">
        <v>141</v>
      </c>
      <c r="O143" s="243"/>
      <c r="Q143" s="212">
        <v>33</v>
      </c>
      <c r="R143" s="212">
        <v>3</v>
      </c>
      <c r="S143" s="212">
        <v>19</v>
      </c>
      <c r="T143" s="212">
        <v>4</v>
      </c>
      <c r="U143" s="212">
        <v>39</v>
      </c>
      <c r="W143" s="231"/>
      <c r="X143" s="231">
        <f t="shared" si="21"/>
        <v>41178</v>
      </c>
      <c r="Y143" s="231">
        <f t="shared" si="22"/>
        <v>41358</v>
      </c>
      <c r="Z143" s="230"/>
      <c r="AB143" s="250"/>
      <c r="AC143" s="250"/>
      <c r="AD143" s="250"/>
      <c r="AE143" s="250"/>
      <c r="AF143" s="250"/>
    </row>
    <row r="144" spans="1:32" s="212" customFormat="1" ht="60" hidden="1">
      <c r="A144" s="236">
        <f>A143+1</f>
        <v>4</v>
      </c>
      <c r="B144" s="237">
        <v>41172</v>
      </c>
      <c r="C144" s="238" t="str">
        <f>VLOOKUP(D144,'[12]mhs elektro-kecil'!$B$5:$C$996,2,0)</f>
        <v>I Gusti Agung Bagus S</v>
      </c>
      <c r="D144" s="238" t="s">
        <v>378</v>
      </c>
      <c r="E144" s="255" t="s">
        <v>379</v>
      </c>
      <c r="F144" s="239" t="str">
        <f t="shared" si="23"/>
        <v>Dr. Rismon H. Sianipar, S.T., M. Eng.</v>
      </c>
      <c r="G144" s="239" t="str">
        <f t="shared" si="23"/>
        <v>Dr. Ir. I Ketut Wiryajati,ST.,MT.,IPU.,ASEAN.Eng.</v>
      </c>
      <c r="H144" s="239" t="str">
        <f t="shared" si="23"/>
        <v>Ir. Sri Endang Anjarwani, M. Kom.</v>
      </c>
      <c r="I144" s="239" t="str">
        <f t="shared" si="23"/>
        <v>I Made Budi Suksmadana, S.T., M.T.</v>
      </c>
      <c r="J144" s="239" t="str">
        <f t="shared" si="23"/>
        <v>Sudi M. Al Sasongko, S.T., M.T.</v>
      </c>
      <c r="K144" s="241" t="s">
        <v>32</v>
      </c>
      <c r="L144" s="237">
        <v>41179</v>
      </c>
      <c r="M144" s="236" t="s">
        <v>140</v>
      </c>
      <c r="N144" s="242" t="s">
        <v>141</v>
      </c>
      <c r="O144" s="243"/>
      <c r="Q144" s="212">
        <v>33</v>
      </c>
      <c r="R144" s="212">
        <v>3</v>
      </c>
      <c r="S144" s="212">
        <v>38</v>
      </c>
      <c r="T144" s="212">
        <v>24</v>
      </c>
      <c r="U144" s="212">
        <v>6</v>
      </c>
      <c r="W144" s="231"/>
      <c r="X144" s="231">
        <f t="shared" si="21"/>
        <v>41179</v>
      </c>
      <c r="Y144" s="231">
        <f t="shared" si="22"/>
        <v>41359</v>
      </c>
      <c r="Z144" s="230"/>
      <c r="AB144" s="250"/>
      <c r="AC144" s="250"/>
      <c r="AD144" s="250"/>
      <c r="AE144" s="250"/>
      <c r="AF144" s="250"/>
    </row>
    <row r="145" spans="1:32" s="212" customFormat="1" ht="75" hidden="1">
      <c r="A145" s="220">
        <v>1</v>
      </c>
      <c r="B145" s="216">
        <v>41181</v>
      </c>
      <c r="C145" s="217" t="str">
        <f>VLOOKUP(D145,'[12]mhs elektro-kecil'!$B$5:$C$996,2,0)</f>
        <v>Murdiansyah</v>
      </c>
      <c r="D145" s="217" t="s">
        <v>380</v>
      </c>
      <c r="E145" s="256" t="s">
        <v>381</v>
      </c>
      <c r="F145" s="219" t="str">
        <f t="shared" si="23"/>
        <v>Paniran, S.T., M.T.</v>
      </c>
      <c r="G145" s="219" t="str">
        <f t="shared" si="23"/>
        <v>Lalu A. Syamsul Irfan A., S.T., M.Eng.</v>
      </c>
      <c r="H145" s="219" t="str">
        <f t="shared" si="23"/>
        <v>I Made Budi Suksmadana, S.T., M.T.</v>
      </c>
      <c r="I145" s="219" t="str">
        <f t="shared" si="23"/>
        <v>Dr. Ir. I Ketut Wiryajati,ST.,MT.,IPU.,ASEAN.Eng.</v>
      </c>
      <c r="J145" s="219" t="str">
        <f t="shared" si="23"/>
        <v>Giri Wahyu Wiriasto, S.T., M.T.</v>
      </c>
      <c r="K145" s="222" t="s">
        <v>76</v>
      </c>
      <c r="L145" s="216">
        <v>41185</v>
      </c>
      <c r="M145" s="223" t="s">
        <v>136</v>
      </c>
      <c r="N145" s="227" t="s">
        <v>296</v>
      </c>
      <c r="O145" s="228"/>
      <c r="P145" s="212">
        <v>613</v>
      </c>
      <c r="Q145" s="212">
        <v>28</v>
      </c>
      <c r="R145" s="212">
        <v>40</v>
      </c>
      <c r="S145" s="212">
        <v>24</v>
      </c>
      <c r="T145" s="212">
        <v>3</v>
      </c>
      <c r="U145" s="212">
        <v>41</v>
      </c>
      <c r="W145" s="231"/>
      <c r="X145" s="231">
        <f t="shared" si="21"/>
        <v>41185</v>
      </c>
      <c r="Y145" s="231">
        <f t="shared" si="22"/>
        <v>41365</v>
      </c>
      <c r="Z145" s="230"/>
      <c r="AB145" s="250"/>
      <c r="AC145" s="250"/>
      <c r="AD145" s="250"/>
      <c r="AE145" s="250"/>
      <c r="AF145" s="250"/>
    </row>
    <row r="146" spans="1:32" s="212" customFormat="1" ht="90" hidden="1">
      <c r="A146" s="220">
        <v>1</v>
      </c>
      <c r="B146" s="216">
        <v>41187</v>
      </c>
      <c r="C146" s="217" t="str">
        <f>VLOOKUP(D146,'[12]mhs elektro-kecil'!$B$5:$C$996,2,0)</f>
        <v>Novia Rizki Amalia</v>
      </c>
      <c r="D146" s="217" t="s">
        <v>382</v>
      </c>
      <c r="E146" s="256" t="s">
        <v>383</v>
      </c>
      <c r="F146" s="219" t="str">
        <f t="shared" si="23"/>
        <v>Paniran, S.T., M.T.</v>
      </c>
      <c r="G146" s="219" t="str">
        <f t="shared" si="23"/>
        <v>I Made Budi Suksmadana, S.T., M.T.</v>
      </c>
      <c r="H146" s="219" t="str">
        <f t="shared" si="23"/>
        <v>Syafaruddin Ch, S.T., M.T.</v>
      </c>
      <c r="I146" s="219" t="str">
        <f t="shared" si="23"/>
        <v>Dr. Ir. Misbahuddin, S.T., M.T., IPU.</v>
      </c>
      <c r="J146" s="219" t="str">
        <f t="shared" si="23"/>
        <v>Lalu A. Syamsul Irfan A., S.T., M.Eng.</v>
      </c>
      <c r="K146" s="222" t="s">
        <v>76</v>
      </c>
      <c r="L146" s="216">
        <v>41192</v>
      </c>
      <c r="M146" s="223" t="s">
        <v>136</v>
      </c>
      <c r="N146" s="227" t="s">
        <v>296</v>
      </c>
      <c r="O146" s="228"/>
      <c r="P146" s="212">
        <v>624</v>
      </c>
      <c r="Q146" s="212">
        <v>28</v>
      </c>
      <c r="R146" s="212">
        <v>24</v>
      </c>
      <c r="S146" s="212">
        <v>4</v>
      </c>
      <c r="T146" s="212">
        <v>7</v>
      </c>
      <c r="U146" s="212">
        <v>40</v>
      </c>
      <c r="W146" s="231"/>
      <c r="X146" s="231">
        <f t="shared" si="21"/>
        <v>41192</v>
      </c>
      <c r="Y146" s="231">
        <f t="shared" si="22"/>
        <v>41372</v>
      </c>
      <c r="Z146" s="230"/>
      <c r="AB146" s="250"/>
      <c r="AC146" s="250"/>
      <c r="AD146" s="250"/>
      <c r="AE146" s="250"/>
      <c r="AF146" s="250"/>
    </row>
    <row r="147" spans="1:32" s="212" customFormat="1" ht="90" hidden="1">
      <c r="A147" s="220">
        <v>1</v>
      </c>
      <c r="B147" s="216">
        <v>41193</v>
      </c>
      <c r="C147" s="217" t="str">
        <f>VLOOKUP(D147,'[12]mhs elektro-kecil'!$B$5:$C$996,2,0)</f>
        <v>Titin Utari</v>
      </c>
      <c r="D147" s="217" t="s">
        <v>384</v>
      </c>
      <c r="E147" s="256" t="s">
        <v>385</v>
      </c>
      <c r="F147" s="219" t="str">
        <f t="shared" si="23"/>
        <v>Abdul Natsir, S.T., M.T.</v>
      </c>
      <c r="G147" s="219" t="str">
        <f t="shared" si="23"/>
        <v>Ni Made Seniari, S.T., M.T.</v>
      </c>
      <c r="H147" s="219" t="str">
        <f t="shared" si="23"/>
        <v>Sultan, S.T., M.T.</v>
      </c>
      <c r="I147" s="219" t="str">
        <f t="shared" si="23"/>
        <v>Dr. Ir. Rosmaliati, S.T., M.T.</v>
      </c>
      <c r="J147" s="219" t="str">
        <f t="shared" si="23"/>
        <v>Ir. Agung Budi Muljono, S.T., M.T., IPU.</v>
      </c>
      <c r="K147" s="222" t="s">
        <v>76</v>
      </c>
      <c r="L147" s="216">
        <v>41199</v>
      </c>
      <c r="M147" s="223" t="s">
        <v>140</v>
      </c>
      <c r="N147" s="227" t="s">
        <v>200</v>
      </c>
      <c r="O147" s="228"/>
      <c r="P147" s="212">
        <v>639</v>
      </c>
      <c r="Q147" s="212">
        <v>14</v>
      </c>
      <c r="R147" s="212">
        <v>1</v>
      </c>
      <c r="S147" s="212">
        <v>5</v>
      </c>
      <c r="T147" s="212">
        <v>16</v>
      </c>
      <c r="U147" s="212">
        <v>13</v>
      </c>
      <c r="W147" s="231"/>
      <c r="X147" s="231">
        <f t="shared" si="21"/>
        <v>41199</v>
      </c>
      <c r="Y147" s="231">
        <f t="shared" si="22"/>
        <v>41379</v>
      </c>
      <c r="Z147" s="230"/>
      <c r="AB147" s="250"/>
      <c r="AC147" s="250"/>
      <c r="AD147" s="250"/>
      <c r="AE147" s="250"/>
      <c r="AF147" s="250"/>
    </row>
    <row r="148" spans="1:32" s="212" customFormat="1" ht="60" hidden="1">
      <c r="A148" s="236">
        <v>1</v>
      </c>
      <c r="B148" s="237">
        <v>41211</v>
      </c>
      <c r="C148" s="238" t="str">
        <f>VLOOKUP(D148,'[12]mhs elektro-kecil'!$B$5:$C$996,2,0)</f>
        <v>Mami Faujiah</v>
      </c>
      <c r="D148" s="238" t="s">
        <v>386</v>
      </c>
      <c r="E148" s="255" t="s">
        <v>387</v>
      </c>
      <c r="F148" s="239" t="str">
        <f t="shared" si="23"/>
        <v>Abdul Natsir, S.T., M.T.</v>
      </c>
      <c r="G148" s="239" t="str">
        <f t="shared" si="23"/>
        <v>Sabar Nababan, S.T., M.T.</v>
      </c>
      <c r="H148" s="239" t="str">
        <f t="shared" si="23"/>
        <v>Ni Made Seniari, S.T., M.T.</v>
      </c>
      <c r="I148" s="239" t="str">
        <f t="shared" si="23"/>
        <v>Supriyatna, S.T., M.T.</v>
      </c>
      <c r="J148" s="239" t="str">
        <f t="shared" si="23"/>
        <v>Sultan, S.T., M.T.</v>
      </c>
      <c r="K148" s="241" t="s">
        <v>32</v>
      </c>
      <c r="L148" s="237">
        <v>40919</v>
      </c>
      <c r="M148" s="236" t="s">
        <v>33</v>
      </c>
      <c r="N148" s="242" t="s">
        <v>324</v>
      </c>
      <c r="O148" s="228"/>
      <c r="Q148" s="212">
        <v>14</v>
      </c>
      <c r="R148" s="212">
        <v>31</v>
      </c>
      <c r="S148" s="212">
        <v>1</v>
      </c>
      <c r="T148" s="212">
        <v>2</v>
      </c>
      <c r="U148" s="212">
        <v>5</v>
      </c>
      <c r="W148" s="231"/>
      <c r="X148" s="231">
        <f t="shared" si="21"/>
        <v>40919</v>
      </c>
      <c r="Y148" s="231">
        <f t="shared" si="22"/>
        <v>41099</v>
      </c>
      <c r="Z148" s="230"/>
      <c r="AB148" s="250"/>
      <c r="AC148" s="250"/>
      <c r="AD148" s="250"/>
      <c r="AE148" s="250"/>
      <c r="AF148" s="250"/>
    </row>
    <row r="149" spans="1:32" s="212" customFormat="1" ht="105" hidden="1">
      <c r="A149" s="215">
        <f>A148+1</f>
        <v>2</v>
      </c>
      <c r="B149" s="257">
        <v>41211</v>
      </c>
      <c r="C149" s="224" t="str">
        <f>VLOOKUP(D149,'[12]mhs elektro-kecil'!$B$5:$C$996,2,0)</f>
        <v>Muh. Rifqi Hadi</v>
      </c>
      <c r="D149" s="224" t="s">
        <v>388</v>
      </c>
      <c r="E149" s="258" t="s">
        <v>389</v>
      </c>
      <c r="F149" s="218" t="str">
        <f t="shared" si="23"/>
        <v>Dr. Rismon H. Sianipar, S.T., M. Eng.</v>
      </c>
      <c r="G149" s="218" t="str">
        <f t="shared" si="23"/>
        <v>Dr. Ir. I Ketut Wiryajati,ST.,MT.,IPU.,ASEAN.Eng.</v>
      </c>
      <c r="H149" s="218" t="str">
        <f t="shared" si="23"/>
        <v>I Gede Pasek Suta W., S.T., M.T., D.Eng.</v>
      </c>
      <c r="I149" s="218" t="str">
        <f t="shared" si="23"/>
        <v>Abdullah Zainuddin, S.T., M.T.</v>
      </c>
      <c r="J149" s="218" t="str">
        <f t="shared" si="23"/>
        <v>Bulkis Kanata, S.T., M.T.</v>
      </c>
      <c r="K149" s="283" t="s">
        <v>32</v>
      </c>
      <c r="L149" s="257">
        <v>40919</v>
      </c>
      <c r="M149" s="215" t="s">
        <v>33</v>
      </c>
      <c r="N149" s="284" t="s">
        <v>141</v>
      </c>
      <c r="O149" s="228"/>
      <c r="Q149" s="212">
        <v>33</v>
      </c>
      <c r="R149" s="212">
        <v>3</v>
      </c>
      <c r="S149" s="212">
        <v>30</v>
      </c>
      <c r="T149" s="212">
        <v>15</v>
      </c>
      <c r="U149" s="212">
        <v>21</v>
      </c>
      <c r="W149" s="231"/>
      <c r="X149" s="231">
        <f t="shared" si="21"/>
        <v>40919</v>
      </c>
      <c r="Y149" s="231">
        <f t="shared" si="22"/>
        <v>41099</v>
      </c>
      <c r="Z149" s="230"/>
      <c r="AB149" s="250"/>
      <c r="AC149" s="250"/>
      <c r="AD149" s="250"/>
      <c r="AE149" s="250"/>
      <c r="AF149" s="250"/>
    </row>
    <row r="150" spans="1:32" s="212" customFormat="1" ht="45" hidden="1">
      <c r="A150" s="236">
        <v>1</v>
      </c>
      <c r="B150" s="237">
        <v>41218</v>
      </c>
      <c r="C150" s="238" t="str">
        <f>VLOOKUP(D150,'[12]mhs elektro-kecil'!$B$5:$C$996,2,0)</f>
        <v>Ahmad Zafrullah M</v>
      </c>
      <c r="D150" s="238" t="s">
        <v>390</v>
      </c>
      <c r="E150" s="255" t="s">
        <v>391</v>
      </c>
      <c r="F150" s="239" t="str">
        <f t="shared" si="23"/>
        <v>I B K Widiartha, S.T., M.T.</v>
      </c>
      <c r="G150" s="239" t="str">
        <f t="shared" si="23"/>
        <v>Dr. Ir. Misbahuddin, S.T., M.T., IPU.</v>
      </c>
      <c r="H150" s="239" t="str">
        <f t="shared" si="23"/>
        <v>Ir. Sri Endang Anjarwani, M. Kom.</v>
      </c>
      <c r="I150" s="239" t="str">
        <f t="shared" si="23"/>
        <v>Lalu A. Syamsul Irfan A., S.T., M.Eng.</v>
      </c>
      <c r="J150" s="239" t="str">
        <f t="shared" si="23"/>
        <v>Giri Wahyu Wiriasto, S.T., M.T.</v>
      </c>
      <c r="K150" s="241" t="s">
        <v>63</v>
      </c>
      <c r="L150" s="237">
        <v>41223</v>
      </c>
      <c r="M150" s="236" t="s">
        <v>42</v>
      </c>
      <c r="N150" s="242" t="s">
        <v>105</v>
      </c>
      <c r="O150" s="243"/>
      <c r="P150" s="212">
        <v>678</v>
      </c>
      <c r="Q150" s="212">
        <v>27</v>
      </c>
      <c r="R150" s="212">
        <v>7</v>
      </c>
      <c r="S150" s="212">
        <v>38</v>
      </c>
      <c r="T150" s="212">
        <v>40</v>
      </c>
      <c r="U150" s="212">
        <v>41</v>
      </c>
      <c r="W150" s="231"/>
      <c r="X150" s="231">
        <f t="shared" si="21"/>
        <v>41223</v>
      </c>
      <c r="Y150" s="231">
        <f t="shared" si="22"/>
        <v>41403</v>
      </c>
      <c r="Z150" s="230"/>
      <c r="AB150" s="250"/>
      <c r="AC150" s="250"/>
      <c r="AD150" s="250"/>
      <c r="AE150" s="250"/>
      <c r="AF150" s="250"/>
    </row>
    <row r="151" spans="1:32" s="212" customFormat="1" ht="120" hidden="1">
      <c r="A151" s="236">
        <f>A150+1</f>
        <v>2</v>
      </c>
      <c r="B151" s="237">
        <v>41220</v>
      </c>
      <c r="C151" s="238" t="str">
        <f>VLOOKUP(D151,'[12]mhs elektro-kecil'!$B$5:$C$996,2,0)</f>
        <v>Nina Suhari</v>
      </c>
      <c r="D151" s="238" t="s">
        <v>394</v>
      </c>
      <c r="E151" s="255" t="s">
        <v>395</v>
      </c>
      <c r="F151" s="239" t="str">
        <f>VLOOKUP(Q151,dosen,3,0)</f>
        <v>Dr. Ir. Misbahuddin, S.T., M.T., IPU.</v>
      </c>
      <c r="G151" s="239" t="str">
        <f>VLOOKUP(R151,dosen,3,0)</f>
        <v>I B K Widiartha, S.T., M.T.</v>
      </c>
      <c r="H151" s="239" t="str">
        <f>VLOOKUP(S151,dosen,3,0)</f>
        <v>I Gede Pasek Suta W., S.T., M.T., D.Eng.</v>
      </c>
      <c r="I151" s="239" t="str">
        <f>VLOOKUP(T151,dosen,3,0)</f>
        <v>Ir. Sri Endang Anjarwani, M. Kom.</v>
      </c>
      <c r="J151" s="239" t="str">
        <f>VLOOKUP(U151,dosen,3,0)</f>
        <v>Lalu A. Syamsul Irfan A., S.T., M.Eng.</v>
      </c>
      <c r="K151" s="241" t="s">
        <v>63</v>
      </c>
      <c r="L151" s="237">
        <v>41223</v>
      </c>
      <c r="M151" s="236" t="s">
        <v>33</v>
      </c>
      <c r="N151" s="242" t="s">
        <v>105</v>
      </c>
      <c r="O151" s="243"/>
      <c r="Q151" s="212">
        <v>7</v>
      </c>
      <c r="R151" s="212">
        <v>27</v>
      </c>
      <c r="S151" s="212">
        <v>30</v>
      </c>
      <c r="T151" s="212">
        <v>38</v>
      </c>
      <c r="U151" s="212">
        <v>40</v>
      </c>
      <c r="W151" s="231"/>
      <c r="X151" s="231">
        <f t="shared" si="21"/>
        <v>41223</v>
      </c>
      <c r="Y151" s="231">
        <f t="shared" si="22"/>
        <v>41403</v>
      </c>
      <c r="Z151" s="230"/>
      <c r="AB151" s="250"/>
      <c r="AC151" s="250"/>
      <c r="AD151" s="250"/>
      <c r="AE151" s="250"/>
      <c r="AF151" s="250"/>
    </row>
    <row r="152" spans="1:32" s="212" customFormat="1" ht="24.75" hidden="1" customHeight="1">
      <c r="A152" s="236">
        <v>1</v>
      </c>
      <c r="B152" s="237"/>
      <c r="C152" s="238" t="str">
        <f>VLOOKUP(D152,'[12]mhs elektro-kecil'!$B$5:$C$996,2,0)</f>
        <v>Ririn Bhardiansyah</v>
      </c>
      <c r="D152" s="238" t="s">
        <v>396</v>
      </c>
      <c r="E152" s="259" t="s">
        <v>397</v>
      </c>
      <c r="F152" s="239" t="str">
        <f t="shared" ref="F152:J167" si="24">VLOOKUP(Q152,dosen,3,0)</f>
        <v>Ida Bagus Fery Citarsa, S.T., M.T.</v>
      </c>
      <c r="G152" s="239" t="str">
        <f t="shared" si="24"/>
        <v>Sultan, S.T., M.T.</v>
      </c>
      <c r="H152" s="239" t="str">
        <f t="shared" si="24"/>
        <v>Dr. Ir. Rosmaliati, S.T., M.T.</v>
      </c>
      <c r="I152" s="239" t="str">
        <f t="shared" si="24"/>
        <v>Ir. I Made Ari Nrartha, S.T., M.T.</v>
      </c>
      <c r="J152" s="239" t="str">
        <f t="shared" si="24"/>
        <v>Sabar Nababan, S.T., M.T.</v>
      </c>
      <c r="K152" s="222" t="s">
        <v>131</v>
      </c>
      <c r="L152" s="216">
        <v>41226</v>
      </c>
      <c r="M152" s="223" t="s">
        <v>140</v>
      </c>
      <c r="N152" s="227" t="s">
        <v>324</v>
      </c>
      <c r="O152" s="228"/>
      <c r="P152" s="212">
        <v>687</v>
      </c>
      <c r="Q152" s="212">
        <v>12</v>
      </c>
      <c r="R152" s="212">
        <v>5</v>
      </c>
      <c r="S152" s="212">
        <v>16</v>
      </c>
      <c r="T152" s="212">
        <v>25</v>
      </c>
      <c r="U152" s="212">
        <v>31</v>
      </c>
      <c r="W152" s="231"/>
      <c r="X152" s="231">
        <f t="shared" si="21"/>
        <v>41226</v>
      </c>
      <c r="Y152" s="231">
        <f t="shared" si="22"/>
        <v>41406</v>
      </c>
      <c r="Z152" s="230"/>
      <c r="AB152" s="250"/>
      <c r="AC152" s="250"/>
      <c r="AD152" s="250"/>
      <c r="AE152" s="250"/>
      <c r="AF152" s="250"/>
    </row>
    <row r="153" spans="1:32" s="212" customFormat="1" ht="75" hidden="1">
      <c r="A153" s="236">
        <f>A152+1</f>
        <v>2</v>
      </c>
      <c r="B153" s="237"/>
      <c r="C153" s="238" t="str">
        <f>VLOOKUP(D153,'[12]mhs elektro-kecil'!$B$5:$C$996,2,0)</f>
        <v>Zumri</v>
      </c>
      <c r="D153" s="238" t="s">
        <v>398</v>
      </c>
      <c r="E153" s="260" t="s">
        <v>399</v>
      </c>
      <c r="F153" s="239" t="str">
        <f t="shared" si="24"/>
        <v>Ir. Sri Endang Anjarwani, M. Kom.</v>
      </c>
      <c r="G153" s="239" t="str">
        <f t="shared" si="24"/>
        <v>I B K Widiartha, S.T., M.T.</v>
      </c>
      <c r="H153" s="239" t="str">
        <f t="shared" si="24"/>
        <v>Dr. Ir. Misbahuddin, S.T., M.T., IPU.</v>
      </c>
      <c r="I153" s="239" t="str">
        <f t="shared" si="24"/>
        <v>I Gede Pasek Suta W., S.T., M.T., D.Eng.</v>
      </c>
      <c r="J153" s="239" t="str">
        <f t="shared" si="24"/>
        <v>Bulkis Kanata, S.T., M.T.</v>
      </c>
      <c r="K153" s="241" t="s">
        <v>63</v>
      </c>
      <c r="L153" s="237">
        <v>41230</v>
      </c>
      <c r="M153" s="236" t="s">
        <v>42</v>
      </c>
      <c r="N153" s="242" t="s">
        <v>105</v>
      </c>
      <c r="O153" s="243"/>
      <c r="P153" s="212">
        <v>688</v>
      </c>
      <c r="Q153" s="212">
        <v>38</v>
      </c>
      <c r="R153" s="212">
        <v>27</v>
      </c>
      <c r="S153" s="212">
        <v>7</v>
      </c>
      <c r="T153" s="212">
        <v>30</v>
      </c>
      <c r="U153" s="212">
        <v>21</v>
      </c>
      <c r="W153" s="231"/>
      <c r="X153" s="231">
        <f t="shared" si="21"/>
        <v>41230</v>
      </c>
      <c r="Y153" s="231">
        <f t="shared" si="22"/>
        <v>41410</v>
      </c>
      <c r="Z153" s="230"/>
      <c r="AB153" s="250"/>
      <c r="AC153" s="250"/>
      <c r="AD153" s="250"/>
      <c r="AE153" s="250"/>
      <c r="AF153" s="250"/>
    </row>
    <row r="154" spans="1:32" s="212" customFormat="1" ht="45" hidden="1">
      <c r="A154" s="220">
        <v>1</v>
      </c>
      <c r="B154" s="216"/>
      <c r="C154" s="217" t="str">
        <f>VLOOKUP(D154,'[12]mhs elektro-kecil'!$B$5:$C$996,2,0)</f>
        <v>Ryan Pratama</v>
      </c>
      <c r="D154" s="217" t="s">
        <v>400</v>
      </c>
      <c r="E154" s="261" t="s">
        <v>401</v>
      </c>
      <c r="F154" s="219" t="str">
        <f t="shared" si="24"/>
        <v>Dr. Rismon H. Sianipar, S.T., M. Eng.</v>
      </c>
      <c r="G154" s="219" t="str">
        <f t="shared" si="24"/>
        <v>Dr. Ir. I Ketut Wiryajati,ST.,MT.,IPU.,ASEAN.Eng.</v>
      </c>
      <c r="H154" s="219" t="str">
        <f t="shared" si="24"/>
        <v>Sudi M. Al Sasongko, S.T., M.T.</v>
      </c>
      <c r="I154" s="219" t="str">
        <f t="shared" si="24"/>
        <v>Bulkis Kanata, S.T., M.T.</v>
      </c>
      <c r="J154" s="219" t="str">
        <f t="shared" si="24"/>
        <v>Made Sutha Yadnya, S.T., M.T.</v>
      </c>
      <c r="K154" s="222" t="s">
        <v>32</v>
      </c>
      <c r="L154" s="216">
        <v>41235</v>
      </c>
      <c r="M154" s="223" t="s">
        <v>140</v>
      </c>
      <c r="N154" s="227" t="s">
        <v>137</v>
      </c>
      <c r="O154" s="228"/>
      <c r="P154" s="212">
        <v>701</v>
      </c>
      <c r="Q154" s="212">
        <v>33</v>
      </c>
      <c r="R154" s="212">
        <v>3</v>
      </c>
      <c r="S154" s="212">
        <v>6</v>
      </c>
      <c r="T154" s="212">
        <v>21</v>
      </c>
      <c r="U154" s="212">
        <v>19</v>
      </c>
      <c r="W154" s="231"/>
      <c r="X154" s="231">
        <f t="shared" si="21"/>
        <v>41235</v>
      </c>
      <c r="Y154" s="231">
        <f t="shared" si="22"/>
        <v>41415</v>
      </c>
      <c r="Z154" s="230"/>
      <c r="AB154" s="250"/>
      <c r="AC154" s="250"/>
      <c r="AD154" s="250"/>
      <c r="AE154" s="250"/>
      <c r="AF154" s="250"/>
    </row>
    <row r="155" spans="1:32" s="212" customFormat="1" ht="60" hidden="1">
      <c r="A155" s="220">
        <v>1</v>
      </c>
      <c r="B155" s="216"/>
      <c r="C155" s="217" t="str">
        <f>VLOOKUP(D155,'[12]mhs elektro-kecil'!$B$5:$C$996,2,0)</f>
        <v>Finta Firga S Rayes</v>
      </c>
      <c r="D155" s="217" t="s">
        <v>402</v>
      </c>
      <c r="E155" s="256" t="s">
        <v>403</v>
      </c>
      <c r="F155" s="219" t="str">
        <f t="shared" si="24"/>
        <v>Dr. Rismon H. Sianipar, S.T., M. Eng.</v>
      </c>
      <c r="G155" s="219" t="str">
        <f t="shared" si="24"/>
        <v>Dr. Ir. I Ketut Wiryajati,ST.,MT.,IPU.,ASEAN.Eng.</v>
      </c>
      <c r="H155" s="219" t="str">
        <f t="shared" si="24"/>
        <v>Made Sutha Yadnya, S.T., M.T.</v>
      </c>
      <c r="I155" s="219" t="str">
        <f t="shared" si="24"/>
        <v>Sudi M. Al Sasongko, S.T., M.T.</v>
      </c>
      <c r="J155" s="219" t="str">
        <f t="shared" si="24"/>
        <v>Abdullah Zainuddin, S.T., M.T.</v>
      </c>
      <c r="K155" s="222" t="s">
        <v>93</v>
      </c>
      <c r="L155" s="216">
        <v>41239</v>
      </c>
      <c r="M155" s="223" t="s">
        <v>404</v>
      </c>
      <c r="N155" s="227" t="s">
        <v>137</v>
      </c>
      <c r="O155" s="228"/>
      <c r="P155" s="212">
        <v>706</v>
      </c>
      <c r="Q155" s="212">
        <v>33</v>
      </c>
      <c r="R155" s="212">
        <v>3</v>
      </c>
      <c r="S155" s="212">
        <v>19</v>
      </c>
      <c r="T155" s="212">
        <v>6</v>
      </c>
      <c r="U155" s="212">
        <v>15</v>
      </c>
      <c r="W155" s="231"/>
      <c r="X155" s="231">
        <f t="shared" si="21"/>
        <v>41239</v>
      </c>
      <c r="Y155" s="231">
        <f t="shared" si="22"/>
        <v>41419</v>
      </c>
      <c r="Z155" s="230"/>
      <c r="AB155" s="250"/>
      <c r="AC155" s="250"/>
      <c r="AD155" s="250"/>
      <c r="AE155" s="250"/>
      <c r="AF155" s="250"/>
    </row>
    <row r="156" spans="1:32" s="212" customFormat="1" ht="75" hidden="1">
      <c r="A156" s="236">
        <v>1</v>
      </c>
      <c r="B156" s="237"/>
      <c r="C156" s="238" t="str">
        <f>VLOOKUP(D156,'[12]mhs elektro-kecil'!$B$5:$C$996,2,0)</f>
        <v>Rachmi Hidayati</v>
      </c>
      <c r="D156" s="238" t="s">
        <v>405</v>
      </c>
      <c r="E156" s="255" t="s">
        <v>406</v>
      </c>
      <c r="F156" s="239" t="str">
        <f t="shared" si="24"/>
        <v>I Made Budi Suksmadana, S.T., M.T.</v>
      </c>
      <c r="G156" s="239" t="str">
        <f t="shared" si="24"/>
        <v>I B K Widiartha, S.T., M.T.</v>
      </c>
      <c r="H156" s="239" t="str">
        <f t="shared" si="24"/>
        <v>Paniran, S.T., M.T.</v>
      </c>
      <c r="I156" s="239" t="str">
        <f t="shared" si="24"/>
        <v>Syafaruddin Ch, S.T., M.T.</v>
      </c>
      <c r="J156" s="239" t="str">
        <f t="shared" si="24"/>
        <v>Muhamad Irwan, S.T., M.T.</v>
      </c>
      <c r="K156" s="241" t="s">
        <v>131</v>
      </c>
      <c r="L156" s="237">
        <v>41247</v>
      </c>
      <c r="M156" s="285" t="s">
        <v>226</v>
      </c>
      <c r="N156" s="242" t="s">
        <v>296</v>
      </c>
      <c r="O156" s="286"/>
      <c r="Q156" s="212">
        <v>24</v>
      </c>
      <c r="R156" s="212">
        <v>27</v>
      </c>
      <c r="S156" s="212">
        <v>28</v>
      </c>
      <c r="T156" s="212">
        <v>4</v>
      </c>
      <c r="U156" s="212">
        <v>39</v>
      </c>
      <c r="W156" s="231">
        <v>41236</v>
      </c>
      <c r="X156" s="231">
        <f t="shared" si="21"/>
        <v>41247</v>
      </c>
      <c r="Y156" s="231">
        <f t="shared" si="22"/>
        <v>41427</v>
      </c>
      <c r="Z156" s="230"/>
      <c r="AB156" s="250"/>
      <c r="AC156" s="250"/>
      <c r="AD156" s="250"/>
      <c r="AE156" s="250"/>
      <c r="AF156" s="250"/>
    </row>
    <row r="157" spans="1:32" s="212" customFormat="1" ht="30" hidden="1">
      <c r="A157" s="220">
        <f>A156+1</f>
        <v>2</v>
      </c>
      <c r="B157" s="216"/>
      <c r="C157" s="217" t="str">
        <f>VLOOKUP(D157,'[12]mhs elektro-kecil'!$B$5:$C$996,2,0)</f>
        <v>Ferly Yunas</v>
      </c>
      <c r="D157" s="217" t="s">
        <v>407</v>
      </c>
      <c r="E157" s="256" t="s">
        <v>3341</v>
      </c>
      <c r="F157" s="219" t="str">
        <f t="shared" si="24"/>
        <v>Dr. Rismon H. Sianipar, S.T., M. Eng.</v>
      </c>
      <c r="G157" s="219" t="str">
        <f t="shared" si="24"/>
        <v>Dr. Ir. I Ketut Wiryajati,ST.,MT.,IPU.,ASEAN.Eng.</v>
      </c>
      <c r="H157" s="219" t="str">
        <f t="shared" si="24"/>
        <v>Bulkis Kanata, S.T., M.T.</v>
      </c>
      <c r="I157" s="219" t="str">
        <f t="shared" si="24"/>
        <v>I Gede Pasek Suta W., S.T., M.T., D.Eng.</v>
      </c>
      <c r="J157" s="219" t="str">
        <f t="shared" si="24"/>
        <v>Sudi M. Al Sasongko, S.T., M.T.</v>
      </c>
      <c r="K157" s="222" t="s">
        <v>63</v>
      </c>
      <c r="L157" s="216">
        <v>41244</v>
      </c>
      <c r="M157" s="223" t="s">
        <v>33</v>
      </c>
      <c r="N157" s="227" t="s">
        <v>105</v>
      </c>
      <c r="O157" s="228"/>
      <c r="P157" s="212">
        <v>716</v>
      </c>
      <c r="Q157" s="212">
        <v>33</v>
      </c>
      <c r="R157" s="212">
        <v>3</v>
      </c>
      <c r="S157" s="212">
        <v>21</v>
      </c>
      <c r="T157" s="212">
        <v>30</v>
      </c>
      <c r="U157" s="212">
        <v>6</v>
      </c>
      <c r="W157" s="231">
        <v>41236</v>
      </c>
      <c r="X157" s="231">
        <f t="shared" si="21"/>
        <v>41244</v>
      </c>
      <c r="Y157" s="231">
        <f t="shared" si="22"/>
        <v>41424</v>
      </c>
      <c r="Z157" s="230"/>
      <c r="AB157" s="250"/>
      <c r="AC157" s="250"/>
      <c r="AD157" s="250"/>
      <c r="AE157" s="250"/>
      <c r="AF157" s="250"/>
    </row>
    <row r="158" spans="1:32" s="212" customFormat="1" ht="75" hidden="1">
      <c r="A158" s="220">
        <v>1</v>
      </c>
      <c r="B158" s="216">
        <v>41248</v>
      </c>
      <c r="C158" s="217" t="str">
        <f>VLOOKUP(D158,'[12]mhs elektro-kecil'!$B$5:$C$996,2,0)</f>
        <v>Ade Agus Rifkianta</v>
      </c>
      <c r="D158" s="217" t="s">
        <v>409</v>
      </c>
      <c r="E158" s="256" t="s">
        <v>410</v>
      </c>
      <c r="F158" s="219" t="str">
        <f t="shared" si="24"/>
        <v>Sabar Nababan, S.T., M.T.</v>
      </c>
      <c r="G158" s="219" t="str">
        <f t="shared" si="24"/>
        <v>Ir. I Made Ari Nrartha, S.T., M.T.</v>
      </c>
      <c r="H158" s="219" t="str">
        <f t="shared" si="24"/>
        <v>Dr. rer. nat. Teti Zubaidah, S.T., M.T.</v>
      </c>
      <c r="I158" s="219" t="str">
        <f t="shared" si="24"/>
        <v>Ni Made Seniari, S.T., M.T.</v>
      </c>
      <c r="J158" s="219" t="str">
        <f t="shared" si="24"/>
        <v>Dr. Ir. I Made Ginarsa, S.T., M.T., IPU.</v>
      </c>
      <c r="K158" s="222" t="s">
        <v>63</v>
      </c>
      <c r="L158" s="216">
        <v>41251</v>
      </c>
      <c r="M158" s="223" t="s">
        <v>42</v>
      </c>
      <c r="N158" s="217" t="s">
        <v>97</v>
      </c>
      <c r="O158" s="228"/>
      <c r="P158" s="212">
        <v>731</v>
      </c>
      <c r="Q158" s="212">
        <v>31</v>
      </c>
      <c r="R158" s="212">
        <v>25</v>
      </c>
      <c r="S158" s="212">
        <v>22</v>
      </c>
      <c r="T158" s="212">
        <v>1</v>
      </c>
      <c r="U158" s="212">
        <v>26</v>
      </c>
      <c r="W158" s="231">
        <v>41236</v>
      </c>
      <c r="X158" s="231">
        <f t="shared" si="21"/>
        <v>41251</v>
      </c>
      <c r="Y158" s="231">
        <f t="shared" si="22"/>
        <v>41431</v>
      </c>
      <c r="Z158" s="230"/>
      <c r="AB158" s="250"/>
      <c r="AC158" s="250"/>
      <c r="AD158" s="250"/>
      <c r="AE158" s="250"/>
      <c r="AF158" s="250"/>
    </row>
    <row r="159" spans="1:32" s="212" customFormat="1" ht="60" hidden="1">
      <c r="A159" s="220">
        <v>1</v>
      </c>
      <c r="B159" s="216"/>
      <c r="C159" s="217" t="str">
        <f>VLOOKUP(D159,'[12]mhs elektro-kecil'!$B$5:$C$996,2,0)</f>
        <v>Heri Irawan</v>
      </c>
      <c r="D159" s="217" t="s">
        <v>411</v>
      </c>
      <c r="E159" s="256" t="s">
        <v>412</v>
      </c>
      <c r="F159" s="219" t="str">
        <f t="shared" si="24"/>
        <v>Dr. rer. nat. Teti Zubaidah, S.T., M.T.</v>
      </c>
      <c r="G159" s="219" t="str">
        <f t="shared" si="24"/>
        <v>I Made Budi Suksmadana, S.T., M.T.</v>
      </c>
      <c r="H159" s="219" t="str">
        <f t="shared" si="24"/>
        <v>Sultan, S.T., M.T.</v>
      </c>
      <c r="I159" s="219" t="str">
        <f t="shared" si="24"/>
        <v>Abdul Natsir, S.T., M.T.</v>
      </c>
      <c r="J159" s="219" t="str">
        <f t="shared" si="24"/>
        <v>Paniran, S.T., M.T.</v>
      </c>
      <c r="K159" s="222" t="s">
        <v>63</v>
      </c>
      <c r="L159" s="216">
        <v>41258</v>
      </c>
      <c r="M159" s="223" t="s">
        <v>413</v>
      </c>
      <c r="N159" s="227" t="s">
        <v>3342</v>
      </c>
      <c r="O159" s="228"/>
      <c r="Q159" s="212">
        <v>22</v>
      </c>
      <c r="R159" s="212">
        <v>24</v>
      </c>
      <c r="S159" s="212">
        <v>5</v>
      </c>
      <c r="T159" s="212">
        <v>14</v>
      </c>
      <c r="U159" s="212">
        <v>28</v>
      </c>
      <c r="W159" s="231"/>
      <c r="X159" s="231">
        <f t="shared" si="21"/>
        <v>41258</v>
      </c>
      <c r="Y159" s="231">
        <f t="shared" si="22"/>
        <v>41438</v>
      </c>
      <c r="Z159" s="230"/>
      <c r="AB159" s="250"/>
      <c r="AC159" s="250"/>
      <c r="AD159" s="250"/>
      <c r="AE159" s="250"/>
      <c r="AF159" s="250"/>
    </row>
    <row r="160" spans="1:32" s="212" customFormat="1" ht="90" hidden="1">
      <c r="A160" s="220">
        <v>1</v>
      </c>
      <c r="B160" s="216"/>
      <c r="C160" s="217" t="str">
        <f>VLOOKUP(D160,'[12]mhs elektro-kecil'!$B$5:$C$996,2,0)</f>
        <v>Muhammad Rohmadanyah</v>
      </c>
      <c r="D160" s="217" t="s">
        <v>414</v>
      </c>
      <c r="E160" s="256" t="s">
        <v>3343</v>
      </c>
      <c r="F160" s="219" t="str">
        <f t="shared" si="24"/>
        <v>I Made Budi Suksmadana, S.T., M.T.</v>
      </c>
      <c r="G160" s="219" t="str">
        <f t="shared" si="24"/>
        <v>Syafaruddin Ch, S.T., M.T.</v>
      </c>
      <c r="H160" s="219" t="str">
        <f>VLOOKUP(S160,dosen,3,0)</f>
        <v>Paniran, S.T., M.T.</v>
      </c>
      <c r="I160" s="219" t="str">
        <f>VLOOKUP(T160,dosen,3,0)</f>
        <v>Supriono, S.T., M.T.</v>
      </c>
      <c r="J160" s="219" t="str">
        <f>VLOOKUP(U160,dosen,3,0)</f>
        <v>Giri Wahyu Wiriasto, S.T., M.T.</v>
      </c>
      <c r="K160" s="222" t="s">
        <v>63</v>
      </c>
      <c r="L160" s="216">
        <v>41265</v>
      </c>
      <c r="M160" s="223" t="s">
        <v>42</v>
      </c>
      <c r="N160" s="227" t="s">
        <v>97</v>
      </c>
      <c r="O160" s="228"/>
      <c r="P160" s="212">
        <v>754</v>
      </c>
      <c r="Q160" s="212">
        <v>24</v>
      </c>
      <c r="R160" s="212">
        <v>4</v>
      </c>
      <c r="S160" s="212">
        <v>28</v>
      </c>
      <c r="T160" s="212">
        <v>29</v>
      </c>
      <c r="U160" s="212">
        <v>41</v>
      </c>
      <c r="W160" s="231"/>
      <c r="X160" s="231"/>
      <c r="Y160" s="231"/>
      <c r="Z160" s="230"/>
      <c r="AB160" s="250"/>
      <c r="AC160" s="250"/>
      <c r="AD160" s="250"/>
      <c r="AE160" s="250"/>
      <c r="AF160" s="250"/>
    </row>
    <row r="161" spans="1:32" s="212" customFormat="1" ht="60" hidden="1">
      <c r="A161" s="220">
        <v>1</v>
      </c>
      <c r="B161" s="216"/>
      <c r="C161" s="217" t="str">
        <f>VLOOKUP(D161,'[12]mhs elektro-kecil'!$B$5:$C$996,2,0)</f>
        <v>Putu Regi Pratama</v>
      </c>
      <c r="D161" s="217" t="s">
        <v>416</v>
      </c>
      <c r="E161" s="235" t="s">
        <v>417</v>
      </c>
      <c r="F161" s="219" t="str">
        <f t="shared" si="24"/>
        <v>I B K Widiartha, S.T., M.T.</v>
      </c>
      <c r="G161" s="219" t="str">
        <f t="shared" si="24"/>
        <v>Lalu A. Syamsul Irfan A., S.T., M.Eng.</v>
      </c>
      <c r="H161" s="219" t="str">
        <f t="shared" si="24"/>
        <v>Dr. Ir. Misbahuddin, S.T., M.T., IPU.</v>
      </c>
      <c r="I161" s="219" t="str">
        <f t="shared" si="24"/>
        <v>Heri Wijayanto, S.T., M.T.</v>
      </c>
      <c r="J161" s="219" t="str">
        <f t="shared" si="24"/>
        <v>Ir. Sri Endang Anjarwani, M. Kom.</v>
      </c>
      <c r="K161" s="222" t="s">
        <v>32</v>
      </c>
      <c r="L161" s="216">
        <v>41291</v>
      </c>
      <c r="M161" s="223" t="s">
        <v>42</v>
      </c>
      <c r="N161" s="227" t="s">
        <v>141</v>
      </c>
      <c r="O161" s="228"/>
      <c r="P161" s="212">
        <v>25</v>
      </c>
      <c r="Q161" s="212">
        <v>27</v>
      </c>
      <c r="R161" s="212">
        <v>40</v>
      </c>
      <c r="S161" s="212">
        <v>7</v>
      </c>
      <c r="T161" s="212">
        <v>32</v>
      </c>
      <c r="U161" s="212">
        <v>38</v>
      </c>
      <c r="W161" s="231"/>
      <c r="X161" s="231"/>
      <c r="Y161" s="231"/>
      <c r="Z161" s="230"/>
      <c r="AB161" s="250"/>
      <c r="AC161" s="250"/>
      <c r="AD161" s="250"/>
      <c r="AE161" s="250"/>
      <c r="AF161" s="250"/>
    </row>
    <row r="162" spans="1:32" s="212" customFormat="1" ht="75" hidden="1">
      <c r="A162" s="262">
        <v>1</v>
      </c>
      <c r="B162" s="263">
        <v>41310</v>
      </c>
      <c r="C162" s="264" t="str">
        <f>VLOOKUP(D162,'[12]mhs elektro-kecil'!$B$5:$C$996,2,0)</f>
        <v>Sari Ismi Wardani</v>
      </c>
      <c r="D162" s="264" t="s">
        <v>418</v>
      </c>
      <c r="E162" s="265" t="s">
        <v>419</v>
      </c>
      <c r="F162" s="266" t="str">
        <f t="shared" si="24"/>
        <v>Heri Wijayanto, S.T., M.T.</v>
      </c>
      <c r="G162" s="266" t="str">
        <f t="shared" si="24"/>
        <v>Dr. Ir. Misbahuddin, S.T., M.T., IPU.</v>
      </c>
      <c r="H162" s="266" t="str">
        <f t="shared" si="24"/>
        <v>I B K Widiartha, S.T., M.T.</v>
      </c>
      <c r="I162" s="266" t="str">
        <f t="shared" si="24"/>
        <v>Ir. Sri Endang Anjarwani, M. Kom.</v>
      </c>
      <c r="J162" s="266" t="str">
        <f t="shared" si="24"/>
        <v>Lalu A. Syamsul Irfan A., S.T., M.Eng.</v>
      </c>
      <c r="K162" s="287" t="s">
        <v>131</v>
      </c>
      <c r="L162" s="263">
        <v>41317</v>
      </c>
      <c r="M162" s="288" t="s">
        <v>42</v>
      </c>
      <c r="N162" s="289" t="s">
        <v>97</v>
      </c>
      <c r="O162" s="290"/>
      <c r="P162" s="212">
        <v>79</v>
      </c>
      <c r="Q162" s="212">
        <v>32</v>
      </c>
      <c r="R162" s="212">
        <v>7</v>
      </c>
      <c r="S162" s="212">
        <v>27</v>
      </c>
      <c r="T162" s="212">
        <v>38</v>
      </c>
      <c r="U162" s="212">
        <v>40</v>
      </c>
      <c r="W162" s="231"/>
      <c r="X162" s="231">
        <f t="shared" ref="X162:X186" si="25">L162</f>
        <v>41317</v>
      </c>
      <c r="Y162" s="231">
        <f t="shared" ref="Y162:Y186" si="26">X162+180</f>
        <v>41497</v>
      </c>
      <c r="Z162" s="230"/>
      <c r="AB162" s="250"/>
      <c r="AC162" s="250"/>
      <c r="AD162" s="250"/>
      <c r="AE162" s="250"/>
      <c r="AF162" s="250"/>
    </row>
    <row r="163" spans="1:32" s="212" customFormat="1" ht="75" hidden="1">
      <c r="A163" s="220">
        <f>A162+1</f>
        <v>2</v>
      </c>
      <c r="B163" s="216">
        <v>41310</v>
      </c>
      <c r="C163" s="217" t="str">
        <f>VLOOKUP(D163,'[12]mhs elektro-kecil'!$B$5:$C$996,2,0)</f>
        <v>Rochmad Eko Suyudi</v>
      </c>
      <c r="D163" s="217" t="s">
        <v>420</v>
      </c>
      <c r="E163" s="256" t="s">
        <v>421</v>
      </c>
      <c r="F163" s="219" t="str">
        <f t="shared" si="24"/>
        <v>I Made Budi Suksmadana, S.T., M.T.</v>
      </c>
      <c r="G163" s="219" t="str">
        <f t="shared" si="24"/>
        <v>Syafaruddin Ch, S.T., M.T.</v>
      </c>
      <c r="H163" s="219" t="str">
        <f t="shared" si="24"/>
        <v>Paniran, S.T., M.T.</v>
      </c>
      <c r="I163" s="219" t="str">
        <f t="shared" si="24"/>
        <v>I Nyoman Wahyu Satiawan., ST., MSc., Ph.D.</v>
      </c>
      <c r="J163" s="219" t="str">
        <f t="shared" si="24"/>
        <v>Muhamad Irwan, S.T., M.T.</v>
      </c>
      <c r="K163" s="222" t="s">
        <v>131</v>
      </c>
      <c r="L163" s="216">
        <v>41317</v>
      </c>
      <c r="M163" s="223" t="s">
        <v>33</v>
      </c>
      <c r="N163" s="227" t="s">
        <v>105</v>
      </c>
      <c r="O163" s="228"/>
      <c r="P163" s="212">
        <v>80</v>
      </c>
      <c r="Q163" s="212">
        <v>24</v>
      </c>
      <c r="R163" s="212">
        <v>4</v>
      </c>
      <c r="S163" s="212">
        <v>28</v>
      </c>
      <c r="T163" s="212">
        <v>8</v>
      </c>
      <c r="U163" s="212">
        <v>39</v>
      </c>
      <c r="W163" s="231"/>
      <c r="X163" s="231">
        <f t="shared" si="25"/>
        <v>41317</v>
      </c>
      <c r="Y163" s="231">
        <f t="shared" si="26"/>
        <v>41497</v>
      </c>
      <c r="Z163" s="230"/>
      <c r="AB163" s="250"/>
      <c r="AC163" s="250"/>
      <c r="AD163" s="250"/>
      <c r="AE163" s="250"/>
      <c r="AF163" s="250"/>
    </row>
    <row r="164" spans="1:32" s="212" customFormat="1" ht="49.5" hidden="1" customHeight="1">
      <c r="A164" s="220">
        <v>1</v>
      </c>
      <c r="B164" s="216">
        <v>41346</v>
      </c>
      <c r="C164" s="217" t="str">
        <f>VLOOKUP(D164,'[12]mhs elektro-kecil'!$B$5:$C$996,2,0)</f>
        <v>Kabul Budi Artawan</v>
      </c>
      <c r="D164" s="217" t="s">
        <v>423</v>
      </c>
      <c r="E164" s="256" t="s">
        <v>424</v>
      </c>
      <c r="F164" s="219" t="str">
        <f t="shared" si="24"/>
        <v>Paniran, S.T., M.T.</v>
      </c>
      <c r="G164" s="219" t="str">
        <f t="shared" si="24"/>
        <v>Lalu A. Syamsul Irfan A., S.T., M.Eng.</v>
      </c>
      <c r="H164" s="219" t="str">
        <f t="shared" si="24"/>
        <v>I Made Budi Suksmadana, S.T., M.T.</v>
      </c>
      <c r="I164" s="219" t="str">
        <f t="shared" si="24"/>
        <v>Dr. Ir. I Ketut Wiryajati,ST.,MT.,IPU.,ASEAN.Eng.</v>
      </c>
      <c r="J164" s="219" t="str">
        <f t="shared" si="24"/>
        <v>Giri Wahyu Wiriasto, S.T., M.T.</v>
      </c>
      <c r="K164" s="222" t="s">
        <v>63</v>
      </c>
      <c r="L164" s="216">
        <v>41349</v>
      </c>
      <c r="M164" s="223" t="s">
        <v>42</v>
      </c>
      <c r="N164" s="227" t="s">
        <v>97</v>
      </c>
      <c r="O164" s="228"/>
      <c r="P164" s="212">
        <v>160</v>
      </c>
      <c r="Q164" s="212">
        <v>28</v>
      </c>
      <c r="R164" s="212">
        <v>40</v>
      </c>
      <c r="S164" s="212">
        <v>24</v>
      </c>
      <c r="T164" s="212">
        <v>3</v>
      </c>
      <c r="U164" s="212">
        <v>41</v>
      </c>
      <c r="W164" s="231"/>
      <c r="X164" s="231">
        <f t="shared" si="25"/>
        <v>41349</v>
      </c>
      <c r="Y164" s="231">
        <f t="shared" si="26"/>
        <v>41529</v>
      </c>
      <c r="Z164" s="230"/>
      <c r="AB164" s="250"/>
      <c r="AC164" s="250"/>
      <c r="AD164" s="250"/>
      <c r="AE164" s="250"/>
      <c r="AF164" s="250"/>
    </row>
    <row r="165" spans="1:32" s="212" customFormat="1" ht="26.4" hidden="1">
      <c r="A165" s="267">
        <v>1</v>
      </c>
      <c r="B165" s="268">
        <v>41355</v>
      </c>
      <c r="C165" s="269" t="str">
        <f>VLOOKUP(D165,'[12]mhs elektro-kecil'!$B$5:$C$996,2,0)</f>
        <v>Rany Zuriatna Utami</v>
      </c>
      <c r="D165" s="269" t="s">
        <v>425</v>
      </c>
      <c r="E165" s="270" t="s">
        <v>426</v>
      </c>
      <c r="F165" s="271" t="str">
        <f t="shared" si="24"/>
        <v>I Made Budi Suksmadana, S.T., M.T.</v>
      </c>
      <c r="G165" s="271" t="str">
        <f t="shared" si="24"/>
        <v>Bulkis Kanata, S.T., M.T.</v>
      </c>
      <c r="H165" s="271" t="str">
        <f t="shared" si="24"/>
        <v>Paniran, S.T., M.T.</v>
      </c>
      <c r="I165" s="271" t="str">
        <f t="shared" si="24"/>
        <v>Syafaruddin Ch, S.T., M.T.</v>
      </c>
      <c r="J165" s="271" t="str">
        <f t="shared" si="24"/>
        <v>Sudi M. Al Sasongko, S.T., M.T.</v>
      </c>
      <c r="K165" s="291" t="s">
        <v>63</v>
      </c>
      <c r="L165" s="268">
        <v>41363</v>
      </c>
      <c r="M165" s="230" t="s">
        <v>33</v>
      </c>
      <c r="N165" s="292" t="s">
        <v>105</v>
      </c>
      <c r="O165" s="249"/>
      <c r="P165" s="212">
        <v>188</v>
      </c>
      <c r="Q165" s="212">
        <v>24</v>
      </c>
      <c r="R165" s="212">
        <v>21</v>
      </c>
      <c r="S165" s="212">
        <v>28</v>
      </c>
      <c r="T165" s="212">
        <v>4</v>
      </c>
      <c r="U165" s="212">
        <v>6</v>
      </c>
      <c r="W165" s="231"/>
      <c r="X165" s="231">
        <f t="shared" si="25"/>
        <v>41363</v>
      </c>
      <c r="Y165" s="231">
        <f t="shared" si="26"/>
        <v>41543</v>
      </c>
      <c r="Z165" s="230"/>
      <c r="AB165" s="250"/>
      <c r="AC165" s="250"/>
      <c r="AD165" s="250"/>
      <c r="AE165" s="250"/>
      <c r="AF165" s="250"/>
    </row>
    <row r="166" spans="1:32" s="212" customFormat="1" ht="52.8" hidden="1">
      <c r="A166" s="267">
        <v>1</v>
      </c>
      <c r="B166" s="268">
        <v>41363</v>
      </c>
      <c r="C166" s="269" t="str">
        <f>VLOOKUP(D166,'[12]mhs elektro-kecil'!$B$5:$C$996,2,0)</f>
        <v>Lalu M. Nanang Magadi</v>
      </c>
      <c r="D166" s="269" t="s">
        <v>427</v>
      </c>
      <c r="E166" s="272" t="s">
        <v>428</v>
      </c>
      <c r="F166" s="271" t="str">
        <f t="shared" si="24"/>
        <v>Dr. Rismon H. Sianipar, S.T., M. Eng.</v>
      </c>
      <c r="G166" s="271" t="str">
        <f t="shared" si="24"/>
        <v>Dr. Ir. I Ketut Wiryajati,ST.,MT.,IPU.,ASEAN.Eng.</v>
      </c>
      <c r="H166" s="271" t="str">
        <f t="shared" si="24"/>
        <v>I Gede Pasek Suta W., S.T., M.T., D.Eng.</v>
      </c>
      <c r="I166" s="271" t="str">
        <f t="shared" si="24"/>
        <v>Made Sutha Yadnya, S.T., M.T.</v>
      </c>
      <c r="J166" s="271" t="str">
        <f t="shared" si="24"/>
        <v>Giri Wahyu Wiriasto, S.T., M.T.</v>
      </c>
      <c r="K166" s="291" t="s">
        <v>93</v>
      </c>
      <c r="L166" s="268">
        <v>41372</v>
      </c>
      <c r="M166" s="230" t="s">
        <v>404</v>
      </c>
      <c r="N166" s="292" t="s">
        <v>296</v>
      </c>
      <c r="O166" s="249"/>
      <c r="P166" s="212">
        <v>204</v>
      </c>
      <c r="Q166" s="212">
        <v>33</v>
      </c>
      <c r="R166" s="212">
        <v>3</v>
      </c>
      <c r="S166" s="212">
        <v>30</v>
      </c>
      <c r="T166" s="212">
        <v>19</v>
      </c>
      <c r="U166" s="212">
        <v>41</v>
      </c>
      <c r="W166" s="231"/>
      <c r="X166" s="231">
        <f t="shared" si="25"/>
        <v>41372</v>
      </c>
      <c r="Y166" s="231">
        <f t="shared" si="26"/>
        <v>41552</v>
      </c>
      <c r="Z166" s="230"/>
      <c r="AB166" s="250"/>
      <c r="AC166" s="250"/>
      <c r="AD166" s="250"/>
      <c r="AE166" s="250"/>
      <c r="AF166" s="250"/>
    </row>
    <row r="167" spans="1:32" s="212" customFormat="1" ht="79.2" hidden="1">
      <c r="A167" s="267">
        <v>1</v>
      </c>
      <c r="B167" s="268">
        <v>41370</v>
      </c>
      <c r="C167" s="269" t="str">
        <f>VLOOKUP(D167,'[12]mhs elektro-kecil'!$B$5:$C$996,2,0)</f>
        <v>Ramaditia DS</v>
      </c>
      <c r="D167" s="269" t="s">
        <v>429</v>
      </c>
      <c r="E167" s="272" t="s">
        <v>430</v>
      </c>
      <c r="F167" s="271" t="str">
        <f t="shared" si="24"/>
        <v>Heri Wijayanto, S.T., M.T.</v>
      </c>
      <c r="G167" s="271" t="str">
        <f t="shared" si="24"/>
        <v>Dr. Ir. Misbahuddin, S.T., M.T., IPU.</v>
      </c>
      <c r="H167" s="271" t="str">
        <f t="shared" si="24"/>
        <v>I Gede Pasek Suta W., S.T., M.T., D.Eng.</v>
      </c>
      <c r="I167" s="271" t="str">
        <f t="shared" si="24"/>
        <v>Lalu A. Syamsul Irfan A., S.T., M.Eng.</v>
      </c>
      <c r="J167" s="271" t="str">
        <f t="shared" si="24"/>
        <v>Giri Wahyu Wiriasto, S.T., M.T.</v>
      </c>
      <c r="K167" s="291" t="s">
        <v>131</v>
      </c>
      <c r="L167" s="268">
        <v>41373</v>
      </c>
      <c r="M167" s="230" t="s">
        <v>404</v>
      </c>
      <c r="N167" s="292" t="s">
        <v>141</v>
      </c>
      <c r="O167" s="249"/>
      <c r="P167" s="212">
        <v>228</v>
      </c>
      <c r="Q167" s="212">
        <v>32</v>
      </c>
      <c r="R167" s="212">
        <v>7</v>
      </c>
      <c r="S167" s="212">
        <v>30</v>
      </c>
      <c r="T167" s="212">
        <v>40</v>
      </c>
      <c r="U167" s="212">
        <v>41</v>
      </c>
      <c r="W167" s="231"/>
      <c r="X167" s="231">
        <f t="shared" si="25"/>
        <v>41373</v>
      </c>
      <c r="Y167" s="231">
        <f t="shared" si="26"/>
        <v>41553</v>
      </c>
      <c r="Z167" s="230"/>
      <c r="AB167" s="250"/>
      <c r="AC167" s="250"/>
      <c r="AD167" s="250"/>
      <c r="AE167" s="250"/>
      <c r="AF167" s="250"/>
    </row>
    <row r="168" spans="1:32" s="212" customFormat="1" ht="26.4" hidden="1">
      <c r="A168" s="273">
        <v>1</v>
      </c>
      <c r="B168" s="274">
        <v>41015</v>
      </c>
      <c r="C168" s="275" t="str">
        <f>VLOOKUP(D168,'[12]mhs elektro-kecil'!$B$5:$C$996,2,0)</f>
        <v>Mayzar Annas</v>
      </c>
      <c r="D168" s="275" t="s">
        <v>435</v>
      </c>
      <c r="E168" s="276" t="s">
        <v>436</v>
      </c>
      <c r="F168" s="277" t="str">
        <f t="shared" ref="F168:J178" si="27">VLOOKUP(Q168,dosen,3,0)</f>
        <v>I Gede Pasek Suta W., S.T., M.T., D.Eng.</v>
      </c>
      <c r="G168" s="277" t="str">
        <f t="shared" si="27"/>
        <v>Lalu A. Syamsul Irfan A., S.T., M.Eng.</v>
      </c>
      <c r="H168" s="277" t="str">
        <f t="shared" si="27"/>
        <v>I B K Widiartha, S.T., M.T.</v>
      </c>
      <c r="I168" s="277" t="str">
        <f t="shared" si="27"/>
        <v>Dr. Ir. Misbahuddin, S.T., M.T., IPU.</v>
      </c>
      <c r="J168" s="277" t="str">
        <f t="shared" si="27"/>
        <v>Ir. Sri Endang Anjarwani, M. Kom.</v>
      </c>
      <c r="K168" s="293" t="s">
        <v>63</v>
      </c>
      <c r="L168" s="274">
        <v>41384</v>
      </c>
      <c r="M168" s="273" t="s">
        <v>42</v>
      </c>
      <c r="N168" s="294" t="s">
        <v>105</v>
      </c>
      <c r="O168" s="295"/>
      <c r="Q168" s="212">
        <v>30</v>
      </c>
      <c r="R168" s="212">
        <v>40</v>
      </c>
      <c r="S168" s="212">
        <v>27</v>
      </c>
      <c r="T168" s="212">
        <v>7</v>
      </c>
      <c r="U168" s="212">
        <v>38</v>
      </c>
      <c r="W168" s="231"/>
      <c r="X168" s="231">
        <f t="shared" si="25"/>
        <v>41384</v>
      </c>
      <c r="Y168" s="231">
        <f t="shared" si="26"/>
        <v>41564</v>
      </c>
      <c r="Z168" s="230"/>
      <c r="AB168" s="250"/>
      <c r="AC168" s="250"/>
      <c r="AD168" s="250"/>
      <c r="AE168" s="250"/>
      <c r="AF168" s="250"/>
    </row>
    <row r="169" spans="1:32" s="212" customFormat="1" ht="26.4" hidden="1">
      <c r="A169" s="273">
        <f>A168+1</f>
        <v>2</v>
      </c>
      <c r="B169" s="274">
        <v>41015</v>
      </c>
      <c r="C169" s="275" t="str">
        <f>VLOOKUP(D169,'[12]mhs elektro-kecil'!$B$5:$C$996,2,0)</f>
        <v>RENI PUSPITA SARI</v>
      </c>
      <c r="D169" s="275" t="s">
        <v>437</v>
      </c>
      <c r="E169" s="276" t="s">
        <v>438</v>
      </c>
      <c r="F169" s="277" t="str">
        <f t="shared" si="27"/>
        <v>Abdul Natsir, S.T., M.T.</v>
      </c>
      <c r="G169" s="277" t="str">
        <f t="shared" si="27"/>
        <v>Ida Bagus Fery Citarsa, S.T., M.T.</v>
      </c>
      <c r="H169" s="277" t="str">
        <f t="shared" si="27"/>
        <v>Ir. Agung Budi Muljono, S.T., M.T., IPU.</v>
      </c>
      <c r="I169" s="277" t="str">
        <f t="shared" si="27"/>
        <v>Dr. rer. nat. Teti Zubaidah, S.T., M.T.</v>
      </c>
      <c r="J169" s="277" t="str">
        <f t="shared" si="27"/>
        <v>Ir. I Made Ari Nrartha, S.T., M.T.</v>
      </c>
      <c r="K169" s="293" t="s">
        <v>63</v>
      </c>
      <c r="L169" s="274">
        <v>41384</v>
      </c>
      <c r="M169" s="273" t="s">
        <v>42</v>
      </c>
      <c r="N169" s="294" t="s">
        <v>97</v>
      </c>
      <c r="O169" s="295"/>
      <c r="Q169" s="212">
        <v>14</v>
      </c>
      <c r="R169" s="212">
        <v>12</v>
      </c>
      <c r="S169" s="212">
        <v>13</v>
      </c>
      <c r="T169" s="212">
        <v>22</v>
      </c>
      <c r="U169" s="212">
        <v>25</v>
      </c>
      <c r="W169" s="231"/>
      <c r="X169" s="231">
        <f t="shared" si="25"/>
        <v>41384</v>
      </c>
      <c r="Y169" s="231">
        <f t="shared" si="26"/>
        <v>41564</v>
      </c>
      <c r="Z169" s="230"/>
      <c r="AB169" s="250"/>
      <c r="AC169" s="250"/>
      <c r="AD169" s="250"/>
      <c r="AE169" s="250"/>
      <c r="AF169" s="250"/>
    </row>
    <row r="170" spans="1:32" s="212" customFormat="1" ht="52.8" hidden="1">
      <c r="A170" s="273">
        <f>A169+1</f>
        <v>3</v>
      </c>
      <c r="B170" s="274">
        <v>41015</v>
      </c>
      <c r="C170" s="275" t="str">
        <f>VLOOKUP(D170,'[12]mhs elektro-kecil'!$B$5:$C$996,2,0)</f>
        <v>Sari Fitri Amalia</v>
      </c>
      <c r="D170" s="275" t="s">
        <v>439</v>
      </c>
      <c r="E170" s="276" t="s">
        <v>440</v>
      </c>
      <c r="F170" s="277" t="str">
        <f t="shared" si="27"/>
        <v>Sudi M. Al Sasongko, S.T., M.T.</v>
      </c>
      <c r="G170" s="277" t="str">
        <f t="shared" si="27"/>
        <v>Abdullah Zainuddin, S.T., M.T.</v>
      </c>
      <c r="H170" s="277" t="str">
        <f t="shared" si="27"/>
        <v>Made Sutha Yadnya, S.T., M.T.</v>
      </c>
      <c r="I170" s="277" t="str">
        <f t="shared" si="27"/>
        <v>Bulkis Kanata, S.T., M.T.</v>
      </c>
      <c r="J170" s="277" t="str">
        <f t="shared" si="27"/>
        <v>Syafaruddin Ch, S.T., M.T.</v>
      </c>
      <c r="K170" s="293" t="s">
        <v>63</v>
      </c>
      <c r="L170" s="274">
        <v>41384</v>
      </c>
      <c r="M170" s="273" t="s">
        <v>33</v>
      </c>
      <c r="N170" s="294" t="s">
        <v>97</v>
      </c>
      <c r="O170" s="295"/>
      <c r="Q170" s="212">
        <v>6</v>
      </c>
      <c r="R170" s="212">
        <v>15</v>
      </c>
      <c r="S170" s="212">
        <v>19</v>
      </c>
      <c r="T170" s="212">
        <v>21</v>
      </c>
      <c r="U170" s="212">
        <v>4</v>
      </c>
      <c r="W170" s="231"/>
      <c r="X170" s="231">
        <f t="shared" si="25"/>
        <v>41384</v>
      </c>
      <c r="Y170" s="231">
        <f t="shared" si="26"/>
        <v>41564</v>
      </c>
      <c r="Z170" s="230"/>
      <c r="AB170" s="250"/>
      <c r="AC170" s="250"/>
      <c r="AD170" s="250"/>
      <c r="AE170" s="250"/>
      <c r="AF170" s="250"/>
    </row>
    <row r="171" spans="1:32" s="212" customFormat="1" ht="92.4" hidden="1">
      <c r="A171" s="267">
        <f>A170+1</f>
        <v>4</v>
      </c>
      <c r="B171" s="268">
        <v>41015</v>
      </c>
      <c r="C171" s="269" t="str">
        <f>VLOOKUP(D171,'[12]mhs elektro-kecil'!$B$5:$C$996,2,0)</f>
        <v>I Gede Adi Gunawan</v>
      </c>
      <c r="D171" s="269" t="s">
        <v>441</v>
      </c>
      <c r="E171" s="272" t="s">
        <v>442</v>
      </c>
      <c r="F171" s="271" t="str">
        <f t="shared" si="27"/>
        <v>I Gede Pasek Suta W., S.T., M.T., D.Eng.</v>
      </c>
      <c r="G171" s="271" t="str">
        <f t="shared" si="27"/>
        <v>I B K Widiartha, S.T., M.T.</v>
      </c>
      <c r="H171" s="271" t="str">
        <f t="shared" si="27"/>
        <v>Dr. Ir. Misbahuddin, S.T., M.T., IPU.</v>
      </c>
      <c r="I171" s="271" t="str">
        <f t="shared" si="27"/>
        <v>Heri Wijayanto, S.T., M.T.</v>
      </c>
      <c r="J171" s="271" t="str">
        <f t="shared" si="27"/>
        <v>Lalu A. Syamsul Irfan A., S.T., M.Eng.</v>
      </c>
      <c r="K171" s="291" t="s">
        <v>63</v>
      </c>
      <c r="L171" s="268">
        <v>41384</v>
      </c>
      <c r="M171" s="230" t="s">
        <v>33</v>
      </c>
      <c r="N171" s="292" t="s">
        <v>105</v>
      </c>
      <c r="O171" s="249"/>
      <c r="Q171" s="212">
        <v>30</v>
      </c>
      <c r="R171" s="212">
        <v>27</v>
      </c>
      <c r="S171" s="212">
        <v>7</v>
      </c>
      <c r="T171" s="212">
        <v>32</v>
      </c>
      <c r="U171" s="212">
        <v>40</v>
      </c>
      <c r="W171" s="231"/>
      <c r="X171" s="231">
        <f t="shared" si="25"/>
        <v>41384</v>
      </c>
      <c r="Y171" s="231">
        <f t="shared" si="26"/>
        <v>41564</v>
      </c>
      <c r="Z171" s="230"/>
      <c r="AB171" s="250"/>
      <c r="AC171" s="250"/>
      <c r="AD171" s="250"/>
      <c r="AE171" s="250"/>
      <c r="AF171" s="250"/>
    </row>
    <row r="172" spans="1:32" s="212" customFormat="1" ht="39.6" hidden="1">
      <c r="A172" s="278">
        <v>1</v>
      </c>
      <c r="B172" s="279">
        <v>41389</v>
      </c>
      <c r="C172" s="280" t="str">
        <f>VLOOKUP(D172,'[12]mhs elektro-kecil'!$B$5:$C$996,2,0)</f>
        <v>ALMASITA ANJASWARI</v>
      </c>
      <c r="D172" s="280" t="s">
        <v>445</v>
      </c>
      <c r="E172" s="281" t="s">
        <v>446</v>
      </c>
      <c r="F172" s="282" t="str">
        <f t="shared" si="27"/>
        <v>Dr. Ir. Rosmaliati, S.T., M.T.</v>
      </c>
      <c r="G172" s="282" t="str">
        <f t="shared" si="27"/>
        <v>Abdul Natsir, S.T., M.T.</v>
      </c>
      <c r="H172" s="282" t="str">
        <f t="shared" si="27"/>
        <v>Dr. rer. nat. Teti Zubaidah, S.T., M.T.</v>
      </c>
      <c r="I172" s="282" t="str">
        <f t="shared" si="27"/>
        <v>Dr. Ir. I Made Ginarsa, S.T., M.T., IPU.</v>
      </c>
      <c r="J172" s="282" t="str">
        <f t="shared" si="27"/>
        <v>Ida Bagus Fery Citarsa, S.T., M.T.</v>
      </c>
      <c r="K172" s="296" t="s">
        <v>76</v>
      </c>
      <c r="L172" s="279">
        <v>41395</v>
      </c>
      <c r="M172" s="297" t="s">
        <v>33</v>
      </c>
      <c r="N172" s="298" t="s">
        <v>324</v>
      </c>
      <c r="O172" s="299"/>
      <c r="P172" s="212">
        <v>289</v>
      </c>
      <c r="Q172" s="212">
        <v>16</v>
      </c>
      <c r="R172" s="212">
        <v>14</v>
      </c>
      <c r="S172" s="212">
        <v>22</v>
      </c>
      <c r="T172" s="212">
        <v>26</v>
      </c>
      <c r="U172" s="212">
        <v>12</v>
      </c>
      <c r="W172" s="231"/>
      <c r="X172" s="231">
        <f t="shared" si="25"/>
        <v>41395</v>
      </c>
      <c r="Y172" s="231">
        <f t="shared" si="26"/>
        <v>41575</v>
      </c>
      <c r="Z172" s="230"/>
      <c r="AB172" s="250"/>
      <c r="AC172" s="250"/>
      <c r="AD172" s="250"/>
      <c r="AE172" s="250"/>
      <c r="AF172" s="250"/>
    </row>
    <row r="173" spans="1:32" s="212" customFormat="1" ht="39.6" hidden="1">
      <c r="A173" s="267">
        <f>A172+1</f>
        <v>2</v>
      </c>
      <c r="B173" s="268">
        <v>41389</v>
      </c>
      <c r="C173" s="269" t="str">
        <f>VLOOKUP(D173,'[12]mhs elektro-kecil'!$B$5:$C$996,2,0)</f>
        <v>Ahmad Humaidi</v>
      </c>
      <c r="D173" s="269" t="s">
        <v>447</v>
      </c>
      <c r="E173" s="272" t="s">
        <v>448</v>
      </c>
      <c r="F173" s="271" t="str">
        <f t="shared" si="27"/>
        <v>Paniran, S.T., M.T.</v>
      </c>
      <c r="G173" s="271" t="str">
        <f t="shared" si="27"/>
        <v>I Made Budi Suksmadana, S.T., M.T.</v>
      </c>
      <c r="H173" s="271" t="str">
        <f t="shared" si="27"/>
        <v>I Nyoman Wahyu Satiawan., ST., MSc., Ph.D.</v>
      </c>
      <c r="I173" s="271" t="str">
        <f t="shared" si="27"/>
        <v>Supriono, S.T., M.T.</v>
      </c>
      <c r="J173" s="271" t="str">
        <f t="shared" si="27"/>
        <v>Muhamad Irwan, S.T., M.T.</v>
      </c>
      <c r="K173" s="291" t="s">
        <v>131</v>
      </c>
      <c r="L173" s="268">
        <v>41394</v>
      </c>
      <c r="M173" s="230" t="s">
        <v>42</v>
      </c>
      <c r="N173" s="292" t="s">
        <v>449</v>
      </c>
      <c r="O173" s="249"/>
      <c r="P173" s="212">
        <v>288</v>
      </c>
      <c r="Q173" s="212">
        <v>28</v>
      </c>
      <c r="R173" s="212">
        <v>24</v>
      </c>
      <c r="S173" s="212">
        <v>8</v>
      </c>
      <c r="T173" s="212">
        <v>29</v>
      </c>
      <c r="U173" s="212">
        <v>39</v>
      </c>
      <c r="W173" s="231"/>
      <c r="X173" s="231">
        <f t="shared" si="25"/>
        <v>41394</v>
      </c>
      <c r="Y173" s="231">
        <f t="shared" si="26"/>
        <v>41574</v>
      </c>
      <c r="Z173" s="230"/>
      <c r="AB173" s="250"/>
      <c r="AC173" s="250"/>
      <c r="AD173" s="250"/>
      <c r="AE173" s="250"/>
      <c r="AF173" s="250"/>
    </row>
    <row r="174" spans="1:32" s="212" customFormat="1" ht="66" hidden="1">
      <c r="A174" s="273">
        <v>1</v>
      </c>
      <c r="B174" s="274">
        <v>41423</v>
      </c>
      <c r="C174" s="275" t="str">
        <f>VLOOKUP(D174,'[12]mhs elektro-kecil'!$B$5:$C$996,2,0)</f>
        <v>WILDAN FAISAL HARHARAH</v>
      </c>
      <c r="D174" s="275" t="s">
        <v>450</v>
      </c>
      <c r="E174" s="276" t="s">
        <v>451</v>
      </c>
      <c r="F174" s="277" t="str">
        <f t="shared" si="27"/>
        <v>Ir. I Made Ari Nrartha, S.T., M.T.</v>
      </c>
      <c r="G174" s="277" t="str">
        <f t="shared" si="27"/>
        <v>Supriyatna, S.T., M.T.</v>
      </c>
      <c r="H174" s="277" t="str">
        <f t="shared" si="27"/>
        <v>Ni Made Seniari, S.T., M.T.</v>
      </c>
      <c r="I174" s="277" t="str">
        <f t="shared" si="27"/>
        <v>Dr. rer. nat. Teti Zubaidah, S.T., M.T.</v>
      </c>
      <c r="J174" s="277" t="str">
        <f t="shared" si="27"/>
        <v>Abdul Natsir, S.T., M.T.</v>
      </c>
      <c r="K174" s="293" t="s">
        <v>32</v>
      </c>
      <c r="L174" s="274">
        <v>41396</v>
      </c>
      <c r="M174" s="273" t="s">
        <v>42</v>
      </c>
      <c r="N174" s="294" t="s">
        <v>324</v>
      </c>
      <c r="O174" s="295"/>
      <c r="P174" s="212">
        <v>395</v>
      </c>
      <c r="Q174" s="212">
        <v>25</v>
      </c>
      <c r="R174" s="212">
        <v>2</v>
      </c>
      <c r="S174" s="212">
        <v>1</v>
      </c>
      <c r="T174" s="212">
        <v>22</v>
      </c>
      <c r="U174" s="212">
        <v>14</v>
      </c>
      <c r="W174" s="231"/>
      <c r="X174" s="231">
        <f t="shared" si="25"/>
        <v>41396</v>
      </c>
      <c r="Y174" s="231">
        <f t="shared" si="26"/>
        <v>41576</v>
      </c>
      <c r="Z174" s="230"/>
      <c r="AB174" s="250"/>
      <c r="AC174" s="250"/>
      <c r="AD174" s="250"/>
      <c r="AE174" s="250"/>
      <c r="AF174" s="250"/>
    </row>
    <row r="175" spans="1:32" s="212" customFormat="1" ht="66" hidden="1">
      <c r="A175" s="273">
        <f>A174+1</f>
        <v>2</v>
      </c>
      <c r="B175" s="274">
        <v>41423</v>
      </c>
      <c r="C175" s="275" t="str">
        <f>VLOOKUP(D175,'[12]mhs elektro-kecil'!$B$5:$C$996,2,0)</f>
        <v>INDRA SASMITA</v>
      </c>
      <c r="D175" s="275" t="s">
        <v>452</v>
      </c>
      <c r="E175" s="276" t="s">
        <v>453</v>
      </c>
      <c r="F175" s="277" t="str">
        <f t="shared" si="27"/>
        <v>Ir. Agung Budi Muljono, S.T., M.T., IPU.</v>
      </c>
      <c r="G175" s="277" t="str">
        <f t="shared" si="27"/>
        <v>Ir. I Made Ari Nrartha, S.T., M.T.</v>
      </c>
      <c r="H175" s="277" t="str">
        <f t="shared" si="27"/>
        <v>Dr. Ir. Rosmaliati, S.T., M.T.</v>
      </c>
      <c r="I175" s="277" t="str">
        <f t="shared" si="27"/>
        <v>Sultan, S.T., M.T.</v>
      </c>
      <c r="J175" s="277" t="str">
        <f t="shared" si="27"/>
        <v>Dr. Ir. I Ketut Wiryajati,ST.,MT.,IPU.,ASEAN.Eng.</v>
      </c>
      <c r="K175" s="293" t="s">
        <v>56</v>
      </c>
      <c r="L175" s="274">
        <v>41397</v>
      </c>
      <c r="M175" s="273" t="s">
        <v>42</v>
      </c>
      <c r="N175" s="294" t="s">
        <v>324</v>
      </c>
      <c r="O175" s="295"/>
      <c r="P175" s="212">
        <v>396</v>
      </c>
      <c r="Q175" s="212">
        <v>13</v>
      </c>
      <c r="R175" s="212">
        <v>25</v>
      </c>
      <c r="S175" s="212">
        <v>16</v>
      </c>
      <c r="T175" s="212">
        <v>5</v>
      </c>
      <c r="U175" s="212">
        <v>3</v>
      </c>
      <c r="W175" s="231"/>
      <c r="X175" s="231">
        <f t="shared" si="25"/>
        <v>41397</v>
      </c>
      <c r="Y175" s="231">
        <f t="shared" si="26"/>
        <v>41577</v>
      </c>
      <c r="Z175" s="230"/>
      <c r="AB175" s="250"/>
      <c r="AC175" s="250"/>
      <c r="AD175" s="250"/>
      <c r="AE175" s="250"/>
      <c r="AF175" s="250"/>
    </row>
    <row r="176" spans="1:32" s="212" customFormat="1" ht="66" hidden="1">
      <c r="A176" s="273">
        <f>A175+1</f>
        <v>3</v>
      </c>
      <c r="B176" s="274">
        <v>41423</v>
      </c>
      <c r="C176" s="275" t="str">
        <f>VLOOKUP(D176,'[12]mhs elektro-kecil'!$B$5:$C$996,2,0)</f>
        <v>Imam Takharruby</v>
      </c>
      <c r="D176" s="275" t="s">
        <v>456</v>
      </c>
      <c r="E176" s="276" t="s">
        <v>457</v>
      </c>
      <c r="F176" s="277" t="str">
        <f t="shared" si="27"/>
        <v>Dr. Ir. I Made Ginarsa, S.T., M.T., IPU.</v>
      </c>
      <c r="G176" s="277" t="str">
        <f t="shared" si="27"/>
        <v>Ir. Agung Budi Muljono, S.T., M.T., IPU.</v>
      </c>
      <c r="H176" s="277" t="str">
        <f t="shared" si="27"/>
        <v>I Nyoman Wahyu Satiawan., ST., MSc., Ph.D.</v>
      </c>
      <c r="I176" s="277" t="str">
        <f t="shared" si="27"/>
        <v>Ir. I Made Ari Nrartha, S.T., M.T.</v>
      </c>
      <c r="J176" s="277" t="str">
        <f t="shared" si="27"/>
        <v>Supriono, S.T., M.T.</v>
      </c>
      <c r="K176" s="293" t="s">
        <v>63</v>
      </c>
      <c r="L176" s="274">
        <v>41398</v>
      </c>
      <c r="M176" s="273" t="s">
        <v>42</v>
      </c>
      <c r="N176" s="294" t="s">
        <v>97</v>
      </c>
      <c r="O176" s="295"/>
      <c r="P176" s="212">
        <v>397</v>
      </c>
      <c r="Q176" s="212">
        <v>26</v>
      </c>
      <c r="R176" s="212">
        <v>13</v>
      </c>
      <c r="S176" s="212">
        <v>8</v>
      </c>
      <c r="T176" s="212">
        <v>25</v>
      </c>
      <c r="U176" s="212">
        <v>29</v>
      </c>
      <c r="W176" s="231"/>
      <c r="X176" s="231">
        <f t="shared" si="25"/>
        <v>41398</v>
      </c>
      <c r="Y176" s="231">
        <f t="shared" si="26"/>
        <v>41578</v>
      </c>
      <c r="Z176" s="230"/>
      <c r="AB176" s="250"/>
      <c r="AC176" s="250"/>
      <c r="AD176" s="250"/>
      <c r="AE176" s="250"/>
      <c r="AF176" s="250"/>
    </row>
    <row r="177" spans="1:32" s="212" customFormat="1" ht="66" hidden="1">
      <c r="A177" s="273">
        <v>1</v>
      </c>
      <c r="B177" s="274">
        <v>41396</v>
      </c>
      <c r="C177" s="275" t="str">
        <f>VLOOKUP(D177,'[12]mhs elektro-kecil'!$B$5:$C$996,2,0)</f>
        <v>Imam Takharruby</v>
      </c>
      <c r="D177" s="275" t="s">
        <v>456</v>
      </c>
      <c r="E177" s="276" t="s">
        <v>457</v>
      </c>
      <c r="F177" s="277" t="str">
        <f t="shared" si="27"/>
        <v>Dr. Ir. I Made Ginarsa, S.T., M.T., IPU.</v>
      </c>
      <c r="G177" s="277" t="str">
        <f t="shared" si="27"/>
        <v>Ir. Agung Budi Muljono, S.T., M.T., IPU.</v>
      </c>
      <c r="H177" s="277" t="str">
        <f t="shared" si="27"/>
        <v>I Nyoman Wahyu Satiawan., ST., MSc., Ph.D.</v>
      </c>
      <c r="I177" s="277" t="str">
        <f t="shared" si="27"/>
        <v>Ir. I Made Ari Nrartha, S.T., M.T.</v>
      </c>
      <c r="J177" s="277" t="str">
        <f t="shared" si="27"/>
        <v>Supriono, S.T., M.T.</v>
      </c>
      <c r="K177" s="293" t="s">
        <v>93</v>
      </c>
      <c r="L177" s="274">
        <v>41400</v>
      </c>
      <c r="M177" s="273" t="s">
        <v>140</v>
      </c>
      <c r="N177" s="294" t="s">
        <v>324</v>
      </c>
      <c r="O177" s="295"/>
      <c r="P177" s="212">
        <v>397</v>
      </c>
      <c r="Q177" s="212">
        <v>26</v>
      </c>
      <c r="R177" s="212">
        <v>13</v>
      </c>
      <c r="S177" s="212">
        <v>8</v>
      </c>
      <c r="T177" s="212">
        <v>25</v>
      </c>
      <c r="U177" s="212">
        <v>29</v>
      </c>
      <c r="W177" s="231"/>
      <c r="X177" s="231">
        <f t="shared" si="25"/>
        <v>41400</v>
      </c>
      <c r="Y177" s="231">
        <f t="shared" si="26"/>
        <v>41580</v>
      </c>
      <c r="Z177" s="230"/>
      <c r="AB177" s="250"/>
      <c r="AC177" s="250"/>
      <c r="AD177" s="250"/>
      <c r="AE177" s="250"/>
      <c r="AF177" s="250"/>
    </row>
    <row r="178" spans="1:32" s="212" customFormat="1" ht="39.6" hidden="1">
      <c r="A178" s="273">
        <f>A177+1</f>
        <v>2</v>
      </c>
      <c r="B178" s="274">
        <v>41396</v>
      </c>
      <c r="C178" s="275" t="str">
        <f>VLOOKUP(D178,'[12]mhs elektro-kecil'!$B$5:$C$996,2,0)</f>
        <v>Sahdan Ashari</v>
      </c>
      <c r="D178" s="275" t="s">
        <v>454</v>
      </c>
      <c r="E178" s="276" t="s">
        <v>455</v>
      </c>
      <c r="F178" s="277" t="str">
        <f t="shared" si="27"/>
        <v>I Made Budi Suksmadana, S.T., M.T.</v>
      </c>
      <c r="G178" s="277" t="str">
        <f t="shared" si="27"/>
        <v>Ida Bagus Fery Citarsa, S.T., M.T.</v>
      </c>
      <c r="H178" s="277" t="str">
        <f t="shared" si="27"/>
        <v>Paniran, S.T., M.T.</v>
      </c>
      <c r="I178" s="277" t="str">
        <f t="shared" si="27"/>
        <v>Supriono, S.T., M.T.</v>
      </c>
      <c r="J178" s="277" t="str">
        <f t="shared" si="27"/>
        <v>I Nyoman Wahyu Satiawan., ST., MSc., Ph.D.</v>
      </c>
      <c r="K178" s="293" t="s">
        <v>131</v>
      </c>
      <c r="L178" s="274">
        <v>41401</v>
      </c>
      <c r="M178" s="273" t="s">
        <v>140</v>
      </c>
      <c r="N178" s="294" t="s">
        <v>324</v>
      </c>
      <c r="O178" s="295"/>
      <c r="Q178" s="212">
        <v>24</v>
      </c>
      <c r="R178" s="212">
        <v>12</v>
      </c>
      <c r="S178" s="212">
        <v>28</v>
      </c>
      <c r="T178" s="212">
        <v>29</v>
      </c>
      <c r="U178" s="212">
        <v>8</v>
      </c>
      <c r="W178" s="231"/>
      <c r="X178" s="231">
        <f t="shared" si="25"/>
        <v>41401</v>
      </c>
      <c r="Y178" s="231">
        <f t="shared" si="26"/>
        <v>41581</v>
      </c>
      <c r="Z178" s="230"/>
      <c r="AB178" s="250"/>
      <c r="AC178" s="250"/>
      <c r="AD178" s="250"/>
      <c r="AE178" s="250"/>
      <c r="AF178" s="250"/>
    </row>
    <row r="179" spans="1:32" s="212" customFormat="1" ht="66" hidden="1">
      <c r="A179" s="267">
        <v>1</v>
      </c>
      <c r="B179" s="268">
        <v>41398</v>
      </c>
      <c r="C179" s="269" t="str">
        <f>VLOOKUP(D179,'[12]mhs elektro-kecil'!$B$5:$C$996,2,0)</f>
        <v>Imam Takharruby</v>
      </c>
      <c r="D179" s="269" t="s">
        <v>456</v>
      </c>
      <c r="E179" s="272" t="s">
        <v>457</v>
      </c>
      <c r="F179" s="271" t="str">
        <f>VLOOKUP(Q179,dosen,3,0)</f>
        <v>Dr. Ir. I Made Ginarsa, S.T., M.T., IPU.</v>
      </c>
      <c r="G179" s="271" t="str">
        <f>VLOOKUP(R179,dosen,3,0)</f>
        <v>Ir. Agung Budi Muljono, S.T., M.T., IPU.</v>
      </c>
      <c r="H179" s="271" t="str">
        <f>VLOOKUP(S179,dosen,3,0)</f>
        <v>I Nyoman Wahyu Satiawan., ST., MSc., Ph.D.</v>
      </c>
      <c r="I179" s="271" t="str">
        <f>VLOOKUP(T179,dosen,3,0)</f>
        <v>Ir. I Made Ari Nrartha, S.T., M.T.</v>
      </c>
      <c r="J179" s="271" t="str">
        <f>VLOOKUP(U179,dosen,3,0)</f>
        <v>Supriono, S.T., M.T.</v>
      </c>
      <c r="K179" s="291" t="s">
        <v>76</v>
      </c>
      <c r="L179" s="268">
        <v>41402</v>
      </c>
      <c r="M179" s="230" t="s">
        <v>375</v>
      </c>
      <c r="N179" s="292" t="s">
        <v>324</v>
      </c>
      <c r="O179" s="249"/>
      <c r="P179" s="212">
        <v>417</v>
      </c>
      <c r="Q179" s="212">
        <v>26</v>
      </c>
      <c r="R179" s="212">
        <v>13</v>
      </c>
      <c r="S179" s="212">
        <v>8</v>
      </c>
      <c r="T179" s="212">
        <v>25</v>
      </c>
      <c r="U179" s="212">
        <v>29</v>
      </c>
      <c r="W179" s="231"/>
      <c r="X179" s="231">
        <f t="shared" si="25"/>
        <v>41402</v>
      </c>
      <c r="Y179" s="231">
        <f t="shared" si="26"/>
        <v>41582</v>
      </c>
      <c r="Z179" s="230"/>
      <c r="AB179" s="250"/>
      <c r="AC179" s="250"/>
      <c r="AD179" s="250"/>
      <c r="AE179" s="250"/>
      <c r="AF179" s="250"/>
    </row>
    <row r="180" spans="1:32" s="212" customFormat="1" ht="39.6" hidden="1">
      <c r="A180" s="278">
        <v>1</v>
      </c>
      <c r="B180" s="279">
        <v>41398</v>
      </c>
      <c r="C180" s="280" t="str">
        <f>VLOOKUP(D180,'[12]mhs elektro-kecil'!$B$5:$C$996,2,0)</f>
        <v>Susi Susanti</v>
      </c>
      <c r="D180" s="280" t="s">
        <v>458</v>
      </c>
      <c r="E180" s="281" t="s">
        <v>459</v>
      </c>
      <c r="F180" s="282" t="str">
        <f t="shared" ref="F180:J186" si="28">VLOOKUP(Q180,dosen,3,0)</f>
        <v>I Gede Pasek Suta W., S.T., M.T., D.Eng.</v>
      </c>
      <c r="G180" s="282" t="str">
        <f t="shared" si="28"/>
        <v>Dr. Ir. Misbahuddin, S.T., M.T., IPU.</v>
      </c>
      <c r="H180" s="282" t="str">
        <f t="shared" si="28"/>
        <v>Heri Wijayanto, S.T., M.T.</v>
      </c>
      <c r="I180" s="282" t="str">
        <f t="shared" si="28"/>
        <v>Lalu A. Syamsul Irfan A., S.T., M.Eng.</v>
      </c>
      <c r="J180" s="282" t="str">
        <f t="shared" si="28"/>
        <v>I B K Widiartha, S.T., M.T.</v>
      </c>
      <c r="K180" s="296" t="s">
        <v>63</v>
      </c>
      <c r="L180" s="279">
        <v>41405</v>
      </c>
      <c r="M180" s="297" t="s">
        <v>42</v>
      </c>
      <c r="N180" s="298" t="s">
        <v>141</v>
      </c>
      <c r="O180" s="299"/>
      <c r="P180" s="212">
        <v>420</v>
      </c>
      <c r="Q180" s="212">
        <v>30</v>
      </c>
      <c r="R180" s="212">
        <v>7</v>
      </c>
      <c r="S180" s="212">
        <v>32</v>
      </c>
      <c r="T180" s="212">
        <v>40</v>
      </c>
      <c r="U180" s="212">
        <v>27</v>
      </c>
      <c r="W180" s="231"/>
      <c r="X180" s="231">
        <f t="shared" si="25"/>
        <v>41405</v>
      </c>
      <c r="Y180" s="231">
        <f t="shared" si="26"/>
        <v>41585</v>
      </c>
      <c r="Z180" s="230"/>
      <c r="AB180" s="250"/>
      <c r="AC180" s="250"/>
      <c r="AD180" s="250"/>
      <c r="AE180" s="250"/>
      <c r="AF180" s="250"/>
    </row>
    <row r="181" spans="1:32" s="212" customFormat="1" ht="26.4" hidden="1">
      <c r="A181" s="267">
        <f>A180+1</f>
        <v>2</v>
      </c>
      <c r="B181" s="268">
        <v>41398</v>
      </c>
      <c r="C181" s="269" t="str">
        <f>VLOOKUP(D181,'[12]mhs elektro-kecil'!$B$5:$C$996,2,0)</f>
        <v>Sukma Pramudya</v>
      </c>
      <c r="D181" s="269" t="s">
        <v>460</v>
      </c>
      <c r="E181" s="272" t="s">
        <v>461</v>
      </c>
      <c r="F181" s="271" t="str">
        <f t="shared" si="28"/>
        <v>Paniran, S.T., M.T.</v>
      </c>
      <c r="G181" s="271" t="str">
        <f t="shared" si="28"/>
        <v>Ida Bagus Fery Citarsa, S.T., M.T.</v>
      </c>
      <c r="H181" s="271" t="str">
        <f t="shared" si="28"/>
        <v>I Made Budi Suksmadana, S.T., M.T.</v>
      </c>
      <c r="I181" s="271" t="str">
        <f t="shared" si="28"/>
        <v>Dr. Ir. I Made Ginarsa, S.T., M.T., IPU.</v>
      </c>
      <c r="J181" s="271" t="str">
        <f t="shared" si="28"/>
        <v>Syafaruddin Ch, S.T., M.T.</v>
      </c>
      <c r="K181" s="291" t="s">
        <v>63</v>
      </c>
      <c r="L181" s="268">
        <v>41405</v>
      </c>
      <c r="M181" s="230" t="s">
        <v>33</v>
      </c>
      <c r="N181" s="292" t="s">
        <v>105</v>
      </c>
      <c r="O181" s="249"/>
      <c r="P181" s="212">
        <v>421</v>
      </c>
      <c r="Q181" s="212">
        <v>28</v>
      </c>
      <c r="R181" s="212">
        <v>12</v>
      </c>
      <c r="S181" s="212">
        <v>24</v>
      </c>
      <c r="T181" s="212">
        <v>26</v>
      </c>
      <c r="U181" s="212">
        <v>4</v>
      </c>
      <c r="W181" s="231"/>
      <c r="X181" s="231">
        <f t="shared" si="25"/>
        <v>41405</v>
      </c>
      <c r="Y181" s="231">
        <f t="shared" si="26"/>
        <v>41585</v>
      </c>
      <c r="Z181" s="230"/>
      <c r="AB181" s="250"/>
      <c r="AC181" s="250"/>
      <c r="AD181" s="250"/>
      <c r="AE181" s="250"/>
      <c r="AF181" s="250"/>
    </row>
    <row r="182" spans="1:32" s="212" customFormat="1" ht="66" hidden="1">
      <c r="A182" s="267">
        <v>1</v>
      </c>
      <c r="B182" s="268">
        <v>41409</v>
      </c>
      <c r="C182" s="269" t="str">
        <f>VLOOKUP(D182,'[12]mhs elektro-kecil'!$B$5:$C$996,2,0)</f>
        <v>SITI NURMUTMAINNAH</v>
      </c>
      <c r="D182" s="269" t="s">
        <v>462</v>
      </c>
      <c r="E182" s="272" t="s">
        <v>463</v>
      </c>
      <c r="F182" s="271" t="str">
        <f t="shared" si="28"/>
        <v>Heri Wijayanto, S.T., M.T.</v>
      </c>
      <c r="G182" s="271" t="str">
        <f t="shared" si="28"/>
        <v>I Gede Pasek Suta W., S.T., M.T., D.Eng.</v>
      </c>
      <c r="H182" s="271" t="str">
        <f t="shared" si="28"/>
        <v>Lalu A. Syamsul Irfan A., S.T., M.Eng.</v>
      </c>
      <c r="I182" s="271" t="str">
        <f t="shared" si="28"/>
        <v>Dr. Ir. Misbahuddin, S.T., M.T., IPU.</v>
      </c>
      <c r="J182" s="271" t="str">
        <f t="shared" si="28"/>
        <v>Ir. Sri Endang Anjarwani, M. Kom.</v>
      </c>
      <c r="K182" s="291" t="s">
        <v>63</v>
      </c>
      <c r="L182" s="268">
        <v>41412</v>
      </c>
      <c r="M182" s="230" t="s">
        <v>464</v>
      </c>
      <c r="N182" s="292" t="s">
        <v>141</v>
      </c>
      <c r="O182" s="249"/>
      <c r="Q182" s="212">
        <v>32</v>
      </c>
      <c r="R182" s="212">
        <v>30</v>
      </c>
      <c r="S182" s="212">
        <v>40</v>
      </c>
      <c r="T182" s="212">
        <v>7</v>
      </c>
      <c r="U182" s="212">
        <v>38</v>
      </c>
      <c r="W182" s="231"/>
      <c r="X182" s="231">
        <f t="shared" si="25"/>
        <v>41412</v>
      </c>
      <c r="Y182" s="231">
        <f t="shared" si="26"/>
        <v>41592</v>
      </c>
      <c r="Z182" s="230"/>
      <c r="AB182" s="250"/>
      <c r="AC182" s="250"/>
      <c r="AD182" s="250"/>
      <c r="AE182" s="250"/>
      <c r="AF182" s="250"/>
    </row>
    <row r="183" spans="1:32" s="212" customFormat="1" ht="52.8" hidden="1">
      <c r="A183" s="267">
        <v>1</v>
      </c>
      <c r="B183" s="268">
        <v>41426</v>
      </c>
      <c r="C183" s="269" t="str">
        <f>VLOOKUP(D183,'[12]mhs elektro-kecil'!$B$5:$C$996,2,0)</f>
        <v>Haerul Isnadi</v>
      </c>
      <c r="D183" s="269" t="s">
        <v>544</v>
      </c>
      <c r="E183" s="272" t="s">
        <v>3344</v>
      </c>
      <c r="F183" s="271" t="str">
        <f t="shared" si="28"/>
        <v>Heri Wijayanto, S.T., M.T.</v>
      </c>
      <c r="G183" s="271" t="str">
        <f t="shared" si="28"/>
        <v>Giri Wahyu Wiriasto, S.T., M.T.</v>
      </c>
      <c r="H183" s="271" t="str">
        <f t="shared" si="28"/>
        <v>Dr. Ir. Misbahuddin, S.T., M.T., IPU.</v>
      </c>
      <c r="I183" s="271" t="str">
        <f t="shared" si="28"/>
        <v>I B K Widiartha, S.T., M.T.</v>
      </c>
      <c r="J183" s="271" t="str">
        <f t="shared" si="28"/>
        <v>Ir. Sri Endang Anjarwani, M. Kom.</v>
      </c>
      <c r="K183" s="291" t="s">
        <v>76</v>
      </c>
      <c r="L183" s="268">
        <v>41430</v>
      </c>
      <c r="M183" s="230" t="s">
        <v>140</v>
      </c>
      <c r="N183" s="292" t="s">
        <v>141</v>
      </c>
      <c r="O183" s="249"/>
      <c r="P183" s="212">
        <v>498</v>
      </c>
      <c r="Q183" s="212">
        <v>32</v>
      </c>
      <c r="R183" s="212">
        <v>41</v>
      </c>
      <c r="S183" s="212">
        <v>7</v>
      </c>
      <c r="T183" s="212">
        <v>27</v>
      </c>
      <c r="U183" s="212">
        <v>38</v>
      </c>
      <c r="W183" s="302">
        <v>41424</v>
      </c>
      <c r="X183" s="231">
        <f t="shared" si="25"/>
        <v>41430</v>
      </c>
      <c r="Y183" s="231">
        <f t="shared" si="26"/>
        <v>41610</v>
      </c>
      <c r="Z183" s="230"/>
      <c r="AB183" s="250"/>
      <c r="AC183" s="250"/>
      <c r="AD183" s="250"/>
      <c r="AE183" s="250"/>
      <c r="AF183" s="250"/>
    </row>
    <row r="184" spans="1:32" s="212" customFormat="1" ht="52.8" hidden="1">
      <c r="A184" s="267">
        <v>1</v>
      </c>
      <c r="B184" s="268"/>
      <c r="C184" s="269" t="str">
        <f>VLOOKUP(D184,'[12]mhs elektro-kecil'!$B$5:$C$996,2,0)</f>
        <v>Maulana Suriakin</v>
      </c>
      <c r="D184" s="269" t="s">
        <v>467</v>
      </c>
      <c r="E184" s="272" t="s">
        <v>468</v>
      </c>
      <c r="F184" s="271" t="str">
        <f t="shared" si="28"/>
        <v>Bulkis Kanata, S.T., M.T.</v>
      </c>
      <c r="G184" s="271" t="str">
        <f t="shared" si="28"/>
        <v>I Gede Pasek Suta W., S.T., M.T., D.Eng.</v>
      </c>
      <c r="H184" s="271" t="e">
        <f t="shared" si="28"/>
        <v>#N/A</v>
      </c>
      <c r="I184" s="271" t="e">
        <f t="shared" si="28"/>
        <v>#N/A</v>
      </c>
      <c r="J184" s="271" t="e">
        <f t="shared" si="28"/>
        <v>#N/A</v>
      </c>
      <c r="K184" s="291"/>
      <c r="L184" s="268"/>
      <c r="M184" s="230"/>
      <c r="N184" s="292"/>
      <c r="O184" s="249"/>
      <c r="Q184" s="212">
        <v>21</v>
      </c>
      <c r="R184" s="212">
        <v>30</v>
      </c>
      <c r="S184" s="523" t="s">
        <v>339</v>
      </c>
      <c r="T184" s="523" t="s">
        <v>339</v>
      </c>
      <c r="U184" s="523" t="s">
        <v>339</v>
      </c>
      <c r="W184" s="302">
        <v>41424</v>
      </c>
      <c r="X184" s="231">
        <f t="shared" si="25"/>
        <v>0</v>
      </c>
      <c r="Y184" s="231">
        <f t="shared" si="26"/>
        <v>180</v>
      </c>
      <c r="Z184" s="230"/>
      <c r="AB184" s="250"/>
      <c r="AC184" s="250"/>
      <c r="AD184" s="250"/>
      <c r="AE184" s="250"/>
      <c r="AF184" s="250"/>
    </row>
    <row r="185" spans="1:32" s="212" customFormat="1" ht="52.8" hidden="1">
      <c r="A185" s="267">
        <v>1</v>
      </c>
      <c r="B185" s="268">
        <v>41454</v>
      </c>
      <c r="C185" s="269" t="str">
        <f>VLOOKUP(D185,'[12]mhs elektro-kecil'!$B$5:$C$996,2,0)</f>
        <v>Hamdan Hari</v>
      </c>
      <c r="D185" s="269" t="s">
        <v>469</v>
      </c>
      <c r="E185" s="272" t="s">
        <v>470</v>
      </c>
      <c r="F185" s="271" t="str">
        <f t="shared" si="28"/>
        <v>Syafaruddin Ch, S.T., M.T.</v>
      </c>
      <c r="G185" s="271" t="str">
        <f t="shared" si="28"/>
        <v>Abdul Natsir, S.T., M.T.</v>
      </c>
      <c r="H185" s="271" t="str">
        <f t="shared" si="28"/>
        <v>Paniran, S.T., M.T.</v>
      </c>
      <c r="I185" s="271" t="str">
        <f t="shared" si="28"/>
        <v>Ni Made Seniari, S.T., M.T.</v>
      </c>
      <c r="J185" s="271" t="str">
        <f t="shared" si="28"/>
        <v>Muhamad Irwan, S.T., M.T.</v>
      </c>
      <c r="K185" s="291" t="s">
        <v>76</v>
      </c>
      <c r="L185" s="268">
        <v>41458</v>
      </c>
      <c r="M185" s="230" t="s">
        <v>42</v>
      </c>
      <c r="N185" s="292" t="s">
        <v>97</v>
      </c>
      <c r="O185" s="249"/>
      <c r="P185" s="212">
        <v>570</v>
      </c>
      <c r="Q185" s="212">
        <v>4</v>
      </c>
      <c r="R185" s="212">
        <v>14</v>
      </c>
      <c r="S185" s="212">
        <v>28</v>
      </c>
      <c r="T185" s="212">
        <v>1</v>
      </c>
      <c r="U185" s="212">
        <v>39</v>
      </c>
      <c r="W185" s="302">
        <v>41424</v>
      </c>
      <c r="X185" s="231">
        <f t="shared" si="25"/>
        <v>41458</v>
      </c>
      <c r="Y185" s="231">
        <f t="shared" si="26"/>
        <v>41638</v>
      </c>
      <c r="Z185" s="230"/>
      <c r="AB185" s="250"/>
      <c r="AC185" s="250"/>
      <c r="AD185" s="250"/>
      <c r="AE185" s="250"/>
      <c r="AF185" s="250"/>
    </row>
    <row r="186" spans="1:32" s="212" customFormat="1" ht="66" hidden="1">
      <c r="A186" s="278">
        <v>1</v>
      </c>
      <c r="B186" s="279">
        <v>41512</v>
      </c>
      <c r="C186" s="280" t="str">
        <f>VLOOKUP(D186,'[12]mhs elektro-kecil'!$B$5:$C$996,2,0)</f>
        <v>M. Tontowi Jauhari</v>
      </c>
      <c r="D186" s="280" t="s">
        <v>471</v>
      </c>
      <c r="E186" s="281" t="s">
        <v>472</v>
      </c>
      <c r="F186" s="282" t="str">
        <f t="shared" si="28"/>
        <v>Abdullah Zainuddin, S.T., M.T.</v>
      </c>
      <c r="G186" s="282" t="str">
        <f t="shared" si="28"/>
        <v>Syafaruddin Ch, S.T., M.T.</v>
      </c>
      <c r="H186" s="282" t="str">
        <f t="shared" si="28"/>
        <v>Bulkis Kanata, S.T., M.T.</v>
      </c>
      <c r="I186" s="282" t="str">
        <f t="shared" si="28"/>
        <v>Sudi M. Al Sasongko, S.T., M.T.</v>
      </c>
      <c r="J186" s="282" t="str">
        <f>VLOOKUP(U186,dosen,3,0)</f>
        <v>Made Sutha Yadnya, S.T., M.T.</v>
      </c>
      <c r="K186" s="296" t="s">
        <v>32</v>
      </c>
      <c r="L186" s="279">
        <v>41515</v>
      </c>
      <c r="M186" s="297" t="s">
        <v>33</v>
      </c>
      <c r="N186" s="298" t="s">
        <v>137</v>
      </c>
      <c r="O186" s="299"/>
      <c r="P186" s="212">
        <v>668</v>
      </c>
      <c r="Q186" s="212">
        <v>15</v>
      </c>
      <c r="R186" s="212">
        <v>4</v>
      </c>
      <c r="S186" s="212">
        <v>21</v>
      </c>
      <c r="T186" s="212">
        <v>6</v>
      </c>
      <c r="U186" s="212">
        <v>19</v>
      </c>
      <c r="W186" s="231"/>
      <c r="X186" s="231">
        <f t="shared" si="25"/>
        <v>41515</v>
      </c>
      <c r="Y186" s="231">
        <f t="shared" si="26"/>
        <v>41695</v>
      </c>
      <c r="Z186" s="230"/>
      <c r="AB186" s="250"/>
      <c r="AC186" s="250"/>
      <c r="AD186" s="250"/>
      <c r="AE186" s="250"/>
      <c r="AF186" s="250"/>
    </row>
    <row r="187" spans="1:32" s="212" customFormat="1" ht="39.6" hidden="1">
      <c r="A187" s="267">
        <f>A186+1</f>
        <v>2</v>
      </c>
      <c r="B187" s="268">
        <v>41512</v>
      </c>
      <c r="C187" s="269" t="str">
        <f>VLOOKUP(D187,'[12]mhs elektro-kecil'!$B$5:$C$996,2,0)</f>
        <v>A.A. ISTRI OKA WIDYA LESTARI</v>
      </c>
      <c r="D187" s="269" t="s">
        <v>473</v>
      </c>
      <c r="E187" s="272" t="s">
        <v>474</v>
      </c>
      <c r="F187" s="271" t="str">
        <f>VLOOKUP(Q187,dosen,3,0)</f>
        <v>Dr. Ir. Misbahuddin, S.T., M.T., IPU.</v>
      </c>
      <c r="G187" s="271" t="str">
        <f>VLOOKUP(R187,dosen,3,0)</f>
        <v>I B K Widiartha, S.T., M.T.</v>
      </c>
      <c r="H187" s="271" t="str">
        <f>VLOOKUP(S187,dosen,3,0)</f>
        <v>Lalu A. Syamsul Irfan A., S.T., M.Eng.</v>
      </c>
      <c r="I187" s="271" t="str">
        <f>VLOOKUP(T187,dosen,3,0)</f>
        <v>I Gede Pasek Suta W., S.T., M.T., D.Eng.</v>
      </c>
      <c r="J187" s="271" t="str">
        <f>VLOOKUP(U187,dosen,3,0)</f>
        <v>Giri Wahyu Wiriasto, S.T., M.T.</v>
      </c>
      <c r="K187" s="291" t="s">
        <v>32</v>
      </c>
      <c r="L187" s="268">
        <v>41515</v>
      </c>
      <c r="M187" s="297" t="s">
        <v>33</v>
      </c>
      <c r="N187" s="292" t="s">
        <v>475</v>
      </c>
      <c r="O187" s="249"/>
      <c r="P187" s="212">
        <v>667</v>
      </c>
      <c r="Q187" s="212">
        <v>7</v>
      </c>
      <c r="R187" s="212">
        <v>27</v>
      </c>
      <c r="S187" s="212">
        <v>40</v>
      </c>
      <c r="T187" s="212">
        <v>30</v>
      </c>
      <c r="U187" s="212">
        <v>41</v>
      </c>
      <c r="W187" s="231"/>
      <c r="X187" s="231"/>
      <c r="Y187" s="231"/>
      <c r="Z187" s="230"/>
      <c r="AB187" s="250"/>
      <c r="AC187" s="250"/>
      <c r="AD187" s="250"/>
      <c r="AE187" s="250"/>
      <c r="AF187" s="250"/>
    </row>
    <row r="188" spans="1:32" s="212" customFormat="1" ht="52.8" hidden="1">
      <c r="A188" s="278">
        <v>1</v>
      </c>
      <c r="B188" s="279">
        <v>41543</v>
      </c>
      <c r="C188" s="280" t="str">
        <f>VLOOKUP(D188,'[12]mhs elektro-kecil'!$B$5:$C$996,2,0)</f>
        <v>TINA DWI JAYANTI</v>
      </c>
      <c r="D188" s="280" t="s">
        <v>480</v>
      </c>
      <c r="E188" s="281" t="s">
        <v>481</v>
      </c>
      <c r="F188" s="282" t="str">
        <f t="shared" ref="F188:I189" si="29">VLOOKUP(Q188,dosen,3,0)</f>
        <v>Dr. Ir. Misbahuddin, S.T., M.T., IPU.</v>
      </c>
      <c r="G188" s="282" t="str">
        <f t="shared" si="29"/>
        <v>Lalu A. Syamsul Irfan A., S.T., M.Eng.</v>
      </c>
      <c r="H188" s="282" t="str">
        <f t="shared" si="29"/>
        <v>I Gede Pasek Suta W., S.T., M.T., D.Eng.</v>
      </c>
      <c r="I188" s="282" t="str">
        <f t="shared" si="29"/>
        <v>Giri Wahyu Wiriasto, S.T., M.T.</v>
      </c>
      <c r="J188" s="282" t="str">
        <f>VLOOKUP(U188,dosen,3,0)</f>
        <v>Bulkis Kanata, S.T., M.T.</v>
      </c>
      <c r="K188" s="296" t="s">
        <v>93</v>
      </c>
      <c r="L188" s="279">
        <v>41547</v>
      </c>
      <c r="M188" s="297" t="s">
        <v>375</v>
      </c>
      <c r="N188" s="298" t="s">
        <v>475</v>
      </c>
      <c r="O188" s="299"/>
      <c r="Q188" s="212">
        <v>7</v>
      </c>
      <c r="R188" s="212">
        <v>40</v>
      </c>
      <c r="S188" s="212">
        <v>30</v>
      </c>
      <c r="T188" s="212">
        <v>41</v>
      </c>
      <c r="U188" s="212">
        <v>21</v>
      </c>
      <c r="W188" s="231"/>
      <c r="X188" s="231"/>
      <c r="Y188" s="231"/>
      <c r="Z188" s="230"/>
      <c r="AB188" s="250"/>
      <c r="AC188" s="250"/>
      <c r="AD188" s="250"/>
      <c r="AE188" s="250"/>
      <c r="AF188" s="250"/>
    </row>
    <row r="189" spans="1:32" s="212" customFormat="1" ht="66" hidden="1">
      <c r="A189" s="267">
        <f>A188+1</f>
        <v>2</v>
      </c>
      <c r="B189" s="268">
        <v>41543</v>
      </c>
      <c r="C189" s="269" t="str">
        <f>VLOOKUP(D189,'[12]mhs elektro-kecil'!$B$5:$C$996,2,0)</f>
        <v>Amalia Utami</v>
      </c>
      <c r="D189" s="269" t="s">
        <v>482</v>
      </c>
      <c r="E189" s="272" t="s">
        <v>483</v>
      </c>
      <c r="F189" s="271" t="str">
        <f t="shared" si="29"/>
        <v>Heri Wijayanto, S.T., M.T.</v>
      </c>
      <c r="G189" s="271" t="str">
        <f t="shared" si="29"/>
        <v>Giri Wahyu Wiriasto, S.T., M.T.</v>
      </c>
      <c r="H189" s="271" t="str">
        <f t="shared" si="29"/>
        <v>Dr. Ir. Misbahuddin, S.T., M.T., IPU.</v>
      </c>
      <c r="I189" s="271" t="str">
        <f t="shared" si="29"/>
        <v>Lalu A. Syamsul Irfan A., S.T., M.Eng.</v>
      </c>
      <c r="J189" s="271" t="str">
        <f>VLOOKUP(U189,dosen,3,0)</f>
        <v>Ir. Sri Endang Anjarwani, M. Kom.</v>
      </c>
      <c r="K189" s="291" t="s">
        <v>131</v>
      </c>
      <c r="L189" s="268">
        <v>41548</v>
      </c>
      <c r="M189" s="230" t="s">
        <v>140</v>
      </c>
      <c r="N189" s="292" t="s">
        <v>475</v>
      </c>
      <c r="O189" s="249"/>
      <c r="Q189" s="212">
        <v>32</v>
      </c>
      <c r="R189" s="212">
        <v>41</v>
      </c>
      <c r="S189" s="212">
        <v>7</v>
      </c>
      <c r="T189" s="212">
        <v>40</v>
      </c>
      <c r="U189" s="212">
        <v>38</v>
      </c>
      <c r="W189" s="231"/>
      <c r="X189" s="231"/>
      <c r="Y189" s="231"/>
      <c r="Z189" s="230"/>
      <c r="AB189" s="250"/>
      <c r="AC189" s="250"/>
      <c r="AD189" s="250"/>
      <c r="AE189" s="250"/>
      <c r="AF189" s="250"/>
    </row>
    <row r="190" spans="1:32" s="212" customFormat="1" ht="52.8" hidden="1">
      <c r="A190" s="278">
        <v>1</v>
      </c>
      <c r="B190" s="279">
        <v>41550</v>
      </c>
      <c r="C190" s="280" t="s">
        <v>3345</v>
      </c>
      <c r="D190" s="280" t="s">
        <v>484</v>
      </c>
      <c r="E190" s="281" t="s">
        <v>485</v>
      </c>
      <c r="F190" s="282" t="s">
        <v>3346</v>
      </c>
      <c r="G190" s="282" t="s">
        <v>3347</v>
      </c>
      <c r="H190" s="282" t="s">
        <v>3348</v>
      </c>
      <c r="I190" s="282" t="s">
        <v>3349</v>
      </c>
      <c r="J190" s="282" t="s">
        <v>3350</v>
      </c>
      <c r="K190" s="296" t="s">
        <v>93</v>
      </c>
      <c r="L190" s="279">
        <v>41554</v>
      </c>
      <c r="M190" s="297" t="s">
        <v>136</v>
      </c>
      <c r="N190" s="298" t="s">
        <v>137</v>
      </c>
      <c r="O190" s="299"/>
      <c r="Q190" s="212">
        <v>15</v>
      </c>
      <c r="R190" s="212">
        <v>6</v>
      </c>
      <c r="S190" s="212">
        <v>21</v>
      </c>
      <c r="T190" s="212">
        <v>19</v>
      </c>
      <c r="U190" s="212">
        <v>4</v>
      </c>
      <c r="W190" s="231"/>
      <c r="X190" s="231"/>
      <c r="Y190" s="231"/>
      <c r="Z190" s="230"/>
      <c r="AB190" s="250"/>
      <c r="AC190" s="250"/>
      <c r="AD190" s="250"/>
      <c r="AE190" s="250"/>
      <c r="AF190" s="250"/>
    </row>
    <row r="191" spans="1:32" s="212" customFormat="1" ht="52.8" hidden="1">
      <c r="A191" s="273">
        <v>2</v>
      </c>
      <c r="B191" s="274">
        <v>41550</v>
      </c>
      <c r="C191" s="275" t="s">
        <v>3351</v>
      </c>
      <c r="D191" s="275" t="s">
        <v>486</v>
      </c>
      <c r="E191" s="276" t="s">
        <v>487</v>
      </c>
      <c r="F191" s="277" t="s">
        <v>3347</v>
      </c>
      <c r="G191" s="277" t="s">
        <v>3352</v>
      </c>
      <c r="H191" s="277" t="s">
        <v>3349</v>
      </c>
      <c r="I191" s="277" t="s">
        <v>3353</v>
      </c>
      <c r="J191" s="277" t="s">
        <v>3354</v>
      </c>
      <c r="K191" s="293" t="s">
        <v>32</v>
      </c>
      <c r="L191" s="274">
        <v>41557</v>
      </c>
      <c r="M191" s="300" t="s">
        <v>140</v>
      </c>
      <c r="N191" s="294" t="s">
        <v>449</v>
      </c>
      <c r="O191" s="301"/>
      <c r="Q191" s="212">
        <v>6</v>
      </c>
      <c r="R191" s="212">
        <v>24</v>
      </c>
      <c r="S191" s="212">
        <v>19</v>
      </c>
      <c r="T191" s="212">
        <v>30</v>
      </c>
      <c r="U191" s="212">
        <v>33</v>
      </c>
      <c r="W191" s="231"/>
      <c r="X191" s="231"/>
      <c r="Y191" s="231"/>
      <c r="Z191" s="230"/>
      <c r="AB191" s="250"/>
      <c r="AC191" s="250"/>
      <c r="AD191" s="250"/>
      <c r="AE191" s="250"/>
      <c r="AF191" s="250"/>
    </row>
    <row r="192" spans="1:32" s="212" customFormat="1" ht="52.8" hidden="1">
      <c r="A192" s="267">
        <v>3</v>
      </c>
      <c r="B192" s="268">
        <v>41550</v>
      </c>
      <c r="C192" s="269" t="s">
        <v>3355</v>
      </c>
      <c r="D192" s="269" t="s">
        <v>488</v>
      </c>
      <c r="E192" s="272" t="s">
        <v>489</v>
      </c>
      <c r="F192" s="271" t="s">
        <v>3346</v>
      </c>
      <c r="G192" s="271" t="s">
        <v>3347</v>
      </c>
      <c r="H192" s="271" t="s">
        <v>3350</v>
      </c>
      <c r="I192" s="271" t="s">
        <v>3348</v>
      </c>
      <c r="J192" s="271" t="s">
        <v>3352</v>
      </c>
      <c r="K192" s="291" t="s">
        <v>63</v>
      </c>
      <c r="L192" s="268">
        <v>41559</v>
      </c>
      <c r="M192" s="267" t="s">
        <v>42</v>
      </c>
      <c r="N192" s="292" t="s">
        <v>3356</v>
      </c>
      <c r="O192" s="249"/>
      <c r="Q192" s="212">
        <v>15</v>
      </c>
      <c r="R192" s="212">
        <v>6</v>
      </c>
      <c r="S192" s="212">
        <v>4</v>
      </c>
      <c r="T192" s="212">
        <v>21</v>
      </c>
      <c r="U192" s="212">
        <v>24</v>
      </c>
      <c r="W192" s="231"/>
      <c r="X192" s="231"/>
      <c r="Y192" s="231"/>
      <c r="Z192" s="230"/>
      <c r="AB192" s="250"/>
      <c r="AC192" s="250"/>
      <c r="AD192" s="250"/>
      <c r="AE192" s="250"/>
      <c r="AF192" s="250"/>
    </row>
    <row r="193" spans="1:32" s="212" customFormat="1" ht="52.8" hidden="1">
      <c r="A193" s="278">
        <v>1</v>
      </c>
      <c r="B193" s="279">
        <v>41556</v>
      </c>
      <c r="C193" s="280" t="s">
        <v>3357</v>
      </c>
      <c r="D193" s="280" t="s">
        <v>491</v>
      </c>
      <c r="E193" s="281" t="s">
        <v>492</v>
      </c>
      <c r="F193" s="282" t="s">
        <v>3358</v>
      </c>
      <c r="G193" s="282" t="s">
        <v>3359</v>
      </c>
      <c r="H193" s="282" t="s">
        <v>3350</v>
      </c>
      <c r="I193" s="282" t="s">
        <v>3360</v>
      </c>
      <c r="J193" s="282" t="s">
        <v>3361</v>
      </c>
      <c r="K193" s="296" t="s">
        <v>63</v>
      </c>
      <c r="L193" s="279">
        <v>41559</v>
      </c>
      <c r="M193" s="278" t="s">
        <v>33</v>
      </c>
      <c r="N193" s="298" t="s">
        <v>493</v>
      </c>
      <c r="O193" s="299"/>
      <c r="Q193" s="212">
        <v>28</v>
      </c>
      <c r="R193" s="212">
        <v>14</v>
      </c>
      <c r="S193" s="212">
        <v>4</v>
      </c>
      <c r="T193" s="212">
        <v>12</v>
      </c>
      <c r="U193" s="212">
        <v>39</v>
      </c>
      <c r="W193" s="231"/>
      <c r="X193" s="231"/>
      <c r="Y193" s="231"/>
      <c r="Z193" s="230"/>
      <c r="AB193" s="250"/>
      <c r="AC193" s="250"/>
      <c r="AD193" s="250"/>
      <c r="AE193" s="250"/>
      <c r="AF193" s="250"/>
    </row>
    <row r="194" spans="1:32" s="212" customFormat="1" ht="52.8" hidden="1">
      <c r="A194" s="267">
        <v>2</v>
      </c>
      <c r="B194" s="268">
        <v>41556</v>
      </c>
      <c r="C194" s="269" t="s">
        <v>3362</v>
      </c>
      <c r="D194" s="269" t="s">
        <v>494</v>
      </c>
      <c r="E194" s="272" t="s">
        <v>495</v>
      </c>
      <c r="F194" s="271" t="s">
        <v>3358</v>
      </c>
      <c r="G194" s="271" t="s">
        <v>3363</v>
      </c>
      <c r="H194" s="271" t="s">
        <v>3352</v>
      </c>
      <c r="I194" s="271" t="s">
        <v>3364</v>
      </c>
      <c r="J194" s="271" t="s">
        <v>3365</v>
      </c>
      <c r="K194" s="291" t="s">
        <v>32</v>
      </c>
      <c r="L194" s="268">
        <v>41564</v>
      </c>
      <c r="M194" s="267" t="s">
        <v>136</v>
      </c>
      <c r="N194" s="292" t="s">
        <v>102</v>
      </c>
      <c r="O194" s="249"/>
      <c r="Q194" s="212">
        <v>28</v>
      </c>
      <c r="R194" s="212">
        <v>40</v>
      </c>
      <c r="S194" s="212">
        <v>24</v>
      </c>
      <c r="T194" s="212">
        <v>3</v>
      </c>
      <c r="U194" s="212">
        <v>41</v>
      </c>
      <c r="W194" s="231"/>
      <c r="X194" s="231"/>
      <c r="Y194" s="231"/>
      <c r="Z194" s="230"/>
      <c r="AB194" s="250"/>
      <c r="AC194" s="250"/>
      <c r="AD194" s="250"/>
      <c r="AE194" s="250"/>
      <c r="AF194" s="250"/>
    </row>
    <row r="195" spans="1:32" s="212" customFormat="1" ht="52.8" hidden="1">
      <c r="A195" s="278">
        <v>1</v>
      </c>
      <c r="B195" s="279">
        <v>41582</v>
      </c>
      <c r="C195" s="280" t="s">
        <v>3366</v>
      </c>
      <c r="D195" s="280" t="s">
        <v>499</v>
      </c>
      <c r="E195" s="281" t="s">
        <v>500</v>
      </c>
      <c r="F195" s="282" t="s">
        <v>3352</v>
      </c>
      <c r="G195" s="282" t="s">
        <v>3363</v>
      </c>
      <c r="H195" s="282" t="s">
        <v>3358</v>
      </c>
      <c r="I195" s="282" t="s">
        <v>3367</v>
      </c>
      <c r="J195" s="282" t="s">
        <v>3350</v>
      </c>
      <c r="K195" s="296" t="s">
        <v>63</v>
      </c>
      <c r="L195" s="279">
        <v>41587</v>
      </c>
      <c r="M195" s="297" t="s">
        <v>42</v>
      </c>
      <c r="N195" s="298" t="s">
        <v>3368</v>
      </c>
      <c r="O195" s="299"/>
      <c r="P195" s="212">
        <v>851</v>
      </c>
      <c r="Q195" s="212">
        <v>24</v>
      </c>
      <c r="R195" s="212">
        <v>40</v>
      </c>
      <c r="S195" s="212">
        <v>28</v>
      </c>
      <c r="T195" s="212">
        <v>8</v>
      </c>
      <c r="U195" s="212">
        <v>4</v>
      </c>
      <c r="W195" s="231"/>
      <c r="X195" s="231"/>
      <c r="Y195" s="231"/>
      <c r="Z195" s="230"/>
      <c r="AB195" s="250"/>
      <c r="AC195" s="250"/>
      <c r="AD195" s="250"/>
      <c r="AE195" s="250"/>
      <c r="AF195" s="250"/>
    </row>
    <row r="196" spans="1:32" s="212" customFormat="1" ht="52.8" hidden="1">
      <c r="A196" s="267">
        <v>1</v>
      </c>
      <c r="B196" s="268">
        <v>41615</v>
      </c>
      <c r="C196" s="269" t="s">
        <v>3369</v>
      </c>
      <c r="D196" s="269" t="s">
        <v>502</v>
      </c>
      <c r="E196" s="272" t="s">
        <v>503</v>
      </c>
      <c r="F196" s="271" t="s">
        <v>3353</v>
      </c>
      <c r="G196" s="271" t="s">
        <v>3363</v>
      </c>
      <c r="H196" s="271" t="s">
        <v>3370</v>
      </c>
      <c r="I196" s="271" t="s">
        <v>3371</v>
      </c>
      <c r="J196" s="271" t="s">
        <v>3348</v>
      </c>
      <c r="K196" s="291" t="s">
        <v>32</v>
      </c>
      <c r="L196" s="268">
        <v>41620</v>
      </c>
      <c r="M196" s="230" t="s">
        <v>140</v>
      </c>
      <c r="N196" s="292" t="s">
        <v>475</v>
      </c>
      <c r="O196" s="249"/>
      <c r="Q196" s="212">
        <v>30</v>
      </c>
      <c r="R196" s="212">
        <v>40</v>
      </c>
      <c r="S196" s="212">
        <v>7</v>
      </c>
      <c r="T196" s="212">
        <v>32</v>
      </c>
      <c r="U196" s="212">
        <v>21</v>
      </c>
      <c r="W196" s="231"/>
      <c r="X196" s="231">
        <v>41620</v>
      </c>
      <c r="Y196" s="231">
        <v>41800</v>
      </c>
      <c r="Z196" s="230"/>
      <c r="AB196" s="250"/>
      <c r="AC196" s="250"/>
      <c r="AD196" s="250"/>
      <c r="AE196" s="250"/>
      <c r="AF196" s="250"/>
    </row>
    <row r="197" spans="1:32" s="212" customFormat="1" ht="26.4" hidden="1">
      <c r="A197" s="273">
        <v>2</v>
      </c>
      <c r="B197" s="274">
        <v>41615</v>
      </c>
      <c r="C197" s="275" t="s">
        <v>3372</v>
      </c>
      <c r="D197" s="275" t="s">
        <v>504</v>
      </c>
      <c r="E197" s="276" t="s">
        <v>505</v>
      </c>
      <c r="F197" s="277" t="s">
        <v>3353</v>
      </c>
      <c r="G197" s="277" t="s">
        <v>3371</v>
      </c>
      <c r="H197" s="277" t="s">
        <v>3363</v>
      </c>
      <c r="I197" s="277" t="s">
        <v>3370</v>
      </c>
      <c r="J197" s="277" t="s">
        <v>3352</v>
      </c>
      <c r="K197" s="293" t="s">
        <v>56</v>
      </c>
      <c r="L197" s="274">
        <v>41621</v>
      </c>
      <c r="M197" s="300" t="s">
        <v>136</v>
      </c>
      <c r="N197" s="294" t="s">
        <v>475</v>
      </c>
      <c r="O197" s="301"/>
      <c r="Q197" s="212">
        <v>30</v>
      </c>
      <c r="R197" s="212">
        <v>32</v>
      </c>
      <c r="S197" s="212">
        <v>40</v>
      </c>
      <c r="T197" s="212">
        <v>7</v>
      </c>
      <c r="U197" s="212">
        <v>24</v>
      </c>
      <c r="W197" s="231"/>
      <c r="X197" s="231">
        <v>41621</v>
      </c>
      <c r="Y197" s="231">
        <v>41801</v>
      </c>
      <c r="Z197" s="230"/>
      <c r="AB197" s="250"/>
      <c r="AC197" s="250"/>
      <c r="AD197" s="250"/>
      <c r="AE197" s="250"/>
      <c r="AF197" s="250"/>
    </row>
    <row r="198" spans="1:32" s="212" customFormat="1" ht="26.4" hidden="1">
      <c r="A198" s="267">
        <v>3</v>
      </c>
      <c r="B198" s="268">
        <v>41615</v>
      </c>
      <c r="C198" s="269" t="s">
        <v>3373</v>
      </c>
      <c r="D198" s="269" t="s">
        <v>506</v>
      </c>
      <c r="E198" s="272" t="s">
        <v>507</v>
      </c>
      <c r="F198" s="271" t="s">
        <v>3353</v>
      </c>
      <c r="G198" s="271" t="s">
        <v>3363</v>
      </c>
      <c r="H198" s="271" t="s">
        <v>3374</v>
      </c>
      <c r="I198" s="271" t="s">
        <v>3348</v>
      </c>
      <c r="J198" s="271" t="s">
        <v>3365</v>
      </c>
      <c r="K198" s="291" t="s">
        <v>56</v>
      </c>
      <c r="L198" s="268">
        <v>41621</v>
      </c>
      <c r="M198" s="230" t="s">
        <v>140</v>
      </c>
      <c r="N198" s="292" t="s">
        <v>475</v>
      </c>
      <c r="O198" s="249"/>
      <c r="Q198" s="212">
        <v>30</v>
      </c>
      <c r="R198" s="212">
        <v>40</v>
      </c>
      <c r="S198" s="212">
        <v>27</v>
      </c>
      <c r="T198" s="212">
        <v>21</v>
      </c>
      <c r="U198" s="212">
        <v>41</v>
      </c>
      <c r="W198" s="231"/>
      <c r="X198" s="231">
        <v>41621</v>
      </c>
      <c r="Y198" s="231">
        <v>41801</v>
      </c>
      <c r="Z198" s="230"/>
      <c r="AB198" s="250"/>
      <c r="AC198" s="250"/>
      <c r="AD198" s="250"/>
      <c r="AE198" s="250"/>
      <c r="AF198" s="250"/>
    </row>
    <row r="199" spans="1:32" s="212" customFormat="1" ht="39.6" hidden="1">
      <c r="A199" s="267">
        <v>1</v>
      </c>
      <c r="B199" s="268">
        <v>41660</v>
      </c>
      <c r="C199" s="269" t="s">
        <v>3375</v>
      </c>
      <c r="D199" s="269" t="s">
        <v>512</v>
      </c>
      <c r="E199" s="272" t="s">
        <v>513</v>
      </c>
      <c r="F199" s="271" t="s">
        <v>3358</v>
      </c>
      <c r="G199" s="271" t="s">
        <v>3363</v>
      </c>
      <c r="H199" s="271" t="s">
        <v>3365</v>
      </c>
      <c r="I199" s="271" t="s">
        <v>3352</v>
      </c>
      <c r="J199" s="271" t="s">
        <v>3361</v>
      </c>
      <c r="K199" s="291" t="s">
        <v>63</v>
      </c>
      <c r="L199" s="268">
        <v>41664</v>
      </c>
      <c r="M199" s="230" t="s">
        <v>42</v>
      </c>
      <c r="N199" s="292" t="s">
        <v>490</v>
      </c>
      <c r="O199" s="249"/>
      <c r="Q199" s="212">
        <v>28</v>
      </c>
      <c r="R199" s="212">
        <v>40</v>
      </c>
      <c r="S199" s="212">
        <v>41</v>
      </c>
      <c r="T199" s="212">
        <v>24</v>
      </c>
      <c r="U199" s="212">
        <v>39</v>
      </c>
      <c r="W199" s="231"/>
      <c r="X199" s="231">
        <v>41664</v>
      </c>
      <c r="Y199" s="231">
        <v>41844</v>
      </c>
      <c r="Z199" s="230"/>
      <c r="AB199" s="250"/>
      <c r="AC199" s="250"/>
      <c r="AD199" s="250"/>
      <c r="AE199" s="250"/>
      <c r="AF199" s="250"/>
    </row>
    <row r="200" spans="1:32" s="212" customFormat="1" ht="52.8" hidden="1">
      <c r="A200" s="303">
        <v>1</v>
      </c>
      <c r="B200" s="268"/>
      <c r="C200" s="304" t="s">
        <v>3376</v>
      </c>
      <c r="D200" s="304" t="s">
        <v>886</v>
      </c>
      <c r="E200" s="272" t="s">
        <v>887</v>
      </c>
      <c r="F200" s="305" t="s">
        <v>3377</v>
      </c>
      <c r="G200" s="305" t="s">
        <v>3352</v>
      </c>
      <c r="H200" s="305" t="s">
        <v>3378</v>
      </c>
      <c r="I200" s="305" t="s">
        <v>3346</v>
      </c>
      <c r="J200" s="305" t="s">
        <v>3374</v>
      </c>
      <c r="K200" s="317" t="s">
        <v>93</v>
      </c>
      <c r="L200" s="318" t="s">
        <v>3379</v>
      </c>
      <c r="M200" s="319" t="s">
        <v>42</v>
      </c>
      <c r="N200" s="320" t="s">
        <v>137</v>
      </c>
      <c r="O200" s="249"/>
      <c r="W200" s="231"/>
      <c r="X200" s="231"/>
      <c r="Y200" s="231"/>
      <c r="Z200" s="230"/>
      <c r="AB200" s="250"/>
      <c r="AC200" s="250"/>
      <c r="AD200" s="250"/>
      <c r="AE200" s="250"/>
      <c r="AF200" s="250"/>
    </row>
    <row r="201" spans="1:32" s="213" customFormat="1" ht="52.8" hidden="1">
      <c r="A201" s="306">
        <v>2</v>
      </c>
      <c r="B201" s="307"/>
      <c r="C201" s="308" t="s">
        <v>3380</v>
      </c>
      <c r="D201" s="308" t="s">
        <v>888</v>
      </c>
      <c r="E201" s="309" t="s">
        <v>3381</v>
      </c>
      <c r="F201" s="308" t="s">
        <v>3382</v>
      </c>
      <c r="G201" s="308" t="s">
        <v>3383</v>
      </c>
      <c r="H201" s="308" t="s">
        <v>3384</v>
      </c>
      <c r="I201" s="308" t="s">
        <v>3385</v>
      </c>
      <c r="J201" s="308" t="s">
        <v>3349</v>
      </c>
      <c r="K201" s="308" t="s">
        <v>63</v>
      </c>
      <c r="L201" s="308" t="s">
        <v>3386</v>
      </c>
      <c r="M201" s="308" t="s">
        <v>42</v>
      </c>
      <c r="N201" s="308" t="s">
        <v>137</v>
      </c>
      <c r="O201" s="321"/>
    </row>
    <row r="202" spans="1:32" ht="26.25" hidden="1" customHeight="1">
      <c r="A202" s="310">
        <v>1</v>
      </c>
      <c r="B202" s="173"/>
      <c r="C202" s="154" t="s">
        <v>3387</v>
      </c>
      <c r="D202" s="154" t="s">
        <v>942</v>
      </c>
      <c r="E202" s="154" t="s">
        <v>943</v>
      </c>
      <c r="F202" s="154" t="s">
        <v>3359</v>
      </c>
      <c r="G202" s="154" t="s">
        <v>3360</v>
      </c>
      <c r="H202" s="173"/>
      <c r="I202" s="173"/>
      <c r="J202" s="173"/>
      <c r="K202" s="173"/>
      <c r="L202" s="173"/>
      <c r="M202" s="173"/>
      <c r="N202" s="173"/>
      <c r="O202" s="173"/>
    </row>
    <row r="203" spans="1:32" ht="26.4" hidden="1">
      <c r="A203" s="310">
        <v>2</v>
      </c>
      <c r="B203" s="311"/>
      <c r="C203" s="185" t="s">
        <v>3388</v>
      </c>
      <c r="D203" s="185" t="s">
        <v>944</v>
      </c>
      <c r="E203" s="154" t="s">
        <v>945</v>
      </c>
      <c r="F203" s="185" t="s">
        <v>3359</v>
      </c>
      <c r="G203" s="185" t="s">
        <v>3389</v>
      </c>
      <c r="H203" s="312"/>
      <c r="I203" s="312"/>
      <c r="J203" s="312"/>
      <c r="K203" s="312"/>
      <c r="L203" s="312"/>
      <c r="M203" s="312"/>
      <c r="N203" s="173"/>
      <c r="O203" s="173"/>
    </row>
    <row r="204" spans="1:32" ht="52.8" hidden="1">
      <c r="A204" s="310">
        <v>1</v>
      </c>
      <c r="B204" s="311"/>
      <c r="C204" s="185" t="s">
        <v>3390</v>
      </c>
      <c r="D204" s="185" t="s">
        <v>948</v>
      </c>
      <c r="E204" s="154" t="s">
        <v>949</v>
      </c>
      <c r="F204" s="185" t="s">
        <v>3359</v>
      </c>
      <c r="G204" s="185" t="s">
        <v>3377</v>
      </c>
      <c r="H204" s="312"/>
      <c r="I204" s="312"/>
      <c r="J204" s="312"/>
      <c r="K204" s="312"/>
      <c r="L204" s="312"/>
      <c r="M204" s="312"/>
      <c r="N204" s="173"/>
      <c r="O204" s="173"/>
    </row>
    <row r="205" spans="1:32" ht="52.8" hidden="1">
      <c r="A205" s="310">
        <v>1</v>
      </c>
      <c r="B205" s="311"/>
      <c r="C205" s="185" t="s">
        <v>3391</v>
      </c>
      <c r="D205" s="185" t="s">
        <v>950</v>
      </c>
      <c r="E205" s="154" t="s">
        <v>951</v>
      </c>
      <c r="F205" s="185" t="s">
        <v>3349</v>
      </c>
      <c r="G205" s="185" t="s">
        <v>3350</v>
      </c>
      <c r="H205" s="312"/>
      <c r="I205" s="312"/>
      <c r="J205" s="312"/>
      <c r="K205" s="312"/>
      <c r="L205" s="312"/>
      <c r="M205" s="312"/>
      <c r="N205" s="173"/>
      <c r="O205" s="173"/>
    </row>
    <row r="206" spans="1:32" ht="26.4" hidden="1">
      <c r="A206" s="310">
        <v>2</v>
      </c>
      <c r="B206" s="311"/>
      <c r="C206" s="185" t="s">
        <v>3392</v>
      </c>
      <c r="D206" s="185" t="s">
        <v>953</v>
      </c>
      <c r="E206" s="154" t="s">
        <v>954</v>
      </c>
      <c r="F206" s="185" t="s">
        <v>3363</v>
      </c>
      <c r="G206" s="185" t="s">
        <v>3365</v>
      </c>
      <c r="H206" s="312"/>
      <c r="I206" s="312"/>
      <c r="J206" s="312"/>
      <c r="K206" s="312"/>
      <c r="L206" s="312"/>
      <c r="M206" s="312"/>
      <c r="N206" s="173"/>
      <c r="O206" s="173"/>
    </row>
    <row r="207" spans="1:32" ht="43.5" hidden="1" customHeight="1">
      <c r="A207" s="310">
        <v>1</v>
      </c>
      <c r="B207" s="311"/>
      <c r="C207" s="176" t="s">
        <v>3393</v>
      </c>
      <c r="D207" s="313" t="s">
        <v>1394</v>
      </c>
      <c r="E207" s="176" t="s">
        <v>1395</v>
      </c>
      <c r="F207" s="176" t="s">
        <v>67</v>
      </c>
      <c r="G207" s="176" t="s">
        <v>118</v>
      </c>
      <c r="H207" s="176" t="s">
        <v>339</v>
      </c>
      <c r="I207" s="176" t="s">
        <v>339</v>
      </c>
      <c r="J207" s="322" t="s">
        <v>339</v>
      </c>
      <c r="K207" s="311" t="s">
        <v>93</v>
      </c>
      <c r="L207" s="311">
        <v>43206</v>
      </c>
      <c r="M207" s="311" t="s">
        <v>42</v>
      </c>
      <c r="N207" s="311" t="s">
        <v>449</v>
      </c>
      <c r="O207" s="311"/>
    </row>
    <row r="208" spans="1:32" ht="52.8" hidden="1">
      <c r="A208" s="310">
        <v>2</v>
      </c>
      <c r="B208" s="311"/>
      <c r="C208" s="156" t="s">
        <v>3394</v>
      </c>
      <c r="D208" s="156" t="s">
        <v>1373</v>
      </c>
      <c r="E208" s="156" t="s">
        <v>1374</v>
      </c>
      <c r="F208" s="156" t="s">
        <v>763</v>
      </c>
      <c r="G208" s="156" t="s">
        <v>243</v>
      </c>
      <c r="H208" s="214" t="s">
        <v>118</v>
      </c>
      <c r="I208" s="214" t="s">
        <v>580</v>
      </c>
      <c r="J208" s="214" t="s">
        <v>558</v>
      </c>
      <c r="K208" s="311" t="s">
        <v>32</v>
      </c>
      <c r="L208" s="311">
        <v>43209</v>
      </c>
      <c r="M208" s="311" t="s">
        <v>42</v>
      </c>
      <c r="N208" s="311" t="s">
        <v>1246</v>
      </c>
      <c r="O208" s="311"/>
    </row>
    <row r="209" spans="1:15" ht="52.8" hidden="1">
      <c r="A209" s="310">
        <v>1</v>
      </c>
      <c r="B209" s="311"/>
      <c r="C209" s="156" t="s">
        <v>3395</v>
      </c>
      <c r="D209" s="156" t="s">
        <v>1396</v>
      </c>
      <c r="E209" s="156" t="s">
        <v>1397</v>
      </c>
      <c r="F209" s="156" t="s">
        <v>67</v>
      </c>
      <c r="G209" s="156" t="s">
        <v>243</v>
      </c>
      <c r="H209" s="214" t="s">
        <v>339</v>
      </c>
      <c r="I209" s="214" t="s">
        <v>339</v>
      </c>
      <c r="J209" s="214" t="s">
        <v>339</v>
      </c>
      <c r="K209" s="311" t="s">
        <v>32</v>
      </c>
      <c r="L209" s="311">
        <v>43160</v>
      </c>
      <c r="M209" s="311" t="s">
        <v>42</v>
      </c>
      <c r="N209" s="311" t="s">
        <v>449</v>
      </c>
      <c r="O209" s="311"/>
    </row>
    <row r="210" spans="1:15" ht="52.8" hidden="1">
      <c r="A210" s="310">
        <v>2</v>
      </c>
      <c r="B210" s="311"/>
      <c r="C210" s="185" t="s">
        <v>3396</v>
      </c>
      <c r="D210" s="185" t="s">
        <v>1399</v>
      </c>
      <c r="E210" s="154" t="s">
        <v>1400</v>
      </c>
      <c r="F210" s="185" t="s">
        <v>67</v>
      </c>
      <c r="G210" s="185" t="s">
        <v>763</v>
      </c>
      <c r="H210" s="152" t="s">
        <v>339</v>
      </c>
      <c r="I210" s="152" t="s">
        <v>339</v>
      </c>
      <c r="J210" s="152" t="s">
        <v>339</v>
      </c>
      <c r="K210" s="312"/>
      <c r="L210" s="312"/>
      <c r="M210" s="312"/>
      <c r="N210" s="173"/>
      <c r="O210" s="173"/>
    </row>
    <row r="211" spans="1:15" ht="66" hidden="1">
      <c r="A211" s="310">
        <v>1</v>
      </c>
      <c r="B211" s="311"/>
      <c r="C211" s="185" t="s">
        <v>3397</v>
      </c>
      <c r="D211" s="185" t="s">
        <v>1404</v>
      </c>
      <c r="E211" s="154" t="s">
        <v>1405</v>
      </c>
      <c r="F211" s="185" t="s">
        <v>72</v>
      </c>
      <c r="G211" s="185" t="s">
        <v>38</v>
      </c>
      <c r="H211" s="152" t="s">
        <v>339</v>
      </c>
      <c r="I211" s="152" t="s">
        <v>339</v>
      </c>
      <c r="J211" s="152" t="s">
        <v>339</v>
      </c>
      <c r="K211" s="312"/>
      <c r="L211" s="312"/>
      <c r="M211" s="312"/>
      <c r="N211" s="173"/>
      <c r="O211" s="173"/>
    </row>
    <row r="212" spans="1:15" ht="27.75" hidden="1" customHeight="1">
      <c r="A212" s="310">
        <v>2</v>
      </c>
      <c r="B212" s="311"/>
      <c r="C212" s="185" t="s">
        <v>3398</v>
      </c>
      <c r="D212" s="185" t="s">
        <v>1402</v>
      </c>
      <c r="E212" s="154" t="s">
        <v>1403</v>
      </c>
      <c r="F212" s="185" t="s">
        <v>72</v>
      </c>
      <c r="G212" s="185" t="s">
        <v>118</v>
      </c>
      <c r="H212" s="152" t="s">
        <v>339</v>
      </c>
      <c r="I212" s="152" t="s">
        <v>339</v>
      </c>
      <c r="J212" s="152" t="s">
        <v>339</v>
      </c>
      <c r="K212" s="312"/>
      <c r="L212" s="312"/>
      <c r="M212" s="312"/>
      <c r="N212" s="173"/>
      <c r="O212" s="173"/>
    </row>
    <row r="213" spans="1:15" ht="27.75" hidden="1" customHeight="1">
      <c r="A213" s="273">
        <v>1</v>
      </c>
      <c r="B213" s="311"/>
      <c r="C213" s="275" t="s">
        <v>3399</v>
      </c>
      <c r="D213" s="275" t="s">
        <v>1407</v>
      </c>
      <c r="E213" s="275" t="s">
        <v>1408</v>
      </c>
      <c r="F213" s="273" t="s">
        <v>52</v>
      </c>
      <c r="G213" s="273" t="s">
        <v>763</v>
      </c>
      <c r="H213" s="273" t="s">
        <v>339</v>
      </c>
      <c r="I213" s="273" t="s">
        <v>339</v>
      </c>
      <c r="J213" s="273" t="s">
        <v>339</v>
      </c>
      <c r="K213" s="312"/>
      <c r="L213" s="312"/>
      <c r="M213" s="312"/>
      <c r="N213" s="173"/>
      <c r="O213" s="173"/>
    </row>
    <row r="214" spans="1:15" ht="27.75" hidden="1" customHeight="1">
      <c r="A214" s="273">
        <v>2</v>
      </c>
      <c r="B214" s="311"/>
      <c r="C214" s="275" t="s">
        <v>3400</v>
      </c>
      <c r="D214" s="275" t="s">
        <v>1409</v>
      </c>
      <c r="E214" s="275" t="s">
        <v>1410</v>
      </c>
      <c r="F214" s="273" t="s">
        <v>55</v>
      </c>
      <c r="G214" s="273" t="s">
        <v>52</v>
      </c>
      <c r="H214" s="273" t="s">
        <v>339</v>
      </c>
      <c r="I214" s="273" t="s">
        <v>339</v>
      </c>
      <c r="J214" s="273" t="s">
        <v>339</v>
      </c>
      <c r="K214" s="312"/>
      <c r="L214" s="312"/>
      <c r="M214" s="312"/>
      <c r="N214" s="173"/>
      <c r="O214" s="173"/>
    </row>
    <row r="215" spans="1:15" ht="27.75" hidden="1" customHeight="1">
      <c r="A215" s="273">
        <v>3</v>
      </c>
      <c r="B215" s="311"/>
      <c r="C215" s="275" t="s">
        <v>3401</v>
      </c>
      <c r="D215" s="275" t="s">
        <v>1411</v>
      </c>
      <c r="E215" s="275" t="s">
        <v>1412</v>
      </c>
      <c r="F215" s="273" t="s">
        <v>422</v>
      </c>
      <c r="G215" s="273" t="s">
        <v>53</v>
      </c>
      <c r="H215" s="273" t="s">
        <v>339</v>
      </c>
      <c r="I215" s="273" t="s">
        <v>339</v>
      </c>
      <c r="J215" s="273" t="s">
        <v>339</v>
      </c>
      <c r="K215" s="312"/>
      <c r="L215" s="312"/>
      <c r="M215" s="312"/>
      <c r="N215" s="173"/>
      <c r="O215" s="173"/>
    </row>
    <row r="216" spans="1:15" ht="43.5" hidden="1" customHeight="1">
      <c r="A216" s="310">
        <v>1</v>
      </c>
      <c r="B216" s="311"/>
      <c r="C216" s="176" t="s">
        <v>3402</v>
      </c>
      <c r="D216" s="313" t="s">
        <v>1413</v>
      </c>
      <c r="E216" s="314" t="s">
        <v>1414</v>
      </c>
      <c r="F216" s="176" t="s">
        <v>763</v>
      </c>
      <c r="G216" s="176" t="s">
        <v>243</v>
      </c>
      <c r="H216" s="273" t="s">
        <v>339</v>
      </c>
      <c r="I216" s="273" t="s">
        <v>339</v>
      </c>
      <c r="J216" s="273" t="s">
        <v>339</v>
      </c>
      <c r="K216" s="312"/>
      <c r="L216" s="312"/>
      <c r="M216" s="312"/>
      <c r="N216" s="173"/>
      <c r="O216" s="173"/>
    </row>
    <row r="217" spans="1:15" ht="43.5" hidden="1" customHeight="1">
      <c r="A217" s="310">
        <v>1</v>
      </c>
      <c r="B217" s="311"/>
      <c r="C217" s="176" t="s">
        <v>3403</v>
      </c>
      <c r="D217" s="313" t="s">
        <v>1421</v>
      </c>
      <c r="E217" s="176" t="s">
        <v>1422</v>
      </c>
      <c r="F217" s="176" t="s">
        <v>52</v>
      </c>
      <c r="G217" s="176" t="s">
        <v>67</v>
      </c>
      <c r="H217" s="273" t="s">
        <v>339</v>
      </c>
      <c r="I217" s="273" t="s">
        <v>339</v>
      </c>
      <c r="J217" s="273" t="s">
        <v>339</v>
      </c>
      <c r="K217" s="312"/>
      <c r="L217" s="312"/>
      <c r="M217" s="312"/>
      <c r="N217" s="173"/>
      <c r="O217" s="173"/>
    </row>
    <row r="218" spans="1:15" ht="43.5" hidden="1" customHeight="1">
      <c r="A218" s="310">
        <v>2</v>
      </c>
      <c r="B218" s="311"/>
      <c r="C218" s="176" t="s">
        <v>3404</v>
      </c>
      <c r="D218" s="313" t="s">
        <v>1416</v>
      </c>
      <c r="E218" s="176" t="s">
        <v>1417</v>
      </c>
      <c r="F218" s="176" t="s">
        <v>118</v>
      </c>
      <c r="G218" s="176" t="s">
        <v>243</v>
      </c>
      <c r="H218" s="273" t="s">
        <v>339</v>
      </c>
      <c r="I218" s="273" t="s">
        <v>339</v>
      </c>
      <c r="J218" s="273" t="s">
        <v>339</v>
      </c>
      <c r="K218" s="312"/>
      <c r="L218" s="312"/>
      <c r="M218" s="312"/>
      <c r="N218" s="173"/>
      <c r="O218" s="173"/>
    </row>
    <row r="219" spans="1:15" ht="43.5" hidden="1" customHeight="1">
      <c r="A219" s="310">
        <v>3</v>
      </c>
      <c r="B219" s="311"/>
      <c r="C219" s="176" t="s">
        <v>3405</v>
      </c>
      <c r="D219" s="313" t="s">
        <v>1419</v>
      </c>
      <c r="E219" s="176" t="s">
        <v>1420</v>
      </c>
      <c r="F219" s="176" t="s">
        <v>45</v>
      </c>
      <c r="G219" s="176" t="s">
        <v>60</v>
      </c>
      <c r="H219" s="273" t="s">
        <v>339</v>
      </c>
      <c r="I219" s="273" t="s">
        <v>339</v>
      </c>
      <c r="J219" s="273" t="s">
        <v>339</v>
      </c>
      <c r="K219" s="312"/>
      <c r="L219" s="312"/>
      <c r="M219" s="312"/>
      <c r="N219" s="173"/>
      <c r="O219" s="173"/>
    </row>
    <row r="220" spans="1:15" ht="43.5" hidden="1" customHeight="1">
      <c r="A220" s="310">
        <v>1</v>
      </c>
      <c r="B220" s="311"/>
      <c r="C220" s="176" t="s">
        <v>3406</v>
      </c>
      <c r="D220" s="313" t="s">
        <v>1436</v>
      </c>
      <c r="E220" s="176" t="s">
        <v>1437</v>
      </c>
      <c r="F220" s="176" t="s">
        <v>323</v>
      </c>
      <c r="G220" s="176" t="s">
        <v>60</v>
      </c>
      <c r="H220" s="273" t="s">
        <v>339</v>
      </c>
      <c r="I220" s="273" t="s">
        <v>339</v>
      </c>
      <c r="J220" s="273" t="s">
        <v>339</v>
      </c>
      <c r="K220" s="312"/>
      <c r="L220" s="312"/>
      <c r="M220" s="312"/>
      <c r="N220" s="173"/>
      <c r="O220" s="173"/>
    </row>
    <row r="221" spans="1:15" ht="43.5" hidden="1" customHeight="1">
      <c r="A221" s="310">
        <v>1</v>
      </c>
      <c r="B221" s="311"/>
      <c r="C221" s="176" t="s">
        <v>3407</v>
      </c>
      <c r="D221" s="313" t="s">
        <v>1424</v>
      </c>
      <c r="E221" s="176" t="s">
        <v>1425</v>
      </c>
      <c r="F221" s="176" t="s">
        <v>67</v>
      </c>
      <c r="G221" s="176" t="s">
        <v>118</v>
      </c>
      <c r="H221" s="273" t="s">
        <v>339</v>
      </c>
      <c r="I221" s="273" t="s">
        <v>339</v>
      </c>
      <c r="J221" s="273" t="s">
        <v>339</v>
      </c>
      <c r="K221" s="312"/>
      <c r="L221" s="312"/>
      <c r="M221" s="312"/>
      <c r="N221" s="173"/>
      <c r="O221" s="173"/>
    </row>
    <row r="222" spans="1:15" ht="43.5" hidden="1" customHeight="1">
      <c r="A222" s="310">
        <v>2</v>
      </c>
      <c r="B222" s="311"/>
      <c r="C222" s="176" t="s">
        <v>3408</v>
      </c>
      <c r="D222" s="313" t="s">
        <v>1431</v>
      </c>
      <c r="E222" s="176" t="s">
        <v>1432</v>
      </c>
      <c r="F222" s="176" t="s">
        <v>118</v>
      </c>
      <c r="G222" s="176" t="s">
        <v>580</v>
      </c>
      <c r="H222" s="273" t="s">
        <v>339</v>
      </c>
      <c r="I222" s="273" t="s">
        <v>339</v>
      </c>
      <c r="J222" s="273" t="s">
        <v>339</v>
      </c>
      <c r="K222" s="312"/>
      <c r="L222" s="312"/>
      <c r="M222" s="312"/>
      <c r="N222" s="173"/>
      <c r="O222" s="173"/>
    </row>
    <row r="223" spans="1:15" ht="43.5" hidden="1" customHeight="1">
      <c r="A223" s="310">
        <v>3</v>
      </c>
      <c r="B223" s="311"/>
      <c r="C223" s="176" t="s">
        <v>3409</v>
      </c>
      <c r="D223" s="313" t="s">
        <v>1433</v>
      </c>
      <c r="E223" s="176" t="s">
        <v>1434</v>
      </c>
      <c r="F223" s="176" t="s">
        <v>67</v>
      </c>
      <c r="G223" s="176" t="s">
        <v>118</v>
      </c>
      <c r="H223" s="273" t="s">
        <v>339</v>
      </c>
      <c r="I223" s="273" t="s">
        <v>339</v>
      </c>
      <c r="J223" s="273" t="s">
        <v>339</v>
      </c>
      <c r="K223" s="312"/>
      <c r="L223" s="312"/>
      <c r="M223" s="312"/>
      <c r="N223" s="173"/>
      <c r="O223" s="173"/>
    </row>
    <row r="224" spans="1:15" ht="43.5" hidden="1" customHeight="1">
      <c r="A224" s="310">
        <v>1</v>
      </c>
      <c r="B224" s="311"/>
      <c r="C224" s="176" t="s">
        <v>3410</v>
      </c>
      <c r="D224" s="313" t="s">
        <v>1429</v>
      </c>
      <c r="E224" s="176" t="s">
        <v>1430</v>
      </c>
      <c r="F224" s="176" t="s">
        <v>72</v>
      </c>
      <c r="G224" s="176" t="s">
        <v>558</v>
      </c>
      <c r="H224" s="273" t="s">
        <v>339</v>
      </c>
      <c r="I224" s="273" t="s">
        <v>339</v>
      </c>
      <c r="J224" s="273" t="s">
        <v>339</v>
      </c>
      <c r="K224" s="312"/>
      <c r="L224" s="312"/>
      <c r="M224" s="312"/>
      <c r="N224" s="173"/>
      <c r="O224" s="173"/>
    </row>
    <row r="225" spans="1:15" ht="43.5" hidden="1" customHeight="1">
      <c r="A225" s="310"/>
      <c r="B225" s="311"/>
      <c r="C225" s="176" t="s">
        <v>3411</v>
      </c>
      <c r="D225" s="313" t="s">
        <v>1427</v>
      </c>
      <c r="E225" s="176" t="s">
        <v>1428</v>
      </c>
      <c r="F225" s="176" t="s">
        <v>52</v>
      </c>
      <c r="G225" s="176" t="s">
        <v>580</v>
      </c>
      <c r="H225" s="273" t="s">
        <v>339</v>
      </c>
      <c r="I225" s="273" t="s">
        <v>339</v>
      </c>
      <c r="J225" s="273" t="s">
        <v>339</v>
      </c>
      <c r="K225" s="312"/>
      <c r="L225" s="312"/>
      <c r="M225" s="312"/>
      <c r="N225" s="173"/>
      <c r="O225" s="173"/>
    </row>
    <row r="226" spans="1:15" ht="68.25" hidden="1" customHeight="1">
      <c r="A226" s="310">
        <v>1</v>
      </c>
      <c r="B226" s="311"/>
      <c r="C226" s="176" t="s">
        <v>3412</v>
      </c>
      <c r="D226" s="313" t="s">
        <v>1444</v>
      </c>
      <c r="E226" s="176" t="s">
        <v>1445</v>
      </c>
      <c r="F226" s="176" t="s">
        <v>622</v>
      </c>
      <c r="G226" s="176" t="s">
        <v>1446</v>
      </c>
      <c r="H226" s="273" t="s">
        <v>339</v>
      </c>
      <c r="I226" s="273" t="s">
        <v>339</v>
      </c>
      <c r="J226" s="273" t="s">
        <v>339</v>
      </c>
      <c r="K226" s="312"/>
      <c r="L226" s="312"/>
      <c r="M226" s="312"/>
      <c r="N226" s="173"/>
      <c r="O226" s="173"/>
    </row>
    <row r="227" spans="1:15" ht="68.25" hidden="1" customHeight="1">
      <c r="A227" s="310">
        <v>1</v>
      </c>
      <c r="B227" s="311"/>
      <c r="C227" s="176" t="s">
        <v>3413</v>
      </c>
      <c r="D227" s="313" t="s">
        <v>1449</v>
      </c>
      <c r="E227" s="176" t="s">
        <v>3414</v>
      </c>
      <c r="F227" s="176" t="s">
        <v>67</v>
      </c>
      <c r="G227" s="176" t="s">
        <v>118</v>
      </c>
      <c r="H227" s="273" t="s">
        <v>339</v>
      </c>
      <c r="I227" s="273" t="s">
        <v>339</v>
      </c>
      <c r="J227" s="273" t="s">
        <v>339</v>
      </c>
      <c r="K227" s="312"/>
      <c r="L227" s="312"/>
      <c r="M227" s="312"/>
      <c r="N227" s="173"/>
      <c r="O227" s="173"/>
    </row>
    <row r="228" spans="1:15" ht="68.25" hidden="1" customHeight="1">
      <c r="A228" s="310">
        <v>2</v>
      </c>
      <c r="B228" s="311"/>
      <c r="C228" s="176" t="s">
        <v>3415</v>
      </c>
      <c r="D228" s="313" t="s">
        <v>1452</v>
      </c>
      <c r="E228" s="176" t="s">
        <v>3416</v>
      </c>
      <c r="F228" s="176" t="s">
        <v>67</v>
      </c>
      <c r="G228" s="176" t="s">
        <v>62</v>
      </c>
      <c r="H228" s="273" t="s">
        <v>339</v>
      </c>
      <c r="I228" s="273" t="s">
        <v>339</v>
      </c>
      <c r="J228" s="273" t="s">
        <v>339</v>
      </c>
      <c r="K228" s="312"/>
      <c r="L228" s="312"/>
      <c r="M228" s="312"/>
      <c r="N228" s="173"/>
      <c r="O228" s="173"/>
    </row>
    <row r="229" spans="1:15" ht="57" hidden="1" customHeight="1">
      <c r="A229" s="310">
        <v>1</v>
      </c>
      <c r="B229" s="311"/>
      <c r="C229" s="176" t="s">
        <v>3417</v>
      </c>
      <c r="D229" s="313" t="s">
        <v>1458</v>
      </c>
      <c r="E229" s="176" t="s">
        <v>1459</v>
      </c>
      <c r="F229" s="176" t="s">
        <v>62</v>
      </c>
      <c r="G229" s="176" t="s">
        <v>118</v>
      </c>
      <c r="H229" s="273" t="s">
        <v>339</v>
      </c>
      <c r="I229" s="273" t="s">
        <v>339</v>
      </c>
      <c r="J229" s="273" t="s">
        <v>339</v>
      </c>
      <c r="K229" s="312"/>
      <c r="L229" s="312"/>
      <c r="M229" s="312"/>
      <c r="N229" s="173"/>
      <c r="O229" s="173"/>
    </row>
    <row r="230" spans="1:15" ht="57" hidden="1" customHeight="1">
      <c r="A230" s="310">
        <v>2</v>
      </c>
      <c r="B230" s="311"/>
      <c r="C230" s="176" t="s">
        <v>3418</v>
      </c>
      <c r="D230" s="313" t="s">
        <v>1456</v>
      </c>
      <c r="E230" s="176" t="s">
        <v>1457</v>
      </c>
      <c r="F230" s="176" t="s">
        <v>115</v>
      </c>
      <c r="G230" s="176" t="s">
        <v>54</v>
      </c>
      <c r="H230" s="273" t="s">
        <v>339</v>
      </c>
      <c r="I230" s="273" t="s">
        <v>339</v>
      </c>
      <c r="J230" s="273" t="s">
        <v>339</v>
      </c>
      <c r="K230" s="312"/>
      <c r="L230" s="312"/>
      <c r="M230" s="312"/>
      <c r="N230" s="173"/>
      <c r="O230" s="173"/>
    </row>
    <row r="231" spans="1:15" ht="57" hidden="1" customHeight="1">
      <c r="A231" s="310"/>
      <c r="B231" s="311"/>
      <c r="C231" s="176" t="s">
        <v>3419</v>
      </c>
      <c r="D231" s="313" t="s">
        <v>1461</v>
      </c>
      <c r="E231" s="176" t="s">
        <v>1462</v>
      </c>
      <c r="F231" s="176" t="s">
        <v>72</v>
      </c>
      <c r="G231" s="176" t="s">
        <v>763</v>
      </c>
      <c r="H231" s="273" t="s">
        <v>339</v>
      </c>
      <c r="I231" s="273" t="s">
        <v>339</v>
      </c>
      <c r="J231" s="273" t="s">
        <v>339</v>
      </c>
      <c r="K231" s="312"/>
      <c r="L231" s="312"/>
      <c r="M231" s="312"/>
      <c r="N231" s="173"/>
      <c r="O231" s="173"/>
    </row>
    <row r="232" spans="1:15" ht="57" hidden="1" customHeight="1">
      <c r="A232" s="310">
        <v>1</v>
      </c>
      <c r="B232" s="311"/>
      <c r="C232" s="176" t="s">
        <v>3420</v>
      </c>
      <c r="D232" s="313" t="s">
        <v>1464</v>
      </c>
      <c r="E232" s="176" t="s">
        <v>1465</v>
      </c>
      <c r="F232" s="176" t="s">
        <v>38</v>
      </c>
      <c r="G232" s="176" t="s">
        <v>62</v>
      </c>
      <c r="H232" s="273" t="s">
        <v>339</v>
      </c>
      <c r="I232" s="273" t="s">
        <v>339</v>
      </c>
      <c r="J232" s="273" t="s">
        <v>339</v>
      </c>
      <c r="K232" s="312"/>
      <c r="L232" s="312"/>
      <c r="M232" s="312"/>
      <c r="N232" s="173"/>
      <c r="O232" s="173"/>
    </row>
    <row r="233" spans="1:15" ht="57" hidden="1" customHeight="1">
      <c r="A233" s="310">
        <v>1</v>
      </c>
      <c r="B233" s="311"/>
      <c r="C233" s="176" t="s">
        <v>3420</v>
      </c>
      <c r="D233" s="313" t="s">
        <v>1464</v>
      </c>
      <c r="E233" s="176" t="s">
        <v>1465</v>
      </c>
      <c r="F233" s="315" t="s">
        <v>38</v>
      </c>
      <c r="G233" s="315" t="s">
        <v>62</v>
      </c>
      <c r="H233" s="315" t="s">
        <v>45</v>
      </c>
      <c r="I233" s="315" t="s">
        <v>52</v>
      </c>
      <c r="J233" s="310" t="s">
        <v>59</v>
      </c>
      <c r="K233" s="312" t="s">
        <v>93</v>
      </c>
      <c r="L233" s="312">
        <v>43381</v>
      </c>
      <c r="M233" s="312" t="s">
        <v>1454</v>
      </c>
      <c r="N233" s="173" t="s">
        <v>324</v>
      </c>
      <c r="O233" s="173"/>
    </row>
    <row r="234" spans="1:15" ht="57" hidden="1" customHeight="1">
      <c r="A234" s="310">
        <v>1</v>
      </c>
      <c r="B234" s="311"/>
      <c r="C234" s="176" t="s">
        <v>3421</v>
      </c>
      <c r="D234" s="313" t="s">
        <v>1466</v>
      </c>
      <c r="E234" s="176" t="s">
        <v>1467</v>
      </c>
      <c r="F234" s="315" t="s">
        <v>37</v>
      </c>
      <c r="G234" s="315" t="s">
        <v>323</v>
      </c>
      <c r="H234" s="315" t="s">
        <v>339</v>
      </c>
      <c r="I234" s="315" t="s">
        <v>339</v>
      </c>
      <c r="J234" s="310" t="s">
        <v>339</v>
      </c>
      <c r="K234" s="312"/>
      <c r="L234" s="312"/>
      <c r="M234" s="312"/>
      <c r="N234" s="173"/>
      <c r="O234" s="173"/>
    </row>
    <row r="235" spans="1:15" ht="57" hidden="1" customHeight="1">
      <c r="A235" s="310">
        <v>1</v>
      </c>
      <c r="B235" s="311"/>
      <c r="C235" s="176" t="s">
        <v>3422</v>
      </c>
      <c r="D235" s="313" t="s">
        <v>1469</v>
      </c>
      <c r="E235" s="176" t="s">
        <v>1470</v>
      </c>
      <c r="F235" s="315" t="s">
        <v>72</v>
      </c>
      <c r="G235" s="315" t="s">
        <v>558</v>
      </c>
      <c r="H235" s="315" t="s">
        <v>339</v>
      </c>
      <c r="I235" s="315" t="s">
        <v>339</v>
      </c>
      <c r="J235" s="310" t="s">
        <v>339</v>
      </c>
      <c r="K235" s="312"/>
      <c r="L235" s="312"/>
      <c r="M235" s="312"/>
      <c r="N235" s="173"/>
      <c r="O235" s="173"/>
    </row>
    <row r="236" spans="1:15" ht="57" hidden="1" customHeight="1">
      <c r="A236" s="310">
        <v>1</v>
      </c>
      <c r="B236" s="311"/>
      <c r="C236" s="176" t="s">
        <v>3423</v>
      </c>
      <c r="D236" s="313" t="s">
        <v>1472</v>
      </c>
      <c r="E236" s="176" t="s">
        <v>3424</v>
      </c>
      <c r="F236" s="315" t="s">
        <v>323</v>
      </c>
      <c r="G236" s="315" t="s">
        <v>37</v>
      </c>
      <c r="H236" s="315" t="s">
        <v>339</v>
      </c>
      <c r="I236" s="315" t="s">
        <v>339</v>
      </c>
      <c r="J236" s="310" t="s">
        <v>339</v>
      </c>
      <c r="K236" s="312"/>
      <c r="L236" s="312"/>
      <c r="M236" s="312"/>
      <c r="N236" s="173"/>
      <c r="O236" s="173"/>
    </row>
    <row r="237" spans="1:15" ht="57" hidden="1" customHeight="1">
      <c r="A237" s="310">
        <v>1</v>
      </c>
      <c r="B237" s="311"/>
      <c r="C237" s="176" t="s">
        <v>3425</v>
      </c>
      <c r="D237" s="313" t="s">
        <v>1476</v>
      </c>
      <c r="E237" s="176" t="s">
        <v>1477</v>
      </c>
      <c r="F237" s="315" t="s">
        <v>37</v>
      </c>
      <c r="G237" s="315" t="s">
        <v>323</v>
      </c>
      <c r="H237" s="315" t="s">
        <v>339</v>
      </c>
      <c r="I237" s="315" t="s">
        <v>339</v>
      </c>
      <c r="J237" s="310" t="s">
        <v>339</v>
      </c>
      <c r="K237" s="312"/>
      <c r="L237" s="312"/>
      <c r="M237" s="312"/>
      <c r="N237" s="173"/>
      <c r="O237" s="173"/>
    </row>
    <row r="238" spans="1:15" ht="57" hidden="1" customHeight="1">
      <c r="A238" s="310">
        <v>1</v>
      </c>
      <c r="B238" s="311"/>
      <c r="C238" s="176" t="s">
        <v>3426</v>
      </c>
      <c r="D238" s="313" t="s">
        <v>1474</v>
      </c>
      <c r="E238" s="176" t="s">
        <v>1475</v>
      </c>
      <c r="F238" s="315" t="s">
        <v>67</v>
      </c>
      <c r="G238" s="315" t="s">
        <v>243</v>
      </c>
      <c r="H238" s="315" t="s">
        <v>339</v>
      </c>
      <c r="I238" s="315" t="s">
        <v>339</v>
      </c>
      <c r="J238" s="310" t="s">
        <v>339</v>
      </c>
      <c r="K238" s="312"/>
      <c r="L238" s="312"/>
      <c r="M238" s="312"/>
      <c r="N238" s="173"/>
      <c r="O238" s="173"/>
    </row>
    <row r="239" spans="1:15" ht="57" hidden="1" customHeight="1">
      <c r="A239" s="310">
        <v>1</v>
      </c>
      <c r="B239" s="311"/>
      <c r="C239" s="176" t="s">
        <v>3427</v>
      </c>
      <c r="D239" s="313" t="s">
        <v>1478</v>
      </c>
      <c r="E239" s="176" t="s">
        <v>3428</v>
      </c>
      <c r="F239" s="315" t="s">
        <v>45</v>
      </c>
      <c r="G239" s="315" t="s">
        <v>68</v>
      </c>
      <c r="H239" s="315" t="s">
        <v>339</v>
      </c>
      <c r="I239" s="315" t="s">
        <v>339</v>
      </c>
      <c r="J239" s="310" t="s">
        <v>339</v>
      </c>
      <c r="K239" s="312"/>
      <c r="L239" s="312"/>
      <c r="M239" s="312"/>
      <c r="N239" s="173"/>
      <c r="O239" s="173"/>
    </row>
    <row r="240" spans="1:15" ht="57" hidden="1" customHeight="1">
      <c r="A240" s="310">
        <v>1</v>
      </c>
      <c r="B240" s="311"/>
      <c r="C240" s="176" t="s">
        <v>3429</v>
      </c>
      <c r="D240" s="313" t="s">
        <v>1490</v>
      </c>
      <c r="E240" s="176" t="s">
        <v>1491</v>
      </c>
      <c r="F240" s="315" t="s">
        <v>118</v>
      </c>
      <c r="G240" s="315" t="s">
        <v>580</v>
      </c>
      <c r="H240" s="315" t="s">
        <v>339</v>
      </c>
      <c r="I240" s="315" t="s">
        <v>339</v>
      </c>
      <c r="J240" s="310" t="s">
        <v>339</v>
      </c>
      <c r="K240" s="312"/>
      <c r="L240" s="312"/>
      <c r="M240" s="312"/>
      <c r="N240" s="173"/>
      <c r="O240" s="173"/>
    </row>
    <row r="241" spans="1:15" ht="57" hidden="1" customHeight="1">
      <c r="A241" s="310">
        <v>1</v>
      </c>
      <c r="B241" s="311"/>
      <c r="C241" s="176" t="s">
        <v>3430</v>
      </c>
      <c r="D241" s="313" t="s">
        <v>1481</v>
      </c>
      <c r="E241" s="176" t="s">
        <v>1482</v>
      </c>
      <c r="F241" s="315" t="s">
        <v>59</v>
      </c>
      <c r="G241" s="315" t="s">
        <v>115</v>
      </c>
      <c r="H241" s="315" t="s">
        <v>339</v>
      </c>
      <c r="I241" s="315" t="s">
        <v>339</v>
      </c>
      <c r="J241" s="310" t="s">
        <v>339</v>
      </c>
      <c r="K241" s="312"/>
      <c r="L241" s="312"/>
      <c r="M241" s="312"/>
      <c r="N241" s="173"/>
      <c r="O241" s="173"/>
    </row>
    <row r="242" spans="1:15" ht="57" hidden="1" customHeight="1">
      <c r="A242" s="310">
        <v>1</v>
      </c>
      <c r="B242" s="311"/>
      <c r="C242" s="176" t="s">
        <v>3431</v>
      </c>
      <c r="D242" s="313" t="s">
        <v>1485</v>
      </c>
      <c r="E242" s="176" t="s">
        <v>1486</v>
      </c>
      <c r="F242" s="315" t="s">
        <v>41</v>
      </c>
      <c r="G242" s="315" t="s">
        <v>323</v>
      </c>
      <c r="H242" s="315" t="s">
        <v>339</v>
      </c>
      <c r="I242" s="315" t="s">
        <v>339</v>
      </c>
      <c r="J242" s="310" t="s">
        <v>339</v>
      </c>
      <c r="K242" s="312"/>
      <c r="L242" s="312"/>
      <c r="M242" s="312"/>
      <c r="N242" s="173"/>
      <c r="O242" s="173"/>
    </row>
    <row r="243" spans="1:15" ht="57" hidden="1" customHeight="1">
      <c r="A243" s="310">
        <v>1</v>
      </c>
      <c r="B243" s="311"/>
      <c r="C243" s="176" t="s">
        <v>3432</v>
      </c>
      <c r="D243" s="313" t="s">
        <v>1483</v>
      </c>
      <c r="E243" s="176" t="s">
        <v>1484</v>
      </c>
      <c r="F243" s="315" t="s">
        <v>72</v>
      </c>
      <c r="G243" s="315" t="s">
        <v>558</v>
      </c>
      <c r="H243" s="315" t="s">
        <v>339</v>
      </c>
      <c r="I243" s="315" t="s">
        <v>339</v>
      </c>
      <c r="J243" s="310" t="s">
        <v>339</v>
      </c>
      <c r="K243" s="312"/>
      <c r="L243" s="312"/>
      <c r="M243" s="312"/>
      <c r="N243" s="173"/>
      <c r="O243" s="173"/>
    </row>
    <row r="244" spans="1:15" ht="57" hidden="1" customHeight="1">
      <c r="A244" s="310">
        <v>1</v>
      </c>
      <c r="B244" s="311"/>
      <c r="C244" s="176" t="s">
        <v>3433</v>
      </c>
      <c r="D244" s="313" t="s">
        <v>1488</v>
      </c>
      <c r="E244" s="176" t="s">
        <v>1489</v>
      </c>
      <c r="F244" s="315" t="s">
        <v>59</v>
      </c>
      <c r="G244" s="315" t="s">
        <v>243</v>
      </c>
      <c r="H244" s="315" t="s">
        <v>339</v>
      </c>
      <c r="I244" s="315" t="s">
        <v>339</v>
      </c>
      <c r="J244" s="310" t="s">
        <v>339</v>
      </c>
      <c r="K244" s="312"/>
      <c r="L244" s="312"/>
      <c r="M244" s="312"/>
      <c r="N244" s="173"/>
      <c r="O244" s="173"/>
    </row>
    <row r="245" spans="1:15" ht="57" hidden="1" customHeight="1">
      <c r="A245" s="310">
        <v>1</v>
      </c>
      <c r="B245" s="311"/>
      <c r="C245" s="176" t="s">
        <v>3434</v>
      </c>
      <c r="D245" s="313" t="s">
        <v>1492</v>
      </c>
      <c r="E245" s="176" t="s">
        <v>1493</v>
      </c>
      <c r="F245" s="315" t="s">
        <v>72</v>
      </c>
      <c r="G245" s="315" t="s">
        <v>73</v>
      </c>
      <c r="H245" s="315" t="s">
        <v>339</v>
      </c>
      <c r="I245" s="315" t="s">
        <v>339</v>
      </c>
      <c r="J245" s="310" t="s">
        <v>339</v>
      </c>
      <c r="K245" s="312"/>
      <c r="L245" s="312"/>
      <c r="M245" s="312"/>
      <c r="N245" s="173"/>
      <c r="O245" s="173"/>
    </row>
    <row r="246" spans="1:15" ht="57" hidden="1" customHeight="1">
      <c r="A246" s="310">
        <v>1</v>
      </c>
      <c r="B246" s="311"/>
      <c r="C246" s="176" t="s">
        <v>3435</v>
      </c>
      <c r="D246" s="313" t="s">
        <v>1502</v>
      </c>
      <c r="E246" s="176" t="s">
        <v>1503</v>
      </c>
      <c r="F246" s="315" t="s">
        <v>118</v>
      </c>
      <c r="G246" s="315" t="s">
        <v>580</v>
      </c>
      <c r="H246" s="315" t="s">
        <v>339</v>
      </c>
      <c r="I246" s="315" t="s">
        <v>339</v>
      </c>
      <c r="J246" s="310" t="s">
        <v>339</v>
      </c>
      <c r="K246" s="312"/>
      <c r="L246" s="312"/>
      <c r="M246" s="312"/>
      <c r="N246" s="173" t="s">
        <v>1246</v>
      </c>
      <c r="O246" s="173"/>
    </row>
    <row r="247" spans="1:15" ht="57" hidden="1" customHeight="1">
      <c r="A247" s="310">
        <v>1</v>
      </c>
      <c r="B247" s="311"/>
      <c r="C247" s="176" t="s">
        <v>3436</v>
      </c>
      <c r="D247" s="313" t="s">
        <v>1499</v>
      </c>
      <c r="E247" s="176" t="s">
        <v>1500</v>
      </c>
      <c r="F247" s="315" t="s">
        <v>763</v>
      </c>
      <c r="G247" s="315" t="s">
        <v>558</v>
      </c>
      <c r="H247" s="315" t="s">
        <v>339</v>
      </c>
      <c r="I247" s="315" t="s">
        <v>339</v>
      </c>
      <c r="J247" s="310" t="s">
        <v>339</v>
      </c>
      <c r="K247" s="312"/>
      <c r="L247" s="312"/>
      <c r="M247" s="312"/>
      <c r="N247" s="173" t="s">
        <v>449</v>
      </c>
      <c r="O247" s="173"/>
    </row>
    <row r="248" spans="1:15" ht="57" hidden="1" customHeight="1">
      <c r="A248" s="310">
        <v>1</v>
      </c>
      <c r="B248" s="311"/>
      <c r="C248" s="176" t="s">
        <v>3437</v>
      </c>
      <c r="D248" s="313" t="s">
        <v>1512</v>
      </c>
      <c r="E248" s="176" t="s">
        <v>1513</v>
      </c>
      <c r="F248" s="315" t="s">
        <v>118</v>
      </c>
      <c r="G248" s="315" t="s">
        <v>339</v>
      </c>
      <c r="H248" s="315" t="s">
        <v>339</v>
      </c>
      <c r="I248" s="315" t="s">
        <v>339</v>
      </c>
      <c r="J248" s="310" t="s">
        <v>339</v>
      </c>
      <c r="K248" s="312"/>
      <c r="L248" s="312"/>
      <c r="M248" s="312"/>
      <c r="N248" s="173"/>
      <c r="O248" s="173"/>
    </row>
    <row r="249" spans="1:15" ht="57" hidden="1" customHeight="1">
      <c r="A249" s="310">
        <v>1</v>
      </c>
      <c r="B249" s="311"/>
      <c r="C249" s="176" t="s">
        <v>3438</v>
      </c>
      <c r="D249" s="313" t="s">
        <v>1527</v>
      </c>
      <c r="E249" s="176" t="s">
        <v>1528</v>
      </c>
      <c r="F249" s="315" t="s">
        <v>118</v>
      </c>
      <c r="G249" s="315" t="s">
        <v>339</v>
      </c>
      <c r="H249" s="315" t="s">
        <v>339</v>
      </c>
      <c r="I249" s="315" t="s">
        <v>339</v>
      </c>
      <c r="J249" s="310" t="s">
        <v>339</v>
      </c>
      <c r="K249" s="312"/>
      <c r="L249" s="312"/>
      <c r="M249" s="312"/>
      <c r="N249" s="173"/>
      <c r="O249" s="173"/>
    </row>
    <row r="250" spans="1:15" ht="57" hidden="1" customHeight="1">
      <c r="A250" s="310">
        <v>1</v>
      </c>
      <c r="B250" s="311"/>
      <c r="C250" s="176" t="s">
        <v>3439</v>
      </c>
      <c r="D250" s="313" t="s">
        <v>1585</v>
      </c>
      <c r="E250" s="176" t="s">
        <v>3440</v>
      </c>
      <c r="F250" s="315" t="s">
        <v>38</v>
      </c>
      <c r="G250" s="315" t="s">
        <v>339</v>
      </c>
      <c r="H250" s="315" t="s">
        <v>339</v>
      </c>
      <c r="I250" s="315" t="s">
        <v>339</v>
      </c>
      <c r="J250" s="310" t="s">
        <v>339</v>
      </c>
      <c r="K250" s="312"/>
      <c r="L250" s="312"/>
      <c r="M250" s="312"/>
      <c r="N250" s="173"/>
      <c r="O250" s="173"/>
    </row>
    <row r="251" spans="1:15" ht="57" hidden="1" customHeight="1">
      <c r="A251" s="310">
        <v>1</v>
      </c>
      <c r="B251" s="311"/>
      <c r="C251" s="176" t="s">
        <v>3441</v>
      </c>
      <c r="D251" s="313" t="s">
        <v>1592</v>
      </c>
      <c r="E251" s="176" t="s">
        <v>1593</v>
      </c>
      <c r="F251" s="315" t="s">
        <v>118</v>
      </c>
      <c r="G251" s="315" t="s">
        <v>580</v>
      </c>
      <c r="H251" s="315" t="s">
        <v>339</v>
      </c>
      <c r="I251" s="315" t="s">
        <v>339</v>
      </c>
      <c r="J251" s="310" t="s">
        <v>339</v>
      </c>
      <c r="K251" s="312" t="s">
        <v>56</v>
      </c>
      <c r="L251" s="312">
        <v>43553</v>
      </c>
      <c r="M251" s="312" t="s">
        <v>1614</v>
      </c>
      <c r="N251" s="173" t="s">
        <v>324</v>
      </c>
      <c r="O251" s="323"/>
    </row>
    <row r="252" spans="1:15" ht="52.8" hidden="1">
      <c r="A252" s="310">
        <v>1</v>
      </c>
      <c r="B252" s="311"/>
      <c r="C252" s="185" t="s">
        <v>3442</v>
      </c>
      <c r="D252" s="185" t="s">
        <v>1692</v>
      </c>
      <c r="E252" s="154" t="s">
        <v>1693</v>
      </c>
      <c r="F252" s="185" t="s">
        <v>54</v>
      </c>
      <c r="G252" s="316" t="s">
        <v>339</v>
      </c>
      <c r="H252" s="164" t="s">
        <v>339</v>
      </c>
      <c r="I252" s="164" t="s">
        <v>339</v>
      </c>
      <c r="J252" s="164" t="s">
        <v>339</v>
      </c>
      <c r="K252" s="312"/>
      <c r="L252" s="312"/>
      <c r="M252" s="312"/>
      <c r="N252" s="173"/>
      <c r="O252" s="173"/>
    </row>
    <row r="253" spans="1:15" ht="52.8" hidden="1">
      <c r="A253" s="310">
        <v>1</v>
      </c>
      <c r="B253" s="311"/>
      <c r="C253" s="185" t="s">
        <v>3443</v>
      </c>
      <c r="D253" s="185" t="s">
        <v>1626</v>
      </c>
      <c r="E253" s="154" t="s">
        <v>3444</v>
      </c>
      <c r="F253" s="185" t="s">
        <v>115</v>
      </c>
      <c r="G253" s="185" t="s">
        <v>339</v>
      </c>
      <c r="H253" s="312" t="s">
        <v>339</v>
      </c>
      <c r="I253" s="312" t="s">
        <v>339</v>
      </c>
      <c r="J253" s="312" t="s">
        <v>339</v>
      </c>
      <c r="K253" s="312"/>
      <c r="L253" s="312"/>
      <c r="M253" s="312"/>
      <c r="N253" s="173"/>
      <c r="O253" s="173"/>
    </row>
    <row r="254" spans="1:15" ht="52.8" hidden="1">
      <c r="A254" s="310">
        <v>1</v>
      </c>
      <c r="B254" s="311"/>
      <c r="C254" s="185" t="s">
        <v>3445</v>
      </c>
      <c r="D254" s="185" t="s">
        <v>1624</v>
      </c>
      <c r="E254" s="154" t="s">
        <v>1625</v>
      </c>
      <c r="F254" s="185" t="s">
        <v>59</v>
      </c>
      <c r="G254" s="185" t="s">
        <v>339</v>
      </c>
      <c r="H254" s="312" t="s">
        <v>339</v>
      </c>
      <c r="I254" s="312" t="s">
        <v>339</v>
      </c>
      <c r="J254" s="312" t="s">
        <v>339</v>
      </c>
      <c r="K254" s="312"/>
      <c r="L254" s="312"/>
      <c r="M254" s="312"/>
      <c r="N254" s="173"/>
      <c r="O254" s="173"/>
    </row>
    <row r="255" spans="1:15" ht="39.6" hidden="1">
      <c r="A255" s="310"/>
      <c r="B255" s="311"/>
      <c r="C255" s="185" t="s">
        <v>3446</v>
      </c>
      <c r="D255" s="185" t="s">
        <v>1620</v>
      </c>
      <c r="E255" s="154" t="s">
        <v>1621</v>
      </c>
      <c r="F255" s="185" t="s">
        <v>67</v>
      </c>
      <c r="G255" s="185" t="s">
        <v>55</v>
      </c>
      <c r="H255" s="312" t="s">
        <v>339</v>
      </c>
      <c r="I255" s="312" t="s">
        <v>339</v>
      </c>
      <c r="J255" s="312" t="s">
        <v>339</v>
      </c>
      <c r="K255" s="312"/>
      <c r="L255" s="312"/>
      <c r="M255" s="312"/>
      <c r="N255" s="173"/>
      <c r="O255" s="173"/>
    </row>
    <row r="256" spans="1:15" ht="39.6" hidden="1">
      <c r="A256" s="310"/>
      <c r="B256" s="311"/>
      <c r="C256" s="185" t="s">
        <v>3447</v>
      </c>
      <c r="D256" s="185" t="s">
        <v>1628</v>
      </c>
      <c r="E256" s="154" t="s">
        <v>1629</v>
      </c>
      <c r="F256" s="185" t="s">
        <v>52</v>
      </c>
      <c r="G256" s="185" t="s">
        <v>46</v>
      </c>
      <c r="H256" s="312" t="s">
        <v>339</v>
      </c>
      <c r="I256" s="312" t="s">
        <v>339</v>
      </c>
      <c r="J256" s="312" t="s">
        <v>339</v>
      </c>
      <c r="K256" s="312"/>
      <c r="L256" s="312"/>
      <c r="M256" s="312"/>
      <c r="N256" s="173"/>
      <c r="O256" s="173"/>
    </row>
    <row r="257" spans="1:15" ht="52.8" hidden="1">
      <c r="A257" s="273">
        <v>1</v>
      </c>
      <c r="B257" s="311"/>
      <c r="C257" s="314" t="s">
        <v>3448</v>
      </c>
      <c r="D257" s="314" t="s">
        <v>1634</v>
      </c>
      <c r="E257" s="314" t="s">
        <v>3449</v>
      </c>
      <c r="F257" s="314" t="s">
        <v>38</v>
      </c>
      <c r="G257" s="314" t="s">
        <v>339</v>
      </c>
      <c r="H257" s="314" t="s">
        <v>339</v>
      </c>
      <c r="I257" s="314" t="s">
        <v>339</v>
      </c>
      <c r="J257" s="314" t="s">
        <v>339</v>
      </c>
      <c r="K257" s="312"/>
      <c r="L257" s="312"/>
      <c r="M257" s="312"/>
      <c r="N257" s="173"/>
      <c r="O257" s="173"/>
    </row>
    <row r="258" spans="1:15" ht="43.5" hidden="1" customHeight="1">
      <c r="A258" s="310"/>
      <c r="B258" s="311"/>
      <c r="C258" s="185" t="s">
        <v>3450</v>
      </c>
      <c r="D258" s="185" t="s">
        <v>1648</v>
      </c>
      <c r="E258" s="154" t="s">
        <v>1649</v>
      </c>
      <c r="F258" s="185" t="s">
        <v>31</v>
      </c>
      <c r="G258" s="185" t="s">
        <v>339</v>
      </c>
      <c r="H258" s="312" t="s">
        <v>339</v>
      </c>
      <c r="I258" s="312" t="s">
        <v>339</v>
      </c>
      <c r="J258" s="312" t="s">
        <v>339</v>
      </c>
      <c r="K258" s="312"/>
      <c r="L258" s="312"/>
      <c r="M258" s="312"/>
      <c r="N258" s="173"/>
      <c r="O258" s="173"/>
    </row>
    <row r="259" spans="1:15" ht="66" hidden="1">
      <c r="A259" s="310"/>
      <c r="B259" s="311"/>
      <c r="C259" s="185" t="s">
        <v>3451</v>
      </c>
      <c r="D259" s="185" t="s">
        <v>1640</v>
      </c>
      <c r="E259" s="154" t="s">
        <v>1641</v>
      </c>
      <c r="F259" s="185" t="s">
        <v>54</v>
      </c>
      <c r="G259" s="185" t="s">
        <v>339</v>
      </c>
      <c r="H259" s="312" t="s">
        <v>339</v>
      </c>
      <c r="I259" s="312" t="s">
        <v>339</v>
      </c>
      <c r="J259" s="312" t="s">
        <v>339</v>
      </c>
      <c r="K259" s="312"/>
      <c r="L259" s="312"/>
      <c r="M259" s="312"/>
      <c r="N259" s="173"/>
      <c r="O259" s="173"/>
    </row>
    <row r="260" spans="1:15" ht="52.8" hidden="1">
      <c r="A260" s="310"/>
      <c r="B260" s="311"/>
      <c r="C260" s="185" t="s">
        <v>3452</v>
      </c>
      <c r="D260" s="185" t="s">
        <v>1643</v>
      </c>
      <c r="E260" s="154" t="s">
        <v>1644</v>
      </c>
      <c r="F260" s="185" t="s">
        <v>38</v>
      </c>
      <c r="G260" s="185" t="s">
        <v>339</v>
      </c>
      <c r="H260" s="312" t="s">
        <v>339</v>
      </c>
      <c r="I260" s="312" t="s">
        <v>339</v>
      </c>
      <c r="J260" s="312" t="s">
        <v>339</v>
      </c>
      <c r="K260" s="312"/>
      <c r="L260" s="312"/>
      <c r="M260" s="312"/>
      <c r="N260" s="173"/>
      <c r="O260" s="173"/>
    </row>
    <row r="261" spans="1:15" ht="39.6" hidden="1">
      <c r="A261" s="310"/>
      <c r="B261" s="311"/>
      <c r="C261" s="185" t="s">
        <v>3453</v>
      </c>
      <c r="D261" s="185" t="s">
        <v>1674</v>
      </c>
      <c r="E261" s="154" t="s">
        <v>1675</v>
      </c>
      <c r="F261" s="185" t="s">
        <v>45</v>
      </c>
      <c r="G261" s="185" t="s">
        <v>339</v>
      </c>
      <c r="H261" s="312" t="s">
        <v>339</v>
      </c>
      <c r="I261" s="312" t="s">
        <v>339</v>
      </c>
      <c r="J261" s="312" t="s">
        <v>339</v>
      </c>
      <c r="K261" s="312"/>
      <c r="L261" s="312"/>
      <c r="M261" s="312"/>
      <c r="N261" s="173"/>
      <c r="O261" s="173"/>
    </row>
    <row r="262" spans="1:15" ht="39.6" hidden="1">
      <c r="A262" s="315"/>
      <c r="B262" s="324"/>
      <c r="C262" s="314" t="s">
        <v>3454</v>
      </c>
      <c r="D262" s="314" t="s">
        <v>1637</v>
      </c>
      <c r="E262" s="314" t="s">
        <v>1638</v>
      </c>
      <c r="F262" s="314" t="s">
        <v>45</v>
      </c>
      <c r="G262" s="314" t="s">
        <v>38</v>
      </c>
      <c r="H262" s="314" t="s">
        <v>339</v>
      </c>
      <c r="I262" s="314" t="s">
        <v>339</v>
      </c>
      <c r="J262" s="314" t="s">
        <v>339</v>
      </c>
      <c r="K262" s="331"/>
      <c r="L262" s="331"/>
      <c r="M262" s="331"/>
      <c r="N262" s="332"/>
      <c r="O262" s="332"/>
    </row>
    <row r="263" spans="1:15" ht="52.8" hidden="1">
      <c r="A263" s="310"/>
      <c r="B263" s="311"/>
      <c r="C263" s="185" t="s">
        <v>3455</v>
      </c>
      <c r="D263" s="185" t="s">
        <v>1646</v>
      </c>
      <c r="E263" s="154" t="s">
        <v>1647</v>
      </c>
      <c r="F263" s="185" t="s">
        <v>55</v>
      </c>
      <c r="G263" s="185" t="s">
        <v>339</v>
      </c>
      <c r="H263" s="312" t="s">
        <v>339</v>
      </c>
      <c r="I263" s="312" t="s">
        <v>339</v>
      </c>
      <c r="J263" s="312" t="s">
        <v>339</v>
      </c>
      <c r="K263" s="312"/>
      <c r="L263" s="312"/>
      <c r="M263" s="312"/>
      <c r="N263" s="173"/>
      <c r="O263" s="173"/>
    </row>
    <row r="264" spans="1:15" ht="26.4" hidden="1">
      <c r="A264" s="310"/>
      <c r="B264" s="311"/>
      <c r="C264" s="185" t="s">
        <v>3456</v>
      </c>
      <c r="D264" s="185" t="s">
        <v>1665</v>
      </c>
      <c r="E264" s="154" t="s">
        <v>1666</v>
      </c>
      <c r="F264" s="185" t="s">
        <v>763</v>
      </c>
      <c r="G264" s="185" t="s">
        <v>339</v>
      </c>
      <c r="H264" s="312" t="s">
        <v>339</v>
      </c>
      <c r="I264" s="312" t="s">
        <v>339</v>
      </c>
      <c r="J264" s="312" t="s">
        <v>339</v>
      </c>
      <c r="K264" s="312"/>
      <c r="L264" s="312"/>
      <c r="M264" s="312"/>
      <c r="N264" s="173"/>
      <c r="O264" s="173"/>
    </row>
    <row r="265" spans="1:15" ht="66" hidden="1">
      <c r="A265" s="310"/>
      <c r="B265" s="311"/>
      <c r="C265" s="185" t="s">
        <v>3457</v>
      </c>
      <c r="D265" s="185" t="s">
        <v>1687</v>
      </c>
      <c r="E265" s="154" t="s">
        <v>1688</v>
      </c>
      <c r="F265" s="185" t="s">
        <v>54</v>
      </c>
      <c r="G265" s="185" t="s">
        <v>339</v>
      </c>
      <c r="H265" s="312" t="s">
        <v>339</v>
      </c>
      <c r="I265" s="312" t="s">
        <v>339</v>
      </c>
      <c r="J265" s="312" t="s">
        <v>339</v>
      </c>
      <c r="K265" s="312"/>
      <c r="L265" s="312"/>
      <c r="M265" s="312"/>
      <c r="N265" s="173"/>
      <c r="O265" s="173"/>
    </row>
    <row r="266" spans="1:15" ht="52.8" hidden="1">
      <c r="A266" s="310"/>
      <c r="B266" s="311"/>
      <c r="C266" s="185" t="s">
        <v>3458</v>
      </c>
      <c r="D266" s="185" t="s">
        <v>1671</v>
      </c>
      <c r="E266" s="154" t="s">
        <v>1672</v>
      </c>
      <c r="F266" s="185" t="s">
        <v>118</v>
      </c>
      <c r="G266" s="185" t="s">
        <v>339</v>
      </c>
      <c r="H266" s="312" t="s">
        <v>339</v>
      </c>
      <c r="I266" s="312" t="s">
        <v>339</v>
      </c>
      <c r="J266" s="312" t="s">
        <v>339</v>
      </c>
      <c r="K266" s="312"/>
      <c r="L266" s="312"/>
      <c r="M266" s="312"/>
      <c r="N266" s="173"/>
      <c r="O266" s="173"/>
    </row>
    <row r="267" spans="1:15" ht="39.6" hidden="1">
      <c r="A267" s="310"/>
      <c r="B267" s="311"/>
      <c r="C267" s="185" t="s">
        <v>3459</v>
      </c>
      <c r="D267" s="185" t="s">
        <v>1651</v>
      </c>
      <c r="E267" s="154" t="s">
        <v>1652</v>
      </c>
      <c r="F267" s="185" t="s">
        <v>763</v>
      </c>
      <c r="G267" s="185" t="s">
        <v>339</v>
      </c>
      <c r="H267" s="312" t="s">
        <v>339</v>
      </c>
      <c r="I267" s="312" t="s">
        <v>339</v>
      </c>
      <c r="J267" s="312" t="s">
        <v>339</v>
      </c>
      <c r="K267" s="312"/>
      <c r="L267" s="312"/>
      <c r="M267" s="312"/>
      <c r="N267" s="173"/>
      <c r="O267" s="173"/>
    </row>
    <row r="268" spans="1:15" ht="79.2" hidden="1">
      <c r="A268" s="310"/>
      <c r="B268" s="311"/>
      <c r="C268" s="185" t="s">
        <v>3460</v>
      </c>
      <c r="D268" s="185" t="s">
        <v>1654</v>
      </c>
      <c r="E268" s="154" t="s">
        <v>3461</v>
      </c>
      <c r="F268" s="185" t="s">
        <v>41</v>
      </c>
      <c r="G268" s="185" t="s">
        <v>339</v>
      </c>
      <c r="H268" s="312" t="s">
        <v>339</v>
      </c>
      <c r="I268" s="312" t="s">
        <v>339</v>
      </c>
      <c r="J268" s="312" t="s">
        <v>339</v>
      </c>
      <c r="K268" s="312"/>
      <c r="L268" s="312"/>
      <c r="M268" s="312"/>
      <c r="N268" s="173"/>
      <c r="O268" s="173"/>
    </row>
    <row r="269" spans="1:15" ht="39.6" hidden="1">
      <c r="A269" s="310"/>
      <c r="B269" s="311"/>
      <c r="C269" s="185" t="s">
        <v>3462</v>
      </c>
      <c r="D269" s="185" t="s">
        <v>1657</v>
      </c>
      <c r="E269" s="154" t="s">
        <v>1658</v>
      </c>
      <c r="F269" s="185" t="s">
        <v>37</v>
      </c>
      <c r="G269" s="185" t="s">
        <v>45</v>
      </c>
      <c r="H269" s="312" t="s">
        <v>339</v>
      </c>
      <c r="I269" s="312" t="s">
        <v>339</v>
      </c>
      <c r="J269" s="312" t="s">
        <v>339</v>
      </c>
      <c r="K269" s="312"/>
      <c r="L269" s="312"/>
      <c r="M269" s="312"/>
      <c r="N269" s="173"/>
      <c r="O269" s="173"/>
    </row>
    <row r="270" spans="1:15" ht="39.6" hidden="1">
      <c r="A270" s="310"/>
      <c r="B270" s="311"/>
      <c r="C270" s="185" t="s">
        <v>3463</v>
      </c>
      <c r="D270" s="185" t="s">
        <v>1680</v>
      </c>
      <c r="E270" s="154" t="s">
        <v>1681</v>
      </c>
      <c r="F270" s="185" t="s">
        <v>72</v>
      </c>
      <c r="G270" s="185" t="s">
        <v>339</v>
      </c>
      <c r="H270" s="312" t="s">
        <v>339</v>
      </c>
      <c r="I270" s="312" t="s">
        <v>339</v>
      </c>
      <c r="J270" s="312" t="s">
        <v>339</v>
      </c>
      <c r="K270" s="312"/>
      <c r="L270" s="312"/>
      <c r="M270" s="312"/>
      <c r="N270" s="173"/>
      <c r="O270" s="173"/>
    </row>
    <row r="271" spans="1:15" ht="52.8" hidden="1">
      <c r="A271" s="310"/>
      <c r="B271" s="311"/>
      <c r="C271" s="185" t="s">
        <v>3464</v>
      </c>
      <c r="D271" s="185" t="s">
        <v>1668</v>
      </c>
      <c r="E271" s="154" t="s">
        <v>1669</v>
      </c>
      <c r="F271" s="185" t="s">
        <v>37</v>
      </c>
      <c r="G271" s="185" t="s">
        <v>38</v>
      </c>
      <c r="H271" s="312" t="s">
        <v>339</v>
      </c>
      <c r="I271" s="312" t="s">
        <v>339</v>
      </c>
      <c r="J271" s="312" t="s">
        <v>339</v>
      </c>
      <c r="K271" s="312"/>
      <c r="L271" s="312"/>
      <c r="M271" s="312"/>
      <c r="N271" s="173"/>
      <c r="O271" s="173"/>
    </row>
    <row r="272" spans="1:15" ht="39.6" hidden="1">
      <c r="A272" s="310"/>
      <c r="B272" s="311"/>
      <c r="C272" s="185" t="s">
        <v>3465</v>
      </c>
      <c r="D272" s="185" t="s">
        <v>1677</v>
      </c>
      <c r="E272" s="154" t="s">
        <v>1678</v>
      </c>
      <c r="F272" s="185" t="s">
        <v>45</v>
      </c>
      <c r="G272" s="185" t="s">
        <v>339</v>
      </c>
      <c r="H272" s="312" t="s">
        <v>339</v>
      </c>
      <c r="I272" s="312" t="s">
        <v>339</v>
      </c>
      <c r="J272" s="312" t="s">
        <v>339</v>
      </c>
      <c r="K272" s="312"/>
      <c r="L272" s="312"/>
      <c r="M272" s="312"/>
      <c r="N272" s="173"/>
      <c r="O272" s="173"/>
    </row>
    <row r="273" spans="1:15" ht="52.8" hidden="1">
      <c r="A273" s="310"/>
      <c r="B273" s="311"/>
      <c r="C273" s="185" t="s">
        <v>3466</v>
      </c>
      <c r="D273" s="185" t="s">
        <v>1684</v>
      </c>
      <c r="E273" s="154" t="s">
        <v>1685</v>
      </c>
      <c r="F273" s="185" t="s">
        <v>72</v>
      </c>
      <c r="G273" s="185" t="s">
        <v>339</v>
      </c>
      <c r="H273" s="312" t="s">
        <v>339</v>
      </c>
      <c r="I273" s="312" t="s">
        <v>339</v>
      </c>
      <c r="J273" s="312" t="s">
        <v>339</v>
      </c>
      <c r="K273" s="312"/>
      <c r="L273" s="312"/>
      <c r="M273" s="312"/>
      <c r="N273" s="173"/>
      <c r="O273" s="173"/>
    </row>
    <row r="274" spans="1:15" ht="66" hidden="1">
      <c r="A274" s="310"/>
      <c r="B274" s="311"/>
      <c r="C274" s="185" t="s">
        <v>3467</v>
      </c>
      <c r="D274" s="185" t="s">
        <v>1947</v>
      </c>
      <c r="E274" s="154" t="s">
        <v>3468</v>
      </c>
      <c r="F274" s="185" t="s">
        <v>72</v>
      </c>
      <c r="G274" s="185" t="s">
        <v>339</v>
      </c>
      <c r="H274" s="312" t="s">
        <v>339</v>
      </c>
      <c r="I274" s="312" t="s">
        <v>339</v>
      </c>
      <c r="J274" s="312" t="s">
        <v>339</v>
      </c>
      <c r="K274" s="312"/>
      <c r="L274" s="312"/>
      <c r="M274" s="312"/>
      <c r="N274" s="173"/>
      <c r="O274" s="173"/>
    </row>
    <row r="275" spans="1:15" ht="52.8" hidden="1">
      <c r="A275" s="310"/>
      <c r="B275" s="311"/>
      <c r="C275" s="185" t="s">
        <v>3469</v>
      </c>
      <c r="D275" s="185" t="s">
        <v>1695</v>
      </c>
      <c r="E275" s="154" t="s">
        <v>3470</v>
      </c>
      <c r="F275" s="185" t="s">
        <v>558</v>
      </c>
      <c r="G275" s="185" t="s">
        <v>339</v>
      </c>
      <c r="H275" s="312" t="s">
        <v>339</v>
      </c>
      <c r="I275" s="312" t="s">
        <v>339</v>
      </c>
      <c r="J275" s="312" t="s">
        <v>339</v>
      </c>
      <c r="K275" s="312"/>
      <c r="L275" s="312"/>
      <c r="M275" s="312"/>
      <c r="N275" s="173"/>
      <c r="O275" s="173"/>
    </row>
    <row r="276" spans="1:15" ht="39.6" hidden="1">
      <c r="A276" s="310"/>
      <c r="B276" s="311"/>
      <c r="C276" s="185" t="s">
        <v>3471</v>
      </c>
      <c r="D276" s="185" t="s">
        <v>1690</v>
      </c>
      <c r="E276" s="154" t="s">
        <v>1691</v>
      </c>
      <c r="F276" s="185" t="s">
        <v>323</v>
      </c>
      <c r="G276" s="185" t="s">
        <v>339</v>
      </c>
      <c r="H276" s="312" t="s">
        <v>339</v>
      </c>
      <c r="I276" s="312" t="s">
        <v>339</v>
      </c>
      <c r="J276" s="312" t="s">
        <v>339</v>
      </c>
      <c r="K276" s="312"/>
      <c r="L276" s="312"/>
      <c r="M276" s="312"/>
      <c r="N276" s="173"/>
      <c r="O276" s="173"/>
    </row>
    <row r="277" spans="1:15" ht="39.6" hidden="1">
      <c r="A277" s="310"/>
      <c r="B277" s="311"/>
      <c r="C277" s="185" t="s">
        <v>3472</v>
      </c>
      <c r="D277" s="185" t="s">
        <v>1756</v>
      </c>
      <c r="E277" s="154" t="s">
        <v>1757</v>
      </c>
      <c r="F277" s="185" t="s">
        <v>68</v>
      </c>
      <c r="G277" s="185" t="s">
        <v>339</v>
      </c>
      <c r="H277" s="312" t="s">
        <v>339</v>
      </c>
      <c r="I277" s="312" t="s">
        <v>339</v>
      </c>
      <c r="J277" s="312" t="s">
        <v>339</v>
      </c>
      <c r="K277" s="312"/>
      <c r="L277" s="312"/>
      <c r="M277" s="312"/>
      <c r="N277" s="173"/>
      <c r="O277" s="173"/>
    </row>
    <row r="278" spans="1:15" ht="26.4" hidden="1">
      <c r="A278" s="310"/>
      <c r="B278" s="311"/>
      <c r="C278" s="185" t="s">
        <v>3473</v>
      </c>
      <c r="D278" s="185" t="s">
        <v>1717</v>
      </c>
      <c r="E278" s="154" t="s">
        <v>1718</v>
      </c>
      <c r="F278" s="185" t="s">
        <v>243</v>
      </c>
      <c r="G278" s="185" t="s">
        <v>339</v>
      </c>
      <c r="H278" s="312" t="s">
        <v>339</v>
      </c>
      <c r="I278" s="312" t="s">
        <v>339</v>
      </c>
      <c r="J278" s="312" t="s">
        <v>339</v>
      </c>
      <c r="K278" s="312"/>
      <c r="L278" s="312"/>
      <c r="M278" s="312"/>
      <c r="N278" s="173"/>
      <c r="O278" s="173"/>
    </row>
    <row r="279" spans="1:15" ht="39.6" hidden="1">
      <c r="A279" s="310"/>
      <c r="B279" s="311"/>
      <c r="C279" s="185" t="s">
        <v>3474</v>
      </c>
      <c r="D279" s="185" t="s">
        <v>1709</v>
      </c>
      <c r="E279" s="154" t="s">
        <v>1710</v>
      </c>
      <c r="F279" s="185" t="s">
        <v>46</v>
      </c>
      <c r="G279" s="185" t="s">
        <v>339</v>
      </c>
      <c r="H279" s="312" t="s">
        <v>339</v>
      </c>
      <c r="I279" s="312" t="s">
        <v>339</v>
      </c>
      <c r="J279" s="312" t="s">
        <v>339</v>
      </c>
      <c r="K279" s="312"/>
      <c r="L279" s="312"/>
      <c r="M279" s="312"/>
      <c r="N279" s="173"/>
      <c r="O279" s="173"/>
    </row>
    <row r="280" spans="1:15" ht="66" hidden="1">
      <c r="A280" s="310"/>
      <c r="B280" s="311"/>
      <c r="C280" s="185" t="s">
        <v>3475</v>
      </c>
      <c r="D280" s="185" t="s">
        <v>1727</v>
      </c>
      <c r="E280" s="154" t="s">
        <v>1728</v>
      </c>
      <c r="F280" s="185" t="s">
        <v>67</v>
      </c>
      <c r="G280" s="185" t="s">
        <v>339</v>
      </c>
      <c r="H280" s="312" t="s">
        <v>339</v>
      </c>
      <c r="I280" s="312" t="s">
        <v>339</v>
      </c>
      <c r="J280" s="312" t="s">
        <v>339</v>
      </c>
      <c r="K280" s="312"/>
      <c r="L280" s="312"/>
      <c r="M280" s="312"/>
      <c r="N280" s="173"/>
      <c r="O280" s="173"/>
    </row>
    <row r="281" spans="1:15" ht="52.8" hidden="1">
      <c r="A281" s="325"/>
      <c r="B281" s="326"/>
      <c r="C281" s="327" t="s">
        <v>3476</v>
      </c>
      <c r="D281" s="327" t="s">
        <v>1698</v>
      </c>
      <c r="E281" s="193" t="s">
        <v>1699</v>
      </c>
      <c r="F281" s="327" t="s">
        <v>422</v>
      </c>
      <c r="G281" s="327" t="s">
        <v>339</v>
      </c>
      <c r="H281" s="328" t="s">
        <v>339</v>
      </c>
      <c r="I281" s="328" t="s">
        <v>339</v>
      </c>
      <c r="J281" s="328" t="s">
        <v>339</v>
      </c>
      <c r="K281" s="328"/>
      <c r="L281" s="328"/>
      <c r="M281" s="328"/>
      <c r="N281" s="333"/>
      <c r="O281" s="333"/>
    </row>
    <row r="282" spans="1:15" ht="39.6" hidden="1">
      <c r="A282" s="310"/>
      <c r="B282" s="311"/>
      <c r="C282" s="185" t="s">
        <v>3477</v>
      </c>
      <c r="D282" s="185" t="s">
        <v>1701</v>
      </c>
      <c r="E282" s="154" t="s">
        <v>1702</v>
      </c>
      <c r="F282" s="185" t="s">
        <v>72</v>
      </c>
      <c r="G282" s="185" t="s">
        <v>339</v>
      </c>
      <c r="H282" s="312" t="s">
        <v>339</v>
      </c>
      <c r="I282" s="312" t="s">
        <v>339</v>
      </c>
      <c r="J282" s="312" t="s">
        <v>339</v>
      </c>
      <c r="K282" s="312"/>
      <c r="L282" s="312"/>
      <c r="M282" s="312"/>
      <c r="N282" s="173"/>
      <c r="O282" s="173"/>
    </row>
    <row r="283" spans="1:15" ht="66" hidden="1">
      <c r="A283" s="310"/>
      <c r="B283" s="311"/>
      <c r="C283" s="185" t="s">
        <v>3478</v>
      </c>
      <c r="D283" s="185" t="s">
        <v>1730</v>
      </c>
      <c r="E283" s="154" t="s">
        <v>3479</v>
      </c>
      <c r="F283" s="185" t="s">
        <v>323</v>
      </c>
      <c r="G283" s="185" t="s">
        <v>339</v>
      </c>
      <c r="H283" s="312" t="s">
        <v>339</v>
      </c>
      <c r="I283" s="312" t="s">
        <v>339</v>
      </c>
      <c r="J283" s="312" t="s">
        <v>339</v>
      </c>
      <c r="K283" s="312"/>
      <c r="L283" s="312"/>
      <c r="M283" s="312"/>
      <c r="N283" s="173"/>
      <c r="O283" s="173"/>
    </row>
    <row r="284" spans="1:15" ht="52.8" hidden="1">
      <c r="A284" s="310"/>
      <c r="B284" s="311"/>
      <c r="C284" s="185" t="s">
        <v>3480</v>
      </c>
      <c r="D284" s="185" t="s">
        <v>1720</v>
      </c>
      <c r="E284" s="154" t="s">
        <v>1721</v>
      </c>
      <c r="F284" s="185" t="s">
        <v>763</v>
      </c>
      <c r="G284" s="185" t="s">
        <v>339</v>
      </c>
      <c r="H284" s="312" t="s">
        <v>339</v>
      </c>
      <c r="I284" s="312" t="s">
        <v>339</v>
      </c>
      <c r="J284" s="312" t="s">
        <v>339</v>
      </c>
      <c r="K284" s="312"/>
      <c r="L284" s="312"/>
      <c r="M284" s="312"/>
      <c r="N284" s="173"/>
      <c r="O284" s="173"/>
    </row>
    <row r="285" spans="1:15" ht="39.6" hidden="1">
      <c r="A285" s="310"/>
      <c r="B285" s="311"/>
      <c r="C285" s="185" t="s">
        <v>3481</v>
      </c>
      <c r="D285" s="185" t="s">
        <v>1851</v>
      </c>
      <c r="E285" s="154" t="s">
        <v>3482</v>
      </c>
      <c r="F285" s="185" t="s">
        <v>243</v>
      </c>
      <c r="G285" s="185" t="s">
        <v>339</v>
      </c>
      <c r="H285" s="312" t="s">
        <v>339</v>
      </c>
      <c r="I285" s="312" t="s">
        <v>339</v>
      </c>
      <c r="J285" s="312" t="s">
        <v>339</v>
      </c>
      <c r="K285" s="312"/>
      <c r="L285" s="312"/>
      <c r="M285" s="312"/>
      <c r="N285" s="173"/>
      <c r="O285" s="173"/>
    </row>
    <row r="286" spans="1:15" ht="39.6" hidden="1">
      <c r="A286" s="310"/>
      <c r="B286" s="311"/>
      <c r="C286" s="185" t="s">
        <v>3483</v>
      </c>
      <c r="D286" s="185" t="s">
        <v>1738</v>
      </c>
      <c r="E286" s="154" t="s">
        <v>1739</v>
      </c>
      <c r="F286" s="185" t="s">
        <v>763</v>
      </c>
      <c r="G286" s="185" t="s">
        <v>339</v>
      </c>
      <c r="H286" s="312" t="s">
        <v>339</v>
      </c>
      <c r="I286" s="312" t="s">
        <v>339</v>
      </c>
      <c r="J286" s="312" t="s">
        <v>339</v>
      </c>
      <c r="K286" s="312"/>
      <c r="L286" s="312"/>
      <c r="M286" s="312"/>
      <c r="N286" s="173"/>
      <c r="O286" s="173"/>
    </row>
    <row r="287" spans="1:15" ht="52.8" hidden="1">
      <c r="A287" s="310"/>
      <c r="B287" s="311"/>
      <c r="C287" s="185" t="s">
        <v>3484</v>
      </c>
      <c r="D287" s="185" t="s">
        <v>1706</v>
      </c>
      <c r="E287" s="154" t="s">
        <v>1707</v>
      </c>
      <c r="F287" s="185" t="s">
        <v>92</v>
      </c>
      <c r="G287" s="185" t="s">
        <v>339</v>
      </c>
      <c r="H287" s="312" t="s">
        <v>339</v>
      </c>
      <c r="I287" s="312" t="s">
        <v>339</v>
      </c>
      <c r="J287" s="312" t="s">
        <v>339</v>
      </c>
      <c r="K287" s="312"/>
      <c r="L287" s="312"/>
      <c r="M287" s="312"/>
      <c r="N287" s="173"/>
      <c r="O287" s="173"/>
    </row>
    <row r="288" spans="1:15" ht="39.6" hidden="1">
      <c r="A288" s="310"/>
      <c r="B288" s="311"/>
      <c r="C288" s="185" t="s">
        <v>3485</v>
      </c>
      <c r="D288" s="185" t="s">
        <v>1733</v>
      </c>
      <c r="E288" s="154" t="s">
        <v>1734</v>
      </c>
      <c r="F288" s="185" t="s">
        <v>763</v>
      </c>
      <c r="G288" s="185" t="s">
        <v>339</v>
      </c>
      <c r="H288" s="312" t="s">
        <v>339</v>
      </c>
      <c r="I288" s="312" t="s">
        <v>339</v>
      </c>
      <c r="J288" s="312" t="s">
        <v>339</v>
      </c>
      <c r="K288" s="312"/>
      <c r="L288" s="312"/>
      <c r="M288" s="312"/>
      <c r="N288" s="173"/>
      <c r="O288" s="173"/>
    </row>
    <row r="289" spans="1:15" ht="39.6" hidden="1">
      <c r="A289" s="310"/>
      <c r="B289" s="311"/>
      <c r="C289" s="185" t="s">
        <v>3486</v>
      </c>
      <c r="D289" s="185" t="s">
        <v>1711</v>
      </c>
      <c r="E289" s="154" t="s">
        <v>1712</v>
      </c>
      <c r="F289" s="185" t="s">
        <v>763</v>
      </c>
      <c r="G289" s="185" t="s">
        <v>339</v>
      </c>
      <c r="H289" s="312" t="s">
        <v>339</v>
      </c>
      <c r="I289" s="312" t="s">
        <v>339</v>
      </c>
      <c r="J289" s="312" t="s">
        <v>339</v>
      </c>
      <c r="K289" s="312"/>
      <c r="L289" s="312"/>
      <c r="M289" s="312"/>
      <c r="N289" s="173"/>
      <c r="O289" s="173"/>
    </row>
    <row r="290" spans="1:15" ht="39.6" hidden="1">
      <c r="A290" s="310"/>
      <c r="B290" s="311"/>
      <c r="C290" s="185" t="s">
        <v>3487</v>
      </c>
      <c r="D290" s="185" t="s">
        <v>1752</v>
      </c>
      <c r="E290" s="154" t="s">
        <v>1753</v>
      </c>
      <c r="F290" s="185" t="s">
        <v>558</v>
      </c>
      <c r="G290" s="185" t="s">
        <v>339</v>
      </c>
      <c r="H290" s="329" t="s">
        <v>339</v>
      </c>
      <c r="I290" s="329" t="s">
        <v>339</v>
      </c>
      <c r="J290" s="329" t="s">
        <v>339</v>
      </c>
      <c r="K290" s="312"/>
      <c r="L290" s="312"/>
      <c r="M290" s="312"/>
      <c r="N290" s="173"/>
      <c r="O290" s="173"/>
    </row>
    <row r="291" spans="1:15" ht="39.6" hidden="1">
      <c r="A291" s="330"/>
      <c r="B291" s="98"/>
      <c r="C291" s="327" t="s">
        <v>3488</v>
      </c>
      <c r="D291" s="327" t="s">
        <v>1703</v>
      </c>
      <c r="E291" s="158" t="s">
        <v>1704</v>
      </c>
      <c r="F291" s="327" t="s">
        <v>115</v>
      </c>
      <c r="G291" s="327" t="s">
        <v>339</v>
      </c>
      <c r="H291" s="328" t="s">
        <v>339</v>
      </c>
      <c r="I291" s="328" t="s">
        <v>339</v>
      </c>
      <c r="J291" s="328" t="s">
        <v>339</v>
      </c>
      <c r="K291" s="328"/>
      <c r="L291" s="328"/>
      <c r="M291" s="328"/>
      <c r="N291" s="333"/>
      <c r="O291" s="333"/>
    </row>
    <row r="292" spans="1:15" ht="39.6" hidden="1">
      <c r="A292" s="310"/>
      <c r="B292" s="311"/>
      <c r="C292" s="185" t="s">
        <v>3489</v>
      </c>
      <c r="D292" s="185" t="s">
        <v>1746</v>
      </c>
      <c r="E292" s="154" t="s">
        <v>1747</v>
      </c>
      <c r="F292" s="185" t="s">
        <v>243</v>
      </c>
      <c r="G292" s="185" t="s">
        <v>339</v>
      </c>
      <c r="H292" s="312" t="s">
        <v>339</v>
      </c>
      <c r="I292" s="312" t="s">
        <v>339</v>
      </c>
      <c r="J292" s="312" t="s">
        <v>339</v>
      </c>
      <c r="K292" s="312"/>
      <c r="L292" s="312"/>
      <c r="M292" s="312"/>
      <c r="N292" s="173"/>
      <c r="O292" s="173"/>
    </row>
    <row r="293" spans="1:15" ht="39.6" hidden="1">
      <c r="A293" s="310"/>
      <c r="B293" s="311"/>
      <c r="C293" s="185" t="s">
        <v>3490</v>
      </c>
      <c r="D293" s="185" t="s">
        <v>1743</v>
      </c>
      <c r="E293" s="154" t="s">
        <v>3491</v>
      </c>
      <c r="F293" s="185" t="s">
        <v>118</v>
      </c>
      <c r="G293" s="185" t="s">
        <v>339</v>
      </c>
      <c r="H293" s="312" t="s">
        <v>339</v>
      </c>
      <c r="I293" s="312" t="s">
        <v>339</v>
      </c>
      <c r="J293" s="312" t="s">
        <v>339</v>
      </c>
      <c r="K293" s="312"/>
      <c r="L293" s="312"/>
      <c r="M293" s="312"/>
      <c r="N293" s="173"/>
      <c r="O293" s="173"/>
    </row>
    <row r="294" spans="1:15" ht="52.8" hidden="1">
      <c r="A294" s="310"/>
      <c r="B294" s="311"/>
      <c r="C294" s="185" t="s">
        <v>3492</v>
      </c>
      <c r="D294" s="185" t="s">
        <v>2134</v>
      </c>
      <c r="E294" s="154" t="s">
        <v>1760</v>
      </c>
      <c r="F294" s="185" t="s">
        <v>118</v>
      </c>
      <c r="G294" s="185" t="s">
        <v>339</v>
      </c>
      <c r="H294" s="312" t="s">
        <v>339</v>
      </c>
      <c r="I294" s="312" t="s">
        <v>339</v>
      </c>
      <c r="J294" s="312" t="s">
        <v>339</v>
      </c>
      <c r="K294" s="312"/>
      <c r="L294" s="312"/>
      <c r="M294" s="312"/>
      <c r="N294" s="173"/>
      <c r="O294" s="173"/>
    </row>
    <row r="295" spans="1:15" ht="52.8" hidden="1">
      <c r="A295" s="310"/>
      <c r="B295" s="311"/>
      <c r="C295" s="185" t="s">
        <v>3493</v>
      </c>
      <c r="D295" s="185" t="s">
        <v>1736</v>
      </c>
      <c r="E295" s="154" t="s">
        <v>1737</v>
      </c>
      <c r="F295" s="185" t="s">
        <v>118</v>
      </c>
      <c r="G295" s="185" t="s">
        <v>339</v>
      </c>
      <c r="H295" s="312" t="s">
        <v>339</v>
      </c>
      <c r="I295" s="312" t="s">
        <v>339</v>
      </c>
      <c r="J295" s="312" t="s">
        <v>339</v>
      </c>
      <c r="K295" s="312"/>
      <c r="L295" s="312"/>
      <c r="M295" s="312"/>
      <c r="N295" s="173"/>
      <c r="O295" s="173"/>
    </row>
    <row r="296" spans="1:15" ht="26.4" hidden="1">
      <c r="A296" s="310"/>
      <c r="B296" s="311"/>
      <c r="C296" s="185" t="s">
        <v>3494</v>
      </c>
      <c r="D296" s="185" t="s">
        <v>1740</v>
      </c>
      <c r="E296" s="154" t="s">
        <v>1741</v>
      </c>
      <c r="F296" s="185" t="s">
        <v>45</v>
      </c>
      <c r="G296" s="185" t="s">
        <v>339</v>
      </c>
      <c r="H296" s="312" t="s">
        <v>339</v>
      </c>
      <c r="I296" s="312" t="s">
        <v>339</v>
      </c>
      <c r="J296" s="312" t="s">
        <v>339</v>
      </c>
      <c r="K296" s="312"/>
      <c r="L296" s="312"/>
      <c r="M296" s="312"/>
      <c r="N296" s="173"/>
      <c r="O296" s="173"/>
    </row>
    <row r="297" spans="1:15" ht="52.8" hidden="1">
      <c r="A297" s="310"/>
      <c r="B297" s="311"/>
      <c r="C297" s="185" t="s">
        <v>3495</v>
      </c>
      <c r="D297" s="185" t="s">
        <v>1754</v>
      </c>
      <c r="E297" s="154" t="s">
        <v>1755</v>
      </c>
      <c r="F297" s="185" t="s">
        <v>558</v>
      </c>
      <c r="G297" s="185" t="s">
        <v>339</v>
      </c>
      <c r="H297" s="312" t="s">
        <v>339</v>
      </c>
      <c r="I297" s="312" t="s">
        <v>339</v>
      </c>
      <c r="J297" s="312" t="s">
        <v>339</v>
      </c>
      <c r="K297" s="312"/>
      <c r="L297" s="312"/>
      <c r="M297" s="312"/>
      <c r="N297" s="173"/>
      <c r="O297" s="173"/>
    </row>
    <row r="298" spans="1:15" ht="52.8" hidden="1">
      <c r="A298" s="310"/>
      <c r="B298" s="311"/>
      <c r="C298" s="185" t="s">
        <v>3496</v>
      </c>
      <c r="D298" s="185" t="s">
        <v>1714</v>
      </c>
      <c r="E298" s="154" t="s">
        <v>1715</v>
      </c>
      <c r="F298" s="185" t="s">
        <v>37</v>
      </c>
      <c r="G298" s="185" t="s">
        <v>339</v>
      </c>
      <c r="H298" s="312" t="s">
        <v>339</v>
      </c>
      <c r="I298" s="312" t="s">
        <v>339</v>
      </c>
      <c r="J298" s="312" t="s">
        <v>339</v>
      </c>
      <c r="K298" s="312"/>
      <c r="L298" s="312"/>
      <c r="M298" s="312"/>
      <c r="N298" s="173"/>
      <c r="O298" s="173"/>
    </row>
    <row r="299" spans="1:15" ht="52.8" hidden="1">
      <c r="A299" s="310"/>
      <c r="B299" s="311"/>
      <c r="C299" s="185" t="s">
        <v>3497</v>
      </c>
      <c r="D299" s="185" t="s">
        <v>1723</v>
      </c>
      <c r="E299" s="154" t="s">
        <v>1724</v>
      </c>
      <c r="F299" s="185" t="s">
        <v>45</v>
      </c>
      <c r="G299" s="185" t="s">
        <v>339</v>
      </c>
      <c r="H299" s="312" t="s">
        <v>339</v>
      </c>
      <c r="I299" s="312" t="s">
        <v>339</v>
      </c>
      <c r="J299" s="312" t="s">
        <v>339</v>
      </c>
      <c r="K299" s="312"/>
      <c r="L299" s="312"/>
      <c r="M299" s="312"/>
      <c r="N299" s="173"/>
      <c r="O299" s="173"/>
    </row>
    <row r="300" spans="1:15" ht="52.8" hidden="1">
      <c r="A300" s="310"/>
      <c r="B300" s="311"/>
      <c r="C300" s="185" t="s">
        <v>3498</v>
      </c>
      <c r="D300" s="185" t="s">
        <v>1767</v>
      </c>
      <c r="E300" s="154" t="s">
        <v>3499</v>
      </c>
      <c r="F300" s="185" t="s">
        <v>54</v>
      </c>
      <c r="G300" s="185" t="s">
        <v>339</v>
      </c>
      <c r="H300" s="312" t="s">
        <v>339</v>
      </c>
      <c r="I300" s="312" t="s">
        <v>339</v>
      </c>
      <c r="J300" s="312" t="s">
        <v>339</v>
      </c>
      <c r="K300" s="312"/>
      <c r="L300" s="312"/>
      <c r="M300" s="312"/>
      <c r="N300" s="173"/>
      <c r="O300" s="173"/>
    </row>
    <row r="301" spans="1:15" ht="66" hidden="1">
      <c r="A301" s="310"/>
      <c r="B301" s="311"/>
      <c r="C301" s="185" t="s">
        <v>3500</v>
      </c>
      <c r="D301" s="185" t="s">
        <v>1770</v>
      </c>
      <c r="E301" s="154" t="s">
        <v>1771</v>
      </c>
      <c r="F301" s="185" t="s">
        <v>558</v>
      </c>
      <c r="G301" s="185" t="s">
        <v>339</v>
      </c>
      <c r="H301" s="312" t="s">
        <v>339</v>
      </c>
      <c r="I301" s="312" t="s">
        <v>339</v>
      </c>
      <c r="J301" s="312" t="s">
        <v>339</v>
      </c>
      <c r="K301" s="312"/>
      <c r="L301" s="312"/>
      <c r="M301" s="312"/>
      <c r="N301" s="173"/>
      <c r="O301" s="173"/>
    </row>
    <row r="302" spans="1:15" ht="39.6" hidden="1">
      <c r="A302" s="310"/>
      <c r="B302" s="311"/>
      <c r="C302" s="185" t="s">
        <v>3501</v>
      </c>
      <c r="D302" s="185" t="s">
        <v>1725</v>
      </c>
      <c r="E302" s="154" t="s">
        <v>1726</v>
      </c>
      <c r="F302" s="185" t="s">
        <v>54</v>
      </c>
      <c r="G302" s="185" t="s">
        <v>339</v>
      </c>
      <c r="H302" s="312" t="s">
        <v>339</v>
      </c>
      <c r="I302" s="312" t="s">
        <v>339</v>
      </c>
      <c r="J302" s="312" t="s">
        <v>339</v>
      </c>
      <c r="K302" s="312"/>
      <c r="L302" s="312"/>
      <c r="M302" s="312"/>
      <c r="N302" s="173"/>
      <c r="O302" s="173"/>
    </row>
    <row r="303" spans="1:15" ht="52.8" hidden="1">
      <c r="A303" s="310"/>
      <c r="B303" s="311"/>
      <c r="C303" s="185" t="s">
        <v>3502</v>
      </c>
      <c r="D303" s="185" t="s">
        <v>1781</v>
      </c>
      <c r="E303" s="154" t="s">
        <v>1782</v>
      </c>
      <c r="F303" s="185" t="s">
        <v>763</v>
      </c>
      <c r="G303" s="185" t="s">
        <v>339</v>
      </c>
      <c r="H303" s="312" t="s">
        <v>339</v>
      </c>
      <c r="I303" s="312" t="s">
        <v>339</v>
      </c>
      <c r="J303" s="312" t="s">
        <v>339</v>
      </c>
      <c r="K303" s="312"/>
      <c r="L303" s="312"/>
      <c r="M303" s="312"/>
      <c r="N303" s="173"/>
      <c r="O303" s="173"/>
    </row>
    <row r="304" spans="1:15" ht="39.6" hidden="1">
      <c r="A304" s="310"/>
      <c r="B304" s="311"/>
      <c r="C304" s="185" t="s">
        <v>3503</v>
      </c>
      <c r="D304" s="185" t="s">
        <v>1779</v>
      </c>
      <c r="E304" s="154" t="s">
        <v>1780</v>
      </c>
      <c r="F304" s="185" t="s">
        <v>92</v>
      </c>
      <c r="G304" s="185" t="s">
        <v>339</v>
      </c>
      <c r="H304" s="312" t="s">
        <v>339</v>
      </c>
      <c r="I304" s="312" t="s">
        <v>339</v>
      </c>
      <c r="J304" s="312" t="s">
        <v>339</v>
      </c>
      <c r="K304" s="312"/>
      <c r="L304" s="312"/>
      <c r="M304" s="312"/>
      <c r="N304" s="173"/>
      <c r="O304" s="173"/>
    </row>
    <row r="305" spans="1:16" ht="52.8" hidden="1">
      <c r="A305" s="310"/>
      <c r="B305" s="311"/>
      <c r="C305" s="185" t="s">
        <v>3504</v>
      </c>
      <c r="D305" s="185" t="s">
        <v>1776</v>
      </c>
      <c r="E305" s="154" t="s">
        <v>1777</v>
      </c>
      <c r="F305" s="185" t="s">
        <v>55</v>
      </c>
      <c r="G305" s="185" t="s">
        <v>339</v>
      </c>
      <c r="H305" s="312" t="s">
        <v>339</v>
      </c>
      <c r="I305" s="312" t="s">
        <v>339</v>
      </c>
      <c r="J305" s="312" t="s">
        <v>339</v>
      </c>
      <c r="K305" s="312"/>
      <c r="L305" s="312"/>
      <c r="M305" s="312"/>
      <c r="N305" s="173"/>
      <c r="O305" s="173"/>
    </row>
    <row r="306" spans="1:16" ht="52.8" hidden="1">
      <c r="A306" s="310"/>
      <c r="B306" s="311"/>
      <c r="C306" s="185" t="s">
        <v>3505</v>
      </c>
      <c r="D306" s="185" t="s">
        <v>1762</v>
      </c>
      <c r="E306" s="154" t="s">
        <v>1763</v>
      </c>
      <c r="F306" s="185" t="s">
        <v>243</v>
      </c>
      <c r="G306" s="185" t="s">
        <v>339</v>
      </c>
      <c r="H306" s="312" t="s">
        <v>339</v>
      </c>
      <c r="I306" s="312" t="s">
        <v>339</v>
      </c>
      <c r="J306" s="312" t="s">
        <v>339</v>
      </c>
      <c r="K306" s="312"/>
      <c r="L306" s="312"/>
      <c r="M306" s="312"/>
      <c r="N306" s="173"/>
      <c r="O306" s="173"/>
    </row>
    <row r="307" spans="1:16" ht="52.8" hidden="1">
      <c r="A307" s="310"/>
      <c r="B307" s="311"/>
      <c r="C307" s="185" t="s">
        <v>3506</v>
      </c>
      <c r="D307" s="185" t="s">
        <v>1773</v>
      </c>
      <c r="E307" s="154" t="s">
        <v>1774</v>
      </c>
      <c r="F307" s="185" t="s">
        <v>54</v>
      </c>
      <c r="G307" s="185" t="s">
        <v>339</v>
      </c>
      <c r="H307" s="312" t="s">
        <v>339</v>
      </c>
      <c r="I307" s="312" t="s">
        <v>339</v>
      </c>
      <c r="J307" s="312" t="s">
        <v>339</v>
      </c>
      <c r="K307" s="312"/>
      <c r="L307" s="312"/>
      <c r="M307" s="312"/>
      <c r="N307" s="173"/>
      <c r="O307" s="173"/>
    </row>
    <row r="308" spans="1:16" ht="52.8" hidden="1">
      <c r="A308" s="310"/>
      <c r="B308" s="311"/>
      <c r="C308" s="185" t="s">
        <v>3507</v>
      </c>
      <c r="D308" s="185" t="s">
        <v>1765</v>
      </c>
      <c r="E308" s="154" t="s">
        <v>1766</v>
      </c>
      <c r="F308" s="185" t="s">
        <v>67</v>
      </c>
      <c r="G308" s="185" t="s">
        <v>243</v>
      </c>
      <c r="H308" s="312" t="s">
        <v>339</v>
      </c>
      <c r="I308" s="312" t="s">
        <v>339</v>
      </c>
      <c r="J308" s="312" t="s">
        <v>339</v>
      </c>
      <c r="K308" s="312"/>
      <c r="L308" s="312"/>
      <c r="M308" s="312"/>
      <c r="N308" s="173"/>
      <c r="O308" s="173"/>
    </row>
    <row r="309" spans="1:16" ht="66" hidden="1">
      <c r="A309" s="310"/>
      <c r="B309" s="311"/>
      <c r="C309" s="185" t="s">
        <v>3508</v>
      </c>
      <c r="D309" s="185" t="s">
        <v>1784</v>
      </c>
      <c r="E309" s="154" t="s">
        <v>1785</v>
      </c>
      <c r="F309" s="185" t="s">
        <v>72</v>
      </c>
      <c r="G309" s="185" t="s">
        <v>339</v>
      </c>
      <c r="H309" s="312" t="s">
        <v>339</v>
      </c>
      <c r="I309" s="312" t="s">
        <v>339</v>
      </c>
      <c r="J309" s="312" t="s">
        <v>339</v>
      </c>
      <c r="K309" s="312"/>
      <c r="L309" s="312"/>
      <c r="M309" s="312"/>
      <c r="N309" s="173"/>
      <c r="O309" s="173"/>
    </row>
    <row r="310" spans="1:16" ht="52.8" hidden="1">
      <c r="A310" s="310"/>
      <c r="B310" s="311"/>
      <c r="C310" s="185" t="s">
        <v>3509</v>
      </c>
      <c r="D310" s="185" t="s">
        <v>1787</v>
      </c>
      <c r="E310" s="154" t="s">
        <v>1788</v>
      </c>
      <c r="F310" s="185" t="s">
        <v>243</v>
      </c>
      <c r="G310" s="185" t="s">
        <v>339</v>
      </c>
      <c r="H310" s="312" t="s">
        <v>339</v>
      </c>
      <c r="I310" s="312" t="s">
        <v>339</v>
      </c>
      <c r="J310" s="312" t="s">
        <v>339</v>
      </c>
      <c r="K310" s="312"/>
      <c r="L310" s="312"/>
      <c r="M310" s="312"/>
      <c r="N310" s="173"/>
      <c r="O310" s="173"/>
    </row>
    <row r="311" spans="1:16" ht="39.6" hidden="1">
      <c r="A311" s="310"/>
      <c r="B311" s="311"/>
      <c r="C311" s="185" t="s">
        <v>3510</v>
      </c>
      <c r="D311" s="185" t="s">
        <v>1795</v>
      </c>
      <c r="E311" s="154" t="s">
        <v>1796</v>
      </c>
      <c r="F311" s="185" t="s">
        <v>72</v>
      </c>
      <c r="G311" s="185" t="s">
        <v>339</v>
      </c>
      <c r="H311" s="312" t="s">
        <v>339</v>
      </c>
      <c r="I311" s="312" t="s">
        <v>339</v>
      </c>
      <c r="J311" s="312" t="s">
        <v>339</v>
      </c>
      <c r="K311" s="312"/>
      <c r="L311" s="312"/>
      <c r="M311" s="312"/>
      <c r="N311" s="173"/>
      <c r="O311" s="173"/>
    </row>
    <row r="312" spans="1:16" ht="39.6" hidden="1">
      <c r="A312" s="310"/>
      <c r="B312" s="311"/>
      <c r="C312" s="185" t="s">
        <v>3511</v>
      </c>
      <c r="D312" s="185" t="s">
        <v>1790</v>
      </c>
      <c r="E312" s="154" t="s">
        <v>1791</v>
      </c>
      <c r="F312" s="185" t="s">
        <v>45</v>
      </c>
      <c r="G312" s="185" t="s">
        <v>339</v>
      </c>
      <c r="H312" s="312" t="s">
        <v>339</v>
      </c>
      <c r="I312" s="312" t="s">
        <v>339</v>
      </c>
      <c r="J312" s="312" t="s">
        <v>339</v>
      </c>
      <c r="K312" s="312"/>
      <c r="L312" s="312"/>
      <c r="M312" s="312"/>
      <c r="N312" s="173"/>
      <c r="O312" s="173"/>
    </row>
    <row r="313" spans="1:16" ht="6" hidden="1" customHeight="1">
      <c r="A313" s="310"/>
      <c r="B313" s="311"/>
      <c r="C313" s="185" t="s">
        <v>3512</v>
      </c>
      <c r="D313" s="185" t="s">
        <v>1793</v>
      </c>
      <c r="E313" s="154" t="s">
        <v>1794</v>
      </c>
      <c r="F313" s="185" t="s">
        <v>59</v>
      </c>
      <c r="G313" s="185" t="s">
        <v>339</v>
      </c>
      <c r="H313" s="312" t="s">
        <v>339</v>
      </c>
      <c r="I313" s="312" t="s">
        <v>339</v>
      </c>
      <c r="J313" s="312" t="s">
        <v>339</v>
      </c>
      <c r="K313" s="312"/>
      <c r="L313" s="312"/>
      <c r="M313" s="312"/>
      <c r="N313" s="173"/>
      <c r="O313" s="173"/>
    </row>
    <row r="314" spans="1:16" ht="39.6" hidden="1">
      <c r="A314" s="310"/>
      <c r="B314" s="311"/>
      <c r="C314" s="185" t="s">
        <v>3513</v>
      </c>
      <c r="D314" s="185" t="s">
        <v>1798</v>
      </c>
      <c r="E314" s="154" t="s">
        <v>1799</v>
      </c>
      <c r="F314" s="185" t="s">
        <v>339</v>
      </c>
      <c r="G314" s="185" t="s">
        <v>339</v>
      </c>
      <c r="H314" s="312" t="s">
        <v>339</v>
      </c>
      <c r="I314" s="312" t="s">
        <v>339</v>
      </c>
      <c r="J314" s="312"/>
      <c r="K314" s="312"/>
      <c r="L314" s="312"/>
      <c r="M314" s="312"/>
      <c r="N314" s="173"/>
      <c r="O314" s="334" t="s">
        <v>1054</v>
      </c>
    </row>
    <row r="315" spans="1:16" ht="66" hidden="1">
      <c r="A315" s="310"/>
      <c r="B315" s="311"/>
      <c r="C315" s="185" t="s">
        <v>3514</v>
      </c>
      <c r="D315" s="185" t="s">
        <v>1803</v>
      </c>
      <c r="E315" s="154" t="s">
        <v>1804</v>
      </c>
      <c r="F315" s="185" t="s">
        <v>339</v>
      </c>
      <c r="G315" s="185" t="s">
        <v>339</v>
      </c>
      <c r="H315" s="329" t="s">
        <v>339</v>
      </c>
      <c r="I315" s="329" t="s">
        <v>339</v>
      </c>
      <c r="J315" s="329"/>
      <c r="K315" s="312"/>
      <c r="L315" s="312"/>
      <c r="M315" s="312"/>
      <c r="N315" s="173"/>
      <c r="O315" s="160" t="s">
        <v>3515</v>
      </c>
    </row>
    <row r="316" spans="1:16" ht="39.6" hidden="1">
      <c r="A316" s="325"/>
      <c r="B316" s="326"/>
      <c r="C316" s="327" t="s">
        <v>3516</v>
      </c>
      <c r="D316" s="327" t="s">
        <v>1841</v>
      </c>
      <c r="E316" s="158" t="s">
        <v>1842</v>
      </c>
      <c r="F316" s="158" t="s">
        <v>59</v>
      </c>
      <c r="G316" s="327" t="s">
        <v>339</v>
      </c>
      <c r="H316" s="328" t="s">
        <v>339</v>
      </c>
      <c r="I316" s="328" t="s">
        <v>339</v>
      </c>
      <c r="J316" s="328"/>
      <c r="K316" s="328"/>
      <c r="L316" s="328"/>
      <c r="M316" s="328"/>
      <c r="N316" s="333"/>
      <c r="O316" s="333" t="s">
        <v>3517</v>
      </c>
    </row>
    <row r="317" spans="1:16" ht="158.4" hidden="1">
      <c r="A317" s="310"/>
      <c r="B317" s="311"/>
      <c r="C317" s="185" t="s">
        <v>3518</v>
      </c>
      <c r="D317" s="185" t="s">
        <v>1806</v>
      </c>
      <c r="E317" s="154" t="s">
        <v>1807</v>
      </c>
      <c r="F317" s="154" t="s">
        <v>763</v>
      </c>
      <c r="G317" s="185" t="s">
        <v>339</v>
      </c>
      <c r="H317" s="329" t="s">
        <v>339</v>
      </c>
      <c r="I317" s="329" t="s">
        <v>339</v>
      </c>
      <c r="J317" s="329" t="s">
        <v>339</v>
      </c>
      <c r="K317" s="312"/>
      <c r="L317" s="312"/>
      <c r="M317" s="312"/>
      <c r="N317" s="173"/>
      <c r="O317" s="173"/>
      <c r="P317" s="335" t="s">
        <v>3519</v>
      </c>
    </row>
    <row r="318" spans="1:16" ht="39.6" hidden="1">
      <c r="A318" s="310"/>
      <c r="B318" s="311"/>
      <c r="C318" s="185" t="s">
        <v>3520</v>
      </c>
      <c r="D318" s="185" t="s">
        <v>1812</v>
      </c>
      <c r="E318" s="154" t="s">
        <v>1813</v>
      </c>
      <c r="F318" s="154" t="s">
        <v>763</v>
      </c>
      <c r="G318" s="185" t="s">
        <v>339</v>
      </c>
      <c r="H318" s="312" t="s">
        <v>339</v>
      </c>
      <c r="I318" s="312" t="s">
        <v>339</v>
      </c>
      <c r="J318" s="312" t="s">
        <v>339</v>
      </c>
      <c r="K318" s="312"/>
      <c r="L318" s="312"/>
      <c r="M318" s="312"/>
      <c r="N318" s="173"/>
      <c r="O318" s="173"/>
      <c r="P318" s="173" t="s">
        <v>3521</v>
      </c>
    </row>
    <row r="319" spans="1:16" ht="132" hidden="1">
      <c r="A319" s="310"/>
      <c r="B319" s="311"/>
      <c r="C319" s="185" t="s">
        <v>3522</v>
      </c>
      <c r="D319" s="185" t="s">
        <v>1816</v>
      </c>
      <c r="E319" s="154" t="s">
        <v>1817</v>
      </c>
      <c r="F319" s="154" t="s">
        <v>46</v>
      </c>
      <c r="G319" s="185" t="s">
        <v>339</v>
      </c>
      <c r="H319" s="312" t="s">
        <v>339</v>
      </c>
      <c r="I319" s="312" t="s">
        <v>339</v>
      </c>
      <c r="J319" s="312" t="s">
        <v>339</v>
      </c>
      <c r="K319" s="312"/>
      <c r="L319" s="312"/>
      <c r="M319" s="312"/>
      <c r="N319" s="173"/>
      <c r="O319" s="173"/>
      <c r="P319" s="332" t="s">
        <v>3519</v>
      </c>
    </row>
    <row r="320" spans="1:16" ht="39.6" hidden="1">
      <c r="A320" s="310"/>
      <c r="B320" s="311"/>
      <c r="C320" s="185" t="s">
        <v>3523</v>
      </c>
      <c r="D320" s="185" t="s">
        <v>1809</v>
      </c>
      <c r="E320" s="154" t="s">
        <v>3524</v>
      </c>
      <c r="F320" s="154" t="s">
        <v>54</v>
      </c>
      <c r="G320" s="185" t="s">
        <v>339</v>
      </c>
      <c r="H320" s="312" t="s">
        <v>339</v>
      </c>
      <c r="I320" s="312" t="s">
        <v>339</v>
      </c>
      <c r="J320" s="312" t="s">
        <v>339</v>
      </c>
      <c r="K320" s="312"/>
      <c r="L320" s="312"/>
      <c r="M320" s="312"/>
      <c r="N320" s="173"/>
      <c r="O320" s="173"/>
      <c r="P320" s="173" t="s">
        <v>1054</v>
      </c>
    </row>
    <row r="321" spans="1:16" ht="52.8" hidden="1">
      <c r="A321" s="310"/>
      <c r="B321" s="311"/>
      <c r="C321" s="185" t="s">
        <v>3525</v>
      </c>
      <c r="D321" s="185" t="s">
        <v>1836</v>
      </c>
      <c r="E321" s="154" t="s">
        <v>1837</v>
      </c>
      <c r="F321" s="154" t="s">
        <v>72</v>
      </c>
      <c r="G321" s="185" t="s">
        <v>339</v>
      </c>
      <c r="H321" s="312" t="s">
        <v>339</v>
      </c>
      <c r="I321" s="312" t="s">
        <v>339</v>
      </c>
      <c r="J321" s="312" t="s">
        <v>339</v>
      </c>
      <c r="K321" s="312"/>
      <c r="L321" s="312"/>
      <c r="M321" s="312"/>
      <c r="N321" s="173"/>
      <c r="O321" s="173"/>
      <c r="P321" s="173" t="s">
        <v>3521</v>
      </c>
    </row>
    <row r="322" spans="1:16" ht="171.6" hidden="1">
      <c r="A322" s="310"/>
      <c r="B322" s="311"/>
      <c r="C322" s="185" t="s">
        <v>3526</v>
      </c>
      <c r="D322" s="185" t="s">
        <v>1838</v>
      </c>
      <c r="E322" s="154" t="s">
        <v>1839</v>
      </c>
      <c r="F322" s="154" t="s">
        <v>118</v>
      </c>
      <c r="G322" s="185" t="s">
        <v>339</v>
      </c>
      <c r="H322" s="312" t="s">
        <v>339</v>
      </c>
      <c r="I322" s="312" t="s">
        <v>339</v>
      </c>
      <c r="J322" s="312" t="s">
        <v>339</v>
      </c>
      <c r="K322" s="312"/>
      <c r="L322" s="312"/>
      <c r="M322" s="312"/>
      <c r="N322" s="173"/>
      <c r="O322" s="173"/>
      <c r="P322" s="161" t="s">
        <v>3527</v>
      </c>
    </row>
    <row r="323" spans="1:16" ht="52.8" hidden="1">
      <c r="A323" s="310"/>
      <c r="B323" s="311"/>
      <c r="C323" s="185" t="s">
        <v>3528</v>
      </c>
      <c r="D323" s="185" t="s">
        <v>1974</v>
      </c>
      <c r="E323" s="154" t="s">
        <v>3529</v>
      </c>
      <c r="F323" s="154" t="s">
        <v>92</v>
      </c>
      <c r="G323" s="185" t="s">
        <v>339</v>
      </c>
      <c r="H323" s="312" t="s">
        <v>339</v>
      </c>
      <c r="I323" s="312" t="s">
        <v>339</v>
      </c>
      <c r="J323" s="312" t="s">
        <v>339</v>
      </c>
      <c r="K323" s="312"/>
      <c r="L323" s="312"/>
      <c r="M323" s="312"/>
      <c r="N323" s="173"/>
      <c r="O323" s="173"/>
      <c r="P323" s="173" t="s">
        <v>3521</v>
      </c>
    </row>
    <row r="324" spans="1:16" ht="52.8" hidden="1">
      <c r="A324" s="310"/>
      <c r="B324" s="311"/>
      <c r="C324" s="185" t="s">
        <v>3530</v>
      </c>
      <c r="D324" s="185" t="s">
        <v>1814</v>
      </c>
      <c r="E324" s="154" t="s">
        <v>3531</v>
      </c>
      <c r="F324" s="154" t="s">
        <v>31</v>
      </c>
      <c r="G324" s="185" t="s">
        <v>339</v>
      </c>
      <c r="H324" s="312" t="s">
        <v>339</v>
      </c>
      <c r="I324" s="312" t="s">
        <v>339</v>
      </c>
      <c r="J324" s="312" t="s">
        <v>339</v>
      </c>
      <c r="K324" s="312"/>
      <c r="L324" s="312"/>
      <c r="M324" s="312"/>
      <c r="N324" s="173"/>
      <c r="O324" s="173"/>
      <c r="P324" s="173" t="s">
        <v>3532</v>
      </c>
    </row>
    <row r="325" spans="1:16" ht="66" hidden="1">
      <c r="A325" s="310"/>
      <c r="B325" s="311"/>
      <c r="C325" s="185" t="s">
        <v>3533</v>
      </c>
      <c r="D325" s="185" t="s">
        <v>1848</v>
      </c>
      <c r="E325" s="154" t="s">
        <v>3534</v>
      </c>
      <c r="F325" s="154" t="s">
        <v>92</v>
      </c>
      <c r="G325" s="185" t="s">
        <v>339</v>
      </c>
      <c r="H325" s="312" t="s">
        <v>339</v>
      </c>
      <c r="I325" s="312" t="s">
        <v>339</v>
      </c>
      <c r="J325" s="312" t="s">
        <v>339</v>
      </c>
      <c r="K325" s="312"/>
      <c r="L325" s="312"/>
      <c r="M325" s="312"/>
      <c r="N325" s="173"/>
      <c r="O325" s="173"/>
      <c r="P325" s="173" t="s">
        <v>3521</v>
      </c>
    </row>
    <row r="326" spans="1:16" ht="52.8" hidden="1">
      <c r="A326" s="310"/>
      <c r="B326" s="311"/>
      <c r="C326" s="185" t="s">
        <v>3535</v>
      </c>
      <c r="D326" s="185" t="s">
        <v>1820</v>
      </c>
      <c r="E326" s="154" t="s">
        <v>1821</v>
      </c>
      <c r="F326" s="154" t="s">
        <v>67</v>
      </c>
      <c r="G326" s="185" t="s">
        <v>339</v>
      </c>
      <c r="H326" s="312" t="s">
        <v>339</v>
      </c>
      <c r="I326" s="312" t="s">
        <v>339</v>
      </c>
      <c r="J326" s="312" t="s">
        <v>339</v>
      </c>
      <c r="K326" s="312"/>
      <c r="L326" s="312"/>
      <c r="M326" s="312"/>
      <c r="N326" s="173"/>
      <c r="O326" s="173"/>
      <c r="P326" s="160" t="s">
        <v>3536</v>
      </c>
    </row>
    <row r="327" spans="1:16" ht="52.8" hidden="1">
      <c r="A327" s="310"/>
      <c r="B327" s="311"/>
      <c r="C327" s="185" t="s">
        <v>3537</v>
      </c>
      <c r="D327" s="185" t="s">
        <v>1832</v>
      </c>
      <c r="E327" s="154" t="s">
        <v>1833</v>
      </c>
      <c r="F327" s="154" t="s">
        <v>54</v>
      </c>
      <c r="G327" s="185" t="s">
        <v>339</v>
      </c>
      <c r="H327" s="312" t="s">
        <v>339</v>
      </c>
      <c r="I327" s="312" t="s">
        <v>339</v>
      </c>
      <c r="J327" s="312" t="s">
        <v>339</v>
      </c>
      <c r="K327" s="312"/>
      <c r="L327" s="312"/>
      <c r="M327" s="312"/>
      <c r="N327" s="173"/>
      <c r="O327" s="173"/>
      <c r="P327" s="160" t="s">
        <v>3536</v>
      </c>
    </row>
    <row r="328" spans="1:16" ht="39.6" hidden="1">
      <c r="A328" s="310"/>
      <c r="B328" s="311"/>
      <c r="C328" s="185" t="s">
        <v>3538</v>
      </c>
      <c r="D328" s="185" t="s">
        <v>1828</v>
      </c>
      <c r="E328" s="161" t="s">
        <v>3539</v>
      </c>
      <c r="F328" s="154" t="s">
        <v>54</v>
      </c>
      <c r="G328" s="185" t="s">
        <v>339</v>
      </c>
      <c r="H328" s="312" t="s">
        <v>339</v>
      </c>
      <c r="I328" s="312" t="s">
        <v>339</v>
      </c>
      <c r="J328" s="312" t="s">
        <v>339</v>
      </c>
      <c r="K328" s="312"/>
      <c r="L328" s="312"/>
      <c r="M328" s="312"/>
      <c r="N328" s="173"/>
      <c r="O328" s="173"/>
      <c r="P328" s="173"/>
    </row>
    <row r="329" spans="1:16" ht="171.6" hidden="1">
      <c r="A329" s="310"/>
      <c r="B329" s="311"/>
      <c r="C329" s="185" t="s">
        <v>3540</v>
      </c>
      <c r="D329" s="185" t="s">
        <v>1857</v>
      </c>
      <c r="E329" s="154" t="s">
        <v>1858</v>
      </c>
      <c r="F329" s="154" t="s">
        <v>67</v>
      </c>
      <c r="G329" s="185" t="s">
        <v>339</v>
      </c>
      <c r="H329" s="312" t="s">
        <v>339</v>
      </c>
      <c r="I329" s="312" t="s">
        <v>339</v>
      </c>
      <c r="J329" s="312" t="s">
        <v>339</v>
      </c>
      <c r="K329" s="312"/>
      <c r="L329" s="312"/>
      <c r="M329" s="312"/>
      <c r="N329" s="173"/>
      <c r="O329" s="173"/>
      <c r="P329" s="161" t="s">
        <v>3527</v>
      </c>
    </row>
    <row r="330" spans="1:16" ht="52.8" hidden="1">
      <c r="A330" s="310"/>
      <c r="B330" s="311"/>
      <c r="C330" s="185" t="s">
        <v>3541</v>
      </c>
      <c r="D330" s="185" t="s">
        <v>1825</v>
      </c>
      <c r="E330" s="154" t="s">
        <v>1826</v>
      </c>
      <c r="F330" s="154" t="s">
        <v>54</v>
      </c>
      <c r="G330" s="185" t="s">
        <v>339</v>
      </c>
      <c r="H330" s="312" t="s">
        <v>339</v>
      </c>
      <c r="I330" s="312" t="s">
        <v>339</v>
      </c>
      <c r="J330" s="312" t="s">
        <v>339</v>
      </c>
      <c r="K330" s="312"/>
      <c r="L330" s="312"/>
      <c r="M330" s="312"/>
      <c r="N330" s="173"/>
      <c r="O330" s="173"/>
      <c r="P330" s="173"/>
    </row>
    <row r="331" spans="1:16" ht="39.6" hidden="1">
      <c r="A331" s="310"/>
      <c r="B331" s="311"/>
      <c r="C331" s="185" t="s">
        <v>3542</v>
      </c>
      <c r="D331" s="185" t="s">
        <v>1996</v>
      </c>
      <c r="E331" s="154" t="s">
        <v>3543</v>
      </c>
      <c r="F331" s="154" t="s">
        <v>92</v>
      </c>
      <c r="G331" s="185" t="s">
        <v>339</v>
      </c>
      <c r="H331" s="312" t="s">
        <v>339</v>
      </c>
      <c r="I331" s="312" t="s">
        <v>339</v>
      </c>
      <c r="J331" s="312" t="s">
        <v>339</v>
      </c>
      <c r="K331" s="312"/>
      <c r="L331" s="312"/>
      <c r="M331" s="312"/>
      <c r="N331" s="173"/>
      <c r="O331" s="173"/>
      <c r="P331" s="173"/>
    </row>
    <row r="332" spans="1:16" ht="52.8" hidden="1">
      <c r="A332" s="310"/>
      <c r="B332" s="311"/>
      <c r="C332" s="185" t="s">
        <v>3544</v>
      </c>
      <c r="D332" s="185" t="s">
        <v>1845</v>
      </c>
      <c r="E332" s="154" t="s">
        <v>1846</v>
      </c>
      <c r="F332" s="154" t="s">
        <v>59</v>
      </c>
      <c r="G332" s="185" t="s">
        <v>339</v>
      </c>
      <c r="H332" s="312" t="s">
        <v>339</v>
      </c>
      <c r="I332" s="312" t="s">
        <v>339</v>
      </c>
      <c r="J332" s="312" t="s">
        <v>339</v>
      </c>
      <c r="K332" s="312"/>
      <c r="L332" s="312"/>
      <c r="M332" s="312"/>
      <c r="N332" s="173"/>
      <c r="O332" s="173"/>
      <c r="P332" s="173"/>
    </row>
    <row r="333" spans="1:16" ht="52.8" hidden="1">
      <c r="A333" s="310"/>
      <c r="B333" s="311"/>
      <c r="C333" s="185" t="s">
        <v>3545</v>
      </c>
      <c r="D333" s="185" t="s">
        <v>1873</v>
      </c>
      <c r="E333" s="154" t="s">
        <v>1874</v>
      </c>
      <c r="F333" s="154" t="s">
        <v>67</v>
      </c>
      <c r="G333" s="185" t="s">
        <v>339</v>
      </c>
      <c r="H333" s="312" t="s">
        <v>339</v>
      </c>
      <c r="I333" s="312" t="s">
        <v>339</v>
      </c>
      <c r="J333" s="312" t="s">
        <v>339</v>
      </c>
      <c r="K333" s="312"/>
      <c r="L333" s="312"/>
      <c r="M333" s="312"/>
      <c r="N333" s="173"/>
      <c r="O333" s="173"/>
      <c r="P333" s="173"/>
    </row>
    <row r="334" spans="1:16" ht="39.6" hidden="1">
      <c r="A334" s="310"/>
      <c r="B334" s="311"/>
      <c r="C334" s="185" t="s">
        <v>3546</v>
      </c>
      <c r="D334" s="185" t="s">
        <v>1870</v>
      </c>
      <c r="E334" s="154" t="s">
        <v>1871</v>
      </c>
      <c r="F334" s="154" t="s">
        <v>67</v>
      </c>
      <c r="G334" s="185" t="s">
        <v>339</v>
      </c>
      <c r="H334" s="312" t="s">
        <v>339</v>
      </c>
      <c r="I334" s="312" t="s">
        <v>339</v>
      </c>
      <c r="J334" s="312" t="s">
        <v>339</v>
      </c>
      <c r="K334" s="312"/>
      <c r="L334" s="312"/>
      <c r="M334" s="312"/>
      <c r="N334" s="173"/>
      <c r="O334" s="173"/>
      <c r="P334" s="173"/>
    </row>
    <row r="335" spans="1:16" ht="39.6" hidden="1">
      <c r="A335" s="310"/>
      <c r="B335" s="311"/>
      <c r="C335" s="185" t="s">
        <v>3547</v>
      </c>
      <c r="D335" s="185" t="s">
        <v>1889</v>
      </c>
      <c r="E335" s="154" t="s">
        <v>3548</v>
      </c>
      <c r="F335" s="154" t="s">
        <v>67</v>
      </c>
      <c r="G335" s="185" t="s">
        <v>339</v>
      </c>
      <c r="H335" s="312" t="s">
        <v>339</v>
      </c>
      <c r="I335" s="312" t="s">
        <v>339</v>
      </c>
      <c r="J335" s="312" t="s">
        <v>339</v>
      </c>
      <c r="K335" s="312"/>
      <c r="L335" s="312"/>
      <c r="M335" s="312"/>
      <c r="N335" s="173"/>
      <c r="O335" s="173"/>
      <c r="P335" s="173"/>
    </row>
    <row r="336" spans="1:16" ht="66" hidden="1">
      <c r="A336" s="310"/>
      <c r="B336" s="311"/>
      <c r="C336" s="185" t="s">
        <v>3549</v>
      </c>
      <c r="D336" s="185" t="s">
        <v>1985</v>
      </c>
      <c r="E336" s="154" t="s">
        <v>1986</v>
      </c>
      <c r="F336" s="154" t="s">
        <v>89</v>
      </c>
      <c r="G336" s="185" t="s">
        <v>339</v>
      </c>
      <c r="H336" s="312" t="s">
        <v>339</v>
      </c>
      <c r="I336" s="312" t="s">
        <v>339</v>
      </c>
      <c r="J336" s="312" t="s">
        <v>339</v>
      </c>
      <c r="K336" s="312"/>
      <c r="L336" s="312"/>
      <c r="M336" s="312"/>
      <c r="N336" s="173"/>
      <c r="O336" s="173"/>
      <c r="P336" s="173"/>
    </row>
    <row r="337" spans="1:19" ht="66" hidden="1">
      <c r="A337" s="310"/>
      <c r="B337" s="311"/>
      <c r="C337" s="185" t="s">
        <v>3550</v>
      </c>
      <c r="D337" s="185" t="s">
        <v>2017</v>
      </c>
      <c r="E337" s="154" t="s">
        <v>2018</v>
      </c>
      <c r="F337" s="154" t="s">
        <v>763</v>
      </c>
      <c r="G337" s="185" t="s">
        <v>339</v>
      </c>
      <c r="H337" s="312" t="s">
        <v>339</v>
      </c>
      <c r="I337" s="312" t="s">
        <v>339</v>
      </c>
      <c r="J337" s="312" t="s">
        <v>339</v>
      </c>
      <c r="K337" s="312"/>
      <c r="L337" s="312"/>
      <c r="M337" s="312"/>
      <c r="N337" s="173"/>
      <c r="O337" s="173"/>
      <c r="P337" s="173"/>
    </row>
    <row r="338" spans="1:19" ht="52.8" hidden="1">
      <c r="A338" s="310"/>
      <c r="B338" s="311"/>
      <c r="C338" s="185" t="s">
        <v>3551</v>
      </c>
      <c r="D338" s="185" t="s">
        <v>1865</v>
      </c>
      <c r="E338" s="154" t="s">
        <v>1866</v>
      </c>
      <c r="F338" s="154" t="s">
        <v>67</v>
      </c>
      <c r="G338" s="185" t="s">
        <v>339</v>
      </c>
      <c r="H338" s="312" t="s">
        <v>339</v>
      </c>
      <c r="I338" s="312" t="s">
        <v>339</v>
      </c>
      <c r="J338" s="312" t="s">
        <v>339</v>
      </c>
      <c r="K338" s="312"/>
      <c r="L338" s="312"/>
      <c r="M338" s="312"/>
      <c r="N338" s="173"/>
      <c r="O338" s="173"/>
      <c r="P338" s="173"/>
    </row>
    <row r="339" spans="1:19" ht="39.6" hidden="1">
      <c r="A339" s="310"/>
      <c r="B339" s="311"/>
      <c r="C339" s="185" t="s">
        <v>3552</v>
      </c>
      <c r="D339" s="185" t="s">
        <v>1954</v>
      </c>
      <c r="E339" s="154" t="s">
        <v>1955</v>
      </c>
      <c r="F339" s="154" t="s">
        <v>67</v>
      </c>
      <c r="G339" s="185" t="s">
        <v>339</v>
      </c>
      <c r="H339" s="312" t="s">
        <v>339</v>
      </c>
      <c r="I339" s="312" t="s">
        <v>339</v>
      </c>
      <c r="J339" s="312" t="s">
        <v>339</v>
      </c>
      <c r="K339" s="312"/>
      <c r="L339" s="312"/>
      <c r="M339" s="312"/>
      <c r="N339" s="173"/>
      <c r="O339" s="173"/>
      <c r="P339" s="173"/>
    </row>
    <row r="340" spans="1:19" ht="79.2" customHeight="1">
      <c r="A340" s="310"/>
      <c r="B340" s="311"/>
      <c r="C340" s="336" t="s">
        <v>4066</v>
      </c>
      <c r="D340" s="336" t="s">
        <v>4064</v>
      </c>
      <c r="E340" s="337" t="s">
        <v>4065</v>
      </c>
      <c r="F340" s="337" t="s">
        <v>59</v>
      </c>
      <c r="G340" s="336" t="s">
        <v>3766</v>
      </c>
      <c r="H340" s="338" t="s">
        <v>52</v>
      </c>
      <c r="I340" s="338" t="s">
        <v>558</v>
      </c>
      <c r="J340" s="338" t="s">
        <v>3762</v>
      </c>
      <c r="K340" s="341"/>
      <c r="L340" s="342"/>
      <c r="M340" s="341"/>
      <c r="N340" s="343"/>
      <c r="O340" s="173"/>
      <c r="P340" s="173"/>
    </row>
    <row r="341" spans="1:19">
      <c r="A341" s="330"/>
      <c r="B341" s="98"/>
      <c r="C341" s="339"/>
      <c r="D341" s="339"/>
      <c r="E341" s="166"/>
      <c r="F341" s="166"/>
      <c r="G341" s="339"/>
      <c r="H341" s="197"/>
      <c r="I341" s="197"/>
      <c r="J341" s="197"/>
      <c r="K341" s="197"/>
      <c r="L341" s="197"/>
      <c r="M341" s="197"/>
    </row>
    <row r="342" spans="1:19">
      <c r="A342" s="211" t="s">
        <v>3555</v>
      </c>
      <c r="B342" s="197"/>
      <c r="E342" s="106"/>
      <c r="F342" s="197"/>
      <c r="G342" s="197"/>
      <c r="H342" s="197"/>
      <c r="I342" s="197"/>
      <c r="J342" s="197"/>
      <c r="K342" s="197"/>
      <c r="M342" s="197"/>
    </row>
    <row r="343" spans="1:19">
      <c r="A343" s="230" t="s">
        <v>3556</v>
      </c>
      <c r="C343" s="191" t="s">
        <v>3557</v>
      </c>
      <c r="H343" s="197"/>
      <c r="I343" s="98" t="s">
        <v>3558</v>
      </c>
      <c r="K343" s="197"/>
      <c r="M343" s="197"/>
    </row>
    <row r="344" spans="1:19" ht="27.75" customHeight="1">
      <c r="A344" s="330" t="s">
        <v>3559</v>
      </c>
      <c r="C344" s="580" t="s">
        <v>3560</v>
      </c>
      <c r="D344" s="580"/>
      <c r="E344" s="580"/>
      <c r="F344" s="580"/>
      <c r="G344" s="580"/>
      <c r="H344" s="340"/>
      <c r="I344" s="340"/>
      <c r="K344" s="197"/>
      <c r="M344" s="197"/>
    </row>
    <row r="345" spans="1:19" ht="27.75" customHeight="1">
      <c r="A345" s="330" t="s">
        <v>3561</v>
      </c>
      <c r="C345" s="580" t="s">
        <v>3562</v>
      </c>
      <c r="D345" s="580"/>
      <c r="E345" s="580"/>
      <c r="F345" s="580"/>
      <c r="G345" s="580"/>
      <c r="H345" s="197"/>
      <c r="I345" s="197"/>
      <c r="K345" s="197"/>
      <c r="M345" s="197"/>
    </row>
    <row r="346" spans="1:19" ht="27" customHeight="1">
      <c r="A346" s="330" t="s">
        <v>3563</v>
      </c>
      <c r="C346" s="580" t="s">
        <v>3564</v>
      </c>
      <c r="D346" s="580"/>
      <c r="E346" s="580"/>
      <c r="F346" s="580"/>
      <c r="G346" s="580"/>
      <c r="H346" s="197"/>
      <c r="I346" s="98" t="s">
        <v>3565</v>
      </c>
      <c r="K346" s="197"/>
      <c r="M346" s="197"/>
    </row>
    <row r="347" spans="1:19" ht="12" customHeight="1">
      <c r="A347" s="229" t="s">
        <v>3566</v>
      </c>
      <c r="C347" s="98" t="s">
        <v>3567</v>
      </c>
      <c r="D347" s="98"/>
      <c r="E347" s="98"/>
      <c r="F347" s="98"/>
      <c r="G347" s="98"/>
      <c r="H347" s="211"/>
      <c r="I347" s="98" t="s">
        <v>3568</v>
      </c>
      <c r="K347" s="211"/>
      <c r="M347" s="211"/>
    </row>
    <row r="348" spans="1:19">
      <c r="A348" s="197"/>
      <c r="C348" s="197"/>
    </row>
    <row r="349" spans="1:19">
      <c r="S349" t="s">
        <v>3253</v>
      </c>
    </row>
  </sheetData>
  <mergeCells count="4">
    <mergeCell ref="A2:O2"/>
    <mergeCell ref="C344:G344"/>
    <mergeCell ref="C345:G345"/>
    <mergeCell ref="C346:G346"/>
  </mergeCells>
  <printOptions horizontalCentered="1"/>
  <pageMargins left="0.12" right="0.2" top="0.55118110236220497" bottom="0.70866141732283505" header="0.15748031496063" footer="0.15748031496063"/>
  <pageSetup paperSize="9" scale="96"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V231"/>
  <sheetViews>
    <sheetView showGridLines="0" zoomScale="90" zoomScaleNormal="90" workbookViewId="0">
      <selection activeCell="E226" sqref="E226"/>
    </sheetView>
  </sheetViews>
  <sheetFormatPr defaultColWidth="9.109375" defaultRowHeight="13.2"/>
  <cols>
    <col min="1" max="1" width="3" customWidth="1"/>
    <col min="2" max="2" width="3.6640625" customWidth="1"/>
    <col min="3" max="3" width="13.6640625" customWidth="1"/>
    <col min="4" max="4" width="11.5546875" customWidth="1"/>
    <col min="5" max="5" width="31.6640625" customWidth="1"/>
    <col min="6" max="10" width="16.6640625" customWidth="1"/>
    <col min="11" max="11" width="6.88671875" customWidth="1"/>
    <col min="12" max="12" width="18.5546875" customWidth="1"/>
    <col min="13" max="13" width="11.44140625" customWidth="1"/>
    <col min="14" max="14" width="8.44140625" customWidth="1"/>
    <col min="15" max="15" width="7.109375" customWidth="1"/>
    <col min="16" max="16" width="9.44140625" customWidth="1"/>
    <col min="17" max="21" width="4.6640625" customWidth="1"/>
    <col min="22" max="22" width="9.44140625" customWidth="1"/>
    <col min="23" max="23" width="15.6640625" customWidth="1"/>
    <col min="24" max="24" width="18.33203125" customWidth="1"/>
  </cols>
  <sheetData>
    <row r="2" spans="2:22" ht="20.399999999999999">
      <c r="B2" s="579" t="s">
        <v>3569</v>
      </c>
      <c r="C2" s="579"/>
      <c r="D2" s="579"/>
      <c r="E2" s="579"/>
      <c r="F2" s="579"/>
      <c r="G2" s="579"/>
      <c r="H2" s="579"/>
      <c r="I2" s="579"/>
      <c r="J2" s="579"/>
      <c r="K2" s="579"/>
      <c r="L2" s="579"/>
      <c r="M2" s="579"/>
      <c r="N2" s="579"/>
      <c r="O2" s="579"/>
    </row>
    <row r="3" spans="2:22">
      <c r="B3" s="112"/>
      <c r="C3" s="112"/>
      <c r="D3" s="112"/>
      <c r="E3" s="112"/>
      <c r="F3" s="112"/>
      <c r="G3" s="112"/>
      <c r="H3" s="112"/>
      <c r="I3" s="112"/>
      <c r="J3" s="112"/>
      <c r="K3" s="112"/>
      <c r="L3" s="112"/>
      <c r="M3" s="112"/>
      <c r="N3" s="112"/>
      <c r="O3" s="112"/>
    </row>
    <row r="4" spans="2:22" s="150" customFormat="1" ht="20.100000000000001" customHeight="1">
      <c r="B4" s="152" t="s">
        <v>1</v>
      </c>
      <c r="C4" s="152" t="s">
        <v>3</v>
      </c>
      <c r="D4" s="152" t="s">
        <v>4</v>
      </c>
      <c r="E4" s="152" t="s">
        <v>3570</v>
      </c>
      <c r="F4" s="152" t="s">
        <v>6</v>
      </c>
      <c r="G4" s="152" t="s">
        <v>7</v>
      </c>
      <c r="H4" s="152" t="s">
        <v>8</v>
      </c>
      <c r="I4" s="152" t="s">
        <v>9</v>
      </c>
      <c r="J4" s="152" t="s">
        <v>10</v>
      </c>
      <c r="K4" s="152" t="s">
        <v>11</v>
      </c>
      <c r="L4" s="152" t="s">
        <v>12</v>
      </c>
      <c r="M4" s="152" t="s">
        <v>13</v>
      </c>
      <c r="N4" s="152" t="s">
        <v>14</v>
      </c>
      <c r="O4" s="152" t="s">
        <v>3571</v>
      </c>
      <c r="Q4" s="172">
        <v>1</v>
      </c>
      <c r="R4" s="172">
        <v>2</v>
      </c>
      <c r="S4" s="172">
        <v>3</v>
      </c>
      <c r="T4" s="172">
        <v>4</v>
      </c>
      <c r="U4" s="172">
        <v>5</v>
      </c>
      <c r="V4" s="150" t="s">
        <v>3572</v>
      </c>
    </row>
    <row r="5" spans="2:22" s="150" customFormat="1" ht="40.5" hidden="1" customHeight="1">
      <c r="B5" s="153">
        <v>1</v>
      </c>
      <c r="C5" s="154" t="s">
        <v>3573</v>
      </c>
      <c r="D5" s="154" t="s">
        <v>1361</v>
      </c>
      <c r="E5" s="154" t="s">
        <v>1362</v>
      </c>
      <c r="F5" s="154" t="s">
        <v>59</v>
      </c>
      <c r="G5" s="154" t="s">
        <v>52</v>
      </c>
      <c r="H5" s="154" t="s">
        <v>422</v>
      </c>
      <c r="I5" s="154" t="s">
        <v>31</v>
      </c>
      <c r="J5" s="156" t="s">
        <v>73</v>
      </c>
      <c r="K5" s="156" t="s">
        <v>93</v>
      </c>
      <c r="L5" s="162">
        <v>43206</v>
      </c>
      <c r="M5" s="156" t="s">
        <v>42</v>
      </c>
      <c r="N5" s="154" t="s">
        <v>449</v>
      </c>
      <c r="O5" s="152"/>
      <c r="Q5" s="172"/>
      <c r="R5" s="172"/>
      <c r="S5" s="172"/>
      <c r="T5" s="172"/>
      <c r="U5" s="172"/>
    </row>
    <row r="6" spans="2:22" s="150" customFormat="1" ht="40.5" hidden="1" customHeight="1">
      <c r="B6" s="155">
        <v>2</v>
      </c>
      <c r="C6" s="156" t="s">
        <v>3394</v>
      </c>
      <c r="D6" s="156" t="s">
        <v>1373</v>
      </c>
      <c r="E6" s="156" t="s">
        <v>1374</v>
      </c>
      <c r="F6" s="156" t="s">
        <v>763</v>
      </c>
      <c r="G6" s="156" t="s">
        <v>243</v>
      </c>
      <c r="H6" s="156" t="s">
        <v>118</v>
      </c>
      <c r="I6" s="156" t="s">
        <v>580</v>
      </c>
      <c r="J6" s="156" t="s">
        <v>558</v>
      </c>
      <c r="K6" s="156" t="s">
        <v>63</v>
      </c>
      <c r="L6" s="163">
        <v>43211</v>
      </c>
      <c r="M6" s="156" t="s">
        <v>33</v>
      </c>
      <c r="N6" s="156" t="s">
        <v>1246</v>
      </c>
      <c r="O6" s="164" t="s">
        <v>758</v>
      </c>
      <c r="Q6" s="172"/>
      <c r="R6" s="172"/>
      <c r="S6" s="172"/>
      <c r="T6" s="172"/>
      <c r="U6" s="172"/>
    </row>
    <row r="7" spans="2:22" s="151" customFormat="1" ht="39.6" hidden="1">
      <c r="B7" s="153">
        <v>3</v>
      </c>
      <c r="C7" s="154" t="s">
        <v>3574</v>
      </c>
      <c r="D7" s="154" t="s">
        <v>1352</v>
      </c>
      <c r="E7" s="154" t="s">
        <v>1353</v>
      </c>
      <c r="F7" s="154" t="s">
        <v>323</v>
      </c>
      <c r="G7" s="154" t="s">
        <v>558</v>
      </c>
      <c r="H7" s="154" t="s">
        <v>59</v>
      </c>
      <c r="I7" s="154" t="s">
        <v>52</v>
      </c>
      <c r="J7" s="154" t="s">
        <v>45</v>
      </c>
      <c r="K7" s="154" t="s">
        <v>131</v>
      </c>
      <c r="L7" s="162">
        <v>43193</v>
      </c>
      <c r="M7" s="154" t="s">
        <v>33</v>
      </c>
      <c r="N7" s="154" t="s">
        <v>324</v>
      </c>
      <c r="O7" s="165"/>
      <c r="P7" s="166"/>
      <c r="Q7" s="166"/>
    </row>
    <row r="8" spans="2:22" s="151" customFormat="1" ht="66" hidden="1">
      <c r="B8" s="153">
        <v>4</v>
      </c>
      <c r="C8" s="154" t="s">
        <v>3575</v>
      </c>
      <c r="D8" s="154" t="s">
        <v>1354</v>
      </c>
      <c r="E8" s="154" t="s">
        <v>1355</v>
      </c>
      <c r="F8" s="154" t="s">
        <v>72</v>
      </c>
      <c r="G8" s="154" t="s">
        <v>763</v>
      </c>
      <c r="H8" s="154" t="s">
        <v>118</v>
      </c>
      <c r="I8" s="154" t="s">
        <v>558</v>
      </c>
      <c r="J8" s="154" t="s">
        <v>31</v>
      </c>
      <c r="K8" s="154" t="s">
        <v>32</v>
      </c>
      <c r="L8" s="162">
        <v>43195</v>
      </c>
      <c r="M8" s="154" t="s">
        <v>42</v>
      </c>
      <c r="N8" s="154" t="s">
        <v>449</v>
      </c>
      <c r="O8" s="154"/>
      <c r="P8" s="166"/>
      <c r="Q8" s="166"/>
    </row>
    <row r="9" spans="2:22" s="151" customFormat="1" ht="39.6" hidden="1">
      <c r="B9" s="153">
        <v>5</v>
      </c>
      <c r="C9" s="154" t="s">
        <v>3576</v>
      </c>
      <c r="D9" s="154" t="s">
        <v>1356</v>
      </c>
      <c r="E9" s="154" t="s">
        <v>1357</v>
      </c>
      <c r="F9" s="154" t="s">
        <v>73</v>
      </c>
      <c r="G9" s="154" t="s">
        <v>422</v>
      </c>
      <c r="H9" s="154" t="s">
        <v>72</v>
      </c>
      <c r="I9" s="154" t="s">
        <v>54</v>
      </c>
      <c r="J9" s="154" t="s">
        <v>31</v>
      </c>
      <c r="K9" s="154" t="s">
        <v>32</v>
      </c>
      <c r="L9" s="162">
        <v>43195</v>
      </c>
      <c r="M9" s="154" t="s">
        <v>33</v>
      </c>
      <c r="N9" s="154" t="s">
        <v>324</v>
      </c>
      <c r="O9" s="154"/>
      <c r="P9" s="166"/>
      <c r="Q9" s="166"/>
    </row>
    <row r="10" spans="2:22" s="151" customFormat="1" ht="52.8" hidden="1">
      <c r="B10" s="153">
        <v>6</v>
      </c>
      <c r="C10" s="154" t="s">
        <v>3577</v>
      </c>
      <c r="D10" s="154" t="s">
        <v>1358</v>
      </c>
      <c r="E10" s="154" t="s">
        <v>1359</v>
      </c>
      <c r="F10" s="154" t="s">
        <v>49</v>
      </c>
      <c r="G10" s="154" t="s">
        <v>89</v>
      </c>
      <c r="H10" s="154" t="s">
        <v>622</v>
      </c>
      <c r="I10" s="154" t="s">
        <v>55</v>
      </c>
      <c r="J10" s="154" t="s">
        <v>31</v>
      </c>
      <c r="K10" s="154" t="s">
        <v>56</v>
      </c>
      <c r="L10" s="162">
        <v>43196</v>
      </c>
      <c r="M10" s="154" t="s">
        <v>42</v>
      </c>
      <c r="N10" s="154" t="s">
        <v>1215</v>
      </c>
      <c r="O10" s="154"/>
      <c r="P10" s="166"/>
      <c r="Q10" s="166"/>
    </row>
    <row r="11" spans="2:22" s="151" customFormat="1" ht="52.8" hidden="1">
      <c r="B11" s="153">
        <v>1</v>
      </c>
      <c r="C11" s="154" t="s">
        <v>3578</v>
      </c>
      <c r="D11" s="154" t="s">
        <v>1365</v>
      </c>
      <c r="E11" s="154" t="s">
        <v>1366</v>
      </c>
      <c r="F11" s="154" t="s">
        <v>62</v>
      </c>
      <c r="G11" s="154" t="s">
        <v>763</v>
      </c>
      <c r="H11" s="154" t="s">
        <v>49</v>
      </c>
      <c r="I11" s="154" t="s">
        <v>622</v>
      </c>
      <c r="J11" s="154" t="s">
        <v>89</v>
      </c>
      <c r="K11" s="154" t="s">
        <v>76</v>
      </c>
      <c r="L11" s="162">
        <v>43208</v>
      </c>
      <c r="M11" s="154" t="s">
        <v>33</v>
      </c>
      <c r="N11" s="154" t="s">
        <v>1215</v>
      </c>
      <c r="O11" s="154"/>
      <c r="P11" s="166"/>
      <c r="Q11" s="166"/>
    </row>
    <row r="12" spans="2:22" s="151" customFormat="1" ht="39.6" hidden="1">
      <c r="B12" s="153">
        <v>2</v>
      </c>
      <c r="C12" s="154" t="s">
        <v>3579</v>
      </c>
      <c r="D12" s="154" t="s">
        <v>1370</v>
      </c>
      <c r="E12" s="154" t="s">
        <v>1371</v>
      </c>
      <c r="F12" s="154" t="s">
        <v>62</v>
      </c>
      <c r="G12" s="154" t="s">
        <v>763</v>
      </c>
      <c r="H12" s="154" t="s">
        <v>622</v>
      </c>
      <c r="I12" s="154" t="s">
        <v>49</v>
      </c>
      <c r="J12" s="154" t="s">
        <v>55</v>
      </c>
      <c r="K12" s="154" t="s">
        <v>32</v>
      </c>
      <c r="L12" s="162">
        <v>43209</v>
      </c>
      <c r="M12" s="154" t="s">
        <v>42</v>
      </c>
      <c r="N12" s="154" t="s">
        <v>1215</v>
      </c>
      <c r="O12" s="154"/>
      <c r="P12" s="166"/>
      <c r="Q12" s="166"/>
    </row>
    <row r="13" spans="2:22" s="151" customFormat="1" ht="52.8" hidden="1">
      <c r="B13" s="153">
        <v>1</v>
      </c>
      <c r="C13" s="154" t="s">
        <v>3580</v>
      </c>
      <c r="D13" s="154" t="s">
        <v>1368</v>
      </c>
      <c r="E13" s="154" t="s">
        <v>1369</v>
      </c>
      <c r="F13" s="154" t="s">
        <v>59</v>
      </c>
      <c r="G13" s="154" t="s">
        <v>243</v>
      </c>
      <c r="H13" s="154" t="s">
        <v>72</v>
      </c>
      <c r="I13" s="154" t="s">
        <v>89</v>
      </c>
      <c r="J13" s="154" t="s">
        <v>558</v>
      </c>
      <c r="K13" s="154" t="s">
        <v>76</v>
      </c>
      <c r="L13" s="162">
        <v>43208</v>
      </c>
      <c r="M13" s="154" t="s">
        <v>42</v>
      </c>
      <c r="N13" s="154" t="s">
        <v>449</v>
      </c>
      <c r="O13" s="154"/>
      <c r="P13" s="166"/>
      <c r="Q13" s="166"/>
    </row>
    <row r="14" spans="2:22" s="151" customFormat="1" ht="52.8" hidden="1">
      <c r="B14" s="153">
        <v>1</v>
      </c>
      <c r="C14" s="154" t="s">
        <v>3581</v>
      </c>
      <c r="D14" s="154" t="s">
        <v>1379</v>
      </c>
      <c r="E14" s="154" t="s">
        <v>1380</v>
      </c>
      <c r="F14" s="154" t="s">
        <v>55</v>
      </c>
      <c r="G14" s="154" t="s">
        <v>115</v>
      </c>
      <c r="H14" s="154" t="s">
        <v>68</v>
      </c>
      <c r="I14" s="154" t="s">
        <v>67</v>
      </c>
      <c r="J14" s="154" t="s">
        <v>622</v>
      </c>
      <c r="K14" s="154" t="s">
        <v>93</v>
      </c>
      <c r="L14" s="162">
        <v>43220</v>
      </c>
      <c r="M14" s="154" t="s">
        <v>42</v>
      </c>
      <c r="N14" s="154" t="s">
        <v>1215</v>
      </c>
      <c r="O14" s="154"/>
      <c r="P14" s="166"/>
      <c r="Q14" s="166"/>
    </row>
    <row r="15" spans="2:22" s="151" customFormat="1" ht="40.5" hidden="1" customHeight="1">
      <c r="B15" s="153">
        <v>1</v>
      </c>
      <c r="C15" s="154" t="s">
        <v>3582</v>
      </c>
      <c r="D15" s="154" t="s">
        <v>1385</v>
      </c>
      <c r="E15" s="154" t="s">
        <v>1386</v>
      </c>
      <c r="F15" s="154" t="s">
        <v>115</v>
      </c>
      <c r="G15" s="154" t="s">
        <v>53</v>
      </c>
      <c r="H15" s="154" t="s">
        <v>622</v>
      </c>
      <c r="I15" s="154" t="s">
        <v>41</v>
      </c>
      <c r="J15" s="154" t="s">
        <v>37</v>
      </c>
      <c r="K15" s="154" t="s">
        <v>76</v>
      </c>
      <c r="L15" s="162">
        <v>43229</v>
      </c>
      <c r="M15" s="154" t="s">
        <v>42</v>
      </c>
      <c r="N15" s="154" t="s">
        <v>324</v>
      </c>
      <c r="O15" s="154"/>
      <c r="P15" s="166"/>
      <c r="Q15" s="166"/>
    </row>
    <row r="16" spans="2:22" s="151" customFormat="1" ht="40.5" hidden="1" customHeight="1">
      <c r="B16" s="153">
        <v>2</v>
      </c>
      <c r="C16" s="154" t="s">
        <v>3583</v>
      </c>
      <c r="D16" s="154" t="s">
        <v>1387</v>
      </c>
      <c r="E16" s="154" t="s">
        <v>1388</v>
      </c>
      <c r="F16" s="154" t="s">
        <v>31</v>
      </c>
      <c r="G16" s="154" t="s">
        <v>72</v>
      </c>
      <c r="H16" s="154" t="s">
        <v>62</v>
      </c>
      <c r="I16" s="154" t="s">
        <v>52</v>
      </c>
      <c r="J16" s="154" t="s">
        <v>59</v>
      </c>
      <c r="K16" s="154" t="s">
        <v>76</v>
      </c>
      <c r="L16" s="162">
        <v>43229</v>
      </c>
      <c r="M16" s="154" t="s">
        <v>33</v>
      </c>
      <c r="N16" s="154" t="s">
        <v>449</v>
      </c>
      <c r="O16" s="154"/>
      <c r="P16" s="166"/>
      <c r="Q16" s="166"/>
    </row>
    <row r="17" spans="2:17" s="151" customFormat="1" ht="52.5" hidden="1" customHeight="1">
      <c r="B17" s="153">
        <v>3</v>
      </c>
      <c r="C17" s="154" t="s">
        <v>3584</v>
      </c>
      <c r="D17" s="154" t="s">
        <v>1389</v>
      </c>
      <c r="E17" s="154" t="s">
        <v>1390</v>
      </c>
      <c r="F17" s="154" t="s">
        <v>323</v>
      </c>
      <c r="G17" s="154" t="s">
        <v>60</v>
      </c>
      <c r="H17" s="154" t="s">
        <v>37</v>
      </c>
      <c r="I17" s="154" t="s">
        <v>54</v>
      </c>
      <c r="J17" s="154" t="s">
        <v>69</v>
      </c>
      <c r="K17" s="154" t="s">
        <v>56</v>
      </c>
      <c r="L17" s="162">
        <v>43231</v>
      </c>
      <c r="M17" s="154" t="s">
        <v>42</v>
      </c>
      <c r="N17" s="154" t="s">
        <v>324</v>
      </c>
      <c r="O17" s="154"/>
      <c r="P17" s="166"/>
      <c r="Q17" s="166"/>
    </row>
    <row r="18" spans="2:17" s="151" customFormat="1" ht="52.5" hidden="1" customHeight="1">
      <c r="B18" s="153">
        <v>1</v>
      </c>
      <c r="C18" s="154" t="s">
        <v>3585</v>
      </c>
      <c r="D18" s="154" t="s">
        <v>1392</v>
      </c>
      <c r="E18" s="154" t="s">
        <v>1393</v>
      </c>
      <c r="F18" s="154" t="s">
        <v>41</v>
      </c>
      <c r="G18" s="154" t="s">
        <v>53</v>
      </c>
      <c r="H18" s="154" t="s">
        <v>115</v>
      </c>
      <c r="I18" s="154" t="s">
        <v>323</v>
      </c>
      <c r="J18" s="154" t="s">
        <v>39</v>
      </c>
      <c r="K18" s="154" t="s">
        <v>56</v>
      </c>
      <c r="L18" s="162">
        <v>43238</v>
      </c>
      <c r="M18" s="154" t="s">
        <v>42</v>
      </c>
      <c r="N18" s="154" t="s">
        <v>324</v>
      </c>
      <c r="O18" s="154"/>
      <c r="P18" s="166"/>
      <c r="Q18" s="166"/>
    </row>
    <row r="19" spans="2:17" s="151" customFormat="1" ht="52.5" hidden="1" customHeight="1">
      <c r="B19" s="153">
        <v>2</v>
      </c>
      <c r="C19" s="154" t="s">
        <v>3393</v>
      </c>
      <c r="D19" s="154" t="s">
        <v>1394</v>
      </c>
      <c r="E19" s="154" t="s">
        <v>1395</v>
      </c>
      <c r="F19" s="154" t="s">
        <v>67</v>
      </c>
      <c r="G19" s="154" t="s">
        <v>118</v>
      </c>
      <c r="H19" s="154" t="s">
        <v>622</v>
      </c>
      <c r="I19" s="154" t="s">
        <v>68</v>
      </c>
      <c r="J19" s="154" t="s">
        <v>580</v>
      </c>
      <c r="K19" s="154" t="s">
        <v>63</v>
      </c>
      <c r="L19" s="162">
        <v>43239</v>
      </c>
      <c r="M19" s="154" t="s">
        <v>42</v>
      </c>
      <c r="N19" s="154" t="s">
        <v>1246</v>
      </c>
      <c r="O19" s="154"/>
      <c r="P19" s="166"/>
      <c r="Q19" s="166"/>
    </row>
    <row r="20" spans="2:17" s="151" customFormat="1" ht="52.5" hidden="1" customHeight="1">
      <c r="B20" s="153">
        <v>3</v>
      </c>
      <c r="C20" s="154" t="s">
        <v>3395</v>
      </c>
      <c r="D20" s="154" t="s">
        <v>1396</v>
      </c>
      <c r="E20" s="154" t="s">
        <v>1397</v>
      </c>
      <c r="F20" s="154" t="s">
        <v>67</v>
      </c>
      <c r="G20" s="154" t="s">
        <v>243</v>
      </c>
      <c r="H20" s="154" t="s">
        <v>55</v>
      </c>
      <c r="I20" s="154" t="s">
        <v>92</v>
      </c>
      <c r="J20" s="154" t="s">
        <v>31</v>
      </c>
      <c r="K20" s="154" t="s">
        <v>63</v>
      </c>
      <c r="L20" s="162">
        <v>43239</v>
      </c>
      <c r="M20" s="154" t="s">
        <v>33</v>
      </c>
      <c r="N20" s="154" t="s">
        <v>1246</v>
      </c>
      <c r="O20" s="154"/>
      <c r="P20" s="166"/>
      <c r="Q20" s="166"/>
    </row>
    <row r="21" spans="2:17" s="151" customFormat="1" ht="52.5" hidden="1" customHeight="1">
      <c r="B21" s="153">
        <v>4</v>
      </c>
      <c r="C21" s="154" t="s">
        <v>3396</v>
      </c>
      <c r="D21" s="154" t="s">
        <v>1399</v>
      </c>
      <c r="E21" s="154" t="s">
        <v>1400</v>
      </c>
      <c r="F21" s="154" t="s">
        <v>67</v>
      </c>
      <c r="G21" s="154" t="s">
        <v>763</v>
      </c>
      <c r="H21" s="154" t="s">
        <v>62</v>
      </c>
      <c r="I21" s="154" t="s">
        <v>52</v>
      </c>
      <c r="J21" s="154" t="s">
        <v>558</v>
      </c>
      <c r="K21" s="156" t="s">
        <v>131</v>
      </c>
      <c r="L21" s="162">
        <v>43242</v>
      </c>
      <c r="M21" s="154" t="s">
        <v>33</v>
      </c>
      <c r="N21" s="154" t="s">
        <v>449</v>
      </c>
      <c r="O21" s="167" t="s">
        <v>758</v>
      </c>
      <c r="P21" s="166"/>
      <c r="Q21" s="166"/>
    </row>
    <row r="22" spans="2:17" s="151" customFormat="1" ht="52.5" hidden="1" customHeight="1">
      <c r="B22" s="153">
        <v>1</v>
      </c>
      <c r="C22" s="154" t="s">
        <v>3398</v>
      </c>
      <c r="D22" s="154" t="s">
        <v>1402</v>
      </c>
      <c r="E22" s="154" t="s">
        <v>1403</v>
      </c>
      <c r="F22" s="154" t="s">
        <v>72</v>
      </c>
      <c r="G22" s="154" t="s">
        <v>118</v>
      </c>
      <c r="H22" s="154" t="s">
        <v>92</v>
      </c>
      <c r="I22" s="154" t="s">
        <v>59</v>
      </c>
      <c r="J22" s="154" t="s">
        <v>89</v>
      </c>
      <c r="K22" s="156" t="s">
        <v>56</v>
      </c>
      <c r="L22" s="162">
        <v>43245</v>
      </c>
      <c r="M22" s="154" t="s">
        <v>42</v>
      </c>
      <c r="N22" s="154" t="s">
        <v>449</v>
      </c>
      <c r="O22" s="167"/>
      <c r="P22" s="166"/>
      <c r="Q22" s="166"/>
    </row>
    <row r="23" spans="2:17" s="151" customFormat="1" ht="67.5" hidden="1" customHeight="1">
      <c r="B23" s="153">
        <v>2</v>
      </c>
      <c r="C23" s="154" t="s">
        <v>3397</v>
      </c>
      <c r="D23" s="154" t="s">
        <v>1404</v>
      </c>
      <c r="E23" s="154" t="s">
        <v>1405</v>
      </c>
      <c r="F23" s="154" t="s">
        <v>72</v>
      </c>
      <c r="G23" s="154" t="s">
        <v>38</v>
      </c>
      <c r="H23" s="154" t="s">
        <v>52</v>
      </c>
      <c r="I23" s="154" t="s">
        <v>558</v>
      </c>
      <c r="J23" s="154" t="s">
        <v>31</v>
      </c>
      <c r="K23" s="156" t="s">
        <v>63</v>
      </c>
      <c r="L23" s="162">
        <v>43246</v>
      </c>
      <c r="M23" s="154" t="s">
        <v>33</v>
      </c>
      <c r="N23" s="154" t="s">
        <v>324</v>
      </c>
      <c r="O23" s="167"/>
      <c r="P23" s="166"/>
      <c r="Q23" s="166"/>
    </row>
    <row r="24" spans="2:17" s="151" customFormat="1" ht="67.5" hidden="1" customHeight="1">
      <c r="B24" s="153">
        <v>1</v>
      </c>
      <c r="C24" s="154" t="s">
        <v>3399</v>
      </c>
      <c r="D24" s="154" t="s">
        <v>1407</v>
      </c>
      <c r="E24" s="154" t="s">
        <v>1408</v>
      </c>
      <c r="F24" s="154" t="s">
        <v>52</v>
      </c>
      <c r="G24" s="154" t="s">
        <v>763</v>
      </c>
      <c r="H24" s="154" t="s">
        <v>68</v>
      </c>
      <c r="I24" s="154" t="s">
        <v>92</v>
      </c>
      <c r="J24" s="154" t="s">
        <v>580</v>
      </c>
      <c r="K24" s="156" t="s">
        <v>63</v>
      </c>
      <c r="L24" s="162">
        <v>43253</v>
      </c>
      <c r="M24" s="154" t="s">
        <v>42</v>
      </c>
      <c r="N24" s="154" t="s">
        <v>449</v>
      </c>
      <c r="O24" s="167"/>
      <c r="P24" s="166"/>
      <c r="Q24" s="166"/>
    </row>
    <row r="25" spans="2:17" s="151" customFormat="1" ht="67.5" hidden="1" customHeight="1">
      <c r="B25" s="153">
        <v>2</v>
      </c>
      <c r="C25" s="154" t="s">
        <v>3400</v>
      </c>
      <c r="D25" s="154" t="s">
        <v>1409</v>
      </c>
      <c r="E25" s="154" t="s">
        <v>1410</v>
      </c>
      <c r="F25" s="154" t="s">
        <v>55</v>
      </c>
      <c r="G25" s="154" t="s">
        <v>52</v>
      </c>
      <c r="H25" s="154" t="s">
        <v>622</v>
      </c>
      <c r="I25" s="154" t="s">
        <v>89</v>
      </c>
      <c r="J25" s="154" t="s">
        <v>49</v>
      </c>
      <c r="K25" s="156" t="s">
        <v>63</v>
      </c>
      <c r="L25" s="162">
        <v>43253</v>
      </c>
      <c r="M25" s="154" t="s">
        <v>33</v>
      </c>
      <c r="N25" s="154" t="s">
        <v>449</v>
      </c>
      <c r="O25" s="167"/>
      <c r="P25" s="166"/>
      <c r="Q25" s="166"/>
    </row>
    <row r="26" spans="2:17" s="151" customFormat="1" ht="67.5" hidden="1" customHeight="1">
      <c r="B26" s="153">
        <v>3</v>
      </c>
      <c r="C26" s="154" t="s">
        <v>3401</v>
      </c>
      <c r="D26" s="154" t="s">
        <v>1411</v>
      </c>
      <c r="E26" s="154" t="s">
        <v>1412</v>
      </c>
      <c r="F26" s="154" t="s">
        <v>422</v>
      </c>
      <c r="G26" s="154" t="s">
        <v>53</v>
      </c>
      <c r="H26" s="154" t="s">
        <v>323</v>
      </c>
      <c r="I26" s="154" t="s">
        <v>37</v>
      </c>
      <c r="J26" s="154" t="s">
        <v>73</v>
      </c>
      <c r="K26" s="156" t="s">
        <v>63</v>
      </c>
      <c r="L26" s="162">
        <v>43253</v>
      </c>
      <c r="M26" s="154" t="s">
        <v>33</v>
      </c>
      <c r="N26" s="154" t="s">
        <v>324</v>
      </c>
      <c r="O26" s="167"/>
      <c r="P26" s="166"/>
      <c r="Q26" s="166"/>
    </row>
    <row r="27" spans="2:17" s="151" customFormat="1" ht="67.5" hidden="1" customHeight="1">
      <c r="B27" s="153">
        <v>1</v>
      </c>
      <c r="C27" s="154" t="s">
        <v>3402</v>
      </c>
      <c r="D27" s="154" t="s">
        <v>1413</v>
      </c>
      <c r="E27" s="154" t="s">
        <v>1414</v>
      </c>
      <c r="F27" s="154" t="s">
        <v>763</v>
      </c>
      <c r="G27" s="154" t="s">
        <v>243</v>
      </c>
      <c r="H27" s="154" t="s">
        <v>62</v>
      </c>
      <c r="I27" s="154" t="s">
        <v>118</v>
      </c>
      <c r="J27" s="154" t="s">
        <v>92</v>
      </c>
      <c r="K27" s="156" t="s">
        <v>93</v>
      </c>
      <c r="L27" s="162">
        <v>43255</v>
      </c>
      <c r="M27" s="154" t="s">
        <v>33</v>
      </c>
      <c r="N27" s="154" t="s">
        <v>1246</v>
      </c>
      <c r="O27" s="167" t="s">
        <v>758</v>
      </c>
      <c r="P27" s="166"/>
      <c r="Q27" s="166"/>
    </row>
    <row r="28" spans="2:17" s="151" customFormat="1" ht="67.5" hidden="1" customHeight="1">
      <c r="B28" s="153">
        <v>1</v>
      </c>
      <c r="C28" s="154" t="s">
        <v>3404</v>
      </c>
      <c r="D28" s="154" t="s">
        <v>1416</v>
      </c>
      <c r="E28" s="154" t="s">
        <v>1417</v>
      </c>
      <c r="F28" s="154" t="s">
        <v>118</v>
      </c>
      <c r="G28" s="154" t="s">
        <v>243</v>
      </c>
      <c r="H28" s="154" t="s">
        <v>580</v>
      </c>
      <c r="I28" s="154" t="s">
        <v>558</v>
      </c>
      <c r="J28" s="154" t="s">
        <v>31</v>
      </c>
      <c r="K28" s="156" t="s">
        <v>56</v>
      </c>
      <c r="L28" s="162">
        <v>43280</v>
      </c>
      <c r="M28" s="154" t="s">
        <v>42</v>
      </c>
      <c r="N28" s="154" t="s">
        <v>1246</v>
      </c>
      <c r="O28" s="167"/>
      <c r="P28" s="166"/>
      <c r="Q28" s="166"/>
    </row>
    <row r="29" spans="2:17" s="151" customFormat="1" ht="67.5" hidden="1" customHeight="1">
      <c r="B29" s="153">
        <v>1</v>
      </c>
      <c r="C29" s="154" t="s">
        <v>3405</v>
      </c>
      <c r="D29" s="154" t="s">
        <v>1419</v>
      </c>
      <c r="E29" s="154" t="s">
        <v>1420</v>
      </c>
      <c r="F29" s="154" t="s">
        <v>45</v>
      </c>
      <c r="G29" s="154" t="s">
        <v>60</v>
      </c>
      <c r="H29" s="154" t="s">
        <v>54</v>
      </c>
      <c r="I29" s="154" t="s">
        <v>41</v>
      </c>
      <c r="J29" s="154" t="s">
        <v>39</v>
      </c>
      <c r="K29" s="156" t="s">
        <v>93</v>
      </c>
      <c r="L29" s="162">
        <v>43283</v>
      </c>
      <c r="M29" s="154" t="s">
        <v>42</v>
      </c>
      <c r="N29" s="154" t="s">
        <v>324</v>
      </c>
      <c r="O29" s="167"/>
      <c r="P29" s="166"/>
      <c r="Q29" s="166"/>
    </row>
    <row r="30" spans="2:17" s="151" customFormat="1" ht="67.5" hidden="1" customHeight="1">
      <c r="B30" s="153">
        <v>2</v>
      </c>
      <c r="C30" s="154" t="s">
        <v>3403</v>
      </c>
      <c r="D30" s="154" t="s">
        <v>1421</v>
      </c>
      <c r="E30" s="154" t="s">
        <v>1422</v>
      </c>
      <c r="F30" s="154" t="s">
        <v>52</v>
      </c>
      <c r="G30" s="154" t="s">
        <v>67</v>
      </c>
      <c r="H30" s="154" t="s">
        <v>68</v>
      </c>
      <c r="I30" s="154" t="s">
        <v>49</v>
      </c>
      <c r="J30" s="154" t="s">
        <v>89</v>
      </c>
      <c r="K30" s="156" t="s">
        <v>93</v>
      </c>
      <c r="L30" s="162">
        <v>43283</v>
      </c>
      <c r="M30" s="154" t="s">
        <v>33</v>
      </c>
      <c r="N30" s="154" t="s">
        <v>449</v>
      </c>
      <c r="O30" s="167"/>
      <c r="P30" s="166"/>
      <c r="Q30" s="166"/>
    </row>
    <row r="31" spans="2:17" s="151" customFormat="1" ht="67.5" hidden="1" customHeight="1">
      <c r="B31" s="153">
        <v>1</v>
      </c>
      <c r="C31" s="154" t="s">
        <v>3407</v>
      </c>
      <c r="D31" s="154" t="s">
        <v>1424</v>
      </c>
      <c r="E31" s="154" t="s">
        <v>1425</v>
      </c>
      <c r="F31" s="154" t="s">
        <v>67</v>
      </c>
      <c r="G31" s="154" t="s">
        <v>118</v>
      </c>
      <c r="H31" s="154" t="s">
        <v>62</v>
      </c>
      <c r="I31" s="154" t="s">
        <v>243</v>
      </c>
      <c r="J31" s="154" t="s">
        <v>31</v>
      </c>
      <c r="K31" s="156" t="s">
        <v>93</v>
      </c>
      <c r="L31" s="162">
        <v>43304</v>
      </c>
      <c r="M31" s="154" t="s">
        <v>42</v>
      </c>
      <c r="N31" s="154" t="s">
        <v>1246</v>
      </c>
      <c r="O31" s="167"/>
      <c r="P31" s="166"/>
      <c r="Q31" s="166"/>
    </row>
    <row r="32" spans="2:17" s="151" customFormat="1" ht="67.5" hidden="1" customHeight="1">
      <c r="B32" s="153">
        <v>2</v>
      </c>
      <c r="C32" s="154" t="s">
        <v>3411</v>
      </c>
      <c r="D32" s="154" t="s">
        <v>1427</v>
      </c>
      <c r="E32" s="154" t="s">
        <v>1428</v>
      </c>
      <c r="F32" s="154" t="s">
        <v>52</v>
      </c>
      <c r="G32" s="154" t="s">
        <v>580</v>
      </c>
      <c r="H32" s="154" t="s">
        <v>67</v>
      </c>
      <c r="I32" s="154" t="s">
        <v>92</v>
      </c>
      <c r="J32" s="154" t="s">
        <v>558</v>
      </c>
      <c r="K32" s="156" t="s">
        <v>93</v>
      </c>
      <c r="L32" s="162">
        <v>43304</v>
      </c>
      <c r="M32" s="154" t="s">
        <v>33</v>
      </c>
      <c r="N32" s="154" t="s">
        <v>449</v>
      </c>
      <c r="O32" s="167"/>
      <c r="P32" s="166"/>
      <c r="Q32" s="166"/>
    </row>
    <row r="33" spans="2:17" s="151" customFormat="1" ht="67.5" hidden="1" customHeight="1">
      <c r="B33" s="153">
        <v>3</v>
      </c>
      <c r="C33" s="154" t="s">
        <v>3410</v>
      </c>
      <c r="D33" s="154" t="s">
        <v>1429</v>
      </c>
      <c r="E33" s="154" t="s">
        <v>1430</v>
      </c>
      <c r="F33" s="154" t="s">
        <v>72</v>
      </c>
      <c r="G33" s="154" t="s">
        <v>558</v>
      </c>
      <c r="H33" s="154" t="s">
        <v>62</v>
      </c>
      <c r="I33" s="154" t="s">
        <v>55</v>
      </c>
      <c r="J33" s="154" t="s">
        <v>31</v>
      </c>
      <c r="K33" s="156" t="s">
        <v>131</v>
      </c>
      <c r="L33" s="162">
        <v>43305</v>
      </c>
      <c r="M33" s="154" t="s">
        <v>42</v>
      </c>
      <c r="N33" s="154" t="s">
        <v>449</v>
      </c>
      <c r="O33" s="167"/>
      <c r="P33" s="166"/>
      <c r="Q33" s="166"/>
    </row>
    <row r="34" spans="2:17" s="151" customFormat="1" ht="67.5" hidden="1" customHeight="1">
      <c r="B34" s="153">
        <v>4</v>
      </c>
      <c r="C34" s="154" t="s">
        <v>3408</v>
      </c>
      <c r="D34" s="154" t="s">
        <v>1431</v>
      </c>
      <c r="E34" s="154" t="s">
        <v>1432</v>
      </c>
      <c r="F34" s="154" t="s">
        <v>118</v>
      </c>
      <c r="G34" s="154" t="s">
        <v>580</v>
      </c>
      <c r="H34" s="154" t="s">
        <v>92</v>
      </c>
      <c r="I34" s="154" t="s">
        <v>89</v>
      </c>
      <c r="J34" s="154" t="s">
        <v>243</v>
      </c>
      <c r="K34" s="156" t="s">
        <v>131</v>
      </c>
      <c r="L34" s="162">
        <v>43305</v>
      </c>
      <c r="M34" s="154" t="s">
        <v>33</v>
      </c>
      <c r="N34" s="154" t="s">
        <v>1246</v>
      </c>
      <c r="O34" s="167"/>
      <c r="P34" s="166"/>
      <c r="Q34" s="166"/>
    </row>
    <row r="35" spans="2:17" s="151" customFormat="1" ht="67.5" hidden="1" customHeight="1">
      <c r="B35" s="153">
        <v>5</v>
      </c>
      <c r="C35" s="154" t="s">
        <v>3409</v>
      </c>
      <c r="D35" s="154" t="s">
        <v>1433</v>
      </c>
      <c r="E35" s="154" t="s">
        <v>1434</v>
      </c>
      <c r="F35" s="154" t="s">
        <v>67</v>
      </c>
      <c r="G35" s="154" t="s">
        <v>118</v>
      </c>
      <c r="H35" s="154" t="s">
        <v>62</v>
      </c>
      <c r="I35" s="154" t="s">
        <v>243</v>
      </c>
      <c r="J35" s="154" t="s">
        <v>55</v>
      </c>
      <c r="K35" s="156" t="s">
        <v>76</v>
      </c>
      <c r="L35" s="162">
        <v>43306</v>
      </c>
      <c r="M35" s="154" t="s">
        <v>42</v>
      </c>
      <c r="N35" s="154" t="s">
        <v>1246</v>
      </c>
      <c r="O35" s="167"/>
      <c r="P35" s="166"/>
      <c r="Q35" s="166"/>
    </row>
    <row r="36" spans="2:17" s="151" customFormat="1" ht="67.5" hidden="1" customHeight="1">
      <c r="B36" s="153">
        <v>6</v>
      </c>
      <c r="C36" s="154" t="s">
        <v>3406</v>
      </c>
      <c r="D36" s="154" t="s">
        <v>1436</v>
      </c>
      <c r="E36" s="154" t="s">
        <v>1437</v>
      </c>
      <c r="F36" s="154" t="s">
        <v>323</v>
      </c>
      <c r="G36" s="154" t="s">
        <v>60</v>
      </c>
      <c r="H36" s="154" t="s">
        <v>54</v>
      </c>
      <c r="I36" s="154" t="s">
        <v>37</v>
      </c>
      <c r="J36" s="154" t="s">
        <v>69</v>
      </c>
      <c r="K36" s="156" t="s">
        <v>32</v>
      </c>
      <c r="L36" s="162">
        <v>43307</v>
      </c>
      <c r="M36" s="154" t="s">
        <v>42</v>
      </c>
      <c r="N36" s="154" t="s">
        <v>324</v>
      </c>
      <c r="O36" s="167"/>
      <c r="P36" s="166"/>
      <c r="Q36" s="166"/>
    </row>
    <row r="37" spans="2:17" s="151" customFormat="1" ht="67.5" hidden="1" customHeight="1">
      <c r="B37" s="153">
        <v>1</v>
      </c>
      <c r="C37" s="154" t="s">
        <v>3586</v>
      </c>
      <c r="D37" s="154" t="s">
        <v>1439</v>
      </c>
      <c r="E37" s="154" t="s">
        <v>1440</v>
      </c>
      <c r="F37" s="154" t="s">
        <v>323</v>
      </c>
      <c r="G37" s="154" t="s">
        <v>558</v>
      </c>
      <c r="H37" s="154" t="s">
        <v>422</v>
      </c>
      <c r="I37" s="154" t="s">
        <v>45</v>
      </c>
      <c r="J37" s="154" t="s">
        <v>37</v>
      </c>
      <c r="K37" s="156" t="s">
        <v>63</v>
      </c>
      <c r="L37" s="162">
        <v>43309</v>
      </c>
      <c r="M37" s="154" t="s">
        <v>42</v>
      </c>
      <c r="N37" s="154" t="s">
        <v>324</v>
      </c>
      <c r="O37" s="168"/>
      <c r="P37" s="166"/>
      <c r="Q37" s="166"/>
    </row>
    <row r="38" spans="2:17" s="151" customFormat="1" ht="67.5" hidden="1" customHeight="1">
      <c r="B38" s="157">
        <v>2</v>
      </c>
      <c r="C38" s="158" t="s">
        <v>3587</v>
      </c>
      <c r="D38" s="158" t="s">
        <v>1441</v>
      </c>
      <c r="E38" s="158" t="s">
        <v>3588</v>
      </c>
      <c r="F38" s="158" t="s">
        <v>27</v>
      </c>
      <c r="G38" s="158" t="s">
        <v>31</v>
      </c>
      <c r="H38" s="158" t="s">
        <v>62</v>
      </c>
      <c r="I38" s="158" t="s">
        <v>580</v>
      </c>
      <c r="J38" s="158" t="s">
        <v>243</v>
      </c>
      <c r="K38" s="169" t="s">
        <v>63</v>
      </c>
      <c r="L38" s="170">
        <v>43309</v>
      </c>
      <c r="M38" s="158" t="s">
        <v>33</v>
      </c>
      <c r="N38" s="158" t="s">
        <v>1246</v>
      </c>
      <c r="O38" s="168"/>
      <c r="P38" s="166"/>
      <c r="Q38" s="166"/>
    </row>
    <row r="39" spans="2:17" s="151" customFormat="1" ht="67.5" hidden="1" customHeight="1">
      <c r="B39" s="153">
        <v>1</v>
      </c>
      <c r="C39" s="154" t="s">
        <v>3406</v>
      </c>
      <c r="D39" s="154" t="s">
        <v>1436</v>
      </c>
      <c r="E39" s="154" t="s">
        <v>1437</v>
      </c>
      <c r="F39" s="154" t="s">
        <v>323</v>
      </c>
      <c r="G39" s="154" t="s">
        <v>60</v>
      </c>
      <c r="H39" s="154" t="s">
        <v>54</v>
      </c>
      <c r="I39" s="154" t="s">
        <v>37</v>
      </c>
      <c r="J39" s="154" t="s">
        <v>45</v>
      </c>
      <c r="K39" s="156" t="s">
        <v>32</v>
      </c>
      <c r="L39" s="162">
        <v>43307</v>
      </c>
      <c r="M39" s="154" t="s">
        <v>42</v>
      </c>
      <c r="N39" s="154" t="s">
        <v>324</v>
      </c>
      <c r="O39" s="167"/>
      <c r="P39" s="166"/>
      <c r="Q39" s="166"/>
    </row>
    <row r="40" spans="2:17" s="151" customFormat="1" ht="81" hidden="1" customHeight="1">
      <c r="B40" s="153">
        <v>1</v>
      </c>
      <c r="C40" s="154" t="s">
        <v>3412</v>
      </c>
      <c r="D40" s="154" t="s">
        <v>1444</v>
      </c>
      <c r="E40" s="154" t="s">
        <v>1445</v>
      </c>
      <c r="F40" s="154" t="s">
        <v>622</v>
      </c>
      <c r="G40" s="154" t="s">
        <v>1446</v>
      </c>
      <c r="H40" s="154" t="s">
        <v>62</v>
      </c>
      <c r="I40" s="154" t="s">
        <v>59</v>
      </c>
      <c r="J40" s="154" t="s">
        <v>52</v>
      </c>
      <c r="K40" s="156" t="s">
        <v>131</v>
      </c>
      <c r="L40" s="162">
        <v>43340</v>
      </c>
      <c r="M40" s="154" t="s">
        <v>413</v>
      </c>
      <c r="N40" s="154" t="s">
        <v>1447</v>
      </c>
      <c r="O40" s="167"/>
      <c r="P40" s="166"/>
      <c r="Q40" s="166"/>
    </row>
    <row r="41" spans="2:17" s="151" customFormat="1" ht="81" hidden="1" customHeight="1">
      <c r="B41" s="153">
        <v>1</v>
      </c>
      <c r="C41" s="154" t="s">
        <v>3413</v>
      </c>
      <c r="D41" s="154" t="s">
        <v>1449</v>
      </c>
      <c r="E41" s="154" t="s">
        <v>1450</v>
      </c>
      <c r="F41" s="154" t="s">
        <v>67</v>
      </c>
      <c r="G41" s="154" t="s">
        <v>118</v>
      </c>
      <c r="H41" s="154" t="s">
        <v>92</v>
      </c>
      <c r="I41" s="154" t="s">
        <v>89</v>
      </c>
      <c r="J41" s="154" t="s">
        <v>580</v>
      </c>
      <c r="K41" s="156" t="s">
        <v>131</v>
      </c>
      <c r="L41" s="162">
        <v>43361</v>
      </c>
      <c r="M41" s="154" t="s">
        <v>1451</v>
      </c>
      <c r="N41" s="154" t="s">
        <v>1246</v>
      </c>
      <c r="O41" s="167" t="s">
        <v>758</v>
      </c>
      <c r="P41" s="166"/>
      <c r="Q41" s="166"/>
    </row>
    <row r="42" spans="2:17" s="151" customFormat="1" ht="81" hidden="1" customHeight="1">
      <c r="B42" s="153">
        <v>2</v>
      </c>
      <c r="C42" s="154" t="s">
        <v>3415</v>
      </c>
      <c r="D42" s="154" t="s">
        <v>1452</v>
      </c>
      <c r="E42" s="154" t="s">
        <v>1453</v>
      </c>
      <c r="F42" s="154" t="s">
        <v>67</v>
      </c>
      <c r="G42" s="154" t="s">
        <v>62</v>
      </c>
      <c r="H42" s="154" t="s">
        <v>68</v>
      </c>
      <c r="I42" s="154" t="s">
        <v>72</v>
      </c>
      <c r="J42" s="154" t="s">
        <v>31</v>
      </c>
      <c r="K42" s="156" t="s">
        <v>76</v>
      </c>
      <c r="L42" s="162">
        <v>43362</v>
      </c>
      <c r="M42" s="154" t="s">
        <v>1454</v>
      </c>
      <c r="N42" s="154" t="s">
        <v>1246</v>
      </c>
      <c r="O42" s="167" t="s">
        <v>758</v>
      </c>
      <c r="P42" s="166"/>
      <c r="Q42" s="166"/>
    </row>
    <row r="43" spans="2:17" s="151" customFormat="1" ht="81" hidden="1" customHeight="1">
      <c r="B43" s="153">
        <v>1</v>
      </c>
      <c r="C43" s="154" t="s">
        <v>3418</v>
      </c>
      <c r="D43" s="154" t="s">
        <v>1456</v>
      </c>
      <c r="E43" s="154" t="s">
        <v>1457</v>
      </c>
      <c r="F43" s="154" t="s">
        <v>115</v>
      </c>
      <c r="G43" s="154" t="s">
        <v>54</v>
      </c>
      <c r="H43" s="154" t="s">
        <v>37</v>
      </c>
      <c r="I43" s="154" t="s">
        <v>38</v>
      </c>
      <c r="J43" s="154" t="s">
        <v>60</v>
      </c>
      <c r="K43" s="156" t="s">
        <v>131</v>
      </c>
      <c r="L43" s="162">
        <v>43368</v>
      </c>
      <c r="M43" s="154" t="s">
        <v>1454</v>
      </c>
      <c r="N43" s="154" t="s">
        <v>324</v>
      </c>
      <c r="O43" s="167"/>
      <c r="P43" s="166"/>
      <c r="Q43" s="166"/>
    </row>
    <row r="44" spans="2:17" s="151" customFormat="1" ht="81" hidden="1" customHeight="1">
      <c r="B44" s="153">
        <v>2</v>
      </c>
      <c r="C44" s="154" t="s">
        <v>3417</v>
      </c>
      <c r="D44" s="154" t="s">
        <v>1458</v>
      </c>
      <c r="E44" s="154" t="s">
        <v>1459</v>
      </c>
      <c r="F44" s="154" t="s">
        <v>62</v>
      </c>
      <c r="G44" s="154" t="s">
        <v>118</v>
      </c>
      <c r="H44" s="154" t="s">
        <v>67</v>
      </c>
      <c r="I44" s="154" t="s">
        <v>92</v>
      </c>
      <c r="J44" s="154" t="s">
        <v>49</v>
      </c>
      <c r="K44" s="156" t="s">
        <v>131</v>
      </c>
      <c r="L44" s="162">
        <v>43368</v>
      </c>
      <c r="M44" s="154" t="s">
        <v>1451</v>
      </c>
      <c r="N44" s="154" t="s">
        <v>1215</v>
      </c>
      <c r="O44" s="167"/>
      <c r="P44" s="166"/>
      <c r="Q44" s="166"/>
    </row>
    <row r="45" spans="2:17" s="151" customFormat="1" ht="81" hidden="1" customHeight="1">
      <c r="B45" s="153">
        <v>1</v>
      </c>
      <c r="C45" s="154" t="s">
        <v>3419</v>
      </c>
      <c r="D45" s="154" t="s">
        <v>1461</v>
      </c>
      <c r="E45" s="154" t="s">
        <v>1462</v>
      </c>
      <c r="F45" s="154" t="s">
        <v>72</v>
      </c>
      <c r="G45" s="154" t="s">
        <v>763</v>
      </c>
      <c r="H45" s="154" t="s">
        <v>3589</v>
      </c>
      <c r="I45" s="154" t="s">
        <v>73</v>
      </c>
      <c r="J45" s="154" t="s">
        <v>422</v>
      </c>
      <c r="K45" s="156" t="s">
        <v>56</v>
      </c>
      <c r="L45" s="162">
        <v>43378</v>
      </c>
      <c r="M45" s="154" t="s">
        <v>1454</v>
      </c>
      <c r="N45" s="154" t="s">
        <v>1246</v>
      </c>
      <c r="O45" s="167"/>
      <c r="P45" s="166"/>
      <c r="Q45" s="166"/>
    </row>
    <row r="46" spans="2:17" s="151" customFormat="1" ht="66" hidden="1" customHeight="1">
      <c r="B46" s="153">
        <v>1</v>
      </c>
      <c r="C46" s="154" t="s">
        <v>3420</v>
      </c>
      <c r="D46" s="154" t="s">
        <v>1464</v>
      </c>
      <c r="E46" s="154" t="s">
        <v>1465</v>
      </c>
      <c r="F46" s="154" t="s">
        <v>38</v>
      </c>
      <c r="G46" s="154" t="s">
        <v>62</v>
      </c>
      <c r="H46" s="154" t="s">
        <v>45</v>
      </c>
      <c r="I46" s="154" t="s">
        <v>52</v>
      </c>
      <c r="J46" s="154" t="s">
        <v>59</v>
      </c>
      <c r="K46" s="156" t="s">
        <v>131</v>
      </c>
      <c r="L46" s="162">
        <v>43382</v>
      </c>
      <c r="M46" s="154" t="s">
        <v>1454</v>
      </c>
      <c r="N46" s="154" t="s">
        <v>324</v>
      </c>
      <c r="O46" s="167" t="s">
        <v>3590</v>
      </c>
      <c r="P46" s="166"/>
      <c r="Q46" s="166"/>
    </row>
    <row r="47" spans="2:17" s="151" customFormat="1" ht="66" hidden="1" customHeight="1">
      <c r="B47" s="153">
        <v>1</v>
      </c>
      <c r="C47" s="154" t="s">
        <v>3421</v>
      </c>
      <c r="D47" s="154" t="s">
        <v>1466</v>
      </c>
      <c r="E47" s="154" t="s">
        <v>1467</v>
      </c>
      <c r="F47" s="154" t="s">
        <v>37</v>
      </c>
      <c r="G47" s="154" t="s">
        <v>323</v>
      </c>
      <c r="H47" s="154" t="s">
        <v>54</v>
      </c>
      <c r="I47" s="154" t="s">
        <v>38</v>
      </c>
      <c r="J47" s="154" t="s">
        <v>41</v>
      </c>
      <c r="K47" s="156" t="s">
        <v>131</v>
      </c>
      <c r="L47" s="162">
        <v>43382</v>
      </c>
      <c r="M47" s="154" t="s">
        <v>1451</v>
      </c>
      <c r="N47" s="154" t="s">
        <v>324</v>
      </c>
      <c r="O47" s="167"/>
      <c r="P47" s="166"/>
      <c r="Q47" s="166"/>
    </row>
    <row r="48" spans="2:17" s="151" customFormat="1" ht="66" hidden="1" customHeight="1">
      <c r="B48" s="153">
        <v>1</v>
      </c>
      <c r="C48" s="154" t="s">
        <v>3422</v>
      </c>
      <c r="D48" s="154" t="s">
        <v>1469</v>
      </c>
      <c r="E48" s="154" t="s">
        <v>1470</v>
      </c>
      <c r="F48" s="154" t="s">
        <v>72</v>
      </c>
      <c r="G48" s="154" t="s">
        <v>558</v>
      </c>
      <c r="H48" s="154" t="s">
        <v>422</v>
      </c>
      <c r="I48" s="154" t="s">
        <v>73</v>
      </c>
      <c r="J48" s="154" t="s">
        <v>31</v>
      </c>
      <c r="K48" s="156" t="s">
        <v>56</v>
      </c>
      <c r="L48" s="162">
        <v>43385</v>
      </c>
      <c r="M48" s="154" t="s">
        <v>1454</v>
      </c>
      <c r="N48" s="154" t="s">
        <v>449</v>
      </c>
      <c r="O48" s="167"/>
      <c r="P48" s="166"/>
      <c r="Q48" s="166"/>
    </row>
    <row r="49" spans="2:21" s="151" customFormat="1" ht="66" hidden="1" customHeight="1">
      <c r="B49" s="153">
        <v>1</v>
      </c>
      <c r="C49" s="154" t="s">
        <v>3423</v>
      </c>
      <c r="D49" s="154" t="s">
        <v>1472</v>
      </c>
      <c r="E49" s="154" t="s">
        <v>3424</v>
      </c>
      <c r="F49" s="154" t="s">
        <v>323</v>
      </c>
      <c r="G49" s="154" t="s">
        <v>37</v>
      </c>
      <c r="H49" s="154" t="s">
        <v>73</v>
      </c>
      <c r="I49" s="154" t="s">
        <v>69</v>
      </c>
      <c r="J49" s="154" t="s">
        <v>38</v>
      </c>
      <c r="K49" s="156" t="s">
        <v>131</v>
      </c>
      <c r="L49" s="162">
        <v>43389</v>
      </c>
      <c r="M49" s="154" t="s">
        <v>1454</v>
      </c>
      <c r="N49" s="154" t="s">
        <v>324</v>
      </c>
      <c r="O49" s="167"/>
      <c r="P49" s="166"/>
      <c r="Q49" s="166"/>
    </row>
    <row r="50" spans="2:21" s="151" customFormat="1" ht="66" hidden="1" customHeight="1">
      <c r="B50" s="153">
        <v>2</v>
      </c>
      <c r="C50" s="154" t="s">
        <v>3426</v>
      </c>
      <c r="D50" s="154" t="s">
        <v>1474</v>
      </c>
      <c r="E50" s="154" t="s">
        <v>1475</v>
      </c>
      <c r="F50" s="154" t="s">
        <v>67</v>
      </c>
      <c r="G50" s="154" t="s">
        <v>243</v>
      </c>
      <c r="H50" s="154" t="s">
        <v>55</v>
      </c>
      <c r="I50" s="154" t="s">
        <v>92</v>
      </c>
      <c r="J50" s="154" t="s">
        <v>558</v>
      </c>
      <c r="K50" s="156" t="s">
        <v>131</v>
      </c>
      <c r="L50" s="162">
        <v>43389</v>
      </c>
      <c r="M50" s="154" t="s">
        <v>1451</v>
      </c>
      <c r="N50" s="154" t="s">
        <v>1246</v>
      </c>
      <c r="O50" s="167"/>
      <c r="P50" s="166"/>
      <c r="Q50" s="166"/>
    </row>
    <row r="51" spans="2:21" s="151" customFormat="1" ht="66" hidden="1" customHeight="1">
      <c r="B51" s="153">
        <v>3</v>
      </c>
      <c r="C51" s="154" t="s">
        <v>3425</v>
      </c>
      <c r="D51" s="154" t="s">
        <v>1476</v>
      </c>
      <c r="E51" s="154" t="s">
        <v>1477</v>
      </c>
      <c r="F51" s="154" t="s">
        <v>37</v>
      </c>
      <c r="G51" s="154" t="s">
        <v>323</v>
      </c>
      <c r="H51" s="154" t="s">
        <v>39</v>
      </c>
      <c r="I51" s="154" t="s">
        <v>54</v>
      </c>
      <c r="J51" s="154" t="s">
        <v>60</v>
      </c>
      <c r="K51" s="156" t="s">
        <v>32</v>
      </c>
      <c r="L51" s="162">
        <v>43391</v>
      </c>
      <c r="M51" s="154" t="s">
        <v>1451</v>
      </c>
      <c r="N51" s="154" t="s">
        <v>324</v>
      </c>
      <c r="O51" s="167"/>
      <c r="P51" s="166"/>
      <c r="Q51" s="166"/>
    </row>
    <row r="52" spans="2:21" s="151" customFormat="1" ht="66" hidden="1" customHeight="1">
      <c r="B52" s="153">
        <v>4</v>
      </c>
      <c r="C52" s="154" t="s">
        <v>3427</v>
      </c>
      <c r="D52" s="154" t="s">
        <v>1478</v>
      </c>
      <c r="E52" s="154" t="s">
        <v>3428</v>
      </c>
      <c r="F52" s="154" t="s">
        <v>45</v>
      </c>
      <c r="G52" s="154" t="s">
        <v>68</v>
      </c>
      <c r="H52" s="154" t="s">
        <v>115</v>
      </c>
      <c r="I52" s="154" t="s">
        <v>622</v>
      </c>
      <c r="J52" s="154" t="s">
        <v>41</v>
      </c>
      <c r="K52" s="156" t="s">
        <v>56</v>
      </c>
      <c r="L52" s="162">
        <v>43392</v>
      </c>
      <c r="M52" s="154" t="s">
        <v>1454</v>
      </c>
      <c r="N52" s="154" t="s">
        <v>324</v>
      </c>
      <c r="O52" s="167"/>
      <c r="P52" s="166"/>
      <c r="Q52" s="166"/>
    </row>
    <row r="53" spans="2:21" s="151" customFormat="1" ht="66" hidden="1" customHeight="1">
      <c r="B53" s="153">
        <v>1</v>
      </c>
      <c r="C53" s="154" t="s">
        <v>3430</v>
      </c>
      <c r="D53" s="154" t="s">
        <v>1481</v>
      </c>
      <c r="E53" s="154" t="s">
        <v>1482</v>
      </c>
      <c r="F53" s="154" t="s">
        <v>59</v>
      </c>
      <c r="G53" s="154" t="s">
        <v>115</v>
      </c>
      <c r="H53" s="154" t="s">
        <v>46</v>
      </c>
      <c r="I53" s="154" t="s">
        <v>39</v>
      </c>
      <c r="J53" s="154" t="s">
        <v>73</v>
      </c>
      <c r="K53" s="156" t="s">
        <v>93</v>
      </c>
      <c r="L53" s="162">
        <v>43395</v>
      </c>
      <c r="M53" s="154" t="s">
        <v>1451</v>
      </c>
      <c r="N53" s="154" t="s">
        <v>324</v>
      </c>
      <c r="O53" s="167"/>
      <c r="P53" s="166"/>
      <c r="Q53" s="166"/>
    </row>
    <row r="54" spans="2:21" s="151" customFormat="1" ht="66" hidden="1" customHeight="1">
      <c r="B54" s="153">
        <v>2</v>
      </c>
      <c r="C54" s="154" t="s">
        <v>3432</v>
      </c>
      <c r="D54" s="154" t="s">
        <v>1483</v>
      </c>
      <c r="E54" s="154" t="s">
        <v>1484</v>
      </c>
      <c r="F54" s="154" t="s">
        <v>72</v>
      </c>
      <c r="G54" s="154" t="s">
        <v>558</v>
      </c>
      <c r="H54" s="154" t="s">
        <v>46</v>
      </c>
      <c r="I54" s="154" t="s">
        <v>422</v>
      </c>
      <c r="J54" s="154" t="s">
        <v>45</v>
      </c>
      <c r="K54" s="156" t="s">
        <v>131</v>
      </c>
      <c r="L54" s="162">
        <v>43396</v>
      </c>
      <c r="M54" s="154" t="s">
        <v>3591</v>
      </c>
      <c r="N54" s="154" t="s">
        <v>449</v>
      </c>
      <c r="O54" s="167"/>
      <c r="P54" s="166"/>
      <c r="Q54" s="166"/>
    </row>
    <row r="55" spans="2:21" s="151" customFormat="1" ht="66" hidden="1" customHeight="1">
      <c r="B55" s="153">
        <v>3</v>
      </c>
      <c r="C55" s="154" t="s">
        <v>3431</v>
      </c>
      <c r="D55" s="154" t="s">
        <v>1485</v>
      </c>
      <c r="E55" s="154" t="s">
        <v>1486</v>
      </c>
      <c r="F55" s="154" t="s">
        <v>41</v>
      </c>
      <c r="G55" s="154" t="s">
        <v>323</v>
      </c>
      <c r="H55" s="154" t="s">
        <v>37</v>
      </c>
      <c r="I55" s="154" t="s">
        <v>38</v>
      </c>
      <c r="J55" s="154" t="s">
        <v>54</v>
      </c>
      <c r="K55" s="156" t="s">
        <v>131</v>
      </c>
      <c r="L55" s="162">
        <v>43396</v>
      </c>
      <c r="M55" s="154" t="s">
        <v>1451</v>
      </c>
      <c r="N55" s="154" t="s">
        <v>324</v>
      </c>
      <c r="O55" s="167"/>
      <c r="P55" s="166"/>
      <c r="Q55" s="166"/>
    </row>
    <row r="56" spans="2:21" s="151" customFormat="1" ht="66" hidden="1" customHeight="1">
      <c r="B56" s="153">
        <v>4</v>
      </c>
      <c r="C56" s="154" t="s">
        <v>3433</v>
      </c>
      <c r="D56" s="154" t="s">
        <v>1488</v>
      </c>
      <c r="E56" s="154" t="s">
        <v>1489</v>
      </c>
      <c r="F56" s="154" t="s">
        <v>59</v>
      </c>
      <c r="G56" s="154" t="s">
        <v>243</v>
      </c>
      <c r="H56" s="154" t="s">
        <v>46</v>
      </c>
      <c r="I56" s="154" t="s">
        <v>31</v>
      </c>
      <c r="J56" s="154" t="s">
        <v>52</v>
      </c>
      <c r="K56" s="156" t="s">
        <v>56</v>
      </c>
      <c r="L56" s="162">
        <v>43399</v>
      </c>
      <c r="M56" s="154" t="s">
        <v>1454</v>
      </c>
      <c r="N56" s="154" t="s">
        <v>449</v>
      </c>
      <c r="O56" s="167"/>
      <c r="P56" s="166"/>
      <c r="Q56" s="166"/>
    </row>
    <row r="57" spans="2:21" s="151" customFormat="1" ht="66" hidden="1" customHeight="1">
      <c r="B57" s="159">
        <v>5</v>
      </c>
      <c r="C57" s="154" t="s">
        <v>3429</v>
      </c>
      <c r="D57" s="160" t="s">
        <v>1490</v>
      </c>
      <c r="E57" s="161" t="s">
        <v>1491</v>
      </c>
      <c r="F57" s="161" t="s">
        <v>118</v>
      </c>
      <c r="G57" s="161" t="s">
        <v>580</v>
      </c>
      <c r="H57" s="161" t="s">
        <v>68</v>
      </c>
      <c r="I57" s="161" t="s">
        <v>62</v>
      </c>
      <c r="J57" s="161" t="s">
        <v>763</v>
      </c>
      <c r="K57" s="160" t="s">
        <v>63</v>
      </c>
      <c r="L57" s="162">
        <v>43400</v>
      </c>
      <c r="M57" s="154" t="s">
        <v>3591</v>
      </c>
      <c r="N57" s="161" t="s">
        <v>1246</v>
      </c>
      <c r="O57" s="160"/>
      <c r="P57" s="166"/>
      <c r="Q57" s="166"/>
    </row>
    <row r="58" spans="2:21" s="151" customFormat="1" ht="66" hidden="1" customHeight="1">
      <c r="B58" s="159">
        <v>1</v>
      </c>
      <c r="C58" s="154" t="s">
        <v>3434</v>
      </c>
      <c r="D58" s="160" t="s">
        <v>1492</v>
      </c>
      <c r="E58" s="161" t="s">
        <v>1493</v>
      </c>
      <c r="F58" s="161" t="s">
        <v>72</v>
      </c>
      <c r="G58" s="161" t="s">
        <v>73</v>
      </c>
      <c r="H58" s="161" t="s">
        <v>763</v>
      </c>
      <c r="I58" s="161" t="s">
        <v>49</v>
      </c>
      <c r="J58" s="161" t="s">
        <v>53</v>
      </c>
      <c r="K58" s="160" t="s">
        <v>56</v>
      </c>
      <c r="L58" s="162">
        <v>43413</v>
      </c>
      <c r="M58" s="154" t="s">
        <v>1501</v>
      </c>
      <c r="N58" s="161" t="s">
        <v>324</v>
      </c>
      <c r="O58" s="160"/>
      <c r="P58" s="166"/>
      <c r="Q58" s="166"/>
    </row>
    <row r="59" spans="2:21" s="151" customFormat="1" ht="66" hidden="1" customHeight="1">
      <c r="B59" s="159">
        <v>1</v>
      </c>
      <c r="C59" s="154" t="s">
        <v>3592</v>
      </c>
      <c r="D59" s="160" t="s">
        <v>1495</v>
      </c>
      <c r="E59" s="161" t="s">
        <v>1496</v>
      </c>
      <c r="F59" s="161" t="s">
        <v>115</v>
      </c>
      <c r="G59" s="161" t="s">
        <v>37</v>
      </c>
      <c r="H59" s="161" t="s">
        <v>59</v>
      </c>
      <c r="I59" s="161" t="s">
        <v>55</v>
      </c>
      <c r="J59" s="161" t="s">
        <v>89</v>
      </c>
      <c r="K59" s="160" t="s">
        <v>63</v>
      </c>
      <c r="L59" s="162">
        <v>43435</v>
      </c>
      <c r="M59" s="154" t="s">
        <v>1501</v>
      </c>
      <c r="N59" s="161" t="s">
        <v>324</v>
      </c>
      <c r="O59" s="160"/>
      <c r="P59" s="166"/>
      <c r="Q59" s="166"/>
    </row>
    <row r="60" spans="2:21" s="151" customFormat="1" ht="66" hidden="1" customHeight="1">
      <c r="B60" s="159">
        <v>2</v>
      </c>
      <c r="C60" s="154" t="s">
        <v>3436</v>
      </c>
      <c r="D60" s="160" t="s">
        <v>1499</v>
      </c>
      <c r="E60" s="161" t="s">
        <v>1500</v>
      </c>
      <c r="F60" s="161" t="s">
        <v>763</v>
      </c>
      <c r="G60" s="161" t="s">
        <v>558</v>
      </c>
      <c r="H60" s="161" t="s">
        <v>422</v>
      </c>
      <c r="I60" s="161" t="s">
        <v>59</v>
      </c>
      <c r="J60" s="161" t="s">
        <v>45</v>
      </c>
      <c r="K60" s="160" t="s">
        <v>63</v>
      </c>
      <c r="L60" s="162">
        <v>43435</v>
      </c>
      <c r="M60" s="154" t="s">
        <v>1501</v>
      </c>
      <c r="N60" s="161" t="s">
        <v>449</v>
      </c>
      <c r="O60" s="160"/>
      <c r="P60" s="166"/>
      <c r="Q60" s="166"/>
    </row>
    <row r="61" spans="2:21" s="151" customFormat="1" ht="66" hidden="1" customHeight="1">
      <c r="B61" s="159">
        <v>3</v>
      </c>
      <c r="C61" s="154" t="s">
        <v>3435</v>
      </c>
      <c r="D61" s="160" t="s">
        <v>1502</v>
      </c>
      <c r="E61" s="161" t="s">
        <v>1503</v>
      </c>
      <c r="F61" s="161" t="s">
        <v>118</v>
      </c>
      <c r="G61" s="161" t="s">
        <v>580</v>
      </c>
      <c r="H61" s="161" t="s">
        <v>92</v>
      </c>
      <c r="I61" s="161" t="s">
        <v>31</v>
      </c>
      <c r="J61" s="161" t="s">
        <v>89</v>
      </c>
      <c r="K61" s="160" t="s">
        <v>93</v>
      </c>
      <c r="L61" s="162">
        <v>43437</v>
      </c>
      <c r="M61" s="154" t="s">
        <v>1501</v>
      </c>
      <c r="N61" s="161" t="s">
        <v>1246</v>
      </c>
      <c r="O61" s="171" t="s">
        <v>758</v>
      </c>
      <c r="P61" s="166"/>
      <c r="Q61" s="166"/>
    </row>
    <row r="62" spans="2:21" s="151" customFormat="1" ht="66" hidden="1" customHeight="1">
      <c r="B62" s="159">
        <v>4</v>
      </c>
      <c r="C62" s="154" t="s">
        <v>3593</v>
      </c>
      <c r="D62" s="160" t="s">
        <v>1504</v>
      </c>
      <c r="E62" s="161" t="s">
        <v>1505</v>
      </c>
      <c r="F62" s="161" t="s">
        <v>54</v>
      </c>
      <c r="G62" s="161" t="s">
        <v>39</v>
      </c>
      <c r="H62" s="161" t="s">
        <v>41</v>
      </c>
      <c r="I62" s="161" t="s">
        <v>60</v>
      </c>
      <c r="J62" s="161" t="s">
        <v>53</v>
      </c>
      <c r="K62" s="160" t="s">
        <v>131</v>
      </c>
      <c r="L62" s="162">
        <v>43438</v>
      </c>
      <c r="M62" s="154" t="s">
        <v>1501</v>
      </c>
      <c r="N62" s="161" t="s">
        <v>324</v>
      </c>
      <c r="O62" s="160"/>
      <c r="P62" s="166"/>
      <c r="Q62" s="166"/>
    </row>
    <row r="63" spans="2:21" s="151" customFormat="1" ht="66" hidden="1" customHeight="1">
      <c r="B63" s="159">
        <v>5</v>
      </c>
      <c r="C63" s="154" t="s">
        <v>3594</v>
      </c>
      <c r="D63" s="160" t="s">
        <v>1506</v>
      </c>
      <c r="E63" s="161" t="s">
        <v>1507</v>
      </c>
      <c r="F63" s="161" t="s">
        <v>72</v>
      </c>
      <c r="G63" s="161" t="s">
        <v>59</v>
      </c>
      <c r="H63" s="161" t="s">
        <v>67</v>
      </c>
      <c r="I63" s="161" t="s">
        <v>580</v>
      </c>
      <c r="J63" s="161" t="s">
        <v>558</v>
      </c>
      <c r="K63" s="160" t="s">
        <v>131</v>
      </c>
      <c r="L63" s="162">
        <v>43438</v>
      </c>
      <c r="M63" s="154" t="s">
        <v>1501</v>
      </c>
      <c r="N63" s="161" t="s">
        <v>449</v>
      </c>
      <c r="O63" s="160"/>
      <c r="P63" s="166"/>
      <c r="Q63" s="166"/>
    </row>
    <row r="64" spans="2:21" s="151" customFormat="1" ht="66" hidden="1" customHeight="1">
      <c r="B64" s="159">
        <v>6</v>
      </c>
      <c r="C64" s="154" t="s">
        <v>3595</v>
      </c>
      <c r="D64" s="160" t="s">
        <v>1508</v>
      </c>
      <c r="E64" s="161" t="s">
        <v>1509</v>
      </c>
      <c r="F64" s="161" t="s">
        <v>67</v>
      </c>
      <c r="G64" s="161" t="s">
        <v>62</v>
      </c>
      <c r="H64" s="161" t="s">
        <v>55</v>
      </c>
      <c r="I64" s="161" t="s">
        <v>243</v>
      </c>
      <c r="J64" s="161" t="s">
        <v>92</v>
      </c>
      <c r="K64" s="160" t="s">
        <v>76</v>
      </c>
      <c r="L64" s="162">
        <v>43439</v>
      </c>
      <c r="M64" s="154" t="s">
        <v>1510</v>
      </c>
      <c r="N64" s="161" t="s">
        <v>1215</v>
      </c>
      <c r="O64" s="160"/>
      <c r="P64" s="166"/>
      <c r="Q64" s="166">
        <v>7</v>
      </c>
      <c r="R64" s="151">
        <v>18</v>
      </c>
      <c r="S64" s="151">
        <v>21</v>
      </c>
      <c r="T64" s="151">
        <v>41</v>
      </c>
      <c r="U64" s="151">
        <v>35</v>
      </c>
    </row>
    <row r="65" spans="2:17" s="151" customFormat="1" ht="66" hidden="1" customHeight="1">
      <c r="B65" s="159">
        <v>1</v>
      </c>
      <c r="C65" s="154" t="s">
        <v>3437</v>
      </c>
      <c r="D65" s="160" t="s">
        <v>1512</v>
      </c>
      <c r="E65" s="161" t="s">
        <v>1513</v>
      </c>
      <c r="F65" s="161" t="s">
        <v>118</v>
      </c>
      <c r="G65" s="161" t="s">
        <v>580</v>
      </c>
      <c r="H65" s="161" t="s">
        <v>62</v>
      </c>
      <c r="I65" s="161" t="s">
        <v>89</v>
      </c>
      <c r="J65" s="161" t="s">
        <v>92</v>
      </c>
      <c r="K65" s="160" t="s">
        <v>32</v>
      </c>
      <c r="L65" s="162">
        <v>43454</v>
      </c>
      <c r="M65" s="154" t="s">
        <v>1510</v>
      </c>
      <c r="N65" s="161" t="s">
        <v>1246</v>
      </c>
      <c r="O65" s="160"/>
      <c r="P65" s="166"/>
      <c r="Q65" s="166"/>
    </row>
    <row r="66" spans="2:17" s="151" customFormat="1" ht="66" hidden="1" customHeight="1">
      <c r="B66" s="159">
        <v>2</v>
      </c>
      <c r="C66" s="154" t="s">
        <v>3596</v>
      </c>
      <c r="D66" s="160" t="s">
        <v>1514</v>
      </c>
      <c r="E66" s="161" t="s">
        <v>1515</v>
      </c>
      <c r="F66" s="161" t="s">
        <v>763</v>
      </c>
      <c r="G66" s="161" t="s">
        <v>59</v>
      </c>
      <c r="H66" s="161" t="s">
        <v>52</v>
      </c>
      <c r="I66" s="161" t="s">
        <v>422</v>
      </c>
      <c r="J66" s="161" t="s">
        <v>45</v>
      </c>
      <c r="K66" s="160" t="s">
        <v>32</v>
      </c>
      <c r="L66" s="162">
        <v>43454</v>
      </c>
      <c r="M66" s="154" t="s">
        <v>1501</v>
      </c>
      <c r="N66" s="161" t="s">
        <v>449</v>
      </c>
      <c r="O66" s="160"/>
      <c r="P66" s="166"/>
      <c r="Q66" s="166"/>
    </row>
    <row r="67" spans="2:17" s="151" customFormat="1" ht="66" hidden="1" customHeight="1">
      <c r="B67" s="159">
        <v>1</v>
      </c>
      <c r="C67" s="154" t="s">
        <v>3597</v>
      </c>
      <c r="D67" s="160" t="s">
        <v>1517</v>
      </c>
      <c r="E67" s="161" t="s">
        <v>1518</v>
      </c>
      <c r="F67" s="161" t="s">
        <v>67</v>
      </c>
      <c r="G67" s="161" t="s">
        <v>62</v>
      </c>
      <c r="H67" s="161" t="s">
        <v>115</v>
      </c>
      <c r="I67" s="161" t="s">
        <v>49</v>
      </c>
      <c r="J67" s="161" t="s">
        <v>55</v>
      </c>
      <c r="K67" s="160" t="s">
        <v>32</v>
      </c>
      <c r="L67" s="162">
        <v>43468</v>
      </c>
      <c r="M67" s="154" t="s">
        <v>1510</v>
      </c>
      <c r="N67" s="161" t="s">
        <v>1215</v>
      </c>
      <c r="O67" s="160"/>
      <c r="P67" s="166"/>
      <c r="Q67" s="166"/>
    </row>
    <row r="68" spans="2:17" s="151" customFormat="1" ht="66" hidden="1" customHeight="1">
      <c r="B68" s="159">
        <v>2</v>
      </c>
      <c r="C68" s="154" t="s">
        <v>3598</v>
      </c>
      <c r="D68" s="160" t="s">
        <v>1519</v>
      </c>
      <c r="E68" s="161" t="s">
        <v>1520</v>
      </c>
      <c r="F68" s="161" t="s">
        <v>72</v>
      </c>
      <c r="G68" s="161" t="s">
        <v>52</v>
      </c>
      <c r="H68" s="161" t="s">
        <v>59</v>
      </c>
      <c r="I68" s="161" t="s">
        <v>73</v>
      </c>
      <c r="J68" s="161" t="s">
        <v>31</v>
      </c>
      <c r="K68" s="160" t="s">
        <v>56</v>
      </c>
      <c r="L68" s="162">
        <v>43469</v>
      </c>
      <c r="M68" s="154" t="s">
        <v>1510</v>
      </c>
      <c r="N68" s="161" t="s">
        <v>449</v>
      </c>
      <c r="O68" s="160"/>
      <c r="P68" s="166"/>
      <c r="Q68" s="166"/>
    </row>
    <row r="69" spans="2:17" s="151" customFormat="1" ht="66" hidden="1" customHeight="1">
      <c r="B69" s="159">
        <v>3</v>
      </c>
      <c r="C69" s="154" t="s">
        <v>3599</v>
      </c>
      <c r="D69" s="160" t="s">
        <v>1521</v>
      </c>
      <c r="E69" s="161" t="s">
        <v>1522</v>
      </c>
      <c r="F69" s="161" t="s">
        <v>243</v>
      </c>
      <c r="G69" s="161" t="s">
        <v>49</v>
      </c>
      <c r="H69" s="161" t="s">
        <v>62</v>
      </c>
      <c r="I69" s="161" t="s">
        <v>89</v>
      </c>
      <c r="J69" s="161" t="s">
        <v>55</v>
      </c>
      <c r="K69" s="160" t="s">
        <v>56</v>
      </c>
      <c r="L69" s="162">
        <v>43469</v>
      </c>
      <c r="M69" s="154" t="s">
        <v>1501</v>
      </c>
      <c r="N69" s="161" t="s">
        <v>1246</v>
      </c>
      <c r="O69" s="160"/>
      <c r="P69" s="166"/>
      <c r="Q69" s="166"/>
    </row>
    <row r="70" spans="2:17" s="151" customFormat="1" ht="66" hidden="1" customHeight="1">
      <c r="B70" s="159">
        <v>4</v>
      </c>
      <c r="C70" s="154" t="s">
        <v>3600</v>
      </c>
      <c r="D70" s="160" t="s">
        <v>1523</v>
      </c>
      <c r="E70" s="161" t="s">
        <v>1524</v>
      </c>
      <c r="F70" s="161" t="s">
        <v>68</v>
      </c>
      <c r="G70" s="161" t="s">
        <v>580</v>
      </c>
      <c r="H70" s="161" t="s">
        <v>55</v>
      </c>
      <c r="I70" s="161" t="s">
        <v>89</v>
      </c>
      <c r="J70" s="161" t="s">
        <v>49</v>
      </c>
      <c r="K70" s="160" t="s">
        <v>63</v>
      </c>
      <c r="L70" s="162">
        <v>43470</v>
      </c>
      <c r="M70" s="154" t="s">
        <v>1510</v>
      </c>
      <c r="N70" s="161" t="s">
        <v>1215</v>
      </c>
      <c r="O70" s="160"/>
      <c r="P70" s="166"/>
      <c r="Q70" s="166"/>
    </row>
    <row r="71" spans="2:17" s="151" customFormat="1" ht="66" hidden="1" customHeight="1">
      <c r="B71" s="159">
        <v>5</v>
      </c>
      <c r="C71" s="154" t="s">
        <v>3601</v>
      </c>
      <c r="D71" s="160" t="s">
        <v>1525</v>
      </c>
      <c r="E71" s="161" t="s">
        <v>1526</v>
      </c>
      <c r="F71" s="161" t="s">
        <v>67</v>
      </c>
      <c r="G71" s="161" t="s">
        <v>243</v>
      </c>
      <c r="H71" s="161" t="s">
        <v>68</v>
      </c>
      <c r="I71" s="161" t="s">
        <v>55</v>
      </c>
      <c r="J71" s="161" t="s">
        <v>118</v>
      </c>
      <c r="K71" s="160" t="s">
        <v>63</v>
      </c>
      <c r="L71" s="162">
        <v>43470</v>
      </c>
      <c r="M71" s="154" t="s">
        <v>1501</v>
      </c>
      <c r="N71" s="161" t="s">
        <v>1246</v>
      </c>
      <c r="O71" s="160"/>
      <c r="P71" s="166"/>
      <c r="Q71" s="166"/>
    </row>
    <row r="72" spans="2:17" s="151" customFormat="1" ht="66" hidden="1" customHeight="1">
      <c r="B72" s="159">
        <v>6</v>
      </c>
      <c r="C72" s="154" t="s">
        <v>3438</v>
      </c>
      <c r="D72" s="160" t="s">
        <v>1527</v>
      </c>
      <c r="E72" s="161" t="s">
        <v>1528</v>
      </c>
      <c r="F72" s="161" t="s">
        <v>118</v>
      </c>
      <c r="G72" s="161" t="s">
        <v>89</v>
      </c>
      <c r="H72" s="161" t="s">
        <v>67</v>
      </c>
      <c r="I72" s="161" t="s">
        <v>763</v>
      </c>
      <c r="J72" s="161" t="s">
        <v>243</v>
      </c>
      <c r="K72" s="160" t="s">
        <v>131</v>
      </c>
      <c r="L72" s="162">
        <v>43473</v>
      </c>
      <c r="M72" s="154" t="s">
        <v>1501</v>
      </c>
      <c r="N72" s="161" t="s">
        <v>1246</v>
      </c>
      <c r="O72" s="160"/>
      <c r="P72" s="166"/>
      <c r="Q72" s="166"/>
    </row>
    <row r="73" spans="2:17" s="151" customFormat="1" ht="66" hidden="1" customHeight="1">
      <c r="B73" s="159">
        <v>7</v>
      </c>
      <c r="C73" s="154" t="s">
        <v>3602</v>
      </c>
      <c r="D73" s="160" t="s">
        <v>1529</v>
      </c>
      <c r="E73" s="161" t="s">
        <v>1530</v>
      </c>
      <c r="F73" s="161" t="s">
        <v>72</v>
      </c>
      <c r="G73" s="161" t="s">
        <v>68</v>
      </c>
      <c r="H73" s="161" t="s">
        <v>49</v>
      </c>
      <c r="I73" s="161" t="s">
        <v>45</v>
      </c>
      <c r="J73" s="161" t="s">
        <v>55</v>
      </c>
      <c r="K73" s="160" t="s">
        <v>131</v>
      </c>
      <c r="L73" s="162">
        <v>43473</v>
      </c>
      <c r="M73" s="154" t="s">
        <v>1501</v>
      </c>
      <c r="N73" s="161" t="s">
        <v>449</v>
      </c>
      <c r="O73" s="160"/>
      <c r="P73" s="166"/>
      <c r="Q73" s="166"/>
    </row>
    <row r="74" spans="2:17" s="151" customFormat="1" ht="66" hidden="1" customHeight="1">
      <c r="B74" s="159">
        <v>1</v>
      </c>
      <c r="C74" s="154" t="s">
        <v>3603</v>
      </c>
      <c r="D74" s="160" t="s">
        <v>1532</v>
      </c>
      <c r="E74" s="161" t="s">
        <v>1533</v>
      </c>
      <c r="F74" s="161" t="s">
        <v>72</v>
      </c>
      <c r="G74" s="161" t="s">
        <v>92</v>
      </c>
      <c r="H74" s="161" t="s">
        <v>52</v>
      </c>
      <c r="I74" s="161" t="s">
        <v>59</v>
      </c>
      <c r="J74" s="161" t="s">
        <v>73</v>
      </c>
      <c r="K74" s="160" t="s">
        <v>56</v>
      </c>
      <c r="L74" s="162">
        <v>43476</v>
      </c>
      <c r="M74" s="154" t="s">
        <v>1510</v>
      </c>
      <c r="N74" s="161" t="s">
        <v>449</v>
      </c>
      <c r="O74" s="160"/>
      <c r="P74" s="166"/>
      <c r="Q74" s="166"/>
    </row>
    <row r="75" spans="2:17" s="151" customFormat="1" ht="66" hidden="1" customHeight="1">
      <c r="B75" s="159">
        <v>2</v>
      </c>
      <c r="C75" s="154" t="s">
        <v>3604</v>
      </c>
      <c r="D75" s="160" t="s">
        <v>1535</v>
      </c>
      <c r="E75" s="161" t="s">
        <v>1536</v>
      </c>
      <c r="F75" s="161" t="s">
        <v>243</v>
      </c>
      <c r="G75" s="161" t="s">
        <v>92</v>
      </c>
      <c r="H75" s="161" t="s">
        <v>52</v>
      </c>
      <c r="I75" s="161" t="s">
        <v>68</v>
      </c>
      <c r="J75" s="161" t="s">
        <v>46</v>
      </c>
      <c r="K75" s="160" t="s">
        <v>93</v>
      </c>
      <c r="L75" s="162">
        <v>43479</v>
      </c>
      <c r="M75" s="154" t="s">
        <v>1510</v>
      </c>
      <c r="N75" s="161" t="s">
        <v>1246</v>
      </c>
      <c r="O75" s="160"/>
      <c r="P75" s="166"/>
      <c r="Q75" s="166"/>
    </row>
    <row r="76" spans="2:17" s="151" customFormat="1" ht="66" hidden="1" customHeight="1">
      <c r="B76" s="159">
        <v>3</v>
      </c>
      <c r="C76" s="154" t="s">
        <v>3605</v>
      </c>
      <c r="D76" s="160" t="s">
        <v>1537</v>
      </c>
      <c r="E76" s="161" t="s">
        <v>1538</v>
      </c>
      <c r="F76" s="161" t="s">
        <v>72</v>
      </c>
      <c r="G76" s="161" t="s">
        <v>31</v>
      </c>
      <c r="H76" s="161" t="s">
        <v>422</v>
      </c>
      <c r="I76" s="161" t="s">
        <v>763</v>
      </c>
      <c r="J76" s="161" t="s">
        <v>39</v>
      </c>
      <c r="K76" s="160" t="s">
        <v>76</v>
      </c>
      <c r="L76" s="162">
        <v>43481</v>
      </c>
      <c r="M76" s="154" t="s">
        <v>1501</v>
      </c>
      <c r="N76" s="161" t="s">
        <v>449</v>
      </c>
      <c r="O76" s="160"/>
      <c r="P76" s="166"/>
      <c r="Q76" s="166"/>
    </row>
    <row r="77" spans="2:17" s="151" customFormat="1" ht="66" hidden="1" customHeight="1">
      <c r="B77" s="159">
        <v>1</v>
      </c>
      <c r="C77" s="154" t="s">
        <v>3606</v>
      </c>
      <c r="D77" s="160" t="s">
        <v>1540</v>
      </c>
      <c r="E77" s="161" t="s">
        <v>1541</v>
      </c>
      <c r="F77" s="161" t="s">
        <v>72</v>
      </c>
      <c r="G77" s="161" t="s">
        <v>52</v>
      </c>
      <c r="H77" s="161" t="s">
        <v>89</v>
      </c>
      <c r="I77" s="161" t="s">
        <v>580</v>
      </c>
      <c r="J77" s="161" t="s">
        <v>558</v>
      </c>
      <c r="K77" s="160" t="s">
        <v>32</v>
      </c>
      <c r="L77" s="162">
        <v>43482</v>
      </c>
      <c r="M77" s="154" t="s">
        <v>1501</v>
      </c>
      <c r="N77" s="161" t="s">
        <v>449</v>
      </c>
      <c r="O77" s="160"/>
      <c r="P77" s="166"/>
      <c r="Q77" s="166"/>
    </row>
    <row r="78" spans="2:17" s="151" customFormat="1" ht="66" hidden="1" customHeight="1">
      <c r="B78" s="159">
        <v>1</v>
      </c>
      <c r="C78" s="154" t="s">
        <v>3607</v>
      </c>
      <c r="D78" s="160" t="s">
        <v>1543</v>
      </c>
      <c r="E78" s="161" t="s">
        <v>1544</v>
      </c>
      <c r="F78" s="161" t="s">
        <v>422</v>
      </c>
      <c r="G78" s="161" t="s">
        <v>45</v>
      </c>
      <c r="H78" s="161" t="s">
        <v>323</v>
      </c>
      <c r="I78" s="161" t="s">
        <v>60</v>
      </c>
      <c r="J78" s="161" t="s">
        <v>59</v>
      </c>
      <c r="K78" s="160" t="s">
        <v>131</v>
      </c>
      <c r="L78" s="162">
        <v>43487</v>
      </c>
      <c r="M78" s="154" t="s">
        <v>1501</v>
      </c>
      <c r="N78" s="161" t="s">
        <v>324</v>
      </c>
      <c r="O78" s="160"/>
      <c r="P78" s="166"/>
      <c r="Q78" s="166"/>
    </row>
    <row r="79" spans="2:17" s="151" customFormat="1" ht="66" hidden="1" customHeight="1">
      <c r="B79" s="159">
        <v>2</v>
      </c>
      <c r="C79" s="154" t="s">
        <v>3608</v>
      </c>
      <c r="D79" s="160" t="s">
        <v>1545</v>
      </c>
      <c r="E79" s="161" t="s">
        <v>1546</v>
      </c>
      <c r="F79" s="161" t="s">
        <v>45</v>
      </c>
      <c r="G79" s="161" t="s">
        <v>46</v>
      </c>
      <c r="H79" s="161" t="s">
        <v>54</v>
      </c>
      <c r="I79" s="161" t="s">
        <v>39</v>
      </c>
      <c r="J79" s="161" t="s">
        <v>38</v>
      </c>
      <c r="K79" s="160" t="s">
        <v>32</v>
      </c>
      <c r="L79" s="162">
        <v>43489</v>
      </c>
      <c r="M79" s="154" t="s">
        <v>1510</v>
      </c>
      <c r="N79" s="161" t="s">
        <v>324</v>
      </c>
      <c r="O79" s="160"/>
      <c r="P79" s="166"/>
      <c r="Q79" s="166"/>
    </row>
    <row r="80" spans="2:17" s="151" customFormat="1" ht="66" hidden="1" customHeight="1">
      <c r="B80" s="159">
        <v>1</v>
      </c>
      <c r="C80" s="154" t="s">
        <v>3609</v>
      </c>
      <c r="D80" s="160" t="s">
        <v>1548</v>
      </c>
      <c r="E80" s="161" t="s">
        <v>1549</v>
      </c>
      <c r="F80" s="161" t="s">
        <v>72</v>
      </c>
      <c r="G80" s="161" t="s">
        <v>580</v>
      </c>
      <c r="H80" s="161" t="s">
        <v>46</v>
      </c>
      <c r="I80" s="161" t="s">
        <v>59</v>
      </c>
      <c r="J80" s="161" t="s">
        <v>558</v>
      </c>
      <c r="K80" s="160" t="s">
        <v>63</v>
      </c>
      <c r="L80" s="162">
        <v>43491</v>
      </c>
      <c r="M80" s="154" t="s">
        <v>1501</v>
      </c>
      <c r="N80" s="161" t="s">
        <v>449</v>
      </c>
      <c r="O80" s="160"/>
      <c r="P80" s="166"/>
      <c r="Q80" s="166"/>
    </row>
    <row r="81" spans="2:17" s="151" customFormat="1" ht="66" hidden="1" customHeight="1">
      <c r="B81" s="159">
        <v>2</v>
      </c>
      <c r="C81" s="154" t="s">
        <v>3610</v>
      </c>
      <c r="D81" s="160" t="s">
        <v>1551</v>
      </c>
      <c r="E81" s="161" t="s">
        <v>1552</v>
      </c>
      <c r="F81" s="161" t="s">
        <v>622</v>
      </c>
      <c r="G81" s="161" t="s">
        <v>118</v>
      </c>
      <c r="H81" s="161" t="s">
        <v>68</v>
      </c>
      <c r="I81" s="161" t="s">
        <v>67</v>
      </c>
      <c r="J81" s="161" t="s">
        <v>243</v>
      </c>
      <c r="K81" s="160" t="s">
        <v>93</v>
      </c>
      <c r="L81" s="162">
        <v>43493</v>
      </c>
      <c r="M81" s="154" t="s">
        <v>1510</v>
      </c>
      <c r="N81" s="161" t="s">
        <v>1215</v>
      </c>
      <c r="O81" s="160"/>
      <c r="P81" s="166"/>
      <c r="Q81" s="166"/>
    </row>
    <row r="82" spans="2:17" s="151" customFormat="1" ht="66" hidden="1" customHeight="1">
      <c r="B82" s="159">
        <v>3</v>
      </c>
      <c r="C82" s="154" t="s">
        <v>3611</v>
      </c>
      <c r="D82" s="160" t="s">
        <v>1553</v>
      </c>
      <c r="E82" s="161" t="s">
        <v>1554</v>
      </c>
      <c r="F82" s="161" t="s">
        <v>54</v>
      </c>
      <c r="G82" s="161" t="s">
        <v>37</v>
      </c>
      <c r="H82" s="161" t="s">
        <v>45</v>
      </c>
      <c r="I82" s="161" t="s">
        <v>53</v>
      </c>
      <c r="J82" s="161" t="s">
        <v>46</v>
      </c>
      <c r="K82" s="160" t="s">
        <v>93</v>
      </c>
      <c r="L82" s="162">
        <v>43493</v>
      </c>
      <c r="M82" s="154" t="s">
        <v>1501</v>
      </c>
      <c r="N82" s="161" t="s">
        <v>324</v>
      </c>
      <c r="O82" s="160"/>
      <c r="P82" s="166"/>
      <c r="Q82" s="166"/>
    </row>
    <row r="83" spans="2:17" s="151" customFormat="1" ht="66" hidden="1" customHeight="1">
      <c r="B83" s="159">
        <v>1</v>
      </c>
      <c r="C83" s="154" t="s">
        <v>3610</v>
      </c>
      <c r="D83" s="160" t="s">
        <v>1551</v>
      </c>
      <c r="E83" s="161" t="s">
        <v>1552</v>
      </c>
      <c r="F83" s="161" t="s">
        <v>622</v>
      </c>
      <c r="G83" s="161" t="s">
        <v>118</v>
      </c>
      <c r="H83" s="161" t="s">
        <v>68</v>
      </c>
      <c r="I83" s="161" t="s">
        <v>67</v>
      </c>
      <c r="J83" s="161" t="s">
        <v>243</v>
      </c>
      <c r="K83" s="160" t="s">
        <v>93</v>
      </c>
      <c r="L83" s="162">
        <v>43500</v>
      </c>
      <c r="M83" s="154" t="s">
        <v>1510</v>
      </c>
      <c r="N83" s="161" t="s">
        <v>1215</v>
      </c>
      <c r="O83" s="171" t="s">
        <v>758</v>
      </c>
      <c r="P83" s="166"/>
      <c r="Q83" s="166"/>
    </row>
    <row r="84" spans="2:17" s="151" customFormat="1" ht="66" hidden="1" customHeight="1">
      <c r="B84" s="159">
        <v>1</v>
      </c>
      <c r="C84" s="154" t="s">
        <v>3612</v>
      </c>
      <c r="D84" s="160" t="s">
        <v>1556</v>
      </c>
      <c r="E84" s="161" t="s">
        <v>1557</v>
      </c>
      <c r="F84" s="161" t="s">
        <v>622</v>
      </c>
      <c r="G84" s="161" t="s">
        <v>52</v>
      </c>
      <c r="H84" s="161" t="s">
        <v>62</v>
      </c>
      <c r="I84" s="161" t="s">
        <v>67</v>
      </c>
      <c r="J84" s="161" t="s">
        <v>89</v>
      </c>
      <c r="K84" s="160" t="s">
        <v>76</v>
      </c>
      <c r="L84" s="162">
        <v>43502</v>
      </c>
      <c r="M84" s="154" t="s">
        <v>1510</v>
      </c>
      <c r="N84" s="161" t="s">
        <v>449</v>
      </c>
      <c r="O84" s="171"/>
      <c r="P84" s="166"/>
      <c r="Q84" s="166"/>
    </row>
    <row r="85" spans="2:17" s="151" customFormat="1" ht="66" hidden="1" customHeight="1">
      <c r="B85" s="159">
        <v>2</v>
      </c>
      <c r="C85" s="154" t="s">
        <v>3613</v>
      </c>
      <c r="D85" s="160" t="s">
        <v>1558</v>
      </c>
      <c r="E85" s="161" t="s">
        <v>1559</v>
      </c>
      <c r="F85" s="161" t="s">
        <v>59</v>
      </c>
      <c r="G85" s="161" t="s">
        <v>52</v>
      </c>
      <c r="H85" s="161" t="s">
        <v>558</v>
      </c>
      <c r="I85" s="161" t="s">
        <v>763</v>
      </c>
      <c r="J85" s="161" t="s">
        <v>68</v>
      </c>
      <c r="K85" s="160" t="s">
        <v>76</v>
      </c>
      <c r="L85" s="162">
        <v>43502</v>
      </c>
      <c r="M85" s="154" t="s">
        <v>1501</v>
      </c>
      <c r="N85" s="161" t="s">
        <v>449</v>
      </c>
      <c r="O85" s="171"/>
      <c r="P85" s="166"/>
      <c r="Q85" s="166"/>
    </row>
    <row r="86" spans="2:17" s="151" customFormat="1" ht="66" hidden="1" customHeight="1">
      <c r="B86" s="159">
        <v>1</v>
      </c>
      <c r="C86" s="154" t="s">
        <v>3614</v>
      </c>
      <c r="D86" s="160" t="s">
        <v>1561</v>
      </c>
      <c r="E86" s="161" t="s">
        <v>1562</v>
      </c>
      <c r="F86" s="161" t="s">
        <v>118</v>
      </c>
      <c r="G86" s="161" t="s">
        <v>580</v>
      </c>
      <c r="H86" s="161" t="s">
        <v>763</v>
      </c>
      <c r="I86" s="161" t="s">
        <v>243</v>
      </c>
      <c r="J86" s="161" t="s">
        <v>69</v>
      </c>
      <c r="K86" s="160" t="s">
        <v>76</v>
      </c>
      <c r="L86" s="162">
        <v>43509</v>
      </c>
      <c r="M86" s="154" t="s">
        <v>1563</v>
      </c>
      <c r="N86" s="161" t="s">
        <v>1246</v>
      </c>
      <c r="O86" s="171"/>
      <c r="P86" s="166"/>
      <c r="Q86" s="166"/>
    </row>
    <row r="87" spans="2:17" s="151" customFormat="1" ht="66" hidden="1" customHeight="1">
      <c r="B87" s="159">
        <v>1</v>
      </c>
      <c r="C87" s="154" t="s">
        <v>3615</v>
      </c>
      <c r="D87" s="160" t="s">
        <v>1565</v>
      </c>
      <c r="E87" s="161" t="s">
        <v>1566</v>
      </c>
      <c r="F87" s="161" t="s">
        <v>67</v>
      </c>
      <c r="G87" s="161" t="s">
        <v>45</v>
      </c>
      <c r="H87" s="161" t="s">
        <v>54</v>
      </c>
      <c r="I87" s="161" t="s">
        <v>59</v>
      </c>
      <c r="J87" s="161" t="s">
        <v>118</v>
      </c>
      <c r="K87" s="160" t="s">
        <v>56</v>
      </c>
      <c r="L87" s="162">
        <v>43511</v>
      </c>
      <c r="M87" s="154" t="s">
        <v>1510</v>
      </c>
      <c r="N87" s="161" t="s">
        <v>1246</v>
      </c>
      <c r="O87" s="171"/>
      <c r="P87" s="166"/>
      <c r="Q87" s="166"/>
    </row>
    <row r="88" spans="2:17" s="151" customFormat="1" ht="66" hidden="1" customHeight="1">
      <c r="B88" s="159">
        <v>1</v>
      </c>
      <c r="C88" s="154" t="s">
        <v>3616</v>
      </c>
      <c r="D88" s="160" t="s">
        <v>1568</v>
      </c>
      <c r="E88" s="161" t="s">
        <v>1569</v>
      </c>
      <c r="F88" s="161" t="s">
        <v>67</v>
      </c>
      <c r="G88" s="161" t="s">
        <v>89</v>
      </c>
      <c r="H88" s="161" t="s">
        <v>62</v>
      </c>
      <c r="I88" s="161" t="s">
        <v>92</v>
      </c>
      <c r="J88" s="161" t="s">
        <v>55</v>
      </c>
      <c r="K88" s="160" t="s">
        <v>76</v>
      </c>
      <c r="L88" s="162">
        <v>43537</v>
      </c>
      <c r="M88" s="154" t="s">
        <v>1570</v>
      </c>
      <c r="N88" s="161" t="s">
        <v>1246</v>
      </c>
      <c r="O88" s="171"/>
      <c r="P88" s="166"/>
      <c r="Q88" s="166"/>
    </row>
    <row r="89" spans="2:17" s="151" customFormat="1" ht="66" hidden="1" customHeight="1">
      <c r="B89" s="159">
        <v>1</v>
      </c>
      <c r="C89" s="154" t="s">
        <v>3617</v>
      </c>
      <c r="D89" s="160" t="s">
        <v>1572</v>
      </c>
      <c r="E89" s="161" t="s">
        <v>1573</v>
      </c>
      <c r="F89" s="161" t="s">
        <v>38</v>
      </c>
      <c r="G89" s="161" t="s">
        <v>53</v>
      </c>
      <c r="H89" s="161" t="s">
        <v>37</v>
      </c>
      <c r="I89" s="161" t="s">
        <v>45</v>
      </c>
      <c r="J89" s="161" t="s">
        <v>39</v>
      </c>
      <c r="K89" s="160" t="s">
        <v>56</v>
      </c>
      <c r="L89" s="162">
        <v>43553</v>
      </c>
      <c r="M89" s="154" t="s">
        <v>1570</v>
      </c>
      <c r="N89" s="161" t="s">
        <v>324</v>
      </c>
      <c r="O89" s="171"/>
      <c r="P89" s="166"/>
      <c r="Q89" s="166"/>
    </row>
    <row r="90" spans="2:17" s="151" customFormat="1" ht="66" hidden="1" customHeight="1">
      <c r="B90" s="159">
        <v>1</v>
      </c>
      <c r="C90" s="154" t="s">
        <v>3618</v>
      </c>
      <c r="D90" s="160" t="s">
        <v>1575</v>
      </c>
      <c r="E90" s="161" t="s">
        <v>1576</v>
      </c>
      <c r="F90" s="161" t="s">
        <v>38</v>
      </c>
      <c r="G90" s="161" t="s">
        <v>54</v>
      </c>
      <c r="H90" s="161" t="s">
        <v>37</v>
      </c>
      <c r="I90" s="161" t="s">
        <v>53</v>
      </c>
      <c r="J90" s="161" t="s">
        <v>69</v>
      </c>
      <c r="K90" s="160" t="s">
        <v>93</v>
      </c>
      <c r="L90" s="162">
        <v>43556</v>
      </c>
      <c r="M90" s="154" t="s">
        <v>1577</v>
      </c>
      <c r="N90" s="161" t="s">
        <v>324</v>
      </c>
      <c r="O90" s="171"/>
      <c r="P90" s="166"/>
      <c r="Q90" s="166"/>
    </row>
    <row r="91" spans="2:17" s="151" customFormat="1" ht="66" hidden="1" customHeight="1">
      <c r="B91" s="159">
        <v>2</v>
      </c>
      <c r="C91" s="154" t="s">
        <v>3619</v>
      </c>
      <c r="D91" s="160" t="s">
        <v>1579</v>
      </c>
      <c r="E91" s="161" t="s">
        <v>1580</v>
      </c>
      <c r="F91" s="161" t="s">
        <v>54</v>
      </c>
      <c r="G91" s="161" t="s">
        <v>45</v>
      </c>
      <c r="H91" s="161" t="s">
        <v>422</v>
      </c>
      <c r="I91" s="161" t="s">
        <v>46</v>
      </c>
      <c r="J91" s="161" t="s">
        <v>763</v>
      </c>
      <c r="K91" s="160" t="s">
        <v>93</v>
      </c>
      <c r="L91" s="162">
        <v>43556</v>
      </c>
      <c r="M91" s="154" t="s">
        <v>1581</v>
      </c>
      <c r="N91" s="161" t="s">
        <v>324</v>
      </c>
      <c r="O91" s="171"/>
      <c r="P91" s="166"/>
      <c r="Q91" s="166"/>
    </row>
    <row r="92" spans="2:17" s="151" customFormat="1" ht="57.75" hidden="1" customHeight="1">
      <c r="B92" s="159">
        <v>1</v>
      </c>
      <c r="C92" s="154" t="s">
        <v>3620</v>
      </c>
      <c r="D92" s="160" t="s">
        <v>1582</v>
      </c>
      <c r="E92" s="161" t="s">
        <v>1583</v>
      </c>
      <c r="F92" s="161" t="s">
        <v>89</v>
      </c>
      <c r="G92" s="161" t="s">
        <v>68</v>
      </c>
      <c r="H92" s="161" t="s">
        <v>62</v>
      </c>
      <c r="I92" s="161" t="s">
        <v>622</v>
      </c>
      <c r="J92" s="161" t="s">
        <v>580</v>
      </c>
      <c r="K92" s="160" t="s">
        <v>131</v>
      </c>
      <c r="L92" s="162">
        <v>43557</v>
      </c>
      <c r="M92" s="154" t="s">
        <v>1454</v>
      </c>
      <c r="N92" s="161" t="s">
        <v>1215</v>
      </c>
      <c r="O92" s="171"/>
      <c r="P92" s="166"/>
      <c r="Q92" s="166"/>
    </row>
    <row r="93" spans="2:17" s="151" customFormat="1" ht="69" hidden="1" customHeight="1">
      <c r="B93" s="153">
        <v>2</v>
      </c>
      <c r="C93" s="154" t="s">
        <v>3439</v>
      </c>
      <c r="D93" s="154" t="s">
        <v>1585</v>
      </c>
      <c r="E93" s="154" t="s">
        <v>3440</v>
      </c>
      <c r="F93" s="154" t="s">
        <v>72</v>
      </c>
      <c r="G93" s="154" t="s">
        <v>558</v>
      </c>
      <c r="H93" s="154" t="s">
        <v>118</v>
      </c>
      <c r="I93" s="154" t="s">
        <v>31</v>
      </c>
      <c r="J93" s="154" t="s">
        <v>92</v>
      </c>
      <c r="K93" s="154" t="s">
        <v>32</v>
      </c>
      <c r="L93" s="162">
        <v>43559</v>
      </c>
      <c r="M93" s="154" t="s">
        <v>1454</v>
      </c>
      <c r="N93" s="154" t="s">
        <v>449</v>
      </c>
      <c r="O93" s="154"/>
      <c r="P93" s="166"/>
      <c r="Q93" s="166"/>
    </row>
    <row r="94" spans="2:17" s="151" customFormat="1" ht="42.75" hidden="1" customHeight="1">
      <c r="B94" s="153"/>
      <c r="C94" s="154" t="s">
        <v>3619</v>
      </c>
      <c r="D94" s="154" t="s">
        <v>1579</v>
      </c>
      <c r="E94" s="154" t="s">
        <v>1580</v>
      </c>
      <c r="F94" s="154" t="s">
        <v>54</v>
      </c>
      <c r="G94" s="154" t="s">
        <v>45</v>
      </c>
      <c r="H94" s="154" t="s">
        <v>422</v>
      </c>
      <c r="I94" s="154" t="s">
        <v>46</v>
      </c>
      <c r="J94" s="154" t="s">
        <v>763</v>
      </c>
      <c r="K94" s="154" t="s">
        <v>93</v>
      </c>
      <c r="L94" s="162">
        <v>43563</v>
      </c>
      <c r="M94" s="154" t="s">
        <v>1581</v>
      </c>
      <c r="N94" s="154" t="s">
        <v>324</v>
      </c>
      <c r="O94" s="154"/>
      <c r="P94" s="166"/>
      <c r="Q94" s="166"/>
    </row>
    <row r="95" spans="2:17" ht="47.25" hidden="1" customHeight="1">
      <c r="B95" s="173"/>
      <c r="C95" s="154" t="s">
        <v>3621</v>
      </c>
      <c r="D95" s="154" t="s">
        <v>1588</v>
      </c>
      <c r="E95" s="154" t="s">
        <v>1589</v>
      </c>
      <c r="F95" s="154" t="s">
        <v>323</v>
      </c>
      <c r="G95" s="154" t="s">
        <v>558</v>
      </c>
      <c r="H95" s="154" t="s">
        <v>46</v>
      </c>
      <c r="I95" s="154" t="s">
        <v>52</v>
      </c>
      <c r="J95" s="154" t="s">
        <v>31</v>
      </c>
      <c r="K95" s="154" t="s">
        <v>76</v>
      </c>
      <c r="L95" s="162">
        <v>43565</v>
      </c>
      <c r="M95" s="177" t="s">
        <v>1590</v>
      </c>
      <c r="N95" s="154" t="s">
        <v>324</v>
      </c>
      <c r="O95" s="173"/>
    </row>
    <row r="96" spans="2:17" ht="39.6" hidden="1">
      <c r="B96" s="161"/>
      <c r="C96" s="161" t="s">
        <v>3441</v>
      </c>
      <c r="D96" s="161" t="s">
        <v>1592</v>
      </c>
      <c r="E96" s="161" t="s">
        <v>1593</v>
      </c>
      <c r="F96" s="161" t="s">
        <v>118</v>
      </c>
      <c r="G96" s="161" t="s">
        <v>580</v>
      </c>
      <c r="H96" s="161" t="s">
        <v>67</v>
      </c>
      <c r="I96" s="161" t="s">
        <v>243</v>
      </c>
      <c r="J96" s="161" t="s">
        <v>558</v>
      </c>
      <c r="K96" s="161" t="s">
        <v>131</v>
      </c>
      <c r="L96" s="178">
        <v>43571</v>
      </c>
      <c r="M96" s="161" t="s">
        <v>1454</v>
      </c>
      <c r="N96" s="161" t="s">
        <v>1215</v>
      </c>
      <c r="O96" s="161"/>
    </row>
    <row r="97" spans="2:15" ht="52.8" hidden="1">
      <c r="B97" s="161"/>
      <c r="C97" s="161" t="s">
        <v>3622</v>
      </c>
      <c r="D97" s="161" t="s">
        <v>1598</v>
      </c>
      <c r="E97" s="161" t="s">
        <v>1599</v>
      </c>
      <c r="F97" s="161" t="s">
        <v>59</v>
      </c>
      <c r="G97" s="161" t="s">
        <v>46</v>
      </c>
      <c r="H97" s="161" t="s">
        <v>72</v>
      </c>
      <c r="I97" s="161" t="s">
        <v>558</v>
      </c>
      <c r="J97" s="161" t="s">
        <v>31</v>
      </c>
      <c r="K97" s="161" t="s">
        <v>93</v>
      </c>
      <c r="L97" s="179">
        <v>43577</v>
      </c>
      <c r="M97" s="161" t="s">
        <v>1590</v>
      </c>
      <c r="N97" s="161" t="s">
        <v>449</v>
      </c>
      <c r="O97" s="161"/>
    </row>
    <row r="98" spans="2:15" ht="52.8" hidden="1">
      <c r="B98" s="161">
        <v>1</v>
      </c>
      <c r="C98" s="161" t="s">
        <v>3622</v>
      </c>
      <c r="D98" s="161" t="s">
        <v>1598</v>
      </c>
      <c r="E98" s="161" t="s">
        <v>1599</v>
      </c>
      <c r="F98" s="161" t="s">
        <v>59</v>
      </c>
      <c r="G98" s="161" t="s">
        <v>46</v>
      </c>
      <c r="H98" s="161" t="s">
        <v>72</v>
      </c>
      <c r="I98" s="161" t="s">
        <v>558</v>
      </c>
      <c r="J98" s="161" t="s">
        <v>31</v>
      </c>
      <c r="K98" s="161" t="s">
        <v>56</v>
      </c>
      <c r="L98" s="179">
        <v>43581</v>
      </c>
      <c r="M98" s="161" t="s">
        <v>1600</v>
      </c>
      <c r="N98" s="161" t="s">
        <v>449</v>
      </c>
      <c r="O98" s="161"/>
    </row>
    <row r="99" spans="2:15" ht="39.6" hidden="1">
      <c r="B99" s="161">
        <v>2</v>
      </c>
      <c r="C99" s="161" t="s">
        <v>3623</v>
      </c>
      <c r="D99" s="161" t="s">
        <v>1601</v>
      </c>
      <c r="E99" s="161" t="s">
        <v>3624</v>
      </c>
      <c r="F99" s="161" t="s">
        <v>89</v>
      </c>
      <c r="G99" s="161" t="s">
        <v>54</v>
      </c>
      <c r="H99" s="161" t="s">
        <v>763</v>
      </c>
      <c r="I99" s="161" t="s">
        <v>118</v>
      </c>
      <c r="J99" s="161" t="s">
        <v>31</v>
      </c>
      <c r="K99" s="161" t="s">
        <v>93</v>
      </c>
      <c r="L99" s="179">
        <v>43584</v>
      </c>
      <c r="M99" s="161" t="s">
        <v>795</v>
      </c>
      <c r="N99" s="161" t="s">
        <v>1215</v>
      </c>
      <c r="O99" s="161"/>
    </row>
    <row r="100" spans="2:15" ht="55.5" hidden="1" customHeight="1">
      <c r="B100" s="174">
        <v>1</v>
      </c>
      <c r="C100" s="174" t="s">
        <v>3625</v>
      </c>
      <c r="D100" s="174" t="s">
        <v>1595</v>
      </c>
      <c r="E100" s="175" t="s">
        <v>1596</v>
      </c>
      <c r="F100" s="174" t="s">
        <v>59</v>
      </c>
      <c r="G100" s="174" t="s">
        <v>69</v>
      </c>
      <c r="H100" s="174" t="s">
        <v>52</v>
      </c>
      <c r="I100" s="174" t="s">
        <v>46</v>
      </c>
      <c r="J100" s="174" t="s">
        <v>92</v>
      </c>
      <c r="K100" s="174" t="s">
        <v>76</v>
      </c>
      <c r="L100" s="180">
        <v>43579</v>
      </c>
      <c r="M100" s="174" t="s">
        <v>1570</v>
      </c>
      <c r="N100" s="174" t="s">
        <v>449</v>
      </c>
      <c r="O100" s="174"/>
    </row>
    <row r="101" spans="2:15" ht="66" hidden="1">
      <c r="B101" s="161">
        <v>1</v>
      </c>
      <c r="C101" s="161" t="s">
        <v>3626</v>
      </c>
      <c r="D101" s="161" t="s">
        <v>1604</v>
      </c>
      <c r="E101" s="161" t="s">
        <v>1605</v>
      </c>
      <c r="F101" s="161" t="s">
        <v>38</v>
      </c>
      <c r="G101" s="161" t="s">
        <v>45</v>
      </c>
      <c r="H101" s="161" t="s">
        <v>37</v>
      </c>
      <c r="I101" s="161" t="s">
        <v>60</v>
      </c>
      <c r="J101" s="161" t="s">
        <v>41</v>
      </c>
      <c r="K101" s="161" t="s">
        <v>56</v>
      </c>
      <c r="L101" s="162">
        <v>43581</v>
      </c>
      <c r="M101" s="161" t="s">
        <v>1570</v>
      </c>
      <c r="N101" s="161" t="s">
        <v>324</v>
      </c>
      <c r="O101" s="161"/>
    </row>
    <row r="102" spans="2:15" ht="39.6" hidden="1">
      <c r="B102" s="161"/>
      <c r="C102" s="161" t="s">
        <v>3627</v>
      </c>
      <c r="D102" s="161" t="s">
        <v>1608</v>
      </c>
      <c r="E102" s="161" t="s">
        <v>1609</v>
      </c>
      <c r="F102" s="161" t="s">
        <v>46</v>
      </c>
      <c r="G102" s="161" t="s">
        <v>73</v>
      </c>
      <c r="H102" s="161" t="s">
        <v>72</v>
      </c>
      <c r="I102" s="161" t="s">
        <v>59</v>
      </c>
      <c r="J102" s="161" t="s">
        <v>558</v>
      </c>
      <c r="K102" s="161" t="s">
        <v>131</v>
      </c>
      <c r="L102" s="179">
        <v>43585</v>
      </c>
      <c r="M102" s="161" t="s">
        <v>1610</v>
      </c>
      <c r="N102" s="161" t="s">
        <v>449</v>
      </c>
      <c r="O102" s="161"/>
    </row>
    <row r="103" spans="2:15" ht="39.6" hidden="1">
      <c r="B103" s="161">
        <v>1</v>
      </c>
      <c r="C103" s="161" t="s">
        <v>3628</v>
      </c>
      <c r="D103" s="161" t="s">
        <v>1612</v>
      </c>
      <c r="E103" s="161" t="s">
        <v>1613</v>
      </c>
      <c r="F103" s="161" t="s">
        <v>49</v>
      </c>
      <c r="G103" s="161" t="s">
        <v>62</v>
      </c>
      <c r="H103" s="161" t="s">
        <v>67</v>
      </c>
      <c r="I103" s="161" t="s">
        <v>89</v>
      </c>
      <c r="J103" s="161" t="s">
        <v>580</v>
      </c>
      <c r="K103" s="161" t="s">
        <v>56</v>
      </c>
      <c r="L103" s="179">
        <v>43595</v>
      </c>
      <c r="M103" s="161" t="s">
        <v>1614</v>
      </c>
      <c r="N103" s="161" t="s">
        <v>1215</v>
      </c>
      <c r="O103" s="161"/>
    </row>
    <row r="104" spans="2:15" ht="39.6" hidden="1">
      <c r="B104" s="161">
        <v>2</v>
      </c>
      <c r="C104" s="161" t="s">
        <v>3629</v>
      </c>
      <c r="D104" s="161" t="s">
        <v>1615</v>
      </c>
      <c r="E104" s="161" t="s">
        <v>1616</v>
      </c>
      <c r="F104" s="161" t="s">
        <v>31</v>
      </c>
      <c r="G104" s="161" t="s">
        <v>558</v>
      </c>
      <c r="H104" s="161" t="s">
        <v>89</v>
      </c>
      <c r="I104" s="161" t="s">
        <v>55</v>
      </c>
      <c r="J104" s="161" t="s">
        <v>243</v>
      </c>
      <c r="K104" s="161" t="s">
        <v>76</v>
      </c>
      <c r="L104" s="179">
        <v>43600</v>
      </c>
      <c r="M104" s="161" t="s">
        <v>1590</v>
      </c>
      <c r="N104" s="161" t="s">
        <v>449</v>
      </c>
      <c r="O104" s="161"/>
    </row>
    <row r="105" spans="2:15" ht="52.8" hidden="1">
      <c r="B105" s="161">
        <v>3</v>
      </c>
      <c r="C105" s="161" t="s">
        <v>3630</v>
      </c>
      <c r="D105" s="161" t="s">
        <v>1617</v>
      </c>
      <c r="E105" s="161" t="s">
        <v>1618</v>
      </c>
      <c r="F105" s="161" t="s">
        <v>323</v>
      </c>
      <c r="G105" s="161" t="s">
        <v>73</v>
      </c>
      <c r="H105" s="161" t="s">
        <v>422</v>
      </c>
      <c r="I105" s="161" t="s">
        <v>54</v>
      </c>
      <c r="J105" s="161" t="s">
        <v>37</v>
      </c>
      <c r="K105" s="161" t="s">
        <v>93</v>
      </c>
      <c r="L105" s="179">
        <v>43598</v>
      </c>
      <c r="M105" s="161" t="s">
        <v>1614</v>
      </c>
      <c r="N105" s="161" t="s">
        <v>324</v>
      </c>
      <c r="O105" s="161"/>
    </row>
    <row r="106" spans="2:15" ht="39.6" hidden="1">
      <c r="B106" s="161"/>
      <c r="C106" s="161" t="s">
        <v>3446</v>
      </c>
      <c r="D106" s="161" t="s">
        <v>1620</v>
      </c>
      <c r="E106" s="161" t="s">
        <v>1621</v>
      </c>
      <c r="F106" s="161" t="s">
        <v>67</v>
      </c>
      <c r="G106" s="161" t="s">
        <v>55</v>
      </c>
      <c r="H106" s="161" t="s">
        <v>52</v>
      </c>
      <c r="I106" s="161" t="s">
        <v>763</v>
      </c>
      <c r="J106" s="161" t="s">
        <v>118</v>
      </c>
      <c r="K106" s="161" t="s">
        <v>93</v>
      </c>
      <c r="L106" s="181">
        <v>43605</v>
      </c>
      <c r="M106" s="161" t="s">
        <v>1622</v>
      </c>
      <c r="N106" s="161" t="s">
        <v>449</v>
      </c>
      <c r="O106" s="161"/>
    </row>
    <row r="107" spans="2:15" ht="52.8" hidden="1">
      <c r="B107" s="161">
        <v>1</v>
      </c>
      <c r="C107" s="161" t="s">
        <v>3445</v>
      </c>
      <c r="D107" s="161" t="s">
        <v>1624</v>
      </c>
      <c r="E107" s="161" t="s">
        <v>1625</v>
      </c>
      <c r="F107" s="161" t="s">
        <v>59</v>
      </c>
      <c r="G107" s="161" t="s">
        <v>115</v>
      </c>
      <c r="H107" s="161" t="s">
        <v>49</v>
      </c>
      <c r="I107" s="161" t="s">
        <v>55</v>
      </c>
      <c r="J107" s="161" t="s">
        <v>67</v>
      </c>
      <c r="K107" s="161" t="s">
        <v>93</v>
      </c>
      <c r="L107" s="179">
        <v>43612</v>
      </c>
      <c r="M107" s="161" t="s">
        <v>1622</v>
      </c>
      <c r="N107" s="161" t="s">
        <v>324</v>
      </c>
      <c r="O107" s="161"/>
    </row>
    <row r="108" spans="2:15" ht="52.8" hidden="1">
      <c r="B108" s="161">
        <v>2</v>
      </c>
      <c r="C108" s="161" t="s">
        <v>3443</v>
      </c>
      <c r="D108" s="161" t="s">
        <v>1626</v>
      </c>
      <c r="E108" s="161" t="s">
        <v>1627</v>
      </c>
      <c r="F108" s="161" t="s">
        <v>115</v>
      </c>
      <c r="G108" s="161" t="s">
        <v>69</v>
      </c>
      <c r="H108" s="161" t="s">
        <v>55</v>
      </c>
      <c r="I108" s="161" t="s">
        <v>67</v>
      </c>
      <c r="J108" s="161" t="s">
        <v>54</v>
      </c>
      <c r="K108" s="161" t="s">
        <v>131</v>
      </c>
      <c r="L108" s="179">
        <v>43613</v>
      </c>
      <c r="M108" s="161" t="s">
        <v>1590</v>
      </c>
      <c r="N108" s="161" t="s">
        <v>324</v>
      </c>
      <c r="O108" s="161"/>
    </row>
    <row r="109" spans="2:15" ht="52.8" hidden="1">
      <c r="B109" s="161">
        <v>1</v>
      </c>
      <c r="C109" s="161" t="s">
        <v>3445</v>
      </c>
      <c r="D109" s="161" t="s">
        <v>1624</v>
      </c>
      <c r="E109" s="161" t="s">
        <v>1625</v>
      </c>
      <c r="F109" s="161" t="s">
        <v>59</v>
      </c>
      <c r="G109" s="161" t="s">
        <v>115</v>
      </c>
      <c r="H109" s="161" t="s">
        <v>49</v>
      </c>
      <c r="I109" s="161" t="s">
        <v>55</v>
      </c>
      <c r="J109" s="161" t="s">
        <v>67</v>
      </c>
      <c r="K109" s="161" t="s">
        <v>93</v>
      </c>
      <c r="L109" s="181">
        <v>43633</v>
      </c>
      <c r="M109" s="161" t="s">
        <v>1622</v>
      </c>
      <c r="N109" s="161" t="s">
        <v>324</v>
      </c>
      <c r="O109" s="161"/>
    </row>
    <row r="110" spans="2:15" ht="52.8" hidden="1">
      <c r="B110" s="161">
        <v>2</v>
      </c>
      <c r="C110" s="161" t="s">
        <v>3443</v>
      </c>
      <c r="D110" s="161" t="s">
        <v>1626</v>
      </c>
      <c r="E110" s="161" t="s">
        <v>1627</v>
      </c>
      <c r="F110" s="161" t="s">
        <v>115</v>
      </c>
      <c r="G110" s="161" t="s">
        <v>69</v>
      </c>
      <c r="H110" s="161" t="s">
        <v>55</v>
      </c>
      <c r="I110" s="161" t="s">
        <v>67</v>
      </c>
      <c r="J110" s="161" t="s">
        <v>54</v>
      </c>
      <c r="K110" s="161" t="s">
        <v>131</v>
      </c>
      <c r="L110" s="181">
        <v>43634</v>
      </c>
      <c r="M110" s="161" t="s">
        <v>1590</v>
      </c>
      <c r="N110" s="161" t="s">
        <v>324</v>
      </c>
      <c r="O110" s="161"/>
    </row>
    <row r="111" spans="2:15" ht="39.6" hidden="1">
      <c r="B111" s="161">
        <v>3</v>
      </c>
      <c r="C111" s="161" t="s">
        <v>3447</v>
      </c>
      <c r="D111" s="161" t="s">
        <v>1628</v>
      </c>
      <c r="E111" s="161" t="s">
        <v>1629</v>
      </c>
      <c r="F111" s="161" t="s">
        <v>52</v>
      </c>
      <c r="G111" s="161" t="s">
        <v>46</v>
      </c>
      <c r="H111" s="161" t="s">
        <v>422</v>
      </c>
      <c r="I111" s="161" t="s">
        <v>323</v>
      </c>
      <c r="J111" s="161" t="s">
        <v>763</v>
      </c>
      <c r="K111" s="161" t="s">
        <v>131</v>
      </c>
      <c r="L111" s="181">
        <v>43634</v>
      </c>
      <c r="M111" s="161" t="s">
        <v>1454</v>
      </c>
      <c r="N111" s="161" t="s">
        <v>449</v>
      </c>
      <c r="O111" s="161"/>
    </row>
    <row r="112" spans="2:15" ht="52.8" hidden="1">
      <c r="B112" s="161"/>
      <c r="C112" s="161" t="s">
        <v>3631</v>
      </c>
      <c r="D112" s="161" t="s">
        <v>1631</v>
      </c>
      <c r="E112" s="161" t="s">
        <v>3632</v>
      </c>
      <c r="F112" s="161" t="s">
        <v>115</v>
      </c>
      <c r="G112" s="161" t="s">
        <v>41</v>
      </c>
      <c r="H112" s="161" t="s">
        <v>60</v>
      </c>
      <c r="I112" s="161" t="s">
        <v>37</v>
      </c>
      <c r="J112" s="161" t="s">
        <v>53</v>
      </c>
      <c r="K112" s="161" t="s">
        <v>131</v>
      </c>
      <c r="L112" s="181">
        <v>43641</v>
      </c>
      <c r="M112" s="161" t="s">
        <v>1590</v>
      </c>
      <c r="N112" s="161" t="s">
        <v>324</v>
      </c>
      <c r="O112" s="161"/>
    </row>
    <row r="113" spans="2:15" ht="66" hidden="1">
      <c r="B113" s="161"/>
      <c r="C113" s="176" t="s">
        <v>3448</v>
      </c>
      <c r="D113" s="176" t="s">
        <v>1634</v>
      </c>
      <c r="E113" s="176" t="s">
        <v>1635</v>
      </c>
      <c r="F113" s="176" t="s">
        <v>38</v>
      </c>
      <c r="G113" s="176" t="s">
        <v>69</v>
      </c>
      <c r="H113" s="176" t="s">
        <v>45</v>
      </c>
      <c r="I113" s="176" t="s">
        <v>37</v>
      </c>
      <c r="J113" s="176" t="s">
        <v>39</v>
      </c>
      <c r="K113" s="182" t="s">
        <v>76</v>
      </c>
      <c r="L113" s="183">
        <v>43642</v>
      </c>
      <c r="M113" s="184" t="s">
        <v>1454</v>
      </c>
      <c r="N113" s="156" t="s">
        <v>324</v>
      </c>
      <c r="O113" s="161"/>
    </row>
    <row r="114" spans="2:15" ht="39.6" hidden="1">
      <c r="B114" s="161"/>
      <c r="C114" s="161" t="s">
        <v>3454</v>
      </c>
      <c r="D114" s="161" t="s">
        <v>1637</v>
      </c>
      <c r="E114" s="161" t="s">
        <v>1638</v>
      </c>
      <c r="F114" s="161" t="s">
        <v>45</v>
      </c>
      <c r="G114" s="161" t="s">
        <v>38</v>
      </c>
      <c r="H114" s="161" t="s">
        <v>69</v>
      </c>
      <c r="I114" s="161" t="s">
        <v>73</v>
      </c>
      <c r="J114" s="161" t="s">
        <v>60</v>
      </c>
      <c r="K114" s="161" t="s">
        <v>32</v>
      </c>
      <c r="L114" s="181">
        <v>43643</v>
      </c>
      <c r="M114" s="161" t="s">
        <v>1454</v>
      </c>
      <c r="N114" s="161" t="s">
        <v>324</v>
      </c>
      <c r="O114" s="161"/>
    </row>
    <row r="115" spans="2:15" ht="66" hidden="1">
      <c r="B115" s="161"/>
      <c r="C115" s="161" t="s">
        <v>3451</v>
      </c>
      <c r="D115" s="161" t="s">
        <v>1640</v>
      </c>
      <c r="E115" s="161" t="s">
        <v>1641</v>
      </c>
      <c r="F115" s="161" t="s">
        <v>54</v>
      </c>
      <c r="G115" s="161" t="s">
        <v>69</v>
      </c>
      <c r="H115" s="161" t="s">
        <v>41</v>
      </c>
      <c r="I115" s="161" t="s">
        <v>53</v>
      </c>
      <c r="J115" s="161" t="s">
        <v>60</v>
      </c>
      <c r="K115" s="161" t="s">
        <v>32</v>
      </c>
      <c r="L115" s="161">
        <v>43650</v>
      </c>
      <c r="M115" s="161" t="s">
        <v>1577</v>
      </c>
      <c r="N115" s="161" t="s">
        <v>324</v>
      </c>
      <c r="O115" s="161"/>
    </row>
    <row r="116" spans="2:15" ht="52.8" hidden="1">
      <c r="B116" s="161"/>
      <c r="C116" s="161" t="s">
        <v>3452</v>
      </c>
      <c r="D116" s="161" t="s">
        <v>1643</v>
      </c>
      <c r="E116" s="161" t="s">
        <v>1644</v>
      </c>
      <c r="F116" s="161" t="s">
        <v>38</v>
      </c>
      <c r="G116" s="161" t="s">
        <v>31</v>
      </c>
      <c r="H116" s="161" t="s">
        <v>59</v>
      </c>
      <c r="I116" s="161" t="s">
        <v>92</v>
      </c>
      <c r="J116" s="161" t="s">
        <v>118</v>
      </c>
      <c r="K116" s="161" t="s">
        <v>93</v>
      </c>
      <c r="L116" s="181">
        <v>43654</v>
      </c>
      <c r="M116" s="161" t="s">
        <v>1577</v>
      </c>
      <c r="N116" s="161" t="s">
        <v>324</v>
      </c>
      <c r="O116" s="161"/>
    </row>
    <row r="117" spans="2:15" ht="39.6" hidden="1">
      <c r="B117" s="161"/>
      <c r="C117" s="176" t="s">
        <v>3459</v>
      </c>
      <c r="D117" s="176" t="s">
        <v>1651</v>
      </c>
      <c r="E117" s="176" t="s">
        <v>1652</v>
      </c>
      <c r="F117" s="176" t="s">
        <v>763</v>
      </c>
      <c r="G117" s="176" t="s">
        <v>62</v>
      </c>
      <c r="H117" s="176" t="s">
        <v>52</v>
      </c>
      <c r="I117" s="176" t="s">
        <v>243</v>
      </c>
      <c r="J117" s="176" t="s">
        <v>92</v>
      </c>
      <c r="K117" s="182" t="s">
        <v>131</v>
      </c>
      <c r="L117" s="183">
        <v>43662</v>
      </c>
      <c r="M117" s="184" t="s">
        <v>1577</v>
      </c>
      <c r="N117" s="156" t="s">
        <v>449</v>
      </c>
      <c r="O117" s="161"/>
    </row>
    <row r="118" spans="2:15" ht="52.8" hidden="1">
      <c r="B118" s="161"/>
      <c r="C118" s="161" t="s">
        <v>3460</v>
      </c>
      <c r="D118" s="161" t="s">
        <v>1654</v>
      </c>
      <c r="E118" s="161" t="s">
        <v>1655</v>
      </c>
      <c r="F118" s="161" t="s">
        <v>41</v>
      </c>
      <c r="G118" s="161" t="s">
        <v>69</v>
      </c>
      <c r="H118" s="161" t="s">
        <v>37</v>
      </c>
      <c r="I118" s="161" t="s">
        <v>60</v>
      </c>
      <c r="J118" s="161" t="s">
        <v>39</v>
      </c>
      <c r="K118" s="161" t="s">
        <v>32</v>
      </c>
      <c r="L118" s="181">
        <v>43664</v>
      </c>
      <c r="M118" s="161" t="s">
        <v>1590</v>
      </c>
      <c r="N118" s="161" t="s">
        <v>324</v>
      </c>
      <c r="O118" s="161"/>
    </row>
    <row r="119" spans="2:15" ht="39.6" hidden="1">
      <c r="B119" s="161"/>
      <c r="C119" s="161" t="s">
        <v>3462</v>
      </c>
      <c r="D119" s="161" t="s">
        <v>1657</v>
      </c>
      <c r="E119" s="161" t="s">
        <v>1658</v>
      </c>
      <c r="F119" s="161" t="s">
        <v>37</v>
      </c>
      <c r="G119" s="161" t="s">
        <v>45</v>
      </c>
      <c r="H119" s="161" t="s">
        <v>60</v>
      </c>
      <c r="I119" s="161" t="s">
        <v>53</v>
      </c>
      <c r="J119" s="161" t="s">
        <v>46</v>
      </c>
      <c r="K119" s="161" t="s">
        <v>93</v>
      </c>
      <c r="L119" s="181">
        <v>43668</v>
      </c>
      <c r="M119" s="161" t="s">
        <v>1577</v>
      </c>
      <c r="N119" s="161" t="s">
        <v>324</v>
      </c>
      <c r="O119" s="161"/>
    </row>
    <row r="120" spans="2:15" ht="79.2" hidden="1">
      <c r="B120" s="161"/>
      <c r="C120" s="161" t="s">
        <v>3633</v>
      </c>
      <c r="D120" s="161" t="s">
        <v>1663</v>
      </c>
      <c r="E120" s="161" t="s">
        <v>1664</v>
      </c>
      <c r="F120" s="161" t="s">
        <v>38</v>
      </c>
      <c r="G120" s="161" t="s">
        <v>53</v>
      </c>
      <c r="H120" s="161" t="s">
        <v>37</v>
      </c>
      <c r="I120" s="161" t="s">
        <v>41</v>
      </c>
      <c r="J120" s="161" t="s">
        <v>73</v>
      </c>
      <c r="K120" s="161" t="s">
        <v>76</v>
      </c>
      <c r="L120" s="181">
        <v>43670</v>
      </c>
      <c r="M120" s="161" t="s">
        <v>1622</v>
      </c>
      <c r="N120" s="161" t="s">
        <v>324</v>
      </c>
      <c r="O120" s="161"/>
    </row>
    <row r="121" spans="2:15" ht="39.6" hidden="1">
      <c r="B121" s="161"/>
      <c r="C121" s="161" t="s">
        <v>3456</v>
      </c>
      <c r="D121" s="161" t="s">
        <v>1665</v>
      </c>
      <c r="E121" s="161" t="s">
        <v>1666</v>
      </c>
      <c r="F121" s="161" t="s">
        <v>763</v>
      </c>
      <c r="G121" s="161" t="s">
        <v>55</v>
      </c>
      <c r="H121" s="161" t="s">
        <v>46</v>
      </c>
      <c r="I121" s="161" t="s">
        <v>67</v>
      </c>
      <c r="J121" s="161" t="s">
        <v>73</v>
      </c>
      <c r="K121" s="161" t="s">
        <v>131</v>
      </c>
      <c r="L121" s="181">
        <v>43669</v>
      </c>
      <c r="M121" s="161" t="s">
        <v>1622</v>
      </c>
      <c r="N121" s="161" t="s">
        <v>449</v>
      </c>
      <c r="O121" s="161"/>
    </row>
    <row r="122" spans="2:15" ht="52.8" hidden="1">
      <c r="B122" s="161"/>
      <c r="C122" s="161" t="s">
        <v>3464</v>
      </c>
      <c r="D122" s="161" t="s">
        <v>1668</v>
      </c>
      <c r="E122" s="161" t="s">
        <v>1669</v>
      </c>
      <c r="F122" s="161" t="s">
        <v>37</v>
      </c>
      <c r="G122" s="161" t="s">
        <v>38</v>
      </c>
      <c r="H122" s="161" t="s">
        <v>53</v>
      </c>
      <c r="I122" s="161" t="s">
        <v>59</v>
      </c>
      <c r="J122" s="161" t="s">
        <v>422</v>
      </c>
      <c r="K122" s="161" t="s">
        <v>93</v>
      </c>
      <c r="L122" s="181">
        <v>43675</v>
      </c>
      <c r="M122" s="161" t="s">
        <v>1577</v>
      </c>
      <c r="N122" s="161" t="s">
        <v>324</v>
      </c>
      <c r="O122" s="161"/>
    </row>
    <row r="123" spans="2:15" ht="66" hidden="1">
      <c r="B123" s="161"/>
      <c r="C123" s="161" t="s">
        <v>3458</v>
      </c>
      <c r="D123" s="161" t="s">
        <v>1671</v>
      </c>
      <c r="E123" s="161" t="s">
        <v>1672</v>
      </c>
      <c r="F123" s="161" t="s">
        <v>118</v>
      </c>
      <c r="G123" s="161" t="s">
        <v>92</v>
      </c>
      <c r="H123" s="161" t="s">
        <v>243</v>
      </c>
      <c r="I123" s="161" t="s">
        <v>763</v>
      </c>
      <c r="J123" s="161" t="s">
        <v>55</v>
      </c>
      <c r="K123" s="161" t="s">
        <v>131</v>
      </c>
      <c r="L123" s="181">
        <v>43676</v>
      </c>
      <c r="M123" s="161" t="s">
        <v>1590</v>
      </c>
      <c r="N123" s="161" t="s">
        <v>1246</v>
      </c>
      <c r="O123" s="161"/>
    </row>
    <row r="124" spans="2:15" ht="39.6" hidden="1">
      <c r="B124" s="161"/>
      <c r="C124" s="161" t="s">
        <v>3453</v>
      </c>
      <c r="D124" s="161" t="s">
        <v>1674</v>
      </c>
      <c r="E124" s="161" t="s">
        <v>1675</v>
      </c>
      <c r="F124" s="161" t="s">
        <v>45</v>
      </c>
      <c r="G124" s="161" t="s">
        <v>37</v>
      </c>
      <c r="H124" s="161" t="s">
        <v>323</v>
      </c>
      <c r="I124" s="161" t="s">
        <v>41</v>
      </c>
      <c r="J124" s="161" t="s">
        <v>46</v>
      </c>
      <c r="K124" s="161" t="s">
        <v>76</v>
      </c>
      <c r="L124" s="181">
        <v>43684</v>
      </c>
      <c r="M124" s="161" t="s">
        <v>1610</v>
      </c>
      <c r="N124" s="161" t="s">
        <v>324</v>
      </c>
      <c r="O124" s="161"/>
    </row>
    <row r="125" spans="2:15" ht="39.6" hidden="1">
      <c r="B125" s="161"/>
      <c r="C125" s="161" t="s">
        <v>3465</v>
      </c>
      <c r="D125" s="161" t="s">
        <v>1677</v>
      </c>
      <c r="E125" s="161" t="s">
        <v>1678</v>
      </c>
      <c r="F125" s="161" t="s">
        <v>45</v>
      </c>
      <c r="G125" s="161" t="s">
        <v>39</v>
      </c>
      <c r="H125" s="161" t="s">
        <v>60</v>
      </c>
      <c r="I125" s="161" t="s">
        <v>53</v>
      </c>
      <c r="J125" s="161" t="s">
        <v>41</v>
      </c>
      <c r="K125" s="161" t="s">
        <v>76</v>
      </c>
      <c r="L125" s="181">
        <v>43684</v>
      </c>
      <c r="M125" s="161" t="s">
        <v>1590</v>
      </c>
      <c r="N125" s="161" t="s">
        <v>324</v>
      </c>
      <c r="O125" s="161"/>
    </row>
    <row r="126" spans="2:15" ht="39.6" hidden="1">
      <c r="B126" s="161"/>
      <c r="C126" s="161" t="s">
        <v>3463</v>
      </c>
      <c r="D126" s="161" t="s">
        <v>1680</v>
      </c>
      <c r="E126" s="161" t="s">
        <v>1681</v>
      </c>
      <c r="F126" s="161" t="s">
        <v>72</v>
      </c>
      <c r="G126" s="161" t="s">
        <v>52</v>
      </c>
      <c r="H126" s="161" t="s">
        <v>59</v>
      </c>
      <c r="I126" s="161" t="s">
        <v>558</v>
      </c>
      <c r="J126" s="161" t="s">
        <v>580</v>
      </c>
      <c r="K126" s="161" t="s">
        <v>131</v>
      </c>
      <c r="L126" s="181">
        <v>43704</v>
      </c>
      <c r="M126" s="161" t="s">
        <v>1682</v>
      </c>
      <c r="N126" s="161" t="s">
        <v>449</v>
      </c>
      <c r="O126" s="161"/>
    </row>
    <row r="127" spans="2:15" ht="39.6" hidden="1">
      <c r="B127" s="161"/>
      <c r="C127" s="161" t="s">
        <v>3466</v>
      </c>
      <c r="D127" s="161" t="s">
        <v>1684</v>
      </c>
      <c r="E127" s="161" t="s">
        <v>1685</v>
      </c>
      <c r="F127" s="161" t="s">
        <v>72</v>
      </c>
      <c r="G127" s="161" t="s">
        <v>62</v>
      </c>
      <c r="H127" s="161" t="s">
        <v>118</v>
      </c>
      <c r="I127" s="161" t="s">
        <v>31</v>
      </c>
      <c r="J127" s="161" t="s">
        <v>558</v>
      </c>
      <c r="K127" s="161" t="s">
        <v>93</v>
      </c>
      <c r="L127" s="181">
        <v>43710</v>
      </c>
      <c r="M127" s="161" t="s">
        <v>1682</v>
      </c>
      <c r="N127" s="161" t="s">
        <v>449</v>
      </c>
      <c r="O127" s="161"/>
    </row>
    <row r="128" spans="2:15" ht="66" hidden="1">
      <c r="B128" s="161"/>
      <c r="C128" s="161" t="s">
        <v>3457</v>
      </c>
      <c r="D128" s="161" t="s">
        <v>1687</v>
      </c>
      <c r="E128" s="161" t="s">
        <v>1688</v>
      </c>
      <c r="F128" s="161" t="s">
        <v>54</v>
      </c>
      <c r="G128" s="161" t="s">
        <v>41</v>
      </c>
      <c r="H128" s="161" t="s">
        <v>422</v>
      </c>
      <c r="I128" s="161" t="s">
        <v>115</v>
      </c>
      <c r="J128" s="161" t="s">
        <v>39</v>
      </c>
      <c r="K128" s="161" t="s">
        <v>76</v>
      </c>
      <c r="L128" s="181">
        <v>43712</v>
      </c>
      <c r="M128" s="161" t="s">
        <v>1577</v>
      </c>
      <c r="N128" s="161" t="s">
        <v>324</v>
      </c>
      <c r="O128" s="161"/>
    </row>
    <row r="129" spans="2:15" ht="39.6" hidden="1">
      <c r="B129" s="154"/>
      <c r="C129" s="185" t="s">
        <v>3471</v>
      </c>
      <c r="D129" s="154" t="s">
        <v>1690</v>
      </c>
      <c r="E129" s="154" t="s">
        <v>1691</v>
      </c>
      <c r="F129" s="154" t="s">
        <v>323</v>
      </c>
      <c r="G129" s="154" t="s">
        <v>54</v>
      </c>
      <c r="H129" s="185" t="s">
        <v>115</v>
      </c>
      <c r="I129" s="185" t="s">
        <v>39</v>
      </c>
      <c r="J129" s="185" t="s">
        <v>60</v>
      </c>
      <c r="K129" s="154" t="s">
        <v>93</v>
      </c>
      <c r="L129" s="183">
        <v>43717</v>
      </c>
      <c r="M129" s="154" t="s">
        <v>1682</v>
      </c>
      <c r="N129" s="154" t="s">
        <v>324</v>
      </c>
      <c r="O129" s="154"/>
    </row>
    <row r="130" spans="2:15" ht="52.8" hidden="1">
      <c r="B130" s="154"/>
      <c r="C130" s="185" t="s">
        <v>3442</v>
      </c>
      <c r="D130" s="154" t="s">
        <v>1692</v>
      </c>
      <c r="E130" s="154" t="s">
        <v>1693</v>
      </c>
      <c r="F130" s="154" t="s">
        <v>54</v>
      </c>
      <c r="G130" s="154" t="s">
        <v>52</v>
      </c>
      <c r="H130" s="154" t="s">
        <v>37</v>
      </c>
      <c r="I130" s="154" t="s">
        <v>53</v>
      </c>
      <c r="J130" s="154" t="s">
        <v>69</v>
      </c>
      <c r="K130" s="154" t="s">
        <v>93</v>
      </c>
      <c r="L130" s="183">
        <v>43717</v>
      </c>
      <c r="M130" s="154" t="s">
        <v>1577</v>
      </c>
      <c r="N130" s="154" t="s">
        <v>324</v>
      </c>
      <c r="O130" s="154"/>
    </row>
    <row r="131" spans="2:15" ht="66" hidden="1">
      <c r="B131" s="174"/>
      <c r="C131" s="174" t="s">
        <v>3469</v>
      </c>
      <c r="D131" s="174" t="s">
        <v>1695</v>
      </c>
      <c r="E131" s="174" t="s">
        <v>1696</v>
      </c>
      <c r="F131" s="174" t="s">
        <v>558</v>
      </c>
      <c r="G131" s="174" t="s">
        <v>243</v>
      </c>
      <c r="H131" s="174" t="s">
        <v>118</v>
      </c>
      <c r="I131" s="174" t="s">
        <v>92</v>
      </c>
      <c r="J131" s="174" t="s">
        <v>59</v>
      </c>
      <c r="K131" s="174" t="s">
        <v>76</v>
      </c>
      <c r="L131" s="186">
        <v>43733</v>
      </c>
      <c r="M131" s="174" t="s">
        <v>1682</v>
      </c>
      <c r="N131" s="174" t="s">
        <v>449</v>
      </c>
      <c r="O131" s="174"/>
    </row>
    <row r="132" spans="2:15" ht="52.8" hidden="1">
      <c r="B132" s="161"/>
      <c r="C132" s="161" t="s">
        <v>3476</v>
      </c>
      <c r="D132" s="161" t="s">
        <v>1698</v>
      </c>
      <c r="E132" s="161" t="s">
        <v>1699</v>
      </c>
      <c r="F132" s="161" t="s">
        <v>422</v>
      </c>
      <c r="G132" s="161" t="s">
        <v>54</v>
      </c>
      <c r="H132" s="161" t="s">
        <v>68</v>
      </c>
      <c r="I132" s="161" t="s">
        <v>69</v>
      </c>
      <c r="J132" s="161" t="s">
        <v>73</v>
      </c>
      <c r="K132" s="161" t="s">
        <v>32</v>
      </c>
      <c r="L132" s="181">
        <v>43734</v>
      </c>
      <c r="M132" s="161" t="s">
        <v>1577</v>
      </c>
      <c r="N132" s="161" t="s">
        <v>449</v>
      </c>
      <c r="O132" s="161"/>
    </row>
    <row r="133" spans="2:15" ht="39.6" hidden="1">
      <c r="B133" s="161"/>
      <c r="C133" s="161" t="s">
        <v>3477</v>
      </c>
      <c r="D133" s="161" t="s">
        <v>1701</v>
      </c>
      <c r="E133" s="161" t="s">
        <v>1702</v>
      </c>
      <c r="F133" s="161" t="s">
        <v>72</v>
      </c>
      <c r="G133" s="161" t="s">
        <v>49</v>
      </c>
      <c r="H133" s="161" t="s">
        <v>46</v>
      </c>
      <c r="I133" s="161" t="s">
        <v>580</v>
      </c>
      <c r="J133" s="161" t="s">
        <v>89</v>
      </c>
      <c r="K133" s="161" t="s">
        <v>93</v>
      </c>
      <c r="L133" s="181">
        <v>43745</v>
      </c>
      <c r="M133" s="161" t="s">
        <v>1590</v>
      </c>
      <c r="N133" s="161" t="s">
        <v>449</v>
      </c>
      <c r="O133" s="161"/>
    </row>
    <row r="134" spans="2:15" ht="39.6" hidden="1">
      <c r="B134" s="161"/>
      <c r="C134" s="161" t="s">
        <v>3488</v>
      </c>
      <c r="D134" s="161" t="s">
        <v>1703</v>
      </c>
      <c r="E134" s="161" t="s">
        <v>1704</v>
      </c>
      <c r="F134" s="161" t="s">
        <v>115</v>
      </c>
      <c r="G134" s="161" t="s">
        <v>41</v>
      </c>
      <c r="H134" s="161" t="s">
        <v>60</v>
      </c>
      <c r="I134" s="161" t="s">
        <v>37</v>
      </c>
      <c r="J134" s="161" t="s">
        <v>39</v>
      </c>
      <c r="K134" s="161" t="s">
        <v>93</v>
      </c>
      <c r="L134" s="181">
        <v>43745</v>
      </c>
      <c r="M134" s="161" t="s">
        <v>1590</v>
      </c>
      <c r="N134" s="161" t="s">
        <v>324</v>
      </c>
      <c r="O134" s="161"/>
    </row>
    <row r="135" spans="2:15" ht="52.8" hidden="1">
      <c r="B135" s="161"/>
      <c r="C135" s="161" t="s">
        <v>3484</v>
      </c>
      <c r="D135" s="161" t="s">
        <v>1706</v>
      </c>
      <c r="E135" s="161" t="s">
        <v>1707</v>
      </c>
      <c r="F135" s="161" t="s">
        <v>92</v>
      </c>
      <c r="G135" s="161" t="s">
        <v>68</v>
      </c>
      <c r="H135" s="161" t="s">
        <v>89</v>
      </c>
      <c r="I135" s="161" t="s">
        <v>62</v>
      </c>
      <c r="J135" s="161" t="s">
        <v>49</v>
      </c>
      <c r="K135" s="161" t="s">
        <v>32</v>
      </c>
      <c r="L135" s="181">
        <v>43748</v>
      </c>
      <c r="M135" s="161" t="s">
        <v>1577</v>
      </c>
      <c r="N135" s="161" t="s">
        <v>1215</v>
      </c>
      <c r="O135" s="161"/>
    </row>
    <row r="136" spans="2:15" ht="39.6" hidden="1">
      <c r="B136" s="161"/>
      <c r="C136" s="161" t="s">
        <v>3474</v>
      </c>
      <c r="D136" s="161" t="s">
        <v>1709</v>
      </c>
      <c r="E136" s="161" t="s">
        <v>1710</v>
      </c>
      <c r="F136" s="161" t="s">
        <v>46</v>
      </c>
      <c r="G136" s="161" t="s">
        <v>73</v>
      </c>
      <c r="H136" s="161" t="s">
        <v>59</v>
      </c>
      <c r="I136" s="161" t="s">
        <v>31</v>
      </c>
      <c r="J136" s="161" t="s">
        <v>52</v>
      </c>
      <c r="K136" s="161" t="s">
        <v>76</v>
      </c>
      <c r="L136" s="181">
        <v>43747</v>
      </c>
      <c r="M136" s="161" t="s">
        <v>1682</v>
      </c>
      <c r="N136" s="161" t="s">
        <v>449</v>
      </c>
      <c r="O136" s="161"/>
    </row>
    <row r="137" spans="2:15" ht="52.8" hidden="1">
      <c r="B137" s="161"/>
      <c r="C137" s="161" t="s">
        <v>3484</v>
      </c>
      <c r="D137" s="161" t="s">
        <v>1706</v>
      </c>
      <c r="E137" s="161" t="s">
        <v>1707</v>
      </c>
      <c r="F137" s="161" t="s">
        <v>92</v>
      </c>
      <c r="G137" s="161" t="s">
        <v>68</v>
      </c>
      <c r="H137" s="161" t="s">
        <v>89</v>
      </c>
      <c r="I137" s="161" t="s">
        <v>62</v>
      </c>
      <c r="J137" s="161" t="s">
        <v>49</v>
      </c>
      <c r="K137" s="161" t="s">
        <v>56</v>
      </c>
      <c r="L137" s="181">
        <v>43749</v>
      </c>
      <c r="M137" s="161" t="s">
        <v>1708</v>
      </c>
      <c r="N137" s="161" t="s">
        <v>1215</v>
      </c>
      <c r="O137" s="161"/>
    </row>
    <row r="138" spans="2:15" ht="39.6" hidden="1">
      <c r="B138" s="161"/>
      <c r="C138" s="161" t="s">
        <v>3486</v>
      </c>
      <c r="D138" s="161" t="s">
        <v>1711</v>
      </c>
      <c r="E138" s="161" t="s">
        <v>1712</v>
      </c>
      <c r="F138" s="161" t="s">
        <v>763</v>
      </c>
      <c r="G138" s="161" t="s">
        <v>62</v>
      </c>
      <c r="H138" s="161" t="s">
        <v>52</v>
      </c>
      <c r="I138" s="161" t="s">
        <v>49</v>
      </c>
      <c r="J138" s="161" t="s">
        <v>72</v>
      </c>
      <c r="K138" s="161" t="s">
        <v>93</v>
      </c>
      <c r="L138" s="181">
        <v>43752</v>
      </c>
      <c r="M138" s="161" t="s">
        <v>1590</v>
      </c>
      <c r="N138" s="161" t="s">
        <v>449</v>
      </c>
      <c r="O138" s="161"/>
    </row>
    <row r="139" spans="2:15" ht="52.8" hidden="1">
      <c r="B139" s="161"/>
      <c r="C139" s="161" t="s">
        <v>3496</v>
      </c>
      <c r="D139" s="161" t="s">
        <v>1714</v>
      </c>
      <c r="E139" s="161" t="s">
        <v>1715</v>
      </c>
      <c r="F139" s="161" t="s">
        <v>37</v>
      </c>
      <c r="G139" s="161" t="s">
        <v>54</v>
      </c>
      <c r="H139" s="161" t="s">
        <v>115</v>
      </c>
      <c r="I139" s="161" t="s">
        <v>38</v>
      </c>
      <c r="J139" s="161" t="s">
        <v>323</v>
      </c>
      <c r="K139" s="161" t="s">
        <v>93</v>
      </c>
      <c r="L139" s="181">
        <v>43752</v>
      </c>
      <c r="M139" s="161" t="s">
        <v>1682</v>
      </c>
      <c r="N139" s="161" t="s">
        <v>324</v>
      </c>
      <c r="O139" s="161"/>
    </row>
    <row r="140" spans="2:15" ht="66" hidden="1">
      <c r="B140" s="161"/>
      <c r="C140" s="161" t="s">
        <v>3473</v>
      </c>
      <c r="D140" s="161" t="s">
        <v>1717</v>
      </c>
      <c r="E140" s="161" t="s">
        <v>1718</v>
      </c>
      <c r="F140" s="161" t="s">
        <v>243</v>
      </c>
      <c r="G140" s="161" t="s">
        <v>558</v>
      </c>
      <c r="H140" s="161" t="s">
        <v>55</v>
      </c>
      <c r="I140" s="161" t="s">
        <v>580</v>
      </c>
      <c r="J140" s="161" t="s">
        <v>118</v>
      </c>
      <c r="K140" s="161" t="s">
        <v>76</v>
      </c>
      <c r="L140" s="181">
        <v>43754</v>
      </c>
      <c r="M140" s="161" t="s">
        <v>1682</v>
      </c>
      <c r="N140" s="161" t="s">
        <v>1246</v>
      </c>
      <c r="O140" s="161"/>
    </row>
    <row r="141" spans="2:15" ht="52.8" hidden="1">
      <c r="B141" s="161"/>
      <c r="C141" s="161" t="s">
        <v>3480</v>
      </c>
      <c r="D141" s="161" t="s">
        <v>1720</v>
      </c>
      <c r="E141" s="161" t="s">
        <v>1721</v>
      </c>
      <c r="F141" s="161" t="s">
        <v>763</v>
      </c>
      <c r="G141" s="161" t="s">
        <v>118</v>
      </c>
      <c r="H141" s="161" t="s">
        <v>67</v>
      </c>
      <c r="I141" s="161" t="s">
        <v>68</v>
      </c>
      <c r="J141" s="161" t="s">
        <v>580</v>
      </c>
      <c r="K141" s="161" t="s">
        <v>93</v>
      </c>
      <c r="L141" s="181">
        <v>43759</v>
      </c>
      <c r="M141" s="161" t="s">
        <v>1570</v>
      </c>
      <c r="N141" s="161" t="s">
        <v>1215</v>
      </c>
      <c r="O141" s="161"/>
    </row>
    <row r="142" spans="2:15" ht="39.6" hidden="1">
      <c r="B142" s="161"/>
      <c r="C142" s="161" t="s">
        <v>3634</v>
      </c>
      <c r="D142" s="161" t="s">
        <v>1723</v>
      </c>
      <c r="E142" s="161" t="s">
        <v>1724</v>
      </c>
      <c r="F142" s="161" t="s">
        <v>45</v>
      </c>
      <c r="G142" s="161" t="s">
        <v>39</v>
      </c>
      <c r="H142" s="161" t="s">
        <v>323</v>
      </c>
      <c r="I142" s="161" t="s">
        <v>53</v>
      </c>
      <c r="J142" s="161" t="s">
        <v>73</v>
      </c>
      <c r="K142" s="161" t="s">
        <v>131</v>
      </c>
      <c r="L142" s="181">
        <v>43760</v>
      </c>
      <c r="M142" s="161" t="s">
        <v>1570</v>
      </c>
      <c r="N142" s="161" t="s">
        <v>324</v>
      </c>
      <c r="O142" s="161"/>
    </row>
    <row r="143" spans="2:15" ht="39.6" hidden="1">
      <c r="B143" s="161"/>
      <c r="C143" s="161" t="s">
        <v>3635</v>
      </c>
      <c r="D143" s="161" t="s">
        <v>1725</v>
      </c>
      <c r="E143" s="161" t="s">
        <v>1726</v>
      </c>
      <c r="F143" s="161" t="s">
        <v>54</v>
      </c>
      <c r="G143" s="161" t="s">
        <v>53</v>
      </c>
      <c r="H143" s="161" t="s">
        <v>38</v>
      </c>
      <c r="I143" s="161" t="s">
        <v>115</v>
      </c>
      <c r="J143" s="161" t="s">
        <v>323</v>
      </c>
      <c r="K143" s="161" t="s">
        <v>76</v>
      </c>
      <c r="L143" s="181">
        <v>43761</v>
      </c>
      <c r="M143" s="161" t="s">
        <v>1570</v>
      </c>
      <c r="N143" s="161" t="s">
        <v>324</v>
      </c>
      <c r="O143" s="161"/>
    </row>
    <row r="144" spans="2:15" ht="66" hidden="1">
      <c r="B144" s="161"/>
      <c r="C144" s="161" t="s">
        <v>3475</v>
      </c>
      <c r="D144" s="161" t="s">
        <v>1727</v>
      </c>
      <c r="E144" s="161" t="s">
        <v>1728</v>
      </c>
      <c r="F144" s="161" t="s">
        <v>67</v>
      </c>
      <c r="G144" s="161" t="s">
        <v>62</v>
      </c>
      <c r="H144" s="161" t="s">
        <v>118</v>
      </c>
      <c r="I144" s="161" t="s">
        <v>243</v>
      </c>
      <c r="J144" s="161" t="s">
        <v>54</v>
      </c>
      <c r="K144" s="161" t="s">
        <v>32</v>
      </c>
      <c r="L144" s="181">
        <v>43762</v>
      </c>
      <c r="M144" s="161" t="s">
        <v>1590</v>
      </c>
      <c r="N144" s="161" t="s">
        <v>1246</v>
      </c>
      <c r="O144" s="161"/>
    </row>
    <row r="145" spans="2:15" ht="66" hidden="1">
      <c r="B145" s="161"/>
      <c r="C145" s="161" t="s">
        <v>3636</v>
      </c>
      <c r="D145" s="161" t="s">
        <v>1730</v>
      </c>
      <c r="E145" s="161" t="s">
        <v>3479</v>
      </c>
      <c r="F145" s="161" t="s">
        <v>323</v>
      </c>
      <c r="G145" s="161" t="s">
        <v>580</v>
      </c>
      <c r="H145" s="161" t="s">
        <v>45</v>
      </c>
      <c r="I145" s="161" t="s">
        <v>46</v>
      </c>
      <c r="J145" s="161" t="s">
        <v>62</v>
      </c>
      <c r="K145" s="161" t="s">
        <v>131</v>
      </c>
      <c r="L145" s="181">
        <v>43760</v>
      </c>
      <c r="M145" s="161" t="s">
        <v>1610</v>
      </c>
      <c r="N145" s="161" t="s">
        <v>324</v>
      </c>
      <c r="O145" s="161"/>
    </row>
    <row r="146" spans="2:15" ht="39.6" hidden="1">
      <c r="B146" s="161"/>
      <c r="C146" s="161" t="s">
        <v>3637</v>
      </c>
      <c r="D146" s="161" t="s">
        <v>1733</v>
      </c>
      <c r="E146" s="161" t="s">
        <v>1734</v>
      </c>
      <c r="F146" s="161" t="s">
        <v>763</v>
      </c>
      <c r="G146" s="161" t="s">
        <v>422</v>
      </c>
      <c r="H146" s="161" t="s">
        <v>73</v>
      </c>
      <c r="I146" s="161" t="s">
        <v>46</v>
      </c>
      <c r="J146" s="161" t="s">
        <v>92</v>
      </c>
      <c r="K146" s="161" t="s">
        <v>93</v>
      </c>
      <c r="L146" s="181">
        <v>43766</v>
      </c>
      <c r="M146" s="161" t="s">
        <v>1610</v>
      </c>
      <c r="N146" s="161" t="s">
        <v>449</v>
      </c>
      <c r="O146" s="161"/>
    </row>
    <row r="147" spans="2:15" ht="66" hidden="1">
      <c r="B147" s="161"/>
      <c r="C147" s="161" t="s">
        <v>3493</v>
      </c>
      <c r="D147" s="161" t="s">
        <v>1736</v>
      </c>
      <c r="E147" s="161" t="s">
        <v>1737</v>
      </c>
      <c r="F147" s="161" t="s">
        <v>118</v>
      </c>
      <c r="G147" s="161" t="s">
        <v>89</v>
      </c>
      <c r="H147" s="161" t="s">
        <v>243</v>
      </c>
      <c r="I147" s="161" t="s">
        <v>55</v>
      </c>
      <c r="J147" s="161" t="s">
        <v>46</v>
      </c>
      <c r="K147" s="161" t="s">
        <v>76</v>
      </c>
      <c r="L147" s="181">
        <v>43768</v>
      </c>
      <c r="M147" s="161" t="s">
        <v>1570</v>
      </c>
      <c r="N147" s="161" t="s">
        <v>1246</v>
      </c>
      <c r="O147" s="161"/>
    </row>
    <row r="148" spans="2:15" ht="39.6" hidden="1">
      <c r="B148" s="161"/>
      <c r="C148" s="161" t="s">
        <v>3638</v>
      </c>
      <c r="D148" s="161" t="s">
        <v>1738</v>
      </c>
      <c r="E148" s="161" t="s">
        <v>1739</v>
      </c>
      <c r="F148" s="161" t="s">
        <v>763</v>
      </c>
      <c r="G148" s="161" t="s">
        <v>59</v>
      </c>
      <c r="H148" s="161" t="s">
        <v>52</v>
      </c>
      <c r="I148" s="161" t="s">
        <v>558</v>
      </c>
      <c r="J148" s="161" t="s">
        <v>31</v>
      </c>
      <c r="K148" s="161" t="s">
        <v>56</v>
      </c>
      <c r="L148" s="181">
        <v>43770</v>
      </c>
      <c r="M148" s="161" t="s">
        <v>1570</v>
      </c>
      <c r="N148" s="161" t="s">
        <v>449</v>
      </c>
      <c r="O148" s="161"/>
    </row>
    <row r="149" spans="2:15" ht="39.6" hidden="1">
      <c r="B149" s="161"/>
      <c r="C149" s="161" t="s">
        <v>3639</v>
      </c>
      <c r="D149" s="161" t="s">
        <v>1740</v>
      </c>
      <c r="E149" s="161" t="s">
        <v>1741</v>
      </c>
      <c r="F149" s="161" t="s">
        <v>45</v>
      </c>
      <c r="G149" s="161" t="s">
        <v>53</v>
      </c>
      <c r="H149" s="161" t="s">
        <v>54</v>
      </c>
      <c r="I149" s="161" t="s">
        <v>73</v>
      </c>
      <c r="J149" s="161" t="s">
        <v>46</v>
      </c>
      <c r="K149" s="161" t="s">
        <v>131</v>
      </c>
      <c r="L149" s="181">
        <v>43767</v>
      </c>
      <c r="M149" s="161" t="s">
        <v>1570</v>
      </c>
      <c r="N149" s="161" t="s">
        <v>324</v>
      </c>
      <c r="O149" s="161"/>
    </row>
    <row r="150" spans="2:15" ht="66" hidden="1">
      <c r="B150" s="161"/>
      <c r="C150" s="161" t="s">
        <v>3490</v>
      </c>
      <c r="D150" s="161" t="s">
        <v>1743</v>
      </c>
      <c r="E150" s="161" t="s">
        <v>1744</v>
      </c>
      <c r="F150" s="161" t="s">
        <v>118</v>
      </c>
      <c r="G150" s="161" t="s">
        <v>243</v>
      </c>
      <c r="H150" s="161" t="s">
        <v>67</v>
      </c>
      <c r="I150" s="161" t="s">
        <v>763</v>
      </c>
      <c r="J150" s="161" t="s">
        <v>68</v>
      </c>
      <c r="K150" s="161" t="s">
        <v>93</v>
      </c>
      <c r="L150" s="181">
        <v>43773</v>
      </c>
      <c r="M150" s="161" t="s">
        <v>1570</v>
      </c>
      <c r="N150" s="161" t="s">
        <v>1246</v>
      </c>
      <c r="O150" s="161"/>
    </row>
    <row r="151" spans="2:15" ht="66" hidden="1">
      <c r="B151" s="161"/>
      <c r="C151" s="161" t="s">
        <v>3640</v>
      </c>
      <c r="D151" s="161" t="s">
        <v>1746</v>
      </c>
      <c r="E151" s="161" t="s">
        <v>1747</v>
      </c>
      <c r="F151" s="161" t="s">
        <v>243</v>
      </c>
      <c r="G151" s="161" t="s">
        <v>55</v>
      </c>
      <c r="H151" s="161" t="s">
        <v>67</v>
      </c>
      <c r="I151" s="161" t="s">
        <v>68</v>
      </c>
      <c r="J151" s="161" t="s">
        <v>52</v>
      </c>
      <c r="K151" s="161" t="s">
        <v>93</v>
      </c>
      <c r="L151" s="181">
        <v>43780</v>
      </c>
      <c r="M151" s="161" t="s">
        <v>1570</v>
      </c>
      <c r="N151" s="161" t="s">
        <v>1246</v>
      </c>
      <c r="O151" s="161"/>
    </row>
    <row r="152" spans="2:15" ht="52.8" hidden="1">
      <c r="B152" s="161"/>
      <c r="C152" s="161" t="s">
        <v>3641</v>
      </c>
      <c r="D152" s="161" t="s">
        <v>1749</v>
      </c>
      <c r="E152" s="161" t="s">
        <v>3642</v>
      </c>
      <c r="F152" s="161" t="s">
        <v>45</v>
      </c>
      <c r="G152" s="161" t="s">
        <v>73</v>
      </c>
      <c r="H152" s="161" t="s">
        <v>37</v>
      </c>
      <c r="I152" s="161" t="s">
        <v>69</v>
      </c>
      <c r="J152" s="161" t="s">
        <v>60</v>
      </c>
      <c r="K152" s="161" t="s">
        <v>93</v>
      </c>
      <c r="L152" s="181">
        <v>43780</v>
      </c>
      <c r="M152" s="161" t="s">
        <v>1590</v>
      </c>
      <c r="N152" s="161" t="s">
        <v>324</v>
      </c>
      <c r="O152" s="161"/>
    </row>
    <row r="153" spans="2:15" ht="39.6" hidden="1">
      <c r="B153" s="161"/>
      <c r="C153" s="161" t="s">
        <v>3487</v>
      </c>
      <c r="D153" s="161" t="s">
        <v>1752</v>
      </c>
      <c r="E153" s="161" t="s">
        <v>1753</v>
      </c>
      <c r="F153" s="161" t="s">
        <v>558</v>
      </c>
      <c r="G153" s="161" t="s">
        <v>92</v>
      </c>
      <c r="H153" s="161" t="s">
        <v>69</v>
      </c>
      <c r="I153" s="161" t="s">
        <v>73</v>
      </c>
      <c r="J153" s="161" t="s">
        <v>52</v>
      </c>
      <c r="K153" s="161" t="s">
        <v>131</v>
      </c>
      <c r="L153" s="181">
        <v>43781</v>
      </c>
      <c r="M153" s="161" t="s">
        <v>1590</v>
      </c>
      <c r="N153" s="161" t="s">
        <v>449</v>
      </c>
      <c r="O153" s="161"/>
    </row>
    <row r="154" spans="2:15" ht="52.8" hidden="1">
      <c r="B154" s="161"/>
      <c r="C154" s="161" t="s">
        <v>3495</v>
      </c>
      <c r="D154" s="161" t="s">
        <v>1754</v>
      </c>
      <c r="E154" s="161" t="s">
        <v>1755</v>
      </c>
      <c r="F154" s="161" t="s">
        <v>558</v>
      </c>
      <c r="G154" s="161" t="s">
        <v>580</v>
      </c>
      <c r="H154" s="161" t="s">
        <v>49</v>
      </c>
      <c r="I154" s="161" t="s">
        <v>89</v>
      </c>
      <c r="J154" s="161" t="s">
        <v>92</v>
      </c>
      <c r="K154" s="161" t="s">
        <v>76</v>
      </c>
      <c r="L154" s="181">
        <v>43782</v>
      </c>
      <c r="M154" s="161" t="s">
        <v>1682</v>
      </c>
      <c r="N154" s="161" t="s">
        <v>449</v>
      </c>
      <c r="O154" s="161"/>
    </row>
    <row r="155" spans="2:15" ht="39.6" hidden="1">
      <c r="B155" s="161"/>
      <c r="C155" s="161" t="s">
        <v>3472</v>
      </c>
      <c r="D155" s="161" t="s">
        <v>1756</v>
      </c>
      <c r="E155" s="161" t="s">
        <v>1757</v>
      </c>
      <c r="F155" s="161" t="s">
        <v>68</v>
      </c>
      <c r="G155" s="161" t="s">
        <v>55</v>
      </c>
      <c r="H155" s="161" t="s">
        <v>67</v>
      </c>
      <c r="I155" s="161" t="s">
        <v>52</v>
      </c>
      <c r="J155" s="161" t="s">
        <v>62</v>
      </c>
      <c r="K155" s="161" t="s">
        <v>76</v>
      </c>
      <c r="L155" s="181">
        <v>43782</v>
      </c>
      <c r="M155" s="161" t="s">
        <v>1590</v>
      </c>
      <c r="N155" s="161" t="s">
        <v>1215</v>
      </c>
      <c r="O155" s="161"/>
    </row>
    <row r="156" spans="2:15" ht="66" hidden="1">
      <c r="B156" s="161"/>
      <c r="C156" s="161" t="s">
        <v>3492</v>
      </c>
      <c r="D156" s="161" t="s">
        <v>2134</v>
      </c>
      <c r="E156" s="161" t="s">
        <v>1760</v>
      </c>
      <c r="F156" s="161" t="s">
        <v>118</v>
      </c>
      <c r="G156" s="161" t="s">
        <v>92</v>
      </c>
      <c r="H156" s="161" t="s">
        <v>55</v>
      </c>
      <c r="I156" s="161" t="s">
        <v>62</v>
      </c>
      <c r="J156" s="161" t="s">
        <v>243</v>
      </c>
      <c r="K156" s="161" t="s">
        <v>32</v>
      </c>
      <c r="L156" s="181">
        <v>43790</v>
      </c>
      <c r="M156" s="161" t="s">
        <v>1952</v>
      </c>
      <c r="N156" s="161" t="s">
        <v>1246</v>
      </c>
      <c r="O156" s="161"/>
    </row>
    <row r="157" spans="2:15" ht="66" hidden="1">
      <c r="B157" s="161"/>
      <c r="C157" s="161" t="s">
        <v>3505</v>
      </c>
      <c r="D157" s="161" t="s">
        <v>1762</v>
      </c>
      <c r="E157" s="161" t="s">
        <v>1763</v>
      </c>
      <c r="F157" s="161" t="s">
        <v>243</v>
      </c>
      <c r="G157" s="161" t="s">
        <v>92</v>
      </c>
      <c r="H157" s="161" t="s">
        <v>68</v>
      </c>
      <c r="I157" s="161" t="s">
        <v>49</v>
      </c>
      <c r="J157" s="161" t="s">
        <v>46</v>
      </c>
      <c r="K157" s="161" t="s">
        <v>32</v>
      </c>
      <c r="L157" s="181">
        <v>43790</v>
      </c>
      <c r="M157" s="161" t="s">
        <v>1570</v>
      </c>
      <c r="N157" s="161" t="s">
        <v>1246</v>
      </c>
      <c r="O157" s="161"/>
    </row>
    <row r="158" spans="2:15" ht="66" hidden="1">
      <c r="B158" s="161"/>
      <c r="C158" s="161" t="s">
        <v>3507</v>
      </c>
      <c r="D158" s="161" t="s">
        <v>1765</v>
      </c>
      <c r="E158" s="161" t="s">
        <v>1766</v>
      </c>
      <c r="F158" s="161" t="s">
        <v>67</v>
      </c>
      <c r="G158" s="161" t="s">
        <v>243</v>
      </c>
      <c r="H158" s="161" t="s">
        <v>62</v>
      </c>
      <c r="I158" s="161" t="s">
        <v>92</v>
      </c>
      <c r="J158" s="161" t="s">
        <v>49</v>
      </c>
      <c r="K158" s="161" t="s">
        <v>32</v>
      </c>
      <c r="L158" s="181">
        <v>43797</v>
      </c>
      <c r="M158" s="161" t="s">
        <v>1570</v>
      </c>
      <c r="N158" s="161" t="s">
        <v>1246</v>
      </c>
      <c r="O158" s="161"/>
    </row>
    <row r="159" spans="2:15" ht="66" hidden="1">
      <c r="B159" s="161"/>
      <c r="C159" s="161" t="s">
        <v>3643</v>
      </c>
      <c r="D159" s="161" t="s">
        <v>1767</v>
      </c>
      <c r="E159" s="161" t="s">
        <v>1768</v>
      </c>
      <c r="F159" s="161" t="s">
        <v>54</v>
      </c>
      <c r="G159" s="161" t="s">
        <v>37</v>
      </c>
      <c r="H159" s="161" t="s">
        <v>38</v>
      </c>
      <c r="I159" s="161" t="s">
        <v>60</v>
      </c>
      <c r="J159" s="161" t="s">
        <v>41</v>
      </c>
      <c r="K159" s="161" t="s">
        <v>32</v>
      </c>
      <c r="L159" s="181">
        <v>43797</v>
      </c>
      <c r="M159" s="161" t="s">
        <v>1570</v>
      </c>
      <c r="N159" s="161" t="s">
        <v>324</v>
      </c>
      <c r="O159" s="161"/>
    </row>
    <row r="160" spans="2:15" ht="66" hidden="1">
      <c r="B160" s="161"/>
      <c r="C160" s="161" t="s">
        <v>3644</v>
      </c>
      <c r="D160" s="161" t="s">
        <v>1770</v>
      </c>
      <c r="E160" s="161" t="s">
        <v>1771</v>
      </c>
      <c r="F160" s="161" t="s">
        <v>558</v>
      </c>
      <c r="G160" s="161" t="s">
        <v>580</v>
      </c>
      <c r="H160" s="161" t="s">
        <v>243</v>
      </c>
      <c r="I160" s="161" t="s">
        <v>118</v>
      </c>
      <c r="J160" s="161" t="s">
        <v>92</v>
      </c>
      <c r="K160" s="161" t="s">
        <v>32</v>
      </c>
      <c r="L160" s="181">
        <v>43797</v>
      </c>
      <c r="M160" s="161" t="s">
        <v>1952</v>
      </c>
      <c r="N160" s="161" t="s">
        <v>449</v>
      </c>
      <c r="O160" s="161"/>
    </row>
    <row r="161" spans="2:15" ht="66" hidden="1">
      <c r="B161" s="161"/>
      <c r="C161" s="161" t="s">
        <v>3507</v>
      </c>
      <c r="D161" s="161" t="s">
        <v>1765</v>
      </c>
      <c r="E161" s="161" t="s">
        <v>1766</v>
      </c>
      <c r="F161" s="161" t="s">
        <v>67</v>
      </c>
      <c r="G161" s="161" t="s">
        <v>243</v>
      </c>
      <c r="H161" s="161" t="s">
        <v>68</v>
      </c>
      <c r="I161" s="161" t="s">
        <v>92</v>
      </c>
      <c r="J161" s="161" t="s">
        <v>49</v>
      </c>
      <c r="K161" s="161" t="s">
        <v>56</v>
      </c>
      <c r="L161" s="181">
        <v>43798</v>
      </c>
      <c r="M161" s="161" t="s">
        <v>1682</v>
      </c>
      <c r="N161" s="161" t="s">
        <v>1246</v>
      </c>
      <c r="O161" s="161"/>
    </row>
    <row r="162" spans="2:15" ht="66" hidden="1">
      <c r="B162" s="161"/>
      <c r="C162" s="161" t="s">
        <v>3643</v>
      </c>
      <c r="D162" s="161" t="s">
        <v>1767</v>
      </c>
      <c r="E162" s="161" t="s">
        <v>1768</v>
      </c>
      <c r="F162" s="161" t="s">
        <v>54</v>
      </c>
      <c r="G162" s="161" t="s">
        <v>37</v>
      </c>
      <c r="H162" s="161" t="s">
        <v>38</v>
      </c>
      <c r="I162" s="161" t="s">
        <v>60</v>
      </c>
      <c r="J162" s="161" t="s">
        <v>41</v>
      </c>
      <c r="K162" s="161" t="s">
        <v>93</v>
      </c>
      <c r="L162" s="181">
        <v>43801</v>
      </c>
      <c r="M162" s="161" t="s">
        <v>1570</v>
      </c>
      <c r="N162" s="161" t="s">
        <v>324</v>
      </c>
      <c r="O162" s="161"/>
    </row>
    <row r="163" spans="2:15" ht="66" hidden="1">
      <c r="B163" s="161"/>
      <c r="C163" s="161" t="s">
        <v>3644</v>
      </c>
      <c r="D163" s="161" t="s">
        <v>1770</v>
      </c>
      <c r="E163" s="161" t="s">
        <v>1771</v>
      </c>
      <c r="F163" s="161" t="s">
        <v>558</v>
      </c>
      <c r="G163" s="161" t="s">
        <v>580</v>
      </c>
      <c r="H163" s="161" t="s">
        <v>243</v>
      </c>
      <c r="I163" s="161" t="s">
        <v>118</v>
      </c>
      <c r="J163" s="161" t="s">
        <v>92</v>
      </c>
      <c r="K163" s="161" t="s">
        <v>56</v>
      </c>
      <c r="L163" s="181">
        <v>43798</v>
      </c>
      <c r="M163" s="161" t="s">
        <v>1570</v>
      </c>
      <c r="N163" s="161" t="s">
        <v>449</v>
      </c>
      <c r="O163" s="161"/>
    </row>
    <row r="164" spans="2:15" ht="52.8" hidden="1">
      <c r="B164" s="161"/>
      <c r="C164" s="161" t="s">
        <v>3506</v>
      </c>
      <c r="D164" s="161" t="s">
        <v>1773</v>
      </c>
      <c r="E164" s="161" t="s">
        <v>1774</v>
      </c>
      <c r="F164" s="161" t="s">
        <v>54</v>
      </c>
      <c r="G164" s="161" t="s">
        <v>60</v>
      </c>
      <c r="H164" s="161" t="s">
        <v>323</v>
      </c>
      <c r="I164" s="161" t="s">
        <v>38</v>
      </c>
      <c r="J164" s="161" t="s">
        <v>73</v>
      </c>
      <c r="K164" s="161" t="s">
        <v>56</v>
      </c>
      <c r="L164" s="181">
        <v>43798</v>
      </c>
      <c r="M164" s="161" t="s">
        <v>1682</v>
      </c>
      <c r="N164" s="161" t="s">
        <v>324</v>
      </c>
      <c r="O164" s="161"/>
    </row>
    <row r="165" spans="2:15" ht="52.8" hidden="1">
      <c r="B165" s="161"/>
      <c r="C165" s="161" t="s">
        <v>3504</v>
      </c>
      <c r="D165" s="161" t="s">
        <v>1776</v>
      </c>
      <c r="E165" s="161" t="s">
        <v>1777</v>
      </c>
      <c r="F165" s="161" t="s">
        <v>55</v>
      </c>
      <c r="G165" s="161" t="s">
        <v>115</v>
      </c>
      <c r="H165" s="161" t="s">
        <v>622</v>
      </c>
      <c r="I165" s="161" t="s">
        <v>62</v>
      </c>
      <c r="J165" s="161" t="s">
        <v>69</v>
      </c>
      <c r="K165" s="161" t="s">
        <v>76</v>
      </c>
      <c r="L165" s="181">
        <v>43803</v>
      </c>
      <c r="M165" s="161" t="s">
        <v>1570</v>
      </c>
      <c r="N165" s="161" t="s">
        <v>1215</v>
      </c>
      <c r="O165" s="161"/>
    </row>
    <row r="166" spans="2:15" ht="39.6" hidden="1">
      <c r="B166" s="161"/>
      <c r="C166" s="161" t="s">
        <v>3503</v>
      </c>
      <c r="D166" s="161" t="s">
        <v>1779</v>
      </c>
      <c r="E166" s="161" t="s">
        <v>1780</v>
      </c>
      <c r="F166" s="161" t="s">
        <v>92</v>
      </c>
      <c r="G166" s="161" t="s">
        <v>118</v>
      </c>
      <c r="H166" s="161" t="s">
        <v>62</v>
      </c>
      <c r="I166" s="161" t="s">
        <v>67</v>
      </c>
      <c r="J166" s="161" t="s">
        <v>243</v>
      </c>
      <c r="K166" s="161" t="s">
        <v>32</v>
      </c>
      <c r="L166" s="181">
        <v>43804</v>
      </c>
      <c r="M166" s="161" t="s">
        <v>1952</v>
      </c>
      <c r="N166" s="161" t="s">
        <v>324</v>
      </c>
      <c r="O166" s="161"/>
    </row>
    <row r="167" spans="2:15" ht="52.8" hidden="1">
      <c r="B167" s="161"/>
      <c r="C167" s="161" t="s">
        <v>3502</v>
      </c>
      <c r="D167" s="161" t="s">
        <v>1781</v>
      </c>
      <c r="E167" s="161" t="s">
        <v>1782</v>
      </c>
      <c r="F167" s="161" t="s">
        <v>763</v>
      </c>
      <c r="G167" s="161" t="s">
        <v>89</v>
      </c>
      <c r="H167" s="161" t="s">
        <v>72</v>
      </c>
      <c r="I167" s="161" t="s">
        <v>73</v>
      </c>
      <c r="J167" s="161" t="s">
        <v>118</v>
      </c>
      <c r="K167" s="161" t="s">
        <v>32</v>
      </c>
      <c r="L167" s="181">
        <v>43804</v>
      </c>
      <c r="M167" s="161" t="s">
        <v>1682</v>
      </c>
      <c r="N167" s="161" t="s">
        <v>449</v>
      </c>
      <c r="O167" s="161"/>
    </row>
    <row r="168" spans="2:15" ht="66" hidden="1">
      <c r="B168" s="161"/>
      <c r="C168" s="161" t="s">
        <v>3508</v>
      </c>
      <c r="D168" s="161" t="s">
        <v>1784</v>
      </c>
      <c r="E168" s="161" t="s">
        <v>1785</v>
      </c>
      <c r="F168" s="161" t="s">
        <v>72</v>
      </c>
      <c r="G168" s="161" t="s">
        <v>89</v>
      </c>
      <c r="H168" s="161" t="s">
        <v>73</v>
      </c>
      <c r="I168" s="161" t="s">
        <v>580</v>
      </c>
      <c r="J168" s="161" t="s">
        <v>59</v>
      </c>
      <c r="K168" s="161" t="s">
        <v>131</v>
      </c>
      <c r="L168" s="181">
        <v>43809</v>
      </c>
      <c r="M168" s="161" t="s">
        <v>1570</v>
      </c>
      <c r="N168" s="161" t="s">
        <v>449</v>
      </c>
      <c r="O168" s="161"/>
    </row>
    <row r="169" spans="2:15" ht="52.8" hidden="1">
      <c r="B169" s="161"/>
      <c r="C169" s="161" t="s">
        <v>3509</v>
      </c>
      <c r="D169" s="161" t="s">
        <v>1787</v>
      </c>
      <c r="E169" s="161" t="s">
        <v>1788</v>
      </c>
      <c r="F169" s="161" t="s">
        <v>243</v>
      </c>
      <c r="G169" s="161" t="s">
        <v>118</v>
      </c>
      <c r="H169" s="161" t="s">
        <v>67</v>
      </c>
      <c r="I169" s="161" t="s">
        <v>72</v>
      </c>
      <c r="J169" s="161" t="s">
        <v>558</v>
      </c>
      <c r="K169" s="161" t="s">
        <v>56</v>
      </c>
      <c r="L169" s="181">
        <v>43812</v>
      </c>
      <c r="M169" s="161" t="s">
        <v>1570</v>
      </c>
      <c r="N169" s="161" t="s">
        <v>449</v>
      </c>
      <c r="O169" s="161"/>
    </row>
    <row r="170" spans="2:15" ht="39.6" hidden="1">
      <c r="B170" s="161"/>
      <c r="C170" s="161" t="s">
        <v>3511</v>
      </c>
      <c r="D170" s="161" t="s">
        <v>1790</v>
      </c>
      <c r="E170" s="161" t="s">
        <v>1791</v>
      </c>
      <c r="F170" s="161" t="s">
        <v>45</v>
      </c>
      <c r="G170" s="161" t="s">
        <v>39</v>
      </c>
      <c r="H170" s="161" t="s">
        <v>422</v>
      </c>
      <c r="I170" s="161" t="s">
        <v>115</v>
      </c>
      <c r="J170" s="161" t="s">
        <v>54</v>
      </c>
      <c r="K170" s="161" t="s">
        <v>56</v>
      </c>
      <c r="L170" s="181">
        <v>43819</v>
      </c>
      <c r="M170" s="161" t="s">
        <v>1792</v>
      </c>
      <c r="N170" s="161" t="s">
        <v>324</v>
      </c>
      <c r="O170" s="161"/>
    </row>
    <row r="171" spans="2:15" ht="39.6" hidden="1">
      <c r="B171" s="161"/>
      <c r="C171" s="161" t="s">
        <v>3512</v>
      </c>
      <c r="D171" s="161" t="s">
        <v>1793</v>
      </c>
      <c r="E171" s="161" t="s">
        <v>1794</v>
      </c>
      <c r="F171" s="161" t="s">
        <v>59</v>
      </c>
      <c r="G171" s="161" t="s">
        <v>46</v>
      </c>
      <c r="H171" s="161" t="s">
        <v>68</v>
      </c>
      <c r="I171" s="161" t="s">
        <v>52</v>
      </c>
      <c r="J171" s="161" t="s">
        <v>37</v>
      </c>
      <c r="K171" s="161" t="s">
        <v>93</v>
      </c>
      <c r="L171" s="181">
        <v>43822</v>
      </c>
      <c r="M171" s="161" t="s">
        <v>1570</v>
      </c>
      <c r="N171" s="161" t="s">
        <v>449</v>
      </c>
      <c r="O171" s="161"/>
    </row>
    <row r="172" spans="2:15" ht="39.6" hidden="1">
      <c r="B172" s="161"/>
      <c r="C172" s="161" t="s">
        <v>3510</v>
      </c>
      <c r="D172" s="161" t="s">
        <v>1795</v>
      </c>
      <c r="E172" s="161" t="s">
        <v>1796</v>
      </c>
      <c r="F172" s="161" t="s">
        <v>72</v>
      </c>
      <c r="G172" s="161" t="s">
        <v>763</v>
      </c>
      <c r="H172" s="161" t="s">
        <v>68</v>
      </c>
      <c r="I172" s="161" t="s">
        <v>580</v>
      </c>
      <c r="J172" s="161" t="s">
        <v>46</v>
      </c>
      <c r="K172" s="161" t="s">
        <v>56</v>
      </c>
      <c r="L172" s="181">
        <v>43819</v>
      </c>
      <c r="M172" s="161" t="s">
        <v>1570</v>
      </c>
      <c r="N172" s="161" t="s">
        <v>1215</v>
      </c>
      <c r="O172" s="161"/>
    </row>
    <row r="173" spans="2:15" ht="39.6" hidden="1">
      <c r="B173" s="161"/>
      <c r="C173" s="161" t="s">
        <v>3513</v>
      </c>
      <c r="D173" s="161" t="s">
        <v>1798</v>
      </c>
      <c r="E173" s="161" t="s">
        <v>1799</v>
      </c>
      <c r="F173" s="161" t="s">
        <v>323</v>
      </c>
      <c r="G173" s="161" t="s">
        <v>46</v>
      </c>
      <c r="H173" s="161" t="s">
        <v>422</v>
      </c>
      <c r="I173" s="161" t="s">
        <v>73</v>
      </c>
      <c r="J173" s="161" t="s">
        <v>41</v>
      </c>
      <c r="K173" s="161" t="s">
        <v>93</v>
      </c>
      <c r="L173" s="181">
        <v>43829</v>
      </c>
      <c r="M173" s="161" t="s">
        <v>1610</v>
      </c>
      <c r="N173" s="161" t="s">
        <v>1215</v>
      </c>
      <c r="O173" s="161"/>
    </row>
    <row r="174" spans="2:15" ht="66" hidden="1">
      <c r="B174" s="161"/>
      <c r="C174" s="161" t="s">
        <v>3645</v>
      </c>
      <c r="D174" s="161" t="s">
        <v>1801</v>
      </c>
      <c r="E174" s="161" t="s">
        <v>1802</v>
      </c>
      <c r="F174" s="161" t="s">
        <v>67</v>
      </c>
      <c r="G174" s="161" t="s">
        <v>118</v>
      </c>
      <c r="H174" s="161" t="s">
        <v>62</v>
      </c>
      <c r="I174" s="161" t="s">
        <v>763</v>
      </c>
      <c r="J174" s="161" t="s">
        <v>243</v>
      </c>
      <c r="K174" s="161" t="s">
        <v>93</v>
      </c>
      <c r="L174" s="181">
        <v>43843</v>
      </c>
      <c r="M174" s="161" t="s">
        <v>1570</v>
      </c>
      <c r="N174" s="161" t="s">
        <v>1246</v>
      </c>
      <c r="O174" s="161"/>
    </row>
    <row r="175" spans="2:15" ht="66" hidden="1">
      <c r="B175" s="161"/>
      <c r="C175" s="161" t="s">
        <v>3514</v>
      </c>
      <c r="D175" s="161" t="s">
        <v>1803</v>
      </c>
      <c r="E175" s="161" t="s">
        <v>1804</v>
      </c>
      <c r="F175" s="161" t="s">
        <v>763</v>
      </c>
      <c r="G175" s="161" t="s">
        <v>62</v>
      </c>
      <c r="H175" s="161" t="s">
        <v>67</v>
      </c>
      <c r="I175" s="161" t="s">
        <v>118</v>
      </c>
      <c r="J175" s="161" t="s">
        <v>243</v>
      </c>
      <c r="K175" s="161" t="s">
        <v>93</v>
      </c>
      <c r="L175" s="181">
        <v>43843</v>
      </c>
      <c r="M175" s="161" t="s">
        <v>1610</v>
      </c>
      <c r="N175" s="161" t="s">
        <v>1246</v>
      </c>
      <c r="O175" s="161"/>
    </row>
    <row r="176" spans="2:15" ht="52.8" hidden="1">
      <c r="B176" s="161"/>
      <c r="C176" s="161" t="s">
        <v>3518</v>
      </c>
      <c r="D176" s="161" t="s">
        <v>1806</v>
      </c>
      <c r="E176" s="161" t="s">
        <v>1807</v>
      </c>
      <c r="F176" s="161" t="s">
        <v>763</v>
      </c>
      <c r="G176" s="161" t="s">
        <v>62</v>
      </c>
      <c r="H176" s="161" t="s">
        <v>67</v>
      </c>
      <c r="I176" s="161" t="s">
        <v>52</v>
      </c>
      <c r="J176" s="161" t="s">
        <v>59</v>
      </c>
      <c r="K176" s="161" t="s">
        <v>76</v>
      </c>
      <c r="L176" s="181">
        <v>43845</v>
      </c>
      <c r="M176" s="161" t="s">
        <v>1570</v>
      </c>
      <c r="N176" s="161" t="s">
        <v>449</v>
      </c>
      <c r="O176" s="161"/>
    </row>
    <row r="177" spans="2:15" ht="39.6" hidden="1">
      <c r="B177" s="161"/>
      <c r="C177" s="161" t="s">
        <v>3523</v>
      </c>
      <c r="D177" s="161" t="s">
        <v>1809</v>
      </c>
      <c r="E177" s="161" t="s">
        <v>3524</v>
      </c>
      <c r="F177" s="161" t="s">
        <v>54</v>
      </c>
      <c r="G177" s="161" t="s">
        <v>60</v>
      </c>
      <c r="H177" s="161" t="s">
        <v>41</v>
      </c>
      <c r="I177" s="161" t="s">
        <v>37</v>
      </c>
      <c r="J177" s="161" t="s">
        <v>53</v>
      </c>
      <c r="K177" s="161" t="s">
        <v>32</v>
      </c>
      <c r="L177" s="181">
        <v>43860</v>
      </c>
      <c r="M177" s="161" t="s">
        <v>1570</v>
      </c>
      <c r="N177" s="161" t="s">
        <v>324</v>
      </c>
      <c r="O177" s="161"/>
    </row>
    <row r="178" spans="2:15" ht="39.6" hidden="1">
      <c r="B178" s="161"/>
      <c r="C178" s="161" t="s">
        <v>3520</v>
      </c>
      <c r="D178" s="161" t="s">
        <v>1812</v>
      </c>
      <c r="E178" s="161" t="s">
        <v>1813</v>
      </c>
      <c r="F178" s="161" t="s">
        <v>763</v>
      </c>
      <c r="G178" s="161" t="s">
        <v>68</v>
      </c>
      <c r="H178" s="161" t="s">
        <v>62</v>
      </c>
      <c r="I178" s="161" t="s">
        <v>55</v>
      </c>
      <c r="J178" s="161" t="s">
        <v>49</v>
      </c>
      <c r="K178" s="161" t="s">
        <v>56</v>
      </c>
      <c r="L178" s="181">
        <v>43868</v>
      </c>
      <c r="M178" s="161" t="s">
        <v>1577</v>
      </c>
      <c r="N178" s="161" t="s">
        <v>1215</v>
      </c>
      <c r="O178" s="161"/>
    </row>
    <row r="179" spans="2:15" ht="66" hidden="1">
      <c r="B179" s="161"/>
      <c r="C179" s="161" t="s">
        <v>3530</v>
      </c>
      <c r="D179" s="161" t="s">
        <v>1814</v>
      </c>
      <c r="E179" s="161" t="s">
        <v>1815</v>
      </c>
      <c r="F179" s="161" t="s">
        <v>31</v>
      </c>
      <c r="G179" s="161" t="s">
        <v>52</v>
      </c>
      <c r="H179" s="161" t="s">
        <v>243</v>
      </c>
      <c r="I179" s="161" t="s">
        <v>118</v>
      </c>
      <c r="J179" s="161" t="s">
        <v>558</v>
      </c>
      <c r="K179" s="161" t="s">
        <v>56</v>
      </c>
      <c r="L179" s="181">
        <v>43868</v>
      </c>
      <c r="M179" s="161" t="s">
        <v>1577</v>
      </c>
      <c r="N179" s="161" t="s">
        <v>1246</v>
      </c>
      <c r="O179" s="161"/>
    </row>
    <row r="180" spans="2:15" ht="39.6" hidden="1">
      <c r="B180" s="161"/>
      <c r="C180" s="161" t="s">
        <v>3522</v>
      </c>
      <c r="D180" s="161" t="s">
        <v>1816</v>
      </c>
      <c r="E180" s="161" t="s">
        <v>1817</v>
      </c>
      <c r="F180" s="161" t="s">
        <v>46</v>
      </c>
      <c r="G180" s="161" t="s">
        <v>52</v>
      </c>
      <c r="H180" s="161" t="s">
        <v>73</v>
      </c>
      <c r="I180" s="161" t="s">
        <v>59</v>
      </c>
      <c r="J180" s="161" t="s">
        <v>31</v>
      </c>
      <c r="K180" s="161" t="s">
        <v>56</v>
      </c>
      <c r="L180" s="181">
        <v>43868</v>
      </c>
      <c r="M180" s="161" t="s">
        <v>1818</v>
      </c>
      <c r="N180" s="161" t="s">
        <v>449</v>
      </c>
      <c r="O180" s="161"/>
    </row>
    <row r="181" spans="2:15" ht="52.8" hidden="1">
      <c r="B181" s="161"/>
      <c r="C181" s="161" t="s">
        <v>3535</v>
      </c>
      <c r="D181" s="161" t="s">
        <v>1820</v>
      </c>
      <c r="E181" s="161" t="s">
        <v>1821</v>
      </c>
      <c r="F181" s="161" t="s">
        <v>67</v>
      </c>
      <c r="G181" s="161" t="s">
        <v>54</v>
      </c>
      <c r="H181" s="161" t="s">
        <v>46</v>
      </c>
      <c r="I181" s="161" t="s">
        <v>45</v>
      </c>
      <c r="J181" s="161" t="s">
        <v>73</v>
      </c>
      <c r="K181" s="161" t="s">
        <v>93</v>
      </c>
      <c r="L181" s="181">
        <v>43871</v>
      </c>
      <c r="M181" s="161" t="s">
        <v>1610</v>
      </c>
      <c r="N181" s="161" t="s">
        <v>324</v>
      </c>
      <c r="O181" s="161"/>
    </row>
    <row r="182" spans="2:15" ht="66" hidden="1">
      <c r="B182" s="161"/>
      <c r="C182" s="161" t="s">
        <v>3646</v>
      </c>
      <c r="D182" s="161" t="s">
        <v>1823</v>
      </c>
      <c r="E182" s="161" t="s">
        <v>1824</v>
      </c>
      <c r="F182" s="161" t="s">
        <v>118</v>
      </c>
      <c r="G182" s="161" t="s">
        <v>243</v>
      </c>
      <c r="H182" s="161" t="s">
        <v>580</v>
      </c>
      <c r="I182" s="161" t="s">
        <v>558</v>
      </c>
      <c r="J182" s="161" t="s">
        <v>31</v>
      </c>
      <c r="K182" s="161" t="s">
        <v>76</v>
      </c>
      <c r="L182" s="181">
        <v>43887</v>
      </c>
      <c r="M182" s="161" t="s">
        <v>1570</v>
      </c>
      <c r="N182" s="161" t="s">
        <v>1246</v>
      </c>
      <c r="O182" s="161"/>
    </row>
    <row r="183" spans="2:15" ht="52.8" hidden="1">
      <c r="B183" s="161"/>
      <c r="C183" s="161" t="s">
        <v>3541</v>
      </c>
      <c r="D183" s="161" t="s">
        <v>1825</v>
      </c>
      <c r="E183" s="161" t="s">
        <v>1826</v>
      </c>
      <c r="F183" s="161" t="s">
        <v>54</v>
      </c>
      <c r="G183" s="161" t="s">
        <v>60</v>
      </c>
      <c r="H183" s="161" t="s">
        <v>323</v>
      </c>
      <c r="I183" s="161" t="s">
        <v>69</v>
      </c>
      <c r="J183" s="161" t="s">
        <v>37</v>
      </c>
      <c r="K183" s="161" t="s">
        <v>76</v>
      </c>
      <c r="L183" s="181">
        <v>43887</v>
      </c>
      <c r="M183" s="161" t="s">
        <v>1570</v>
      </c>
      <c r="N183" s="161" t="s">
        <v>324</v>
      </c>
      <c r="O183" s="161"/>
    </row>
    <row r="184" spans="2:15" ht="39.6" hidden="1">
      <c r="B184" s="161"/>
      <c r="C184" s="161" t="s">
        <v>3538</v>
      </c>
      <c r="D184" s="161" t="s">
        <v>1828</v>
      </c>
      <c r="E184" s="161" t="s">
        <v>1829</v>
      </c>
      <c r="F184" s="161" t="s">
        <v>54</v>
      </c>
      <c r="G184" s="161" t="s">
        <v>422</v>
      </c>
      <c r="H184" s="161" t="s">
        <v>37</v>
      </c>
      <c r="I184" s="161" t="s">
        <v>41</v>
      </c>
      <c r="J184" s="161" t="s">
        <v>38</v>
      </c>
      <c r="K184" s="161" t="s">
        <v>32</v>
      </c>
      <c r="L184" s="181">
        <v>43888</v>
      </c>
      <c r="M184" s="161" t="s">
        <v>1830</v>
      </c>
      <c r="N184" s="161" t="s">
        <v>324</v>
      </c>
      <c r="O184" s="161"/>
    </row>
    <row r="185" spans="2:15" ht="52.8" hidden="1">
      <c r="B185" s="161"/>
      <c r="C185" s="161" t="s">
        <v>3537</v>
      </c>
      <c r="D185" s="161" t="s">
        <v>1832</v>
      </c>
      <c r="E185" s="161" t="s">
        <v>1833</v>
      </c>
      <c r="F185" s="161" t="s">
        <v>54</v>
      </c>
      <c r="G185" s="161" t="s">
        <v>422</v>
      </c>
      <c r="H185" s="161" t="s">
        <v>60</v>
      </c>
      <c r="I185" s="161" t="s">
        <v>53</v>
      </c>
      <c r="J185" s="161" t="s">
        <v>41</v>
      </c>
      <c r="K185" s="161" t="s">
        <v>93</v>
      </c>
      <c r="L185" s="181">
        <v>43892</v>
      </c>
      <c r="M185" s="161" t="s">
        <v>1834</v>
      </c>
      <c r="N185" s="161" t="s">
        <v>324</v>
      </c>
      <c r="O185" s="161"/>
    </row>
    <row r="186" spans="2:15" ht="52.8" hidden="1">
      <c r="B186" s="161"/>
      <c r="C186" s="161" t="s">
        <v>3525</v>
      </c>
      <c r="D186" s="161" t="s">
        <v>1836</v>
      </c>
      <c r="E186" s="161" t="s">
        <v>1837</v>
      </c>
      <c r="F186" s="161" t="s">
        <v>72</v>
      </c>
      <c r="G186" s="161" t="s">
        <v>68</v>
      </c>
      <c r="H186" s="161" t="s">
        <v>62</v>
      </c>
      <c r="I186" s="161" t="s">
        <v>46</v>
      </c>
      <c r="J186" s="161" t="s">
        <v>31</v>
      </c>
      <c r="K186" s="161" t="s">
        <v>76</v>
      </c>
      <c r="L186" s="181">
        <v>43894</v>
      </c>
      <c r="M186" s="161" t="s">
        <v>1834</v>
      </c>
      <c r="N186" s="161" t="s">
        <v>1215</v>
      </c>
      <c r="O186" s="161"/>
    </row>
    <row r="187" spans="2:15" ht="66" hidden="1">
      <c r="B187" s="161"/>
      <c r="C187" s="161" t="s">
        <v>3526</v>
      </c>
      <c r="D187" s="161" t="s">
        <v>1838</v>
      </c>
      <c r="E187" s="161" t="s">
        <v>1839</v>
      </c>
      <c r="F187" s="161" t="s">
        <v>118</v>
      </c>
      <c r="G187" s="161" t="s">
        <v>68</v>
      </c>
      <c r="H187" s="161" t="s">
        <v>62</v>
      </c>
      <c r="I187" s="161" t="s">
        <v>89</v>
      </c>
      <c r="J187" s="161" t="s">
        <v>92</v>
      </c>
      <c r="K187" s="161" t="s">
        <v>76</v>
      </c>
      <c r="L187" s="181">
        <v>43894</v>
      </c>
      <c r="M187" s="161" t="s">
        <v>1952</v>
      </c>
      <c r="N187" s="161" t="s">
        <v>1246</v>
      </c>
      <c r="O187" s="161"/>
    </row>
    <row r="188" spans="2:15" ht="39.6" hidden="1">
      <c r="B188" s="161"/>
      <c r="C188" s="161" t="s">
        <v>3516</v>
      </c>
      <c r="D188" s="161" t="s">
        <v>1841</v>
      </c>
      <c r="E188" s="161" t="s">
        <v>1842</v>
      </c>
      <c r="F188" s="161" t="s">
        <v>59</v>
      </c>
      <c r="G188" s="161" t="s">
        <v>68</v>
      </c>
      <c r="H188" s="161" t="s">
        <v>52</v>
      </c>
      <c r="I188" s="161" t="s">
        <v>558</v>
      </c>
      <c r="J188" s="161" t="s">
        <v>46</v>
      </c>
      <c r="K188" s="161" t="s">
        <v>131</v>
      </c>
      <c r="L188" s="181">
        <v>43900</v>
      </c>
      <c r="M188" s="161" t="s">
        <v>1843</v>
      </c>
      <c r="N188" s="161" t="s">
        <v>449</v>
      </c>
      <c r="O188" s="161"/>
    </row>
    <row r="189" spans="2:15" ht="66" hidden="1">
      <c r="B189" s="161">
        <v>1</v>
      </c>
      <c r="C189" s="161" t="s">
        <v>3544</v>
      </c>
      <c r="D189" s="161" t="s">
        <v>1845</v>
      </c>
      <c r="E189" s="161" t="s">
        <v>1846</v>
      </c>
      <c r="F189" s="161" t="s">
        <v>59</v>
      </c>
      <c r="G189" s="161" t="s">
        <v>580</v>
      </c>
      <c r="H189" s="161" t="s">
        <v>52</v>
      </c>
      <c r="I189" s="161" t="s">
        <v>558</v>
      </c>
      <c r="J189" s="161" t="s">
        <v>72</v>
      </c>
      <c r="K189" s="161" t="s">
        <v>32</v>
      </c>
      <c r="L189" s="181">
        <v>43930</v>
      </c>
      <c r="M189" s="161" t="s">
        <v>1610</v>
      </c>
      <c r="N189" s="161" t="s">
        <v>1847</v>
      </c>
      <c r="O189" s="161"/>
    </row>
    <row r="190" spans="2:15" ht="79.2" hidden="1">
      <c r="B190" s="161">
        <v>2</v>
      </c>
      <c r="C190" s="161" t="s">
        <v>3533</v>
      </c>
      <c r="D190" s="161" t="s">
        <v>1848</v>
      </c>
      <c r="E190" s="161" t="s">
        <v>1849</v>
      </c>
      <c r="F190" s="161" t="s">
        <v>92</v>
      </c>
      <c r="G190" s="161" t="s">
        <v>68</v>
      </c>
      <c r="H190" s="161" t="s">
        <v>62</v>
      </c>
      <c r="I190" s="161" t="s">
        <v>49</v>
      </c>
      <c r="J190" s="161" t="s">
        <v>55</v>
      </c>
      <c r="K190" s="161" t="s">
        <v>32</v>
      </c>
      <c r="L190" s="181">
        <v>43930</v>
      </c>
      <c r="M190" s="161" t="s">
        <v>1577</v>
      </c>
      <c r="N190" s="161" t="s">
        <v>1847</v>
      </c>
      <c r="O190" s="161"/>
    </row>
    <row r="191" spans="2:15" ht="66" hidden="1">
      <c r="B191" s="161"/>
      <c r="C191" s="161" t="s">
        <v>3647</v>
      </c>
      <c r="D191" s="161" t="s">
        <v>1854</v>
      </c>
      <c r="E191" s="161" t="s">
        <v>1855</v>
      </c>
      <c r="F191" s="161" t="s">
        <v>55</v>
      </c>
      <c r="G191" s="161" t="s">
        <v>69</v>
      </c>
      <c r="H191" s="161" t="s">
        <v>52</v>
      </c>
      <c r="I191" s="161" t="s">
        <v>1925</v>
      </c>
      <c r="J191" s="161" t="s">
        <v>1921</v>
      </c>
      <c r="K191" s="161" t="s">
        <v>93</v>
      </c>
      <c r="L191" s="181">
        <v>43941</v>
      </c>
      <c r="M191" s="161" t="s">
        <v>1454</v>
      </c>
      <c r="N191" s="161" t="s">
        <v>1856</v>
      </c>
      <c r="O191" s="161"/>
    </row>
    <row r="192" spans="2:15" ht="66" hidden="1">
      <c r="B192" s="161">
        <v>1</v>
      </c>
      <c r="C192" s="161" t="s">
        <v>3540</v>
      </c>
      <c r="D192" s="161" t="s">
        <v>1857</v>
      </c>
      <c r="E192" s="161" t="s">
        <v>1858</v>
      </c>
      <c r="F192" s="161" t="s">
        <v>67</v>
      </c>
      <c r="G192" s="161" t="s">
        <v>118</v>
      </c>
      <c r="H192" s="161" t="s">
        <v>68</v>
      </c>
      <c r="I192" s="161" t="s">
        <v>62</v>
      </c>
      <c r="J192" s="161" t="s">
        <v>92</v>
      </c>
      <c r="K192" s="161" t="s">
        <v>131</v>
      </c>
      <c r="L192" s="181">
        <v>43942</v>
      </c>
      <c r="M192" s="161" t="s">
        <v>1454</v>
      </c>
      <c r="N192" s="161" t="s">
        <v>1856</v>
      </c>
      <c r="O192" s="161"/>
    </row>
    <row r="193" spans="1:15" ht="66" hidden="1">
      <c r="B193" s="161">
        <v>2</v>
      </c>
      <c r="C193" s="161" t="s">
        <v>3648</v>
      </c>
      <c r="D193" s="161" t="s">
        <v>1859</v>
      </c>
      <c r="E193" s="161" t="s">
        <v>1860</v>
      </c>
      <c r="F193" s="161" t="s">
        <v>763</v>
      </c>
      <c r="G193" s="161" t="s">
        <v>73</v>
      </c>
      <c r="H193" s="161" t="s">
        <v>52</v>
      </c>
      <c r="I193" s="161" t="s">
        <v>59</v>
      </c>
      <c r="J193" s="161" t="s">
        <v>31</v>
      </c>
      <c r="K193" s="161" t="s">
        <v>131</v>
      </c>
      <c r="L193" s="181">
        <v>43942</v>
      </c>
      <c r="M193" s="161" t="s">
        <v>1454</v>
      </c>
      <c r="N193" s="161" t="s">
        <v>1856</v>
      </c>
      <c r="O193" s="161"/>
    </row>
    <row r="194" spans="1:15" ht="66" hidden="1">
      <c r="B194" s="161">
        <v>1</v>
      </c>
      <c r="C194" s="161" t="s">
        <v>3551</v>
      </c>
      <c r="D194" s="161" t="s">
        <v>1865</v>
      </c>
      <c r="E194" s="161" t="s">
        <v>1866</v>
      </c>
      <c r="F194" s="161" t="s">
        <v>67</v>
      </c>
      <c r="G194" s="161" t="s">
        <v>243</v>
      </c>
      <c r="H194" s="161" t="s">
        <v>118</v>
      </c>
      <c r="I194" s="161" t="s">
        <v>49</v>
      </c>
      <c r="J194" s="161" t="s">
        <v>69</v>
      </c>
      <c r="K194" s="161" t="s">
        <v>76</v>
      </c>
      <c r="L194" s="181">
        <v>43950</v>
      </c>
      <c r="M194" s="161" t="s">
        <v>1454</v>
      </c>
      <c r="N194" s="161" t="s">
        <v>1856</v>
      </c>
      <c r="O194" s="161"/>
    </row>
    <row r="195" spans="1:15" ht="105.6" hidden="1">
      <c r="B195" s="161">
        <v>2</v>
      </c>
      <c r="C195" s="161" t="s">
        <v>3649</v>
      </c>
      <c r="D195" s="161" t="s">
        <v>1867</v>
      </c>
      <c r="E195" s="161" t="s">
        <v>3650</v>
      </c>
      <c r="F195" s="161" t="s">
        <v>89</v>
      </c>
      <c r="G195" s="161" t="s">
        <v>49</v>
      </c>
      <c r="H195" s="161" t="s">
        <v>622</v>
      </c>
      <c r="I195" s="161" t="s">
        <v>68</v>
      </c>
      <c r="J195" s="161" t="s">
        <v>67</v>
      </c>
      <c r="K195" s="161" t="s">
        <v>32</v>
      </c>
      <c r="L195" s="181">
        <v>43951</v>
      </c>
      <c r="M195" s="161" t="s">
        <v>1454</v>
      </c>
      <c r="N195" s="161" t="s">
        <v>1856</v>
      </c>
      <c r="O195" s="161"/>
    </row>
    <row r="196" spans="1:15" ht="66" hidden="1">
      <c r="B196" s="161"/>
      <c r="C196" s="161" t="s">
        <v>3546</v>
      </c>
      <c r="D196" s="161" t="s">
        <v>1870</v>
      </c>
      <c r="E196" s="161" t="s">
        <v>1871</v>
      </c>
      <c r="F196" s="161" t="s">
        <v>67</v>
      </c>
      <c r="G196" s="161" t="s">
        <v>52</v>
      </c>
      <c r="H196" s="161" t="s">
        <v>59</v>
      </c>
      <c r="I196" s="161" t="s">
        <v>118</v>
      </c>
      <c r="J196" s="161" t="s">
        <v>31</v>
      </c>
      <c r="K196" s="161" t="s">
        <v>93</v>
      </c>
      <c r="L196" s="181">
        <v>43955</v>
      </c>
      <c r="M196" s="161" t="s">
        <v>1454</v>
      </c>
      <c r="N196" s="161" t="s">
        <v>1856</v>
      </c>
      <c r="O196" s="161"/>
    </row>
    <row r="197" spans="1:15" ht="66" hidden="1">
      <c r="B197" s="161">
        <v>1</v>
      </c>
      <c r="C197" s="161" t="s">
        <v>3545</v>
      </c>
      <c r="D197" s="161" t="s">
        <v>1873</v>
      </c>
      <c r="E197" s="161" t="s">
        <v>1874</v>
      </c>
      <c r="F197" s="161" t="s">
        <v>67</v>
      </c>
      <c r="G197" s="161" t="s">
        <v>68</v>
      </c>
      <c r="H197" s="161" t="s">
        <v>55</v>
      </c>
      <c r="I197" s="161" t="s">
        <v>46</v>
      </c>
      <c r="J197" s="161" t="s">
        <v>558</v>
      </c>
      <c r="K197" s="161" t="s">
        <v>76</v>
      </c>
      <c r="L197" s="181">
        <v>43957</v>
      </c>
      <c r="M197" s="161" t="s">
        <v>1454</v>
      </c>
      <c r="N197" s="161" t="s">
        <v>1856</v>
      </c>
      <c r="O197" s="161"/>
    </row>
    <row r="198" spans="1:15" ht="66" hidden="1">
      <c r="B198" s="161">
        <v>2</v>
      </c>
      <c r="C198" s="161" t="s">
        <v>3651</v>
      </c>
      <c r="D198" s="161" t="s">
        <v>1875</v>
      </c>
      <c r="E198" s="161" t="s">
        <v>1876</v>
      </c>
      <c r="F198" s="161" t="s">
        <v>118</v>
      </c>
      <c r="G198" s="161" t="s">
        <v>243</v>
      </c>
      <c r="H198" s="161" t="s">
        <v>763</v>
      </c>
      <c r="I198" s="161" t="s">
        <v>1925</v>
      </c>
      <c r="J198" s="161" t="s">
        <v>1921</v>
      </c>
      <c r="K198" s="161" t="s">
        <v>56</v>
      </c>
      <c r="L198" s="181">
        <v>43959</v>
      </c>
      <c r="M198" s="161" t="s">
        <v>1454</v>
      </c>
      <c r="N198" s="161" t="s">
        <v>1856</v>
      </c>
      <c r="O198" s="161"/>
    </row>
    <row r="199" spans="1:15" ht="66" hidden="1">
      <c r="A199">
        <v>1</v>
      </c>
      <c r="B199" s="161">
        <v>1</v>
      </c>
      <c r="C199" s="161" t="s">
        <v>3652</v>
      </c>
      <c r="D199" s="161" t="s">
        <v>1878</v>
      </c>
      <c r="E199" s="161" t="s">
        <v>1879</v>
      </c>
      <c r="F199" s="161" t="s">
        <v>52</v>
      </c>
      <c r="G199" s="161" t="s">
        <v>55</v>
      </c>
      <c r="H199" s="161" t="s">
        <v>69</v>
      </c>
      <c r="I199" s="161" t="s">
        <v>1921</v>
      </c>
      <c r="J199" s="161" t="s">
        <v>1925</v>
      </c>
      <c r="K199" s="161" t="s">
        <v>32</v>
      </c>
      <c r="L199" s="181">
        <v>43965</v>
      </c>
      <c r="M199" s="161" t="s">
        <v>1454</v>
      </c>
      <c r="N199" s="161" t="s">
        <v>1856</v>
      </c>
      <c r="O199" s="161"/>
    </row>
    <row r="200" spans="1:15" ht="66" hidden="1">
      <c r="B200" s="161">
        <v>1</v>
      </c>
      <c r="C200" s="161" t="s">
        <v>3653</v>
      </c>
      <c r="D200" s="161" t="s">
        <v>1881</v>
      </c>
      <c r="E200" s="161" t="s">
        <v>1882</v>
      </c>
      <c r="F200" s="161" t="s">
        <v>59</v>
      </c>
      <c r="G200" s="161" t="s">
        <v>62</v>
      </c>
      <c r="H200" s="161" t="s">
        <v>45</v>
      </c>
      <c r="I200" s="161" t="s">
        <v>31</v>
      </c>
      <c r="J200" s="161" t="s">
        <v>1925</v>
      </c>
      <c r="K200" s="161" t="s">
        <v>56</v>
      </c>
      <c r="L200" s="181">
        <v>43966</v>
      </c>
      <c r="M200" s="161" t="s">
        <v>1454</v>
      </c>
      <c r="N200" s="161" t="s">
        <v>1856</v>
      </c>
      <c r="O200" s="161"/>
    </row>
    <row r="201" spans="1:15" ht="66" hidden="1">
      <c r="B201" s="161">
        <v>2</v>
      </c>
      <c r="C201" s="161" t="s">
        <v>3654</v>
      </c>
      <c r="D201" s="161" t="s">
        <v>1883</v>
      </c>
      <c r="E201" s="161" t="s">
        <v>1884</v>
      </c>
      <c r="F201" s="161" t="s">
        <v>59</v>
      </c>
      <c r="G201" s="161" t="s">
        <v>558</v>
      </c>
      <c r="H201" s="161" t="s">
        <v>422</v>
      </c>
      <c r="I201" s="161" t="s">
        <v>72</v>
      </c>
      <c r="J201" s="161" t="s">
        <v>31</v>
      </c>
      <c r="K201" s="161" t="s">
        <v>93</v>
      </c>
      <c r="L201" s="181">
        <v>43969</v>
      </c>
      <c r="M201" s="161" t="s">
        <v>1454</v>
      </c>
      <c r="N201" s="161" t="s">
        <v>1856</v>
      </c>
      <c r="O201" s="161"/>
    </row>
    <row r="202" spans="1:15" ht="66" hidden="1">
      <c r="B202" s="161">
        <v>1</v>
      </c>
      <c r="C202" s="161" t="s">
        <v>3655</v>
      </c>
      <c r="D202" s="161" t="s">
        <v>1886</v>
      </c>
      <c r="E202" s="161" t="s">
        <v>1887</v>
      </c>
      <c r="F202" s="161" t="s">
        <v>580</v>
      </c>
      <c r="G202" s="161" t="s">
        <v>68</v>
      </c>
      <c r="H202" s="161" t="s">
        <v>622</v>
      </c>
      <c r="I202" s="161" t="s">
        <v>62</v>
      </c>
      <c r="J202" s="161" t="s">
        <v>89</v>
      </c>
      <c r="K202" s="161" t="s">
        <v>131</v>
      </c>
      <c r="L202" s="181">
        <v>43970</v>
      </c>
      <c r="M202" s="161" t="s">
        <v>1590</v>
      </c>
      <c r="N202" s="161" t="s">
        <v>1856</v>
      </c>
      <c r="O202" s="161"/>
    </row>
    <row r="203" spans="1:15" ht="66" hidden="1">
      <c r="B203" s="161">
        <v>1</v>
      </c>
      <c r="C203" s="161" t="s">
        <v>3547</v>
      </c>
      <c r="D203" s="161" t="s">
        <v>1889</v>
      </c>
      <c r="E203" s="161" t="s">
        <v>1890</v>
      </c>
      <c r="F203" s="161" t="s">
        <v>67</v>
      </c>
      <c r="G203" s="161" t="s">
        <v>46</v>
      </c>
      <c r="H203" s="161" t="s">
        <v>72</v>
      </c>
      <c r="I203" s="161" t="s">
        <v>68</v>
      </c>
      <c r="J203" s="161" t="s">
        <v>92</v>
      </c>
      <c r="K203" s="161" t="s">
        <v>76</v>
      </c>
      <c r="L203" s="181">
        <v>43971</v>
      </c>
      <c r="M203" s="161" t="s">
        <v>1590</v>
      </c>
      <c r="N203" s="161" t="s">
        <v>1856</v>
      </c>
      <c r="O203" s="161"/>
    </row>
    <row r="204" spans="1:15" ht="66" hidden="1">
      <c r="B204" s="161">
        <v>1</v>
      </c>
      <c r="C204" s="161" t="s">
        <v>3656</v>
      </c>
      <c r="D204" s="161" t="s">
        <v>1892</v>
      </c>
      <c r="E204" s="161" t="s">
        <v>1893</v>
      </c>
      <c r="F204" s="161" t="s">
        <v>54</v>
      </c>
      <c r="G204" s="161" t="s">
        <v>45</v>
      </c>
      <c r="H204" s="161" t="s">
        <v>38</v>
      </c>
      <c r="I204" s="161" t="s">
        <v>115</v>
      </c>
      <c r="J204" s="161" t="s">
        <v>60</v>
      </c>
      <c r="K204" s="161" t="s">
        <v>131</v>
      </c>
      <c r="L204" s="181">
        <v>43984</v>
      </c>
      <c r="M204" s="161" t="s">
        <v>1577</v>
      </c>
      <c r="N204" s="161" t="s">
        <v>1856</v>
      </c>
      <c r="O204" s="161"/>
    </row>
    <row r="205" spans="1:15" ht="66" hidden="1">
      <c r="B205" s="161">
        <v>1</v>
      </c>
      <c r="C205" s="161" t="s">
        <v>3657</v>
      </c>
      <c r="D205" s="161" t="s">
        <v>1895</v>
      </c>
      <c r="E205" s="161" t="s">
        <v>1896</v>
      </c>
      <c r="F205" s="161" t="s">
        <v>67</v>
      </c>
      <c r="G205" s="161" t="s">
        <v>69</v>
      </c>
      <c r="H205" s="161" t="s">
        <v>55</v>
      </c>
      <c r="I205" s="161" t="s">
        <v>92</v>
      </c>
      <c r="J205" s="161" t="s">
        <v>1921</v>
      </c>
      <c r="K205" s="161" t="s">
        <v>76</v>
      </c>
      <c r="L205" s="181">
        <v>43985</v>
      </c>
      <c r="M205" s="161" t="s">
        <v>1577</v>
      </c>
      <c r="N205" s="161" t="s">
        <v>1856</v>
      </c>
      <c r="O205" s="161"/>
    </row>
    <row r="206" spans="1:15" ht="66" hidden="1">
      <c r="B206" s="161">
        <v>1</v>
      </c>
      <c r="C206" s="161" t="s">
        <v>3658</v>
      </c>
      <c r="D206" s="161" t="s">
        <v>1898</v>
      </c>
      <c r="E206" s="161" t="s">
        <v>1899</v>
      </c>
      <c r="F206" s="161" t="s">
        <v>580</v>
      </c>
      <c r="G206" s="161" t="s">
        <v>1925</v>
      </c>
      <c r="H206" s="161" t="s">
        <v>118</v>
      </c>
      <c r="I206" s="161" t="s">
        <v>558</v>
      </c>
      <c r="J206" s="161" t="s">
        <v>1921</v>
      </c>
      <c r="K206" s="161" t="s">
        <v>56</v>
      </c>
      <c r="L206" s="181">
        <v>43994</v>
      </c>
      <c r="M206" s="161" t="s">
        <v>1708</v>
      </c>
      <c r="N206" s="161" t="s">
        <v>1856</v>
      </c>
      <c r="O206" s="161"/>
    </row>
    <row r="207" spans="1:15" ht="76.95" customHeight="1">
      <c r="B207" s="161">
        <v>1</v>
      </c>
      <c r="C207" s="187" t="s">
        <v>4068</v>
      </c>
      <c r="D207" s="187" t="s">
        <v>4032</v>
      </c>
      <c r="E207" s="187" t="s">
        <v>4033</v>
      </c>
      <c r="F207" s="187" t="s">
        <v>55</v>
      </c>
      <c r="G207" s="187" t="s">
        <v>763</v>
      </c>
      <c r="H207" s="187" t="s">
        <v>89</v>
      </c>
      <c r="I207" s="187" t="s">
        <v>68</v>
      </c>
      <c r="J207" s="200" t="s">
        <v>92</v>
      </c>
      <c r="K207" s="201" t="s">
        <v>32</v>
      </c>
      <c r="L207" s="202">
        <v>45855</v>
      </c>
      <c r="M207" s="187" t="s">
        <v>1622</v>
      </c>
      <c r="N207" s="187" t="s">
        <v>581</v>
      </c>
      <c r="O207" s="161"/>
    </row>
    <row r="208" spans="1:15">
      <c r="B208" s="161"/>
      <c r="C208" s="161"/>
      <c r="D208" s="161"/>
      <c r="E208" s="161"/>
      <c r="F208" s="161"/>
      <c r="G208" s="161"/>
      <c r="H208" s="161"/>
      <c r="I208" s="161"/>
      <c r="J208" s="161"/>
      <c r="K208" s="161"/>
      <c r="L208" s="181"/>
      <c r="M208" s="161"/>
      <c r="N208" s="161"/>
      <c r="O208" s="161"/>
    </row>
    <row r="209" spans="2:17">
      <c r="B209" s="188"/>
      <c r="C209" s="188"/>
      <c r="D209" s="188"/>
      <c r="E209" s="188"/>
      <c r="F209" s="188"/>
      <c r="G209" s="188"/>
      <c r="H209" s="188"/>
      <c r="I209" s="188"/>
      <c r="J209" s="188"/>
      <c r="K209" s="188"/>
      <c r="L209" s="203"/>
      <c r="M209" s="188"/>
      <c r="N209" s="188"/>
      <c r="O209" s="188"/>
    </row>
    <row r="210" spans="2:17" hidden="1">
      <c r="B210" s="188"/>
      <c r="C210" s="188"/>
      <c r="D210" s="188"/>
      <c r="E210" s="188"/>
      <c r="F210" s="188"/>
      <c r="G210" s="188"/>
      <c r="H210" s="188"/>
      <c r="I210" s="188"/>
      <c r="J210" s="188"/>
      <c r="K210" s="188"/>
      <c r="L210" s="203"/>
      <c r="M210" s="188"/>
      <c r="N210" s="188"/>
      <c r="O210" s="188"/>
    </row>
    <row r="211" spans="2:17" hidden="1">
      <c r="B211" s="188"/>
      <c r="C211" s="188"/>
      <c r="D211" s="188"/>
      <c r="E211" s="188"/>
      <c r="F211" s="188"/>
      <c r="G211" s="188"/>
      <c r="H211" s="188"/>
      <c r="I211" s="188"/>
      <c r="J211" s="188"/>
      <c r="K211" s="188"/>
      <c r="L211" s="203"/>
      <c r="M211" s="188"/>
      <c r="N211" s="188"/>
      <c r="O211" s="188"/>
    </row>
    <row r="212" spans="2:17" hidden="1">
      <c r="B212" s="188"/>
      <c r="C212" s="188"/>
      <c r="D212" s="188"/>
      <c r="E212" s="188"/>
      <c r="F212" s="188"/>
      <c r="G212" s="188"/>
      <c r="H212" s="188"/>
      <c r="I212" s="188"/>
      <c r="J212" s="188"/>
      <c r="K212" s="188"/>
      <c r="L212" s="203"/>
      <c r="M212" s="188"/>
      <c r="N212" s="188"/>
      <c r="O212" s="188"/>
    </row>
    <row r="213" spans="2:17">
      <c r="B213" s="188"/>
      <c r="C213" s="188"/>
      <c r="D213" s="188"/>
      <c r="E213" s="188"/>
      <c r="F213" s="188"/>
      <c r="G213" s="188"/>
      <c r="H213" s="188"/>
      <c r="I213" s="188"/>
      <c r="J213" s="188"/>
      <c r="K213" s="188"/>
      <c r="L213" s="203"/>
      <c r="M213" s="188"/>
      <c r="N213" s="188"/>
      <c r="O213" s="188"/>
    </row>
    <row r="214" spans="2:17">
      <c r="B214" s="188"/>
      <c r="C214" s="188"/>
      <c r="D214" s="188"/>
      <c r="E214" s="188"/>
      <c r="F214" s="188"/>
      <c r="G214" s="188"/>
      <c r="H214" s="188"/>
      <c r="I214" s="188"/>
      <c r="J214" s="188"/>
      <c r="K214" s="188"/>
      <c r="L214" s="203"/>
      <c r="M214" s="188"/>
      <c r="N214" s="188"/>
      <c r="O214" s="188"/>
    </row>
    <row r="215" spans="2:17">
      <c r="B215" s="188"/>
      <c r="C215" s="188"/>
      <c r="D215" s="188"/>
      <c r="E215" s="188"/>
      <c r="F215" s="188"/>
      <c r="G215" s="188"/>
      <c r="H215" s="188"/>
      <c r="I215" s="188"/>
      <c r="J215" s="188"/>
      <c r="K215" s="188"/>
      <c r="L215" s="203"/>
      <c r="M215" s="188"/>
      <c r="N215" s="188"/>
      <c r="O215" s="188"/>
    </row>
    <row r="216" spans="2:17" s="151" customFormat="1" ht="13.8">
      <c r="B216" s="189" t="s">
        <v>3555</v>
      </c>
      <c r="C216" s="166"/>
      <c r="D216" s="166"/>
      <c r="E216" s="166"/>
      <c r="F216" s="166"/>
      <c r="G216" s="166"/>
      <c r="H216" s="166"/>
      <c r="I216" s="166"/>
      <c r="J216" s="166"/>
      <c r="K216" t="s">
        <v>4069</v>
      </c>
      <c r="L216" s="204"/>
      <c r="M216" s="166"/>
      <c r="N216" s="166"/>
      <c r="O216" s="166"/>
      <c r="P216" s="166"/>
      <c r="Q216" s="166"/>
    </row>
    <row r="217" spans="2:17">
      <c r="B217" s="190" t="s">
        <v>3556</v>
      </c>
      <c r="C217" s="191" t="s">
        <v>3660</v>
      </c>
      <c r="D217" s="192"/>
      <c r="E217" s="193"/>
      <c r="F217" s="193"/>
      <c r="G217" s="193"/>
      <c r="H217" s="193"/>
      <c r="I217" s="205"/>
      <c r="J217" s="166"/>
      <c r="K217" s="198" t="s">
        <v>3270</v>
      </c>
      <c r="L217" s="206"/>
      <c r="M217" s="207"/>
      <c r="N217" s="188"/>
      <c r="O217" s="188"/>
    </row>
    <row r="218" spans="2:17" ht="30" customHeight="1">
      <c r="B218" s="194" t="s">
        <v>3559</v>
      </c>
      <c r="C218" s="581" t="s">
        <v>3661</v>
      </c>
      <c r="D218" s="581"/>
      <c r="E218" s="581"/>
      <c r="F218" s="581"/>
      <c r="G218" s="581"/>
      <c r="H218" s="581"/>
      <c r="I218" s="581"/>
      <c r="J218" s="166"/>
      <c r="K218" s="208" t="s">
        <v>3662</v>
      </c>
      <c r="M218" s="197"/>
    </row>
    <row r="219" spans="2:17" ht="30" customHeight="1">
      <c r="B219" s="194" t="s">
        <v>3561</v>
      </c>
      <c r="C219" s="581" t="s">
        <v>3663</v>
      </c>
      <c r="D219" s="581"/>
      <c r="E219" s="581"/>
      <c r="F219" s="581"/>
      <c r="G219" s="581"/>
      <c r="H219" s="581"/>
      <c r="I219" s="581"/>
      <c r="J219" s="166" t="s">
        <v>3664</v>
      </c>
      <c r="K219" s="209" t="s">
        <v>3665</v>
      </c>
      <c r="M219" s="197"/>
    </row>
    <row r="220" spans="2:17" ht="30" customHeight="1">
      <c r="B220" s="194" t="s">
        <v>3563</v>
      </c>
      <c r="C220" s="581" t="s">
        <v>3564</v>
      </c>
      <c r="D220" s="581"/>
      <c r="E220" s="581"/>
      <c r="F220" s="581"/>
      <c r="G220" s="581"/>
      <c r="H220" s="581"/>
      <c r="I220" s="581"/>
      <c r="J220" s="166"/>
      <c r="K220" s="210" t="s">
        <v>3292</v>
      </c>
      <c r="M220" s="197"/>
    </row>
    <row r="221" spans="2:17">
      <c r="B221" s="524" t="s">
        <v>3566</v>
      </c>
      <c r="C221" s="195" t="s">
        <v>3666</v>
      </c>
      <c r="D221" s="98"/>
      <c r="E221" s="105"/>
      <c r="F221" s="98"/>
      <c r="G221" s="98"/>
      <c r="H221" s="98"/>
      <c r="I221" s="98"/>
      <c r="J221" s="197"/>
      <c r="M221" s="197"/>
    </row>
    <row r="222" spans="2:17">
      <c r="B222" s="196"/>
      <c r="C222" s="197"/>
      <c r="H222" s="197"/>
      <c r="I222" s="197"/>
      <c r="J222" s="197"/>
      <c r="M222" s="197"/>
    </row>
    <row r="223" spans="2:17">
      <c r="B223" s="196"/>
      <c r="C223" s="198"/>
      <c r="H223" s="197"/>
      <c r="I223" s="197"/>
      <c r="J223" s="197"/>
      <c r="M223" s="211"/>
    </row>
    <row r="224" spans="2:17">
      <c r="B224" s="196"/>
      <c r="C224" s="198"/>
      <c r="H224" s="197"/>
      <c r="I224" s="197"/>
      <c r="J224" s="197"/>
    </row>
    <row r="225" spans="2:21">
      <c r="B225" s="196"/>
      <c r="C225" s="197"/>
      <c r="H225" s="197"/>
      <c r="I225" s="197"/>
      <c r="J225" s="197"/>
    </row>
    <row r="226" spans="2:21">
      <c r="B226" s="196"/>
      <c r="C226" s="197"/>
      <c r="H226" s="197"/>
      <c r="I226" s="197"/>
      <c r="J226" s="197"/>
    </row>
    <row r="227" spans="2:21">
      <c r="B227" s="196"/>
    </row>
    <row r="228" spans="2:21">
      <c r="B228" s="196"/>
    </row>
    <row r="229" spans="2:21">
      <c r="B229" s="196"/>
      <c r="C229" s="197"/>
      <c r="K229" s="209"/>
    </row>
    <row r="230" spans="2:21">
      <c r="B230" s="196"/>
      <c r="C230" s="197"/>
    </row>
    <row r="231" spans="2:21">
      <c r="B231" s="199">
        <v>1</v>
      </c>
      <c r="C231" s="199" t="e">
        <f>#REF!+1</f>
        <v>#REF!</v>
      </c>
      <c r="D231" s="199" t="e">
        <f t="shared" ref="D231:U231" si="0">C231+1</f>
        <v>#REF!</v>
      </c>
      <c r="E231" s="199" t="e">
        <f t="shared" si="0"/>
        <v>#REF!</v>
      </c>
      <c r="F231" s="199" t="e">
        <f t="shared" si="0"/>
        <v>#REF!</v>
      </c>
      <c r="G231" s="199" t="e">
        <f t="shared" si="0"/>
        <v>#REF!</v>
      </c>
      <c r="H231" s="199" t="e">
        <f t="shared" si="0"/>
        <v>#REF!</v>
      </c>
      <c r="I231" s="199" t="e">
        <f t="shared" si="0"/>
        <v>#REF!</v>
      </c>
      <c r="J231" s="199" t="e">
        <f t="shared" si="0"/>
        <v>#REF!</v>
      </c>
      <c r="K231" s="199" t="e">
        <f t="shared" si="0"/>
        <v>#REF!</v>
      </c>
      <c r="L231" s="199" t="e">
        <f t="shared" si="0"/>
        <v>#REF!</v>
      </c>
      <c r="M231" s="199" t="e">
        <f t="shared" si="0"/>
        <v>#REF!</v>
      </c>
      <c r="N231" s="199" t="e">
        <f t="shared" si="0"/>
        <v>#REF!</v>
      </c>
      <c r="O231" s="199" t="e">
        <f t="shared" si="0"/>
        <v>#REF!</v>
      </c>
      <c r="P231" s="199" t="e">
        <f t="shared" si="0"/>
        <v>#REF!</v>
      </c>
      <c r="Q231" s="199" t="e">
        <f t="shared" si="0"/>
        <v>#REF!</v>
      </c>
      <c r="R231" s="199" t="e">
        <f t="shared" si="0"/>
        <v>#REF!</v>
      </c>
      <c r="S231" s="199" t="e">
        <f t="shared" si="0"/>
        <v>#REF!</v>
      </c>
      <c r="T231" s="199" t="e">
        <f t="shared" si="0"/>
        <v>#REF!</v>
      </c>
      <c r="U231" s="199" t="e">
        <f t="shared" si="0"/>
        <v>#REF!</v>
      </c>
    </row>
  </sheetData>
  <mergeCells count="4">
    <mergeCell ref="B2:O2"/>
    <mergeCell ref="C218:I218"/>
    <mergeCell ref="C219:I219"/>
    <mergeCell ref="C220:I220"/>
  </mergeCells>
  <printOptions horizontalCentered="1"/>
  <pageMargins left="0.23622047244094499" right="0.23622047244094499" top="0.7" bottom="0.70866141732283505" header="0.15748031496063" footer="0.15748031496063"/>
  <pageSetup paperSize="9" scale="74" orientation="landscape" verticalDpi="144"/>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64"/>
  <sheetViews>
    <sheetView topLeftCell="A16" workbookViewId="0">
      <selection activeCell="O12" sqref="O12"/>
    </sheetView>
  </sheetViews>
  <sheetFormatPr defaultColWidth="9.109375" defaultRowHeight="13.2"/>
  <cols>
    <col min="1" max="1" width="5.5546875" style="85" customWidth="1"/>
    <col min="2" max="2" width="5" style="85" customWidth="1"/>
    <col min="3" max="3" width="2.5546875" style="85" customWidth="1"/>
    <col min="4" max="4" width="9.109375" style="85" customWidth="1"/>
    <col min="5" max="5" width="8.6640625" style="85" customWidth="1"/>
    <col min="6" max="6" width="1.44140625" style="85" customWidth="1"/>
    <col min="7" max="7" width="19.109375" style="85" customWidth="1"/>
    <col min="8" max="8" width="10.5546875" style="85" customWidth="1"/>
    <col min="9" max="10" width="9.109375" style="85"/>
    <col min="11" max="11" width="6.5546875" style="85" customWidth="1"/>
    <col min="12" max="12" width="3.5546875" style="85" customWidth="1"/>
    <col min="13" max="13" width="11" style="85" customWidth="1"/>
    <col min="14" max="14" width="9.109375" style="85"/>
    <col min="15" max="15" width="16.88671875" style="85" customWidth="1"/>
    <col min="16" max="16384" width="9.109375" style="85"/>
  </cols>
  <sheetData>
    <row r="1" spans="1:15" ht="16.8">
      <c r="A1" s="561"/>
      <c r="B1" s="561"/>
      <c r="C1" s="561"/>
      <c r="D1" s="561"/>
      <c r="E1" s="561"/>
      <c r="F1" s="561"/>
      <c r="G1" s="561"/>
      <c r="H1" s="561"/>
      <c r="I1" s="561"/>
      <c r="J1" s="561"/>
      <c r="K1" s="561"/>
    </row>
    <row r="2" spans="1:15" ht="16.8">
      <c r="A2" s="561"/>
      <c r="B2" s="561"/>
      <c r="C2" s="561"/>
      <c r="D2" s="561"/>
      <c r="E2" s="561"/>
      <c r="F2" s="561"/>
      <c r="G2" s="561"/>
      <c r="H2" s="561"/>
      <c r="I2" s="561"/>
      <c r="J2" s="561"/>
      <c r="K2" s="561"/>
    </row>
    <row r="3" spans="1:15" ht="16.8">
      <c r="A3" s="561"/>
      <c r="B3" s="561"/>
      <c r="C3" s="561"/>
      <c r="D3" s="561"/>
      <c r="E3" s="561"/>
      <c r="F3" s="561"/>
      <c r="G3" s="561"/>
      <c r="H3" s="561"/>
      <c r="I3" s="561"/>
      <c r="J3" s="561"/>
      <c r="K3" s="561"/>
    </row>
    <row r="4" spans="1:15" ht="16.8">
      <c r="A4" s="562"/>
      <c r="B4" s="562"/>
      <c r="C4" s="562"/>
      <c r="D4" s="562"/>
      <c r="E4" s="562"/>
      <c r="F4" s="562"/>
      <c r="G4" s="562"/>
      <c r="H4" s="562"/>
      <c r="I4" s="562"/>
      <c r="J4" s="562"/>
      <c r="K4" s="562"/>
    </row>
    <row r="5" spans="1:15">
      <c r="A5" s="578"/>
      <c r="B5" s="578"/>
      <c r="C5" s="578"/>
      <c r="D5" s="578"/>
      <c r="E5" s="578"/>
      <c r="F5" s="578"/>
      <c r="G5" s="578"/>
      <c r="H5" s="578"/>
      <c r="I5" s="578"/>
      <c r="J5" s="578"/>
      <c r="K5" s="578"/>
    </row>
    <row r="7" spans="1:15" ht="15" customHeight="1"/>
    <row r="8" spans="1:15" ht="15" customHeight="1"/>
    <row r="9" spans="1:15" ht="17.399999999999999">
      <c r="A9" s="582" t="s">
        <v>3667</v>
      </c>
      <c r="B9" s="582"/>
      <c r="C9" s="582"/>
      <c r="D9" s="582"/>
      <c r="E9" s="582"/>
      <c r="F9" s="582"/>
      <c r="G9" s="582"/>
      <c r="H9" s="582"/>
      <c r="I9" s="582"/>
      <c r="J9" s="582"/>
      <c r="K9" s="582"/>
      <c r="L9" s="100"/>
    </row>
    <row r="10" spans="1:15" ht="15" customHeight="1"/>
    <row r="11" spans="1:15" ht="13.8">
      <c r="A11" s="583" t="s">
        <v>3668</v>
      </c>
      <c r="B11" s="583"/>
      <c r="C11" s="583"/>
      <c r="D11" s="86" t="str">
        <f>VLOOKUP($O$11,data,11,0)</f>
        <v>Rabu</v>
      </c>
      <c r="E11" s="87" t="s">
        <v>3266</v>
      </c>
      <c r="F11" s="88"/>
      <c r="G11" s="86">
        <f>VLOOKUP($O$11,data,12,0)</f>
        <v>45854</v>
      </c>
      <c r="H11" s="584" t="s">
        <v>3669</v>
      </c>
      <c r="I11" s="584"/>
      <c r="J11" s="584"/>
      <c r="K11" s="584"/>
      <c r="L11" s="88"/>
      <c r="N11" s="85" t="s">
        <v>3670</v>
      </c>
      <c r="O11" s="85">
        <v>1348</v>
      </c>
    </row>
    <row r="12" spans="1:15" ht="14.25" customHeight="1">
      <c r="A12" s="583" t="s">
        <v>3671</v>
      </c>
      <c r="B12" s="583"/>
      <c r="C12" s="583"/>
      <c r="D12" s="583"/>
      <c r="E12" s="583"/>
      <c r="F12" s="583"/>
      <c r="G12" s="583"/>
      <c r="H12" s="88"/>
      <c r="I12" s="88"/>
      <c r="J12" s="88"/>
      <c r="K12" s="88"/>
      <c r="L12" s="88"/>
      <c r="O12" s="85" t="s">
        <v>3253</v>
      </c>
    </row>
    <row r="13" spans="1:15" ht="13.5" customHeight="1">
      <c r="A13" s="89"/>
      <c r="B13" s="89"/>
      <c r="C13" s="89"/>
      <c r="D13" s="89"/>
      <c r="E13" s="89"/>
      <c r="F13" s="89"/>
      <c r="G13" s="89"/>
      <c r="H13" s="89"/>
      <c r="I13" s="89"/>
      <c r="J13" s="89"/>
      <c r="K13" s="89"/>
      <c r="L13" s="89"/>
    </row>
    <row r="14" spans="1:15" ht="15" customHeight="1">
      <c r="A14" s="89"/>
      <c r="C14" s="89" t="s">
        <v>3672</v>
      </c>
      <c r="D14" s="89"/>
      <c r="F14" s="90" t="s">
        <v>3243</v>
      </c>
      <c r="G14" s="91" t="str">
        <f>VLOOKUP($O$11,data,3,0)</f>
        <v>Maelani Fauziah</v>
      </c>
      <c r="H14" s="89"/>
      <c r="I14" s="89"/>
      <c r="J14" s="89"/>
      <c r="K14" s="89"/>
      <c r="L14" s="89"/>
    </row>
    <row r="15" spans="1:15" ht="15" customHeight="1">
      <c r="A15" s="89"/>
      <c r="C15" s="89" t="s">
        <v>3673</v>
      </c>
      <c r="D15" s="89"/>
      <c r="F15" s="90" t="s">
        <v>3243</v>
      </c>
      <c r="G15" s="91" t="str">
        <f>VLOOKUP($O$11,data,4,0)</f>
        <v>F1B021066</v>
      </c>
      <c r="H15" s="89"/>
      <c r="I15" s="89"/>
      <c r="J15" s="89"/>
      <c r="K15" s="89"/>
      <c r="L15" s="89"/>
    </row>
    <row r="16" spans="1:15" ht="15" customHeight="1">
      <c r="A16" s="89"/>
      <c r="C16" s="89" t="s">
        <v>3674</v>
      </c>
      <c r="D16" s="89"/>
      <c r="F16" s="90" t="s">
        <v>3243</v>
      </c>
      <c r="G16" s="89" t="s">
        <v>3675</v>
      </c>
      <c r="H16" s="89"/>
      <c r="I16" s="89"/>
      <c r="J16" s="89"/>
      <c r="K16" s="89"/>
      <c r="L16" s="89"/>
    </row>
    <row r="17" spans="1:15" ht="15" customHeight="1">
      <c r="A17" s="89"/>
      <c r="I17" s="89"/>
      <c r="J17" s="89"/>
      <c r="K17" s="89"/>
      <c r="L17" s="89"/>
    </row>
    <row r="18" spans="1:15" ht="15" customHeight="1">
      <c r="A18" s="89"/>
      <c r="B18" s="89"/>
      <c r="C18" s="89"/>
      <c r="D18" s="89"/>
      <c r="E18" s="89"/>
      <c r="F18" s="89"/>
      <c r="G18" s="89"/>
      <c r="H18" s="89"/>
      <c r="I18" s="89"/>
      <c r="J18" s="89"/>
      <c r="K18" s="89"/>
      <c r="L18" s="89"/>
    </row>
    <row r="19" spans="1:15" ht="15" customHeight="1">
      <c r="A19" s="92" t="s">
        <v>3676</v>
      </c>
      <c r="B19" s="92"/>
      <c r="C19" s="89"/>
      <c r="D19" s="89"/>
      <c r="E19" s="89"/>
      <c r="F19" s="89"/>
      <c r="G19" s="89"/>
      <c r="H19" s="89"/>
      <c r="I19" s="101" t="s">
        <v>3677</v>
      </c>
      <c r="J19" s="102"/>
      <c r="K19" s="89"/>
      <c r="L19" s="89"/>
    </row>
    <row r="20" spans="1:15" ht="15" customHeight="1">
      <c r="A20" s="89"/>
      <c r="B20" s="89"/>
      <c r="C20" s="89"/>
      <c r="D20" s="89"/>
      <c r="E20" s="89"/>
      <c r="F20" s="89"/>
      <c r="G20" s="89"/>
      <c r="H20" s="89"/>
      <c r="I20" s="89"/>
      <c r="J20" s="89"/>
      <c r="K20" s="89"/>
      <c r="L20" s="89"/>
    </row>
    <row r="21" spans="1:15" ht="15" customHeight="1">
      <c r="A21" s="89"/>
      <c r="B21" s="89"/>
      <c r="C21" s="89"/>
      <c r="D21" s="89"/>
      <c r="E21" s="89"/>
      <c r="F21" s="89"/>
      <c r="G21" s="89"/>
      <c r="H21" s="89"/>
      <c r="I21" s="89"/>
      <c r="J21" s="89"/>
      <c r="K21" s="89"/>
      <c r="L21" s="89"/>
    </row>
    <row r="22" spans="1:15" ht="15" customHeight="1">
      <c r="A22" s="89" t="str">
        <f>G14</f>
        <v>Maelani Fauziah</v>
      </c>
      <c r="B22" s="89"/>
      <c r="C22" s="89"/>
      <c r="D22" s="89"/>
      <c r="E22" s="89"/>
      <c r="F22" s="89"/>
      <c r="G22" s="89"/>
      <c r="H22" s="89"/>
      <c r="I22" s="89" t="s">
        <v>3678</v>
      </c>
      <c r="J22" s="89"/>
      <c r="K22" s="89"/>
      <c r="L22" s="89"/>
    </row>
    <row r="23" spans="1:15" ht="12" customHeight="1">
      <c r="A23" s="89"/>
      <c r="B23" s="89"/>
      <c r="C23" s="89"/>
      <c r="D23" s="89"/>
      <c r="E23" s="89"/>
      <c r="F23" s="89"/>
      <c r="G23" s="89"/>
      <c r="H23" s="89"/>
      <c r="I23" s="89"/>
      <c r="J23" s="89"/>
      <c r="K23" s="89"/>
      <c r="L23" s="89"/>
    </row>
    <row r="24" spans="1:15" ht="15" customHeight="1">
      <c r="A24" s="92" t="s">
        <v>3679</v>
      </c>
      <c r="B24" s="92"/>
      <c r="C24" s="89"/>
      <c r="D24" s="89"/>
      <c r="E24" s="89"/>
      <c r="F24" s="89"/>
      <c r="G24" s="89"/>
      <c r="H24" s="89"/>
      <c r="I24" s="89"/>
      <c r="J24" s="89"/>
      <c r="K24" s="89"/>
      <c r="L24" s="89"/>
    </row>
    <row r="25" spans="1:15" ht="15" customHeight="1">
      <c r="A25" s="93" t="str">
        <f>VLOOKUP(O26,dosen,3,0)</f>
        <v>Budi Darmawan, S.T., M.Eng.</v>
      </c>
      <c r="B25" s="94"/>
      <c r="C25" s="94"/>
      <c r="D25" s="94"/>
      <c r="E25" s="94"/>
      <c r="F25" s="94"/>
      <c r="G25" s="94"/>
      <c r="H25" s="94"/>
      <c r="I25" s="94" t="s">
        <v>3678</v>
      </c>
      <c r="J25" s="94"/>
      <c r="K25" s="94"/>
      <c r="L25" s="94"/>
      <c r="M25"/>
      <c r="N25"/>
      <c r="O25"/>
    </row>
    <row r="26" spans="1:15" ht="15" customHeight="1">
      <c r="A26" s="94" t="s">
        <v>3680</v>
      </c>
      <c r="B26" s="585" t="str">
        <f>VLOOKUP(O26,dosen,2,0)</f>
        <v>198505262015041002</v>
      </c>
      <c r="C26" s="586"/>
      <c r="D26" s="586"/>
      <c r="E26" s="586"/>
      <c r="F26" s="94"/>
      <c r="G26" s="94"/>
      <c r="H26" s="94"/>
      <c r="I26" s="94"/>
      <c r="J26" s="94"/>
      <c r="K26" s="94"/>
      <c r="L26" s="94"/>
      <c r="M26"/>
      <c r="N26" s="98" t="s">
        <v>3300</v>
      </c>
      <c r="O26" s="96">
        <f>VLOOKUP($O$11,data,17,0)</f>
        <v>43</v>
      </c>
    </row>
    <row r="27" spans="1:15" ht="12" customHeight="1">
      <c r="A27" s="94"/>
      <c r="B27" s="94"/>
      <c r="C27" s="94"/>
      <c r="D27" s="94"/>
      <c r="E27" s="94"/>
      <c r="F27" s="94"/>
      <c r="G27" s="94"/>
      <c r="H27" s="94"/>
      <c r="I27" s="94"/>
      <c r="J27" s="94"/>
      <c r="K27" s="94"/>
      <c r="L27" s="94"/>
      <c r="M27"/>
      <c r="N27"/>
      <c r="O27"/>
    </row>
    <row r="28" spans="1:15" ht="15" customHeight="1">
      <c r="A28" s="92" t="s">
        <v>3681</v>
      </c>
      <c r="B28" s="94"/>
      <c r="C28" s="94"/>
      <c r="D28" s="94"/>
      <c r="E28" s="94"/>
      <c r="F28" s="94"/>
      <c r="G28" s="94"/>
      <c r="H28" s="94"/>
      <c r="I28" s="94"/>
      <c r="J28" s="94"/>
      <c r="K28" s="94"/>
      <c r="L28" s="94"/>
      <c r="M28"/>
      <c r="N28"/>
      <c r="O28"/>
    </row>
    <row r="29" spans="1:15" ht="15" customHeight="1">
      <c r="A29" s="96" t="str">
        <f>VLOOKUP(O30,dosen,3,0)</f>
        <v>Syafaruddin Ch, S.T., M.T.</v>
      </c>
      <c r="B29" s="94"/>
      <c r="C29" s="94"/>
      <c r="D29" s="94"/>
      <c r="E29" s="94"/>
      <c r="F29" s="94"/>
      <c r="G29" s="94"/>
      <c r="H29" s="94"/>
      <c r="I29" s="94" t="s">
        <v>3678</v>
      </c>
      <c r="J29" s="94"/>
      <c r="K29" s="94"/>
      <c r="L29" s="94"/>
      <c r="M29"/>
      <c r="N29"/>
      <c r="O29"/>
    </row>
    <row r="30" spans="1:15" ht="15" customHeight="1">
      <c r="A30" s="94" t="s">
        <v>3680</v>
      </c>
      <c r="B30" s="585" t="str">
        <f>VLOOKUP(O30,dosen,2,0)</f>
        <v>196906121997021001</v>
      </c>
      <c r="C30" s="586"/>
      <c r="D30" s="586"/>
      <c r="E30" s="586"/>
      <c r="F30" s="94"/>
      <c r="G30" s="94"/>
      <c r="H30" s="94"/>
      <c r="I30" s="94"/>
      <c r="J30" s="94"/>
      <c r="K30" s="94"/>
      <c r="L30" s="94"/>
      <c r="M30"/>
      <c r="N30" s="98" t="s">
        <v>3300</v>
      </c>
      <c r="O30" s="96">
        <f>VLOOKUP($O$11,data,18,0)</f>
        <v>4</v>
      </c>
    </row>
    <row r="31" spans="1:15" ht="10.5" customHeight="1">
      <c r="A31" s="94"/>
      <c r="B31" s="95"/>
      <c r="C31" s="95"/>
      <c r="D31" s="95"/>
      <c r="E31" s="95"/>
      <c r="F31" s="94"/>
      <c r="G31" s="94"/>
      <c r="H31" s="94"/>
      <c r="I31" s="94"/>
      <c r="J31" s="94"/>
      <c r="K31" s="94"/>
      <c r="L31" s="94"/>
      <c r="M31"/>
      <c r="N31" s="98"/>
      <c r="O31" s="96"/>
    </row>
    <row r="32" spans="1:15" ht="15" customHeight="1">
      <c r="A32" s="94"/>
      <c r="B32" s="94"/>
      <c r="C32" s="94"/>
      <c r="D32" s="94"/>
      <c r="E32" s="94"/>
      <c r="F32" s="94"/>
      <c r="G32" s="94"/>
      <c r="H32" s="94"/>
      <c r="I32" s="94"/>
      <c r="J32" s="94"/>
      <c r="K32" s="94"/>
      <c r="L32" s="94"/>
      <c r="M32"/>
      <c r="N32"/>
      <c r="O32"/>
    </row>
    <row r="33" spans="1:15" ht="15" customHeight="1">
      <c r="A33" s="97" t="s">
        <v>3682</v>
      </c>
      <c r="B33" s="97"/>
      <c r="C33" s="94"/>
      <c r="D33" s="94"/>
      <c r="E33" s="94"/>
      <c r="F33" s="94"/>
      <c r="G33" s="94"/>
      <c r="H33" s="94"/>
      <c r="I33" s="94"/>
      <c r="J33" s="94"/>
      <c r="K33" s="94"/>
      <c r="L33" s="94"/>
      <c r="M33"/>
      <c r="N33"/>
      <c r="O33"/>
    </row>
    <row r="34" spans="1:15" ht="15" customHeight="1">
      <c r="A34" s="94"/>
      <c r="B34" s="94"/>
      <c r="C34" s="94"/>
      <c r="D34" s="94"/>
      <c r="E34" s="94"/>
      <c r="F34" s="94"/>
      <c r="G34" s="94"/>
      <c r="H34" s="94"/>
      <c r="I34" s="94"/>
      <c r="J34" s="94"/>
      <c r="K34" s="94"/>
      <c r="L34" s="94"/>
      <c r="M34"/>
      <c r="N34"/>
      <c r="O34"/>
    </row>
    <row r="35" spans="1:15" ht="12" customHeight="1">
      <c r="A35" s="96" t="str">
        <f>VLOOKUP(O36,dosen,3,0)</f>
        <v>I Made Budi Suksmadana, S.T., M.T.</v>
      </c>
      <c r="B35" s="94"/>
      <c r="C35" s="94"/>
      <c r="D35" s="94"/>
      <c r="E35" s="94"/>
      <c r="F35" s="94"/>
      <c r="G35" s="94"/>
      <c r="H35" s="94"/>
      <c r="I35" s="94" t="s">
        <v>3678</v>
      </c>
      <c r="J35" s="94"/>
      <c r="K35" s="94"/>
      <c r="L35" s="94"/>
      <c r="M35"/>
      <c r="N35"/>
      <c r="O35"/>
    </row>
    <row r="36" spans="1:15" ht="15" customHeight="1">
      <c r="A36" s="94" t="s">
        <v>3680</v>
      </c>
      <c r="B36" s="585" t="str">
        <f>VLOOKUP(O36,dosen,2,0)</f>
        <v>197104261999031002</v>
      </c>
      <c r="C36" s="586"/>
      <c r="D36" s="586"/>
      <c r="E36" s="586"/>
      <c r="F36" s="94"/>
      <c r="G36" s="94"/>
      <c r="H36" s="94"/>
      <c r="I36" s="94"/>
      <c r="J36" s="94"/>
      <c r="K36" s="94"/>
      <c r="L36" s="94"/>
      <c r="M36"/>
      <c r="N36" s="98" t="s">
        <v>3300</v>
      </c>
      <c r="O36" s="96">
        <f>VLOOKUP($O$11,data,19,0)</f>
        <v>24</v>
      </c>
    </row>
    <row r="37" spans="1:15" ht="15" customHeight="1">
      <c r="A37" s="94"/>
      <c r="B37" s="94"/>
      <c r="C37" s="94"/>
      <c r="D37" s="94"/>
      <c r="E37" s="94"/>
      <c r="F37" s="94"/>
      <c r="G37" s="94"/>
      <c r="H37" s="94"/>
      <c r="I37" s="94"/>
      <c r="J37" s="94"/>
      <c r="K37" s="94"/>
      <c r="L37" s="94"/>
      <c r="M37"/>
      <c r="N37"/>
      <c r="O37"/>
    </row>
    <row r="38" spans="1:15" ht="15" customHeight="1">
      <c r="A38" s="96" t="str">
        <f>VLOOKUP(O39,dosen,3,0)</f>
        <v>Paniran, S.T., M.T.</v>
      </c>
      <c r="B38" s="94"/>
      <c r="C38" s="94"/>
      <c r="D38" s="94"/>
      <c r="E38" s="94"/>
      <c r="F38" s="94"/>
      <c r="G38" s="94"/>
      <c r="H38" s="94"/>
      <c r="I38" s="94" t="s">
        <v>3678</v>
      </c>
      <c r="J38" s="94"/>
      <c r="K38" s="94"/>
      <c r="L38" s="94"/>
      <c r="M38"/>
      <c r="N38"/>
      <c r="O38"/>
    </row>
    <row r="39" spans="1:15" ht="12" customHeight="1">
      <c r="A39" s="94" t="s">
        <v>3680</v>
      </c>
      <c r="B39" s="585" t="str">
        <f>VLOOKUP(O39,dosen,2,0)</f>
        <v>197107231999031001</v>
      </c>
      <c r="C39" s="586"/>
      <c r="D39" s="586"/>
      <c r="E39" s="586"/>
      <c r="F39" s="94"/>
      <c r="G39" s="94"/>
      <c r="H39" s="94"/>
      <c r="I39" s="94"/>
      <c r="J39" s="94"/>
      <c r="K39" s="94"/>
      <c r="L39" s="94"/>
      <c r="M39"/>
      <c r="N39" s="98" t="s">
        <v>3300</v>
      </c>
      <c r="O39" s="96">
        <f>VLOOKUP($O$11,data,20,0)</f>
        <v>28</v>
      </c>
    </row>
    <row r="40" spans="1:15" ht="15" customHeight="1">
      <c r="A40" s="94"/>
      <c r="B40" s="94"/>
      <c r="C40" s="94"/>
      <c r="D40" s="94"/>
      <c r="E40" s="94"/>
      <c r="F40" s="94"/>
      <c r="G40" s="94"/>
      <c r="H40" s="94"/>
      <c r="I40" s="94"/>
      <c r="J40" s="94"/>
      <c r="K40" s="94"/>
      <c r="L40" s="94"/>
      <c r="M40"/>
      <c r="N40"/>
      <c r="O40"/>
    </row>
    <row r="41" spans="1:15" ht="15" customHeight="1">
      <c r="A41" s="96" t="str">
        <f>VLOOKUP(O42,dosen,3,0)</f>
        <v>Ir. I Made Ari Nrartha, S.T., M.T.</v>
      </c>
      <c r="B41" s="94"/>
      <c r="C41" s="94"/>
      <c r="D41" s="94"/>
      <c r="E41" s="94"/>
      <c r="F41" s="94"/>
      <c r="G41" s="94"/>
      <c r="H41" s="94"/>
      <c r="I41" s="94" t="s">
        <v>3678</v>
      </c>
      <c r="J41" s="94"/>
      <c r="K41" s="94"/>
      <c r="L41" s="94"/>
      <c r="M41"/>
      <c r="N41"/>
      <c r="O41"/>
    </row>
    <row r="42" spans="1:15" ht="15" customHeight="1">
      <c r="A42" s="94" t="s">
        <v>3680</v>
      </c>
      <c r="B42" s="585" t="str">
        <f>VLOOKUP(O42,dosen,2,0)</f>
        <v>197304041999031003</v>
      </c>
      <c r="C42" s="586"/>
      <c r="D42" s="586"/>
      <c r="E42" s="586"/>
      <c r="F42" s="98"/>
      <c r="G42" s="98"/>
      <c r="H42" s="98"/>
      <c r="I42" s="98"/>
      <c r="J42" s="98"/>
      <c r="K42" s="98"/>
      <c r="L42" s="98"/>
      <c r="M42"/>
      <c r="N42" s="98" t="s">
        <v>3300</v>
      </c>
      <c r="O42" s="96">
        <f>VLOOKUP($O$11,data,21,0)</f>
        <v>25</v>
      </c>
    </row>
    <row r="43" spans="1:15" ht="15" customHeight="1"/>
    <row r="44" spans="1:15" ht="15" customHeight="1">
      <c r="A44" s="587" t="s">
        <v>3683</v>
      </c>
      <c r="B44" s="587"/>
      <c r="C44" s="587"/>
      <c r="D44" s="587"/>
      <c r="E44" s="587"/>
      <c r="F44" s="587"/>
      <c r="G44" s="587"/>
      <c r="H44" s="587"/>
      <c r="I44" s="587"/>
      <c r="J44" s="587"/>
      <c r="K44" s="587"/>
      <c r="L44" s="90"/>
    </row>
    <row r="45" spans="1:15" ht="15" customHeight="1">
      <c r="A45" s="587" t="s">
        <v>3684</v>
      </c>
      <c r="B45" s="587"/>
      <c r="C45" s="587"/>
      <c r="D45" s="587"/>
      <c r="E45" s="587"/>
      <c r="F45" s="587"/>
      <c r="G45" s="587"/>
      <c r="H45" s="587"/>
      <c r="I45" s="587"/>
      <c r="J45" s="587"/>
      <c r="K45" s="587"/>
      <c r="L45" s="89"/>
    </row>
    <row r="46" spans="1:15" ht="15" customHeight="1"/>
    <row r="47" spans="1:15" ht="15" customHeight="1"/>
    <row r="48" spans="1:15" ht="15" customHeight="1">
      <c r="A48" s="587" t="s">
        <v>763</v>
      </c>
      <c r="B48" s="587"/>
      <c r="C48" s="587"/>
      <c r="D48" s="587"/>
      <c r="E48" s="587"/>
      <c r="F48" s="587"/>
      <c r="G48" s="587"/>
      <c r="H48" s="587"/>
      <c r="I48" s="587"/>
      <c r="J48" s="587"/>
      <c r="K48" s="587"/>
      <c r="L48" s="90"/>
    </row>
    <row r="49" spans="1:12" ht="15" customHeight="1">
      <c r="A49" s="587" t="s">
        <v>3292</v>
      </c>
      <c r="B49" s="587"/>
      <c r="C49" s="587"/>
      <c r="D49" s="587"/>
      <c r="E49" s="587"/>
      <c r="F49" s="587"/>
      <c r="G49" s="587"/>
      <c r="H49" s="587"/>
      <c r="I49" s="587"/>
      <c r="J49" s="587"/>
      <c r="K49" s="587"/>
      <c r="L49" s="90"/>
    </row>
    <row r="50" spans="1:12" ht="15" customHeight="1">
      <c r="A50" s="99" t="s">
        <v>3685</v>
      </c>
      <c r="B50" s="99"/>
    </row>
    <row r="51" spans="1:12" ht="15" customHeight="1">
      <c r="A51" s="85" t="s">
        <v>3686</v>
      </c>
    </row>
    <row r="52" spans="1:12" ht="15" customHeight="1"/>
    <row r="53" spans="1:12" ht="15" customHeight="1"/>
    <row r="54" spans="1:12" ht="15" customHeight="1"/>
    <row r="55" spans="1:12" ht="15" customHeight="1"/>
    <row r="56" spans="1:12" ht="15" customHeight="1"/>
    <row r="57" spans="1:12" ht="15" customHeight="1"/>
    <row r="58" spans="1:12" ht="15.9" customHeight="1">
      <c r="A58" s="561"/>
      <c r="B58" s="561"/>
      <c r="C58" s="561"/>
      <c r="D58" s="561"/>
      <c r="E58" s="561"/>
      <c r="F58" s="561"/>
      <c r="G58" s="561"/>
      <c r="H58" s="561"/>
      <c r="I58" s="561"/>
      <c r="J58" s="561"/>
      <c r="K58" s="561"/>
    </row>
    <row r="59" spans="1:12" ht="15.9" customHeight="1">
      <c r="A59" s="561"/>
      <c r="B59" s="561"/>
      <c r="C59" s="561"/>
      <c r="D59" s="561"/>
      <c r="E59" s="561"/>
      <c r="F59" s="561"/>
      <c r="G59" s="561"/>
      <c r="H59" s="561"/>
      <c r="I59" s="561"/>
      <c r="J59" s="561"/>
      <c r="K59" s="561"/>
    </row>
    <row r="60" spans="1:12" ht="15.9" customHeight="1">
      <c r="A60" s="561"/>
      <c r="B60" s="561"/>
      <c r="C60" s="561"/>
      <c r="D60" s="561"/>
      <c r="E60" s="561"/>
      <c r="F60" s="561"/>
      <c r="G60" s="561"/>
      <c r="H60" s="561"/>
      <c r="I60" s="561"/>
      <c r="J60" s="561"/>
      <c r="K60" s="561"/>
    </row>
    <row r="61" spans="1:12" ht="15.9" customHeight="1">
      <c r="A61" s="562"/>
      <c r="B61" s="562"/>
      <c r="C61" s="562"/>
      <c r="D61" s="562"/>
      <c r="E61" s="562"/>
      <c r="F61" s="562"/>
      <c r="G61" s="562"/>
      <c r="H61" s="562"/>
      <c r="I61" s="562"/>
      <c r="J61" s="562"/>
      <c r="K61" s="562"/>
    </row>
    <row r="62" spans="1:12" ht="15.9" customHeight="1">
      <c r="A62" s="578"/>
      <c r="B62" s="578"/>
      <c r="C62" s="578"/>
      <c r="D62" s="578"/>
      <c r="E62" s="578"/>
      <c r="F62" s="578"/>
      <c r="G62" s="578"/>
      <c r="H62" s="578"/>
      <c r="I62" s="578"/>
      <c r="J62" s="578"/>
      <c r="K62" s="578"/>
    </row>
    <row r="66" spans="1:13" ht="17.399999999999999">
      <c r="A66" s="588" t="s">
        <v>3687</v>
      </c>
      <c r="B66" s="588"/>
      <c r="C66" s="588"/>
      <c r="D66" s="588"/>
      <c r="E66" s="588"/>
      <c r="F66" s="588"/>
      <c r="G66" s="588"/>
      <c r="H66" s="588"/>
      <c r="I66" s="588"/>
      <c r="J66" s="588"/>
      <c r="K66" s="588"/>
      <c r="L66" s="100"/>
    </row>
    <row r="67" spans="1:13">
      <c r="A67"/>
      <c r="B67"/>
      <c r="C67"/>
      <c r="D67"/>
      <c r="E67"/>
      <c r="F67"/>
      <c r="G67"/>
      <c r="H67"/>
      <c r="I67"/>
      <c r="J67"/>
      <c r="K67"/>
    </row>
    <row r="68" spans="1:13" ht="13.8">
      <c r="A68" s="94"/>
      <c r="B68" s="94"/>
      <c r="C68" s="94"/>
      <c r="D68" s="94"/>
      <c r="E68" s="94"/>
      <c r="F68" s="94"/>
      <c r="G68" s="94"/>
      <c r="H68" s="94"/>
      <c r="I68" s="94"/>
      <c r="J68" s="94"/>
      <c r="K68" s="94"/>
      <c r="L68" s="89"/>
    </row>
    <row r="69" spans="1:13" ht="13.8">
      <c r="B69" s="94" t="s">
        <v>3672</v>
      </c>
      <c r="C69" s="94"/>
      <c r="E69" s="94"/>
      <c r="F69" s="103" t="s">
        <v>3243</v>
      </c>
      <c r="G69" s="104" t="str">
        <f>G14</f>
        <v>Maelani Fauziah</v>
      </c>
      <c r="H69" s="94"/>
      <c r="I69" s="94"/>
      <c r="J69" s="94"/>
      <c r="K69" s="94"/>
      <c r="L69" s="89"/>
    </row>
    <row r="70" spans="1:13" ht="13.8">
      <c r="B70" s="94" t="s">
        <v>3673</v>
      </c>
      <c r="C70" s="94"/>
      <c r="E70" s="94"/>
      <c r="F70" s="103" t="s">
        <v>3243</v>
      </c>
      <c r="G70" s="104" t="str">
        <f>G15</f>
        <v>F1B021066</v>
      </c>
      <c r="H70" s="94"/>
      <c r="I70" s="94"/>
      <c r="J70" s="94"/>
      <c r="K70" s="94"/>
      <c r="L70" s="89"/>
    </row>
    <row r="71" spans="1:13" ht="13.8">
      <c r="B71" s="94" t="s">
        <v>3688</v>
      </c>
      <c r="C71" s="94"/>
      <c r="E71" s="105"/>
      <c r="F71" s="103" t="s">
        <v>3243</v>
      </c>
      <c r="G71" s="602" t="str">
        <f>VLOOKUP($O$11,data,5,0)</f>
        <v>Rancang Bangun Alat Pemilah Sampah Organik dan Anorganik Otomatis Berbasis ESP32</v>
      </c>
      <c r="H71" s="603"/>
      <c r="I71" s="603"/>
      <c r="J71" s="603"/>
      <c r="K71" s="603"/>
      <c r="L71" s="89"/>
    </row>
    <row r="72" spans="1:13" ht="13.8">
      <c r="A72" s="94"/>
      <c r="B72" s="94"/>
      <c r="C72" s="94"/>
      <c r="D72" s="103"/>
      <c r="E72" s="106"/>
      <c r="F72" s="106"/>
      <c r="G72" s="603"/>
      <c r="H72" s="603"/>
      <c r="I72" s="603"/>
      <c r="J72" s="603"/>
      <c r="K72" s="603"/>
      <c r="L72" s="89"/>
    </row>
    <row r="73" spans="1:13" ht="13.8">
      <c r="A73" s="94"/>
      <c r="B73" s="94"/>
      <c r="C73" s="94"/>
      <c r="D73" s="94"/>
      <c r="E73" s="106"/>
      <c r="F73" s="106"/>
      <c r="G73" s="603"/>
      <c r="H73" s="603"/>
      <c r="I73" s="603"/>
      <c r="J73" s="603"/>
      <c r="K73" s="603"/>
      <c r="L73" s="89"/>
      <c r="M73" s="90"/>
    </row>
    <row r="74" spans="1:13" ht="13.8">
      <c r="A74" s="94"/>
      <c r="B74" s="94"/>
      <c r="C74" s="94"/>
      <c r="D74" s="94"/>
      <c r="E74" s="107"/>
      <c r="F74" s="107"/>
      <c r="G74" s="107"/>
      <c r="H74" s="107"/>
      <c r="I74" s="107"/>
      <c r="J74" s="107"/>
      <c r="K74" s="94"/>
      <c r="L74" s="89"/>
    </row>
    <row r="75" spans="1:13" ht="15">
      <c r="A75" s="103" t="s">
        <v>3689</v>
      </c>
      <c r="B75" s="108" t="s">
        <v>3690</v>
      </c>
      <c r="C75"/>
      <c r="D75" s="94"/>
      <c r="E75" s="94"/>
      <c r="F75" s="94"/>
      <c r="G75" s="94"/>
      <c r="H75" s="109"/>
      <c r="I75" s="111"/>
      <c r="J75" s="94"/>
      <c r="K75" s="94"/>
      <c r="L75" s="89"/>
    </row>
    <row r="76" spans="1:13" ht="15">
      <c r="A76" s="103"/>
      <c r="B76" s="110" t="s">
        <v>3691</v>
      </c>
      <c r="C76"/>
      <c r="D76" s="94"/>
      <c r="E76" s="94"/>
      <c r="F76" s="94"/>
      <c r="G76" s="94"/>
      <c r="H76" s="94"/>
      <c r="I76" s="94"/>
      <c r="J76" s="94"/>
      <c r="K76" s="94"/>
      <c r="L76" s="89"/>
    </row>
    <row r="77" spans="1:13" ht="15">
      <c r="A77" s="103"/>
      <c r="B77" s="110" t="s">
        <v>3691</v>
      </c>
      <c r="C77"/>
      <c r="D77" s="94"/>
      <c r="E77" s="94"/>
      <c r="F77" s="94"/>
      <c r="G77" s="94"/>
      <c r="H77" s="94"/>
      <c r="I77" s="94"/>
      <c r="J77" s="94"/>
      <c r="K77" s="94"/>
      <c r="L77" s="89"/>
    </row>
    <row r="78" spans="1:13" ht="15" customHeight="1">
      <c r="A78" s="103"/>
      <c r="B78" s="94"/>
      <c r="C78"/>
      <c r="D78" s="94"/>
      <c r="E78" s="94"/>
      <c r="F78" s="94"/>
      <c r="G78" s="94"/>
      <c r="H78" s="94"/>
      <c r="I78" s="94"/>
      <c r="J78" s="94"/>
      <c r="K78" s="94"/>
      <c r="L78" s="89"/>
    </row>
    <row r="79" spans="1:13" ht="15">
      <c r="A79" s="103" t="s">
        <v>3692</v>
      </c>
      <c r="B79" s="108" t="s">
        <v>3693</v>
      </c>
      <c r="C79"/>
      <c r="D79" s="94"/>
      <c r="E79" s="94"/>
      <c r="F79" s="94"/>
      <c r="G79" s="94"/>
      <c r="H79" s="94"/>
      <c r="I79" s="94"/>
      <c r="J79" s="94"/>
      <c r="K79" s="94"/>
      <c r="L79" s="89"/>
    </row>
    <row r="80" spans="1:13" ht="15">
      <c r="A80" s="94"/>
      <c r="B80" s="110" t="s">
        <v>3691</v>
      </c>
      <c r="C80"/>
      <c r="D80" s="94"/>
      <c r="E80" s="94"/>
      <c r="F80" s="94"/>
      <c r="G80" s="94"/>
      <c r="H80" s="94"/>
      <c r="I80" s="94"/>
      <c r="J80" s="94"/>
      <c r="K80" s="94"/>
      <c r="L80" s="89"/>
    </row>
    <row r="81" spans="1:12" ht="15">
      <c r="A81" s="94"/>
      <c r="B81" s="110" t="s">
        <v>3691</v>
      </c>
      <c r="C81"/>
      <c r="D81" s="94"/>
      <c r="E81" s="94"/>
      <c r="F81" s="94"/>
      <c r="G81" s="94"/>
      <c r="H81" s="94"/>
      <c r="I81" s="94"/>
      <c r="J81" s="94"/>
      <c r="K81" s="94"/>
      <c r="L81" s="89"/>
    </row>
    <row r="82" spans="1:12" ht="13.8">
      <c r="A82" s="97"/>
      <c r="B82" s="94"/>
      <c r="C82"/>
      <c r="D82" s="94"/>
      <c r="E82" s="94"/>
      <c r="F82" s="94"/>
      <c r="G82" s="94"/>
      <c r="H82" s="111"/>
      <c r="I82" s="94"/>
      <c r="J82" s="94"/>
      <c r="K82" s="94"/>
      <c r="L82" s="89"/>
    </row>
    <row r="83" spans="1:12" ht="13.8">
      <c r="A83" s="103" t="s">
        <v>3694</v>
      </c>
      <c r="B83" s="111" t="s">
        <v>3695</v>
      </c>
      <c r="C83"/>
      <c r="D83" s="94"/>
      <c r="E83" s="94"/>
      <c r="F83" s="94"/>
      <c r="G83" s="94"/>
      <c r="H83" s="94"/>
      <c r="I83" s="94"/>
      <c r="J83" s="94"/>
      <c r="K83" s="94"/>
      <c r="L83" s="89"/>
    </row>
    <row r="84" spans="1:12" ht="15">
      <c r="A84" s="103"/>
      <c r="B84" s="110" t="s">
        <v>3691</v>
      </c>
      <c r="C84"/>
      <c r="D84" s="94"/>
      <c r="E84" s="94"/>
      <c r="F84" s="94"/>
      <c r="G84" s="94"/>
      <c r="H84" s="94"/>
      <c r="I84" s="94"/>
      <c r="J84" s="94"/>
      <c r="K84" s="94"/>
      <c r="L84" s="89"/>
    </row>
    <row r="85" spans="1:12" ht="15">
      <c r="A85" s="94"/>
      <c r="B85" s="110" t="s">
        <v>3691</v>
      </c>
      <c r="C85"/>
      <c r="D85" s="94"/>
      <c r="E85" s="94"/>
      <c r="F85" s="94"/>
      <c r="G85" s="94"/>
      <c r="H85" s="94"/>
      <c r="I85" s="94"/>
      <c r="J85" s="94"/>
      <c r="K85" s="94"/>
      <c r="L85" s="89"/>
    </row>
    <row r="86" spans="1:12" ht="13.8">
      <c r="A86" s="94"/>
      <c r="B86" s="94"/>
      <c r="C86"/>
      <c r="D86" s="94"/>
      <c r="E86" s="94"/>
      <c r="F86" s="94"/>
      <c r="G86" s="94"/>
      <c r="H86" s="94"/>
      <c r="I86" s="94"/>
      <c r="J86" s="94"/>
      <c r="K86" s="94"/>
      <c r="L86" s="89"/>
    </row>
    <row r="87" spans="1:12" ht="15">
      <c r="A87" s="103" t="s">
        <v>3696</v>
      </c>
      <c r="B87" s="110" t="s">
        <v>3697</v>
      </c>
      <c r="C87"/>
      <c r="D87" s="94"/>
      <c r="E87" s="94"/>
      <c r="F87" s="94"/>
      <c r="G87" s="94"/>
      <c r="H87" s="94"/>
      <c r="I87" s="94"/>
      <c r="J87" s="94"/>
      <c r="K87" s="94"/>
      <c r="L87" s="89"/>
    </row>
    <row r="88" spans="1:12" ht="17.100000000000001" customHeight="1">
      <c r="A88" s="94"/>
      <c r="B88" s="110" t="s">
        <v>3691</v>
      </c>
      <c r="C88"/>
      <c r="D88" s="94"/>
      <c r="E88" s="94"/>
      <c r="F88" s="94"/>
      <c r="G88" s="94"/>
      <c r="H88" s="94"/>
      <c r="I88" s="94"/>
      <c r="J88" s="94"/>
      <c r="K88" s="94"/>
      <c r="L88" s="89"/>
    </row>
    <row r="89" spans="1:12" ht="17.100000000000001" customHeight="1">
      <c r="A89" s="94"/>
      <c r="B89" s="110" t="s">
        <v>3691</v>
      </c>
      <c r="C89"/>
      <c r="D89" s="94"/>
      <c r="E89" s="94"/>
      <c r="F89" s="94"/>
      <c r="G89" s="94"/>
      <c r="H89" s="94"/>
      <c r="I89" s="94"/>
      <c r="J89" s="94"/>
      <c r="K89" s="94"/>
      <c r="L89" s="89"/>
    </row>
    <row r="90" spans="1:12" ht="17.100000000000001" customHeight="1">
      <c r="A90" s="98"/>
      <c r="B90" s="94"/>
      <c r="C90"/>
      <c r="D90" s="94"/>
      <c r="E90" s="94"/>
      <c r="F90" s="94"/>
      <c r="G90" s="94"/>
      <c r="H90" s="94"/>
      <c r="I90" s="94"/>
      <c r="J90" s="94"/>
      <c r="K90" s="94"/>
      <c r="L90" s="89"/>
    </row>
    <row r="91" spans="1:12" ht="13.8">
      <c r="A91" s="112" t="s">
        <v>3698</v>
      </c>
      <c r="B91" s="94" t="s">
        <v>3699</v>
      </c>
      <c r="C91"/>
      <c r="D91" s="94"/>
      <c r="E91" s="94"/>
      <c r="F91" s="94"/>
      <c r="G91" s="94"/>
      <c r="H91" s="94"/>
      <c r="I91" s="94"/>
      <c r="J91" s="94"/>
      <c r="K91" s="94"/>
      <c r="L91" s="89"/>
    </row>
    <row r="92" spans="1:12" ht="13.8">
      <c r="A92" s="98"/>
      <c r="B92" s="97" t="s">
        <v>3700</v>
      </c>
      <c r="C92"/>
      <c r="D92" s="94"/>
      <c r="E92" s="94"/>
      <c r="F92" s="94"/>
      <c r="G92" s="94"/>
      <c r="H92" s="94"/>
      <c r="I92" s="94"/>
      <c r="J92" s="94"/>
      <c r="K92" s="94"/>
      <c r="L92" s="89"/>
    </row>
    <row r="93" spans="1:12" ht="15">
      <c r="A93" s="98"/>
      <c r="B93" s="110" t="s">
        <v>3691</v>
      </c>
      <c r="C93"/>
      <c r="D93" s="94"/>
      <c r="E93" s="94"/>
      <c r="F93" s="94"/>
      <c r="G93" s="94"/>
      <c r="H93" s="94"/>
      <c r="I93" s="94"/>
      <c r="J93" s="94"/>
      <c r="K93" s="94"/>
      <c r="L93" s="89"/>
    </row>
    <row r="94" spans="1:12" ht="15">
      <c r="A94" s="94"/>
      <c r="B94" s="110" t="s">
        <v>3691</v>
      </c>
      <c r="C94"/>
      <c r="D94" s="94"/>
      <c r="E94" s="94"/>
      <c r="F94" s="94"/>
      <c r="G94"/>
      <c r="H94" s="94"/>
      <c r="I94" s="94"/>
      <c r="J94" s="94"/>
      <c r="K94" s="94"/>
      <c r="L94" s="89"/>
    </row>
    <row r="95" spans="1:12" ht="15">
      <c r="A95" s="94"/>
      <c r="B95" s="110" t="s">
        <v>3691</v>
      </c>
      <c r="C95"/>
      <c r="D95" s="94"/>
      <c r="E95" s="94"/>
      <c r="F95" s="94"/>
      <c r="G95"/>
      <c r="H95" s="94"/>
      <c r="I95" s="94"/>
      <c r="J95" s="94"/>
      <c r="K95" s="94"/>
      <c r="L95" s="89"/>
    </row>
    <row r="96" spans="1:12" ht="15">
      <c r="A96" s="94"/>
      <c r="B96" s="110" t="s">
        <v>3691</v>
      </c>
      <c r="C96"/>
      <c r="D96" s="94"/>
      <c r="E96" s="94"/>
      <c r="F96" s="94"/>
      <c r="G96"/>
      <c r="H96" s="94"/>
      <c r="I96" s="94"/>
      <c r="J96" s="94"/>
      <c r="K96" s="94"/>
      <c r="L96" s="89"/>
    </row>
    <row r="97" spans="1:12" ht="13.8">
      <c r="A97" s="97"/>
      <c r="B97" s="97"/>
      <c r="C97" s="94"/>
      <c r="D97" s="94"/>
      <c r="E97" s="94"/>
      <c r="F97" s="94"/>
      <c r="G97"/>
      <c r="H97" s="94"/>
      <c r="I97" s="94"/>
      <c r="J97" s="94"/>
      <c r="K97" s="94"/>
      <c r="L97" s="89"/>
    </row>
    <row r="98" spans="1:12" ht="15">
      <c r="A98" s="94"/>
      <c r="B98" s="94"/>
      <c r="C98" s="94"/>
      <c r="D98" s="94"/>
      <c r="E98" s="94"/>
      <c r="F98" s="94"/>
      <c r="H98" s="110" t="s">
        <v>3701</v>
      </c>
      <c r="I98" s="94"/>
      <c r="J98" s="94"/>
      <c r="K98" s="94"/>
      <c r="L98" s="89"/>
    </row>
    <row r="99" spans="1:12" ht="15">
      <c r="A99" s="94"/>
      <c r="B99" s="94"/>
      <c r="C99" s="94"/>
      <c r="D99" s="94"/>
      <c r="E99" s="94"/>
      <c r="F99" s="94"/>
      <c r="H99" s="108" t="s">
        <v>3702</v>
      </c>
      <c r="I99" s="94"/>
      <c r="J99" s="94"/>
      <c r="K99" s="94"/>
      <c r="L99" s="89"/>
    </row>
    <row r="100" spans="1:12" ht="13.8">
      <c r="A100" s="94"/>
      <c r="B100" s="94"/>
      <c r="C100" s="94"/>
      <c r="D100" s="94"/>
      <c r="E100" s="94"/>
      <c r="F100" s="94"/>
      <c r="H100" s="94"/>
      <c r="I100" s="94"/>
      <c r="J100" s="94"/>
      <c r="K100" s="94"/>
      <c r="L100" s="89"/>
    </row>
    <row r="101" spans="1:12" ht="13.8">
      <c r="A101" s="94"/>
      <c r="B101" s="94"/>
      <c r="C101" s="94"/>
      <c r="D101" s="94"/>
      <c r="E101" s="94"/>
      <c r="F101" s="94"/>
      <c r="H101" s="94"/>
      <c r="I101" s="94"/>
      <c r="J101" s="94"/>
      <c r="K101" s="94"/>
      <c r="L101" s="89"/>
    </row>
    <row r="102" spans="1:12" ht="13.8">
      <c r="A102" s="94"/>
      <c r="B102" s="94"/>
      <c r="C102" s="94"/>
      <c r="D102" s="94"/>
      <c r="E102" s="94"/>
      <c r="F102" s="94"/>
      <c r="H102" s="94"/>
      <c r="I102" s="94"/>
      <c r="J102" s="94"/>
      <c r="K102" s="94"/>
      <c r="L102" s="89"/>
    </row>
    <row r="103" spans="1:12" ht="15">
      <c r="A103" s="94"/>
      <c r="B103" s="94"/>
      <c r="C103" s="94"/>
      <c r="D103" s="94"/>
      <c r="E103" s="94"/>
      <c r="F103" s="94"/>
      <c r="H103" s="108" t="s">
        <v>3703</v>
      </c>
      <c r="I103" s="94"/>
      <c r="J103" s="94"/>
      <c r="K103" s="94"/>
      <c r="L103" s="89"/>
    </row>
    <row r="104" spans="1:12" ht="15">
      <c r="A104"/>
      <c r="B104"/>
      <c r="C104" s="94"/>
      <c r="D104" s="94"/>
      <c r="E104" s="94"/>
      <c r="F104" s="94"/>
      <c r="H104" s="108" t="s">
        <v>3704</v>
      </c>
      <c r="I104" s="94"/>
      <c r="J104" s="94"/>
      <c r="K104" s="94"/>
      <c r="L104" s="89"/>
    </row>
    <row r="105" spans="1:12" ht="15">
      <c r="A105" s="108" t="s">
        <v>3685</v>
      </c>
      <c r="B105" s="108"/>
      <c r="C105" s="94"/>
      <c r="D105" s="94"/>
      <c r="E105" s="94"/>
      <c r="F105" s="94"/>
      <c r="G105" s="94"/>
      <c r="H105" s="94"/>
      <c r="I105" s="94"/>
      <c r="J105" s="94"/>
      <c r="K105" s="94"/>
      <c r="L105" s="89"/>
    </row>
    <row r="106" spans="1:12" ht="15">
      <c r="A106" s="108" t="s">
        <v>3705</v>
      </c>
      <c r="B106" s="108"/>
      <c r="C106" s="98"/>
      <c r="D106" s="98"/>
      <c r="E106" s="98"/>
      <c r="F106" s="98"/>
      <c r="G106" s="98"/>
      <c r="H106" s="98"/>
      <c r="I106" s="98"/>
      <c r="J106" s="98"/>
      <c r="K106" s="98"/>
      <c r="L106" s="89"/>
    </row>
    <row r="107" spans="1:12" ht="15">
      <c r="A107" s="108"/>
      <c r="B107" s="108"/>
      <c r="C107" s="98"/>
      <c r="D107" s="98"/>
      <c r="E107" s="98"/>
      <c r="F107" s="98"/>
      <c r="G107" s="98"/>
      <c r="H107" s="98"/>
      <c r="I107" s="98"/>
      <c r="J107" s="98"/>
      <c r="K107" s="98"/>
      <c r="L107" s="89"/>
    </row>
    <row r="108" spans="1:12" ht="15">
      <c r="A108" s="108"/>
      <c r="B108" s="108"/>
      <c r="C108" s="98"/>
      <c r="D108" s="98"/>
      <c r="E108" s="98"/>
      <c r="F108" s="98"/>
      <c r="G108" s="98"/>
      <c r="H108" s="98"/>
      <c r="I108" s="98"/>
      <c r="J108" s="98"/>
      <c r="K108" s="98"/>
      <c r="L108" s="89"/>
    </row>
    <row r="109" spans="1:12" ht="15">
      <c r="A109" s="108"/>
      <c r="B109" s="108"/>
      <c r="C109" s="98"/>
      <c r="D109" s="98"/>
      <c r="E109" s="98"/>
      <c r="F109" s="98"/>
      <c r="G109" s="98"/>
      <c r="H109" s="98"/>
      <c r="I109" s="98"/>
      <c r="J109" s="98"/>
      <c r="K109" s="98"/>
      <c r="L109" s="89"/>
    </row>
    <row r="110" spans="1:12" ht="15">
      <c r="A110" s="108"/>
      <c r="B110" s="108"/>
      <c r="C110" s="98"/>
      <c r="D110" s="98"/>
      <c r="E110" s="98"/>
      <c r="F110" s="98"/>
      <c r="G110" s="98"/>
      <c r="H110" s="98"/>
      <c r="I110" s="98"/>
      <c r="J110" s="98"/>
      <c r="K110" s="98"/>
      <c r="L110" s="89"/>
    </row>
    <row r="111" spans="1:12" ht="15">
      <c r="A111" s="108"/>
      <c r="B111" s="108"/>
      <c r="C111" s="98"/>
      <c r="D111" s="98"/>
      <c r="E111" s="98"/>
      <c r="F111" s="98"/>
      <c r="G111" s="98"/>
      <c r="H111" s="98"/>
      <c r="I111" s="98"/>
      <c r="J111" s="98"/>
      <c r="K111" s="98"/>
      <c r="L111" s="89"/>
    </row>
    <row r="112" spans="1:12" ht="15">
      <c r="A112" s="108"/>
      <c r="B112" s="108"/>
      <c r="C112" s="98"/>
      <c r="D112" s="98"/>
      <c r="E112" s="98"/>
      <c r="F112" s="98"/>
      <c r="G112" s="98"/>
      <c r="H112" s="98"/>
      <c r="I112" s="98"/>
      <c r="J112" s="98"/>
      <c r="K112" s="98"/>
      <c r="L112" s="89"/>
    </row>
    <row r="113" spans="1:12" ht="15">
      <c r="A113" s="108"/>
      <c r="B113" s="108"/>
      <c r="C113" s="98"/>
      <c r="D113" s="98"/>
      <c r="E113" s="98"/>
      <c r="F113" s="98"/>
      <c r="G113" s="98"/>
      <c r="H113" s="98"/>
      <c r="I113" s="98"/>
      <c r="J113" s="98"/>
      <c r="K113" s="98"/>
      <c r="L113" s="89"/>
    </row>
    <row r="114" spans="1:12" ht="15">
      <c r="A114" s="108"/>
      <c r="B114" s="108"/>
      <c r="C114" s="98"/>
      <c r="D114" s="98"/>
      <c r="E114" s="98"/>
      <c r="F114" s="98"/>
      <c r="G114" s="98"/>
      <c r="H114" s="98"/>
      <c r="I114" s="98"/>
      <c r="J114" s="98"/>
      <c r="K114" s="98"/>
      <c r="L114" s="89"/>
    </row>
    <row r="115" spans="1:12" ht="15.9" customHeight="1">
      <c r="A115" s="561"/>
      <c r="B115" s="561"/>
      <c r="C115" s="561"/>
      <c r="D115" s="561"/>
      <c r="E115" s="561"/>
      <c r="F115" s="561"/>
      <c r="G115" s="561"/>
      <c r="H115" s="561"/>
      <c r="I115" s="561"/>
      <c r="J115" s="561"/>
      <c r="K115" s="561"/>
    </row>
    <row r="116" spans="1:12" ht="15.9" customHeight="1">
      <c r="A116" s="561"/>
      <c r="B116" s="561"/>
      <c r="C116" s="561"/>
      <c r="D116" s="561"/>
      <c r="E116" s="561"/>
      <c r="F116" s="561"/>
      <c r="G116" s="561"/>
      <c r="H116" s="561"/>
      <c r="I116" s="561"/>
      <c r="J116" s="561"/>
      <c r="K116" s="561"/>
    </row>
    <row r="117" spans="1:12" ht="15.9" customHeight="1">
      <c r="A117" s="561"/>
      <c r="B117" s="561"/>
      <c r="C117" s="561"/>
      <c r="D117" s="561"/>
      <c r="E117" s="561"/>
      <c r="F117" s="561"/>
      <c r="G117" s="561"/>
      <c r="H117" s="561"/>
      <c r="I117" s="561"/>
      <c r="J117" s="561"/>
      <c r="K117" s="561"/>
    </row>
    <row r="118" spans="1:12" ht="15.9" customHeight="1">
      <c r="A118" s="562"/>
      <c r="B118" s="562"/>
      <c r="C118" s="562"/>
      <c r="D118" s="562"/>
      <c r="E118" s="562"/>
      <c r="F118" s="562"/>
      <c r="G118" s="562"/>
      <c r="H118" s="562"/>
      <c r="I118" s="562"/>
      <c r="J118" s="562"/>
      <c r="K118" s="562"/>
    </row>
    <row r="119" spans="1:12" ht="15.9" customHeight="1">
      <c r="A119" s="578"/>
      <c r="B119" s="578"/>
      <c r="C119" s="578"/>
      <c r="D119" s="578"/>
      <c r="E119" s="578"/>
      <c r="F119" s="578"/>
      <c r="G119" s="578"/>
      <c r="H119" s="578"/>
      <c r="I119" s="578"/>
      <c r="J119" s="578"/>
      <c r="K119" s="578"/>
    </row>
    <row r="123" spans="1:12" ht="17.399999999999999">
      <c r="A123" s="588" t="s">
        <v>3706</v>
      </c>
      <c r="B123" s="588"/>
      <c r="C123" s="588"/>
      <c r="D123" s="588"/>
      <c r="E123" s="588"/>
      <c r="F123" s="588"/>
      <c r="G123" s="588"/>
      <c r="H123" s="588"/>
      <c r="I123" s="588"/>
      <c r="J123" s="588"/>
      <c r="K123" s="588"/>
      <c r="L123" s="100"/>
    </row>
    <row r="124" spans="1:12">
      <c r="A124"/>
      <c r="B124"/>
      <c r="C124"/>
      <c r="D124"/>
      <c r="E124"/>
      <c r="F124"/>
      <c r="G124"/>
      <c r="H124"/>
      <c r="I124"/>
      <c r="J124"/>
      <c r="K124"/>
    </row>
    <row r="125" spans="1:12" ht="13.8">
      <c r="A125" s="94" t="s">
        <v>3265</v>
      </c>
      <c r="C125" s="113"/>
      <c r="E125"/>
      <c r="F125" s="94" t="s">
        <v>3243</v>
      </c>
      <c r="G125" s="104" t="str">
        <f>D11</f>
        <v>Rabu</v>
      </c>
      <c r="H125" s="94"/>
      <c r="I125" s="94"/>
      <c r="J125" s="94"/>
      <c r="K125" s="94"/>
      <c r="L125" s="89"/>
    </row>
    <row r="126" spans="1:12" ht="13.8">
      <c r="A126" s="94" t="s">
        <v>3266</v>
      </c>
      <c r="C126" s="113"/>
      <c r="E126" s="105"/>
      <c r="F126" s="94" t="s">
        <v>3243</v>
      </c>
      <c r="G126" s="114">
        <f>G11</f>
        <v>45854</v>
      </c>
      <c r="H126" s="106"/>
      <c r="I126" s="106"/>
      <c r="J126" s="106"/>
      <c r="K126" s="105"/>
      <c r="L126" s="89"/>
    </row>
    <row r="127" spans="1:12" ht="13.8">
      <c r="A127" s="94" t="s">
        <v>3257</v>
      </c>
      <c r="C127" s="113"/>
      <c r="D127" s="94"/>
      <c r="E127" s="106"/>
      <c r="F127" s="94" t="s">
        <v>3243</v>
      </c>
      <c r="G127" s="602" t="str">
        <f>G71</f>
        <v>Rancang Bangun Alat Pemilah Sampah Organik dan Anorganik Otomatis Berbasis ESP32</v>
      </c>
      <c r="H127" s="603"/>
      <c r="I127" s="603"/>
      <c r="J127" s="603"/>
      <c r="K127" s="603"/>
      <c r="L127" s="89"/>
    </row>
    <row r="128" spans="1:12" ht="15" customHeight="1">
      <c r="A128" s="94"/>
      <c r="B128" s="94"/>
      <c r="C128" s="94"/>
      <c r="D128" s="94"/>
      <c r="E128" s="106"/>
      <c r="F128" s="106"/>
      <c r="G128" s="603"/>
      <c r="H128" s="603"/>
      <c r="I128" s="603"/>
      <c r="J128" s="603"/>
      <c r="K128" s="603"/>
      <c r="L128" s="89"/>
    </row>
    <row r="129" spans="1:12" ht="15" customHeight="1">
      <c r="A129" s="94"/>
      <c r="B129" s="94"/>
      <c r="C129" s="94"/>
      <c r="D129" s="94"/>
      <c r="E129" s="106"/>
      <c r="F129" s="106"/>
      <c r="G129" s="603"/>
      <c r="H129" s="603"/>
      <c r="I129" s="603"/>
      <c r="J129" s="603"/>
      <c r="K129" s="603"/>
      <c r="L129" s="89"/>
    </row>
    <row r="130" spans="1:12" ht="15" customHeight="1">
      <c r="A130" s="94"/>
      <c r="B130" s="94"/>
      <c r="C130" s="94"/>
      <c r="D130" s="94"/>
      <c r="E130"/>
      <c r="F130" s="94"/>
      <c r="G130" s="94"/>
      <c r="H130" s="94"/>
      <c r="I130" s="94"/>
      <c r="J130" s="94"/>
      <c r="K130" s="94"/>
      <c r="L130" s="89"/>
    </row>
    <row r="131" spans="1:12" ht="18" customHeight="1">
      <c r="A131" s="115" t="s">
        <v>3707</v>
      </c>
      <c r="B131" s="589" t="s">
        <v>4</v>
      </c>
      <c r="C131" s="590"/>
      <c r="D131" s="591"/>
      <c r="E131" s="589" t="s">
        <v>3672</v>
      </c>
      <c r="F131" s="592"/>
      <c r="G131" s="593"/>
      <c r="H131" s="592" t="s">
        <v>3677</v>
      </c>
      <c r="I131" s="592"/>
      <c r="J131" s="593"/>
      <c r="K131" s="146"/>
      <c r="L131" s="89"/>
    </row>
    <row r="132" spans="1:12" ht="18" customHeight="1">
      <c r="A132" s="116"/>
      <c r="B132" s="117"/>
      <c r="C132" s="118"/>
      <c r="D132" s="119"/>
      <c r="E132" s="120"/>
      <c r="F132" s="121"/>
      <c r="G132" s="119"/>
      <c r="H132" s="594" t="s">
        <v>3708</v>
      </c>
      <c r="I132" s="595"/>
      <c r="J132" s="147"/>
      <c r="K132" s="94"/>
      <c r="L132" s="89"/>
    </row>
    <row r="133" spans="1:12" ht="18" customHeight="1">
      <c r="A133" s="122"/>
      <c r="B133" s="123"/>
      <c r="C133" s="124"/>
      <c r="D133" s="125"/>
      <c r="E133" s="126"/>
      <c r="F133" s="124"/>
      <c r="G133" s="125"/>
      <c r="H133" s="127"/>
      <c r="I133" s="596" t="s">
        <v>3709</v>
      </c>
      <c r="J133" s="597"/>
      <c r="K133" s="94"/>
      <c r="L133" s="89"/>
    </row>
    <row r="134" spans="1:12" ht="18" customHeight="1">
      <c r="A134" s="122"/>
      <c r="B134" s="123"/>
      <c r="C134" s="128"/>
      <c r="D134" s="125"/>
      <c r="E134" s="126"/>
      <c r="F134" s="124"/>
      <c r="G134" s="125"/>
      <c r="H134" s="598" t="s">
        <v>3708</v>
      </c>
      <c r="I134" s="599"/>
      <c r="J134" s="148"/>
      <c r="K134" s="94"/>
      <c r="L134" s="89"/>
    </row>
    <row r="135" spans="1:12" ht="18" customHeight="1">
      <c r="A135" s="129"/>
      <c r="B135" s="126"/>
      <c r="C135" s="130"/>
      <c r="D135" s="125"/>
      <c r="E135" s="126"/>
      <c r="F135" s="124"/>
      <c r="G135" s="125"/>
      <c r="H135" s="127"/>
      <c r="I135" s="596" t="s">
        <v>3709</v>
      </c>
      <c r="J135" s="597"/>
      <c r="K135" s="94"/>
      <c r="L135" s="89"/>
    </row>
    <row r="136" spans="1:12" ht="18" customHeight="1">
      <c r="A136" s="131"/>
      <c r="B136" s="132"/>
      <c r="C136" s="124"/>
      <c r="D136" s="125"/>
      <c r="E136" s="126"/>
      <c r="F136" s="124"/>
      <c r="G136" s="125"/>
      <c r="H136" s="598" t="s">
        <v>3708</v>
      </c>
      <c r="I136" s="599"/>
      <c r="J136" s="148"/>
      <c r="K136" s="94"/>
      <c r="L136" s="89"/>
    </row>
    <row r="137" spans="1:12" ht="18" customHeight="1">
      <c r="A137" s="122"/>
      <c r="B137" s="123"/>
      <c r="C137" s="133"/>
      <c r="D137" s="125"/>
      <c r="E137" s="126"/>
      <c r="F137" s="124"/>
      <c r="G137" s="125"/>
      <c r="H137" s="127"/>
      <c r="I137" s="596" t="s">
        <v>3709</v>
      </c>
      <c r="J137" s="597"/>
      <c r="K137" s="94"/>
      <c r="L137" s="89"/>
    </row>
    <row r="138" spans="1:12" ht="18" customHeight="1">
      <c r="A138" s="129"/>
      <c r="B138" s="126"/>
      <c r="C138" s="130"/>
      <c r="D138" s="125"/>
      <c r="E138" s="126"/>
      <c r="F138" s="124"/>
      <c r="G138" s="125"/>
      <c r="H138" s="598" t="s">
        <v>3708</v>
      </c>
      <c r="I138" s="599"/>
      <c r="J138" s="148"/>
      <c r="K138" s="94"/>
      <c r="L138" s="89"/>
    </row>
    <row r="139" spans="1:12" ht="18" customHeight="1">
      <c r="A139" s="129"/>
      <c r="B139" s="126"/>
      <c r="C139" s="124"/>
      <c r="D139" s="125"/>
      <c r="E139" s="126"/>
      <c r="F139" s="124"/>
      <c r="G139" s="125"/>
      <c r="H139" s="127"/>
      <c r="I139" s="596" t="s">
        <v>3709</v>
      </c>
      <c r="J139" s="597"/>
      <c r="K139" s="94"/>
      <c r="L139" s="89"/>
    </row>
    <row r="140" spans="1:12" ht="18" customHeight="1">
      <c r="A140" s="122"/>
      <c r="B140" s="123"/>
      <c r="C140" s="130"/>
      <c r="D140" s="125"/>
      <c r="E140" s="126"/>
      <c r="F140" s="124"/>
      <c r="G140" s="125"/>
      <c r="H140" s="598" t="s">
        <v>3708</v>
      </c>
      <c r="I140" s="599"/>
      <c r="J140" s="148"/>
      <c r="K140" s="94"/>
      <c r="L140" s="89"/>
    </row>
    <row r="141" spans="1:12" ht="18" customHeight="1">
      <c r="A141" s="129"/>
      <c r="B141" s="126"/>
      <c r="C141" s="130"/>
      <c r="D141" s="125"/>
      <c r="E141" s="126"/>
      <c r="F141" s="124"/>
      <c r="G141" s="125"/>
      <c r="H141" s="127"/>
      <c r="I141" s="596" t="s">
        <v>3709</v>
      </c>
      <c r="J141" s="597"/>
      <c r="K141" s="94"/>
      <c r="L141" s="89"/>
    </row>
    <row r="142" spans="1:12" ht="18" customHeight="1">
      <c r="A142" s="129"/>
      <c r="B142" s="126"/>
      <c r="C142" s="124"/>
      <c r="D142" s="125"/>
      <c r="E142" s="126"/>
      <c r="F142" s="124"/>
      <c r="G142" s="125"/>
      <c r="H142" s="598" t="s">
        <v>3708</v>
      </c>
      <c r="I142" s="599"/>
      <c r="J142" s="148"/>
      <c r="K142" s="94"/>
    </row>
    <row r="143" spans="1:12" ht="18" customHeight="1">
      <c r="A143" s="134"/>
      <c r="B143" s="135"/>
      <c r="C143" s="124"/>
      <c r="D143" s="125"/>
      <c r="E143" s="126"/>
      <c r="F143" s="124"/>
      <c r="G143" s="125"/>
      <c r="H143" s="127"/>
      <c r="I143" s="596" t="s">
        <v>3709</v>
      </c>
      <c r="J143" s="597"/>
      <c r="K143" s="94"/>
      <c r="L143" s="89"/>
    </row>
    <row r="144" spans="1:12" ht="18" customHeight="1">
      <c r="A144" s="129"/>
      <c r="B144" s="126"/>
      <c r="C144" s="124"/>
      <c r="D144" s="125"/>
      <c r="E144" s="126"/>
      <c r="F144" s="124"/>
      <c r="G144" s="136"/>
      <c r="H144" s="598" t="s">
        <v>3708</v>
      </c>
      <c r="I144" s="599"/>
      <c r="J144" s="148"/>
      <c r="K144" s="94"/>
      <c r="L144" s="89"/>
    </row>
    <row r="145" spans="1:18" ht="18" customHeight="1">
      <c r="A145" s="129"/>
      <c r="B145" s="126"/>
      <c r="C145" s="124"/>
      <c r="D145" s="125"/>
      <c r="E145" s="126"/>
      <c r="F145" s="124"/>
      <c r="G145" s="136"/>
      <c r="H145" s="127"/>
      <c r="I145" s="596" t="s">
        <v>3709</v>
      </c>
      <c r="J145" s="597"/>
      <c r="K145" s="94"/>
    </row>
    <row r="146" spans="1:18" ht="18" customHeight="1">
      <c r="A146" s="131"/>
      <c r="B146" s="132"/>
      <c r="C146" s="124"/>
      <c r="D146" s="125"/>
      <c r="E146" s="126"/>
      <c r="F146" s="124"/>
      <c r="G146" s="136"/>
      <c r="H146" s="598" t="s">
        <v>3708</v>
      </c>
      <c r="I146" s="599"/>
      <c r="J146" s="148"/>
      <c r="K146" s="94"/>
      <c r="L146" s="149"/>
    </row>
    <row r="147" spans="1:18" ht="18" customHeight="1">
      <c r="A147" s="129"/>
      <c r="B147" s="126"/>
      <c r="C147" s="124"/>
      <c r="D147" s="125"/>
      <c r="E147" s="126"/>
      <c r="F147" s="124"/>
      <c r="G147" s="136"/>
      <c r="H147" s="127"/>
      <c r="I147" s="596" t="s">
        <v>3709</v>
      </c>
      <c r="J147" s="597"/>
      <c r="K147" s="94"/>
      <c r="L147" s="89"/>
    </row>
    <row r="148" spans="1:18" ht="18" customHeight="1">
      <c r="A148" s="129"/>
      <c r="B148" s="126"/>
      <c r="C148" s="124"/>
      <c r="D148" s="125"/>
      <c r="E148" s="126"/>
      <c r="F148" s="124"/>
      <c r="G148" s="136"/>
      <c r="H148" s="598" t="s">
        <v>3708</v>
      </c>
      <c r="I148" s="599"/>
      <c r="J148" s="148"/>
      <c r="K148" s="94"/>
    </row>
    <row r="149" spans="1:18" ht="18" customHeight="1">
      <c r="A149" s="129"/>
      <c r="B149" s="126"/>
      <c r="C149" s="124"/>
      <c r="D149" s="125"/>
      <c r="E149" s="126"/>
      <c r="F149" s="124"/>
      <c r="G149" s="136"/>
      <c r="H149" s="127"/>
      <c r="I149" s="596" t="s">
        <v>3709</v>
      </c>
      <c r="J149" s="597"/>
      <c r="K149" s="94"/>
    </row>
    <row r="150" spans="1:18" ht="18" customHeight="1">
      <c r="A150" s="129"/>
      <c r="B150" s="126"/>
      <c r="C150" s="124"/>
      <c r="D150" s="125"/>
      <c r="E150" s="126"/>
      <c r="F150" s="124"/>
      <c r="G150" s="136"/>
      <c r="H150" s="598" t="s">
        <v>3708</v>
      </c>
      <c r="I150" s="599"/>
      <c r="J150" s="148"/>
      <c r="K150" s="94"/>
    </row>
    <row r="151" spans="1:18" ht="18" customHeight="1">
      <c r="A151" s="129"/>
      <c r="B151" s="126"/>
      <c r="C151" s="124"/>
      <c r="D151" s="125"/>
      <c r="E151" s="126"/>
      <c r="F151" s="124"/>
      <c r="G151" s="125"/>
      <c r="H151" s="127"/>
      <c r="I151" s="596" t="s">
        <v>3709</v>
      </c>
      <c r="J151" s="597"/>
      <c r="K151" s="94"/>
    </row>
    <row r="152" spans="1:18" ht="18" customHeight="1">
      <c r="A152" s="129"/>
      <c r="B152" s="126"/>
      <c r="C152" s="124"/>
      <c r="D152" s="125"/>
      <c r="E152" s="126"/>
      <c r="F152" s="124"/>
      <c r="G152" s="125"/>
      <c r="H152" s="598" t="s">
        <v>3708</v>
      </c>
      <c r="I152" s="599"/>
      <c r="J152" s="148"/>
      <c r="K152" s="94"/>
      <c r="L152" s="94"/>
      <c r="M152" s="94"/>
      <c r="N152" s="94"/>
      <c r="O152" s="94"/>
      <c r="P152" s="94"/>
      <c r="Q152" s="94"/>
      <c r="R152" s="94"/>
    </row>
    <row r="153" spans="1:18" ht="18" customHeight="1">
      <c r="A153" s="129"/>
      <c r="B153" s="126"/>
      <c r="C153" s="124"/>
      <c r="D153" s="125"/>
      <c r="E153" s="126"/>
      <c r="F153" s="124"/>
      <c r="G153" s="125"/>
      <c r="H153" s="127"/>
      <c r="I153" s="596" t="s">
        <v>3709</v>
      </c>
      <c r="J153" s="597"/>
      <c r="K153" s="94"/>
    </row>
    <row r="154" spans="1:18" ht="18" customHeight="1">
      <c r="A154" s="137"/>
      <c r="B154" s="138"/>
      <c r="C154" s="124"/>
      <c r="D154" s="125"/>
      <c r="E154" s="126"/>
      <c r="F154" s="124"/>
      <c r="G154" s="125"/>
      <c r="H154" s="598" t="s">
        <v>3708</v>
      </c>
      <c r="I154" s="599"/>
      <c r="J154" s="148"/>
      <c r="K154" s="94"/>
    </row>
    <row r="155" spans="1:18" ht="18" customHeight="1">
      <c r="A155" s="139"/>
      <c r="B155" s="140"/>
      <c r="C155" s="141"/>
      <c r="D155" s="142"/>
      <c r="E155" s="143"/>
      <c r="F155" s="141"/>
      <c r="G155" s="142"/>
      <c r="H155" s="144"/>
      <c r="I155" s="600" t="s">
        <v>3709</v>
      </c>
      <c r="J155" s="601"/>
      <c r="K155" s="98"/>
    </row>
    <row r="156" spans="1:18" ht="13.8">
      <c r="A156" s="94"/>
      <c r="B156" s="94"/>
      <c r="C156" s="94"/>
      <c r="D156" s="94"/>
      <c r="E156" s="94"/>
      <c r="F156" s="94"/>
      <c r="G156" s="94"/>
      <c r="H156" s="94"/>
      <c r="I156" s="94"/>
      <c r="J156" s="94"/>
      <c r="K156" s="94"/>
    </row>
    <row r="157" spans="1:18" ht="15">
      <c r="A157" s="98"/>
      <c r="B157" s="98"/>
      <c r="C157" s="98"/>
      <c r="D157" s="98"/>
      <c r="E157" s="98"/>
      <c r="F157" s="98"/>
      <c r="H157" s="108" t="s">
        <v>3710</v>
      </c>
      <c r="I157" s="98"/>
      <c r="J157" s="98"/>
      <c r="K157" s="98"/>
    </row>
    <row r="158" spans="1:18" ht="13.8">
      <c r="A158" s="145"/>
      <c r="B158" s="145"/>
      <c r="C158" s="145"/>
      <c r="D158" s="145"/>
      <c r="E158" s="145"/>
      <c r="F158" s="145"/>
      <c r="H158" s="94"/>
      <c r="I158" s="145"/>
      <c r="J158" s="145"/>
      <c r="K158" s="145"/>
    </row>
    <row r="159" spans="1:18" ht="13.8">
      <c r="A159" s="94"/>
      <c r="B159" s="94"/>
      <c r="C159" s="94"/>
      <c r="D159" s="94"/>
      <c r="E159" s="94"/>
      <c r="F159" s="94"/>
      <c r="H159" s="94"/>
      <c r="I159" s="94"/>
      <c r="J159" s="94"/>
      <c r="K159" s="94"/>
    </row>
    <row r="160" spans="1:18" ht="13.8">
      <c r="A160"/>
      <c r="B160"/>
      <c r="C160"/>
      <c r="D160"/>
      <c r="E160"/>
      <c r="F160"/>
      <c r="H160" s="94"/>
      <c r="I160"/>
      <c r="J160"/>
      <c r="K160"/>
    </row>
    <row r="161" spans="1:11" ht="15">
      <c r="A161"/>
      <c r="B161"/>
      <c r="C161"/>
      <c r="D161"/>
      <c r="E161"/>
      <c r="F161"/>
      <c r="H161" s="108"/>
      <c r="I161"/>
      <c r="J161"/>
      <c r="K161"/>
    </row>
    <row r="162" spans="1:11" ht="15">
      <c r="A162"/>
      <c r="B162"/>
      <c r="C162"/>
      <c r="D162"/>
      <c r="E162"/>
      <c r="F162"/>
      <c r="H162" s="108" t="s">
        <v>3711</v>
      </c>
      <c r="I162"/>
      <c r="J162"/>
      <c r="K162"/>
    </row>
    <row r="163" spans="1:11" ht="15">
      <c r="A163"/>
      <c r="B163"/>
      <c r="C163"/>
      <c r="D163"/>
      <c r="E163"/>
      <c r="F163"/>
      <c r="G163"/>
      <c r="H163" s="108" t="s">
        <v>3704</v>
      </c>
      <c r="I163"/>
      <c r="J163"/>
      <c r="K163"/>
    </row>
    <row r="164" spans="1:11">
      <c r="A164"/>
      <c r="B164"/>
      <c r="C164"/>
      <c r="D164"/>
      <c r="E164"/>
      <c r="F164"/>
      <c r="G164"/>
      <c r="H164"/>
      <c r="I164"/>
      <c r="J164"/>
      <c r="K164"/>
    </row>
  </sheetData>
  <mergeCells count="59">
    <mergeCell ref="H154:I154"/>
    <mergeCell ref="I155:J155"/>
    <mergeCell ref="G71:K73"/>
    <mergeCell ref="G127:K129"/>
    <mergeCell ref="I149:J149"/>
    <mergeCell ref="H150:I150"/>
    <mergeCell ref="I151:J151"/>
    <mergeCell ref="H152:I152"/>
    <mergeCell ref="I153:J153"/>
    <mergeCell ref="H144:I144"/>
    <mergeCell ref="I145:J145"/>
    <mergeCell ref="H146:I146"/>
    <mergeCell ref="I147:J147"/>
    <mergeCell ref="H148:I148"/>
    <mergeCell ref="I139:J139"/>
    <mergeCell ref="H140:I140"/>
    <mergeCell ref="I141:J141"/>
    <mergeCell ref="H142:I142"/>
    <mergeCell ref="I143:J143"/>
    <mergeCell ref="H134:I134"/>
    <mergeCell ref="I135:J135"/>
    <mergeCell ref="H136:I136"/>
    <mergeCell ref="I137:J137"/>
    <mergeCell ref="H138:I138"/>
    <mergeCell ref="B131:D131"/>
    <mergeCell ref="E131:G131"/>
    <mergeCell ref="H131:J131"/>
    <mergeCell ref="H132:I132"/>
    <mergeCell ref="I133:J133"/>
    <mergeCell ref="A116:K116"/>
    <mergeCell ref="A117:K117"/>
    <mergeCell ref="A118:K118"/>
    <mergeCell ref="A119:K119"/>
    <mergeCell ref="A123:K123"/>
    <mergeCell ref="A60:K60"/>
    <mergeCell ref="A61:K61"/>
    <mergeCell ref="A62:K62"/>
    <mergeCell ref="A66:K66"/>
    <mergeCell ref="A115:K115"/>
    <mergeCell ref="A45:K45"/>
    <mergeCell ref="A48:K48"/>
    <mergeCell ref="A49:K49"/>
    <mergeCell ref="A58:K58"/>
    <mergeCell ref="A59:K59"/>
    <mergeCell ref="B30:E30"/>
    <mergeCell ref="B36:E36"/>
    <mergeCell ref="B39:E39"/>
    <mergeCell ref="B42:E42"/>
    <mergeCell ref="A44:K44"/>
    <mergeCell ref="A9:K9"/>
    <mergeCell ref="A11:C11"/>
    <mergeCell ref="H11:K11"/>
    <mergeCell ref="A12:G12"/>
    <mergeCell ref="B26:E26"/>
    <mergeCell ref="A1:K1"/>
    <mergeCell ref="A2:K2"/>
    <mergeCell ref="A3:K3"/>
    <mergeCell ref="A4:K4"/>
    <mergeCell ref="A5:K5"/>
  </mergeCells>
  <printOptions horizontalCentered="1"/>
  <pageMargins left="0.98425196850393704" right="0.59055118110236204" top="0.23622047244094499" bottom="0.39370078740157499" header="0.15748031496063" footer="0.511811023622047"/>
  <pageSetup paperSize="9"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2"/>
  <sheetViews>
    <sheetView workbookViewId="0">
      <selection sqref="A1:C16"/>
    </sheetView>
  </sheetViews>
  <sheetFormatPr defaultColWidth="9.109375" defaultRowHeight="13.2"/>
  <cols>
    <col min="1" max="1" width="2.6640625" style="66" customWidth="1"/>
    <col min="2" max="2" width="26.88671875" style="67" customWidth="1"/>
    <col min="3" max="3" width="2.6640625" style="66" customWidth="1"/>
    <col min="4" max="4" width="4.5546875" style="66" customWidth="1"/>
    <col min="5" max="5" width="5.6640625" style="66" customWidth="1"/>
    <col min="6" max="6" width="9.109375" style="66"/>
    <col min="7" max="7" width="3" style="66" customWidth="1"/>
    <col min="8" max="8" width="27.6640625" style="66" customWidth="1"/>
    <col min="9" max="9" width="3.5546875" style="66" customWidth="1"/>
    <col min="10" max="16384" width="9.109375" style="66"/>
  </cols>
  <sheetData>
    <row r="1" spans="1:15" ht="15">
      <c r="A1" s="68" t="s">
        <v>3253</v>
      </c>
      <c r="B1" s="69"/>
      <c r="C1" s="70"/>
      <c r="G1" s="68" t="s">
        <v>3253</v>
      </c>
      <c r="H1" s="69"/>
      <c r="I1" s="70"/>
    </row>
    <row r="2" spans="1:15" ht="15">
      <c r="A2" s="71"/>
      <c r="B2" s="72" t="s">
        <v>3712</v>
      </c>
      <c r="C2" s="73"/>
      <c r="G2" s="71"/>
      <c r="H2" s="72" t="s">
        <v>3712</v>
      </c>
      <c r="I2" s="73"/>
    </row>
    <row r="3" spans="1:15">
      <c r="A3" s="71"/>
      <c r="B3" s="74" t="s">
        <v>3713</v>
      </c>
      <c r="C3" s="73"/>
      <c r="G3" s="71"/>
      <c r="H3" s="74" t="s">
        <v>3713</v>
      </c>
      <c r="I3" s="73"/>
    </row>
    <row r="4" spans="1:15">
      <c r="A4" s="71"/>
      <c r="B4" s="75"/>
      <c r="C4" s="73"/>
      <c r="G4" s="71"/>
      <c r="H4" s="75"/>
      <c r="I4" s="73"/>
    </row>
    <row r="5" spans="1:15">
      <c r="A5" s="71"/>
      <c r="B5" s="76" t="str">
        <f>VLOOKUP($E$5,Daftar!$A$18:$O$1630,11,0)</f>
        <v>Rabu</v>
      </c>
      <c r="C5" s="73"/>
      <c r="E5" s="66">
        <f>'B-acara'!O11</f>
        <v>1348</v>
      </c>
      <c r="G5" s="71"/>
      <c r="H5" s="76" t="str">
        <f>VLOOKUP($K$5,Daftar!$A$18:$O$1630,11,0)</f>
        <v>Kamis</v>
      </c>
      <c r="I5" s="73"/>
      <c r="K5" s="66">
        <f>E5+1</f>
        <v>1349</v>
      </c>
    </row>
    <row r="6" spans="1:15">
      <c r="A6" s="71"/>
      <c r="B6" s="76">
        <f>VLOOKUP($E$5,Daftar!$A$18:$O$1630,12,0)</f>
        <v>45854</v>
      </c>
      <c r="C6" s="73"/>
      <c r="G6" s="71"/>
      <c r="H6" s="76">
        <f>VLOOKUP($K$5,Daftar!$A$18:$O$1630,12,0)</f>
        <v>45855</v>
      </c>
      <c r="I6" s="73"/>
    </row>
    <row r="7" spans="1:15">
      <c r="A7" s="71"/>
      <c r="B7" s="75"/>
      <c r="C7" s="73"/>
      <c r="G7" s="71"/>
      <c r="H7" s="75"/>
      <c r="I7" s="73"/>
    </row>
    <row r="8" spans="1:15">
      <c r="A8" s="71"/>
      <c r="B8" s="76" t="str">
        <f>VLOOKUP($E$5,Daftar!$A$18:$O$1630,3,0)</f>
        <v>Maelani Fauziah</v>
      </c>
      <c r="C8" s="73"/>
      <c r="G8" s="71"/>
      <c r="H8" s="76" t="str">
        <f>VLOOKUP($K$5,Daftar!$A$18:$O$1630,3,0)</f>
        <v>Fadil Al Zurais</v>
      </c>
      <c r="I8" s="73"/>
    </row>
    <row r="9" spans="1:15">
      <c r="A9" s="71"/>
      <c r="B9" s="76" t="str">
        <f>VLOOKUP($E$5,Daftar!$A$18:$O$1630,4,0)</f>
        <v>F1B021066</v>
      </c>
      <c r="C9" s="73"/>
      <c r="G9" s="71"/>
      <c r="H9" s="76" t="str">
        <f>VLOOKUP($K$5,Daftar!$A$18:$O$1630,4,0)</f>
        <v>F1B021041</v>
      </c>
      <c r="I9" s="73"/>
    </row>
    <row r="10" spans="1:15">
      <c r="A10" s="71"/>
      <c r="B10" s="75"/>
      <c r="C10" s="73"/>
      <c r="G10" s="71"/>
      <c r="H10" s="75"/>
      <c r="I10" s="73"/>
    </row>
    <row r="11" spans="1:15">
      <c r="A11" s="71"/>
      <c r="B11" s="75" t="s">
        <v>3267</v>
      </c>
      <c r="C11" s="73"/>
      <c r="G11" s="71"/>
      <c r="H11" s="75" t="s">
        <v>3267</v>
      </c>
      <c r="I11" s="73"/>
    </row>
    <row r="12" spans="1:15">
      <c r="A12" s="71"/>
      <c r="B12" s="76" t="str">
        <f>VLOOKUP($E$5,Daftar!$A$18:$O$1630,13,0)</f>
        <v>10.30-12.00</v>
      </c>
      <c r="C12" s="73"/>
      <c r="G12" s="71"/>
      <c r="H12" s="76" t="str">
        <f>VLOOKUP($K$5,Daftar!$A$18:$O$1630,13,0)</f>
        <v>10.30-12.00</v>
      </c>
      <c r="I12" s="73"/>
      <c r="M12" s="66">
        <v>3000000</v>
      </c>
      <c r="N12" s="66">
        <v>20</v>
      </c>
      <c r="O12" s="66">
        <v>100</v>
      </c>
    </row>
    <row r="13" spans="1:15">
      <c r="A13" s="71"/>
      <c r="B13" s="75"/>
      <c r="C13" s="73"/>
      <c r="G13" s="71"/>
      <c r="H13" s="75"/>
      <c r="I13" s="73"/>
      <c r="M13" s="66">
        <f>M12*N12/O12</f>
        <v>600000</v>
      </c>
    </row>
    <row r="14" spans="1:15">
      <c r="A14" s="71"/>
      <c r="B14" s="75" t="s">
        <v>3714</v>
      </c>
      <c r="C14" s="73"/>
      <c r="G14" s="71"/>
      <c r="H14" s="75" t="s">
        <v>3714</v>
      </c>
      <c r="I14" s="73"/>
      <c r="M14" s="66">
        <f>M12+M13</f>
        <v>3600000</v>
      </c>
      <c r="N14" s="66">
        <f>M14/N12</f>
        <v>180000</v>
      </c>
    </row>
    <row r="15" spans="1:15">
      <c r="A15" s="71"/>
      <c r="B15" s="76" t="str">
        <f>VLOOKUP($E$5,Daftar!$A$18:$O$1630,14,0)</f>
        <v>Lab. Elka &amp; Digital</v>
      </c>
      <c r="C15" s="73"/>
      <c r="G15" s="71"/>
      <c r="H15" s="76" t="str">
        <f>VLOOKUP($K$5,Daftar!$A$18:$O$1630,14,0)</f>
        <v>Lab. Telekomunikasi</v>
      </c>
      <c r="I15" s="73"/>
      <c r="N15" s="66">
        <v>1600000</v>
      </c>
    </row>
    <row r="16" spans="1:15">
      <c r="A16" s="77"/>
      <c r="B16" s="78"/>
      <c r="C16" s="79"/>
      <c r="G16" s="77"/>
      <c r="H16" s="78"/>
      <c r="I16" s="79"/>
      <c r="N16" s="66">
        <f>N15-N14</f>
        <v>1420000</v>
      </c>
    </row>
    <row r="19" spans="1:11" ht="15">
      <c r="A19" s="68"/>
      <c r="B19" s="69"/>
      <c r="C19" s="70"/>
      <c r="G19" s="68" t="s">
        <v>3253</v>
      </c>
      <c r="H19" s="69"/>
      <c r="I19" s="70"/>
    </row>
    <row r="20" spans="1:11" ht="15">
      <c r="A20" s="71"/>
      <c r="B20" s="72" t="s">
        <v>3712</v>
      </c>
      <c r="C20" s="73"/>
      <c r="G20" s="71"/>
      <c r="H20" s="72" t="s">
        <v>3712</v>
      </c>
      <c r="I20" s="73"/>
    </row>
    <row r="21" spans="1:11">
      <c r="A21" s="71"/>
      <c r="B21" s="74" t="s">
        <v>3713</v>
      </c>
      <c r="C21" s="73"/>
      <c r="G21" s="71"/>
      <c r="H21" s="74" t="s">
        <v>3713</v>
      </c>
      <c r="I21" s="73"/>
    </row>
    <row r="22" spans="1:11">
      <c r="A22" s="71"/>
      <c r="B22" s="75"/>
      <c r="C22" s="73"/>
      <c r="G22" s="71"/>
      <c r="H22" s="75"/>
      <c r="I22" s="73"/>
    </row>
    <row r="23" spans="1:11">
      <c r="A23" s="71"/>
      <c r="B23" s="76" t="e">
        <f>VLOOKUP($E$23,Daftar!$A$18:$O$1630,11,0)</f>
        <v>#N/A</v>
      </c>
      <c r="C23" s="73"/>
      <c r="E23" s="66">
        <f>K5+1</f>
        <v>1350</v>
      </c>
      <c r="G23" s="71"/>
      <c r="H23" s="76" t="e">
        <f>VLOOKUP($K$23,Daftar!$A$18:$O$1630,11,0)</f>
        <v>#N/A</v>
      </c>
      <c r="I23" s="73"/>
      <c r="K23" s="66">
        <f>E23+1</f>
        <v>1351</v>
      </c>
    </row>
    <row r="24" spans="1:11">
      <c r="A24" s="71"/>
      <c r="B24" s="76" t="e">
        <f>VLOOKUP($E$23,Daftar!$A$18:$O$1630,12,0)</f>
        <v>#N/A</v>
      </c>
      <c r="C24" s="73"/>
      <c r="E24" s="80" t="s">
        <v>3253</v>
      </c>
      <c r="G24" s="71"/>
      <c r="H24" s="76" t="e">
        <f>VLOOKUP($K$23,Daftar!$A$18:$O$1630,12,0)</f>
        <v>#N/A</v>
      </c>
      <c r="I24" s="73"/>
    </row>
    <row r="25" spans="1:11">
      <c r="A25" s="71"/>
      <c r="B25" s="75"/>
      <c r="C25" s="73"/>
      <c r="G25" s="71"/>
      <c r="H25" s="75"/>
      <c r="I25" s="73"/>
    </row>
    <row r="26" spans="1:11">
      <c r="A26" s="71"/>
      <c r="B26" s="76" t="e">
        <f>VLOOKUP($E$23,Daftar!$A$18:$O$1630,3,0)</f>
        <v>#N/A</v>
      </c>
      <c r="C26" s="73"/>
      <c r="G26" s="71"/>
      <c r="H26" s="76" t="e">
        <f>VLOOKUP($K$23,Daftar!$A$18:$O$1630,3,0)</f>
        <v>#N/A</v>
      </c>
      <c r="I26" s="73"/>
    </row>
    <row r="27" spans="1:11">
      <c r="A27" s="71"/>
      <c r="B27" s="76" t="e">
        <f>VLOOKUP($E$23,Daftar!$A$18:$O$1630,4,0)</f>
        <v>#N/A</v>
      </c>
      <c r="C27" s="73"/>
      <c r="G27" s="71"/>
      <c r="H27" s="76" t="e">
        <f>VLOOKUP($K$23,Daftar!$A$18:$O$1630,4,0)</f>
        <v>#N/A</v>
      </c>
      <c r="I27" s="73"/>
    </row>
    <row r="28" spans="1:11">
      <c r="A28" s="71"/>
      <c r="B28" s="75"/>
      <c r="C28" s="73"/>
      <c r="G28" s="71"/>
      <c r="H28" s="75"/>
      <c r="I28" s="73"/>
    </row>
    <row r="29" spans="1:11">
      <c r="A29" s="71"/>
      <c r="B29" s="75" t="s">
        <v>3267</v>
      </c>
      <c r="C29" s="73"/>
      <c r="G29" s="71"/>
      <c r="H29" s="75" t="s">
        <v>3267</v>
      </c>
      <c r="I29" s="73"/>
    </row>
    <row r="30" spans="1:11">
      <c r="A30" s="71"/>
      <c r="B30" s="76" t="e">
        <f>VLOOKUP($E$23,Daftar!$A$18:$O$1630,13,0)</f>
        <v>#N/A</v>
      </c>
      <c r="C30" s="73"/>
      <c r="G30" s="71"/>
      <c r="H30" s="76" t="e">
        <f>VLOOKUP($K$23,Daftar!$A$18:$O$1630,13,0)</f>
        <v>#N/A</v>
      </c>
      <c r="I30" s="73"/>
    </row>
    <row r="31" spans="1:11">
      <c r="A31" s="71"/>
      <c r="B31" s="75"/>
      <c r="C31" s="73"/>
      <c r="G31" s="71"/>
      <c r="H31" s="75"/>
      <c r="I31" s="73"/>
    </row>
    <row r="32" spans="1:11">
      <c r="A32" s="71"/>
      <c r="B32" s="75" t="s">
        <v>3714</v>
      </c>
      <c r="C32" s="73"/>
      <c r="G32" s="71"/>
      <c r="H32" s="75" t="s">
        <v>3714</v>
      </c>
      <c r="I32" s="73"/>
    </row>
    <row r="33" spans="1:9">
      <c r="A33" s="71"/>
      <c r="B33" s="76" t="e">
        <f>VLOOKUP($E$23,Daftar!$A$18:$O$1630,14,0)</f>
        <v>#N/A</v>
      </c>
      <c r="C33" s="73"/>
      <c r="G33" s="71"/>
      <c r="H33" s="76" t="e">
        <f>VLOOKUP($K$23,Daftar!$A$18:$O$1630,14,0)</f>
        <v>#N/A</v>
      </c>
      <c r="I33" s="73"/>
    </row>
    <row r="34" spans="1:9">
      <c r="A34" s="77"/>
      <c r="B34" s="78"/>
      <c r="C34" s="79"/>
      <c r="G34" s="77"/>
      <c r="H34" s="78"/>
      <c r="I34" s="79"/>
    </row>
    <row r="35" spans="1:9">
      <c r="A35" s="81"/>
      <c r="B35" s="82"/>
      <c r="C35" s="81"/>
    </row>
    <row r="36" spans="1:9">
      <c r="A36" s="83"/>
      <c r="B36" s="84"/>
      <c r="C36" s="83"/>
    </row>
    <row r="37" spans="1:9" ht="15">
      <c r="A37" s="68"/>
      <c r="B37" s="69"/>
      <c r="C37" s="70"/>
    </row>
    <row r="38" spans="1:9" ht="15">
      <c r="A38" s="71"/>
      <c r="B38" s="72" t="s">
        <v>3712</v>
      </c>
      <c r="C38" s="73"/>
    </row>
    <row r="39" spans="1:9">
      <c r="A39" s="71"/>
      <c r="B39" s="74" t="s">
        <v>3713</v>
      </c>
      <c r="C39" s="73"/>
    </row>
    <row r="40" spans="1:9">
      <c r="A40" s="71"/>
      <c r="B40" s="75"/>
      <c r="C40" s="73"/>
    </row>
    <row r="41" spans="1:9">
      <c r="A41" s="71"/>
      <c r="B41" s="76" t="e">
        <f>VLOOKUP($E$41,Daftar!$A$18:$O$1630,11,0)</f>
        <v>#N/A</v>
      </c>
      <c r="C41" s="73"/>
      <c r="E41" s="66">
        <f>E23+1</f>
        <v>1351</v>
      </c>
    </row>
    <row r="42" spans="1:9">
      <c r="A42" s="71"/>
      <c r="B42" s="76" t="e">
        <f>VLOOKUP($E$41,Daftar!$A$18:$O$1630,12,0)</f>
        <v>#N/A</v>
      </c>
      <c r="C42" s="73"/>
    </row>
    <row r="43" spans="1:9">
      <c r="A43" s="71"/>
      <c r="B43" s="75"/>
      <c r="C43" s="73"/>
    </row>
    <row r="44" spans="1:9">
      <c r="A44" s="71"/>
      <c r="B44" s="76" t="e">
        <f>VLOOKUP($E$41,Daftar!$A$18:$O$1630,3,0)</f>
        <v>#N/A</v>
      </c>
      <c r="C44" s="73"/>
    </row>
    <row r="45" spans="1:9">
      <c r="A45" s="71"/>
      <c r="B45" s="76" t="e">
        <f>VLOOKUP($E$41,Daftar!$A$18:$O$1630,4,0)</f>
        <v>#N/A</v>
      </c>
      <c r="C45" s="73"/>
    </row>
    <row r="46" spans="1:9">
      <c r="A46" s="71"/>
      <c r="B46" s="75"/>
      <c r="C46" s="73"/>
    </row>
    <row r="47" spans="1:9">
      <c r="A47" s="71"/>
      <c r="B47" s="75" t="s">
        <v>3267</v>
      </c>
      <c r="C47" s="73"/>
    </row>
    <row r="48" spans="1:9">
      <c r="A48" s="71"/>
      <c r="B48" s="76" t="e">
        <f>VLOOKUP($E$41,Daftar!$A$18:$O$1630,13,0)</f>
        <v>#N/A</v>
      </c>
      <c r="C48" s="73"/>
    </row>
    <row r="49" spans="1:3">
      <c r="A49" s="71"/>
      <c r="B49" s="75"/>
      <c r="C49" s="73"/>
    </row>
    <row r="50" spans="1:3">
      <c r="A50" s="71"/>
      <c r="B50" s="75" t="s">
        <v>3714</v>
      </c>
      <c r="C50" s="73"/>
    </row>
    <row r="51" spans="1:3">
      <c r="A51" s="71"/>
      <c r="B51" s="76" t="e">
        <f>VLOOKUP($E$41,Daftar!$A$18:$O$1630,14,0)</f>
        <v>#N/A</v>
      </c>
      <c r="C51" s="73"/>
    </row>
    <row r="52" spans="1:3">
      <c r="A52" s="77"/>
      <c r="B52" s="78"/>
      <c r="C52" s="79"/>
    </row>
  </sheetData>
  <pageMargins left="0.70866141732283505" right="0.70866141732283505" top="0.35433070866141703" bottom="0.74803149606299202" header="0.31496062992126" footer="0.31496062992126"/>
  <pageSetup paperSize="9" orientation="portrait" verticalDpi="3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5"/>
  <sheetViews>
    <sheetView topLeftCell="A4" workbookViewId="0">
      <selection activeCell="L38" sqref="L38"/>
    </sheetView>
  </sheetViews>
  <sheetFormatPr defaultColWidth="9.109375" defaultRowHeight="15.6"/>
  <cols>
    <col min="1" max="1" width="3.6640625" style="41" customWidth="1"/>
    <col min="2" max="2" width="2.5546875" style="41" customWidth="1"/>
    <col min="3" max="3" width="11.5546875" style="41" customWidth="1"/>
    <col min="4" max="4" width="2.44140625" style="41" customWidth="1"/>
    <col min="5" max="5" width="12.6640625" style="41" customWidth="1"/>
    <col min="6" max="6" width="15.109375" style="41" customWidth="1"/>
    <col min="7" max="7" width="5" style="41" customWidth="1"/>
    <col min="8" max="8" width="4.33203125" style="41" customWidth="1"/>
    <col min="9" max="9" width="8.5546875" style="41" customWidth="1"/>
    <col min="10" max="10" width="18.88671875" style="41" customWidth="1"/>
    <col min="11" max="11" width="9.109375" style="41"/>
    <col min="12" max="12" width="15.44140625" style="41" customWidth="1"/>
    <col min="13" max="16384" width="9.109375" style="41"/>
  </cols>
  <sheetData>
    <row r="1" spans="1:14" ht="18" customHeight="1">
      <c r="A1" s="561" t="s">
        <v>3318</v>
      </c>
      <c r="B1" s="561"/>
      <c r="C1" s="561"/>
      <c r="D1" s="561"/>
      <c r="E1" s="561"/>
      <c r="F1" s="561"/>
      <c r="G1" s="561"/>
      <c r="H1" s="561"/>
      <c r="I1" s="561"/>
      <c r="J1" s="561"/>
    </row>
    <row r="2" spans="1:14" ht="18" customHeight="1">
      <c r="A2" s="561" t="s">
        <v>3320</v>
      </c>
      <c r="B2" s="561"/>
      <c r="C2" s="561"/>
      <c r="D2" s="561"/>
      <c r="E2" s="561"/>
      <c r="F2" s="561"/>
      <c r="G2" s="561"/>
      <c r="H2" s="561"/>
      <c r="I2" s="561"/>
      <c r="J2" s="561"/>
    </row>
    <row r="3" spans="1:14" ht="18" customHeight="1">
      <c r="A3" s="561" t="s">
        <v>3319</v>
      </c>
      <c r="B3" s="561"/>
      <c r="C3" s="561"/>
      <c r="D3" s="561"/>
      <c r="E3" s="561"/>
      <c r="F3" s="561"/>
      <c r="G3" s="561"/>
      <c r="H3" s="561"/>
      <c r="I3" s="561"/>
      <c r="J3" s="561"/>
    </row>
    <row r="4" spans="1:14" ht="18" customHeight="1">
      <c r="A4" s="604" t="s">
        <v>3322</v>
      </c>
      <c r="B4" s="604"/>
      <c r="C4" s="604"/>
      <c r="D4" s="604"/>
      <c r="E4" s="604"/>
      <c r="F4" s="604"/>
      <c r="G4" s="604"/>
      <c r="H4" s="604"/>
      <c r="I4" s="604"/>
      <c r="J4" s="604"/>
    </row>
    <row r="5" spans="1:14" ht="26.25" customHeight="1"/>
    <row r="6" spans="1:14" ht="41.25" customHeight="1">
      <c r="A6" s="605" t="s">
        <v>3715</v>
      </c>
      <c r="B6" s="605"/>
      <c r="C6" s="605"/>
      <c r="D6" s="605"/>
      <c r="E6" s="605"/>
      <c r="F6" s="605"/>
      <c r="G6" s="605"/>
      <c r="H6" s="605"/>
      <c r="I6" s="605"/>
      <c r="J6" s="605"/>
    </row>
    <row r="7" spans="1:14">
      <c r="A7" s="608" t="s">
        <v>3716</v>
      </c>
      <c r="B7" s="608"/>
      <c r="C7" s="608"/>
      <c r="D7" s="608"/>
      <c r="E7" s="608"/>
      <c r="F7" s="608"/>
      <c r="G7" s="608"/>
      <c r="H7" s="608"/>
      <c r="I7" s="608"/>
      <c r="J7" s="608"/>
    </row>
    <row r="8" spans="1:14">
      <c r="A8" s="57"/>
      <c r="B8" s="57"/>
      <c r="C8" s="57"/>
      <c r="D8" s="57"/>
      <c r="E8" s="57"/>
      <c r="F8" s="57"/>
      <c r="G8" s="57"/>
      <c r="H8" s="57"/>
      <c r="I8" s="57"/>
      <c r="J8" s="57"/>
    </row>
    <row r="9" spans="1:14" ht="15.75" customHeight="1">
      <c r="A9" s="57"/>
      <c r="B9" s="57"/>
      <c r="C9" s="57"/>
      <c r="D9" s="57"/>
      <c r="E9" s="57"/>
      <c r="F9" s="57"/>
      <c r="G9" s="57"/>
      <c r="H9" s="57"/>
      <c r="I9" s="57"/>
      <c r="J9" s="57"/>
    </row>
    <row r="10" spans="1:14">
      <c r="A10" s="58" t="s">
        <v>3717</v>
      </c>
      <c r="B10" s="57"/>
      <c r="C10" s="57"/>
      <c r="D10" s="57"/>
      <c r="E10" s="57"/>
      <c r="F10" s="57"/>
      <c r="G10" s="57"/>
      <c r="H10" s="57"/>
      <c r="I10" s="57"/>
      <c r="J10" s="57"/>
    </row>
    <row r="11" spans="1:14" ht="12" customHeight="1">
      <c r="A11" s="57"/>
      <c r="B11" s="57"/>
      <c r="C11" s="57"/>
      <c r="D11" s="57"/>
      <c r="E11" s="57"/>
      <c r="F11" s="57"/>
      <c r="G11" s="57"/>
      <c r="H11" s="57"/>
      <c r="I11" s="57"/>
      <c r="J11" s="57"/>
      <c r="L11" s="41" t="s">
        <v>3300</v>
      </c>
      <c r="N11" s="41" t="s">
        <v>3301</v>
      </c>
    </row>
    <row r="12" spans="1:14">
      <c r="A12" s="57" t="s">
        <v>3255</v>
      </c>
      <c r="B12" s="57"/>
      <c r="C12" s="57"/>
      <c r="D12" s="59" t="s">
        <v>3243</v>
      </c>
      <c r="E12" s="57" t="str">
        <f>VLOOKUP(N12,dosen,3,0)</f>
        <v>Lalu A. Syamsul Irfan A., S.T., M.Eng.</v>
      </c>
      <c r="F12" s="57"/>
      <c r="G12" s="57"/>
      <c r="H12" s="57"/>
      <c r="I12" s="57"/>
      <c r="J12" s="57"/>
      <c r="L12" s="41">
        <v>531</v>
      </c>
      <c r="N12" s="41">
        <f>VLOOKUP(L12,data,17,0)</f>
        <v>40</v>
      </c>
    </row>
    <row r="13" spans="1:14">
      <c r="A13" s="57" t="s">
        <v>3718</v>
      </c>
      <c r="B13" s="57"/>
      <c r="C13" s="57"/>
      <c r="D13" s="59" t="s">
        <v>3243</v>
      </c>
      <c r="E13" s="525" t="str">
        <f>VLOOKUP(N12,dosen,2,0)</f>
        <v>198303102009121004</v>
      </c>
      <c r="F13" s="57"/>
      <c r="G13" s="57"/>
      <c r="H13" s="57"/>
      <c r="I13" s="57"/>
      <c r="J13" s="57"/>
      <c r="N13" s="41">
        <f>VLOOKUP(L12,data,18,0)</f>
        <v>17</v>
      </c>
    </row>
    <row r="14" spans="1:14">
      <c r="A14" s="57" t="s">
        <v>3719</v>
      </c>
      <c r="B14" s="57"/>
      <c r="C14" s="57"/>
      <c r="D14" s="59" t="s">
        <v>3243</v>
      </c>
      <c r="E14" s="57" t="s">
        <v>3720</v>
      </c>
      <c r="F14" s="57"/>
      <c r="G14" s="57"/>
      <c r="H14" s="57"/>
      <c r="I14" s="57"/>
      <c r="J14" s="57"/>
    </row>
    <row r="15" spans="1:14">
      <c r="A15" s="57" t="s">
        <v>3721</v>
      </c>
      <c r="B15" s="57"/>
      <c r="C15" s="57"/>
      <c r="D15" s="59" t="s">
        <v>3243</v>
      </c>
      <c r="E15" s="57" t="s">
        <v>3259</v>
      </c>
      <c r="F15" s="57"/>
      <c r="G15" s="57"/>
      <c r="H15" s="57"/>
      <c r="I15" s="57"/>
      <c r="J15" s="57"/>
    </row>
    <row r="16" spans="1:14" ht="12" customHeight="1">
      <c r="A16" s="57"/>
      <c r="B16" s="57"/>
      <c r="C16" s="57"/>
      <c r="D16" s="59"/>
      <c r="E16" s="57"/>
      <c r="F16" s="57"/>
      <c r="G16" s="57"/>
      <c r="H16" s="57"/>
      <c r="I16" s="57"/>
      <c r="J16" s="57"/>
    </row>
    <row r="17" spans="1:13">
      <c r="A17" s="57" t="s">
        <v>3255</v>
      </c>
      <c r="B17" s="57"/>
      <c r="C17" s="57"/>
      <c r="D17" s="59" t="s">
        <v>3243</v>
      </c>
      <c r="E17" s="57" t="str">
        <f>VLOOKUP(N13,dosen,3,0)</f>
        <v>A. Sjamsjiar Rachman, S.T., M.T.</v>
      </c>
      <c r="F17" s="57"/>
      <c r="G17" s="57"/>
      <c r="H17" s="57"/>
      <c r="I17" s="57"/>
      <c r="J17" s="57"/>
      <c r="L17" s="41">
        <v>14</v>
      </c>
    </row>
    <row r="18" spans="1:13">
      <c r="A18" s="57" t="s">
        <v>3718</v>
      </c>
      <c r="B18" s="57"/>
      <c r="C18" s="57"/>
      <c r="D18" s="59" t="s">
        <v>3243</v>
      </c>
      <c r="E18" s="526" t="str">
        <f>VLOOKUP(N13,dosen,2,0)</f>
        <v>197111241999031004</v>
      </c>
      <c r="F18" s="57"/>
      <c r="G18" s="57"/>
      <c r="H18" s="57"/>
      <c r="I18" s="57"/>
      <c r="J18" s="57"/>
    </row>
    <row r="19" spans="1:13">
      <c r="A19" s="57" t="s">
        <v>3719</v>
      </c>
      <c r="B19" s="57"/>
      <c r="C19" s="57"/>
      <c r="D19" s="59" t="s">
        <v>3243</v>
      </c>
      <c r="E19" s="57" t="s">
        <v>3720</v>
      </c>
      <c r="F19" s="57"/>
      <c r="G19" s="57"/>
      <c r="H19" s="57"/>
      <c r="I19" s="57"/>
      <c r="J19" s="57"/>
    </row>
    <row r="20" spans="1:13">
      <c r="A20" s="57" t="s">
        <v>3721</v>
      </c>
      <c r="B20" s="57"/>
      <c r="C20" s="57"/>
      <c r="D20" s="59" t="s">
        <v>3243</v>
      </c>
      <c r="E20" s="57" t="s">
        <v>3260</v>
      </c>
      <c r="F20" s="57"/>
      <c r="G20" s="57"/>
      <c r="H20" s="57"/>
      <c r="I20" s="57"/>
      <c r="J20" s="57"/>
    </row>
    <row r="21" spans="1:13" ht="12" customHeight="1">
      <c r="A21" s="57"/>
      <c r="B21" s="57"/>
      <c r="C21" s="57"/>
      <c r="D21" s="57"/>
      <c r="E21" s="59"/>
      <c r="F21" s="57"/>
      <c r="G21" s="57"/>
      <c r="H21" s="57"/>
      <c r="I21" s="57"/>
      <c r="J21" s="57"/>
    </row>
    <row r="22" spans="1:13">
      <c r="A22" s="57" t="s">
        <v>3722</v>
      </c>
      <c r="B22" s="57"/>
      <c r="C22" s="57"/>
      <c r="D22" s="57"/>
      <c r="E22" s="59"/>
      <c r="F22" s="57"/>
      <c r="G22" s="57"/>
      <c r="H22" s="57"/>
      <c r="I22" s="57"/>
      <c r="J22" s="57"/>
    </row>
    <row r="23" spans="1:13" ht="12" customHeight="1">
      <c r="A23" s="57"/>
      <c r="B23" s="57"/>
      <c r="C23" s="57"/>
      <c r="D23" s="57"/>
      <c r="E23" s="59"/>
      <c r="F23" s="57"/>
      <c r="G23" s="57"/>
      <c r="H23" s="57"/>
      <c r="I23" s="57"/>
      <c r="J23" s="57"/>
    </row>
    <row r="24" spans="1:13">
      <c r="A24" s="57" t="s">
        <v>3255</v>
      </c>
      <c r="B24" s="57"/>
      <c r="C24" s="57"/>
      <c r="D24" s="59" t="s">
        <v>3243</v>
      </c>
      <c r="E24" s="57" t="str">
        <f>VLOOKUP(L12,data,3,0)</f>
        <v>Hartono Fiyono</v>
      </c>
      <c r="F24" s="57"/>
      <c r="G24" s="57"/>
      <c r="H24" s="57"/>
      <c r="I24" s="57"/>
      <c r="J24" s="57"/>
    </row>
    <row r="25" spans="1:13">
      <c r="A25" s="57" t="s">
        <v>3256</v>
      </c>
      <c r="B25" s="57"/>
      <c r="C25" s="57"/>
      <c r="D25" s="59" t="s">
        <v>3243</v>
      </c>
      <c r="E25" s="57" t="str">
        <f>VLOOKUP(L12,data,4,0)</f>
        <v>F1B112026</v>
      </c>
      <c r="F25" s="57"/>
      <c r="G25" s="57"/>
      <c r="H25" s="57"/>
      <c r="I25" s="57"/>
      <c r="J25" s="57"/>
    </row>
    <row r="26" spans="1:13" ht="33" customHeight="1">
      <c r="A26" s="60" t="s">
        <v>3302</v>
      </c>
      <c r="B26" s="60"/>
      <c r="C26" s="60"/>
      <c r="D26" s="61" t="s">
        <v>3243</v>
      </c>
      <c r="E26" s="609" t="str">
        <f>VLOOKUP(L12,data,5,0)</f>
        <v>Monitoring Ping Reply pada Kegiatan Instalasi Jaringan Menggunakan SMS Gateway</v>
      </c>
      <c r="F26" s="609"/>
      <c r="G26" s="609"/>
      <c r="H26" s="609"/>
      <c r="I26" s="609"/>
      <c r="J26" s="609"/>
    </row>
    <row r="27" spans="1:13" ht="12" customHeight="1">
      <c r="A27" s="57"/>
      <c r="B27" s="57"/>
      <c r="C27" s="57"/>
      <c r="D27" s="57"/>
      <c r="E27" s="57"/>
      <c r="F27" s="57"/>
      <c r="G27" s="57"/>
      <c r="H27" s="57"/>
      <c r="I27" s="57"/>
      <c r="J27" s="57"/>
    </row>
    <row r="28" spans="1:13" ht="31.5" customHeight="1">
      <c r="A28" s="609" t="e">
        <f>CONCATENATE(A29,A30,L28,H30,M28)</f>
        <v>#VALUE!</v>
      </c>
      <c r="B28" s="609"/>
      <c r="C28" s="609"/>
      <c r="D28" s="609"/>
      <c r="E28" s="609"/>
      <c r="F28" s="609"/>
      <c r="G28" s="609"/>
      <c r="H28" s="609"/>
      <c r="I28" s="609"/>
      <c r="J28" s="609"/>
      <c r="L28" s="41" t="str">
        <f>TEXT(E30,"D MMMM YYYY")</f>
        <v>Teknik Informatika &amp; Komputer</v>
      </c>
      <c r="M28" s="41" t="e">
        <f>TEXT(I30,"D MMMM YYYY")</f>
        <v>#VALUE!</v>
      </c>
    </row>
    <row r="29" spans="1:13" ht="15.75" hidden="1" customHeight="1">
      <c r="A29" s="57" t="s">
        <v>3723</v>
      </c>
      <c r="B29" s="57"/>
      <c r="C29" s="57"/>
      <c r="D29" s="57"/>
      <c r="E29" s="57"/>
      <c r="F29" s="57"/>
      <c r="G29" s="57"/>
      <c r="H29" s="57"/>
      <c r="I29" s="57"/>
      <c r="J29" s="57"/>
    </row>
    <row r="30" spans="1:13" hidden="1">
      <c r="A30" s="62" t="s">
        <v>3724</v>
      </c>
      <c r="B30" s="62"/>
      <c r="C30" s="57"/>
      <c r="D30" s="62"/>
      <c r="E30" s="610" t="str">
        <f>VLOOKUP(L12,data,24,0)</f>
        <v>Teknik Informatika &amp; Komputer</v>
      </c>
      <c r="F30" s="610"/>
      <c r="G30" s="610"/>
      <c r="H30" s="63" t="s">
        <v>3725</v>
      </c>
      <c r="I30" s="610" t="e">
        <f>E30+180</f>
        <v>#VALUE!</v>
      </c>
      <c r="J30" s="610"/>
    </row>
    <row r="31" spans="1:13" ht="33.75" customHeight="1">
      <c r="A31" s="606" t="s">
        <v>3726</v>
      </c>
      <c r="B31" s="606"/>
      <c r="C31" s="606"/>
      <c r="D31" s="606"/>
      <c r="E31" s="606"/>
      <c r="F31" s="606"/>
      <c r="G31" s="606"/>
      <c r="H31" s="606"/>
      <c r="I31" s="606"/>
      <c r="J31" s="606"/>
    </row>
    <row r="32" spans="1:13" ht="12" customHeight="1">
      <c r="A32" s="64"/>
      <c r="B32" s="57"/>
      <c r="C32" s="57"/>
      <c r="D32" s="57"/>
      <c r="E32" s="57"/>
      <c r="F32" s="57"/>
      <c r="G32" s="57"/>
      <c r="H32" s="57"/>
      <c r="I32" s="57"/>
      <c r="J32" s="57"/>
    </row>
    <row r="33" spans="1:11">
      <c r="A33" s="607" t="s">
        <v>3727</v>
      </c>
      <c r="B33" s="607"/>
      <c r="C33" s="607"/>
      <c r="D33" s="607"/>
      <c r="E33" s="607"/>
      <c r="F33" s="607"/>
      <c r="G33" s="607"/>
      <c r="H33" s="607"/>
      <c r="I33" s="607"/>
      <c r="J33" s="607"/>
    </row>
    <row r="34" spans="1:11">
      <c r="A34" s="607"/>
      <c r="B34" s="607"/>
      <c r="C34" s="607"/>
      <c r="D34" s="607"/>
      <c r="E34" s="607"/>
      <c r="F34" s="607"/>
      <c r="G34" s="607"/>
      <c r="H34" s="607"/>
      <c r="I34" s="607"/>
      <c r="J34" s="607"/>
    </row>
    <row r="35" spans="1:11">
      <c r="A35" s="57"/>
      <c r="B35" s="57"/>
      <c r="C35" s="57"/>
      <c r="D35" s="57"/>
      <c r="E35" s="57"/>
      <c r="F35" s="57"/>
      <c r="G35" s="57"/>
      <c r="H35" s="57"/>
      <c r="I35" s="57"/>
      <c r="J35" s="57"/>
    </row>
    <row r="36" spans="1:11">
      <c r="A36" s="57"/>
      <c r="B36" s="57"/>
      <c r="C36" s="57"/>
      <c r="D36" s="57"/>
      <c r="E36" s="57"/>
      <c r="F36" s="57"/>
      <c r="G36" s="57"/>
      <c r="H36" s="57"/>
      <c r="I36" s="57"/>
      <c r="J36" s="57"/>
    </row>
    <row r="37" spans="1:11">
      <c r="A37" s="57"/>
      <c r="B37" s="57"/>
      <c r="C37" s="57"/>
      <c r="D37" s="57"/>
      <c r="E37" s="57"/>
      <c r="F37" s="57"/>
      <c r="G37" s="57" t="s">
        <v>3701</v>
      </c>
      <c r="I37" s="62" t="str">
        <f>VLOOKUP(L12,data,23,0)</f>
        <v>08 Februari 2018</v>
      </c>
      <c r="J37" s="62"/>
    </row>
    <row r="38" spans="1:11">
      <c r="A38" s="57"/>
      <c r="B38" s="57"/>
      <c r="C38" s="57"/>
      <c r="D38" s="57"/>
      <c r="E38" s="57"/>
      <c r="F38" s="57"/>
      <c r="G38" s="57" t="s">
        <v>3315</v>
      </c>
      <c r="I38" s="57"/>
      <c r="J38" s="57"/>
    </row>
    <row r="39" spans="1:11">
      <c r="A39" s="57"/>
      <c r="B39" s="57"/>
      <c r="C39" s="57"/>
      <c r="D39" s="57"/>
      <c r="E39" s="57"/>
      <c r="F39" s="57"/>
      <c r="G39" s="65"/>
      <c r="H39" s="57"/>
      <c r="I39" s="57"/>
      <c r="J39" s="57"/>
    </row>
    <row r="40" spans="1:11">
      <c r="A40" s="57"/>
      <c r="B40" s="57"/>
      <c r="C40" s="57"/>
      <c r="D40" s="57"/>
      <c r="E40" s="57"/>
      <c r="F40" s="57"/>
      <c r="G40" s="57"/>
      <c r="H40" s="57"/>
      <c r="I40" s="57"/>
      <c r="J40" s="57"/>
    </row>
    <row r="41" spans="1:11">
      <c r="A41" s="57"/>
      <c r="B41" s="57"/>
      <c r="C41" s="57"/>
      <c r="D41" s="57"/>
      <c r="E41" s="57"/>
      <c r="F41" s="57"/>
      <c r="G41" s="57"/>
      <c r="H41" s="57"/>
      <c r="I41" s="57"/>
      <c r="J41" s="57"/>
    </row>
    <row r="42" spans="1:11">
      <c r="A42" s="57"/>
      <c r="B42" s="57"/>
      <c r="C42" s="57"/>
      <c r="D42" s="57"/>
      <c r="E42" s="57"/>
      <c r="F42" s="57"/>
      <c r="G42" s="57"/>
      <c r="H42" s="57"/>
      <c r="I42" s="57"/>
      <c r="J42" s="57"/>
    </row>
    <row r="43" spans="1:11">
      <c r="A43" s="57"/>
      <c r="B43" s="57"/>
      <c r="C43" s="57"/>
      <c r="D43" s="57"/>
      <c r="E43" s="57"/>
      <c r="F43" s="57"/>
      <c r="G43" s="58" t="s">
        <v>3316</v>
      </c>
      <c r="I43" s="58"/>
      <c r="J43" s="58"/>
      <c r="K43" s="58"/>
    </row>
    <row r="44" spans="1:11">
      <c r="A44" s="57"/>
      <c r="B44" s="57"/>
      <c r="C44" s="57"/>
      <c r="D44" s="57"/>
      <c r="E44" s="57"/>
      <c r="F44" s="57"/>
      <c r="G44" s="58" t="s">
        <v>3317</v>
      </c>
      <c r="I44" s="58"/>
      <c r="J44" s="58"/>
      <c r="K44" s="58"/>
    </row>
    <row r="45" spans="1:11">
      <c r="A45" s="44"/>
      <c r="B45" s="44"/>
      <c r="C45" s="44"/>
      <c r="D45" s="44"/>
      <c r="E45" s="44"/>
      <c r="F45" s="44"/>
      <c r="G45" s="44"/>
      <c r="H45" s="44"/>
      <c r="I45" s="44"/>
      <c r="J45" s="44"/>
    </row>
  </sheetData>
  <mergeCells count="12">
    <mergeCell ref="A31:J31"/>
    <mergeCell ref="A33:J34"/>
    <mergeCell ref="A7:J7"/>
    <mergeCell ref="E26:J26"/>
    <mergeCell ref="A28:J28"/>
    <mergeCell ref="E30:G30"/>
    <mergeCell ref="I30:J30"/>
    <mergeCell ref="A1:J1"/>
    <mergeCell ref="A2:J2"/>
    <mergeCell ref="A3:J3"/>
    <mergeCell ref="A4:J4"/>
    <mergeCell ref="A6:J6"/>
  </mergeCells>
  <printOptions horizontalCentered="1"/>
  <pageMargins left="0.55118110236220497" right="0.55118110236220497" top="0.27559055118110198" bottom="0.43307086614173201" header="0.23622047244094499" footer="0.31496062992126"/>
  <pageSetup paperSize="9" orientation="portrait" verticalDpi="144"/>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4"/>
  <sheetViews>
    <sheetView topLeftCell="A22" workbookViewId="0">
      <selection activeCell="Q25" sqref="Q25"/>
    </sheetView>
  </sheetViews>
  <sheetFormatPr defaultColWidth="9.109375" defaultRowHeight="15.6"/>
  <cols>
    <col min="1" max="1" width="3.6640625" style="41" customWidth="1"/>
    <col min="2" max="2" width="2.5546875" style="41" customWidth="1"/>
    <col min="3" max="3" width="11.5546875" style="41" customWidth="1"/>
    <col min="4" max="4" width="2.44140625" style="41" customWidth="1"/>
    <col min="5" max="5" width="12.6640625" style="41" customWidth="1"/>
    <col min="6" max="6" width="15.109375" style="41" customWidth="1"/>
    <col min="7" max="7" width="5" style="41" customWidth="1"/>
    <col min="8" max="8" width="4.33203125" style="41" customWidth="1"/>
    <col min="9" max="9" width="8.5546875" style="41" customWidth="1"/>
    <col min="10" max="10" width="18.88671875" style="41" customWidth="1"/>
    <col min="11" max="11" width="9.109375" style="41"/>
    <col min="12" max="12" width="15.44140625" style="41" customWidth="1"/>
    <col min="13" max="16384" width="9.109375" style="41"/>
  </cols>
  <sheetData>
    <row r="1" spans="1:14" ht="18" customHeight="1">
      <c r="A1" s="561" t="s">
        <v>3318</v>
      </c>
      <c r="B1" s="561"/>
      <c r="C1" s="561"/>
      <c r="D1" s="561"/>
      <c r="E1" s="561"/>
      <c r="F1" s="561"/>
      <c r="G1" s="561"/>
      <c r="H1" s="561"/>
      <c r="I1" s="561"/>
      <c r="J1" s="561"/>
    </row>
    <row r="2" spans="1:14" ht="18" customHeight="1">
      <c r="A2" s="561" t="s">
        <v>3320</v>
      </c>
      <c r="B2" s="561"/>
      <c r="C2" s="561"/>
      <c r="D2" s="561"/>
      <c r="E2" s="561"/>
      <c r="F2" s="561"/>
      <c r="G2" s="561"/>
      <c r="H2" s="561"/>
      <c r="I2" s="561"/>
      <c r="J2" s="561"/>
    </row>
    <row r="3" spans="1:14" ht="18" customHeight="1">
      <c r="A3" s="561" t="s">
        <v>3319</v>
      </c>
      <c r="B3" s="561"/>
      <c r="C3" s="561"/>
      <c r="D3" s="561"/>
      <c r="E3" s="561"/>
      <c r="F3" s="561"/>
      <c r="G3" s="561"/>
      <c r="H3" s="561"/>
      <c r="I3" s="561"/>
      <c r="J3" s="561"/>
    </row>
    <row r="4" spans="1:14" ht="18" customHeight="1">
      <c r="A4" s="604" t="s">
        <v>3322</v>
      </c>
      <c r="B4" s="604"/>
      <c r="C4" s="604"/>
      <c r="D4" s="604"/>
      <c r="E4" s="604"/>
      <c r="F4" s="604"/>
      <c r="G4" s="604"/>
      <c r="H4" s="604"/>
      <c r="I4" s="604"/>
      <c r="J4" s="604"/>
    </row>
    <row r="5" spans="1:14" ht="26.25" customHeight="1"/>
    <row r="6" spans="1:14" ht="41.25" customHeight="1">
      <c r="A6" s="605" t="s">
        <v>3715</v>
      </c>
      <c r="B6" s="605"/>
      <c r="C6" s="605"/>
      <c r="D6" s="605"/>
      <c r="E6" s="605"/>
      <c r="F6" s="605"/>
      <c r="G6" s="605"/>
      <c r="H6" s="605"/>
      <c r="I6" s="605"/>
      <c r="J6" s="605"/>
    </row>
    <row r="7" spans="1:14">
      <c r="A7" s="608" t="s">
        <v>3728</v>
      </c>
      <c r="B7" s="608"/>
      <c r="C7" s="608"/>
      <c r="D7" s="608"/>
      <c r="E7" s="608"/>
      <c r="F7" s="608"/>
      <c r="G7" s="608"/>
      <c r="H7" s="608"/>
      <c r="I7" s="608"/>
      <c r="J7" s="608"/>
    </row>
    <row r="8" spans="1:14">
      <c r="A8" s="57"/>
      <c r="B8" s="57"/>
      <c r="C8" s="57"/>
      <c r="D8" s="57"/>
      <c r="E8" s="57"/>
      <c r="F8" s="57"/>
      <c r="G8" s="57"/>
      <c r="H8" s="57"/>
      <c r="I8" s="57"/>
      <c r="J8" s="57"/>
    </row>
    <row r="9" spans="1:14" ht="15.75" customHeight="1">
      <c r="A9" s="57"/>
      <c r="B9" s="57"/>
      <c r="C9" s="57"/>
      <c r="D9" s="57"/>
      <c r="E9" s="57"/>
      <c r="F9" s="57"/>
      <c r="G9" s="57"/>
      <c r="H9" s="57"/>
      <c r="I9" s="57"/>
      <c r="J9" s="57"/>
    </row>
    <row r="10" spans="1:14">
      <c r="A10" s="58" t="s">
        <v>3717</v>
      </c>
      <c r="B10" s="57"/>
      <c r="C10" s="57"/>
      <c r="D10" s="57"/>
      <c r="E10" s="57"/>
      <c r="F10" s="57"/>
      <c r="G10" s="57"/>
      <c r="H10" s="57"/>
      <c r="I10" s="57"/>
      <c r="J10" s="57"/>
    </row>
    <row r="11" spans="1:14" ht="12" customHeight="1">
      <c r="A11" s="57"/>
      <c r="B11" s="57"/>
      <c r="C11" s="57"/>
      <c r="D11" s="57"/>
      <c r="E11" s="57"/>
      <c r="F11" s="57"/>
      <c r="G11" s="57"/>
      <c r="H11" s="57"/>
      <c r="I11" s="57"/>
      <c r="J11" s="57"/>
      <c r="L11" s="41" t="s">
        <v>3300</v>
      </c>
      <c r="N11" s="41" t="s">
        <v>3301</v>
      </c>
    </row>
    <row r="12" spans="1:14">
      <c r="A12" s="57" t="s">
        <v>3255</v>
      </c>
      <c r="B12" s="57"/>
      <c r="C12" s="57"/>
      <c r="D12" s="59" t="s">
        <v>3243</v>
      </c>
      <c r="E12" s="57" t="str">
        <f>VLOOKUP(N12,dosen,3,0)</f>
        <v>Paniran, S.T., M.T.</v>
      </c>
      <c r="F12" s="57"/>
      <c r="G12" s="57"/>
      <c r="H12" s="57"/>
      <c r="I12" s="57"/>
      <c r="J12" s="57"/>
      <c r="L12" s="41">
        <v>526</v>
      </c>
      <c r="N12" s="41">
        <f>VLOOKUP(L12,data,17,0)</f>
        <v>28</v>
      </c>
    </row>
    <row r="13" spans="1:14">
      <c r="A13" s="57" t="s">
        <v>3718</v>
      </c>
      <c r="B13" s="57"/>
      <c r="C13" s="57"/>
      <c r="D13" s="59" t="s">
        <v>3243</v>
      </c>
      <c r="E13" s="525" t="str">
        <f>VLOOKUP(N12,dosen,2,0)</f>
        <v>197107231999031001</v>
      </c>
      <c r="F13" s="57"/>
      <c r="G13" s="57"/>
      <c r="H13" s="57"/>
      <c r="I13" s="57"/>
      <c r="J13" s="57"/>
      <c r="N13" s="41">
        <f>VLOOKUP(L12,data,18,0)</f>
        <v>17</v>
      </c>
    </row>
    <row r="14" spans="1:14">
      <c r="A14" s="57" t="s">
        <v>3719</v>
      </c>
      <c r="B14" s="57"/>
      <c r="C14" s="57"/>
      <c r="D14" s="59" t="s">
        <v>3243</v>
      </c>
      <c r="E14" s="57" t="s">
        <v>3720</v>
      </c>
      <c r="F14" s="57"/>
      <c r="G14" s="57"/>
      <c r="H14" s="57"/>
      <c r="I14" s="57"/>
      <c r="J14" s="57"/>
    </row>
    <row r="15" spans="1:14">
      <c r="A15" s="57" t="s">
        <v>3721</v>
      </c>
      <c r="B15" s="57"/>
      <c r="C15" s="57"/>
      <c r="D15" s="59" t="s">
        <v>3243</v>
      </c>
      <c r="E15" s="57" t="s">
        <v>3259</v>
      </c>
      <c r="F15" s="57"/>
      <c r="G15" s="57"/>
      <c r="H15" s="57"/>
      <c r="I15" s="57"/>
      <c r="J15" s="57"/>
    </row>
    <row r="16" spans="1:14" ht="12" customHeight="1">
      <c r="A16" s="57"/>
      <c r="B16" s="57"/>
      <c r="C16" s="57"/>
      <c r="D16" s="59"/>
      <c r="E16" s="57"/>
      <c r="F16" s="57"/>
      <c r="G16" s="57"/>
      <c r="H16" s="57"/>
      <c r="I16" s="57"/>
      <c r="J16" s="57"/>
    </row>
    <row r="17" spans="1:13">
      <c r="A17" s="57" t="s">
        <v>3255</v>
      </c>
      <c r="B17" s="57"/>
      <c r="C17" s="57"/>
      <c r="D17" s="59" t="s">
        <v>3243</v>
      </c>
      <c r="E17" s="57" t="str">
        <f>VLOOKUP(N13,dosen,3,0)</f>
        <v>A. Sjamsjiar Rachman, S.T., M.T.</v>
      </c>
      <c r="F17" s="57"/>
      <c r="G17" s="57"/>
      <c r="H17" s="57"/>
      <c r="I17" s="57"/>
      <c r="J17" s="57"/>
      <c r="L17" s="41">
        <v>14</v>
      </c>
    </row>
    <row r="18" spans="1:13">
      <c r="A18" s="57" t="s">
        <v>3718</v>
      </c>
      <c r="B18" s="57"/>
      <c r="C18" s="57"/>
      <c r="D18" s="59" t="s">
        <v>3243</v>
      </c>
      <c r="E18" s="526" t="str">
        <f>VLOOKUP(N13,dosen,2,0)</f>
        <v>197111241999031004</v>
      </c>
      <c r="F18" s="57"/>
      <c r="G18" s="57"/>
      <c r="H18" s="57"/>
      <c r="I18" s="57"/>
      <c r="J18" s="57"/>
    </row>
    <row r="19" spans="1:13">
      <c r="A19" s="57" t="s">
        <v>3719</v>
      </c>
      <c r="B19" s="57"/>
      <c r="C19" s="57"/>
      <c r="D19" s="59" t="s">
        <v>3243</v>
      </c>
      <c r="E19" s="57" t="s">
        <v>3720</v>
      </c>
      <c r="F19" s="57"/>
      <c r="G19" s="57"/>
      <c r="H19" s="57"/>
      <c r="I19" s="57"/>
      <c r="J19" s="57"/>
    </row>
    <row r="20" spans="1:13">
      <c r="A20" s="57" t="s">
        <v>3721</v>
      </c>
      <c r="B20" s="57"/>
      <c r="C20" s="57"/>
      <c r="D20" s="59" t="s">
        <v>3243</v>
      </c>
      <c r="E20" s="57" t="s">
        <v>3260</v>
      </c>
      <c r="F20" s="57"/>
      <c r="G20" s="57"/>
      <c r="H20" s="57"/>
      <c r="I20" s="57"/>
      <c r="J20" s="57"/>
    </row>
    <row r="21" spans="1:13" ht="12" customHeight="1">
      <c r="A21" s="57"/>
      <c r="B21" s="57"/>
      <c r="C21" s="57"/>
      <c r="D21" s="57"/>
      <c r="E21" s="59"/>
      <c r="F21" s="57"/>
      <c r="G21" s="57"/>
      <c r="H21" s="57"/>
      <c r="I21" s="57"/>
      <c r="J21" s="57"/>
    </row>
    <row r="22" spans="1:13">
      <c r="A22" s="57" t="s">
        <v>3722</v>
      </c>
      <c r="B22" s="57"/>
      <c r="C22" s="57"/>
      <c r="D22" s="57"/>
      <c r="E22" s="59"/>
      <c r="F22" s="57"/>
      <c r="G22" s="57"/>
      <c r="H22" s="57"/>
      <c r="I22" s="57"/>
      <c r="J22" s="57"/>
    </row>
    <row r="23" spans="1:13" ht="12" customHeight="1">
      <c r="A23" s="57"/>
      <c r="B23" s="57"/>
      <c r="C23" s="57"/>
      <c r="D23" s="57"/>
      <c r="E23" s="59"/>
      <c r="F23" s="57"/>
      <c r="G23" s="57"/>
      <c r="H23" s="57"/>
      <c r="I23" s="57"/>
      <c r="J23" s="57"/>
    </row>
    <row r="24" spans="1:13">
      <c r="A24" s="57" t="s">
        <v>3255</v>
      </c>
      <c r="B24" s="57"/>
      <c r="C24" s="57"/>
      <c r="D24" s="59" t="s">
        <v>3243</v>
      </c>
      <c r="E24" s="57" t="str">
        <f>VLOOKUP(L12,data,3,0)</f>
        <v>Sri Wahyuningsih</v>
      </c>
      <c r="F24" s="57"/>
      <c r="G24" s="57"/>
      <c r="H24" s="57"/>
      <c r="I24" s="57"/>
      <c r="J24" s="57"/>
    </row>
    <row r="25" spans="1:13">
      <c r="A25" s="57" t="s">
        <v>3256</v>
      </c>
      <c r="B25" s="57"/>
      <c r="C25" s="57"/>
      <c r="D25" s="59" t="s">
        <v>3243</v>
      </c>
      <c r="E25" s="57" t="str">
        <f>VLOOKUP(L12,data,4,0)</f>
        <v>F1B013087</v>
      </c>
      <c r="F25" s="57"/>
      <c r="G25" s="57"/>
      <c r="H25" s="57"/>
      <c r="I25" s="57"/>
      <c r="J25" s="57"/>
    </row>
    <row r="26" spans="1:13" ht="37.5" customHeight="1">
      <c r="A26" s="60" t="s">
        <v>3302</v>
      </c>
      <c r="B26" s="60"/>
      <c r="C26" s="60"/>
      <c r="D26" s="61" t="s">
        <v>3243</v>
      </c>
      <c r="E26" s="609" t="str">
        <f>VLOOKUP(L12,data,5,0)</f>
        <v>Perancangan Sistem Pengendali Fluida pada 4 Tangki Berbasis PLC Omron CP1E-E20DRA</v>
      </c>
      <c r="F26" s="609"/>
      <c r="G26" s="609"/>
      <c r="H26" s="609"/>
      <c r="I26" s="609"/>
      <c r="J26" s="609"/>
    </row>
    <row r="27" spans="1:13" ht="12" customHeight="1">
      <c r="A27" s="57"/>
      <c r="B27" s="57"/>
      <c r="C27" s="57"/>
      <c r="D27" s="57"/>
      <c r="E27" s="57"/>
      <c r="F27" s="57"/>
      <c r="G27" s="57"/>
      <c r="H27" s="57"/>
      <c r="I27" s="57"/>
      <c r="J27" s="57"/>
    </row>
    <row r="28" spans="1:13" ht="31.5" customHeight="1">
      <c r="A28" s="611" t="e">
        <f>CONCATENATE(A29,A30,L28,H30,M28)</f>
        <v>#VALUE!</v>
      </c>
      <c r="B28" s="611"/>
      <c r="C28" s="611"/>
      <c r="D28" s="611"/>
      <c r="E28" s="611"/>
      <c r="F28" s="611"/>
      <c r="G28" s="611"/>
      <c r="H28" s="611"/>
      <c r="I28" s="611"/>
      <c r="J28" s="611"/>
      <c r="L28" s="41" t="str">
        <f>TEXT(E30,"D MMMM YYYY")</f>
        <v>Teknik Elektronika &amp; Digital</v>
      </c>
      <c r="M28" s="41" t="e">
        <f>TEXT(I30,"D MMMM YYYY")</f>
        <v>#VALUE!</v>
      </c>
    </row>
    <row r="29" spans="1:13" ht="15.75" hidden="1" customHeight="1">
      <c r="A29" s="57" t="s">
        <v>3729</v>
      </c>
      <c r="B29" s="57"/>
      <c r="C29" s="57"/>
      <c r="D29" s="57"/>
      <c r="E29" s="57"/>
      <c r="F29" s="57"/>
      <c r="G29" s="57"/>
      <c r="H29" s="57"/>
      <c r="I29" s="57"/>
      <c r="J29" s="57"/>
    </row>
    <row r="30" spans="1:13" hidden="1">
      <c r="A30" s="62" t="s">
        <v>3724</v>
      </c>
      <c r="B30" s="62"/>
      <c r="C30" s="57"/>
      <c r="D30" s="62"/>
      <c r="E30" s="610" t="str">
        <f>VLOOKUP(L12,data,24,0)</f>
        <v>Teknik Elektronika &amp; Digital</v>
      </c>
      <c r="F30" s="610"/>
      <c r="G30" s="610"/>
      <c r="H30" s="63" t="s">
        <v>3725</v>
      </c>
      <c r="I30" s="610" t="e">
        <f>E30+180</f>
        <v>#VALUE!</v>
      </c>
      <c r="J30" s="610"/>
    </row>
    <row r="31" spans="1:13" ht="12" customHeight="1">
      <c r="A31" s="64"/>
      <c r="B31" s="57"/>
      <c r="C31" s="57"/>
      <c r="D31" s="57"/>
      <c r="E31" s="57"/>
      <c r="F31" s="57"/>
      <c r="G31" s="57"/>
      <c r="H31" s="57"/>
      <c r="I31" s="57"/>
      <c r="J31" s="57"/>
    </row>
    <row r="32" spans="1:13">
      <c r="A32" s="607" t="s">
        <v>3727</v>
      </c>
      <c r="B32" s="607"/>
      <c r="C32" s="607"/>
      <c r="D32" s="607"/>
      <c r="E32" s="607"/>
      <c r="F32" s="607"/>
      <c r="G32" s="607"/>
      <c r="H32" s="607"/>
      <c r="I32" s="607"/>
      <c r="J32" s="607"/>
    </row>
    <row r="33" spans="1:11">
      <c r="A33" s="607"/>
      <c r="B33" s="607"/>
      <c r="C33" s="607"/>
      <c r="D33" s="607"/>
      <c r="E33" s="607"/>
      <c r="F33" s="607"/>
      <c r="G33" s="607"/>
      <c r="H33" s="607"/>
      <c r="I33" s="607"/>
      <c r="J33" s="607"/>
    </row>
    <row r="34" spans="1:11">
      <c r="A34" s="57"/>
      <c r="B34" s="57"/>
      <c r="C34" s="57"/>
      <c r="D34" s="57"/>
      <c r="E34" s="57"/>
      <c r="F34" s="57"/>
      <c r="G34" s="57"/>
      <c r="H34" s="57"/>
      <c r="I34" s="57"/>
      <c r="J34" s="57"/>
    </row>
    <row r="35" spans="1:11">
      <c r="A35" s="57"/>
      <c r="B35" s="57"/>
      <c r="C35" s="57"/>
      <c r="D35" s="57"/>
      <c r="E35" s="57"/>
      <c r="F35" s="57"/>
      <c r="G35" s="57"/>
      <c r="H35" s="57"/>
      <c r="I35" s="57"/>
      <c r="J35" s="57"/>
    </row>
    <row r="36" spans="1:11">
      <c r="A36" s="57"/>
      <c r="B36" s="57"/>
      <c r="C36" s="57"/>
      <c r="D36" s="57"/>
      <c r="E36" s="57"/>
      <c r="F36" s="57"/>
      <c r="G36" s="57"/>
      <c r="H36" s="57" t="s">
        <v>3701</v>
      </c>
      <c r="I36" s="57"/>
      <c r="J36" s="63" t="str">
        <f>VLOOKUP(L12,data,23,0)</f>
        <v>16 Januari 2018</v>
      </c>
    </row>
    <row r="37" spans="1:11">
      <c r="A37" s="57"/>
      <c r="B37" s="57"/>
      <c r="C37" s="57"/>
      <c r="D37" s="57"/>
      <c r="E37" s="57"/>
      <c r="F37" s="57"/>
      <c r="G37" s="65"/>
      <c r="H37" s="57" t="s">
        <v>3315</v>
      </c>
      <c r="I37" s="57"/>
      <c r="J37" s="57"/>
    </row>
    <row r="38" spans="1:11">
      <c r="A38" s="57"/>
      <c r="B38" s="57"/>
      <c r="C38" s="57"/>
      <c r="D38" s="57"/>
      <c r="E38" s="57"/>
      <c r="F38" s="57"/>
      <c r="G38" s="65"/>
      <c r="H38" s="57"/>
      <c r="I38" s="57"/>
      <c r="J38" s="57"/>
    </row>
    <row r="39" spans="1:11">
      <c r="A39" s="57"/>
      <c r="B39" s="57"/>
      <c r="C39" s="57"/>
      <c r="D39" s="57"/>
      <c r="E39" s="57"/>
      <c r="F39" s="57"/>
      <c r="G39" s="57"/>
      <c r="H39" s="57"/>
      <c r="I39" s="57"/>
      <c r="J39" s="57"/>
    </row>
    <row r="40" spans="1:11">
      <c r="A40" s="57"/>
      <c r="B40" s="57"/>
      <c r="C40" s="57"/>
      <c r="D40" s="57"/>
      <c r="E40" s="57"/>
      <c r="F40" s="57"/>
      <c r="G40" s="57"/>
      <c r="H40" s="57"/>
      <c r="I40" s="57"/>
      <c r="J40" s="57"/>
    </row>
    <row r="41" spans="1:11">
      <c r="A41" s="57"/>
      <c r="B41" s="57"/>
      <c r="C41" s="57"/>
      <c r="D41" s="57"/>
      <c r="E41" s="57"/>
      <c r="F41" s="57"/>
      <c r="G41" s="57"/>
      <c r="H41" s="57"/>
      <c r="I41" s="57"/>
      <c r="J41" s="57"/>
    </row>
    <row r="42" spans="1:11">
      <c r="A42" s="57"/>
      <c r="B42" s="57"/>
      <c r="C42" s="57"/>
      <c r="D42" s="57"/>
      <c r="E42" s="57"/>
      <c r="F42" s="57"/>
      <c r="G42" s="57"/>
      <c r="H42" s="58" t="s">
        <v>3316</v>
      </c>
      <c r="I42" s="58"/>
      <c r="J42" s="58"/>
      <c r="K42" s="58"/>
    </row>
    <row r="43" spans="1:11">
      <c r="A43" s="57"/>
      <c r="B43" s="57"/>
      <c r="C43" s="57"/>
      <c r="D43" s="57"/>
      <c r="E43" s="57"/>
      <c r="F43" s="57"/>
      <c r="G43" s="57"/>
      <c r="H43" s="58" t="s">
        <v>3317</v>
      </c>
      <c r="I43" s="58"/>
      <c r="J43" s="58"/>
      <c r="K43" s="58"/>
    </row>
    <row r="44" spans="1:11">
      <c r="A44" s="44"/>
      <c r="B44" s="44"/>
      <c r="C44" s="44"/>
      <c r="D44" s="44"/>
      <c r="E44" s="44"/>
      <c r="F44" s="44"/>
      <c r="G44" s="44"/>
      <c r="H44" s="44"/>
      <c r="I44" s="44"/>
      <c r="J44" s="44"/>
    </row>
  </sheetData>
  <mergeCells count="11">
    <mergeCell ref="A32:J33"/>
    <mergeCell ref="A7:J7"/>
    <mergeCell ref="E26:J26"/>
    <mergeCell ref="A28:J28"/>
    <mergeCell ref="E30:G30"/>
    <mergeCell ref="I30:J30"/>
    <mergeCell ref="A1:J1"/>
    <mergeCell ref="A2:J2"/>
    <mergeCell ref="A3:J3"/>
    <mergeCell ref="A4:J4"/>
    <mergeCell ref="A6:J6"/>
  </mergeCells>
  <printOptions horizontalCentered="1"/>
  <pageMargins left="0.55118110236220497" right="0.55118110236220497" top="0.27559055118110198" bottom="0.43307086614173201" header="0.23622047244094499" footer="0.31496062992126"/>
  <pageSetup paperSize="9" orientation="portrait" verticalDpi="144"/>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9:N49"/>
  <sheetViews>
    <sheetView topLeftCell="A19" workbookViewId="0">
      <selection activeCell="A36" sqref="A36:B36"/>
    </sheetView>
  </sheetViews>
  <sheetFormatPr defaultColWidth="9.109375" defaultRowHeight="15.6"/>
  <cols>
    <col min="1" max="1" width="6.88671875" style="41" customWidth="1"/>
    <col min="2" max="2" width="13.6640625" style="41" customWidth="1"/>
    <col min="3" max="3" width="5.33203125" style="41" customWidth="1"/>
    <col min="4" max="4" width="4" style="41" customWidth="1"/>
    <col min="5" max="5" width="21" style="41" customWidth="1"/>
    <col min="6" max="6" width="10.44140625" style="41" customWidth="1"/>
    <col min="7" max="7" width="9.109375" style="41" customWidth="1"/>
    <col min="8" max="8" width="9.109375" style="41"/>
    <col min="9" max="9" width="13.33203125" style="41" customWidth="1"/>
    <col min="10" max="11" width="9.109375" style="41"/>
    <col min="12" max="12" width="12.5546875" style="41" customWidth="1"/>
    <col min="13" max="13" width="18.109375" style="41" customWidth="1"/>
    <col min="14" max="16384" width="9.109375" style="41"/>
  </cols>
  <sheetData>
    <row r="9" spans="1:14">
      <c r="A9" s="42"/>
      <c r="B9" s="42"/>
      <c r="C9" s="42"/>
      <c r="D9" s="42"/>
      <c r="E9" s="42"/>
      <c r="F9" s="42"/>
      <c r="G9" s="42"/>
      <c r="H9" s="42"/>
      <c r="I9" s="42"/>
    </row>
    <row r="10" spans="1:14" ht="27.6">
      <c r="A10" s="614" t="s">
        <v>3715</v>
      </c>
      <c r="B10" s="614"/>
      <c r="C10" s="614"/>
      <c r="D10" s="614"/>
      <c r="E10" s="614"/>
      <c r="F10" s="614"/>
      <c r="G10" s="614"/>
      <c r="H10" s="614"/>
      <c r="I10" s="614"/>
    </row>
    <row r="11" spans="1:14">
      <c r="A11" s="566" t="s">
        <v>3730</v>
      </c>
      <c r="B11" s="566"/>
      <c r="C11" s="566"/>
      <c r="D11" s="566"/>
      <c r="E11" s="566"/>
      <c r="F11" s="566"/>
      <c r="G11" s="566"/>
      <c r="H11" s="566"/>
      <c r="I11" s="566"/>
    </row>
    <row r="12" spans="1:14">
      <c r="A12" s="42"/>
      <c r="B12" s="42"/>
      <c r="C12" s="42"/>
      <c r="D12" s="42"/>
      <c r="E12" s="42"/>
      <c r="F12" s="42"/>
      <c r="G12" s="42"/>
      <c r="H12" s="42"/>
      <c r="I12" s="42"/>
    </row>
    <row r="13" spans="1:14" ht="21.75" customHeight="1">
      <c r="A13" s="42"/>
      <c r="B13" s="42"/>
      <c r="C13" s="42"/>
      <c r="D13" s="42"/>
      <c r="E13" s="42"/>
      <c r="F13" s="42"/>
      <c r="G13" s="42"/>
      <c r="H13" s="42"/>
      <c r="I13" s="42"/>
    </row>
    <row r="14" spans="1:14">
      <c r="A14" s="44" t="s">
        <v>3731</v>
      </c>
      <c r="B14" s="44"/>
      <c r="C14" s="44"/>
      <c r="D14" s="44"/>
      <c r="E14" s="44"/>
      <c r="F14" s="44"/>
      <c r="G14" s="44"/>
      <c r="H14" s="44"/>
      <c r="I14" s="44"/>
    </row>
    <row r="15" spans="1:14" ht="9.9" customHeight="1">
      <c r="A15" s="44"/>
      <c r="B15" s="44"/>
      <c r="C15" s="44"/>
      <c r="D15" s="44"/>
      <c r="E15" s="44"/>
      <c r="F15" s="44"/>
      <c r="G15" s="44"/>
      <c r="H15" s="44"/>
      <c r="I15" s="44"/>
      <c r="K15" s="41" t="s">
        <v>3300</v>
      </c>
      <c r="N15" s="41" t="s">
        <v>3301</v>
      </c>
    </row>
    <row r="16" spans="1:14">
      <c r="A16" s="44" t="s">
        <v>3255</v>
      </c>
      <c r="C16" s="44"/>
      <c r="D16" s="43" t="s">
        <v>3243</v>
      </c>
      <c r="E16" s="44" t="str">
        <f>VLOOKUP(N16,dosen,3,0)</f>
        <v>I Nyoman Wahyu Satiawan., ST., MSc., Ph.D.</v>
      </c>
      <c r="F16" s="44"/>
      <c r="G16" s="44"/>
      <c r="H16" s="44"/>
      <c r="I16" s="44"/>
      <c r="K16" s="41">
        <v>876</v>
      </c>
      <c r="N16" s="41">
        <f>VLOOKUP(K16,data,17,0)</f>
        <v>8</v>
      </c>
    </row>
    <row r="17" spans="1:14">
      <c r="A17" s="44" t="s">
        <v>3718</v>
      </c>
      <c r="C17" s="44"/>
      <c r="D17" s="43" t="s">
        <v>3243</v>
      </c>
      <c r="E17" s="527" t="str">
        <f>VLOOKUP(N16,dosen,2,0)</f>
        <v>197009081998021001</v>
      </c>
      <c r="F17" s="44"/>
      <c r="G17" s="44"/>
      <c r="H17" s="44"/>
      <c r="I17" s="44"/>
      <c r="N17" s="41">
        <f>VLOOKUP(K16,data,18,0)</f>
        <v>14</v>
      </c>
    </row>
    <row r="18" spans="1:14">
      <c r="A18" s="44" t="s">
        <v>3719</v>
      </c>
      <c r="C18" s="44"/>
      <c r="D18" s="43" t="s">
        <v>3243</v>
      </c>
      <c r="E18" s="44" t="s">
        <v>3720</v>
      </c>
      <c r="F18" s="44"/>
      <c r="G18" s="44"/>
      <c r="H18" s="44"/>
      <c r="I18" s="44"/>
    </row>
    <row r="19" spans="1:14">
      <c r="A19" s="44" t="s">
        <v>3721</v>
      </c>
      <c r="C19" s="44"/>
      <c r="D19" s="43" t="s">
        <v>3243</v>
      </c>
      <c r="E19" s="44" t="s">
        <v>3259</v>
      </c>
      <c r="F19" s="44"/>
      <c r="G19" s="44"/>
      <c r="H19" s="44"/>
      <c r="I19" s="44"/>
    </row>
    <row r="20" spans="1:14" ht="6" customHeight="1">
      <c r="A20" s="44"/>
      <c r="C20" s="44"/>
      <c r="D20" s="43"/>
      <c r="E20" s="44"/>
      <c r="F20" s="44"/>
      <c r="G20" s="44"/>
      <c r="H20" s="44"/>
      <c r="I20" s="44"/>
    </row>
    <row r="21" spans="1:14">
      <c r="A21" s="44" t="s">
        <v>3255</v>
      </c>
      <c r="C21" s="44"/>
      <c r="D21" s="43" t="s">
        <v>3243</v>
      </c>
      <c r="E21" s="44" t="str">
        <f>VLOOKUP(N17,dosen,3,0)</f>
        <v>Abdul Natsir, S.T., M.T.</v>
      </c>
      <c r="F21" s="44"/>
      <c r="G21" s="44"/>
      <c r="H21" s="44"/>
      <c r="I21" s="44"/>
      <c r="K21" s="41">
        <v>14</v>
      </c>
    </row>
    <row r="22" spans="1:14">
      <c r="A22" s="44" t="s">
        <v>3718</v>
      </c>
      <c r="C22" s="44"/>
      <c r="D22" s="43" t="s">
        <v>3243</v>
      </c>
      <c r="E22" s="527" t="str">
        <f>VLOOKUP(N17,dosen,2,0)</f>
        <v>197205091998031002</v>
      </c>
      <c r="F22" s="44"/>
      <c r="G22" s="44"/>
      <c r="H22" s="44"/>
      <c r="I22" s="44"/>
    </row>
    <row r="23" spans="1:14">
      <c r="A23" s="44" t="s">
        <v>3719</v>
      </c>
      <c r="C23" s="44"/>
      <c r="D23" s="43" t="s">
        <v>3243</v>
      </c>
      <c r="E23" s="44" t="s">
        <v>3720</v>
      </c>
      <c r="F23" s="44"/>
      <c r="G23" s="44"/>
      <c r="H23" s="44"/>
      <c r="I23" s="44"/>
    </row>
    <row r="24" spans="1:14">
      <c r="A24" s="44" t="s">
        <v>3721</v>
      </c>
      <c r="C24" s="44"/>
      <c r="D24" s="43" t="s">
        <v>3243</v>
      </c>
      <c r="E24" s="44" t="s">
        <v>3260</v>
      </c>
      <c r="F24" s="44"/>
      <c r="G24" s="44"/>
      <c r="H24" s="44"/>
      <c r="I24" s="44"/>
    </row>
    <row r="25" spans="1:14" ht="9.9" customHeight="1">
      <c r="A25" s="44"/>
      <c r="B25" s="44"/>
      <c r="C25" s="44"/>
      <c r="D25" s="43"/>
      <c r="E25" s="44"/>
      <c r="F25" s="44"/>
      <c r="G25" s="44"/>
      <c r="H25" s="44"/>
      <c r="I25" s="44"/>
    </row>
    <row r="26" spans="1:14">
      <c r="A26" s="44" t="s">
        <v>3722</v>
      </c>
      <c r="B26" s="44"/>
      <c r="C26" s="44"/>
      <c r="D26" s="43"/>
      <c r="E26" s="44"/>
      <c r="F26" s="44"/>
      <c r="G26" s="44"/>
      <c r="H26" s="44"/>
      <c r="I26" s="44"/>
    </row>
    <row r="27" spans="1:14" ht="9.9" customHeight="1">
      <c r="A27" s="44"/>
      <c r="B27" s="44"/>
      <c r="C27" s="44"/>
      <c r="D27" s="43"/>
      <c r="E27" s="44"/>
      <c r="F27" s="44"/>
      <c r="G27" s="44"/>
      <c r="H27" s="44"/>
      <c r="I27" s="44"/>
    </row>
    <row r="28" spans="1:14">
      <c r="A28" s="44" t="s">
        <v>3255</v>
      </c>
      <c r="C28" s="44"/>
      <c r="D28" s="43" t="s">
        <v>3243</v>
      </c>
      <c r="E28" s="44" t="str">
        <f>VLOOKUP(K16,data,3,0)</f>
        <v>Abi Laskar</v>
      </c>
      <c r="F28" s="44"/>
      <c r="G28" s="44"/>
      <c r="H28" s="44"/>
      <c r="I28" s="44"/>
    </row>
    <row r="29" spans="1:14">
      <c r="A29" s="44" t="s">
        <v>3256</v>
      </c>
      <c r="C29" s="44"/>
      <c r="D29" s="43" t="s">
        <v>3243</v>
      </c>
      <c r="E29" s="44" t="str">
        <f>VLOOKUP(K16,data,4,0)</f>
        <v>F1B117001</v>
      </c>
      <c r="F29" s="44"/>
      <c r="G29" s="44"/>
      <c r="H29" s="44"/>
      <c r="I29" s="44"/>
    </row>
    <row r="30" spans="1:14" ht="15.75" customHeight="1">
      <c r="A30" s="44" t="s">
        <v>3302</v>
      </c>
      <c r="C30" s="44"/>
      <c r="D30" s="43" t="s">
        <v>3243</v>
      </c>
      <c r="E30" s="569" t="str">
        <f>VLOOKUP(K16,data,5,0)</f>
        <v>Pengaturan Kecepatan Motor Brushless DC Menggunakan Teknik Self Tuning Hybrid Fuzzy PID Kontroler</v>
      </c>
      <c r="F30" s="613"/>
      <c r="G30" s="613"/>
      <c r="H30" s="613"/>
      <c r="I30" s="613"/>
    </row>
    <row r="31" spans="1:14">
      <c r="A31" s="44"/>
      <c r="B31" s="44"/>
      <c r="C31" s="44"/>
      <c r="D31" s="43"/>
      <c r="E31" s="613"/>
      <c r="F31" s="613"/>
      <c r="G31" s="613"/>
      <c r="H31" s="613"/>
      <c r="I31" s="613"/>
    </row>
    <row r="32" spans="1:14" ht="9.9" customHeight="1">
      <c r="A32" s="44"/>
      <c r="B32" s="44"/>
      <c r="C32" s="44"/>
      <c r="D32" s="43"/>
      <c r="E32" s="613"/>
      <c r="F32" s="613"/>
      <c r="G32" s="613"/>
      <c r="H32" s="613"/>
      <c r="I32" s="613"/>
    </row>
    <row r="33" spans="1:14" ht="3.75" customHeight="1">
      <c r="A33" s="44"/>
      <c r="B33" s="44"/>
      <c r="C33" s="44"/>
      <c r="D33" s="43"/>
      <c r="E33" s="55"/>
      <c r="F33" s="55"/>
      <c r="G33" s="55"/>
      <c r="H33" s="55"/>
      <c r="I33" s="55"/>
    </row>
    <row r="34" spans="1:14" s="44" customFormat="1" ht="33.75" customHeight="1">
      <c r="A34" s="567" t="str">
        <f>CONCATENATE(A35,L34,M34,N34)</f>
        <v>Masa pembimbingan Tugas Akhir tersebut diperpanjang selama 6 (enam) bulan mulai tanggal : 9 April 2022 sampai dengan 6 Oktober 2022</v>
      </c>
      <c r="B34" s="567"/>
      <c r="C34" s="567"/>
      <c r="D34" s="567"/>
      <c r="E34" s="567"/>
      <c r="F34" s="567"/>
      <c r="G34" s="567"/>
      <c r="H34" s="567"/>
      <c r="I34" s="567"/>
      <c r="J34" s="56"/>
      <c r="K34" s="41"/>
      <c r="L34" s="44" t="str">
        <f>TEXT(A36,"D MMMM YYYY")</f>
        <v>9 April 2022</v>
      </c>
      <c r="M34" s="44" t="s">
        <v>3725</v>
      </c>
      <c r="N34" s="44" t="str">
        <f>TEXT(D36,"D MMMM YYYY")</f>
        <v>6 Oktober 2022</v>
      </c>
    </row>
    <row r="35" spans="1:14" ht="15.75" hidden="1" customHeight="1">
      <c r="A35" s="44" t="s">
        <v>3732</v>
      </c>
      <c r="B35" s="44"/>
      <c r="C35" s="44"/>
      <c r="D35" s="44"/>
      <c r="E35" s="44"/>
      <c r="F35" s="44"/>
      <c r="G35" s="44"/>
      <c r="H35" s="44"/>
      <c r="I35" s="44"/>
    </row>
    <row r="36" spans="1:14" hidden="1">
      <c r="A36" s="615">
        <f>VLOOKUP(K16,data,27,0)</f>
        <v>44660</v>
      </c>
      <c r="B36" s="615"/>
      <c r="C36" s="43" t="s">
        <v>3307</v>
      </c>
      <c r="D36" s="612">
        <f>A36+180</f>
        <v>44840</v>
      </c>
      <c r="E36" s="612"/>
      <c r="F36" s="44"/>
      <c r="G36" s="44"/>
      <c r="H36" s="44"/>
      <c r="I36" s="44"/>
    </row>
    <row r="37" spans="1:14" ht="9.9" customHeight="1">
      <c r="A37" s="44"/>
      <c r="B37" s="44"/>
      <c r="C37" s="44"/>
      <c r="D37" s="44"/>
      <c r="E37" s="44"/>
      <c r="F37" s="44"/>
      <c r="G37" s="44"/>
      <c r="H37" s="44"/>
      <c r="I37" s="44"/>
    </row>
    <row r="38" spans="1:14">
      <c r="A38" s="44" t="s">
        <v>3733</v>
      </c>
      <c r="B38" s="44"/>
      <c r="C38" s="44"/>
      <c r="D38" s="44"/>
      <c r="E38" s="44"/>
      <c r="F38" s="44"/>
      <c r="G38" s="44"/>
      <c r="H38" s="44"/>
      <c r="I38" s="44"/>
    </row>
    <row r="39" spans="1:14">
      <c r="A39" s="44"/>
      <c r="B39" s="44"/>
      <c r="C39" s="44"/>
      <c r="D39" s="44"/>
      <c r="E39" s="44"/>
      <c r="F39" s="44"/>
      <c r="G39" s="44"/>
      <c r="H39" s="44"/>
      <c r="I39" s="44"/>
    </row>
    <row r="40" spans="1:14">
      <c r="A40" s="44"/>
      <c r="B40" s="44"/>
      <c r="C40" s="44"/>
      <c r="D40" s="44"/>
      <c r="E40" s="44"/>
      <c r="F40" s="44"/>
      <c r="G40" s="44"/>
      <c r="H40" s="44"/>
      <c r="I40" s="44"/>
    </row>
    <row r="41" spans="1:14">
      <c r="A41" s="44"/>
      <c r="B41" s="44"/>
      <c r="C41" s="44"/>
      <c r="D41" s="44"/>
      <c r="E41" s="44"/>
      <c r="F41" s="44"/>
      <c r="G41" s="44"/>
      <c r="H41" s="44"/>
      <c r="I41" s="44"/>
    </row>
    <row r="42" spans="1:14">
      <c r="A42" s="44"/>
      <c r="B42" s="44"/>
      <c r="C42" s="44"/>
      <c r="D42" s="44"/>
      <c r="E42" s="44"/>
      <c r="F42" s="49" t="s">
        <v>3701</v>
      </c>
      <c r="G42" s="612" t="str">
        <f>VLOOKUP(K16,data,23,0)</f>
        <v>11 Oktober 2021</v>
      </c>
      <c r="H42" s="612"/>
      <c r="I42" s="612"/>
    </row>
    <row r="43" spans="1:14">
      <c r="A43" s="44"/>
      <c r="B43" s="44"/>
      <c r="C43" s="44"/>
      <c r="D43" s="44"/>
      <c r="E43" s="44"/>
      <c r="F43" s="44" t="s">
        <v>3315</v>
      </c>
      <c r="G43" s="44"/>
      <c r="H43" s="44"/>
    </row>
    <row r="44" spans="1:14">
      <c r="A44" s="44"/>
      <c r="B44" s="44"/>
      <c r="C44" s="44"/>
      <c r="D44" s="44"/>
      <c r="E44" s="44"/>
      <c r="F44" s="44"/>
      <c r="G44" s="44"/>
      <c r="H44" s="44"/>
    </row>
    <row r="45" spans="1:14">
      <c r="A45" s="44"/>
      <c r="B45" s="44"/>
      <c r="C45" s="44"/>
      <c r="D45" s="44"/>
      <c r="E45" s="44"/>
      <c r="F45" s="44"/>
      <c r="G45" s="44"/>
      <c r="H45" s="44"/>
    </row>
    <row r="46" spans="1:14">
      <c r="A46" s="44"/>
      <c r="B46" s="44"/>
      <c r="C46" s="44"/>
      <c r="D46" s="44"/>
      <c r="E46" s="44"/>
      <c r="F46" s="44"/>
      <c r="G46" s="44"/>
      <c r="H46" s="44"/>
    </row>
    <row r="47" spans="1:14">
      <c r="A47" s="44"/>
      <c r="B47" s="44"/>
      <c r="C47" s="44"/>
      <c r="D47" s="44"/>
      <c r="E47" s="44"/>
      <c r="F47" s="44"/>
      <c r="G47" s="44"/>
      <c r="H47" s="44"/>
    </row>
    <row r="48" spans="1:14">
      <c r="A48" s="44"/>
      <c r="B48" s="44"/>
      <c r="C48" s="44"/>
      <c r="D48" s="44"/>
      <c r="E48" s="44"/>
      <c r="F48" s="44" t="s">
        <v>3316</v>
      </c>
      <c r="G48" s="44"/>
      <c r="H48" s="44"/>
    </row>
    <row r="49" spans="1:9">
      <c r="A49" s="44"/>
      <c r="B49" s="44"/>
      <c r="C49" s="44"/>
      <c r="D49" s="44"/>
      <c r="E49" s="44"/>
      <c r="F49" s="44" t="s">
        <v>3317</v>
      </c>
      <c r="G49" s="44"/>
      <c r="H49" s="44"/>
      <c r="I49" s="44"/>
    </row>
  </sheetData>
  <mergeCells count="7">
    <mergeCell ref="G42:I42"/>
    <mergeCell ref="E30:I32"/>
    <mergeCell ref="A10:I10"/>
    <mergeCell ref="A11:I11"/>
    <mergeCell ref="A34:I34"/>
    <mergeCell ref="A36:B36"/>
    <mergeCell ref="D36:E36"/>
  </mergeCells>
  <printOptions horizontalCentered="1"/>
  <pageMargins left="0.47244094488188998" right="0.511811023622047" top="0.27559055118110198" bottom="0.74803149606299202" header="0.23622047244094499" footer="0.31496062992126"/>
  <pageSetup paperSize="9" orientation="portrait" verticalDpi="144"/>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9:M48"/>
  <sheetViews>
    <sheetView topLeftCell="A19" workbookViewId="0"/>
  </sheetViews>
  <sheetFormatPr defaultColWidth="9.109375" defaultRowHeight="15.6"/>
  <cols>
    <col min="1" max="1" width="6.88671875" style="41" customWidth="1"/>
    <col min="2" max="2" width="13.6640625" style="41" customWidth="1"/>
    <col min="3" max="3" width="5.33203125" style="41" customWidth="1"/>
    <col min="4" max="4" width="4" style="41" customWidth="1"/>
    <col min="5" max="5" width="21" style="41" customWidth="1"/>
    <col min="6" max="6" width="10.44140625" style="41" customWidth="1"/>
    <col min="7" max="7" width="9.109375" style="41" customWidth="1"/>
    <col min="8" max="8" width="9.109375" style="41"/>
    <col min="9" max="9" width="13.33203125" style="41" customWidth="1"/>
    <col min="10" max="16384" width="9.109375" style="41"/>
  </cols>
  <sheetData>
    <row r="9" spans="1:13">
      <c r="A9" s="42"/>
      <c r="B9" s="42"/>
      <c r="C9" s="42"/>
      <c r="D9" s="42"/>
      <c r="E9" s="42"/>
      <c r="F9" s="42"/>
      <c r="G9" s="42"/>
      <c r="H9" s="42"/>
      <c r="I9" s="42"/>
    </row>
    <row r="10" spans="1:13" ht="27.6">
      <c r="A10" s="614" t="s">
        <v>3715</v>
      </c>
      <c r="B10" s="614"/>
      <c r="C10" s="614"/>
      <c r="D10" s="614"/>
      <c r="E10" s="614"/>
      <c r="F10" s="614"/>
      <c r="G10" s="614"/>
      <c r="H10" s="614"/>
      <c r="I10" s="614"/>
    </row>
    <row r="11" spans="1:13">
      <c r="A11" s="566" t="s">
        <v>3734</v>
      </c>
      <c r="B11" s="566"/>
      <c r="C11" s="566"/>
      <c r="D11" s="566"/>
      <c r="E11" s="566"/>
      <c r="F11" s="566"/>
      <c r="G11" s="566"/>
      <c r="H11" s="566"/>
      <c r="I11" s="566"/>
    </row>
    <row r="12" spans="1:13">
      <c r="A12" s="42"/>
      <c r="B12" s="42"/>
      <c r="C12" s="42"/>
      <c r="D12" s="42"/>
      <c r="E12" s="42"/>
      <c r="F12" s="42"/>
      <c r="G12" s="42"/>
      <c r="H12" s="42"/>
      <c r="I12" s="42"/>
    </row>
    <row r="13" spans="1:13" ht="21.75" customHeight="1">
      <c r="A13" s="42"/>
      <c r="B13" s="42"/>
      <c r="C13" s="42"/>
      <c r="D13" s="42"/>
      <c r="E13" s="42"/>
      <c r="F13" s="42"/>
      <c r="G13" s="42"/>
      <c r="H13" s="42"/>
      <c r="I13" s="42"/>
    </row>
    <row r="14" spans="1:13">
      <c r="A14" s="44" t="s">
        <v>3731</v>
      </c>
      <c r="B14" s="44"/>
      <c r="C14" s="44"/>
      <c r="D14" s="44"/>
      <c r="E14" s="44"/>
      <c r="F14" s="44"/>
      <c r="G14" s="44"/>
      <c r="H14" s="44"/>
      <c r="I14" s="44"/>
    </row>
    <row r="15" spans="1:13" ht="12.75" customHeight="1">
      <c r="A15" s="44"/>
      <c r="B15" s="44"/>
      <c r="C15" s="44"/>
      <c r="D15" s="44"/>
      <c r="E15" s="44"/>
      <c r="F15" s="44"/>
      <c r="G15" s="44"/>
      <c r="H15" s="44"/>
      <c r="I15" s="44"/>
      <c r="K15" s="41" t="s">
        <v>3300</v>
      </c>
      <c r="M15" s="41" t="s">
        <v>3301</v>
      </c>
    </row>
    <row r="16" spans="1:13">
      <c r="A16" s="44" t="s">
        <v>3255</v>
      </c>
      <c r="B16" s="44"/>
      <c r="C16" s="44"/>
      <c r="D16" s="43" t="s">
        <v>3243</v>
      </c>
      <c r="E16" s="44" t="str">
        <f>VLOOKUP(M16,dosen,3,0)</f>
        <v>Dr. Rismon H. Sianipar, S.T., M. Eng.</v>
      </c>
      <c r="F16" s="44"/>
      <c r="G16" s="44"/>
      <c r="H16" s="44"/>
      <c r="I16" s="44"/>
      <c r="K16" s="41">
        <v>143</v>
      </c>
      <c r="M16" s="41">
        <f>VLOOKUP(K16,data,17,0)</f>
        <v>33</v>
      </c>
    </row>
    <row r="17" spans="1:13">
      <c r="A17" s="44" t="s">
        <v>3718</v>
      </c>
      <c r="B17" s="44"/>
      <c r="C17" s="44"/>
      <c r="D17" s="43" t="s">
        <v>3243</v>
      </c>
      <c r="E17" s="527" t="str">
        <f>VLOOKUP(M16,dosen,2,0)</f>
        <v>197704252000031002</v>
      </c>
      <c r="F17" s="44"/>
      <c r="G17" s="44"/>
      <c r="H17" s="44"/>
      <c r="I17" s="44"/>
      <c r="M17" s="41">
        <f>VLOOKUP(K16,data,18,0)</f>
        <v>3</v>
      </c>
    </row>
    <row r="18" spans="1:13">
      <c r="A18" s="44" t="s">
        <v>3719</v>
      </c>
      <c r="B18" s="44"/>
      <c r="C18" s="44"/>
      <c r="D18" s="43" t="s">
        <v>3243</v>
      </c>
      <c r="E18" s="44" t="s">
        <v>3720</v>
      </c>
      <c r="F18" s="44"/>
      <c r="G18" s="44"/>
      <c r="H18" s="44"/>
      <c r="I18" s="44"/>
    </row>
    <row r="19" spans="1:13">
      <c r="A19" s="44" t="s">
        <v>3721</v>
      </c>
      <c r="B19" s="44"/>
      <c r="C19" s="44"/>
      <c r="D19" s="43" t="s">
        <v>3243</v>
      </c>
      <c r="E19" s="44" t="s">
        <v>3259</v>
      </c>
      <c r="F19" s="44"/>
      <c r="G19" s="44"/>
      <c r="H19" s="44"/>
      <c r="I19" s="44"/>
    </row>
    <row r="20" spans="1:13" ht="12" customHeight="1">
      <c r="A20" s="44"/>
      <c r="B20" s="44"/>
      <c r="C20" s="44"/>
      <c r="D20" s="43"/>
      <c r="E20" s="44"/>
      <c r="F20" s="44"/>
      <c r="G20" s="44"/>
      <c r="H20" s="44"/>
      <c r="I20" s="44"/>
    </row>
    <row r="21" spans="1:13" hidden="1">
      <c r="A21" s="45" t="s">
        <v>3559</v>
      </c>
      <c r="B21" s="44" t="s">
        <v>3255</v>
      </c>
      <c r="C21" s="44"/>
      <c r="D21" s="43" t="s">
        <v>3243</v>
      </c>
      <c r="E21" s="44" t="str">
        <f>VLOOKUP(M17,dosen,3,0)</f>
        <v>Dr. Ir. I Ketut Wiryajati,ST.,MT.,IPU.,ASEAN.Eng.</v>
      </c>
      <c r="F21" s="44"/>
      <c r="G21" s="44"/>
      <c r="H21" s="44"/>
      <c r="I21" s="44"/>
      <c r="K21" s="41">
        <v>14</v>
      </c>
    </row>
    <row r="22" spans="1:13" hidden="1">
      <c r="A22" s="44"/>
      <c r="B22" s="44" t="s">
        <v>3718</v>
      </c>
      <c r="C22" s="44"/>
      <c r="D22" s="43" t="s">
        <v>3243</v>
      </c>
      <c r="E22" s="528" t="str">
        <f>VLOOKUP(M17,dosen,2,0)</f>
        <v>196604241997021001</v>
      </c>
      <c r="F22" s="44"/>
      <c r="G22" s="44"/>
      <c r="H22" s="44"/>
      <c r="I22" s="44"/>
    </row>
    <row r="23" spans="1:13" hidden="1">
      <c r="A23" s="44"/>
      <c r="B23" s="44" t="s">
        <v>3719</v>
      </c>
      <c r="C23" s="44"/>
      <c r="D23" s="43" t="s">
        <v>3243</v>
      </c>
      <c r="E23" s="44" t="s">
        <v>3720</v>
      </c>
      <c r="F23" s="44"/>
      <c r="G23" s="44"/>
      <c r="H23" s="44"/>
      <c r="I23" s="44"/>
    </row>
    <row r="24" spans="1:13" hidden="1">
      <c r="A24" s="44"/>
      <c r="B24" s="44" t="s">
        <v>3721</v>
      </c>
      <c r="C24" s="44"/>
      <c r="D24" s="43" t="s">
        <v>3243</v>
      </c>
      <c r="E24" s="44" t="s">
        <v>3260</v>
      </c>
      <c r="F24" s="44"/>
      <c r="G24" s="44"/>
      <c r="H24" s="44"/>
      <c r="I24" s="44"/>
    </row>
    <row r="25" spans="1:13" ht="10.5" customHeight="1">
      <c r="A25" s="44"/>
      <c r="B25" s="44"/>
      <c r="C25" s="44"/>
      <c r="D25" s="43"/>
      <c r="E25" s="44"/>
      <c r="F25" s="44"/>
      <c r="G25" s="44"/>
      <c r="H25" s="44"/>
      <c r="I25" s="44"/>
    </row>
    <row r="26" spans="1:13">
      <c r="A26" s="44" t="s">
        <v>3722</v>
      </c>
      <c r="B26" s="44"/>
      <c r="C26" s="44"/>
      <c r="D26" s="43"/>
      <c r="E26" s="44"/>
      <c r="F26" s="44"/>
      <c r="G26" s="44"/>
      <c r="H26" s="44"/>
      <c r="I26" s="44"/>
    </row>
    <row r="27" spans="1:13" ht="10.5" customHeight="1">
      <c r="A27" s="44"/>
      <c r="B27" s="44"/>
      <c r="C27" s="44"/>
      <c r="D27" s="43"/>
      <c r="E27" s="44"/>
      <c r="F27" s="44"/>
      <c r="G27" s="44"/>
      <c r="H27" s="44"/>
      <c r="I27" s="44"/>
    </row>
    <row r="28" spans="1:13">
      <c r="A28" s="44" t="s">
        <v>3255</v>
      </c>
      <c r="C28" s="44"/>
      <c r="D28" s="43" t="s">
        <v>3243</v>
      </c>
      <c r="E28" s="44" t="str">
        <f>VLOOKUP(K16,data,3,0)</f>
        <v>I Gusti Agung Bagus S</v>
      </c>
      <c r="F28" s="44"/>
      <c r="G28" s="44"/>
      <c r="H28" s="44"/>
      <c r="I28" s="44"/>
    </row>
    <row r="29" spans="1:13">
      <c r="A29" s="44" t="s">
        <v>3256</v>
      </c>
      <c r="C29" s="44"/>
      <c r="D29" s="43" t="s">
        <v>3243</v>
      </c>
      <c r="E29" s="44" t="str">
        <f>VLOOKUP(K16,data,4,0)</f>
        <v>F1B007033</v>
      </c>
      <c r="F29" s="44"/>
      <c r="G29" s="44"/>
      <c r="H29" s="44"/>
      <c r="I29" s="44"/>
    </row>
    <row r="30" spans="1:13" ht="15.75" customHeight="1">
      <c r="A30" s="44" t="s">
        <v>3302</v>
      </c>
      <c r="C30" s="44"/>
      <c r="D30" s="43" t="s">
        <v>3243</v>
      </c>
      <c r="E30" s="569" t="str">
        <f>VLOOKUP(K16,data,5,0)</f>
        <v>Teknik Steganografi Menggunakan Transformasi Slant dengan Algoritma Enkripsi Elgamal</v>
      </c>
      <c r="F30" s="613"/>
      <c r="G30" s="613"/>
      <c r="H30" s="613"/>
      <c r="I30" s="613"/>
    </row>
    <row r="31" spans="1:13">
      <c r="A31" s="44"/>
      <c r="B31" s="44"/>
      <c r="C31" s="44"/>
      <c r="D31" s="43"/>
      <c r="E31" s="613"/>
      <c r="F31" s="613"/>
      <c r="G31" s="613"/>
      <c r="H31" s="613"/>
      <c r="I31" s="613"/>
    </row>
    <row r="32" spans="1:13">
      <c r="A32" s="44"/>
      <c r="B32" s="44"/>
      <c r="C32" s="44"/>
      <c r="D32" s="43"/>
      <c r="E32" s="613"/>
      <c r="F32" s="613"/>
      <c r="G32" s="613"/>
      <c r="H32" s="613"/>
      <c r="I32" s="613"/>
    </row>
    <row r="33" spans="1:9">
      <c r="A33" s="44"/>
      <c r="B33" s="44"/>
      <c r="C33" s="44"/>
      <c r="D33" s="44"/>
      <c r="E33" s="44"/>
      <c r="F33" s="44"/>
      <c r="G33" s="44"/>
      <c r="H33" s="44"/>
      <c r="I33" s="44"/>
    </row>
    <row r="34" spans="1:9">
      <c r="A34" s="44" t="s">
        <v>3735</v>
      </c>
      <c r="B34" s="44"/>
      <c r="C34" s="44"/>
      <c r="D34" s="44"/>
      <c r="E34" s="44"/>
      <c r="F34" s="44"/>
      <c r="G34" s="44"/>
      <c r="H34" s="44"/>
      <c r="I34" s="44"/>
    </row>
    <row r="35" spans="1:9">
      <c r="A35" s="615" t="str">
        <f>VLOOKUP(K16,data,24,0)</f>
        <v>CEK</v>
      </c>
      <c r="B35" s="615"/>
      <c r="C35" s="43" t="s">
        <v>3307</v>
      </c>
      <c r="D35" s="612" t="e">
        <f>A35+180</f>
        <v>#VALUE!</v>
      </c>
      <c r="E35" s="612"/>
      <c r="F35" s="44"/>
      <c r="G35" s="44"/>
      <c r="H35" s="44"/>
      <c r="I35" s="44"/>
    </row>
    <row r="36" spans="1:9">
      <c r="A36" s="44"/>
      <c r="B36" s="44"/>
      <c r="C36" s="44"/>
      <c r="D36" s="44"/>
      <c r="E36" s="44"/>
      <c r="F36" s="44"/>
      <c r="G36" s="44"/>
      <c r="H36" s="44"/>
      <c r="I36" s="44"/>
    </row>
    <row r="37" spans="1:9">
      <c r="A37" s="44" t="s">
        <v>3733</v>
      </c>
      <c r="B37" s="44"/>
      <c r="C37" s="44"/>
      <c r="D37" s="44"/>
      <c r="E37" s="44"/>
      <c r="F37" s="44"/>
      <c r="G37" s="44"/>
      <c r="H37" s="44"/>
      <c r="I37" s="44"/>
    </row>
    <row r="38" spans="1:9">
      <c r="A38" s="44"/>
      <c r="B38" s="44"/>
      <c r="C38" s="44"/>
      <c r="D38" s="44"/>
      <c r="E38" s="44"/>
      <c r="F38" s="44"/>
      <c r="G38" s="44"/>
      <c r="H38" s="44"/>
      <c r="I38" s="44"/>
    </row>
    <row r="39" spans="1:9">
      <c r="A39" s="44"/>
      <c r="B39" s="44"/>
      <c r="C39" s="44"/>
      <c r="D39" s="44"/>
      <c r="E39" s="44"/>
      <c r="F39" s="44"/>
      <c r="G39" s="44"/>
      <c r="H39" s="44"/>
      <c r="I39" s="44"/>
    </row>
    <row r="40" spans="1:9">
      <c r="A40" s="44"/>
      <c r="B40" s="44"/>
      <c r="C40" s="44"/>
      <c r="D40" s="44"/>
      <c r="E40" s="44"/>
      <c r="F40" s="44"/>
      <c r="G40" s="44"/>
      <c r="H40" s="44"/>
      <c r="I40" s="44"/>
    </row>
    <row r="41" spans="1:9">
      <c r="A41" s="44"/>
      <c r="B41" s="44"/>
      <c r="C41" s="44"/>
      <c r="D41" s="44"/>
      <c r="E41" s="44"/>
      <c r="F41" s="49" t="s">
        <v>3701</v>
      </c>
      <c r="G41" s="612" t="str">
        <f>VLOOKUP(K16,data,23,0)</f>
        <v>27 September 2012</v>
      </c>
      <c r="H41" s="612"/>
      <c r="I41" s="612"/>
    </row>
    <row r="42" spans="1:9">
      <c r="A42" s="44"/>
      <c r="B42" s="44"/>
      <c r="C42" s="44"/>
      <c r="D42" s="44"/>
      <c r="E42" s="44"/>
      <c r="F42" s="44" t="s">
        <v>3315</v>
      </c>
      <c r="G42" s="44"/>
      <c r="H42" s="44"/>
    </row>
    <row r="43" spans="1:9">
      <c r="A43" s="44"/>
      <c r="B43" s="44"/>
      <c r="C43" s="44"/>
      <c r="D43" s="44"/>
      <c r="E43" s="44"/>
      <c r="F43" s="44"/>
      <c r="G43" s="44"/>
      <c r="H43" s="44"/>
    </row>
    <row r="44" spans="1:9">
      <c r="A44" s="44"/>
      <c r="B44" s="44"/>
      <c r="C44" s="44"/>
      <c r="D44" s="44"/>
      <c r="E44" s="44"/>
      <c r="F44" s="44"/>
      <c r="G44" s="44"/>
      <c r="H44" s="44"/>
    </row>
    <row r="45" spans="1:9">
      <c r="A45" s="44"/>
      <c r="B45" s="44"/>
      <c r="C45" s="44"/>
      <c r="D45" s="44"/>
      <c r="E45" s="44"/>
      <c r="F45" s="44"/>
      <c r="G45" s="44"/>
      <c r="H45" s="44"/>
    </row>
    <row r="46" spans="1:9">
      <c r="A46" s="44"/>
      <c r="B46" s="44"/>
      <c r="C46" s="44"/>
      <c r="D46" s="44"/>
      <c r="E46" s="44"/>
      <c r="F46" s="44" t="s">
        <v>3736</v>
      </c>
      <c r="G46" s="44"/>
      <c r="H46" s="44"/>
    </row>
    <row r="47" spans="1:9">
      <c r="A47" s="44"/>
      <c r="B47" s="44"/>
      <c r="C47" s="44"/>
      <c r="D47" s="44"/>
      <c r="E47" s="44"/>
      <c r="F47" s="44" t="s">
        <v>3737</v>
      </c>
      <c r="G47" s="44"/>
      <c r="H47" s="44"/>
    </row>
    <row r="48" spans="1:9">
      <c r="A48" s="44"/>
      <c r="B48" s="44"/>
      <c r="C48" s="44"/>
      <c r="D48" s="44"/>
      <c r="E48" s="44"/>
      <c r="F48" s="44"/>
      <c r="G48" s="44"/>
      <c r="H48" s="44"/>
      <c r="I48" s="44"/>
    </row>
  </sheetData>
  <mergeCells count="6">
    <mergeCell ref="A10:I10"/>
    <mergeCell ref="A11:I11"/>
    <mergeCell ref="A35:B35"/>
    <mergeCell ref="D35:E35"/>
    <mergeCell ref="G41:I41"/>
    <mergeCell ref="E30:I32"/>
  </mergeCells>
  <printOptions horizontalCentered="1"/>
  <pageMargins left="0.47244094488188998" right="0.511811023622047" top="0.27559055118110198" bottom="0.74803149606299202" header="0.23622047244094499" footer="0.31496062992126"/>
  <pageSetup paperSize="9" scale="95" orientation="portrait" verticalDpi="144"/>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8:N53"/>
  <sheetViews>
    <sheetView topLeftCell="A16" workbookViewId="0"/>
  </sheetViews>
  <sheetFormatPr defaultColWidth="9.109375" defaultRowHeight="15.6"/>
  <cols>
    <col min="1" max="1" width="6.88671875" style="41" customWidth="1"/>
    <col min="2" max="2" width="8.88671875" style="41" customWidth="1"/>
    <col min="3" max="3" width="5.44140625" style="41" customWidth="1"/>
    <col min="4" max="4" width="3.44140625" style="41" customWidth="1"/>
    <col min="5" max="5" width="11.88671875" style="41" customWidth="1"/>
    <col min="6" max="6" width="4.88671875" style="41" customWidth="1"/>
    <col min="7" max="7" width="5.33203125" style="41" customWidth="1"/>
    <col min="8" max="8" width="4.5546875" style="41" customWidth="1"/>
    <col min="9" max="9" width="9.109375" style="41"/>
    <col min="10" max="10" width="23.33203125" style="41" customWidth="1"/>
    <col min="11" max="16384" width="9.109375" style="41"/>
  </cols>
  <sheetData>
    <row r="8" spans="1:14" ht="9.75" customHeight="1">
      <c r="A8" s="42"/>
      <c r="B8" s="42"/>
      <c r="C8" s="42"/>
      <c r="D8" s="42"/>
      <c r="E8" s="42"/>
      <c r="F8" s="42"/>
      <c r="G8" s="42"/>
      <c r="H8" s="42"/>
      <c r="I8" s="42"/>
      <c r="J8" s="42"/>
    </row>
    <row r="9" spans="1:14" ht="27.6">
      <c r="A9" s="614" t="s">
        <v>3715</v>
      </c>
      <c r="B9" s="614"/>
      <c r="C9" s="614"/>
      <c r="D9" s="614"/>
      <c r="E9" s="614"/>
      <c r="F9" s="614"/>
      <c r="G9" s="614"/>
      <c r="H9" s="614"/>
      <c r="I9" s="614"/>
      <c r="J9" s="614"/>
    </row>
    <row r="10" spans="1:14">
      <c r="A10" s="566" t="s">
        <v>3738</v>
      </c>
      <c r="B10" s="566"/>
      <c r="C10" s="566"/>
      <c r="D10" s="566"/>
      <c r="E10" s="566"/>
      <c r="F10" s="566"/>
      <c r="G10" s="566"/>
      <c r="H10" s="566"/>
      <c r="I10" s="566"/>
      <c r="J10" s="566"/>
    </row>
    <row r="11" spans="1:14">
      <c r="A11" s="42"/>
      <c r="B11" s="42"/>
      <c r="C11" s="42"/>
      <c r="D11" s="42"/>
      <c r="E11" s="42"/>
      <c r="F11" s="42"/>
      <c r="G11" s="42"/>
      <c r="H11" s="42"/>
      <c r="I11" s="42"/>
      <c r="J11" s="42"/>
    </row>
    <row r="12" spans="1:14" ht="7.5" customHeight="1">
      <c r="A12" s="42"/>
      <c r="B12" s="42"/>
      <c r="C12" s="42"/>
      <c r="D12" s="42"/>
      <c r="E12" s="42"/>
      <c r="F12" s="42"/>
      <c r="G12" s="42"/>
      <c r="H12" s="42"/>
      <c r="I12" s="42"/>
      <c r="J12" s="42"/>
    </row>
    <row r="13" spans="1:14">
      <c r="A13" s="44" t="s">
        <v>3731</v>
      </c>
      <c r="B13" s="44"/>
      <c r="C13" s="44"/>
      <c r="D13" s="44"/>
      <c r="E13" s="44"/>
      <c r="F13" s="44"/>
      <c r="G13" s="44"/>
      <c r="H13" s="44"/>
      <c r="I13" s="44"/>
      <c r="J13" s="44"/>
    </row>
    <row r="14" spans="1:14" ht="9.9" customHeight="1">
      <c r="A14" s="44"/>
      <c r="B14" s="44"/>
      <c r="C14" s="44"/>
      <c r="D14" s="44"/>
      <c r="E14" s="44"/>
      <c r="F14" s="44"/>
      <c r="G14" s="44"/>
      <c r="H14" s="44"/>
      <c r="I14" s="44"/>
      <c r="J14" s="44"/>
      <c r="L14" s="41" t="s">
        <v>3300</v>
      </c>
      <c r="N14" s="41" t="s">
        <v>3301</v>
      </c>
    </row>
    <row r="15" spans="1:14">
      <c r="A15" s="44" t="s">
        <v>3255</v>
      </c>
      <c r="D15" s="43" t="s">
        <v>3243</v>
      </c>
      <c r="E15" s="44" t="str">
        <f>VLOOKUP(N15,dosen,3,0)</f>
        <v>Ni Made Seniari, S.T., M.T.</v>
      </c>
      <c r="G15" s="44"/>
      <c r="H15" s="44"/>
      <c r="I15" s="44"/>
      <c r="J15" s="44"/>
      <c r="L15" s="41">
        <v>248</v>
      </c>
      <c r="N15" s="41">
        <f>VLOOKUP(L15,data,17,0)</f>
        <v>1</v>
      </c>
    </row>
    <row r="16" spans="1:14">
      <c r="A16" s="44" t="s">
        <v>3718</v>
      </c>
      <c r="D16" s="43" t="s">
        <v>3243</v>
      </c>
      <c r="E16" s="527" t="str">
        <f>VLOOKUP(N15,dosen,2,0)</f>
        <v>197003201997022001</v>
      </c>
      <c r="G16" s="44"/>
      <c r="H16" s="44"/>
      <c r="I16" s="44"/>
      <c r="J16" s="44"/>
      <c r="N16" s="41">
        <f>VLOOKUP(L15,data,18,0)</f>
        <v>13</v>
      </c>
    </row>
    <row r="17" spans="1:12">
      <c r="A17" s="44" t="s">
        <v>3719</v>
      </c>
      <c r="D17" s="43" t="s">
        <v>3243</v>
      </c>
      <c r="E17" s="44" t="s">
        <v>3720</v>
      </c>
      <c r="G17" s="44"/>
      <c r="H17" s="44"/>
      <c r="I17" s="44"/>
      <c r="J17" s="44"/>
    </row>
    <row r="18" spans="1:12">
      <c r="A18" s="44" t="s">
        <v>3721</v>
      </c>
      <c r="D18" s="43" t="s">
        <v>3243</v>
      </c>
      <c r="E18" s="44" t="s">
        <v>3259</v>
      </c>
      <c r="G18" s="44"/>
      <c r="H18" s="44"/>
      <c r="I18" s="44"/>
      <c r="J18" s="44"/>
    </row>
    <row r="19" spans="1:12" ht="8.1" customHeight="1">
      <c r="A19" s="44"/>
      <c r="B19" s="44"/>
      <c r="C19" s="44"/>
      <c r="D19" s="43"/>
      <c r="E19" s="44"/>
      <c r="G19" s="44"/>
      <c r="H19" s="44"/>
      <c r="I19" s="44"/>
      <c r="J19" s="44"/>
    </row>
    <row r="20" spans="1:12">
      <c r="A20" s="44" t="s">
        <v>3255</v>
      </c>
      <c r="D20" s="43" t="s">
        <v>3243</v>
      </c>
      <c r="E20" s="44" t="str">
        <f>VLOOKUP(N16,dosen,3,0)</f>
        <v>Ir. Agung Budi Muljono, S.T., M.T., IPU.</v>
      </c>
      <c r="G20" s="44"/>
      <c r="H20" s="44"/>
      <c r="I20" s="44"/>
      <c r="J20" s="44"/>
      <c r="L20" s="41">
        <v>14</v>
      </c>
    </row>
    <row r="21" spans="1:12">
      <c r="A21" s="44" t="s">
        <v>3718</v>
      </c>
      <c r="D21" s="43" t="s">
        <v>3243</v>
      </c>
      <c r="E21" s="528" t="str">
        <f>VLOOKUP(N16,dosen,2,0)</f>
        <v>197102111998031002</v>
      </c>
      <c r="G21" s="44"/>
      <c r="H21" s="44"/>
      <c r="I21" s="44"/>
      <c r="J21" s="44"/>
    </row>
    <row r="22" spans="1:12">
      <c r="A22" s="44" t="s">
        <v>3719</v>
      </c>
      <c r="D22" s="43" t="s">
        <v>3243</v>
      </c>
      <c r="E22" s="44" t="s">
        <v>3720</v>
      </c>
      <c r="G22" s="44"/>
      <c r="H22" s="44"/>
      <c r="I22" s="44"/>
      <c r="J22" s="44"/>
    </row>
    <row r="23" spans="1:12">
      <c r="A23" s="44" t="s">
        <v>3721</v>
      </c>
      <c r="D23" s="43" t="s">
        <v>3243</v>
      </c>
      <c r="E23" s="44" t="s">
        <v>3739</v>
      </c>
      <c r="G23" s="44"/>
      <c r="H23" s="44"/>
      <c r="I23" s="44"/>
      <c r="J23" s="44"/>
    </row>
    <row r="24" spans="1:12" ht="8.1" customHeight="1">
      <c r="A24" s="44"/>
      <c r="D24" s="43"/>
      <c r="E24" s="44"/>
      <c r="G24" s="44"/>
      <c r="H24" s="44"/>
      <c r="I24" s="44"/>
      <c r="J24" s="44"/>
    </row>
    <row r="25" spans="1:12">
      <c r="A25" s="44" t="s">
        <v>3255</v>
      </c>
      <c r="D25" s="43" t="s">
        <v>3243</v>
      </c>
      <c r="E25" s="44" t="s">
        <v>3740</v>
      </c>
      <c r="G25" s="44"/>
      <c r="H25" s="44"/>
      <c r="I25" s="44"/>
      <c r="J25" s="44"/>
    </row>
    <row r="26" spans="1:12">
      <c r="A26" s="44" t="s">
        <v>3718</v>
      </c>
      <c r="D26" s="43" t="s">
        <v>3243</v>
      </c>
      <c r="E26" s="45" t="s">
        <v>3741</v>
      </c>
      <c r="G26" s="44"/>
      <c r="H26" s="44"/>
      <c r="I26" s="44"/>
      <c r="J26" s="44"/>
    </row>
    <row r="27" spans="1:12">
      <c r="A27" s="44" t="s">
        <v>3719</v>
      </c>
      <c r="D27" s="43" t="s">
        <v>3243</v>
      </c>
      <c r="E27" s="44" t="s">
        <v>3742</v>
      </c>
      <c r="G27" s="44"/>
      <c r="H27" s="44"/>
      <c r="I27" s="44"/>
      <c r="J27" s="44"/>
    </row>
    <row r="28" spans="1:12">
      <c r="A28" s="44" t="s">
        <v>3721</v>
      </c>
      <c r="D28" s="43" t="s">
        <v>3243</v>
      </c>
      <c r="E28" s="44" t="s">
        <v>3290</v>
      </c>
      <c r="G28" s="44"/>
      <c r="H28" s="44"/>
      <c r="I28" s="44"/>
      <c r="J28" s="44"/>
    </row>
    <row r="29" spans="1:12" ht="9.9" customHeight="1">
      <c r="A29" s="44"/>
      <c r="B29" s="44"/>
      <c r="C29" s="44"/>
      <c r="D29" s="44"/>
      <c r="E29" s="43"/>
      <c r="F29" s="44"/>
      <c r="G29" s="44"/>
      <c r="H29" s="44"/>
      <c r="I29" s="44"/>
      <c r="J29" s="44"/>
    </row>
    <row r="30" spans="1:12">
      <c r="A30" s="44" t="s">
        <v>3722</v>
      </c>
      <c r="B30" s="44"/>
      <c r="C30" s="44"/>
      <c r="D30" s="44"/>
      <c r="E30" s="43"/>
      <c r="F30" s="44"/>
      <c r="G30" s="44"/>
      <c r="H30" s="44"/>
      <c r="I30" s="44"/>
      <c r="J30" s="44"/>
    </row>
    <row r="31" spans="1:12" ht="10.5" customHeight="1">
      <c r="A31" s="44"/>
      <c r="B31" s="44"/>
      <c r="C31" s="44"/>
      <c r="D31" s="44"/>
      <c r="E31" s="43"/>
      <c r="F31" s="44"/>
      <c r="G31" s="44"/>
      <c r="H31" s="44"/>
      <c r="I31" s="44"/>
      <c r="J31" s="44"/>
    </row>
    <row r="32" spans="1:12">
      <c r="A32" s="44" t="s">
        <v>3255</v>
      </c>
      <c r="D32" s="43" t="s">
        <v>3243</v>
      </c>
      <c r="E32" s="44" t="str">
        <f>VLOOKUP(L15,data,3,0)</f>
        <v>Tatik Muliani</v>
      </c>
      <c r="G32" s="44"/>
      <c r="H32" s="44"/>
      <c r="I32" s="44"/>
      <c r="J32" s="44"/>
    </row>
    <row r="33" spans="1:10">
      <c r="A33" s="44" t="s">
        <v>3256</v>
      </c>
      <c r="D33" s="43" t="s">
        <v>3243</v>
      </c>
      <c r="E33" s="44" t="str">
        <f>VLOOKUP(L15,data,4,0)</f>
        <v>F1B010011</v>
      </c>
      <c r="G33" s="44"/>
      <c r="H33" s="44"/>
      <c r="I33" s="44"/>
      <c r="J33" s="44"/>
    </row>
    <row r="34" spans="1:10" ht="15.75" customHeight="1">
      <c r="A34" s="44" t="s">
        <v>3302</v>
      </c>
      <c r="D34" s="43" t="s">
        <v>3243</v>
      </c>
      <c r="E34" s="569" t="str">
        <f>VLOOKUP(L15,data,5,0)</f>
        <v>Analisa Sistem Proteksi Petir (Lightning Performance) pada Saluran Udara Tegangan Tinggi (SUTT) 150 KV Sengkol-Paokmotong</v>
      </c>
      <c r="F34" s="569"/>
      <c r="G34" s="569"/>
      <c r="H34" s="569"/>
      <c r="I34" s="569"/>
      <c r="J34" s="569"/>
    </row>
    <row r="35" spans="1:10">
      <c r="A35" s="44"/>
      <c r="B35" s="44"/>
      <c r="C35" s="44"/>
      <c r="D35" s="44"/>
      <c r="E35" s="569"/>
      <c r="F35" s="569"/>
      <c r="G35" s="569"/>
      <c r="H35" s="569"/>
      <c r="I35" s="569"/>
      <c r="J35" s="569"/>
    </row>
    <row r="36" spans="1:10">
      <c r="A36" s="44"/>
      <c r="B36" s="44"/>
      <c r="C36" s="44"/>
      <c r="D36" s="44"/>
      <c r="E36" s="569"/>
      <c r="F36" s="569"/>
      <c r="G36" s="569"/>
      <c r="H36" s="569"/>
      <c r="I36" s="569"/>
      <c r="J36" s="569"/>
    </row>
    <row r="37" spans="1:10" ht="9.9" customHeight="1">
      <c r="A37" s="44"/>
      <c r="B37" s="44"/>
      <c r="C37" s="44"/>
      <c r="D37" s="44"/>
      <c r="E37" s="44"/>
      <c r="F37" s="44"/>
      <c r="G37" s="44"/>
      <c r="H37" s="44"/>
      <c r="I37" s="44"/>
      <c r="J37" s="44"/>
    </row>
    <row r="38" spans="1:10">
      <c r="A38" s="617" t="s">
        <v>3743</v>
      </c>
      <c r="B38" s="617"/>
      <c r="C38" s="617"/>
      <c r="D38" s="617"/>
      <c r="E38" s="617"/>
      <c r="F38" s="617"/>
      <c r="G38" s="617"/>
      <c r="H38" s="617"/>
      <c r="I38" s="617"/>
      <c r="J38" s="617"/>
    </row>
    <row r="39" spans="1:10">
      <c r="A39" s="49" t="s">
        <v>3306</v>
      </c>
      <c r="B39" s="49"/>
      <c r="D39" s="49"/>
      <c r="E39" s="568" t="str">
        <f>VLOOKUP(L15,data,24,0)</f>
        <v>CEK</v>
      </c>
      <c r="F39" s="568"/>
      <c r="G39" s="568"/>
      <c r="H39" s="50" t="s">
        <v>3307</v>
      </c>
      <c r="I39" s="618" t="e">
        <f>E39+180</f>
        <v>#VALUE!</v>
      </c>
      <c r="J39" s="618"/>
    </row>
    <row r="40" spans="1:10" ht="33.75" customHeight="1">
      <c r="A40" s="616" t="s">
        <v>3744</v>
      </c>
      <c r="B40" s="616"/>
      <c r="C40" s="616"/>
      <c r="D40" s="616"/>
      <c r="E40" s="616"/>
      <c r="F40" s="616"/>
      <c r="G40" s="616"/>
      <c r="H40" s="616"/>
      <c r="I40" s="616"/>
      <c r="J40" s="616"/>
    </row>
    <row r="41" spans="1:10">
      <c r="A41" s="51"/>
      <c r="B41" s="44"/>
      <c r="C41" s="44"/>
      <c r="D41" s="44"/>
      <c r="E41" s="44"/>
      <c r="F41" s="44"/>
      <c r="G41" s="44"/>
      <c r="H41" s="44"/>
      <c r="I41" s="44"/>
      <c r="J41" s="44"/>
    </row>
    <row r="42" spans="1:10">
      <c r="A42" s="44" t="s">
        <v>3733</v>
      </c>
      <c r="B42" s="44"/>
      <c r="C42" s="44"/>
      <c r="D42" s="44"/>
      <c r="E42" s="44"/>
      <c r="F42" s="44"/>
      <c r="G42" s="44"/>
      <c r="H42" s="44"/>
      <c r="I42" s="44"/>
      <c r="J42" s="44"/>
    </row>
    <row r="43" spans="1:10">
      <c r="A43" s="44"/>
      <c r="B43" s="44"/>
      <c r="C43" s="44"/>
      <c r="D43" s="44"/>
      <c r="E43" s="44"/>
      <c r="F43" s="44"/>
      <c r="G43" s="44"/>
      <c r="H43" s="44"/>
      <c r="I43" s="44"/>
      <c r="J43" s="44"/>
    </row>
    <row r="44" spans="1:10">
      <c r="A44" s="44"/>
      <c r="B44" s="44"/>
      <c r="C44" s="44"/>
      <c r="D44" s="44"/>
      <c r="E44" s="44"/>
      <c r="F44" s="44"/>
      <c r="G44" s="44"/>
      <c r="H44" s="44"/>
      <c r="I44" s="44"/>
      <c r="J44" s="44"/>
    </row>
    <row r="45" spans="1:10">
      <c r="A45" s="44"/>
      <c r="B45" s="44"/>
      <c r="C45" s="44"/>
      <c r="D45" s="44"/>
      <c r="E45" s="44"/>
      <c r="F45" s="44"/>
      <c r="H45" s="612" t="str">
        <f>VLOOKUP(L15,data,23,0)</f>
        <v>21 November 2014</v>
      </c>
      <c r="I45" s="612"/>
      <c r="J45" s="612"/>
    </row>
    <row r="46" spans="1:10">
      <c r="A46" s="44"/>
      <c r="B46" s="44"/>
      <c r="C46" s="44"/>
      <c r="D46" s="44"/>
      <c r="E46" s="44"/>
      <c r="F46" s="44"/>
      <c r="G46" s="52"/>
      <c r="H46" s="44" t="s">
        <v>3315</v>
      </c>
      <c r="I46" s="44"/>
    </row>
    <row r="47" spans="1:10">
      <c r="A47" s="44"/>
      <c r="B47" s="44"/>
      <c r="C47" s="44"/>
      <c r="D47" s="44"/>
      <c r="E47" s="44"/>
      <c r="F47" s="44"/>
      <c r="G47" s="53"/>
      <c r="H47" s="44"/>
      <c r="I47" s="44"/>
    </row>
    <row r="48" spans="1:10">
      <c r="A48" s="44"/>
      <c r="B48" s="44"/>
      <c r="C48" s="44"/>
      <c r="D48" s="44"/>
      <c r="E48" s="44"/>
      <c r="F48" s="44"/>
      <c r="H48" s="44"/>
      <c r="I48" s="44"/>
    </row>
    <row r="49" spans="1:10">
      <c r="A49" s="44"/>
      <c r="B49" s="44"/>
      <c r="C49" s="44"/>
      <c r="D49" s="44"/>
      <c r="E49" s="44"/>
      <c r="F49" s="44"/>
      <c r="H49" s="44"/>
      <c r="I49" s="44"/>
    </row>
    <row r="50" spans="1:10">
      <c r="A50" s="44"/>
      <c r="B50" s="44"/>
      <c r="C50" s="44"/>
      <c r="D50" s="44"/>
      <c r="E50" s="44"/>
      <c r="F50" s="44"/>
      <c r="H50" s="44"/>
      <c r="I50" s="44"/>
    </row>
    <row r="51" spans="1:10">
      <c r="A51" s="44"/>
      <c r="B51" s="44"/>
      <c r="C51" s="44"/>
      <c r="D51" s="44"/>
      <c r="E51" s="44"/>
      <c r="F51" s="44"/>
      <c r="H51" s="44" t="s">
        <v>3745</v>
      </c>
      <c r="I51" s="44"/>
    </row>
    <row r="52" spans="1:10">
      <c r="A52" s="44"/>
      <c r="B52" s="44"/>
      <c r="C52" s="44"/>
      <c r="D52" s="44"/>
      <c r="E52" s="44"/>
      <c r="F52" s="44"/>
      <c r="H52" s="44" t="s">
        <v>3746</v>
      </c>
      <c r="I52" s="44"/>
    </row>
    <row r="53" spans="1:10">
      <c r="A53" s="44"/>
      <c r="B53" s="44"/>
      <c r="C53" s="44"/>
      <c r="D53" s="44"/>
      <c r="E53" s="44"/>
      <c r="F53" s="44"/>
      <c r="G53" s="44"/>
      <c r="H53" s="44"/>
      <c r="I53" s="44"/>
      <c r="J53" s="44"/>
    </row>
  </sheetData>
  <mergeCells count="8">
    <mergeCell ref="A40:J40"/>
    <mergeCell ref="H45:J45"/>
    <mergeCell ref="E34:J36"/>
    <mergeCell ref="A9:J9"/>
    <mergeCell ref="A10:J10"/>
    <mergeCell ref="A38:J38"/>
    <mergeCell ref="E39:G39"/>
    <mergeCell ref="I39:J39"/>
  </mergeCells>
  <printOptions horizontalCentered="1"/>
  <pageMargins left="0.55118110236220497" right="0.55118110236220497" top="0.27559055118110198" bottom="0.43307086614173201" header="0.23622047244094499" footer="0.31496062992126"/>
  <pageSetup paperSize="9" orientation="portrait" verticalDpi="144"/>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9:M48"/>
  <sheetViews>
    <sheetView workbookViewId="0"/>
  </sheetViews>
  <sheetFormatPr defaultColWidth="9.109375" defaultRowHeight="15.6"/>
  <cols>
    <col min="1" max="1" width="6.88671875" style="41" customWidth="1"/>
    <col min="2" max="2" width="13.6640625" style="41" customWidth="1"/>
    <col min="3" max="3" width="5.33203125" style="41" customWidth="1"/>
    <col min="4" max="4" width="4" style="41" customWidth="1"/>
    <col min="5" max="5" width="21" style="41" customWidth="1"/>
    <col min="6" max="6" width="10.44140625" style="41" customWidth="1"/>
    <col min="7" max="7" width="9.109375" style="41" customWidth="1"/>
    <col min="8" max="8" width="9.109375" style="41"/>
    <col min="9" max="9" width="13.33203125" style="41" customWidth="1"/>
    <col min="10" max="16384" width="9.109375" style="41"/>
  </cols>
  <sheetData>
    <row r="9" spans="1:13">
      <c r="A9" s="42"/>
      <c r="B9" s="42"/>
      <c r="C9" s="42"/>
      <c r="D9" s="42"/>
      <c r="E9" s="42"/>
      <c r="F9" s="42"/>
      <c r="G9" s="42"/>
      <c r="H9" s="42"/>
      <c r="I9" s="42"/>
    </row>
    <row r="10" spans="1:13" ht="27.6">
      <c r="A10" s="614" t="s">
        <v>3715</v>
      </c>
      <c r="B10" s="614"/>
      <c r="C10" s="614"/>
      <c r="D10" s="614"/>
      <c r="E10" s="614"/>
      <c r="F10" s="614"/>
      <c r="G10" s="614"/>
      <c r="H10" s="614"/>
      <c r="I10" s="614"/>
    </row>
    <row r="11" spans="1:13">
      <c r="A11" s="566" t="s">
        <v>3734</v>
      </c>
      <c r="B11" s="566"/>
      <c r="C11" s="566"/>
      <c r="D11" s="566"/>
      <c r="E11" s="566"/>
      <c r="F11" s="566"/>
      <c r="G11" s="566"/>
      <c r="H11" s="566"/>
      <c r="I11" s="566"/>
    </row>
    <row r="12" spans="1:13">
      <c r="A12" s="42"/>
      <c r="B12" s="42"/>
      <c r="C12" s="42"/>
      <c r="D12" s="42"/>
      <c r="E12" s="42"/>
      <c r="F12" s="42"/>
      <c r="G12" s="42"/>
      <c r="H12" s="42"/>
      <c r="I12" s="42"/>
    </row>
    <row r="13" spans="1:13" ht="21.75" customHeight="1">
      <c r="A13" s="42"/>
      <c r="B13" s="42"/>
      <c r="C13" s="42"/>
      <c r="D13" s="42"/>
      <c r="E13" s="42"/>
      <c r="F13" s="42"/>
      <c r="G13" s="42"/>
      <c r="H13" s="42"/>
      <c r="I13" s="42"/>
    </row>
    <row r="14" spans="1:13">
      <c r="A14" s="44" t="s">
        <v>3731</v>
      </c>
      <c r="B14" s="44"/>
      <c r="C14" s="44"/>
      <c r="D14" s="44"/>
      <c r="E14" s="44"/>
      <c r="F14" s="44"/>
      <c r="G14" s="44"/>
      <c r="H14" s="44"/>
      <c r="I14" s="44"/>
    </row>
    <row r="15" spans="1:13" ht="12.75" customHeight="1">
      <c r="A15" s="44"/>
      <c r="B15" s="44"/>
      <c r="C15" s="44"/>
      <c r="D15" s="44"/>
      <c r="E15" s="44"/>
      <c r="F15" s="44"/>
      <c r="G15" s="44"/>
      <c r="H15" s="44"/>
      <c r="I15" s="44"/>
      <c r="K15" s="41" t="s">
        <v>3300</v>
      </c>
      <c r="M15" s="41" t="s">
        <v>3301</v>
      </c>
    </row>
    <row r="16" spans="1:13">
      <c r="A16" s="43" t="s">
        <v>3556</v>
      </c>
      <c r="B16" s="44" t="s">
        <v>3255</v>
      </c>
      <c r="C16" s="44"/>
      <c r="D16" s="43" t="s">
        <v>3243</v>
      </c>
      <c r="E16" s="44" t="str">
        <f>VLOOKUP(M16,dosen,3,0)</f>
        <v>I Made Budi Suksmadana, S.T., M.T.</v>
      </c>
      <c r="F16" s="44"/>
      <c r="G16" s="44"/>
      <c r="H16" s="44"/>
      <c r="I16" s="44"/>
      <c r="K16" s="41">
        <v>165</v>
      </c>
      <c r="M16" s="41">
        <f>VLOOKUP(K16,data,17,0)</f>
        <v>24</v>
      </c>
    </row>
    <row r="17" spans="1:13">
      <c r="A17" s="44"/>
      <c r="B17" s="44" t="s">
        <v>3718</v>
      </c>
      <c r="C17" s="44"/>
      <c r="D17" s="43" t="s">
        <v>3243</v>
      </c>
      <c r="E17" s="527" t="str">
        <f>VLOOKUP(M16,dosen,2,0)</f>
        <v>197104261999031002</v>
      </c>
      <c r="F17" s="44"/>
      <c r="G17" s="44"/>
      <c r="H17" s="44"/>
      <c r="I17" s="44"/>
      <c r="M17" s="41">
        <f>VLOOKUP(K16,data,18,0)</f>
        <v>21</v>
      </c>
    </row>
    <row r="18" spans="1:13">
      <c r="A18" s="44"/>
      <c r="B18" s="44" t="s">
        <v>3719</v>
      </c>
      <c r="C18" s="44"/>
      <c r="D18" s="43" t="s">
        <v>3243</v>
      </c>
      <c r="E18" s="44" t="s">
        <v>3720</v>
      </c>
      <c r="F18" s="44"/>
      <c r="G18" s="44"/>
      <c r="H18" s="44"/>
      <c r="I18" s="44"/>
    </row>
    <row r="19" spans="1:13">
      <c r="A19" s="44"/>
      <c r="B19" s="44" t="s">
        <v>3721</v>
      </c>
      <c r="C19" s="44"/>
      <c r="D19" s="43" t="s">
        <v>3243</v>
      </c>
      <c r="E19" s="44" t="s">
        <v>3259</v>
      </c>
      <c r="F19" s="44"/>
      <c r="G19" s="44"/>
      <c r="H19" s="44"/>
      <c r="I19" s="44"/>
    </row>
    <row r="20" spans="1:13" ht="12" customHeight="1">
      <c r="A20" s="44"/>
      <c r="B20" s="44"/>
      <c r="C20" s="44"/>
      <c r="D20" s="43"/>
      <c r="E20" s="44"/>
      <c r="F20" s="44"/>
      <c r="G20" s="44"/>
      <c r="H20" s="44"/>
      <c r="I20" s="44"/>
    </row>
    <row r="21" spans="1:13">
      <c r="A21" s="43" t="s">
        <v>3559</v>
      </c>
      <c r="B21" s="44" t="s">
        <v>3255</v>
      </c>
      <c r="C21" s="44"/>
      <c r="D21" s="43" t="s">
        <v>3243</v>
      </c>
      <c r="E21" s="44" t="str">
        <f>VLOOKUP(M17,dosen,3,0)</f>
        <v>Bulkis Kanata, S.T., M.T.</v>
      </c>
      <c r="F21" s="44"/>
      <c r="G21" s="44"/>
      <c r="H21" s="44"/>
      <c r="I21" s="44"/>
      <c r="K21" s="41">
        <v>14</v>
      </c>
    </row>
    <row r="22" spans="1:13">
      <c r="A22" s="44"/>
      <c r="B22" s="44" t="s">
        <v>3718</v>
      </c>
      <c r="C22" s="44"/>
      <c r="D22" s="43" t="s">
        <v>3243</v>
      </c>
      <c r="E22" s="528" t="str">
        <f>VLOOKUP(M17,dosen,2,0)</f>
        <v>197307231999032001</v>
      </c>
      <c r="F22" s="44"/>
      <c r="G22" s="44"/>
      <c r="H22" s="44"/>
      <c r="I22" s="44"/>
    </row>
    <row r="23" spans="1:13">
      <c r="A23" s="44"/>
      <c r="B23" s="44" t="s">
        <v>3719</v>
      </c>
      <c r="C23" s="44"/>
      <c r="D23" s="43" t="s">
        <v>3243</v>
      </c>
      <c r="E23" s="44" t="s">
        <v>3720</v>
      </c>
      <c r="F23" s="44"/>
      <c r="G23" s="44"/>
      <c r="H23" s="44"/>
      <c r="I23" s="44"/>
    </row>
    <row r="24" spans="1:13">
      <c r="A24" s="44"/>
      <c r="B24" s="44" t="s">
        <v>3721</v>
      </c>
      <c r="C24" s="44"/>
      <c r="D24" s="43" t="s">
        <v>3243</v>
      </c>
      <c r="E24" s="44" t="s">
        <v>3260</v>
      </c>
      <c r="F24" s="44"/>
      <c r="G24" s="44"/>
      <c r="H24" s="44"/>
      <c r="I24" s="44"/>
    </row>
    <row r="25" spans="1:13" ht="10.5" customHeight="1">
      <c r="A25" s="44"/>
      <c r="B25" s="44"/>
      <c r="C25" s="44"/>
      <c r="D25" s="43"/>
      <c r="E25" s="44"/>
      <c r="F25" s="44"/>
      <c r="G25" s="44"/>
      <c r="H25" s="44"/>
      <c r="I25" s="44"/>
    </row>
    <row r="26" spans="1:13">
      <c r="A26" s="44" t="s">
        <v>3722</v>
      </c>
      <c r="B26" s="44"/>
      <c r="C26" s="44"/>
      <c r="D26" s="43"/>
      <c r="E26" s="44"/>
      <c r="F26" s="44"/>
      <c r="G26" s="44"/>
      <c r="H26" s="44"/>
      <c r="I26" s="44"/>
    </row>
    <row r="27" spans="1:13" ht="10.5" customHeight="1">
      <c r="A27" s="44"/>
      <c r="B27" s="44"/>
      <c r="C27" s="44"/>
      <c r="D27" s="43"/>
      <c r="E27" s="44"/>
      <c r="F27" s="44"/>
      <c r="G27" s="44"/>
      <c r="H27" s="44"/>
      <c r="I27" s="44"/>
    </row>
    <row r="28" spans="1:13">
      <c r="A28" s="44" t="s">
        <v>3255</v>
      </c>
      <c r="C28" s="44"/>
      <c r="D28" s="43" t="s">
        <v>3243</v>
      </c>
      <c r="E28" s="44" t="str">
        <f>VLOOKUP(K16,data,3,0)</f>
        <v>Rany Zuriatna Utami</v>
      </c>
      <c r="F28" s="44"/>
      <c r="G28" s="44"/>
      <c r="H28" s="44"/>
      <c r="I28" s="44"/>
    </row>
    <row r="29" spans="1:13">
      <c r="A29" s="44" t="s">
        <v>3256</v>
      </c>
      <c r="C29" s="44"/>
      <c r="D29" s="43" t="s">
        <v>3243</v>
      </c>
      <c r="E29" s="44" t="str">
        <f>VLOOKUP(K16,data,4,0)</f>
        <v>F1B006068</v>
      </c>
      <c r="F29" s="44"/>
      <c r="G29" s="44"/>
      <c r="H29" s="44"/>
      <c r="I29" s="44"/>
    </row>
    <row r="30" spans="1:13" ht="15.75" customHeight="1">
      <c r="A30" s="44" t="s">
        <v>3302</v>
      </c>
      <c r="C30" s="44"/>
      <c r="D30" s="43" t="s">
        <v>3243</v>
      </c>
      <c r="E30" s="569" t="str">
        <f>VLOOKUP(K16,data,5,0)</f>
        <v>Menentukan Luas Permukaan Citra Menggunakan Teknik Deteksi Tepi</v>
      </c>
      <c r="F30" s="619"/>
      <c r="G30" s="619"/>
      <c r="H30" s="619"/>
      <c r="I30" s="619"/>
    </row>
    <row r="31" spans="1:13">
      <c r="A31" s="44"/>
      <c r="B31" s="44"/>
      <c r="C31" s="44"/>
      <c r="D31" s="43"/>
      <c r="E31" s="619"/>
      <c r="F31" s="619"/>
      <c r="G31" s="619"/>
      <c r="H31" s="619"/>
      <c r="I31" s="619"/>
    </row>
    <row r="32" spans="1:13">
      <c r="A32" s="44"/>
      <c r="B32" s="44"/>
      <c r="C32" s="44"/>
      <c r="D32" s="43"/>
      <c r="E32" s="619"/>
      <c r="F32" s="619"/>
      <c r="G32" s="619"/>
      <c r="H32" s="619"/>
      <c r="I32" s="619"/>
    </row>
    <row r="33" spans="1:9">
      <c r="A33" s="44"/>
      <c r="B33" s="44"/>
      <c r="C33" s="44"/>
      <c r="D33" s="44"/>
      <c r="E33" s="44"/>
      <c r="F33" s="44"/>
      <c r="G33" s="44"/>
      <c r="H33" s="44"/>
      <c r="I33" s="44"/>
    </row>
    <row r="34" spans="1:9">
      <c r="A34" s="44" t="s">
        <v>3735</v>
      </c>
      <c r="B34" s="44"/>
      <c r="C34" s="44"/>
      <c r="D34" s="44"/>
      <c r="E34" s="44"/>
      <c r="F34" s="44"/>
      <c r="G34" s="44"/>
      <c r="H34" s="44"/>
      <c r="I34" s="44"/>
    </row>
    <row r="35" spans="1:9">
      <c r="A35" s="615" t="str">
        <f>VLOOKUP(K16,data,24,0)</f>
        <v>CEK</v>
      </c>
      <c r="B35" s="615"/>
      <c r="C35" s="43" t="s">
        <v>3307</v>
      </c>
      <c r="D35" s="612" t="e">
        <f>A35+180</f>
        <v>#VALUE!</v>
      </c>
      <c r="E35" s="612"/>
      <c r="F35" s="44"/>
      <c r="G35" s="44"/>
      <c r="H35" s="44"/>
      <c r="I35" s="44"/>
    </row>
    <row r="36" spans="1:9">
      <c r="A36" s="44"/>
      <c r="B36" s="44"/>
      <c r="C36" s="44"/>
      <c r="D36" s="44"/>
      <c r="E36" s="44"/>
      <c r="F36" s="44"/>
      <c r="G36" s="44"/>
      <c r="H36" s="44"/>
      <c r="I36" s="44"/>
    </row>
    <row r="37" spans="1:9">
      <c r="A37" s="44" t="s">
        <v>3733</v>
      </c>
      <c r="B37" s="44"/>
      <c r="C37" s="44"/>
      <c r="D37" s="44"/>
      <c r="E37" s="44"/>
      <c r="F37" s="44"/>
      <c r="G37" s="44"/>
      <c r="H37" s="44"/>
      <c r="I37" s="44"/>
    </row>
    <row r="38" spans="1:9">
      <c r="A38" s="44"/>
      <c r="B38" s="44"/>
      <c r="C38" s="44"/>
      <c r="D38" s="44"/>
      <c r="E38" s="44"/>
      <c r="F38" s="44"/>
      <c r="G38" s="44"/>
      <c r="H38" s="44"/>
      <c r="I38" s="44"/>
    </row>
    <row r="39" spans="1:9">
      <c r="A39" s="44"/>
      <c r="B39" s="44"/>
      <c r="C39" s="44"/>
      <c r="D39" s="44"/>
      <c r="E39" s="44"/>
      <c r="F39" s="44"/>
      <c r="G39" s="44"/>
      <c r="H39" s="44"/>
      <c r="I39" s="44"/>
    </row>
    <row r="40" spans="1:9">
      <c r="A40" s="44"/>
      <c r="B40" s="44"/>
      <c r="C40" s="44"/>
      <c r="D40" s="44"/>
      <c r="E40" s="44"/>
      <c r="F40" s="44"/>
      <c r="G40" s="44"/>
      <c r="H40" s="44"/>
      <c r="I40" s="44"/>
    </row>
    <row r="41" spans="1:9">
      <c r="A41" s="44"/>
      <c r="B41" s="44"/>
      <c r="C41" s="44"/>
      <c r="D41" s="44"/>
      <c r="E41" s="44"/>
      <c r="F41" s="49" t="s">
        <v>3701</v>
      </c>
      <c r="G41" s="612" t="str">
        <f>VLOOKUP(K16,data,23,0)</f>
        <v>30 Maret 2013</v>
      </c>
      <c r="H41" s="612"/>
      <c r="I41" s="612"/>
    </row>
    <row r="42" spans="1:9">
      <c r="A42" s="44"/>
      <c r="B42" s="44"/>
      <c r="C42" s="44"/>
      <c r="D42" s="44"/>
      <c r="E42" s="44"/>
      <c r="F42" s="44" t="s">
        <v>3315</v>
      </c>
      <c r="G42" s="44"/>
      <c r="H42" s="44"/>
    </row>
    <row r="43" spans="1:9">
      <c r="A43" s="44"/>
      <c r="B43" s="44"/>
      <c r="C43" s="44"/>
      <c r="D43" s="44"/>
      <c r="E43" s="44"/>
      <c r="F43" s="44"/>
      <c r="G43" s="44"/>
      <c r="H43" s="44"/>
    </row>
    <row r="44" spans="1:9">
      <c r="A44" s="44"/>
      <c r="B44" s="44"/>
      <c r="C44" s="44"/>
      <c r="D44" s="44"/>
      <c r="E44" s="44"/>
      <c r="F44" s="44"/>
      <c r="G44" s="44"/>
      <c r="H44" s="44"/>
    </row>
    <row r="45" spans="1:9">
      <c r="A45" s="44"/>
      <c r="B45" s="44"/>
      <c r="C45" s="44"/>
      <c r="D45" s="44"/>
      <c r="E45" s="44"/>
      <c r="F45" s="44"/>
      <c r="G45" s="44"/>
      <c r="H45" s="44"/>
    </row>
    <row r="46" spans="1:9">
      <c r="A46" s="44"/>
      <c r="B46" s="44"/>
      <c r="C46" s="44"/>
      <c r="D46" s="44"/>
      <c r="E46" s="44"/>
      <c r="F46" s="44" t="s">
        <v>3736</v>
      </c>
      <c r="G46" s="44"/>
      <c r="H46" s="44"/>
    </row>
    <row r="47" spans="1:9">
      <c r="A47" s="44"/>
      <c r="B47" s="44"/>
      <c r="C47" s="44"/>
      <c r="D47" s="44"/>
      <c r="E47" s="44"/>
      <c r="F47" s="44" t="s">
        <v>3737</v>
      </c>
      <c r="G47" s="44"/>
      <c r="H47" s="44"/>
    </row>
    <row r="48" spans="1:9">
      <c r="A48" s="44"/>
      <c r="B48" s="44"/>
      <c r="C48" s="44"/>
      <c r="D48" s="44"/>
      <c r="E48" s="44"/>
      <c r="F48" s="44"/>
      <c r="G48" s="44"/>
      <c r="H48" s="44"/>
      <c r="I48" s="44"/>
    </row>
  </sheetData>
  <mergeCells count="6">
    <mergeCell ref="A10:I10"/>
    <mergeCell ref="A11:I11"/>
    <mergeCell ref="A35:B35"/>
    <mergeCell ref="D35:E35"/>
    <mergeCell ref="G41:I41"/>
    <mergeCell ref="E30:I32"/>
  </mergeCells>
  <printOptions horizontalCentered="1"/>
  <pageMargins left="0.47244094488188998" right="0.511811023622047" top="0.27559055118110198" bottom="0.74803149606299202" header="0.23622047244094499" footer="0.31496062992126"/>
  <pageSetup paperSize="9" scale="95" orientation="portrait" verticalDpi="144"/>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9:N48"/>
  <sheetViews>
    <sheetView workbookViewId="0">
      <selection activeCell="E13" sqref="E13"/>
    </sheetView>
  </sheetViews>
  <sheetFormatPr defaultColWidth="9.109375" defaultRowHeight="15.6"/>
  <cols>
    <col min="1" max="1" width="6.88671875" style="41" customWidth="1"/>
    <col min="2" max="2" width="8.88671875" style="41" customWidth="1"/>
    <col min="3" max="3" width="5.44140625" style="41" customWidth="1"/>
    <col min="4" max="4" width="3.44140625" style="41" customWidth="1"/>
    <col min="5" max="5" width="11.88671875" style="41" customWidth="1"/>
    <col min="6" max="6" width="4.88671875" style="41" customWidth="1"/>
    <col min="7" max="7" width="5.33203125" style="41" customWidth="1"/>
    <col min="8" max="8" width="4.5546875" style="41" customWidth="1"/>
    <col min="9" max="9" width="6.44140625" style="41" customWidth="1"/>
    <col min="10" max="10" width="28.33203125" style="41" customWidth="1"/>
    <col min="11" max="16384" width="9.109375" style="41"/>
  </cols>
  <sheetData>
    <row r="9" spans="1:14">
      <c r="A9" s="42"/>
      <c r="B9" s="42"/>
      <c r="C9" s="42"/>
      <c r="D9" s="42"/>
      <c r="E9" s="42"/>
      <c r="F9" s="42"/>
      <c r="G9" s="42"/>
      <c r="H9" s="42"/>
      <c r="I9" s="42"/>
      <c r="J9" s="42"/>
    </row>
    <row r="10" spans="1:14" ht="27.6">
      <c r="A10" s="614" t="s">
        <v>3715</v>
      </c>
      <c r="B10" s="614"/>
      <c r="C10" s="614"/>
      <c r="D10" s="614"/>
      <c r="E10" s="614"/>
      <c r="F10" s="614"/>
      <c r="G10" s="614"/>
      <c r="H10" s="614"/>
      <c r="I10" s="614"/>
      <c r="J10" s="614"/>
    </row>
    <row r="11" spans="1:14">
      <c r="A11" s="566" t="s">
        <v>3747</v>
      </c>
      <c r="B11" s="566"/>
      <c r="C11" s="566"/>
      <c r="D11" s="566"/>
      <c r="E11" s="566"/>
      <c r="F11" s="566"/>
      <c r="G11" s="566"/>
      <c r="H11" s="566"/>
      <c r="I11" s="566"/>
      <c r="J11" s="566"/>
    </row>
    <row r="12" spans="1:14">
      <c r="A12" s="42"/>
      <c r="B12" s="42"/>
      <c r="C12" s="42"/>
      <c r="D12" s="42"/>
      <c r="E12" s="42"/>
      <c r="F12" s="42"/>
      <c r="G12" s="42"/>
      <c r="H12" s="42"/>
      <c r="I12" s="42"/>
      <c r="J12" s="42"/>
    </row>
    <row r="13" spans="1:14" ht="21.75" customHeight="1">
      <c r="A13" s="42"/>
      <c r="B13" s="42"/>
      <c r="C13" s="42"/>
      <c r="D13" s="42"/>
      <c r="E13" s="42"/>
      <c r="F13" s="42"/>
      <c r="G13" s="42"/>
      <c r="H13" s="42"/>
      <c r="I13" s="42"/>
      <c r="J13" s="42"/>
    </row>
    <row r="14" spans="1:14">
      <c r="A14" s="44" t="s">
        <v>3731</v>
      </c>
      <c r="B14" s="44"/>
      <c r="C14" s="44"/>
      <c r="D14" s="44"/>
      <c r="E14" s="44"/>
      <c r="F14" s="44"/>
      <c r="G14" s="44"/>
      <c r="H14" s="44"/>
      <c r="I14" s="44"/>
      <c r="J14" s="44"/>
    </row>
    <row r="15" spans="1:14" ht="12.75" customHeight="1">
      <c r="A15" s="44"/>
      <c r="B15" s="44"/>
      <c r="C15" s="44"/>
      <c r="D15" s="44"/>
      <c r="E15" s="44"/>
      <c r="F15" s="44"/>
      <c r="G15" s="44"/>
      <c r="H15" s="44"/>
      <c r="I15" s="44"/>
      <c r="J15" s="44"/>
      <c r="L15" s="41" t="s">
        <v>3300</v>
      </c>
      <c r="N15" s="41" t="s">
        <v>3301</v>
      </c>
    </row>
    <row r="16" spans="1:14">
      <c r="A16" s="44" t="s">
        <v>3255</v>
      </c>
      <c r="D16" s="43" t="s">
        <v>3243</v>
      </c>
      <c r="E16" s="44" t="str">
        <f>VLOOKUP(N16,dosen,3,0)</f>
        <v>Cahyo Mustiko O. M., ST., MSc. Ph.D.</v>
      </c>
      <c r="G16" s="44"/>
      <c r="H16" s="44"/>
      <c r="I16" s="44"/>
      <c r="J16" s="44"/>
      <c r="L16" s="41">
        <v>285</v>
      </c>
      <c r="N16" s="41">
        <f>VLOOKUP(L16,data,17,0)</f>
        <v>9</v>
      </c>
    </row>
    <row r="17" spans="1:14">
      <c r="A17" s="44" t="s">
        <v>3718</v>
      </c>
      <c r="D17" s="43" t="s">
        <v>3243</v>
      </c>
      <c r="E17" s="527" t="str">
        <f>VLOOKUP(N16,dosen,2,0)</f>
        <v>196910281998021001</v>
      </c>
      <c r="G17" s="44"/>
      <c r="H17" s="44"/>
      <c r="I17" s="44"/>
      <c r="J17" s="44"/>
      <c r="N17" s="41">
        <f>VLOOKUP(L16,data,18,0)</f>
        <v>24</v>
      </c>
    </row>
    <row r="18" spans="1:14">
      <c r="A18" s="44" t="s">
        <v>3719</v>
      </c>
      <c r="D18" s="43" t="s">
        <v>3243</v>
      </c>
      <c r="E18" s="44" t="s">
        <v>3720</v>
      </c>
      <c r="G18" s="44"/>
      <c r="H18" s="44"/>
      <c r="I18" s="44"/>
      <c r="J18" s="44"/>
    </row>
    <row r="19" spans="1:14">
      <c r="A19" s="44" t="s">
        <v>3721</v>
      </c>
      <c r="D19" s="43" t="s">
        <v>3243</v>
      </c>
      <c r="E19" s="44" t="s">
        <v>3259</v>
      </c>
      <c r="G19" s="44"/>
      <c r="H19" s="44"/>
      <c r="I19" s="44"/>
      <c r="J19" s="44"/>
    </row>
    <row r="20" spans="1:14" ht="12" customHeight="1">
      <c r="A20" s="44"/>
      <c r="B20" s="44"/>
      <c r="C20" s="44"/>
      <c r="D20" s="43"/>
      <c r="E20" s="44"/>
      <c r="G20" s="44"/>
      <c r="H20" s="44"/>
      <c r="I20" s="44"/>
      <c r="J20" s="44"/>
    </row>
    <row r="21" spans="1:14">
      <c r="A21" s="44" t="s">
        <v>3255</v>
      </c>
      <c r="D21" s="43" t="s">
        <v>3243</v>
      </c>
      <c r="E21" s="44" t="str">
        <f>VLOOKUP(N17,dosen,3,0)</f>
        <v>I Made Budi Suksmadana, S.T., M.T.</v>
      </c>
      <c r="G21" s="44"/>
      <c r="H21" s="44"/>
      <c r="I21" s="44"/>
      <c r="J21" s="44"/>
      <c r="L21" s="41">
        <v>14</v>
      </c>
    </row>
    <row r="22" spans="1:14">
      <c r="A22" s="44" t="s">
        <v>3718</v>
      </c>
      <c r="D22" s="43" t="s">
        <v>3243</v>
      </c>
      <c r="E22" s="528" t="str">
        <f>VLOOKUP(N17,dosen,2,0)</f>
        <v>197104261999031002</v>
      </c>
      <c r="G22" s="44"/>
      <c r="H22" s="44"/>
      <c r="I22" s="44"/>
      <c r="J22" s="44"/>
    </row>
    <row r="23" spans="1:14">
      <c r="A23" s="44" t="s">
        <v>3719</v>
      </c>
      <c r="D23" s="43" t="s">
        <v>3243</v>
      </c>
      <c r="E23" s="44" t="s">
        <v>3720</v>
      </c>
      <c r="G23" s="44"/>
      <c r="H23" s="44"/>
      <c r="I23" s="44"/>
      <c r="J23" s="44"/>
    </row>
    <row r="24" spans="1:14">
      <c r="A24" s="44" t="s">
        <v>3721</v>
      </c>
      <c r="D24" s="43" t="s">
        <v>3243</v>
      </c>
      <c r="E24" s="44" t="s">
        <v>3260</v>
      </c>
      <c r="G24" s="44"/>
      <c r="H24" s="44"/>
      <c r="I24" s="44"/>
      <c r="J24" s="44"/>
    </row>
    <row r="25" spans="1:14" ht="10.5" customHeight="1">
      <c r="A25" s="44"/>
      <c r="B25" s="44"/>
      <c r="C25" s="44"/>
      <c r="D25" s="44"/>
      <c r="E25" s="43"/>
      <c r="F25" s="44"/>
      <c r="G25" s="44"/>
      <c r="H25" s="44"/>
      <c r="I25" s="44"/>
      <c r="J25" s="44"/>
    </row>
    <row r="26" spans="1:14">
      <c r="A26" s="44" t="s">
        <v>3722</v>
      </c>
      <c r="B26" s="44"/>
      <c r="C26" s="44"/>
      <c r="D26" s="44"/>
      <c r="E26" s="43"/>
      <c r="F26" s="44"/>
      <c r="G26" s="44"/>
      <c r="H26" s="44"/>
      <c r="I26" s="44"/>
      <c r="J26" s="44"/>
    </row>
    <row r="27" spans="1:14" ht="10.5" customHeight="1">
      <c r="A27" s="44"/>
      <c r="B27" s="44"/>
      <c r="C27" s="44"/>
      <c r="D27" s="44"/>
      <c r="E27" s="43"/>
      <c r="F27" s="44"/>
      <c r="G27" s="44"/>
      <c r="H27" s="44"/>
      <c r="I27" s="44"/>
      <c r="J27" s="44"/>
    </row>
    <row r="28" spans="1:14">
      <c r="A28" s="44" t="s">
        <v>3255</v>
      </c>
      <c r="D28" s="43" t="s">
        <v>3243</v>
      </c>
      <c r="E28" s="44" t="str">
        <f>VLOOKUP(L16,data,3,0)</f>
        <v>I Md Sandhi Artha W.</v>
      </c>
      <c r="G28" s="44"/>
      <c r="H28" s="44"/>
      <c r="I28" s="44"/>
      <c r="J28" s="44"/>
    </row>
    <row r="29" spans="1:14">
      <c r="A29" s="44" t="s">
        <v>3256</v>
      </c>
      <c r="D29" s="43" t="s">
        <v>3243</v>
      </c>
      <c r="E29" s="44" t="str">
        <f>VLOOKUP(L16,data,4,0)</f>
        <v>F1B011039</v>
      </c>
      <c r="G29" s="44"/>
      <c r="H29" s="44"/>
      <c r="I29" s="44"/>
      <c r="J29" s="44"/>
    </row>
    <row r="30" spans="1:14" ht="45.75" customHeight="1">
      <c r="A30" s="46" t="s">
        <v>3302</v>
      </c>
      <c r="B30" s="47"/>
      <c r="C30" s="47"/>
      <c r="D30" s="48" t="s">
        <v>3243</v>
      </c>
      <c r="E30" s="567" t="str">
        <f>VLOOKUP(L16,data,5,0)</f>
        <v>Perancangan Sistem Mini Radio Mini Scada Radio Telemetry 433MHZ</v>
      </c>
      <c r="F30" s="567"/>
      <c r="G30" s="567"/>
      <c r="H30" s="567"/>
      <c r="I30" s="567"/>
      <c r="J30" s="567"/>
    </row>
    <row r="31" spans="1:14">
      <c r="A31" s="44"/>
      <c r="B31" s="44"/>
      <c r="C31" s="44"/>
      <c r="D31" s="44"/>
      <c r="E31" s="44"/>
      <c r="F31" s="44"/>
      <c r="G31" s="44"/>
      <c r="H31" s="44"/>
      <c r="I31" s="44"/>
      <c r="J31" s="44"/>
    </row>
    <row r="32" spans="1:14">
      <c r="A32" s="617" t="s">
        <v>3743</v>
      </c>
      <c r="B32" s="617"/>
      <c r="C32" s="617"/>
      <c r="D32" s="617"/>
      <c r="E32" s="617"/>
      <c r="F32" s="617"/>
      <c r="G32" s="617"/>
      <c r="H32" s="617"/>
      <c r="I32" s="617"/>
      <c r="J32" s="617"/>
    </row>
    <row r="33" spans="1:10">
      <c r="A33" s="49" t="s">
        <v>3306</v>
      </c>
      <c r="B33" s="49"/>
      <c r="D33" s="49"/>
      <c r="E33" s="620" t="str">
        <f>VLOOKUP(L16,data,24,0)</f>
        <v>CEK</v>
      </c>
      <c r="F33" s="620"/>
      <c r="G33" s="620"/>
      <c r="H33" s="50" t="s">
        <v>3307</v>
      </c>
      <c r="I33" s="612" t="e">
        <f>E33+180</f>
        <v>#VALUE!</v>
      </c>
      <c r="J33" s="612"/>
    </row>
    <row r="34" spans="1:10" ht="33.75" customHeight="1">
      <c r="A34" s="616" t="s">
        <v>3744</v>
      </c>
      <c r="B34" s="616"/>
      <c r="C34" s="616"/>
      <c r="D34" s="616"/>
      <c r="E34" s="616"/>
      <c r="F34" s="616"/>
      <c r="G34" s="616"/>
      <c r="H34" s="616"/>
      <c r="I34" s="616"/>
      <c r="J34" s="616"/>
    </row>
    <row r="35" spans="1:10">
      <c r="A35" s="51"/>
      <c r="B35" s="44"/>
      <c r="C35" s="44"/>
      <c r="D35" s="44"/>
      <c r="E35" s="44"/>
      <c r="F35" s="44"/>
      <c r="G35" s="44"/>
      <c r="H35" s="44"/>
      <c r="I35" s="44"/>
      <c r="J35" s="44"/>
    </row>
    <row r="36" spans="1:10">
      <c r="A36" s="44" t="s">
        <v>3733</v>
      </c>
      <c r="B36" s="44"/>
      <c r="C36" s="44"/>
      <c r="D36" s="44"/>
      <c r="E36" s="44"/>
      <c r="F36" s="44"/>
      <c r="G36" s="44"/>
      <c r="H36" s="44"/>
      <c r="I36" s="44"/>
      <c r="J36" s="44"/>
    </row>
    <row r="37" spans="1:10">
      <c r="A37" s="44"/>
      <c r="B37" s="44"/>
      <c r="C37" s="44"/>
      <c r="D37" s="44"/>
      <c r="E37" s="44"/>
      <c r="F37" s="44"/>
      <c r="G37" s="44"/>
      <c r="H37" s="44"/>
      <c r="I37" s="44"/>
      <c r="J37" s="44"/>
    </row>
    <row r="38" spans="1:10">
      <c r="A38" s="44"/>
      <c r="B38" s="44"/>
      <c r="C38" s="44"/>
      <c r="D38" s="44"/>
      <c r="E38" s="44"/>
      <c r="F38" s="44"/>
      <c r="G38" s="44"/>
      <c r="H38" s="44"/>
      <c r="I38" s="44"/>
      <c r="J38" s="44"/>
    </row>
    <row r="39" spans="1:10">
      <c r="A39" s="44"/>
      <c r="B39" s="44"/>
      <c r="C39" s="44"/>
      <c r="D39" s="44"/>
      <c r="E39" s="44"/>
      <c r="F39" s="44"/>
      <c r="G39" s="44"/>
      <c r="H39" s="44"/>
      <c r="I39" s="44"/>
      <c r="J39" s="44"/>
    </row>
    <row r="40" spans="1:10">
      <c r="A40" s="44"/>
      <c r="B40" s="44"/>
      <c r="C40" s="44"/>
      <c r="D40" s="44"/>
      <c r="E40" s="44"/>
      <c r="F40" s="44"/>
      <c r="H40" s="44" t="s">
        <v>3701</v>
      </c>
      <c r="J40" s="49" t="str">
        <f>VLOOKUP(L16,data,23,0)</f>
        <v>15 Agustus 2015</v>
      </c>
    </row>
    <row r="41" spans="1:10">
      <c r="A41" s="44"/>
      <c r="B41" s="44"/>
      <c r="C41" s="44"/>
      <c r="D41" s="44"/>
      <c r="E41" s="44"/>
      <c r="F41" s="44"/>
      <c r="G41" s="52"/>
      <c r="H41" s="44" t="s">
        <v>3315</v>
      </c>
      <c r="I41" s="44"/>
    </row>
    <row r="42" spans="1:10">
      <c r="A42" s="44"/>
      <c r="B42" s="44"/>
      <c r="C42" s="44"/>
      <c r="D42" s="44"/>
      <c r="E42" s="44"/>
      <c r="F42" s="44"/>
      <c r="G42" s="53"/>
      <c r="H42" s="44"/>
      <c r="I42" s="44"/>
    </row>
    <row r="43" spans="1:10">
      <c r="A43" s="44"/>
      <c r="B43" s="44"/>
      <c r="C43" s="44"/>
      <c r="D43" s="44"/>
      <c r="E43" s="44"/>
      <c r="F43" s="44"/>
      <c r="H43" s="44"/>
      <c r="I43" s="44"/>
    </row>
    <row r="44" spans="1:10">
      <c r="A44" s="44"/>
      <c r="B44" s="44"/>
      <c r="C44" s="44"/>
      <c r="D44" s="44"/>
      <c r="E44" s="44"/>
      <c r="F44" s="44"/>
      <c r="H44" s="44"/>
      <c r="I44" s="44"/>
    </row>
    <row r="45" spans="1:10">
      <c r="A45" s="44"/>
      <c r="B45" s="44"/>
      <c r="C45" s="44"/>
      <c r="D45" s="44"/>
      <c r="E45" s="44"/>
      <c r="F45" s="44"/>
      <c r="H45" s="44"/>
      <c r="I45" s="44"/>
    </row>
    <row r="46" spans="1:10">
      <c r="A46" s="44"/>
      <c r="B46" s="44"/>
      <c r="C46" s="44"/>
      <c r="D46" s="44"/>
      <c r="E46" s="44"/>
      <c r="F46" s="44"/>
      <c r="H46" s="44" t="s">
        <v>3745</v>
      </c>
      <c r="I46" s="44"/>
    </row>
    <row r="47" spans="1:10">
      <c r="A47" s="44"/>
      <c r="B47" s="44"/>
      <c r="C47" s="44"/>
      <c r="D47" s="44"/>
      <c r="E47" s="44"/>
      <c r="F47" s="44"/>
      <c r="H47" s="44" t="s">
        <v>3746</v>
      </c>
      <c r="I47" s="44"/>
    </row>
    <row r="48" spans="1:10">
      <c r="A48" s="44"/>
      <c r="B48" s="44"/>
      <c r="C48" s="44"/>
      <c r="D48" s="44"/>
      <c r="E48" s="44"/>
      <c r="F48" s="44"/>
      <c r="G48" s="44"/>
      <c r="H48" s="44"/>
      <c r="I48" s="44"/>
      <c r="J48" s="44"/>
    </row>
  </sheetData>
  <mergeCells count="7">
    <mergeCell ref="A34:J34"/>
    <mergeCell ref="A10:J10"/>
    <mergeCell ref="A11:J11"/>
    <mergeCell ref="E30:J30"/>
    <mergeCell ref="A32:J32"/>
    <mergeCell ref="E33:G33"/>
    <mergeCell ref="I33:J33"/>
  </mergeCells>
  <printOptions horizontalCentered="1"/>
  <pageMargins left="0.55118110236220497" right="0.55118110236220497" top="0.27559055118110198" bottom="0.43307086614173201" header="0.23622047244094499" footer="0.31496062992126"/>
  <pageSetup paperSize="9" orientation="portrait" verticalDpi="144"/>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68"/>
  <sheetViews>
    <sheetView topLeftCell="A7" zoomScale="85" zoomScaleNormal="85" workbookViewId="0">
      <selection activeCell="B12" sqref="B12"/>
    </sheetView>
  </sheetViews>
  <sheetFormatPr defaultColWidth="9.109375" defaultRowHeight="15"/>
  <cols>
    <col min="1" max="1" width="5.109375" style="4" customWidth="1"/>
    <col min="2" max="2" width="26.6640625" style="4" customWidth="1"/>
    <col min="3" max="3" width="53.5546875" style="4" customWidth="1"/>
    <col min="4" max="4" width="17.5546875" style="4" customWidth="1"/>
    <col min="5" max="5" width="6.33203125" style="4" customWidth="1"/>
    <col min="6" max="6" width="9.109375" style="2"/>
    <col min="7" max="7" width="36.5546875" style="4" customWidth="1"/>
    <col min="8" max="14" width="9.109375" style="2"/>
    <col min="15" max="15" width="35.88671875" style="2" customWidth="1"/>
    <col min="16" max="16" width="21.109375" style="2" customWidth="1"/>
    <col min="17" max="17" width="11.44140625" style="2" customWidth="1"/>
    <col min="18" max="16384" width="9.109375" style="2"/>
  </cols>
  <sheetData>
    <row r="1" spans="1:15">
      <c r="A1" s="621" t="s">
        <v>3748</v>
      </c>
      <c r="B1" s="621"/>
      <c r="C1" s="621"/>
      <c r="D1" s="621"/>
      <c r="E1" s="621"/>
    </row>
    <row r="2" spans="1:15">
      <c r="A2" s="621" t="s">
        <v>3749</v>
      </c>
      <c r="B2" s="621"/>
      <c r="C2" s="621"/>
      <c r="D2" s="621"/>
      <c r="E2" s="621"/>
    </row>
    <row r="4" spans="1:15" s="16" customFormat="1" ht="18" customHeight="1">
      <c r="A4" s="18" t="s">
        <v>1</v>
      </c>
      <c r="B4" s="18" t="s">
        <v>3750</v>
      </c>
      <c r="C4" s="18" t="s">
        <v>3751</v>
      </c>
      <c r="D4" s="18" t="s">
        <v>3752</v>
      </c>
      <c r="E4" s="18" t="s">
        <v>3571</v>
      </c>
      <c r="G4" s="37"/>
      <c r="H4" s="16">
        <v>2019</v>
      </c>
      <c r="I4" s="16">
        <v>2020</v>
      </c>
      <c r="J4" s="16">
        <v>2021</v>
      </c>
    </row>
    <row r="5" spans="1:15" s="16" customFormat="1" ht="18" customHeight="1">
      <c r="A5" s="19">
        <v>1</v>
      </c>
      <c r="B5" s="529" t="s">
        <v>3753</v>
      </c>
      <c r="C5" s="21" t="s">
        <v>41</v>
      </c>
      <c r="D5" s="22" t="s">
        <v>3754</v>
      </c>
      <c r="E5" s="22" t="s">
        <v>3755</v>
      </c>
      <c r="F5" s="16">
        <v>1</v>
      </c>
      <c r="G5" s="37" t="s">
        <v>3756</v>
      </c>
      <c r="H5" s="16">
        <f>COUNTIF(Daftar!$Q$608:$Q$708,'Dosen JTE'!F5)</f>
        <v>1</v>
      </c>
      <c r="I5" s="16">
        <f>COUNTIF(Daftar!$Q$709:$Q$815,F5)</f>
        <v>1</v>
      </c>
      <c r="J5" s="16">
        <f>COUNTIF(Daftar!$Q$816:$Q$892,F5)</f>
        <v>2</v>
      </c>
      <c r="O5" s="16" t="s">
        <v>3757</v>
      </c>
    </row>
    <row r="6" spans="1:15" s="16" customFormat="1" ht="18" customHeight="1">
      <c r="A6" s="22">
        <v>2</v>
      </c>
      <c r="B6" s="529" t="s">
        <v>3758</v>
      </c>
      <c r="C6" s="21" t="s">
        <v>38</v>
      </c>
      <c r="D6" s="22" t="s">
        <v>3754</v>
      </c>
      <c r="E6" s="22" t="s">
        <v>3755</v>
      </c>
      <c r="F6" s="16">
        <v>2</v>
      </c>
      <c r="G6" s="37" t="s">
        <v>3759</v>
      </c>
      <c r="H6" s="16">
        <f>COUNTIF(Daftar!$Q$608:$Q$708,'Dosen JTE'!F6)</f>
        <v>7</v>
      </c>
      <c r="I6" s="16">
        <f>COUNTIF(Daftar!$Q$709:$Q$815,F6)</f>
        <v>2</v>
      </c>
      <c r="J6" s="16">
        <f>COUNTIF(Daftar!$Q$816:$Q$892,F6)</f>
        <v>6</v>
      </c>
      <c r="O6" s="16" t="s">
        <v>3760</v>
      </c>
    </row>
    <row r="7" spans="1:15" s="16" customFormat="1" ht="18" customHeight="1">
      <c r="A7" s="22">
        <v>3</v>
      </c>
      <c r="B7" s="529" t="s">
        <v>3761</v>
      </c>
      <c r="C7" s="21" t="s">
        <v>3762</v>
      </c>
      <c r="D7" s="22" t="s">
        <v>3754</v>
      </c>
      <c r="E7" s="22" t="s">
        <v>3755</v>
      </c>
      <c r="F7" s="16">
        <v>3</v>
      </c>
      <c r="G7" s="37" t="s">
        <v>3763</v>
      </c>
      <c r="H7" s="16">
        <f>COUNTIF(Daftar!$Q$608:$Q$708,'Dosen JTE'!F7)</f>
        <v>0</v>
      </c>
      <c r="I7" s="16">
        <f>COUNTIF(Daftar!$Q$709:$Q$815,F7)</f>
        <v>0</v>
      </c>
      <c r="J7" s="16">
        <f>COUNTIF(Daftar!$Q$816:$Q$892,F7)</f>
        <v>2</v>
      </c>
      <c r="O7" s="16" t="s">
        <v>3764</v>
      </c>
    </row>
    <row r="8" spans="1:15" s="16" customFormat="1" ht="18" customHeight="1">
      <c r="A8" s="22">
        <v>4</v>
      </c>
      <c r="B8" s="529" t="s">
        <v>3765</v>
      </c>
      <c r="C8" s="21" t="s">
        <v>3766</v>
      </c>
      <c r="D8" s="22" t="s">
        <v>3517</v>
      </c>
      <c r="E8" s="22" t="s">
        <v>3755</v>
      </c>
      <c r="F8" s="16">
        <v>4</v>
      </c>
      <c r="G8" s="37" t="s">
        <v>3767</v>
      </c>
      <c r="H8" s="16">
        <f>COUNTIF(Daftar!$Q$608:$Q$708,'Dosen JTE'!F8)</f>
        <v>12</v>
      </c>
      <c r="I8" s="16">
        <f>COUNTIF(Daftar!$Q$709:$Q$815,F8)</f>
        <v>3</v>
      </c>
      <c r="J8" s="16">
        <f>COUNTIF(Daftar!$Q$816:$Q$892,F8)</f>
        <v>2</v>
      </c>
      <c r="O8" s="16" t="s">
        <v>3768</v>
      </c>
    </row>
    <row r="9" spans="1:15" s="16" customFormat="1" ht="18" customHeight="1">
      <c r="A9" s="22">
        <v>5</v>
      </c>
      <c r="B9" s="529" t="s">
        <v>3769</v>
      </c>
      <c r="C9" s="21" t="s">
        <v>60</v>
      </c>
      <c r="D9" s="22" t="s">
        <v>3754</v>
      </c>
      <c r="E9" s="22" t="s">
        <v>3755</v>
      </c>
      <c r="F9" s="16">
        <v>5</v>
      </c>
      <c r="G9" s="37" t="s">
        <v>3770</v>
      </c>
      <c r="H9" s="16">
        <f>COUNTIF(Daftar!$Q$608:$Q$708,'Dosen JTE'!F9)</f>
        <v>0</v>
      </c>
      <c r="I9" s="16">
        <f>COUNTIF(Daftar!$Q$709:$Q$815,F9)</f>
        <v>0</v>
      </c>
      <c r="J9" s="16">
        <f>COUNTIF(Daftar!$Q$816:$Q$892,F9)</f>
        <v>0</v>
      </c>
      <c r="O9" s="16" t="s">
        <v>3771</v>
      </c>
    </row>
    <row r="10" spans="1:15" s="16" customFormat="1" ht="18" customHeight="1">
      <c r="A10" s="22">
        <v>6</v>
      </c>
      <c r="B10" s="529" t="s">
        <v>3772</v>
      </c>
      <c r="C10" s="21" t="s">
        <v>68</v>
      </c>
      <c r="D10" s="22" t="s">
        <v>3773</v>
      </c>
      <c r="E10" s="22" t="s">
        <v>3755</v>
      </c>
      <c r="F10" s="16">
        <v>6</v>
      </c>
      <c r="G10" s="37" t="s">
        <v>3774</v>
      </c>
      <c r="H10" s="16">
        <f>COUNTIF(Daftar!$Q$608:$Q$708,'Dosen JTE'!F10)</f>
        <v>2</v>
      </c>
      <c r="I10" s="16">
        <f>COUNTIF(Daftar!$Q$709:$Q$815,F10)</f>
        <v>1</v>
      </c>
      <c r="J10" s="16">
        <f>COUNTIF(Daftar!$Q$816:$Q$892,F10)</f>
        <v>1</v>
      </c>
      <c r="O10" s="16" t="s">
        <v>3775</v>
      </c>
    </row>
    <row r="11" spans="1:15" s="16" customFormat="1" ht="18" customHeight="1">
      <c r="A11" s="22">
        <v>7</v>
      </c>
      <c r="B11" s="529" t="s">
        <v>3776</v>
      </c>
      <c r="C11" s="21" t="s">
        <v>3777</v>
      </c>
      <c r="D11" s="22" t="s">
        <v>3532</v>
      </c>
      <c r="E11" s="22" t="s">
        <v>3755</v>
      </c>
      <c r="F11" s="16">
        <v>7</v>
      </c>
      <c r="G11" s="37" t="s">
        <v>3778</v>
      </c>
      <c r="H11" s="16">
        <f>COUNTIF(Daftar!$Q$608:$Q$708,'Dosen JTE'!F11)</f>
        <v>7</v>
      </c>
      <c r="I11" s="16">
        <f>COUNTIF(Daftar!$Q$709:$Q$815,F11)</f>
        <v>18</v>
      </c>
      <c r="J11" s="16">
        <f>COUNTIF(Daftar!$Q$816:$Q$892,F11)</f>
        <v>7</v>
      </c>
      <c r="L11" s="26" t="s">
        <v>3367</v>
      </c>
      <c r="M11" s="530" t="s">
        <v>3779</v>
      </c>
      <c r="O11" s="16" t="s">
        <v>3780</v>
      </c>
    </row>
    <row r="12" spans="1:15" s="16" customFormat="1" ht="18" customHeight="1">
      <c r="A12" s="24">
        <v>8</v>
      </c>
      <c r="B12" s="530" t="s">
        <v>3779</v>
      </c>
      <c r="C12" s="26" t="s">
        <v>3781</v>
      </c>
      <c r="D12" s="24" t="s">
        <v>3782</v>
      </c>
      <c r="E12" s="22" t="s">
        <v>3783</v>
      </c>
      <c r="F12" s="16">
        <v>8</v>
      </c>
      <c r="G12" s="37" t="s">
        <v>3784</v>
      </c>
      <c r="H12" s="16">
        <f>COUNTIF(Daftar!$Q$608:$Q$708,'Dosen JTE'!F12)</f>
        <v>2</v>
      </c>
      <c r="I12" s="16">
        <f>COUNTIF(Daftar!$Q$709:$Q$815,F12)</f>
        <v>2</v>
      </c>
      <c r="J12" s="16">
        <f>COUNTIF(Daftar!$Q$816:$Q$892,F12)</f>
        <v>2</v>
      </c>
      <c r="L12" s="21" t="s">
        <v>3762</v>
      </c>
      <c r="M12" s="529" t="s">
        <v>3761</v>
      </c>
      <c r="O12" s="16" t="s">
        <v>3785</v>
      </c>
    </row>
    <row r="13" spans="1:15" s="16" customFormat="1" ht="18" customHeight="1">
      <c r="A13" s="24">
        <v>9</v>
      </c>
      <c r="B13" s="530" t="s">
        <v>3786</v>
      </c>
      <c r="C13" s="26" t="s">
        <v>3787</v>
      </c>
      <c r="D13" s="24" t="s">
        <v>3773</v>
      </c>
      <c r="E13" s="24" t="s">
        <v>3783</v>
      </c>
      <c r="F13" s="16">
        <v>9</v>
      </c>
      <c r="G13" s="37" t="s">
        <v>3780</v>
      </c>
      <c r="H13" s="16">
        <f>COUNTIF(Daftar!$Q$608:$Q$708,'Dosen JTE'!F13)</f>
        <v>2</v>
      </c>
      <c r="I13" s="16">
        <f>COUNTIF(Daftar!$Q$709:$Q$815,F13)</f>
        <v>0</v>
      </c>
      <c r="J13" s="16">
        <f>COUNTIF(Daftar!$Q$816:$Q$892,F13)</f>
        <v>1</v>
      </c>
      <c r="L13" s="26" t="s">
        <v>323</v>
      </c>
      <c r="M13" s="530" t="s">
        <v>3788</v>
      </c>
      <c r="O13" s="16" t="s">
        <v>3789</v>
      </c>
    </row>
    <row r="14" spans="1:15" s="16" customFormat="1" ht="18" customHeight="1">
      <c r="A14" s="22">
        <v>10</v>
      </c>
      <c r="B14" s="529" t="s">
        <v>3790</v>
      </c>
      <c r="C14" s="21" t="s">
        <v>69</v>
      </c>
      <c r="D14" s="22" t="s">
        <v>3782</v>
      </c>
      <c r="E14" s="22" t="s">
        <v>3755</v>
      </c>
      <c r="F14" s="16">
        <v>10</v>
      </c>
      <c r="G14" s="37" t="s">
        <v>3791</v>
      </c>
      <c r="H14" s="16">
        <f>COUNTIF(Daftar!$Q$608:$Q$708,'Dosen JTE'!F14)</f>
        <v>0</v>
      </c>
      <c r="I14" s="16">
        <f>COUNTIF(Daftar!$Q$709:$Q$815,F14)</f>
        <v>2</v>
      </c>
      <c r="J14" s="16">
        <f>COUNTIF(Daftar!$Q$816:$Q$892,F14)</f>
        <v>3</v>
      </c>
      <c r="L14" s="21" t="s">
        <v>47</v>
      </c>
      <c r="M14" s="529" t="s">
        <v>3792</v>
      </c>
      <c r="O14" s="16" t="s">
        <v>3793</v>
      </c>
    </row>
    <row r="15" spans="1:15" s="16" customFormat="1" ht="18" customHeight="1">
      <c r="A15" s="22"/>
      <c r="B15" s="20"/>
      <c r="C15" s="21"/>
      <c r="D15" s="22"/>
      <c r="E15" s="22"/>
      <c r="F15" s="16">
        <v>12</v>
      </c>
      <c r="G15" s="37" t="s">
        <v>3794</v>
      </c>
      <c r="H15" s="16">
        <f>COUNTIF(Daftar!$Q$608:$Q$708,'Dosen JTE'!F15)</f>
        <v>0</v>
      </c>
      <c r="I15" s="16">
        <f>COUNTIF(Daftar!$Q$709:$Q$815,F15)</f>
        <v>2</v>
      </c>
      <c r="J15" s="16">
        <f>COUNTIF(Daftar!$Q$816:$Q$892,F15)</f>
        <v>0</v>
      </c>
      <c r="L15" s="21" t="s">
        <v>45</v>
      </c>
      <c r="M15" s="529" t="s">
        <v>3795</v>
      </c>
      <c r="O15" s="16" t="s">
        <v>3796</v>
      </c>
    </row>
    <row r="16" spans="1:15" s="16" customFormat="1" ht="18" customHeight="1">
      <c r="A16" s="22">
        <v>12</v>
      </c>
      <c r="B16" s="529" t="s">
        <v>3797</v>
      </c>
      <c r="C16" s="21" t="s">
        <v>53</v>
      </c>
      <c r="D16" s="22" t="s">
        <v>3754</v>
      </c>
      <c r="E16" s="22" t="s">
        <v>3755</v>
      </c>
      <c r="F16" s="16">
        <v>13</v>
      </c>
      <c r="G16" s="37" t="s">
        <v>3768</v>
      </c>
      <c r="H16" s="16">
        <f>COUNTIF(Daftar!$Q$608:$Q$708,'Dosen JTE'!F16)</f>
        <v>3</v>
      </c>
      <c r="I16" s="16">
        <f>COUNTIF(Daftar!$Q$709:$Q$815,F16)</f>
        <v>1</v>
      </c>
      <c r="J16" s="16">
        <f>COUNTIF(Daftar!$Q$816:$Q$892,F16)</f>
        <v>2</v>
      </c>
      <c r="L16" s="21" t="s">
        <v>59</v>
      </c>
      <c r="M16" s="529" t="s">
        <v>3798</v>
      </c>
      <c r="O16" s="16" t="s">
        <v>3763</v>
      </c>
    </row>
    <row r="17" spans="1:24" s="16" customFormat="1" ht="18" customHeight="1">
      <c r="A17" s="22">
        <v>13</v>
      </c>
      <c r="B17" s="529" t="s">
        <v>3799</v>
      </c>
      <c r="C17" s="21" t="s">
        <v>3553</v>
      </c>
      <c r="D17" s="22" t="s">
        <v>3782</v>
      </c>
      <c r="E17" s="22" t="s">
        <v>3755</v>
      </c>
      <c r="F17" s="16">
        <v>14</v>
      </c>
      <c r="G17" s="37" t="s">
        <v>3760</v>
      </c>
      <c r="H17" s="16">
        <f>COUNTIF(Daftar!$Q$608:$Q$708,'Dosen JTE'!F17)</f>
        <v>8</v>
      </c>
      <c r="I17" s="16">
        <f>COUNTIF(Daftar!$Q$709:$Q$815,F17)</f>
        <v>9</v>
      </c>
      <c r="J17" s="16">
        <f>COUNTIF(Daftar!$Q$816:$Q$892,F17)</f>
        <v>1</v>
      </c>
      <c r="L17" s="21" t="s">
        <v>73</v>
      </c>
      <c r="M17" s="529" t="s">
        <v>3800</v>
      </c>
      <c r="O17" s="16" t="s">
        <v>3801</v>
      </c>
    </row>
    <row r="18" spans="1:24" s="16" customFormat="1" ht="18" customHeight="1">
      <c r="A18" s="22">
        <v>14</v>
      </c>
      <c r="B18" s="529" t="s">
        <v>3802</v>
      </c>
      <c r="C18" s="21" t="s">
        <v>54</v>
      </c>
      <c r="D18" s="22" t="s">
        <v>3782</v>
      </c>
      <c r="E18" s="22" t="s">
        <v>3755</v>
      </c>
      <c r="F18" s="16">
        <v>15</v>
      </c>
      <c r="G18" s="37" t="s">
        <v>3764</v>
      </c>
      <c r="H18" s="16">
        <f>COUNTIF(Daftar!$Q$608:$Q$708,'Dosen JTE'!F18)</f>
        <v>1</v>
      </c>
      <c r="I18" s="16">
        <f>COUNTIF(Daftar!$Q$709:$Q$815,F18)</f>
        <v>0</v>
      </c>
      <c r="J18" s="16">
        <f>COUNTIF(Daftar!$Q$816:$Q$892,F18)</f>
        <v>1</v>
      </c>
      <c r="O18" s="16" t="s">
        <v>3803</v>
      </c>
    </row>
    <row r="19" spans="1:24" s="16" customFormat="1" ht="18" customHeight="1">
      <c r="A19" s="22">
        <v>15</v>
      </c>
      <c r="B19" s="529" t="s">
        <v>3804</v>
      </c>
      <c r="C19" s="21" t="s">
        <v>49</v>
      </c>
      <c r="D19" s="22" t="s">
        <v>3773</v>
      </c>
      <c r="E19" s="22" t="s">
        <v>3755</v>
      </c>
      <c r="F19" s="16">
        <v>16</v>
      </c>
      <c r="G19" s="37" t="s">
        <v>3805</v>
      </c>
      <c r="H19" s="16">
        <f>COUNTIF(Daftar!$Q$608:$Q$708,'Dosen JTE'!F19)</f>
        <v>0</v>
      </c>
      <c r="I19" s="16">
        <f>COUNTIF(Daftar!$Q$709:$Q$815,F19)</f>
        <v>2</v>
      </c>
      <c r="J19" s="16">
        <f>COUNTIF(Daftar!$Q$816:$Q$892,F19)</f>
        <v>2</v>
      </c>
      <c r="O19" s="16" t="s">
        <v>3806</v>
      </c>
    </row>
    <row r="20" spans="1:24" s="16" customFormat="1" ht="18" customHeight="1">
      <c r="A20" s="22">
        <v>16</v>
      </c>
      <c r="B20" s="529" t="s">
        <v>3792</v>
      </c>
      <c r="C20" s="21" t="s">
        <v>3807</v>
      </c>
      <c r="D20" s="22" t="s">
        <v>3782</v>
      </c>
      <c r="E20" s="22" t="s">
        <v>3755</v>
      </c>
      <c r="F20" s="16">
        <v>17</v>
      </c>
      <c r="G20" s="37" t="s">
        <v>3757</v>
      </c>
      <c r="H20" s="16">
        <f>COUNTIF(Daftar!$Q$608:$Q$708,'Dosen JTE'!F20)</f>
        <v>7</v>
      </c>
      <c r="I20" s="16">
        <f>COUNTIF(Daftar!$Q$709:$Q$815,F20)</f>
        <v>10</v>
      </c>
      <c r="J20" s="16">
        <f>COUNTIF(Daftar!$Q$816:$Q$892,F20)</f>
        <v>7</v>
      </c>
      <c r="O20" s="16" t="s">
        <v>3808</v>
      </c>
    </row>
    <row r="21" spans="1:24" s="16" customFormat="1" ht="18" customHeight="1">
      <c r="A21" s="24">
        <v>17</v>
      </c>
      <c r="B21" s="530" t="s">
        <v>3809</v>
      </c>
      <c r="C21" s="26" t="s">
        <v>763</v>
      </c>
      <c r="D21" s="24" t="s">
        <v>3517</v>
      </c>
      <c r="E21" s="24" t="s">
        <v>3810</v>
      </c>
      <c r="F21" s="16">
        <v>18</v>
      </c>
      <c r="G21" s="37" t="s">
        <v>3811</v>
      </c>
      <c r="H21" s="16">
        <f>COUNTIF(Daftar!$Q$608:$Q$708,'Dosen JTE'!F21)</f>
        <v>0</v>
      </c>
      <c r="I21" s="16">
        <f>COUNTIF(Daftar!$Q$709:$Q$815,F21)</f>
        <v>0</v>
      </c>
      <c r="J21" s="16">
        <f>COUNTIF(Daftar!$Q$816:$Q$892,F21)</f>
        <v>0</v>
      </c>
      <c r="O21" s="16" t="s">
        <v>3791</v>
      </c>
    </row>
    <row r="22" spans="1:24" s="16" customFormat="1" ht="18" customHeight="1">
      <c r="A22" s="22">
        <v>18</v>
      </c>
      <c r="B22" s="529" t="s">
        <v>3812</v>
      </c>
      <c r="C22" s="21" t="s">
        <v>62</v>
      </c>
      <c r="D22" s="22" t="s">
        <v>3773</v>
      </c>
      <c r="E22" s="22" t="s">
        <v>3755</v>
      </c>
      <c r="F22" s="16">
        <v>19</v>
      </c>
      <c r="G22" s="37" t="s">
        <v>3813</v>
      </c>
      <c r="H22" s="16">
        <f>COUNTIF(Daftar!$Q$608:$Q$708,'Dosen JTE'!F22)</f>
        <v>2</v>
      </c>
      <c r="I22" s="16">
        <f>COUNTIF(Daftar!$Q$709:$Q$815,F22)</f>
        <v>2</v>
      </c>
      <c r="J22" s="16">
        <f>COUNTIF(Daftar!$Q$816:$Q$892,F22)</f>
        <v>2</v>
      </c>
      <c r="O22" s="16" t="s">
        <v>3794</v>
      </c>
    </row>
    <row r="23" spans="1:24" s="16" customFormat="1" ht="18" customHeight="1">
      <c r="A23" s="22">
        <v>19</v>
      </c>
      <c r="B23" s="529" t="s">
        <v>3814</v>
      </c>
      <c r="C23" s="21" t="s">
        <v>89</v>
      </c>
      <c r="D23" s="22" t="s">
        <v>3773</v>
      </c>
      <c r="E23" s="22" t="s">
        <v>3755</v>
      </c>
      <c r="F23" s="16">
        <v>21</v>
      </c>
      <c r="G23" s="37" t="s">
        <v>3775</v>
      </c>
      <c r="H23" s="16">
        <f>COUNTIF(Daftar!$Q$608:$Q$708,'Dosen JTE'!F23)</f>
        <v>2</v>
      </c>
      <c r="I23" s="16">
        <f>COUNTIF(Daftar!$Q$709:$Q$815,F23)</f>
        <v>6</v>
      </c>
      <c r="J23" s="16">
        <f>COUNTIF(Daftar!$Q$816:$Q$892,F23)</f>
        <v>3</v>
      </c>
      <c r="O23" s="16" t="s">
        <v>3815</v>
      </c>
    </row>
    <row r="24" spans="1:24" s="16" customFormat="1" ht="18" customHeight="1">
      <c r="A24" s="22">
        <v>20</v>
      </c>
      <c r="B24" s="529" t="s">
        <v>3816</v>
      </c>
      <c r="C24" s="21" t="s">
        <v>28</v>
      </c>
      <c r="D24" s="22" t="s">
        <v>3532</v>
      </c>
      <c r="E24" s="22" t="s">
        <v>3755</v>
      </c>
      <c r="F24" s="16">
        <v>22</v>
      </c>
      <c r="G24" s="37" t="s">
        <v>3817</v>
      </c>
      <c r="H24" s="16">
        <f>COUNTIF(Daftar!$Q$608:$Q$708,'Dosen JTE'!F24)</f>
        <v>3</v>
      </c>
      <c r="I24" s="16">
        <f>COUNTIF(Daftar!$Q$709:$Q$815,F24)</f>
        <v>3</v>
      </c>
      <c r="J24" s="16">
        <f>COUNTIF(Daftar!$Q$816:$Q$892,F24)</f>
        <v>0</v>
      </c>
      <c r="O24" s="16" t="s">
        <v>3813</v>
      </c>
    </row>
    <row r="25" spans="1:24" s="16" customFormat="1" ht="18" customHeight="1">
      <c r="A25" s="22">
        <v>21</v>
      </c>
      <c r="B25" s="529" t="s">
        <v>3818</v>
      </c>
      <c r="C25" s="21" t="s">
        <v>55</v>
      </c>
      <c r="D25" s="22" t="s">
        <v>3773</v>
      </c>
      <c r="E25" s="22" t="s">
        <v>3755</v>
      </c>
      <c r="F25" s="16">
        <v>24</v>
      </c>
      <c r="G25" s="37" t="s">
        <v>3803</v>
      </c>
      <c r="H25" s="16">
        <f>COUNTIF(Daftar!$Q$608:$Q$708,'Dosen JTE'!F25)</f>
        <v>1</v>
      </c>
      <c r="I25" s="16">
        <f>COUNTIF(Daftar!$Q$709:$Q$815,F25)</f>
        <v>1</v>
      </c>
      <c r="J25" s="16">
        <f>COUNTIF(Daftar!$Q$816:$Q$892,F25)</f>
        <v>2</v>
      </c>
      <c r="O25" s="16" t="s">
        <v>3778</v>
      </c>
    </row>
    <row r="26" spans="1:24" s="16" customFormat="1" ht="18" customHeight="1">
      <c r="A26" s="22">
        <v>22</v>
      </c>
      <c r="B26" s="529" t="s">
        <v>3819</v>
      </c>
      <c r="C26" s="21" t="s">
        <v>3820</v>
      </c>
      <c r="D26" s="22" t="s">
        <v>3782</v>
      </c>
      <c r="E26" s="22" t="s">
        <v>3755</v>
      </c>
      <c r="F26" s="16">
        <v>25</v>
      </c>
      <c r="G26" s="37" t="s">
        <v>3801</v>
      </c>
      <c r="H26" s="16">
        <f>COUNTIF(Daftar!$Q$608:$Q$708,'Dosen JTE'!F26)</f>
        <v>8</v>
      </c>
      <c r="I26" s="16">
        <f>COUNTIF(Daftar!$Q$709:$Q$815,F26)</f>
        <v>3</v>
      </c>
      <c r="J26" s="16">
        <f>COUNTIF(Daftar!$Q$816:$Q$892,F26)</f>
        <v>3</v>
      </c>
      <c r="O26" s="16" t="s">
        <v>3821</v>
      </c>
      <c r="U26" s="38" t="s">
        <v>3707</v>
      </c>
      <c r="V26" s="38" t="s">
        <v>3822</v>
      </c>
      <c r="W26" s="38" t="s">
        <v>3680</v>
      </c>
      <c r="X26" s="38" t="s">
        <v>3685</v>
      </c>
    </row>
    <row r="27" spans="1:24" s="16" customFormat="1" ht="18" customHeight="1">
      <c r="A27" s="22">
        <v>23</v>
      </c>
      <c r="B27" s="529" t="s">
        <v>3823</v>
      </c>
      <c r="C27" s="21" t="s">
        <v>48</v>
      </c>
      <c r="D27" s="22" t="s">
        <v>3782</v>
      </c>
      <c r="E27" s="22" t="s">
        <v>3755</v>
      </c>
      <c r="F27" s="16">
        <v>26</v>
      </c>
      <c r="G27" s="37" t="s">
        <v>3806</v>
      </c>
      <c r="H27" s="16">
        <f>COUNTIF(Daftar!$Q$608:$Q$708,'Dosen JTE'!F27)</f>
        <v>5</v>
      </c>
      <c r="I27" s="16">
        <f>COUNTIF(Daftar!$Q$709:$Q$815,F27)</f>
        <v>2</v>
      </c>
      <c r="J27" s="16">
        <f>COUNTIF(Daftar!$Q$816:$Q$892,F27)</f>
        <v>1</v>
      </c>
      <c r="O27" s="16" t="s">
        <v>3811</v>
      </c>
      <c r="U27" s="38">
        <v>1</v>
      </c>
      <c r="V27" s="38" t="s">
        <v>577</v>
      </c>
      <c r="W27" s="38" t="s">
        <v>3824</v>
      </c>
      <c r="X27" s="38" t="s">
        <v>3825</v>
      </c>
    </row>
    <row r="28" spans="1:24" s="16" customFormat="1" ht="18" customHeight="1">
      <c r="A28" s="22">
        <v>24</v>
      </c>
      <c r="B28" s="529" t="s">
        <v>3826</v>
      </c>
      <c r="C28" s="21" t="s">
        <v>52</v>
      </c>
      <c r="D28" s="22" t="s">
        <v>3517</v>
      </c>
      <c r="E28" s="22" t="s">
        <v>3755</v>
      </c>
      <c r="F28" s="16">
        <v>28</v>
      </c>
      <c r="G28" s="37" t="s">
        <v>3827</v>
      </c>
      <c r="H28" s="16">
        <f>COUNTIF(Daftar!$Q$608:$Q$708,'Dosen JTE'!F28)</f>
        <v>5</v>
      </c>
      <c r="I28" s="16">
        <f>COUNTIF(Daftar!$Q$709:$Q$815,F28)</f>
        <v>7</v>
      </c>
      <c r="J28" s="16">
        <f>COUNTIF(Daftar!$Q$816:$Q$892,F28)</f>
        <v>1</v>
      </c>
      <c r="O28" s="16" t="s">
        <v>3756</v>
      </c>
      <c r="U28" s="38">
        <v>2</v>
      </c>
      <c r="V28" s="38" t="s">
        <v>671</v>
      </c>
      <c r="W28" s="38" t="s">
        <v>3828</v>
      </c>
      <c r="X28" s="38" t="s">
        <v>3825</v>
      </c>
    </row>
    <row r="29" spans="1:24" s="16" customFormat="1" ht="18" customHeight="1">
      <c r="A29" s="22">
        <v>25</v>
      </c>
      <c r="B29" s="529" t="s">
        <v>3795</v>
      </c>
      <c r="C29" s="21" t="s">
        <v>3659</v>
      </c>
      <c r="D29" s="22" t="s">
        <v>3782</v>
      </c>
      <c r="E29" s="22" t="s">
        <v>3755</v>
      </c>
      <c r="F29" s="16">
        <v>29</v>
      </c>
      <c r="G29" s="37" t="s">
        <v>3829</v>
      </c>
      <c r="H29" s="16">
        <f>COUNTIF(Daftar!$Q$608:$Q$708,'Dosen JTE'!F29)</f>
        <v>0</v>
      </c>
      <c r="I29" s="16">
        <f>COUNTIF(Daftar!$Q$709:$Q$815,F29)</f>
        <v>2</v>
      </c>
      <c r="J29" s="16">
        <f>COUNTIF(Daftar!$Q$816:$Q$892,F29)</f>
        <v>0</v>
      </c>
      <c r="O29" s="16" t="s">
        <v>3827</v>
      </c>
      <c r="U29" s="38">
        <v>3</v>
      </c>
      <c r="V29" s="38" t="s">
        <v>3374</v>
      </c>
      <c r="W29" s="38" t="s">
        <v>3830</v>
      </c>
      <c r="X29" s="38" t="s">
        <v>3825</v>
      </c>
    </row>
    <row r="30" spans="1:24" s="16" customFormat="1" ht="18" customHeight="1">
      <c r="A30" s="24">
        <v>26</v>
      </c>
      <c r="B30" s="530" t="s">
        <v>3788</v>
      </c>
      <c r="C30" s="26" t="s">
        <v>3554</v>
      </c>
      <c r="D30" s="24" t="s">
        <v>3782</v>
      </c>
      <c r="E30" s="22" t="s">
        <v>3783</v>
      </c>
      <c r="F30" s="16">
        <v>31</v>
      </c>
      <c r="G30" s="37" t="s">
        <v>3831</v>
      </c>
      <c r="H30" s="16">
        <f>COUNTIF(Daftar!$Q$608:$Q$708,'Dosen JTE'!F30)</f>
        <v>0</v>
      </c>
      <c r="I30" s="16">
        <f>COUNTIF(Daftar!$Q$709:$Q$815,F30)</f>
        <v>0</v>
      </c>
      <c r="J30" s="16">
        <f>COUNTIF(Daftar!$Q$816:$Q$892,F30)</f>
        <v>0</v>
      </c>
      <c r="O30" s="16" t="s">
        <v>3832</v>
      </c>
      <c r="U30" s="38">
        <v>4</v>
      </c>
      <c r="V30" s="38" t="s">
        <v>3353</v>
      </c>
      <c r="W30" s="38" t="s">
        <v>3833</v>
      </c>
      <c r="X30" s="38" t="s">
        <v>3834</v>
      </c>
    </row>
    <row r="31" spans="1:24" s="16" customFormat="1" ht="18" customHeight="1">
      <c r="A31" s="22">
        <v>27</v>
      </c>
      <c r="B31" s="529" t="s">
        <v>3835</v>
      </c>
      <c r="C31" s="21" t="s">
        <v>29</v>
      </c>
      <c r="D31" s="22" t="s">
        <v>3532</v>
      </c>
      <c r="E31" s="22" t="s">
        <v>3755</v>
      </c>
      <c r="F31" s="16">
        <v>33</v>
      </c>
      <c r="G31" s="37" t="s">
        <v>3832</v>
      </c>
      <c r="H31" s="16">
        <f>COUNTIF(Daftar!$Q$608:$Q$708,'Dosen JTE'!F31)</f>
        <v>0</v>
      </c>
      <c r="I31" s="16">
        <f>COUNTIF(Daftar!$Q$709:$Q$815,F31)</f>
        <v>0</v>
      </c>
      <c r="J31" s="16">
        <f>COUNTIF(Daftar!$Q$816:$Q$892,F31)</f>
        <v>0</v>
      </c>
      <c r="O31" s="16" t="s">
        <v>3805</v>
      </c>
      <c r="U31" s="38">
        <v>5</v>
      </c>
      <c r="V31" s="38" t="s">
        <v>993</v>
      </c>
      <c r="W31" s="38" t="s">
        <v>3824</v>
      </c>
      <c r="X31" s="38" t="s">
        <v>3834</v>
      </c>
    </row>
    <row r="32" spans="1:24" s="16" customFormat="1" ht="18" customHeight="1">
      <c r="A32" s="22">
        <v>28</v>
      </c>
      <c r="B32" s="529" t="s">
        <v>3798</v>
      </c>
      <c r="C32" s="21" t="s">
        <v>59</v>
      </c>
      <c r="D32" s="22" t="s">
        <v>3517</v>
      </c>
      <c r="E32" s="22" t="s">
        <v>3755</v>
      </c>
      <c r="F32" s="16">
        <v>35</v>
      </c>
      <c r="G32" s="37" t="s">
        <v>3789</v>
      </c>
      <c r="H32" s="16">
        <f>COUNTIF(Daftar!$Q$608:$Q$708,'Dosen JTE'!F32)</f>
        <v>2</v>
      </c>
      <c r="I32" s="16">
        <f>COUNTIF(Daftar!$Q$709:$Q$815,F32)</f>
        <v>4</v>
      </c>
      <c r="J32" s="16">
        <f>COUNTIF(Daftar!$Q$816:$Q$892,F32)</f>
        <v>0</v>
      </c>
      <c r="O32" s="16" t="s">
        <v>3831</v>
      </c>
    </row>
    <row r="33" spans="1:15" s="16" customFormat="1" ht="18" customHeight="1">
      <c r="A33" s="22">
        <v>29</v>
      </c>
      <c r="B33" s="529" t="s">
        <v>3800</v>
      </c>
      <c r="C33" s="21" t="s">
        <v>73</v>
      </c>
      <c r="D33" s="22" t="s">
        <v>3782</v>
      </c>
      <c r="E33" s="22" t="s">
        <v>3755</v>
      </c>
      <c r="F33" s="16">
        <v>37</v>
      </c>
      <c r="G33" s="37" t="s">
        <v>3836</v>
      </c>
      <c r="H33" s="16">
        <f>COUNTIF(Daftar!$Q$608:$Q$708,'Dosen JTE'!F33)</f>
        <v>2</v>
      </c>
      <c r="I33" s="16">
        <f>COUNTIF(Daftar!$Q$709:$Q$815,F33)</f>
        <v>3</v>
      </c>
      <c r="J33" s="16">
        <f>COUNTIF(Daftar!$Q$816:$Q$892,F33)</f>
        <v>6</v>
      </c>
      <c r="O33" s="16" t="s">
        <v>3837</v>
      </c>
    </row>
    <row r="34" spans="1:15" s="16" customFormat="1" ht="18" customHeight="1">
      <c r="A34" s="24">
        <v>30</v>
      </c>
      <c r="B34" s="530" t="s">
        <v>3838</v>
      </c>
      <c r="C34" s="26" t="s">
        <v>335</v>
      </c>
      <c r="D34" s="24" t="s">
        <v>3532</v>
      </c>
      <c r="E34" s="22" t="s">
        <v>3783</v>
      </c>
      <c r="F34" s="16">
        <v>39</v>
      </c>
      <c r="G34" s="37" t="s">
        <v>3821</v>
      </c>
      <c r="H34" s="16">
        <f>COUNTIF(Daftar!$Q$608:$Q$708,'Dosen JTE'!F34)</f>
        <v>2</v>
      </c>
      <c r="I34" s="16">
        <f>COUNTIF(Daftar!$Q$709:$Q$815,F34)</f>
        <v>2</v>
      </c>
      <c r="J34" s="16">
        <f>COUNTIF(Daftar!$Q$816:$Q$892,F34)</f>
        <v>1</v>
      </c>
      <c r="O34" s="16" t="s">
        <v>3770</v>
      </c>
    </row>
    <row r="35" spans="1:15" s="16" customFormat="1" ht="18" customHeight="1">
      <c r="A35" s="22">
        <v>31</v>
      </c>
      <c r="B35" s="529" t="s">
        <v>3839</v>
      </c>
      <c r="C35" s="21" t="s">
        <v>39</v>
      </c>
      <c r="D35" s="22" t="s">
        <v>3782</v>
      </c>
      <c r="E35" s="22" t="s">
        <v>3755</v>
      </c>
      <c r="F35" s="16">
        <v>40</v>
      </c>
      <c r="G35" s="37" t="s">
        <v>3815</v>
      </c>
      <c r="H35" s="16">
        <f>COUNTIF(Daftar!$Q$608:$Q$708,'Dosen JTE'!F35)</f>
        <v>6</v>
      </c>
      <c r="I35" s="16">
        <f>COUNTIF(Daftar!$Q$709:$Q$815,F35)</f>
        <v>10</v>
      </c>
      <c r="J35" s="16">
        <f>COUNTIF(Daftar!$Q$816:$Q$892,F35)</f>
        <v>5</v>
      </c>
      <c r="O35" s="16" t="s">
        <v>3829</v>
      </c>
    </row>
    <row r="36" spans="1:15" s="16" customFormat="1" ht="18" customHeight="1">
      <c r="A36" s="22">
        <v>32</v>
      </c>
      <c r="B36" s="529" t="s">
        <v>3840</v>
      </c>
      <c r="C36" s="21" t="s">
        <v>30</v>
      </c>
      <c r="D36" s="22" t="s">
        <v>3532</v>
      </c>
      <c r="E36" s="22" t="s">
        <v>3755</v>
      </c>
      <c r="F36" s="16">
        <v>41</v>
      </c>
      <c r="G36" s="37" t="s">
        <v>3796</v>
      </c>
      <c r="H36" s="16">
        <f>COUNTIF(Daftar!$Q$608:$Q$708,'Dosen JTE'!F36)</f>
        <v>6</v>
      </c>
      <c r="I36" s="16">
        <f>COUNTIF(Daftar!$Q$709:$Q$815,F36)</f>
        <v>3</v>
      </c>
      <c r="J36" s="16">
        <f>COUNTIF(Daftar!$Q$816:$Q$892,F36)</f>
        <v>5</v>
      </c>
      <c r="O36" s="16" t="s">
        <v>3759</v>
      </c>
    </row>
    <row r="37" spans="1:15" s="16" customFormat="1" ht="18" customHeight="1">
      <c r="A37" s="22">
        <v>33</v>
      </c>
      <c r="B37" s="529" t="s">
        <v>3841</v>
      </c>
      <c r="C37" s="21" t="s">
        <v>3842</v>
      </c>
      <c r="D37" s="22" t="s">
        <v>3773</v>
      </c>
      <c r="E37" s="22" t="s">
        <v>3755</v>
      </c>
      <c r="F37" s="16">
        <v>42</v>
      </c>
      <c r="G37" s="37" t="s">
        <v>3843</v>
      </c>
      <c r="H37" s="16">
        <f>COUNTIF(Daftar!$Q$608:$Q$708,'Dosen JTE'!F37)</f>
        <v>0</v>
      </c>
      <c r="I37" s="16">
        <f>COUNTIF(Daftar!$Q$709:$Q$815,F37)</f>
        <v>3</v>
      </c>
      <c r="J37" s="16">
        <f>COUNTIF(Daftar!$Q$816:$Q$892,F37)</f>
        <v>1</v>
      </c>
      <c r="O37" s="16" t="s">
        <v>3843</v>
      </c>
    </row>
    <row r="38" spans="1:15" s="16" customFormat="1" ht="18" customHeight="1">
      <c r="A38" s="24">
        <v>34</v>
      </c>
      <c r="B38" s="530" t="s">
        <v>3844</v>
      </c>
      <c r="C38" s="26" t="s">
        <v>668</v>
      </c>
      <c r="D38" s="24" t="s">
        <v>3773</v>
      </c>
      <c r="E38" s="24" t="s">
        <v>3810</v>
      </c>
      <c r="F38" s="16">
        <v>43</v>
      </c>
      <c r="G38" s="37" t="s">
        <v>3771</v>
      </c>
      <c r="H38" s="16">
        <f>COUNTIF(Daftar!$Q$608:$Q$708,'Dosen JTE'!F38)</f>
        <v>4</v>
      </c>
      <c r="I38" s="16">
        <f>COUNTIF(Daftar!$Q$709:$Q$815,F38)</f>
        <v>3</v>
      </c>
      <c r="J38" s="16">
        <f>COUNTIF(Daftar!$Q$816:$Q$892,F38)</f>
        <v>8</v>
      </c>
      <c r="O38" s="16" t="s">
        <v>3767</v>
      </c>
    </row>
    <row r="39" spans="1:15" s="16" customFormat="1" ht="18" customHeight="1">
      <c r="A39" s="22">
        <v>35</v>
      </c>
      <c r="B39" s="529" t="s">
        <v>3845</v>
      </c>
      <c r="C39" s="21" t="s">
        <v>92</v>
      </c>
      <c r="D39" s="22" t="s">
        <v>3773</v>
      </c>
      <c r="E39" s="22" t="s">
        <v>3755</v>
      </c>
      <c r="F39" s="16">
        <v>44</v>
      </c>
      <c r="G39" s="37" t="s">
        <v>3785</v>
      </c>
      <c r="H39" s="16">
        <f>COUNTIF(Daftar!$Q$608:$Q$708,'Dosen JTE'!F39)</f>
        <v>0</v>
      </c>
      <c r="I39" s="16">
        <f>COUNTIF(Daftar!$Q$709:$Q$815,F39)</f>
        <v>0</v>
      </c>
      <c r="J39" s="16">
        <f>COUNTIF(Daftar!$Q$816:$Q$892,F39)</f>
        <v>0</v>
      </c>
      <c r="O39" s="16" t="s">
        <v>3817</v>
      </c>
    </row>
    <row r="40" spans="1:15" s="16" customFormat="1" ht="18" customHeight="1">
      <c r="A40" s="24">
        <v>36</v>
      </c>
      <c r="B40" s="530" t="s">
        <v>3846</v>
      </c>
      <c r="C40" s="26" t="s">
        <v>3847</v>
      </c>
      <c r="D40" s="24" t="s">
        <v>3517</v>
      </c>
      <c r="E40" s="24" t="s">
        <v>3810</v>
      </c>
      <c r="F40" s="16">
        <v>45</v>
      </c>
      <c r="G40" s="37" t="s">
        <v>3793</v>
      </c>
      <c r="H40" s="16">
        <f>COUNTIF(Daftar!$Q$608:$Q$708,'Dosen JTE'!F40)</f>
        <v>0</v>
      </c>
      <c r="I40" s="16">
        <f>COUNTIF(Daftar!$Q$709:$Q$815,F40)</f>
        <v>0</v>
      </c>
      <c r="J40" s="16">
        <f>COUNTIF(Daftar!$Q$816:$Q$892,F40)</f>
        <v>0</v>
      </c>
      <c r="O40" s="16" t="s">
        <v>3836</v>
      </c>
    </row>
    <row r="41" spans="1:15" s="16" customFormat="1" ht="18" customHeight="1">
      <c r="A41" s="22">
        <v>37</v>
      </c>
      <c r="B41" s="529" t="s">
        <v>3848</v>
      </c>
      <c r="C41" s="21" t="s">
        <v>46</v>
      </c>
      <c r="D41" s="22" t="s">
        <v>3517</v>
      </c>
      <c r="E41" s="22" t="s">
        <v>3755</v>
      </c>
      <c r="G41" s="37"/>
    </row>
    <row r="42" spans="1:15" s="16" customFormat="1" ht="18" customHeight="1">
      <c r="A42" s="22">
        <v>38</v>
      </c>
      <c r="B42" s="531" t="s">
        <v>3849</v>
      </c>
      <c r="C42" s="21" t="s">
        <v>3850</v>
      </c>
      <c r="D42" s="22" t="s">
        <v>3532</v>
      </c>
      <c r="E42" s="22" t="s">
        <v>3755</v>
      </c>
      <c r="G42" s="37"/>
    </row>
    <row r="43" spans="1:15" s="16" customFormat="1" ht="18" customHeight="1">
      <c r="A43" s="22">
        <v>39</v>
      </c>
      <c r="B43" s="532" t="s">
        <v>3851</v>
      </c>
      <c r="C43" s="29" t="s">
        <v>31</v>
      </c>
      <c r="D43" s="30" t="s">
        <v>3517</v>
      </c>
      <c r="E43" s="30" t="s">
        <v>3755</v>
      </c>
      <c r="G43" s="37"/>
    </row>
    <row r="44" spans="1:15" s="17" customFormat="1" ht="18" customHeight="1">
      <c r="A44" s="30">
        <v>40</v>
      </c>
      <c r="B44" s="533" t="s">
        <v>3852</v>
      </c>
      <c r="C44" s="32" t="s">
        <v>118</v>
      </c>
      <c r="D44" s="33"/>
      <c r="E44" s="30"/>
      <c r="F44" s="16"/>
      <c r="G44" s="37"/>
    </row>
    <row r="45" spans="1:15" s="17" customFormat="1" ht="18" customHeight="1">
      <c r="A45" s="18">
        <v>41</v>
      </c>
      <c r="B45" s="534" t="s">
        <v>3853</v>
      </c>
      <c r="C45" s="35" t="s">
        <v>243</v>
      </c>
      <c r="D45" s="10" t="s">
        <v>3532</v>
      </c>
      <c r="E45" s="10" t="s">
        <v>3755</v>
      </c>
      <c r="F45" s="16"/>
      <c r="G45" s="37"/>
    </row>
    <row r="46" spans="1:15" s="17" customFormat="1" ht="18" customHeight="1">
      <c r="A46" s="18">
        <v>42</v>
      </c>
      <c r="B46" s="535" t="s">
        <v>3854</v>
      </c>
      <c r="C46" s="36" t="s">
        <v>580</v>
      </c>
      <c r="D46" s="36"/>
      <c r="E46" s="18"/>
      <c r="F46" s="16"/>
      <c r="G46" s="37"/>
    </row>
    <row r="47" spans="1:15" s="17" customFormat="1" ht="18" customHeight="1">
      <c r="A47" s="18">
        <v>43</v>
      </c>
      <c r="B47" s="535" t="s">
        <v>3855</v>
      </c>
      <c r="C47" s="36" t="s">
        <v>558</v>
      </c>
      <c r="D47" s="535" t="s">
        <v>339</v>
      </c>
      <c r="E47" s="18" t="s">
        <v>339</v>
      </c>
      <c r="F47" s="16"/>
      <c r="G47" s="37"/>
    </row>
    <row r="48" spans="1:15" s="17" customFormat="1" ht="18" customHeight="1">
      <c r="A48" s="18">
        <v>44</v>
      </c>
      <c r="B48" s="535" t="s">
        <v>3856</v>
      </c>
      <c r="C48" s="36" t="s">
        <v>1925</v>
      </c>
      <c r="D48" s="36"/>
      <c r="E48" s="18"/>
      <c r="F48" s="16"/>
      <c r="G48" s="37"/>
    </row>
    <row r="49" spans="1:7" s="17" customFormat="1" ht="18" customHeight="1">
      <c r="A49" s="18">
        <v>45</v>
      </c>
      <c r="B49" s="535" t="s">
        <v>3857</v>
      </c>
      <c r="C49" s="36" t="s">
        <v>1921</v>
      </c>
      <c r="D49" s="36"/>
      <c r="E49" s="18"/>
      <c r="F49" s="16"/>
      <c r="G49" s="37"/>
    </row>
    <row r="50" spans="1:7" s="17" customFormat="1" ht="18" customHeight="1">
      <c r="A50" s="18"/>
      <c r="B50" s="36"/>
      <c r="C50" s="36"/>
      <c r="D50" s="36"/>
      <c r="E50" s="18"/>
      <c r="G50" s="37"/>
    </row>
    <row r="51" spans="1:7" s="17" customFormat="1" ht="18" customHeight="1">
      <c r="A51" s="18"/>
      <c r="B51" s="36"/>
      <c r="C51" s="36"/>
      <c r="D51" s="36"/>
      <c r="E51" s="18"/>
      <c r="G51" s="37"/>
    </row>
    <row r="52" spans="1:7" s="17" customFormat="1" ht="18" customHeight="1">
      <c r="A52" s="18">
        <v>44</v>
      </c>
      <c r="B52" s="535" t="s">
        <v>3858</v>
      </c>
      <c r="C52" s="36" t="s">
        <v>577</v>
      </c>
      <c r="D52" s="36"/>
      <c r="E52" s="36"/>
      <c r="G52" s="37"/>
    </row>
    <row r="53" spans="1:7" s="17" customFormat="1" ht="18" customHeight="1">
      <c r="A53" s="18">
        <v>45</v>
      </c>
      <c r="B53" s="535" t="s">
        <v>3859</v>
      </c>
      <c r="C53" s="36" t="s">
        <v>671</v>
      </c>
      <c r="D53" s="36"/>
      <c r="E53" s="36"/>
      <c r="G53" s="37"/>
    </row>
    <row r="54" spans="1:7" s="17" customFormat="1" ht="18" customHeight="1">
      <c r="A54" s="18">
        <v>46</v>
      </c>
      <c r="B54" s="535" t="s">
        <v>3858</v>
      </c>
      <c r="C54" s="36" t="s">
        <v>993</v>
      </c>
      <c r="D54" s="36"/>
      <c r="E54" s="36"/>
      <c r="G54" s="37"/>
    </row>
    <row r="55" spans="1:7" s="17" customFormat="1" ht="18" customHeight="1">
      <c r="A55" s="18">
        <v>47</v>
      </c>
      <c r="B55" s="535" t="s">
        <v>3860</v>
      </c>
      <c r="C55" s="36" t="s">
        <v>3861</v>
      </c>
      <c r="D55" s="36"/>
      <c r="E55" s="36"/>
      <c r="G55" s="37"/>
    </row>
    <row r="56" spans="1:7" s="16" customFormat="1" ht="18" customHeight="1">
      <c r="A56" s="18">
        <v>48</v>
      </c>
      <c r="B56" s="535" t="s">
        <v>3862</v>
      </c>
      <c r="C56" s="36" t="s">
        <v>3863</v>
      </c>
      <c r="D56" s="36"/>
      <c r="E56" s="36"/>
      <c r="G56" s="37"/>
    </row>
    <row r="57" spans="1:7" s="16" customFormat="1" ht="18" customHeight="1">
      <c r="A57" s="18">
        <v>49</v>
      </c>
      <c r="B57" s="536" t="s">
        <v>3864</v>
      </c>
      <c r="C57" s="36" t="s">
        <v>925</v>
      </c>
      <c r="D57" s="36"/>
      <c r="E57" s="36"/>
      <c r="G57" s="37"/>
    </row>
    <row r="58" spans="1:7" s="16" customFormat="1" ht="18" customHeight="1">
      <c r="A58" s="18">
        <v>50</v>
      </c>
      <c r="B58" s="536" t="s">
        <v>3865</v>
      </c>
      <c r="C58" s="39" t="s">
        <v>3866</v>
      </c>
      <c r="D58" s="36"/>
      <c r="E58" s="36"/>
      <c r="G58" s="37"/>
    </row>
    <row r="59" spans="1:7" s="16" customFormat="1" ht="18" customHeight="1">
      <c r="A59" s="18">
        <v>51</v>
      </c>
      <c r="B59" s="36" t="s">
        <v>3867</v>
      </c>
      <c r="C59" s="36" t="s">
        <v>1446</v>
      </c>
      <c r="D59" s="36"/>
      <c r="E59" s="36"/>
      <c r="G59" s="37"/>
    </row>
    <row r="60" spans="1:7" s="16" customFormat="1" ht="18" customHeight="1">
      <c r="A60" s="18">
        <v>52</v>
      </c>
      <c r="B60" s="535" t="s">
        <v>3868</v>
      </c>
      <c r="C60" s="4" t="s">
        <v>3869</v>
      </c>
      <c r="D60" s="36"/>
      <c r="E60" s="36"/>
      <c r="G60" s="37"/>
    </row>
    <row r="61" spans="1:7" s="16" customFormat="1" ht="18" customHeight="1">
      <c r="A61" s="40"/>
      <c r="B61" s="37"/>
      <c r="C61" s="37"/>
      <c r="D61" s="37"/>
      <c r="E61" s="37"/>
      <c r="G61" s="37"/>
    </row>
    <row r="62" spans="1:7" s="16" customFormat="1" ht="18" customHeight="1">
      <c r="A62" s="40"/>
      <c r="B62" s="37"/>
      <c r="C62" s="37"/>
      <c r="D62" s="37"/>
      <c r="E62" s="37"/>
      <c r="G62" s="37"/>
    </row>
    <row r="63" spans="1:7">
      <c r="B63" s="36"/>
      <c r="C63" s="36"/>
    </row>
    <row r="64" spans="1:7">
      <c r="D64" s="4">
        <v>31</v>
      </c>
    </row>
    <row r="65" spans="4:4">
      <c r="D65" s="4">
        <v>88</v>
      </c>
    </row>
    <row r="66" spans="4:4">
      <c r="D66" s="4">
        <v>3</v>
      </c>
    </row>
    <row r="67" spans="4:4">
      <c r="D67" s="4">
        <f>D64*D66</f>
        <v>93</v>
      </c>
    </row>
    <row r="68" spans="4:4">
      <c r="D68" s="4">
        <f>D67-D65</f>
        <v>5</v>
      </c>
    </row>
  </sheetData>
  <sortState ref="F5:G49">
    <sortCondition ref="F5:F49"/>
  </sortState>
  <mergeCells count="2">
    <mergeCell ref="A1:E1"/>
    <mergeCell ref="A2:E2"/>
  </mergeCells>
  <pageMargins left="0.77" right="0.75" top="0.96" bottom="0.34" header="0.63" footer="0.26"/>
  <pageSetup orientation="portrait" horizontalDpi="300" verticalDpi="300"/>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1"/>
  <sheetViews>
    <sheetView topLeftCell="A5" zoomScale="85" zoomScaleNormal="85" workbookViewId="0">
      <selection activeCell="B22" sqref="B22"/>
    </sheetView>
  </sheetViews>
  <sheetFormatPr defaultColWidth="9.109375" defaultRowHeight="15"/>
  <cols>
    <col min="1" max="1" width="5.109375" style="4" customWidth="1"/>
    <col min="2" max="2" width="26.6640625" style="4" customWidth="1"/>
    <col min="3" max="3" width="41.6640625" style="4" customWidth="1"/>
    <col min="4" max="4" width="17.5546875" style="4" customWidth="1"/>
    <col min="5" max="5" width="6.33203125" style="4" customWidth="1"/>
    <col min="6" max="14" width="9.109375" style="2"/>
    <col min="15" max="15" width="35.88671875" style="2" customWidth="1"/>
    <col min="16" max="16" width="21.109375" style="2" customWidth="1"/>
    <col min="17" max="17" width="11.44140625" style="2" customWidth="1"/>
    <col min="18" max="16384" width="9.109375" style="2"/>
  </cols>
  <sheetData>
    <row r="1" spans="1:6">
      <c r="A1" s="621" t="s">
        <v>3748</v>
      </c>
      <c r="B1" s="621"/>
      <c r="C1" s="621"/>
      <c r="D1" s="621"/>
      <c r="E1" s="621"/>
    </row>
    <row r="2" spans="1:6">
      <c r="A2" s="621" t="s">
        <v>3749</v>
      </c>
      <c r="B2" s="621"/>
      <c r="C2" s="621"/>
      <c r="D2" s="621"/>
      <c r="E2" s="621"/>
    </row>
    <row r="4" spans="1:6" s="16" customFormat="1" ht="18" customHeight="1">
      <c r="A4" s="18" t="s">
        <v>1</v>
      </c>
      <c r="B4" s="18" t="s">
        <v>3750</v>
      </c>
      <c r="C4" s="18" t="s">
        <v>3751</v>
      </c>
      <c r="D4" s="18" t="s">
        <v>3752</v>
      </c>
      <c r="E4" s="18" t="s">
        <v>3571</v>
      </c>
    </row>
    <row r="5" spans="1:6" s="16" customFormat="1" ht="18" customHeight="1">
      <c r="A5" s="19">
        <v>1</v>
      </c>
      <c r="B5" s="20" t="s">
        <v>3870</v>
      </c>
      <c r="C5" s="21" t="s">
        <v>3871</v>
      </c>
      <c r="D5" s="22" t="s">
        <v>3754</v>
      </c>
      <c r="E5" s="22" t="s">
        <v>3755</v>
      </c>
      <c r="F5" s="23">
        <f>COUNTIF(bimbing1,A5)</f>
        <v>3</v>
      </c>
    </row>
    <row r="6" spans="1:6" s="16" customFormat="1" ht="18" customHeight="1">
      <c r="A6" s="22">
        <f>A5+1</f>
        <v>2</v>
      </c>
      <c r="B6" s="20" t="s">
        <v>3872</v>
      </c>
      <c r="C6" s="21" t="s">
        <v>3382</v>
      </c>
      <c r="D6" s="22" t="s">
        <v>3754</v>
      </c>
      <c r="E6" s="22" t="s">
        <v>3755</v>
      </c>
      <c r="F6" s="23">
        <f>COUNTIF(bimbing1,A6)</f>
        <v>1</v>
      </c>
    </row>
    <row r="7" spans="1:6" s="16" customFormat="1" ht="18" customHeight="1">
      <c r="A7" s="22">
        <f>A6+1</f>
        <v>3</v>
      </c>
      <c r="B7" s="20" t="s">
        <v>3873</v>
      </c>
      <c r="C7" s="21" t="s">
        <v>3364</v>
      </c>
      <c r="D7" s="22" t="s">
        <v>3754</v>
      </c>
      <c r="E7" s="22" t="s">
        <v>3755</v>
      </c>
      <c r="F7" s="23">
        <f>COUNTIF(bimbing1,A7)</f>
        <v>1</v>
      </c>
    </row>
    <row r="8" spans="1:6" s="16" customFormat="1" ht="18" customHeight="1">
      <c r="A8" s="22">
        <f t="shared" ref="A8:A56" si="0">A7+1</f>
        <v>4</v>
      </c>
      <c r="B8" s="20" t="s">
        <v>3874</v>
      </c>
      <c r="C8" s="21" t="s">
        <v>3350</v>
      </c>
      <c r="D8" s="22" t="s">
        <v>3517</v>
      </c>
      <c r="E8" s="22" t="s">
        <v>3755</v>
      </c>
      <c r="F8" s="23">
        <f>COUNTIF(bimbing1,A8)</f>
        <v>6</v>
      </c>
    </row>
    <row r="9" spans="1:6" s="16" customFormat="1" ht="18" customHeight="1">
      <c r="A9" s="22">
        <f t="shared" si="0"/>
        <v>5</v>
      </c>
      <c r="B9" s="20" t="s">
        <v>3875</v>
      </c>
      <c r="C9" s="21" t="s">
        <v>3876</v>
      </c>
      <c r="D9" s="22" t="s">
        <v>3754</v>
      </c>
      <c r="E9" s="22" t="s">
        <v>3755</v>
      </c>
      <c r="F9" s="23">
        <f>COUNTIF(bimbing1,A9)</f>
        <v>1</v>
      </c>
    </row>
    <row r="10" spans="1:6" s="16" customFormat="1" ht="18" customHeight="1">
      <c r="A10" s="22">
        <f t="shared" si="0"/>
        <v>6</v>
      </c>
      <c r="B10" s="20" t="s">
        <v>3877</v>
      </c>
      <c r="C10" s="21" t="s">
        <v>3347</v>
      </c>
      <c r="D10" s="22" t="s">
        <v>3773</v>
      </c>
      <c r="E10" s="22" t="s">
        <v>3755</v>
      </c>
      <c r="F10" s="23">
        <f>COUNTIF(bimbing1,B10)</f>
        <v>0</v>
      </c>
    </row>
    <row r="11" spans="1:6" s="16" customFormat="1" ht="18" customHeight="1">
      <c r="A11" s="22">
        <f t="shared" si="0"/>
        <v>7</v>
      </c>
      <c r="B11" s="20" t="s">
        <v>3878</v>
      </c>
      <c r="C11" s="21" t="s">
        <v>3370</v>
      </c>
      <c r="D11" s="22" t="s">
        <v>3532</v>
      </c>
      <c r="E11" s="22" t="s">
        <v>3755</v>
      </c>
      <c r="F11" s="23">
        <f>COUNTIF(bimbing1,B11)</f>
        <v>0</v>
      </c>
    </row>
    <row r="12" spans="1:6" s="16" customFormat="1" ht="18" customHeight="1">
      <c r="A12" s="24">
        <f t="shared" si="0"/>
        <v>8</v>
      </c>
      <c r="B12" s="25" t="s">
        <v>3879</v>
      </c>
      <c r="C12" s="26" t="s">
        <v>3880</v>
      </c>
      <c r="D12" s="24" t="s">
        <v>3782</v>
      </c>
      <c r="E12" s="22" t="s">
        <v>3755</v>
      </c>
    </row>
    <row r="13" spans="1:6" s="16" customFormat="1" ht="18" customHeight="1">
      <c r="A13" s="24">
        <f t="shared" si="0"/>
        <v>9</v>
      </c>
      <c r="B13" s="25" t="s">
        <v>3881</v>
      </c>
      <c r="C13" s="26" t="s">
        <v>3378</v>
      </c>
      <c r="D13" s="24" t="s">
        <v>3773</v>
      </c>
      <c r="E13" s="24" t="s">
        <v>3783</v>
      </c>
    </row>
    <row r="14" spans="1:6" s="16" customFormat="1" ht="18" customHeight="1">
      <c r="A14" s="22">
        <f t="shared" si="0"/>
        <v>10</v>
      </c>
      <c r="B14" s="20" t="s">
        <v>3882</v>
      </c>
      <c r="C14" s="21" t="s">
        <v>3883</v>
      </c>
      <c r="D14" s="22" t="s">
        <v>3782</v>
      </c>
      <c r="E14" s="22" t="s">
        <v>3755</v>
      </c>
    </row>
    <row r="15" spans="1:6" s="16" customFormat="1" ht="18" customHeight="1">
      <c r="A15" s="22">
        <f t="shared" si="0"/>
        <v>11</v>
      </c>
      <c r="B15" s="20" t="s">
        <v>3884</v>
      </c>
      <c r="C15" s="21" t="s">
        <v>3885</v>
      </c>
      <c r="D15" s="22" t="s">
        <v>3782</v>
      </c>
      <c r="E15" s="22" t="s">
        <v>3755</v>
      </c>
    </row>
    <row r="16" spans="1:6" s="16" customFormat="1" ht="18" customHeight="1">
      <c r="A16" s="22">
        <f t="shared" si="0"/>
        <v>12</v>
      </c>
      <c r="B16" s="20" t="s">
        <v>3886</v>
      </c>
      <c r="C16" s="21" t="s">
        <v>3360</v>
      </c>
      <c r="D16" s="22" t="s">
        <v>3754</v>
      </c>
      <c r="E16" s="22" t="s">
        <v>3755</v>
      </c>
    </row>
    <row r="17" spans="1:17" s="16" customFormat="1" ht="18" customHeight="1">
      <c r="A17" s="22">
        <f t="shared" si="0"/>
        <v>13</v>
      </c>
      <c r="B17" s="20" t="s">
        <v>3887</v>
      </c>
      <c r="C17" s="21" t="s">
        <v>3389</v>
      </c>
      <c r="D17" s="22" t="s">
        <v>3782</v>
      </c>
      <c r="E17" s="22" t="s">
        <v>3755</v>
      </c>
    </row>
    <row r="18" spans="1:17" s="16" customFormat="1" ht="18" customHeight="1">
      <c r="A18" s="22">
        <f t="shared" si="0"/>
        <v>14</v>
      </c>
      <c r="B18" s="20" t="s">
        <v>3888</v>
      </c>
      <c r="C18" s="21" t="s">
        <v>3359</v>
      </c>
      <c r="D18" s="22" t="s">
        <v>3782</v>
      </c>
      <c r="E18" s="22" t="s">
        <v>3755</v>
      </c>
    </row>
    <row r="19" spans="1:17" s="16" customFormat="1" ht="18" customHeight="1">
      <c r="A19" s="22">
        <f t="shared" si="0"/>
        <v>15</v>
      </c>
      <c r="B19" s="20" t="s">
        <v>3889</v>
      </c>
      <c r="C19" s="21" t="s">
        <v>3346</v>
      </c>
      <c r="D19" s="22" t="s">
        <v>3773</v>
      </c>
      <c r="E19" s="22" t="s">
        <v>3755</v>
      </c>
    </row>
    <row r="20" spans="1:17" s="16" customFormat="1" ht="18" customHeight="1">
      <c r="A20" s="22">
        <f t="shared" si="0"/>
        <v>16</v>
      </c>
      <c r="B20" s="20" t="s">
        <v>3890</v>
      </c>
      <c r="C20" s="21" t="s">
        <v>3891</v>
      </c>
      <c r="D20" s="22" t="s">
        <v>3782</v>
      </c>
      <c r="E20" s="22" t="s">
        <v>3755</v>
      </c>
    </row>
    <row r="21" spans="1:17" s="16" customFormat="1" ht="18" customHeight="1">
      <c r="A21" s="24">
        <f t="shared" si="0"/>
        <v>17</v>
      </c>
      <c r="B21" s="25" t="s">
        <v>3892</v>
      </c>
      <c r="C21" s="26" t="s">
        <v>3385</v>
      </c>
      <c r="D21" s="24" t="s">
        <v>3517</v>
      </c>
      <c r="E21" s="24" t="s">
        <v>3783</v>
      </c>
    </row>
    <row r="22" spans="1:17" s="16" customFormat="1" ht="18" customHeight="1">
      <c r="A22" s="22">
        <f t="shared" si="0"/>
        <v>18</v>
      </c>
      <c r="B22" s="20" t="s">
        <v>3893</v>
      </c>
      <c r="C22" s="21" t="s">
        <v>3894</v>
      </c>
      <c r="D22" s="22" t="s">
        <v>3773</v>
      </c>
      <c r="E22" s="22" t="s">
        <v>3755</v>
      </c>
    </row>
    <row r="23" spans="1:17" s="16" customFormat="1" ht="18" customHeight="1">
      <c r="A23" s="22">
        <f t="shared" si="0"/>
        <v>19</v>
      </c>
      <c r="B23" s="20" t="s">
        <v>3895</v>
      </c>
      <c r="C23" s="21" t="s">
        <v>3349</v>
      </c>
      <c r="D23" s="22" t="s">
        <v>3773</v>
      </c>
      <c r="E23" s="22" t="s">
        <v>3755</v>
      </c>
    </row>
    <row r="24" spans="1:17" s="16" customFormat="1" ht="18" customHeight="1">
      <c r="A24" s="22">
        <f t="shared" si="0"/>
        <v>20</v>
      </c>
      <c r="B24" s="20" t="s">
        <v>3896</v>
      </c>
      <c r="C24" s="21" t="s">
        <v>3897</v>
      </c>
      <c r="D24" s="22" t="s">
        <v>3532</v>
      </c>
      <c r="E24" s="22" t="s">
        <v>3755</v>
      </c>
    </row>
    <row r="25" spans="1:17" s="16" customFormat="1" ht="18" customHeight="1">
      <c r="A25" s="22">
        <f t="shared" si="0"/>
        <v>21</v>
      </c>
      <c r="B25" s="20" t="s">
        <v>3898</v>
      </c>
      <c r="C25" s="21" t="s">
        <v>3348</v>
      </c>
      <c r="D25" s="22" t="s">
        <v>3773</v>
      </c>
      <c r="E25" s="22" t="s">
        <v>3755</v>
      </c>
    </row>
    <row r="26" spans="1:17" s="16" customFormat="1" ht="18" customHeight="1">
      <c r="A26" s="22">
        <f t="shared" si="0"/>
        <v>22</v>
      </c>
      <c r="B26" s="20" t="s">
        <v>3899</v>
      </c>
      <c r="C26" s="21" t="s">
        <v>3384</v>
      </c>
      <c r="D26" s="22" t="s">
        <v>3782</v>
      </c>
      <c r="E26" s="22" t="s">
        <v>3755</v>
      </c>
      <c r="N26" s="38" t="s">
        <v>3707</v>
      </c>
      <c r="O26" s="38" t="s">
        <v>3822</v>
      </c>
      <c r="P26" s="38" t="s">
        <v>3680</v>
      </c>
      <c r="Q26" s="38" t="s">
        <v>3685</v>
      </c>
    </row>
    <row r="27" spans="1:17" s="16" customFormat="1" ht="18" customHeight="1">
      <c r="A27" s="22">
        <f t="shared" si="0"/>
        <v>23</v>
      </c>
      <c r="B27" s="20" t="s">
        <v>3900</v>
      </c>
      <c r="C27" s="21" t="s">
        <v>3901</v>
      </c>
      <c r="D27" s="22" t="s">
        <v>3782</v>
      </c>
      <c r="E27" s="22" t="s">
        <v>3755</v>
      </c>
      <c r="N27" s="38">
        <v>1</v>
      </c>
      <c r="O27" s="38" t="s">
        <v>577</v>
      </c>
      <c r="P27" s="38" t="s">
        <v>3824</v>
      </c>
      <c r="Q27" s="38" t="s">
        <v>3825</v>
      </c>
    </row>
    <row r="28" spans="1:17" s="16" customFormat="1" ht="18" customHeight="1">
      <c r="A28" s="22">
        <f t="shared" si="0"/>
        <v>24</v>
      </c>
      <c r="B28" s="20" t="s">
        <v>3902</v>
      </c>
      <c r="C28" s="21" t="s">
        <v>3352</v>
      </c>
      <c r="D28" s="22" t="s">
        <v>3517</v>
      </c>
      <c r="E28" s="22" t="s">
        <v>3755</v>
      </c>
      <c r="N28" s="38">
        <v>2</v>
      </c>
      <c r="O28" s="38" t="s">
        <v>671</v>
      </c>
      <c r="P28" s="38" t="s">
        <v>3828</v>
      </c>
      <c r="Q28" s="38" t="s">
        <v>3825</v>
      </c>
    </row>
    <row r="29" spans="1:17" s="16" customFormat="1" ht="18" customHeight="1">
      <c r="A29" s="22">
        <f t="shared" si="0"/>
        <v>25</v>
      </c>
      <c r="B29" s="20" t="s">
        <v>3903</v>
      </c>
      <c r="C29" s="21" t="s">
        <v>3377</v>
      </c>
      <c r="D29" s="22" t="s">
        <v>3782</v>
      </c>
      <c r="E29" s="22" t="s">
        <v>3755</v>
      </c>
      <c r="N29" s="38">
        <v>3</v>
      </c>
      <c r="O29" s="38" t="s">
        <v>3374</v>
      </c>
      <c r="P29" s="38" t="s">
        <v>3830</v>
      </c>
      <c r="Q29" s="38" t="s">
        <v>3825</v>
      </c>
    </row>
    <row r="30" spans="1:17" s="16" customFormat="1" ht="18" customHeight="1">
      <c r="A30" s="24">
        <f t="shared" si="0"/>
        <v>26</v>
      </c>
      <c r="B30" s="25" t="s">
        <v>3904</v>
      </c>
      <c r="C30" s="26" t="s">
        <v>3905</v>
      </c>
      <c r="D30" s="24" t="s">
        <v>3782</v>
      </c>
      <c r="E30" s="22" t="s">
        <v>3755</v>
      </c>
      <c r="N30" s="38">
        <v>4</v>
      </c>
      <c r="O30" s="38" t="s">
        <v>3353</v>
      </c>
      <c r="P30" s="38" t="s">
        <v>3833</v>
      </c>
      <c r="Q30" s="38" t="s">
        <v>3834</v>
      </c>
    </row>
    <row r="31" spans="1:17" s="16" customFormat="1" ht="18" customHeight="1">
      <c r="A31" s="22">
        <f t="shared" si="0"/>
        <v>27</v>
      </c>
      <c r="B31" s="20" t="s">
        <v>3830</v>
      </c>
      <c r="C31" s="21" t="s">
        <v>3374</v>
      </c>
      <c r="D31" s="22" t="s">
        <v>3532</v>
      </c>
      <c r="E31" s="22" t="s">
        <v>3755</v>
      </c>
      <c r="N31" s="38">
        <v>5</v>
      </c>
      <c r="O31" s="38" t="s">
        <v>993</v>
      </c>
      <c r="P31" s="38" t="s">
        <v>3824</v>
      </c>
      <c r="Q31" s="38" t="s">
        <v>3834</v>
      </c>
    </row>
    <row r="32" spans="1:17" s="16" customFormat="1" ht="18" customHeight="1">
      <c r="A32" s="22">
        <f t="shared" si="0"/>
        <v>28</v>
      </c>
      <c r="B32" s="20" t="s">
        <v>3906</v>
      </c>
      <c r="C32" s="21" t="s">
        <v>3358</v>
      </c>
      <c r="D32" s="22" t="s">
        <v>3517</v>
      </c>
      <c r="E32" s="22" t="s">
        <v>3755</v>
      </c>
    </row>
    <row r="33" spans="1:5" s="16" customFormat="1" ht="18" customHeight="1">
      <c r="A33" s="22">
        <f t="shared" si="0"/>
        <v>29</v>
      </c>
      <c r="B33" s="20" t="s">
        <v>3907</v>
      </c>
      <c r="C33" s="21" t="s">
        <v>3383</v>
      </c>
      <c r="D33" s="22" t="s">
        <v>3782</v>
      </c>
      <c r="E33" s="22" t="s">
        <v>3755</v>
      </c>
    </row>
    <row r="34" spans="1:5" s="16" customFormat="1" ht="18" customHeight="1">
      <c r="A34" s="24">
        <f t="shared" si="0"/>
        <v>30</v>
      </c>
      <c r="B34" s="25" t="s">
        <v>3833</v>
      </c>
      <c r="C34" s="26" t="s">
        <v>3353</v>
      </c>
      <c r="D34" s="24" t="s">
        <v>3532</v>
      </c>
      <c r="E34" s="22" t="s">
        <v>3755</v>
      </c>
    </row>
    <row r="35" spans="1:5" s="16" customFormat="1" ht="18" customHeight="1">
      <c r="A35" s="22">
        <f t="shared" si="0"/>
        <v>31</v>
      </c>
      <c r="B35" s="20" t="s">
        <v>3908</v>
      </c>
      <c r="C35" s="21" t="s">
        <v>3909</v>
      </c>
      <c r="D35" s="22" t="s">
        <v>3782</v>
      </c>
      <c r="E35" s="22" t="s">
        <v>3755</v>
      </c>
    </row>
    <row r="36" spans="1:5" s="16" customFormat="1" ht="18" customHeight="1">
      <c r="A36" s="22">
        <f t="shared" si="0"/>
        <v>32</v>
      </c>
      <c r="B36" s="20" t="s">
        <v>3910</v>
      </c>
      <c r="C36" s="21" t="s">
        <v>3371</v>
      </c>
      <c r="D36" s="22" t="s">
        <v>3532</v>
      </c>
      <c r="E36" s="22" t="s">
        <v>3755</v>
      </c>
    </row>
    <row r="37" spans="1:5" s="16" customFormat="1" ht="18" customHeight="1">
      <c r="A37" s="22">
        <f t="shared" si="0"/>
        <v>33</v>
      </c>
      <c r="B37" s="20" t="s">
        <v>3911</v>
      </c>
      <c r="C37" s="21" t="s">
        <v>3354</v>
      </c>
      <c r="D37" s="22" t="s">
        <v>3773</v>
      </c>
      <c r="E37" s="22" t="s">
        <v>3755</v>
      </c>
    </row>
    <row r="38" spans="1:5" s="16" customFormat="1" ht="18" customHeight="1">
      <c r="A38" s="24">
        <f t="shared" si="0"/>
        <v>34</v>
      </c>
      <c r="B38" s="25" t="s">
        <v>3912</v>
      </c>
      <c r="C38" s="26" t="s">
        <v>3913</v>
      </c>
      <c r="D38" s="24" t="s">
        <v>3773</v>
      </c>
      <c r="E38" s="24" t="s">
        <v>3810</v>
      </c>
    </row>
    <row r="39" spans="1:5" s="16" customFormat="1" ht="18" customHeight="1">
      <c r="A39" s="22">
        <f t="shared" si="0"/>
        <v>35</v>
      </c>
      <c r="B39" s="20" t="s">
        <v>3914</v>
      </c>
      <c r="C39" s="21" t="s">
        <v>3915</v>
      </c>
      <c r="D39" s="22" t="s">
        <v>3773</v>
      </c>
      <c r="E39" s="22" t="s">
        <v>3755</v>
      </c>
    </row>
    <row r="40" spans="1:5" s="16" customFormat="1" ht="18" customHeight="1">
      <c r="A40" s="24">
        <f t="shared" si="0"/>
        <v>36</v>
      </c>
      <c r="B40" s="25" t="s">
        <v>3916</v>
      </c>
      <c r="C40" s="26" t="s">
        <v>3917</v>
      </c>
      <c r="D40" s="24" t="s">
        <v>3517</v>
      </c>
      <c r="E40" s="24" t="s">
        <v>3810</v>
      </c>
    </row>
    <row r="41" spans="1:5" s="16" customFormat="1" ht="18" customHeight="1">
      <c r="A41" s="22">
        <f t="shared" si="0"/>
        <v>37</v>
      </c>
      <c r="B41" s="20" t="s">
        <v>3918</v>
      </c>
      <c r="C41" s="21" t="s">
        <v>3919</v>
      </c>
      <c r="D41" s="22" t="s">
        <v>3517</v>
      </c>
      <c r="E41" s="22" t="s">
        <v>3755</v>
      </c>
    </row>
    <row r="42" spans="1:5" s="16" customFormat="1" ht="18" customHeight="1">
      <c r="A42" s="22">
        <f t="shared" si="0"/>
        <v>38</v>
      </c>
      <c r="B42" s="27" t="s">
        <v>3920</v>
      </c>
      <c r="C42" s="21" t="s">
        <v>3921</v>
      </c>
      <c r="D42" s="22" t="s">
        <v>3532</v>
      </c>
      <c r="E42" s="22" t="s">
        <v>3755</v>
      </c>
    </row>
    <row r="43" spans="1:5" s="16" customFormat="1" ht="18" customHeight="1">
      <c r="A43" s="22">
        <f t="shared" si="0"/>
        <v>39</v>
      </c>
      <c r="B43" s="28" t="s">
        <v>3922</v>
      </c>
      <c r="C43" s="29" t="s">
        <v>3361</v>
      </c>
      <c r="D43" s="30" t="s">
        <v>3517</v>
      </c>
      <c r="E43" s="30" t="s">
        <v>3755</v>
      </c>
    </row>
    <row r="44" spans="1:5" s="17" customFormat="1" ht="18" customHeight="1">
      <c r="A44" s="30">
        <f t="shared" si="0"/>
        <v>40</v>
      </c>
      <c r="B44" s="31" t="s">
        <v>3923</v>
      </c>
      <c r="C44" s="32" t="s">
        <v>3363</v>
      </c>
      <c r="D44" s="33" t="s">
        <v>3532</v>
      </c>
      <c r="E44" s="30" t="s">
        <v>3755</v>
      </c>
    </row>
    <row r="45" spans="1:5" s="17" customFormat="1" ht="18" customHeight="1">
      <c r="A45" s="18">
        <f t="shared" si="0"/>
        <v>41</v>
      </c>
      <c r="B45" s="34" t="s">
        <v>3924</v>
      </c>
      <c r="C45" s="35" t="s">
        <v>3365</v>
      </c>
      <c r="D45" s="10" t="s">
        <v>3532</v>
      </c>
      <c r="E45" s="10" t="s">
        <v>3755</v>
      </c>
    </row>
    <row r="46" spans="1:5" s="17" customFormat="1" ht="18" customHeight="1">
      <c r="A46" s="18">
        <f t="shared" si="0"/>
        <v>42</v>
      </c>
      <c r="B46" s="535" t="s">
        <v>3925</v>
      </c>
      <c r="C46" s="36" t="s">
        <v>3926</v>
      </c>
      <c r="D46" s="535" t="s">
        <v>339</v>
      </c>
      <c r="E46" s="18" t="s">
        <v>3755</v>
      </c>
    </row>
    <row r="47" spans="1:5" s="17" customFormat="1" ht="18" customHeight="1">
      <c r="A47" s="18">
        <f t="shared" si="0"/>
        <v>43</v>
      </c>
      <c r="B47" s="36" t="s">
        <v>3927</v>
      </c>
      <c r="C47" s="36" t="s">
        <v>3928</v>
      </c>
      <c r="D47" s="36"/>
      <c r="E47" s="18"/>
    </row>
    <row r="48" spans="1:5" s="17" customFormat="1" ht="18" customHeight="1">
      <c r="A48" s="18">
        <f t="shared" si="0"/>
        <v>44</v>
      </c>
      <c r="B48" s="36" t="s">
        <v>3824</v>
      </c>
      <c r="C48" s="36" t="s">
        <v>3929</v>
      </c>
      <c r="D48" s="36"/>
      <c r="E48" s="36"/>
    </row>
    <row r="49" spans="1:5" s="17" customFormat="1" ht="18" customHeight="1">
      <c r="A49" s="18">
        <f t="shared" si="0"/>
        <v>45</v>
      </c>
      <c r="B49" s="36" t="s">
        <v>3828</v>
      </c>
      <c r="C49" s="36" t="s">
        <v>3930</v>
      </c>
      <c r="D49" s="36"/>
      <c r="E49" s="36"/>
    </row>
    <row r="50" spans="1:5" s="17" customFormat="1" ht="18" customHeight="1">
      <c r="A50" s="18">
        <f t="shared" si="0"/>
        <v>46</v>
      </c>
      <c r="B50" s="36" t="s">
        <v>3824</v>
      </c>
      <c r="C50" s="36" t="s">
        <v>3931</v>
      </c>
      <c r="D50" s="36"/>
      <c r="E50" s="36"/>
    </row>
    <row r="51" spans="1:5" s="17" customFormat="1" ht="18" customHeight="1">
      <c r="A51" s="18">
        <f t="shared" si="0"/>
        <v>47</v>
      </c>
      <c r="B51" s="36" t="s">
        <v>3741</v>
      </c>
      <c r="C51" s="36" t="s">
        <v>738</v>
      </c>
      <c r="D51" s="36"/>
      <c r="E51" s="36"/>
    </row>
    <row r="52" spans="1:5" s="16" customFormat="1" ht="18" customHeight="1">
      <c r="A52" s="18">
        <f t="shared" si="0"/>
        <v>48</v>
      </c>
      <c r="B52" s="36" t="s">
        <v>3932</v>
      </c>
      <c r="C52" s="36" t="s">
        <v>3933</v>
      </c>
      <c r="D52" s="36"/>
      <c r="E52" s="36"/>
    </row>
    <row r="53" spans="1:5" s="16" customFormat="1" ht="18" customHeight="1">
      <c r="A53" s="18">
        <f t="shared" si="0"/>
        <v>49</v>
      </c>
      <c r="B53" s="37" t="s">
        <v>3934</v>
      </c>
      <c r="C53" s="36" t="s">
        <v>3935</v>
      </c>
      <c r="D53" s="36"/>
      <c r="E53" s="36"/>
    </row>
    <row r="54" spans="1:5" s="16" customFormat="1" ht="18" customHeight="1">
      <c r="A54" s="18">
        <f t="shared" si="0"/>
        <v>50</v>
      </c>
      <c r="B54" s="36" t="s">
        <v>3936</v>
      </c>
      <c r="C54" s="36" t="s">
        <v>3937</v>
      </c>
      <c r="D54" s="36"/>
      <c r="E54" s="36"/>
    </row>
    <row r="55" spans="1:5" s="16" customFormat="1" ht="18" customHeight="1">
      <c r="A55" s="18">
        <f t="shared" si="0"/>
        <v>51</v>
      </c>
      <c r="B55" s="36" t="s">
        <v>3867</v>
      </c>
      <c r="C55" s="36" t="s">
        <v>1446</v>
      </c>
      <c r="D55" s="36"/>
      <c r="E55" s="36"/>
    </row>
    <row r="56" spans="1:5">
      <c r="A56" s="18">
        <f t="shared" si="0"/>
        <v>52</v>
      </c>
      <c r="B56" s="535" t="s">
        <v>3868</v>
      </c>
      <c r="C56" s="4" t="s">
        <v>3869</v>
      </c>
    </row>
    <row r="57" spans="1:5">
      <c r="D57" s="4">
        <v>31</v>
      </c>
    </row>
    <row r="58" spans="1:5">
      <c r="D58" s="4">
        <v>88</v>
      </c>
    </row>
    <row r="59" spans="1:5">
      <c r="D59" s="4">
        <v>3</v>
      </c>
    </row>
    <row r="60" spans="1:5">
      <c r="D60" s="4">
        <f>D57*D59</f>
        <v>93</v>
      </c>
    </row>
    <row r="61" spans="1:5">
      <c r="D61" s="4">
        <f>D60-D58</f>
        <v>5</v>
      </c>
    </row>
  </sheetData>
  <mergeCells count="2">
    <mergeCell ref="A1:E1"/>
    <mergeCell ref="A2:E2"/>
  </mergeCells>
  <pageMargins left="0.77" right="0.75" top="0.96" bottom="0.34" header="0.63" footer="0.26"/>
  <pageSetup orientation="portrait" horizontalDpi="300" verticalDpi="300"/>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61"/>
  <sheetViews>
    <sheetView workbookViewId="0">
      <selection activeCell="C3" sqref="C3"/>
    </sheetView>
  </sheetViews>
  <sheetFormatPr defaultColWidth="9.109375" defaultRowHeight="13.2"/>
  <cols>
    <col min="1" max="1" width="4.33203125" style="1" customWidth="1"/>
    <col min="2" max="2" width="26.6640625" style="2" customWidth="1"/>
    <col min="3" max="3" width="39.109375" style="2" customWidth="1"/>
    <col min="4" max="4" width="18.33203125" style="1" customWidth="1"/>
    <col min="5" max="6" width="8.5546875" style="2" customWidth="1"/>
    <col min="7" max="7" width="4.5546875" style="1" hidden="1" customWidth="1"/>
    <col min="8" max="16384" width="9.109375" style="2"/>
  </cols>
  <sheetData>
    <row r="1" spans="1:7" ht="15.6">
      <c r="A1" s="622" t="s">
        <v>3938</v>
      </c>
      <c r="B1" s="622"/>
      <c r="C1" s="622"/>
      <c r="D1" s="622"/>
      <c r="E1" s="622"/>
      <c r="F1" s="622"/>
      <c r="G1" s="622"/>
    </row>
    <row r="2" spans="1:7" ht="15.6">
      <c r="A2" s="622" t="s">
        <v>3939</v>
      </c>
      <c r="B2" s="622"/>
      <c r="C2" s="622"/>
      <c r="D2" s="622"/>
      <c r="E2" s="622"/>
      <c r="F2" s="622"/>
      <c r="G2" s="622"/>
    </row>
    <row r="3" spans="1:7" ht="15">
      <c r="A3" s="3"/>
      <c r="B3" s="4"/>
      <c r="C3" s="4"/>
      <c r="D3" s="3"/>
      <c r="E3" s="4"/>
      <c r="F3" s="4"/>
      <c r="G3" s="3"/>
    </row>
    <row r="4" spans="1:7" ht="15.6">
      <c r="A4" s="623" t="s">
        <v>3707</v>
      </c>
      <c r="B4" s="623" t="s">
        <v>3680</v>
      </c>
      <c r="C4" s="623" t="s">
        <v>3751</v>
      </c>
      <c r="D4" s="623" t="s">
        <v>3752</v>
      </c>
      <c r="E4" s="623" t="s">
        <v>3940</v>
      </c>
      <c r="F4" s="623"/>
      <c r="G4" s="624" t="s">
        <v>3941</v>
      </c>
    </row>
    <row r="5" spans="1:7" ht="15.6">
      <c r="A5" s="623"/>
      <c r="B5" s="623"/>
      <c r="C5" s="623"/>
      <c r="D5" s="623"/>
      <c r="E5" s="5" t="s">
        <v>3942</v>
      </c>
      <c r="F5" s="5" t="s">
        <v>3943</v>
      </c>
      <c r="G5" s="625"/>
    </row>
    <row r="6" spans="1:7" ht="15">
      <c r="A6" s="6">
        <v>1</v>
      </c>
      <c r="B6" s="6" t="s">
        <v>3870</v>
      </c>
      <c r="C6" s="7" t="s">
        <v>3871</v>
      </c>
      <c r="D6" s="6" t="s">
        <v>3754</v>
      </c>
      <c r="E6" s="6">
        <f>COUNTIF(bimbing1,A6)</f>
        <v>3</v>
      </c>
      <c r="F6" s="6">
        <f t="shared" ref="F6:F46" si="0">COUNTIF(bimbing2,A6)</f>
        <v>0</v>
      </c>
      <c r="G6" s="8">
        <f>COUNTIF(penguji,A6)</f>
        <v>23</v>
      </c>
    </row>
    <row r="7" spans="1:7" ht="15">
      <c r="A7" s="6">
        <f>A6+1</f>
        <v>2</v>
      </c>
      <c r="B7" s="6" t="s">
        <v>3872</v>
      </c>
      <c r="C7" s="7" t="s">
        <v>3382</v>
      </c>
      <c r="D7" s="6" t="s">
        <v>3754</v>
      </c>
      <c r="E7" s="6">
        <f t="shared" ref="E7:E45" si="1">COUNTIF(bimbing1,A7)</f>
        <v>1</v>
      </c>
      <c r="F7" s="6">
        <f t="shared" si="0"/>
        <v>1</v>
      </c>
      <c r="G7" s="8">
        <f t="shared" ref="G7:G46" si="2">COUNTIF(penguji,A7)</f>
        <v>17</v>
      </c>
    </row>
    <row r="8" spans="1:7" ht="15">
      <c r="A8" s="6">
        <f>A7+1</f>
        <v>3</v>
      </c>
      <c r="B8" s="6" t="s">
        <v>3873</v>
      </c>
      <c r="C8" s="7" t="s">
        <v>3364</v>
      </c>
      <c r="D8" s="6" t="s">
        <v>3754</v>
      </c>
      <c r="E8" s="6">
        <f t="shared" si="1"/>
        <v>1</v>
      </c>
      <c r="F8" s="6">
        <f t="shared" si="0"/>
        <v>0</v>
      </c>
      <c r="G8" s="8">
        <f t="shared" si="2"/>
        <v>12</v>
      </c>
    </row>
    <row r="9" spans="1:7" ht="15">
      <c r="A9" s="6">
        <f t="shared" ref="A9:A43" si="3">A8+1</f>
        <v>4</v>
      </c>
      <c r="B9" s="6" t="s">
        <v>3874</v>
      </c>
      <c r="C9" s="7" t="s">
        <v>3350</v>
      </c>
      <c r="D9" s="6" t="s">
        <v>3517</v>
      </c>
      <c r="E9" s="6">
        <f t="shared" si="1"/>
        <v>6</v>
      </c>
      <c r="F9" s="6">
        <f t="shared" si="0"/>
        <v>7</v>
      </c>
      <c r="G9" s="8">
        <f t="shared" si="2"/>
        <v>36</v>
      </c>
    </row>
    <row r="10" spans="1:7" ht="15">
      <c r="A10" s="6">
        <f t="shared" si="3"/>
        <v>5</v>
      </c>
      <c r="B10" s="6" t="s">
        <v>3875</v>
      </c>
      <c r="C10" s="7" t="s">
        <v>3876</v>
      </c>
      <c r="D10" s="6" t="s">
        <v>3754</v>
      </c>
      <c r="E10" s="6">
        <f t="shared" si="1"/>
        <v>1</v>
      </c>
      <c r="F10" s="6">
        <f t="shared" si="0"/>
        <v>0</v>
      </c>
      <c r="G10" s="8">
        <f t="shared" si="2"/>
        <v>16</v>
      </c>
    </row>
    <row r="11" spans="1:7" ht="15">
      <c r="A11" s="6">
        <f t="shared" si="3"/>
        <v>6</v>
      </c>
      <c r="B11" s="6" t="s">
        <v>3877</v>
      </c>
      <c r="C11" s="7" t="s">
        <v>3347</v>
      </c>
      <c r="D11" s="6" t="s">
        <v>3773</v>
      </c>
      <c r="E11" s="6">
        <f t="shared" si="1"/>
        <v>3</v>
      </c>
      <c r="F11" s="6">
        <f t="shared" si="0"/>
        <v>3</v>
      </c>
      <c r="G11" s="8">
        <f t="shared" si="2"/>
        <v>25</v>
      </c>
    </row>
    <row r="12" spans="1:7" ht="15">
      <c r="A12" s="6">
        <f t="shared" si="3"/>
        <v>7</v>
      </c>
      <c r="B12" s="6" t="s">
        <v>3878</v>
      </c>
      <c r="C12" s="7" t="s">
        <v>3370</v>
      </c>
      <c r="D12" s="6" t="s">
        <v>3532</v>
      </c>
      <c r="E12" s="6">
        <f t="shared" si="1"/>
        <v>0</v>
      </c>
      <c r="F12" s="6">
        <f t="shared" si="0"/>
        <v>0</v>
      </c>
      <c r="G12" s="8">
        <f t="shared" si="2"/>
        <v>32</v>
      </c>
    </row>
    <row r="13" spans="1:7" ht="15">
      <c r="A13" s="6">
        <f t="shared" si="3"/>
        <v>8</v>
      </c>
      <c r="B13" s="6" t="s">
        <v>3879</v>
      </c>
      <c r="C13" s="7" t="s">
        <v>3944</v>
      </c>
      <c r="D13" s="6" t="s">
        <v>3782</v>
      </c>
      <c r="E13" s="6">
        <f>COUNTIF(bimbing1,A13)</f>
        <v>0</v>
      </c>
      <c r="F13" s="6">
        <f t="shared" si="0"/>
        <v>0</v>
      </c>
      <c r="G13" s="8">
        <f t="shared" si="2"/>
        <v>7</v>
      </c>
    </row>
    <row r="14" spans="1:7" ht="15">
      <c r="A14" s="6">
        <f t="shared" si="3"/>
        <v>9</v>
      </c>
      <c r="B14" s="6" t="s">
        <v>3881</v>
      </c>
      <c r="C14" s="7" t="s">
        <v>3945</v>
      </c>
      <c r="D14" s="6" t="s">
        <v>3773</v>
      </c>
      <c r="E14" s="6">
        <f t="shared" si="1"/>
        <v>3</v>
      </c>
      <c r="F14" s="6">
        <f t="shared" si="0"/>
        <v>2</v>
      </c>
      <c r="G14" s="8">
        <f t="shared" si="2"/>
        <v>0</v>
      </c>
    </row>
    <row r="15" spans="1:7" ht="15">
      <c r="A15" s="6">
        <f t="shared" si="3"/>
        <v>10</v>
      </c>
      <c r="B15" s="6" t="s">
        <v>3882</v>
      </c>
      <c r="C15" s="7" t="s">
        <v>3946</v>
      </c>
      <c r="D15" s="6" t="s">
        <v>3782</v>
      </c>
      <c r="E15" s="6">
        <f t="shared" si="1"/>
        <v>0</v>
      </c>
      <c r="F15" s="6">
        <f t="shared" si="0"/>
        <v>1</v>
      </c>
      <c r="G15" s="8">
        <f t="shared" si="2"/>
        <v>2</v>
      </c>
    </row>
    <row r="16" spans="1:7" ht="15">
      <c r="A16" s="6">
        <f t="shared" si="3"/>
        <v>11</v>
      </c>
      <c r="B16" s="6" t="s">
        <v>3884</v>
      </c>
      <c r="C16" s="7" t="s">
        <v>3885</v>
      </c>
      <c r="D16" s="6" t="s">
        <v>3782</v>
      </c>
      <c r="E16" s="6">
        <f t="shared" si="1"/>
        <v>0</v>
      </c>
      <c r="F16" s="6">
        <f t="shared" si="0"/>
        <v>0</v>
      </c>
      <c r="G16" s="8">
        <f t="shared" si="2"/>
        <v>3</v>
      </c>
    </row>
    <row r="17" spans="1:7" ht="15">
      <c r="A17" s="6">
        <f t="shared" si="3"/>
        <v>12</v>
      </c>
      <c r="B17" s="6" t="s">
        <v>3886</v>
      </c>
      <c r="C17" s="7" t="s">
        <v>3360</v>
      </c>
      <c r="D17" s="6" t="s">
        <v>3754</v>
      </c>
      <c r="E17" s="6">
        <f t="shared" si="1"/>
        <v>0</v>
      </c>
      <c r="F17" s="6">
        <f t="shared" si="0"/>
        <v>4</v>
      </c>
      <c r="G17" s="8">
        <f t="shared" si="2"/>
        <v>17</v>
      </c>
    </row>
    <row r="18" spans="1:7" ht="15">
      <c r="A18" s="6">
        <f t="shared" si="3"/>
        <v>13</v>
      </c>
      <c r="B18" s="6" t="s">
        <v>3887</v>
      </c>
      <c r="C18" s="7" t="s">
        <v>3389</v>
      </c>
      <c r="D18" s="6" t="s">
        <v>3782</v>
      </c>
      <c r="E18" s="6">
        <f t="shared" si="1"/>
        <v>1</v>
      </c>
      <c r="F18" s="6">
        <f t="shared" si="0"/>
        <v>1</v>
      </c>
      <c r="G18" s="8">
        <f t="shared" si="2"/>
        <v>16</v>
      </c>
    </row>
    <row r="19" spans="1:7" ht="15">
      <c r="A19" s="6">
        <f t="shared" si="3"/>
        <v>14</v>
      </c>
      <c r="B19" s="6" t="s">
        <v>3888</v>
      </c>
      <c r="C19" s="7" t="s">
        <v>3359</v>
      </c>
      <c r="D19" s="6" t="s">
        <v>3782</v>
      </c>
      <c r="E19" s="6">
        <f t="shared" si="1"/>
        <v>9</v>
      </c>
      <c r="F19" s="6">
        <f t="shared" si="0"/>
        <v>3</v>
      </c>
      <c r="G19" s="8">
        <f t="shared" si="2"/>
        <v>15</v>
      </c>
    </row>
    <row r="20" spans="1:7" ht="15">
      <c r="A20" s="6">
        <f t="shared" si="3"/>
        <v>15</v>
      </c>
      <c r="B20" s="6" t="s">
        <v>3889</v>
      </c>
      <c r="C20" s="7" t="s">
        <v>3346</v>
      </c>
      <c r="D20" s="6" t="s">
        <v>3773</v>
      </c>
      <c r="E20" s="6">
        <f t="shared" si="1"/>
        <v>4</v>
      </c>
      <c r="F20" s="6">
        <f t="shared" si="0"/>
        <v>4</v>
      </c>
      <c r="G20" s="8">
        <f t="shared" si="2"/>
        <v>16</v>
      </c>
    </row>
    <row r="21" spans="1:7" ht="15">
      <c r="A21" s="6">
        <f t="shared" si="3"/>
        <v>16</v>
      </c>
      <c r="B21" s="6" t="s">
        <v>3890</v>
      </c>
      <c r="C21" s="7" t="s">
        <v>3947</v>
      </c>
      <c r="D21" s="6" t="s">
        <v>3782</v>
      </c>
      <c r="E21" s="6">
        <f t="shared" si="1"/>
        <v>0</v>
      </c>
      <c r="F21" s="6">
        <f t="shared" si="0"/>
        <v>0</v>
      </c>
      <c r="G21" s="8">
        <f t="shared" si="2"/>
        <v>14</v>
      </c>
    </row>
    <row r="22" spans="1:7" ht="15">
      <c r="A22" s="6">
        <f t="shared" si="3"/>
        <v>17</v>
      </c>
      <c r="B22" s="6" t="s">
        <v>3892</v>
      </c>
      <c r="C22" s="7" t="s">
        <v>3385</v>
      </c>
      <c r="D22" s="6" t="s">
        <v>3517</v>
      </c>
      <c r="E22" s="6">
        <f t="shared" si="1"/>
        <v>0</v>
      </c>
      <c r="F22" s="6">
        <f t="shared" si="0"/>
        <v>0</v>
      </c>
      <c r="G22" s="8">
        <f t="shared" si="2"/>
        <v>0</v>
      </c>
    </row>
    <row r="23" spans="1:7" ht="15">
      <c r="A23" s="6">
        <f t="shared" si="3"/>
        <v>18</v>
      </c>
      <c r="B23" s="6" t="s">
        <v>3893</v>
      </c>
      <c r="C23" s="7" t="s">
        <v>3948</v>
      </c>
      <c r="D23" s="6" t="s">
        <v>3773</v>
      </c>
      <c r="E23" s="6">
        <f t="shared" si="1"/>
        <v>0</v>
      </c>
      <c r="F23" s="6">
        <f t="shared" si="0"/>
        <v>1</v>
      </c>
      <c r="G23" s="8">
        <f t="shared" si="2"/>
        <v>11</v>
      </c>
    </row>
    <row r="24" spans="1:7" ht="15">
      <c r="A24" s="6">
        <f t="shared" si="3"/>
        <v>19</v>
      </c>
      <c r="B24" s="6" t="s">
        <v>3895</v>
      </c>
      <c r="C24" s="7" t="s">
        <v>3349</v>
      </c>
      <c r="D24" s="6" t="s">
        <v>3773</v>
      </c>
      <c r="E24" s="6">
        <f t="shared" si="1"/>
        <v>5</v>
      </c>
      <c r="F24" s="6">
        <f t="shared" si="0"/>
        <v>0</v>
      </c>
      <c r="G24" s="8">
        <f t="shared" si="2"/>
        <v>30</v>
      </c>
    </row>
    <row r="25" spans="1:7" ht="15">
      <c r="A25" s="6">
        <f t="shared" si="3"/>
        <v>20</v>
      </c>
      <c r="B25" s="6">
        <v>132236958</v>
      </c>
      <c r="C25" s="7" t="s">
        <v>3897</v>
      </c>
      <c r="D25" s="6" t="s">
        <v>3532</v>
      </c>
      <c r="E25" s="6">
        <f t="shared" si="1"/>
        <v>0</v>
      </c>
      <c r="F25" s="6">
        <f t="shared" si="0"/>
        <v>0</v>
      </c>
      <c r="G25" s="8">
        <f t="shared" si="2"/>
        <v>18</v>
      </c>
    </row>
    <row r="26" spans="1:7" ht="15">
      <c r="A26" s="6">
        <f t="shared" si="3"/>
        <v>21</v>
      </c>
      <c r="B26" s="6" t="s">
        <v>3898</v>
      </c>
      <c r="C26" s="7" t="s">
        <v>3348</v>
      </c>
      <c r="D26" s="6" t="s">
        <v>3773</v>
      </c>
      <c r="E26" s="6">
        <f t="shared" si="1"/>
        <v>3</v>
      </c>
      <c r="F26" s="6">
        <f t="shared" si="0"/>
        <v>0</v>
      </c>
      <c r="G26" s="8">
        <f t="shared" si="2"/>
        <v>30</v>
      </c>
    </row>
    <row r="27" spans="1:7" ht="15">
      <c r="A27" s="6">
        <f t="shared" si="3"/>
        <v>22</v>
      </c>
      <c r="B27" s="6" t="s">
        <v>3899</v>
      </c>
      <c r="C27" s="7" t="s">
        <v>3384</v>
      </c>
      <c r="D27" s="6" t="s">
        <v>3782</v>
      </c>
      <c r="E27" s="6">
        <f t="shared" si="1"/>
        <v>0</v>
      </c>
      <c r="F27" s="6">
        <f t="shared" si="0"/>
        <v>0</v>
      </c>
      <c r="G27" s="8">
        <f t="shared" si="2"/>
        <v>13</v>
      </c>
    </row>
    <row r="28" spans="1:7" ht="15">
      <c r="A28" s="6">
        <f t="shared" si="3"/>
        <v>23</v>
      </c>
      <c r="B28" s="6" t="s">
        <v>3900</v>
      </c>
      <c r="C28" s="7" t="s">
        <v>3901</v>
      </c>
      <c r="D28" s="6" t="s">
        <v>3782</v>
      </c>
      <c r="E28" s="6">
        <f t="shared" si="1"/>
        <v>0</v>
      </c>
      <c r="F28" s="6">
        <f t="shared" si="0"/>
        <v>0</v>
      </c>
      <c r="G28" s="8">
        <f t="shared" si="2"/>
        <v>3</v>
      </c>
    </row>
    <row r="29" spans="1:7" ht="15">
      <c r="A29" s="6">
        <f t="shared" si="3"/>
        <v>24</v>
      </c>
      <c r="B29" s="6" t="s">
        <v>3902</v>
      </c>
      <c r="C29" s="7" t="s">
        <v>3352</v>
      </c>
      <c r="D29" s="6" t="s">
        <v>3517</v>
      </c>
      <c r="E29" s="6">
        <f t="shared" si="1"/>
        <v>2</v>
      </c>
      <c r="F29" s="6">
        <f t="shared" si="0"/>
        <v>10</v>
      </c>
      <c r="G29" s="8">
        <f t="shared" si="2"/>
        <v>31</v>
      </c>
    </row>
    <row r="30" spans="1:7" ht="15">
      <c r="A30" s="6">
        <f t="shared" si="3"/>
        <v>25</v>
      </c>
      <c r="B30" s="6" t="s">
        <v>3903</v>
      </c>
      <c r="C30" s="7" t="s">
        <v>3377</v>
      </c>
      <c r="D30" s="6" t="s">
        <v>3782</v>
      </c>
      <c r="E30" s="6">
        <f t="shared" si="1"/>
        <v>3</v>
      </c>
      <c r="F30" s="6">
        <f t="shared" si="0"/>
        <v>6</v>
      </c>
      <c r="G30" s="8">
        <f t="shared" si="2"/>
        <v>15</v>
      </c>
    </row>
    <row r="31" spans="1:7" ht="15">
      <c r="A31" s="6">
        <f t="shared" si="3"/>
        <v>26</v>
      </c>
      <c r="B31" s="6" t="s">
        <v>3904</v>
      </c>
      <c r="C31" s="7" t="s">
        <v>3949</v>
      </c>
      <c r="D31" s="6" t="s">
        <v>3782</v>
      </c>
      <c r="E31" s="6">
        <f t="shared" si="1"/>
        <v>2</v>
      </c>
      <c r="F31" s="6">
        <f t="shared" si="0"/>
        <v>2</v>
      </c>
      <c r="G31" s="8">
        <f t="shared" si="2"/>
        <v>8</v>
      </c>
    </row>
    <row r="32" spans="1:7" ht="15">
      <c r="A32" s="6">
        <f t="shared" si="3"/>
        <v>27</v>
      </c>
      <c r="B32" s="6" t="s">
        <v>3830</v>
      </c>
      <c r="C32" s="7" t="s">
        <v>3374</v>
      </c>
      <c r="D32" s="6" t="s">
        <v>3532</v>
      </c>
      <c r="E32" s="6">
        <f t="shared" si="1"/>
        <v>0</v>
      </c>
      <c r="F32" s="6">
        <f t="shared" si="0"/>
        <v>1</v>
      </c>
      <c r="G32" s="8">
        <f t="shared" si="2"/>
        <v>29</v>
      </c>
    </row>
    <row r="33" spans="1:7" ht="15">
      <c r="A33" s="6">
        <f t="shared" si="3"/>
        <v>28</v>
      </c>
      <c r="B33" s="6" t="s">
        <v>3906</v>
      </c>
      <c r="C33" s="7" t="s">
        <v>3358</v>
      </c>
      <c r="D33" s="6" t="s">
        <v>3517</v>
      </c>
      <c r="E33" s="6">
        <f t="shared" si="1"/>
        <v>7</v>
      </c>
      <c r="F33" s="6">
        <f t="shared" si="0"/>
        <v>0</v>
      </c>
      <c r="G33" s="8">
        <f t="shared" si="2"/>
        <v>24</v>
      </c>
    </row>
    <row r="34" spans="1:7" ht="15">
      <c r="A34" s="6">
        <f t="shared" si="3"/>
        <v>29</v>
      </c>
      <c r="B34" s="6" t="s">
        <v>3907</v>
      </c>
      <c r="C34" s="7" t="s">
        <v>3383</v>
      </c>
      <c r="D34" s="6" t="s">
        <v>3782</v>
      </c>
      <c r="E34" s="6">
        <f t="shared" si="1"/>
        <v>2</v>
      </c>
      <c r="F34" s="6">
        <f t="shared" si="0"/>
        <v>1</v>
      </c>
      <c r="G34" s="8">
        <f t="shared" si="2"/>
        <v>18</v>
      </c>
    </row>
    <row r="35" spans="1:7" ht="15">
      <c r="A35" s="6">
        <f t="shared" si="3"/>
        <v>30</v>
      </c>
      <c r="B35" s="6" t="s">
        <v>3833</v>
      </c>
      <c r="C35" s="7" t="s">
        <v>3950</v>
      </c>
      <c r="D35" s="6" t="s">
        <v>3532</v>
      </c>
      <c r="E35" s="6">
        <f t="shared" si="1"/>
        <v>5</v>
      </c>
      <c r="F35" s="6">
        <f t="shared" si="0"/>
        <v>0</v>
      </c>
      <c r="G35" s="8">
        <f t="shared" si="2"/>
        <v>17</v>
      </c>
    </row>
    <row r="36" spans="1:7" ht="15">
      <c r="A36" s="6">
        <f t="shared" si="3"/>
        <v>31</v>
      </c>
      <c r="B36" s="6" t="s">
        <v>3908</v>
      </c>
      <c r="C36" s="7" t="s">
        <v>3909</v>
      </c>
      <c r="D36" s="6" t="s">
        <v>3782</v>
      </c>
      <c r="E36" s="6">
        <f t="shared" si="1"/>
        <v>0</v>
      </c>
      <c r="F36" s="6">
        <f t="shared" si="0"/>
        <v>0</v>
      </c>
      <c r="G36" s="8">
        <f t="shared" si="2"/>
        <v>13</v>
      </c>
    </row>
    <row r="37" spans="1:7" ht="15">
      <c r="A37" s="6">
        <f t="shared" si="3"/>
        <v>32</v>
      </c>
      <c r="B37" s="6" t="s">
        <v>3910</v>
      </c>
      <c r="C37" s="7" t="s">
        <v>3371</v>
      </c>
      <c r="D37" s="6" t="s">
        <v>3532</v>
      </c>
      <c r="E37" s="6">
        <f t="shared" si="1"/>
        <v>0</v>
      </c>
      <c r="F37" s="6">
        <f t="shared" si="0"/>
        <v>0</v>
      </c>
      <c r="G37" s="8">
        <f t="shared" si="2"/>
        <v>10</v>
      </c>
    </row>
    <row r="38" spans="1:7" ht="15">
      <c r="A38" s="6">
        <f t="shared" si="3"/>
        <v>33</v>
      </c>
      <c r="B38" s="6" t="s">
        <v>3911</v>
      </c>
      <c r="C38" s="7" t="s">
        <v>3354</v>
      </c>
      <c r="D38" s="6" t="s">
        <v>3532</v>
      </c>
      <c r="E38" s="6">
        <f t="shared" si="1"/>
        <v>8</v>
      </c>
      <c r="F38" s="6">
        <f t="shared" si="0"/>
        <v>2</v>
      </c>
      <c r="G38" s="8">
        <f t="shared" si="2"/>
        <v>6</v>
      </c>
    </row>
    <row r="39" spans="1:7" ht="15">
      <c r="A39" s="6">
        <f t="shared" si="3"/>
        <v>34</v>
      </c>
      <c r="B39" s="6" t="s">
        <v>3912</v>
      </c>
      <c r="C39" s="7" t="s">
        <v>3951</v>
      </c>
      <c r="D39" s="6" t="s">
        <v>3773</v>
      </c>
      <c r="E39" s="6">
        <f t="shared" si="1"/>
        <v>1</v>
      </c>
      <c r="F39" s="6">
        <f t="shared" si="0"/>
        <v>0</v>
      </c>
      <c r="G39" s="8">
        <f t="shared" si="2"/>
        <v>0</v>
      </c>
    </row>
    <row r="40" spans="1:7" ht="15">
      <c r="A40" s="6">
        <f t="shared" si="3"/>
        <v>35</v>
      </c>
      <c r="B40" s="6" t="s">
        <v>3952</v>
      </c>
      <c r="C40" s="7" t="s">
        <v>3953</v>
      </c>
      <c r="D40" s="6" t="s">
        <v>3773</v>
      </c>
      <c r="E40" s="6">
        <f t="shared" si="1"/>
        <v>0</v>
      </c>
      <c r="F40" s="6">
        <f t="shared" si="0"/>
        <v>0</v>
      </c>
      <c r="G40" s="8">
        <f t="shared" si="2"/>
        <v>7</v>
      </c>
    </row>
    <row r="41" spans="1:7" ht="15">
      <c r="A41" s="6">
        <f t="shared" si="3"/>
        <v>36</v>
      </c>
      <c r="B41" s="6" t="s">
        <v>3916</v>
      </c>
      <c r="C41" s="7" t="s">
        <v>3917</v>
      </c>
      <c r="D41" s="6" t="s">
        <v>3517</v>
      </c>
      <c r="E41" s="6">
        <f t="shared" si="1"/>
        <v>0</v>
      </c>
      <c r="F41" s="6">
        <f t="shared" si="0"/>
        <v>0</v>
      </c>
      <c r="G41" s="8">
        <f t="shared" si="2"/>
        <v>0</v>
      </c>
    </row>
    <row r="42" spans="1:7" ht="15">
      <c r="A42" s="6">
        <f t="shared" si="3"/>
        <v>37</v>
      </c>
      <c r="B42" s="6" t="s">
        <v>3918</v>
      </c>
      <c r="C42" s="7" t="s">
        <v>3919</v>
      </c>
      <c r="D42" s="6" t="s">
        <v>3517</v>
      </c>
      <c r="E42" s="6">
        <f t="shared" si="1"/>
        <v>0</v>
      </c>
      <c r="F42" s="6">
        <f t="shared" si="0"/>
        <v>0</v>
      </c>
      <c r="G42" s="8">
        <f t="shared" si="2"/>
        <v>0</v>
      </c>
    </row>
    <row r="43" spans="1:7" ht="15">
      <c r="A43" s="6">
        <f t="shared" si="3"/>
        <v>38</v>
      </c>
      <c r="B43" s="9" t="s">
        <v>3920</v>
      </c>
      <c r="C43" s="7" t="s">
        <v>3921</v>
      </c>
      <c r="D43" s="6" t="s">
        <v>3532</v>
      </c>
      <c r="E43" s="6">
        <f t="shared" si="1"/>
        <v>0</v>
      </c>
      <c r="F43" s="6">
        <f t="shared" si="0"/>
        <v>0</v>
      </c>
      <c r="G43" s="8">
        <f t="shared" si="2"/>
        <v>33</v>
      </c>
    </row>
    <row r="44" spans="1:7" ht="15">
      <c r="A44" s="6">
        <v>39</v>
      </c>
      <c r="B44" s="9" t="s">
        <v>3922</v>
      </c>
      <c r="C44" s="7" t="s">
        <v>3361</v>
      </c>
      <c r="D44" s="6" t="s">
        <v>3517</v>
      </c>
      <c r="E44" s="6">
        <f t="shared" si="1"/>
        <v>2</v>
      </c>
      <c r="F44" s="6">
        <f t="shared" si="0"/>
        <v>9</v>
      </c>
      <c r="G44" s="8">
        <f t="shared" si="2"/>
        <v>34</v>
      </c>
    </row>
    <row r="45" spans="1:7" ht="15">
      <c r="A45" s="10">
        <f>A44+1</f>
        <v>40</v>
      </c>
      <c r="B45" s="11" t="s">
        <v>3923</v>
      </c>
      <c r="C45" s="12" t="s">
        <v>3954</v>
      </c>
      <c r="D45" s="11" t="s">
        <v>3532</v>
      </c>
      <c r="E45" s="6">
        <f t="shared" si="1"/>
        <v>7</v>
      </c>
      <c r="F45" s="6">
        <f t="shared" si="0"/>
        <v>6</v>
      </c>
      <c r="G45" s="13">
        <f t="shared" si="2"/>
        <v>36</v>
      </c>
    </row>
    <row r="46" spans="1:7" ht="15">
      <c r="A46" s="6">
        <v>41</v>
      </c>
      <c r="B46" s="7" t="s">
        <v>3924</v>
      </c>
      <c r="C46" s="7" t="s">
        <v>3365</v>
      </c>
      <c r="D46" s="6" t="s">
        <v>3532</v>
      </c>
      <c r="E46" s="6">
        <f>COUNTIF(bimbing1,A46)</f>
        <v>3</v>
      </c>
      <c r="F46" s="6">
        <f t="shared" si="0"/>
        <v>11</v>
      </c>
      <c r="G46" s="13">
        <f t="shared" si="2"/>
        <v>26</v>
      </c>
    </row>
    <row r="47" spans="1:7" ht="15">
      <c r="A47" s="6">
        <v>42</v>
      </c>
      <c r="B47" s="7" t="s">
        <v>3925</v>
      </c>
      <c r="C47" s="7" t="s">
        <v>3926</v>
      </c>
      <c r="D47" s="6" t="s">
        <v>3773</v>
      </c>
      <c r="E47" s="6">
        <f>COUNTIF(bimbing1,A47)</f>
        <v>1</v>
      </c>
      <c r="F47" s="6">
        <f>COUNTIF(bimbing2,A47)</f>
        <v>6</v>
      </c>
      <c r="G47" s="13">
        <f>COUNTIF(penguji,A47)</f>
        <v>0</v>
      </c>
    </row>
    <row r="48" spans="1:7" ht="15">
      <c r="A48" s="6">
        <v>43</v>
      </c>
      <c r="B48" s="7" t="s">
        <v>3927</v>
      </c>
      <c r="C48" s="7" t="s">
        <v>3928</v>
      </c>
      <c r="D48" s="6" t="s">
        <v>3517</v>
      </c>
      <c r="E48" s="6">
        <f>COUNTIF(bimbing1,A48)</f>
        <v>0</v>
      </c>
      <c r="F48" s="6">
        <f>COUNTIF(bimbing2,A48)</f>
        <v>0</v>
      </c>
      <c r="G48" s="13">
        <f>COUNTIF(penguji,A48)</f>
        <v>1</v>
      </c>
    </row>
    <row r="49" spans="1:7" ht="15">
      <c r="A49" s="3"/>
      <c r="B49" s="4"/>
      <c r="C49" s="4"/>
      <c r="D49" s="3"/>
      <c r="E49" s="4"/>
      <c r="F49" s="4"/>
      <c r="G49" s="3"/>
    </row>
    <row r="50" spans="1:7" ht="15">
      <c r="A50" s="3"/>
      <c r="B50" s="4"/>
      <c r="C50" s="4"/>
      <c r="D50" s="6" t="s">
        <v>3955</v>
      </c>
      <c r="E50" s="7">
        <f>MIN(E6:E46)</f>
        <v>0</v>
      </c>
      <c r="F50" s="7">
        <f>MIN(F6:F46)</f>
        <v>0</v>
      </c>
      <c r="G50" s="4">
        <f>MIN(G6:G46)</f>
        <v>0</v>
      </c>
    </row>
    <row r="51" spans="1:7" ht="15">
      <c r="A51" s="3"/>
      <c r="B51" s="4"/>
      <c r="C51" s="4"/>
      <c r="D51" s="6" t="s">
        <v>3956</v>
      </c>
      <c r="E51" s="7">
        <f>MAX(E6:E48)</f>
        <v>9</v>
      </c>
      <c r="F51" s="7">
        <f>MAX(F6:F48)</f>
        <v>11</v>
      </c>
      <c r="G51" s="4">
        <f>MAX(G6:G46)</f>
        <v>36</v>
      </c>
    </row>
    <row r="52" spans="1:7" ht="15">
      <c r="A52" s="3"/>
      <c r="B52" s="4"/>
      <c r="C52" s="4"/>
      <c r="D52" s="6" t="s">
        <v>3957</v>
      </c>
      <c r="E52" s="14">
        <f>AVERAGE(E6:E48)</f>
        <v>1.930232558139535</v>
      </c>
      <c r="F52" s="14">
        <f>AVERAGE(F6:F48)</f>
        <v>1.8837209302325582</v>
      </c>
      <c r="G52" s="15">
        <f>AVERAGE(G6:G46)</f>
        <v>16.170731707317074</v>
      </c>
    </row>
    <row r="57" spans="1:7">
      <c r="E57" s="2">
        <v>31</v>
      </c>
    </row>
    <row r="58" spans="1:7">
      <c r="E58" s="2">
        <v>88</v>
      </c>
    </row>
    <row r="59" spans="1:7">
      <c r="E59" s="2">
        <v>3</v>
      </c>
    </row>
    <row r="60" spans="1:7">
      <c r="E60" s="2">
        <f>E57*E59</f>
        <v>93</v>
      </c>
    </row>
    <row r="61" spans="1:7">
      <c r="E61" s="2">
        <f>E60-E58</f>
        <v>5</v>
      </c>
    </row>
  </sheetData>
  <mergeCells count="8">
    <mergeCell ref="A1:G1"/>
    <mergeCell ref="A2:G2"/>
    <mergeCell ref="E4:F4"/>
    <mergeCell ref="A4:A5"/>
    <mergeCell ref="B4:B5"/>
    <mergeCell ref="C4:C5"/>
    <mergeCell ref="D4:D5"/>
    <mergeCell ref="G4:G5"/>
  </mergeCells>
  <pageMargins left="0.59" right="0.52" top="0.62" bottom="0.61" header="0.39" footer="0.26"/>
  <pageSetup scale="91"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30</vt:i4>
      </vt:variant>
    </vt:vector>
  </HeadingPairs>
  <TitlesOfParts>
    <vt:vector size="51" baseType="lpstr">
      <vt:lpstr>Daftar</vt:lpstr>
      <vt:lpstr>u kon</vt:lpstr>
      <vt:lpstr>u jadi</vt:lpstr>
      <vt:lpstr>SURAT KET TA</vt:lpstr>
      <vt:lpstr>SURAT KET TA Dekan</vt:lpstr>
      <vt:lpstr>u rev KON</vt:lpstr>
      <vt:lpstr>u rev JADI</vt:lpstr>
      <vt:lpstr>Alokasi Jadwal</vt:lpstr>
      <vt:lpstr>jadwal</vt:lpstr>
      <vt:lpstr>B-acara</vt:lpstr>
      <vt:lpstr>map</vt:lpstr>
      <vt:lpstr>SURAT TUGAS</vt:lpstr>
      <vt:lpstr>SURAT TUGAS (2)</vt:lpstr>
      <vt:lpstr>ST PERPJGN</vt:lpstr>
      <vt:lpstr>SURAT TUGAS 1 org</vt:lpstr>
      <vt:lpstr>SURAT TUGAS 3 orang</vt:lpstr>
      <vt:lpstr>ST ARSIP</vt:lpstr>
      <vt:lpstr>ST TA DIKBUD</vt:lpstr>
      <vt:lpstr>Dosen JTE</vt:lpstr>
      <vt:lpstr>Dosen JTE (2)</vt:lpstr>
      <vt:lpstr>rekap</vt:lpstr>
      <vt:lpstr>bimbing1</vt:lpstr>
      <vt:lpstr>bimbing2</vt:lpstr>
      <vt:lpstr>data</vt:lpstr>
      <vt:lpstr>'B-acara'!dosen</vt:lpstr>
      <vt:lpstr>'Dosen JTE (2)'!dosen</vt:lpstr>
      <vt:lpstr>rekap!dosen</vt:lpstr>
      <vt:lpstr>dosen</vt:lpstr>
      <vt:lpstr>penguji</vt:lpstr>
      <vt:lpstr>'Alokasi Jadwal'!Print_Area</vt:lpstr>
      <vt:lpstr>'B-acara'!Print_Area</vt:lpstr>
      <vt:lpstr>Daftar!Print_Area</vt:lpstr>
      <vt:lpstr>jadwal!Print_Area</vt:lpstr>
      <vt:lpstr>map!Print_Area</vt:lpstr>
      <vt:lpstr>rekap!Print_Area</vt:lpstr>
      <vt:lpstr>'ST ARSIP'!Print_Area</vt:lpstr>
      <vt:lpstr>'ST PERPJGN'!Print_Area</vt:lpstr>
      <vt:lpstr>'ST TA DIKBUD'!Print_Area</vt:lpstr>
      <vt:lpstr>'SURAT KET TA'!Print_Area</vt:lpstr>
      <vt:lpstr>'SURAT KET TA Dekan'!Print_Area</vt:lpstr>
      <vt:lpstr>'SURAT TUGAS'!Print_Area</vt:lpstr>
      <vt:lpstr>'SURAT TUGAS (2)'!Print_Area</vt:lpstr>
      <vt:lpstr>'SURAT TUGAS 1 org'!Print_Area</vt:lpstr>
      <vt:lpstr>'SURAT TUGAS 3 orang'!Print_Area</vt:lpstr>
      <vt:lpstr>'u jadi'!Print_Area</vt:lpstr>
      <vt:lpstr>'u kon'!Print_Area</vt:lpstr>
      <vt:lpstr>'u rev JADI'!Print_Area</vt:lpstr>
      <vt:lpstr>'u rev KON'!Print_Area</vt:lpstr>
      <vt:lpstr>'Alokasi Jadwal'!Print_Titles</vt:lpstr>
      <vt:lpstr>Daftar!Print_Titles</vt:lpstr>
      <vt:lpstr>jadwal!Print_Titles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TJ 2000</dc:creator>
  <cp:lastModifiedBy>MyPC One Pro K</cp:lastModifiedBy>
  <cp:lastPrinted>2025-07-15T23:48:41Z</cp:lastPrinted>
  <dcterms:created xsi:type="dcterms:W3CDTF">2002-05-23T01:17:00Z</dcterms:created>
  <dcterms:modified xsi:type="dcterms:W3CDTF">2025-07-15T23:52:20Z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0B85C4E738D244F48165764624A32F04_12</vt:lpwstr>
  </property>
  <property fmtid="{D5CDD505-2E9C-101B-9397-08002B2CF9AE}" pid="3" name="KSOProductBuildVer">
    <vt:lpwstr>1033-12.2.0.20795</vt:lpwstr>
  </property>
</Properties>
</file>